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C:\Users\janeth.castaneda\Documents\LEGISLATURA 2026-2027\PROPOSICIONES 2026-2027\PROPOSICION No. 03 DEL 9 DE SEPTIEMBRE DE 2026\"/>
    </mc:Choice>
  </mc:AlternateContent>
  <xr:revisionPtr revIDLastSave="0" documentId="8_{27CC8ACF-F751-461C-A3C5-7EBA513953B3}" xr6:coauthVersionLast="47" xr6:coauthVersionMax="47" xr10:uidLastSave="{00000000-0000-0000-0000-000000000000}"/>
  <bookViews>
    <workbookView xWindow="-120" yWindow="-120" windowWidth="29040" windowHeight="15720" tabRatio="863" firstSheet="4" activeTab="6" xr2:uid="{00000000-000D-0000-FFFF-FFFF00000000}"/>
  </bookViews>
  <sheets>
    <sheet name="PRESUPUESTO T+1 " sheetId="46" r:id="rId1"/>
    <sheet name="Hoja2" sheetId="90" state="hidden" r:id="rId2"/>
    <sheet name="GASTOS DE PERSONAL" sheetId="85" r:id="rId3"/>
    <sheet name="SERVICIOS PERSONALES INDIRECTOS" sheetId="87" r:id="rId4"/>
    <sheet name="ACTIVOS FIJOS" sheetId="53" r:id="rId5"/>
    <sheet name="ACTIVOS NO PRODUCIDOS" sheetId="80" r:id="rId6"/>
    <sheet name="MATERIALES Y SUMINISTROS" sheetId="74" r:id="rId7"/>
    <sheet name="ADQUISICIÓN DE SERVICIOS" sheetId="76" r:id="rId8"/>
    <sheet name="HOMBRES DE PROTECCIÓN Y VEHICUL" sheetId="88" r:id="rId9"/>
    <sheet name="VIÁTICOS,GASTOS DE VIAJE,TIQUET" sheetId="82" r:id="rId10"/>
    <sheet name="SERVICIOS PÚBLICOS." sheetId="83" r:id="rId11"/>
    <sheet name="APOYOS DE PROTEC Y ENFOQUE DIF " sheetId="81" r:id="rId12"/>
    <sheet name="SENTENCIAS Y CONCILIACIONES" sheetId="77" r:id="rId13"/>
    <sheet name="GASTOS DE COMERCIALIZAC Y PROD" sheetId="78" r:id="rId14"/>
    <sheet name="GASTOS POR TRIBUTOS, MULTAS, M" sheetId="79" r:id="rId15"/>
    <sheet name="SERVICIO A LA DEUDA PUBLICA" sheetId="89" r:id="rId16"/>
    <sheet name="GASTOS DE INVERSIÓN" sheetId="86" r:id="rId17"/>
    <sheet name="INSTRUCTIVO" sheetId="71" r:id="rId18"/>
  </sheets>
  <definedNames>
    <definedName name="_xlnm.Print_Area" localSheetId="4">'ACTIVOS FIJOS'!$A$3:$H$32</definedName>
    <definedName name="_xlnm.Print_Area" localSheetId="5">'ACTIVOS NO PRODUCIDOS'!$A$3:$K$17</definedName>
    <definedName name="_xlnm.Print_Area" localSheetId="7">'ADQUISICIÓN DE SERVICIOS'!$A$3:$K$32</definedName>
    <definedName name="_xlnm.Print_Area" localSheetId="11">'APOYOS DE PROTEC Y ENFOQUE DIF '!$A$3:$I$27</definedName>
    <definedName name="_xlnm.Print_Area" localSheetId="13">'GASTOS DE COMERCIALIZAC Y PROD'!$A$3:$I$18</definedName>
    <definedName name="_xlnm.Print_Area" localSheetId="16">'GASTOS DE INVERSIÓN'!$A$3:$I$13</definedName>
    <definedName name="_xlnm.Print_Area" localSheetId="14">'GASTOS POR TRIBUTOS, MULTAS, M'!$A$1:$I$25</definedName>
    <definedName name="_xlnm.Print_Area" localSheetId="8">'HOMBRES DE PROTECCIÓN Y VEHICUL'!$A$3:$K$17</definedName>
    <definedName name="_xlnm.Print_Area" localSheetId="6">'MATERIALES Y SUMINISTROS'!$A$3:$K$37</definedName>
    <definedName name="_xlnm.Print_Area" localSheetId="0">'PRESUPUESTO T+1 '!$A$1:$G$113</definedName>
    <definedName name="_xlnm.Print_Area" localSheetId="12">'SENTENCIAS Y CONCILIACIONES'!$A$3:$H$29</definedName>
    <definedName name="_xlnm.Print_Area" localSheetId="3">'SERVICIOS PERSONALES INDIRECTOS'!$A$3:$F$45</definedName>
    <definedName name="_xlnm.Print_Area" localSheetId="10">'SERVICIOS PÚBLICOS.'!$A$3:$T$161</definedName>
    <definedName name="_xlnm.Print_Area" localSheetId="9">'VIÁTICOS,GASTOS DE VIAJE,TIQUET'!$A$3:$L$35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8" i="74" l="1"/>
  <c r="E25" i="87" l="1"/>
  <c r="F25" i="87" s="1"/>
  <c r="E26" i="87"/>
  <c r="F26" i="87" s="1"/>
  <c r="E27" i="87"/>
  <c r="F27" i="87" s="1"/>
  <c r="E28" i="87"/>
  <c r="F28" i="87" s="1"/>
  <c r="E29" i="87"/>
  <c r="F29" i="87" s="1"/>
  <c r="E30" i="87"/>
  <c r="F30" i="87" s="1"/>
  <c r="E31" i="87"/>
  <c r="F31" i="87" s="1"/>
  <c r="E32" i="87"/>
  <c r="F32" i="87" s="1"/>
  <c r="E33" i="87"/>
  <c r="F33" i="87" s="1"/>
  <c r="E34" i="87"/>
  <c r="F34" i="87" s="1"/>
  <c r="E35" i="87"/>
  <c r="F35" i="87" s="1"/>
  <c r="E36" i="87"/>
  <c r="F36" i="87" s="1"/>
  <c r="E37" i="87"/>
  <c r="F37" i="87" s="1"/>
  <c r="E24" i="87"/>
  <c r="E39" i="87"/>
  <c r="E40" i="87"/>
  <c r="E41" i="87"/>
  <c r="E6" i="89"/>
  <c r="E13" i="89" l="1"/>
  <c r="E12" i="89"/>
  <c r="E11" i="89"/>
  <c r="E8" i="89"/>
  <c r="E7" i="89"/>
  <c r="E9" i="89" s="1"/>
  <c r="K5" i="89"/>
  <c r="G6" i="89" s="1"/>
  <c r="G8" i="89" l="1"/>
  <c r="G13" i="89"/>
  <c r="G7" i="89"/>
  <c r="G11" i="89"/>
  <c r="E14" i="89"/>
  <c r="E15" i="89" s="1"/>
  <c r="G12" i="89"/>
  <c r="B40" i="85"/>
  <c r="D39" i="46"/>
  <c r="E6" i="76"/>
  <c r="E6" i="87"/>
  <c r="G9" i="89" l="1"/>
  <c r="D95" i="46" s="1"/>
  <c r="D94" i="46" s="1"/>
  <c r="F94" i="46" s="1"/>
  <c r="G14" i="89"/>
  <c r="D97" i="46" s="1"/>
  <c r="F97" i="46" s="1"/>
  <c r="O11" i="83"/>
  <c r="O19" i="83"/>
  <c r="O27" i="83"/>
  <c r="E15" i="87"/>
  <c r="E19" i="87"/>
  <c r="E16" i="87"/>
  <c r="E17" i="87"/>
  <c r="E18" i="87"/>
  <c r="E7" i="87"/>
  <c r="E8" i="87"/>
  <c r="E9" i="87"/>
  <c r="D96" i="46" l="1"/>
  <c r="F96" i="46" s="1"/>
  <c r="F95" i="46"/>
  <c r="G15" i="89"/>
  <c r="H4" i="86"/>
  <c r="K2" i="79"/>
  <c r="K5" i="78"/>
  <c r="J5" i="77"/>
  <c r="K4" i="81"/>
  <c r="T4" i="83"/>
  <c r="L4" i="82"/>
  <c r="K4" i="88"/>
  <c r="K4" i="76"/>
  <c r="K4" i="74"/>
  <c r="K4" i="80"/>
  <c r="K4" i="53"/>
  <c r="I4" i="87"/>
  <c r="C10" i="86"/>
  <c r="C11" i="86" s="1"/>
  <c r="E13" i="88"/>
  <c r="E12" i="88"/>
  <c r="E11" i="88"/>
  <c r="E8" i="88"/>
  <c r="E7" i="88"/>
  <c r="E6" i="88"/>
  <c r="D79" i="46"/>
  <c r="F79" i="46" s="1"/>
  <c r="F18" i="87" l="1"/>
  <c r="F40" i="87"/>
  <c r="F39" i="87"/>
  <c r="F24" i="87"/>
  <c r="F41" i="87"/>
  <c r="D93" i="46"/>
  <c r="D99" i="46" s="1"/>
  <c r="F99" i="46" s="1"/>
  <c r="G6" i="76"/>
  <c r="F7" i="87"/>
  <c r="F9" i="87"/>
  <c r="F8" i="87"/>
  <c r="F16" i="87"/>
  <c r="F17" i="87"/>
  <c r="P19" i="83"/>
  <c r="P11" i="83"/>
  <c r="P27" i="83"/>
  <c r="G7" i="88"/>
  <c r="G12" i="88"/>
  <c r="G8" i="88"/>
  <c r="G13" i="88"/>
  <c r="E9" i="88"/>
  <c r="E14" i="88"/>
  <c r="G6" i="88"/>
  <c r="G11" i="88"/>
  <c r="F42" i="87" l="1"/>
  <c r="G9" i="88"/>
  <c r="E15" i="88"/>
  <c r="G14" i="88"/>
  <c r="G15" i="88" l="1"/>
  <c r="D40" i="46" l="1"/>
  <c r="D41" i="46"/>
  <c r="F41" i="46" s="1"/>
  <c r="D42" i="46"/>
  <c r="F42" i="46" s="1"/>
  <c r="D43" i="46"/>
  <c r="F43" i="46" s="1"/>
  <c r="D44" i="46"/>
  <c r="F44" i="46" s="1"/>
  <c r="D45" i="46"/>
  <c r="F45" i="46" s="1"/>
  <c r="D46" i="46"/>
  <c r="F46" i="46" s="1"/>
  <c r="D47" i="46"/>
  <c r="F47" i="46" s="1"/>
  <c r="D48" i="46"/>
  <c r="F48" i="46" s="1"/>
  <c r="D49" i="46"/>
  <c r="F49" i="46" s="1"/>
  <c r="D50" i="46"/>
  <c r="F50" i="46" s="1"/>
  <c r="D51" i="46"/>
  <c r="F51" i="46" s="1"/>
  <c r="F39" i="46"/>
  <c r="D31" i="46"/>
  <c r="D32" i="46"/>
  <c r="D33" i="46"/>
  <c r="D34" i="46"/>
  <c r="D35" i="46"/>
  <c r="D36" i="46"/>
  <c r="D30" i="46"/>
  <c r="F30" i="46" s="1"/>
  <c r="D28" i="46"/>
  <c r="F28" i="46" s="1"/>
  <c r="D17" i="46"/>
  <c r="D18" i="46"/>
  <c r="D19" i="46"/>
  <c r="D20" i="46"/>
  <c r="D21" i="46"/>
  <c r="D22" i="46"/>
  <c r="D23" i="46"/>
  <c r="D24" i="46"/>
  <c r="D25" i="46"/>
  <c r="D16" i="46"/>
  <c r="B26" i="85"/>
  <c r="B25" i="85" s="1"/>
  <c r="B17" i="85"/>
  <c r="B15" i="85"/>
  <c r="E7" i="78"/>
  <c r="G7" i="78" s="1"/>
  <c r="E8" i="77"/>
  <c r="F8" i="77" s="1"/>
  <c r="E7" i="77"/>
  <c r="F7" i="77" s="1"/>
  <c r="F6" i="87"/>
  <c r="F40" i="46" l="1"/>
  <c r="D38" i="46"/>
  <c r="D37" i="46" s="1"/>
  <c r="F37" i="46" s="1"/>
  <c r="D27" i="46"/>
  <c r="F27" i="46" s="1"/>
  <c r="D29" i="46"/>
  <c r="F29" i="46" s="1"/>
  <c r="F17" i="46"/>
  <c r="F38" i="46" l="1"/>
  <c r="G6" i="80" l="1"/>
  <c r="G7" i="80"/>
  <c r="G8" i="80"/>
  <c r="G9" i="80" l="1"/>
  <c r="D61" i="46" l="1"/>
  <c r="B22" i="87"/>
  <c r="B13" i="87"/>
  <c r="C42" i="87"/>
  <c r="B42" i="87"/>
  <c r="E42" i="87" s="1"/>
  <c r="F61" i="46" l="1"/>
  <c r="B43" i="87"/>
  <c r="C22" i="87"/>
  <c r="C13" i="87"/>
  <c r="E21" i="87"/>
  <c r="E20" i="87"/>
  <c r="E12" i="87"/>
  <c r="E11" i="87"/>
  <c r="E10" i="87"/>
  <c r="E13" i="87"/>
  <c r="D9" i="86"/>
  <c r="D8" i="86"/>
  <c r="D7" i="86"/>
  <c r="D6" i="86"/>
  <c r="D10" i="86" l="1"/>
  <c r="D11" i="86" s="1"/>
  <c r="D100" i="46" s="1"/>
  <c r="C43" i="87"/>
  <c r="E43" i="87" s="1"/>
  <c r="E22" i="87"/>
  <c r="F19" i="87"/>
  <c r="F21" i="87"/>
  <c r="F10" i="87"/>
  <c r="F12" i="87"/>
  <c r="F20" i="87"/>
  <c r="F15" i="87"/>
  <c r="F11" i="87"/>
  <c r="F22" i="87" l="1"/>
  <c r="F13" i="87"/>
  <c r="F43" i="87" s="1"/>
  <c r="B4" i="85" l="1"/>
  <c r="B3" i="85" l="1"/>
  <c r="E23" i="81" l="1"/>
  <c r="G23" i="81" s="1"/>
  <c r="E22" i="81"/>
  <c r="G22" i="81" s="1"/>
  <c r="E21" i="81"/>
  <c r="E24" i="81" l="1"/>
  <c r="G21" i="81"/>
  <c r="G24" i="81" s="1"/>
  <c r="D80" i="46" s="1"/>
  <c r="F30" i="82" l="1"/>
  <c r="F29" i="82"/>
  <c r="F28" i="82"/>
  <c r="F24" i="82"/>
  <c r="F25" i="82"/>
  <c r="F23" i="82"/>
  <c r="F18" i="82"/>
  <c r="F17" i="82"/>
  <c r="F16" i="82"/>
  <c r="F7" i="82"/>
  <c r="F8" i="82"/>
  <c r="F6" i="82"/>
  <c r="F9" i="82" s="1"/>
  <c r="F31" i="82" l="1"/>
  <c r="F26" i="82"/>
  <c r="F19" i="82"/>
  <c r="O147" i="83"/>
  <c r="O146" i="83"/>
  <c r="O145" i="83"/>
  <c r="O144" i="83"/>
  <c r="P144" i="83" s="1"/>
  <c r="O143" i="83"/>
  <c r="O142" i="83"/>
  <c r="P142" i="83" s="1"/>
  <c r="O139" i="83"/>
  <c r="O138" i="83"/>
  <c r="O137" i="83"/>
  <c r="O136" i="83"/>
  <c r="O135" i="83"/>
  <c r="O134" i="83"/>
  <c r="O131" i="83"/>
  <c r="O130" i="83"/>
  <c r="O129" i="83"/>
  <c r="O128" i="83"/>
  <c r="O127" i="83"/>
  <c r="O126" i="83"/>
  <c r="O123" i="83"/>
  <c r="O122" i="83"/>
  <c r="O121" i="83"/>
  <c r="O120" i="83"/>
  <c r="O119" i="83"/>
  <c r="P119" i="83" s="1"/>
  <c r="O118" i="83"/>
  <c r="P118" i="83" s="1"/>
  <c r="O115" i="83"/>
  <c r="O114" i="83"/>
  <c r="O113" i="83"/>
  <c r="O112" i="83"/>
  <c r="O111" i="83"/>
  <c r="O110" i="83"/>
  <c r="P110" i="83" s="1"/>
  <c r="O107" i="83"/>
  <c r="O106" i="83"/>
  <c r="O105" i="83"/>
  <c r="P105" i="83" s="1"/>
  <c r="O104" i="83"/>
  <c r="O103" i="83"/>
  <c r="O102" i="83"/>
  <c r="P102" i="83" s="1"/>
  <c r="O99" i="83"/>
  <c r="O98" i="83"/>
  <c r="O97" i="83"/>
  <c r="O96" i="83"/>
  <c r="O95" i="83"/>
  <c r="O94" i="83"/>
  <c r="N148" i="83"/>
  <c r="M148" i="83"/>
  <c r="L148" i="83"/>
  <c r="K148" i="83"/>
  <c r="J148" i="83"/>
  <c r="I148" i="83"/>
  <c r="H148" i="83"/>
  <c r="G148" i="83"/>
  <c r="F148" i="83"/>
  <c r="E148" i="83"/>
  <c r="D148" i="83"/>
  <c r="C148" i="83"/>
  <c r="N140" i="83"/>
  <c r="M140" i="83"/>
  <c r="L140" i="83"/>
  <c r="K140" i="83"/>
  <c r="J140" i="83"/>
  <c r="I140" i="83"/>
  <c r="H140" i="83"/>
  <c r="G140" i="83"/>
  <c r="F140" i="83"/>
  <c r="E140" i="83"/>
  <c r="D140" i="83"/>
  <c r="C140" i="83"/>
  <c r="N132" i="83"/>
  <c r="M132" i="83"/>
  <c r="L132" i="83"/>
  <c r="K132" i="83"/>
  <c r="J132" i="83"/>
  <c r="I132" i="83"/>
  <c r="H132" i="83"/>
  <c r="G132" i="83"/>
  <c r="F132" i="83"/>
  <c r="E132" i="83"/>
  <c r="D132" i="83"/>
  <c r="C132" i="83"/>
  <c r="N124" i="83"/>
  <c r="M124" i="83"/>
  <c r="L124" i="83"/>
  <c r="K124" i="83"/>
  <c r="J124" i="83"/>
  <c r="I124" i="83"/>
  <c r="H124" i="83"/>
  <c r="G124" i="83"/>
  <c r="F124" i="83"/>
  <c r="E124" i="83"/>
  <c r="D124" i="83"/>
  <c r="C124" i="83"/>
  <c r="N116" i="83"/>
  <c r="M116" i="83"/>
  <c r="L116" i="83"/>
  <c r="K116" i="83"/>
  <c r="J116" i="83"/>
  <c r="I116" i="83"/>
  <c r="H116" i="83"/>
  <c r="G116" i="83"/>
  <c r="F116" i="83"/>
  <c r="E116" i="83"/>
  <c r="D116" i="83"/>
  <c r="C116" i="83"/>
  <c r="N108" i="83"/>
  <c r="M108" i="83"/>
  <c r="L108" i="83"/>
  <c r="K108" i="83"/>
  <c r="J108" i="83"/>
  <c r="I108" i="83"/>
  <c r="H108" i="83"/>
  <c r="G108" i="83"/>
  <c r="F108" i="83"/>
  <c r="E108" i="83"/>
  <c r="D108" i="83"/>
  <c r="C108" i="83"/>
  <c r="N100" i="83"/>
  <c r="M100" i="83"/>
  <c r="L100" i="83"/>
  <c r="K100" i="83"/>
  <c r="J100" i="83"/>
  <c r="I100" i="83"/>
  <c r="H100" i="83"/>
  <c r="G100" i="83"/>
  <c r="F100" i="83"/>
  <c r="E100" i="83"/>
  <c r="D100" i="83"/>
  <c r="C100" i="83"/>
  <c r="N92" i="83"/>
  <c r="M92" i="83"/>
  <c r="L92" i="83"/>
  <c r="K92" i="83"/>
  <c r="J92" i="83"/>
  <c r="I92" i="83"/>
  <c r="H92" i="83"/>
  <c r="G92" i="83"/>
  <c r="F92" i="83"/>
  <c r="E92" i="83"/>
  <c r="D92" i="83"/>
  <c r="C92" i="83"/>
  <c r="O91" i="83"/>
  <c r="O90" i="83"/>
  <c r="O89" i="83"/>
  <c r="O88" i="83"/>
  <c r="O87" i="83"/>
  <c r="O86" i="83"/>
  <c r="P86" i="83" s="1"/>
  <c r="N84" i="83"/>
  <c r="M84" i="83"/>
  <c r="L84" i="83"/>
  <c r="K84" i="83"/>
  <c r="J84" i="83"/>
  <c r="I84" i="83"/>
  <c r="H84" i="83"/>
  <c r="G84" i="83"/>
  <c r="F84" i="83"/>
  <c r="E84" i="83"/>
  <c r="D84" i="83"/>
  <c r="C84" i="83"/>
  <c r="O83" i="83"/>
  <c r="O82" i="83"/>
  <c r="O81" i="83"/>
  <c r="O80" i="83"/>
  <c r="O79" i="83"/>
  <c r="O78" i="83"/>
  <c r="P78" i="83" s="1"/>
  <c r="N76" i="83"/>
  <c r="M76" i="83"/>
  <c r="L76" i="83"/>
  <c r="K76" i="83"/>
  <c r="J76" i="83"/>
  <c r="I76" i="83"/>
  <c r="H76" i="83"/>
  <c r="G76" i="83"/>
  <c r="F76" i="83"/>
  <c r="E76" i="83"/>
  <c r="D76" i="83"/>
  <c r="C76" i="83"/>
  <c r="O75" i="83"/>
  <c r="O74" i="83"/>
  <c r="O73" i="83"/>
  <c r="O72" i="83"/>
  <c r="O71" i="83"/>
  <c r="O70" i="83"/>
  <c r="N68" i="83"/>
  <c r="M68" i="83"/>
  <c r="L68" i="83"/>
  <c r="K68" i="83"/>
  <c r="J68" i="83"/>
  <c r="I68" i="83"/>
  <c r="H68" i="83"/>
  <c r="G68" i="83"/>
  <c r="F68" i="83"/>
  <c r="E68" i="83"/>
  <c r="D68" i="83"/>
  <c r="C68" i="83"/>
  <c r="O67" i="83"/>
  <c r="O66" i="83"/>
  <c r="O65" i="83"/>
  <c r="O64" i="83"/>
  <c r="O63" i="83"/>
  <c r="O62" i="83"/>
  <c r="N60" i="83"/>
  <c r="M60" i="83"/>
  <c r="L60" i="83"/>
  <c r="K60" i="83"/>
  <c r="J60" i="83"/>
  <c r="I60" i="83"/>
  <c r="H60" i="83"/>
  <c r="G60" i="83"/>
  <c r="F60" i="83"/>
  <c r="E60" i="83"/>
  <c r="D60" i="83"/>
  <c r="C60" i="83"/>
  <c r="O59" i="83"/>
  <c r="O58" i="83"/>
  <c r="O57" i="83"/>
  <c r="O56" i="83"/>
  <c r="O55" i="83"/>
  <c r="O54" i="83"/>
  <c r="N52" i="83"/>
  <c r="M52" i="83"/>
  <c r="L52" i="83"/>
  <c r="K52" i="83"/>
  <c r="J52" i="83"/>
  <c r="I52" i="83"/>
  <c r="H52" i="83"/>
  <c r="G52" i="83"/>
  <c r="F52" i="83"/>
  <c r="E52" i="83"/>
  <c r="D52" i="83"/>
  <c r="C52" i="83"/>
  <c r="O51" i="83"/>
  <c r="O50" i="83"/>
  <c r="O49" i="83"/>
  <c r="O48" i="83"/>
  <c r="O47" i="83"/>
  <c r="O46" i="83"/>
  <c r="P46" i="83" s="1"/>
  <c r="N44" i="83"/>
  <c r="M44" i="83"/>
  <c r="L44" i="83"/>
  <c r="K44" i="83"/>
  <c r="J44" i="83"/>
  <c r="I44" i="83"/>
  <c r="H44" i="83"/>
  <c r="G44" i="83"/>
  <c r="F44" i="83"/>
  <c r="E44" i="83"/>
  <c r="D44" i="83"/>
  <c r="C44" i="83"/>
  <c r="O43" i="83"/>
  <c r="O42" i="83"/>
  <c r="O41" i="83"/>
  <c r="O40" i="83"/>
  <c r="O39" i="83"/>
  <c r="O38" i="83"/>
  <c r="N36" i="83"/>
  <c r="M36" i="83"/>
  <c r="L36" i="83"/>
  <c r="K36" i="83"/>
  <c r="J36" i="83"/>
  <c r="I36" i="83"/>
  <c r="H36" i="83"/>
  <c r="G36" i="83"/>
  <c r="F36" i="83"/>
  <c r="E36" i="83"/>
  <c r="D36" i="83"/>
  <c r="C36" i="83"/>
  <c r="O35" i="83"/>
  <c r="O34" i="83"/>
  <c r="O33" i="83"/>
  <c r="O32" i="83"/>
  <c r="O31" i="83"/>
  <c r="O30" i="83"/>
  <c r="N28" i="83"/>
  <c r="M28" i="83"/>
  <c r="L28" i="83"/>
  <c r="K28" i="83"/>
  <c r="J28" i="83"/>
  <c r="I28" i="83"/>
  <c r="H28" i="83"/>
  <c r="G28" i="83"/>
  <c r="F28" i="83"/>
  <c r="E28" i="83"/>
  <c r="D28" i="83"/>
  <c r="C28" i="83"/>
  <c r="O26" i="83"/>
  <c r="O25" i="83"/>
  <c r="O24" i="83"/>
  <c r="O23" i="83"/>
  <c r="O22" i="83"/>
  <c r="N20" i="83"/>
  <c r="M20" i="83"/>
  <c r="L20" i="83"/>
  <c r="K20" i="83"/>
  <c r="J20" i="83"/>
  <c r="I20" i="83"/>
  <c r="H20" i="83"/>
  <c r="G20" i="83"/>
  <c r="F20" i="83"/>
  <c r="E20" i="83"/>
  <c r="D20" i="83"/>
  <c r="C20" i="83"/>
  <c r="O18" i="83"/>
  <c r="O17" i="83"/>
  <c r="O16" i="83"/>
  <c r="O15" i="83"/>
  <c r="O14" i="83"/>
  <c r="N12" i="83"/>
  <c r="M12" i="83"/>
  <c r="L12" i="83"/>
  <c r="K12" i="83"/>
  <c r="J12" i="83"/>
  <c r="I12" i="83"/>
  <c r="H12" i="83"/>
  <c r="G12" i="83"/>
  <c r="F12" i="83"/>
  <c r="E12" i="83"/>
  <c r="D12" i="83"/>
  <c r="C12" i="83"/>
  <c r="O10" i="83"/>
  <c r="O9" i="83"/>
  <c r="O8" i="83"/>
  <c r="O7" i="83"/>
  <c r="O6" i="83"/>
  <c r="P6" i="83" s="1"/>
  <c r="P147" i="83"/>
  <c r="F11" i="82"/>
  <c r="F12" i="82"/>
  <c r="F13" i="82"/>
  <c r="F32" i="82" l="1"/>
  <c r="F14" i="82"/>
  <c r="F20" i="82" s="1"/>
  <c r="O116" i="83"/>
  <c r="P87" i="83"/>
  <c r="P63" i="83"/>
  <c r="P88" i="83"/>
  <c r="P123" i="83"/>
  <c r="O76" i="83"/>
  <c r="P106" i="83"/>
  <c r="O132" i="83"/>
  <c r="P138" i="83"/>
  <c r="P145" i="83"/>
  <c r="P34" i="83"/>
  <c r="P59" i="83"/>
  <c r="P99" i="83"/>
  <c r="P98" i="83"/>
  <c r="P130" i="83"/>
  <c r="P9" i="83"/>
  <c r="P35" i="83"/>
  <c r="P41" i="83"/>
  <c r="P66" i="83"/>
  <c r="P137" i="83"/>
  <c r="P95" i="83"/>
  <c r="P10" i="83"/>
  <c r="P16" i="83"/>
  <c r="O28" i="83"/>
  <c r="P42" i="83"/>
  <c r="P67" i="83"/>
  <c r="P73" i="83"/>
  <c r="P91" i="83"/>
  <c r="O124" i="83"/>
  <c r="P112" i="83"/>
  <c r="P17" i="83"/>
  <c r="P23" i="83"/>
  <c r="P48" i="83"/>
  <c r="P74" i="83"/>
  <c r="P127" i="83"/>
  <c r="O140" i="83"/>
  <c r="P24" i="83"/>
  <c r="P49" i="83"/>
  <c r="P55" i="83"/>
  <c r="P80" i="83"/>
  <c r="P131" i="83"/>
  <c r="O100" i="83"/>
  <c r="P31" i="83"/>
  <c r="P56" i="83"/>
  <c r="P81" i="83"/>
  <c r="P113" i="83"/>
  <c r="P120" i="83"/>
  <c r="O68" i="83"/>
  <c r="O60" i="83"/>
  <c r="P54" i="83"/>
  <c r="O52" i="83"/>
  <c r="I149" i="83"/>
  <c r="C149" i="83"/>
  <c r="O44" i="83"/>
  <c r="O36" i="83"/>
  <c r="P22" i="83"/>
  <c r="O20" i="83"/>
  <c r="P14" i="83"/>
  <c r="O12" i="83"/>
  <c r="O84" i="83"/>
  <c r="F149" i="83"/>
  <c r="N149" i="83"/>
  <c r="O92" i="83"/>
  <c r="O148" i="83"/>
  <c r="J149" i="83"/>
  <c r="K149" i="83"/>
  <c r="E149" i="83"/>
  <c r="M149" i="83"/>
  <c r="D149" i="83"/>
  <c r="L149" i="83"/>
  <c r="G149" i="83"/>
  <c r="H149" i="83"/>
  <c r="P62" i="83"/>
  <c r="P126" i="83"/>
  <c r="O108" i="83"/>
  <c r="P38" i="83"/>
  <c r="P70" i="83"/>
  <c r="P134" i="83"/>
  <c r="P7" i="83"/>
  <c r="P18" i="83"/>
  <c r="P25" i="83"/>
  <c r="P32" i="83"/>
  <c r="P39" i="83"/>
  <c r="P43" i="83"/>
  <c r="P50" i="83"/>
  <c r="P57" i="83"/>
  <c r="P64" i="83"/>
  <c r="P71" i="83"/>
  <c r="P75" i="83"/>
  <c r="P82" i="83"/>
  <c r="P89" i="83"/>
  <c r="P96" i="83"/>
  <c r="P103" i="83"/>
  <c r="P107" i="83"/>
  <c r="P114" i="83"/>
  <c r="P121" i="83"/>
  <c r="P128" i="83"/>
  <c r="P135" i="83"/>
  <c r="P139" i="83"/>
  <c r="P146" i="83"/>
  <c r="P30" i="83"/>
  <c r="P94" i="83"/>
  <c r="P8" i="83"/>
  <c r="P15" i="83"/>
  <c r="P26" i="83"/>
  <c r="P33" i="83"/>
  <c r="P40" i="83"/>
  <c r="P47" i="83"/>
  <c r="P51" i="83"/>
  <c r="P58" i="83"/>
  <c r="P65" i="83"/>
  <c r="P72" i="83"/>
  <c r="P79" i="83"/>
  <c r="P83" i="83"/>
  <c r="P90" i="83"/>
  <c r="P97" i="83"/>
  <c r="P104" i="83"/>
  <c r="P111" i="83"/>
  <c r="P115" i="83"/>
  <c r="P122" i="83"/>
  <c r="P129" i="83"/>
  <c r="P136" i="83"/>
  <c r="P143" i="83"/>
  <c r="H23" i="82"/>
  <c r="H25" i="82"/>
  <c r="H29" i="82"/>
  <c r="H24" i="82"/>
  <c r="H28" i="82"/>
  <c r="H30" i="82"/>
  <c r="H17" i="82"/>
  <c r="H8" i="82"/>
  <c r="H12" i="82"/>
  <c r="H18" i="82"/>
  <c r="H7" i="82"/>
  <c r="H16" i="82"/>
  <c r="H11" i="82"/>
  <c r="E18" i="81"/>
  <c r="G18" i="81" s="1"/>
  <c r="E17" i="81"/>
  <c r="G17" i="81" s="1"/>
  <c r="E16" i="81"/>
  <c r="E19" i="81" s="1"/>
  <c r="E13" i="81"/>
  <c r="G13" i="81" s="1"/>
  <c r="E12" i="81"/>
  <c r="G12" i="81" s="1"/>
  <c r="E11" i="81"/>
  <c r="E8" i="81"/>
  <c r="G8" i="81" s="1"/>
  <c r="E7" i="81"/>
  <c r="G7" i="81" s="1"/>
  <c r="E6" i="81"/>
  <c r="G6" i="81" s="1"/>
  <c r="E13" i="80"/>
  <c r="G13" i="80" s="1"/>
  <c r="E12" i="80"/>
  <c r="G12" i="80" s="1"/>
  <c r="E11" i="80"/>
  <c r="H26" i="82" l="1"/>
  <c r="F33" i="82"/>
  <c r="E14" i="80"/>
  <c r="E15" i="80" s="1"/>
  <c r="P12" i="83"/>
  <c r="P148" i="83"/>
  <c r="P28" i="83"/>
  <c r="H14" i="82"/>
  <c r="D26" i="46" s="1"/>
  <c r="H31" i="82"/>
  <c r="H19" i="82"/>
  <c r="E14" i="81"/>
  <c r="P20" i="83"/>
  <c r="B157" i="83"/>
  <c r="B155" i="83"/>
  <c r="B158" i="83"/>
  <c r="P84" i="83"/>
  <c r="P100" i="83"/>
  <c r="B156" i="83"/>
  <c r="B154" i="83"/>
  <c r="B153" i="83"/>
  <c r="P60" i="83"/>
  <c r="P52" i="83"/>
  <c r="O149" i="83"/>
  <c r="P76" i="83"/>
  <c r="P92" i="83"/>
  <c r="P124" i="83"/>
  <c r="P108" i="83"/>
  <c r="P116" i="83"/>
  <c r="P132" i="83"/>
  <c r="P68" i="83"/>
  <c r="P36" i="83"/>
  <c r="P140" i="83"/>
  <c r="P44" i="83"/>
  <c r="H6" i="82"/>
  <c r="E9" i="81"/>
  <c r="G9" i="81"/>
  <c r="G11" i="81"/>
  <c r="G14" i="81" s="1"/>
  <c r="G16" i="81"/>
  <c r="G19" i="81" s="1"/>
  <c r="G11" i="80"/>
  <c r="G14" i="80" s="1"/>
  <c r="G15" i="80" s="1"/>
  <c r="D82" i="46" l="1"/>
  <c r="H32" i="82"/>
  <c r="F26" i="46"/>
  <c r="D15" i="46"/>
  <c r="D62" i="46"/>
  <c r="H9" i="82"/>
  <c r="G25" i="81"/>
  <c r="E25" i="81"/>
  <c r="P149" i="83"/>
  <c r="B159" i="83"/>
  <c r="D77" i="46" l="1"/>
  <c r="F77" i="46" s="1"/>
  <c r="H20" i="82"/>
  <c r="H33" i="82" s="1"/>
  <c r="F15" i="46"/>
  <c r="D14" i="46"/>
  <c r="F82" i="46"/>
  <c r="F62" i="46"/>
  <c r="D60" i="46"/>
  <c r="F60" i="46" s="1"/>
  <c r="E21" i="79"/>
  <c r="G21" i="79" s="1"/>
  <c r="E20" i="79"/>
  <c r="G20" i="79" s="1"/>
  <c r="E19" i="79"/>
  <c r="E16" i="79"/>
  <c r="G16" i="79" s="1"/>
  <c r="E15" i="79"/>
  <c r="G15" i="79" s="1"/>
  <c r="E14" i="79"/>
  <c r="E11" i="79"/>
  <c r="G11" i="79" s="1"/>
  <c r="E10" i="79"/>
  <c r="G10" i="79" s="1"/>
  <c r="E9" i="79"/>
  <c r="E12" i="79" s="1"/>
  <c r="E6" i="79"/>
  <c r="G6" i="79" s="1"/>
  <c r="E5" i="79"/>
  <c r="G5" i="79" s="1"/>
  <c r="E4" i="79"/>
  <c r="E7" i="79" s="1"/>
  <c r="E22" i="79" l="1"/>
  <c r="E17" i="79"/>
  <c r="G4" i="79"/>
  <c r="G7" i="79" s="1"/>
  <c r="D89" i="46" s="1"/>
  <c r="G9" i="79"/>
  <c r="G12" i="79" s="1"/>
  <c r="D90" i="46" s="1"/>
  <c r="G14" i="79"/>
  <c r="G17" i="79" s="1"/>
  <c r="D91" i="46" s="1"/>
  <c r="G19" i="79"/>
  <c r="G22" i="79" s="1"/>
  <c r="D92" i="46" s="1"/>
  <c r="F89" i="46" l="1"/>
  <c r="D88" i="46"/>
  <c r="G23" i="79"/>
  <c r="E14" i="78"/>
  <c r="E13" i="78"/>
  <c r="G13" i="78" s="1"/>
  <c r="E12" i="78"/>
  <c r="E9" i="78"/>
  <c r="G9" i="78" s="1"/>
  <c r="E8" i="78"/>
  <c r="G8" i="78" s="1"/>
  <c r="F88" i="46" l="1"/>
  <c r="G12" i="78"/>
  <c r="E15" i="78"/>
  <c r="E10" i="78"/>
  <c r="G14" i="78"/>
  <c r="G10" i="78"/>
  <c r="E85" i="46" l="1"/>
  <c r="E84" i="46" s="1"/>
  <c r="G15" i="78"/>
  <c r="E16" i="78"/>
  <c r="E25" i="77"/>
  <c r="F25" i="77" s="1"/>
  <c r="E24" i="77"/>
  <c r="F24" i="77" s="1"/>
  <c r="E23" i="77"/>
  <c r="F23" i="77" s="1"/>
  <c r="E19" i="77"/>
  <c r="F19" i="77" s="1"/>
  <c r="E18" i="77"/>
  <c r="F18" i="77" s="1"/>
  <c r="E17" i="77"/>
  <c r="F17" i="77" s="1"/>
  <c r="E14" i="77"/>
  <c r="F14" i="77" s="1"/>
  <c r="E13" i="77"/>
  <c r="F13" i="77" s="1"/>
  <c r="E12" i="77"/>
  <c r="F12" i="77" s="1"/>
  <c r="E9" i="77"/>
  <c r="F9" i="77" s="1"/>
  <c r="F10" i="77" s="1"/>
  <c r="F85" i="46" l="1"/>
  <c r="E87" i="46"/>
  <c r="E86" i="46" s="1"/>
  <c r="E83" i="46" s="1"/>
  <c r="E98" i="46" s="1"/>
  <c r="E101" i="46" s="1"/>
  <c r="G16" i="78"/>
  <c r="F15" i="77"/>
  <c r="F26" i="77"/>
  <c r="F84" i="46"/>
  <c r="F20" i="77"/>
  <c r="E20" i="77"/>
  <c r="E10" i="77"/>
  <c r="E26" i="77"/>
  <c r="E15" i="77"/>
  <c r="F86" i="46" l="1"/>
  <c r="F87" i="46"/>
  <c r="F27" i="77"/>
  <c r="F83" i="46"/>
  <c r="E27" i="77"/>
  <c r="E28" i="76"/>
  <c r="G28" i="76" s="1"/>
  <c r="E27" i="76"/>
  <c r="G27" i="76" s="1"/>
  <c r="E26" i="76"/>
  <c r="E23" i="76"/>
  <c r="G23" i="76" s="1"/>
  <c r="E22" i="76"/>
  <c r="G22" i="76" s="1"/>
  <c r="E18" i="76"/>
  <c r="G18" i="76" s="1"/>
  <c r="E17" i="76"/>
  <c r="G17" i="76" s="1"/>
  <c r="E16" i="76"/>
  <c r="E13" i="76"/>
  <c r="G13" i="76" s="1"/>
  <c r="E12" i="76"/>
  <c r="G12" i="76" s="1"/>
  <c r="E11" i="76"/>
  <c r="E14" i="76" s="1"/>
  <c r="E8" i="76"/>
  <c r="G8" i="76" s="1"/>
  <c r="E7" i="76"/>
  <c r="G7" i="76" s="1"/>
  <c r="E13" i="74"/>
  <c r="G13" i="74" s="1"/>
  <c r="E12" i="74"/>
  <c r="G12" i="74" s="1"/>
  <c r="E11" i="74"/>
  <c r="E14" i="74" s="1"/>
  <c r="D81" i="46" l="1"/>
  <c r="F81" i="46" s="1"/>
  <c r="E19" i="76"/>
  <c r="E9" i="76"/>
  <c r="G9" i="76"/>
  <c r="E24" i="76"/>
  <c r="E29" i="76"/>
  <c r="G11" i="76"/>
  <c r="G14" i="76" s="1"/>
  <c r="D73" i="46" s="1"/>
  <c r="F73" i="46" s="1"/>
  <c r="G16" i="76"/>
  <c r="G19" i="76" s="1"/>
  <c r="D74" i="46" s="1"/>
  <c r="F74" i="46" s="1"/>
  <c r="G21" i="76"/>
  <c r="G24" i="76" s="1"/>
  <c r="D75" i="46" s="1"/>
  <c r="F75" i="46" s="1"/>
  <c r="G26" i="76"/>
  <c r="G29" i="76" s="1"/>
  <c r="D76" i="46" s="1"/>
  <c r="F76" i="46" s="1"/>
  <c r="G11" i="74"/>
  <c r="G14" i="74" s="1"/>
  <c r="D66" i="46" s="1"/>
  <c r="F66" i="46" s="1"/>
  <c r="D78" i="46" l="1"/>
  <c r="F78" i="46" s="1"/>
  <c r="D72" i="46"/>
  <c r="F72" i="46" s="1"/>
  <c r="G30" i="76"/>
  <c r="E33" i="74"/>
  <c r="G33" i="74" s="1"/>
  <c r="E32" i="74"/>
  <c r="G32" i="74" s="1"/>
  <c r="E31" i="74"/>
  <c r="E34" i="74" s="1"/>
  <c r="E28" i="74"/>
  <c r="G28" i="74" s="1"/>
  <c r="E27" i="74"/>
  <c r="G27" i="74" s="1"/>
  <c r="E26" i="74"/>
  <c r="E23" i="74"/>
  <c r="G23" i="74" s="1"/>
  <c r="E22" i="74"/>
  <c r="G22" i="74" s="1"/>
  <c r="E21" i="74"/>
  <c r="E24" i="74" s="1"/>
  <c r="E18" i="74"/>
  <c r="G18" i="74" s="1"/>
  <c r="E17" i="74"/>
  <c r="G17" i="74" s="1"/>
  <c r="E16" i="74"/>
  <c r="E8" i="74"/>
  <c r="G8" i="74" s="1"/>
  <c r="E7" i="74"/>
  <c r="G7" i="74" s="1"/>
  <c r="E6" i="74"/>
  <c r="D71" i="46" l="1"/>
  <c r="F71" i="46" s="1"/>
  <c r="E19" i="74"/>
  <c r="E9" i="74"/>
  <c r="G6" i="74"/>
  <c r="G9" i="74" s="1"/>
  <c r="E29" i="74"/>
  <c r="G21" i="74"/>
  <c r="G24" i="74" s="1"/>
  <c r="D68" i="46" s="1"/>
  <c r="F68" i="46" s="1"/>
  <c r="G31" i="74"/>
  <c r="G34" i="74" s="1"/>
  <c r="D70" i="46" s="1"/>
  <c r="F70" i="46" s="1"/>
  <c r="G16" i="74"/>
  <c r="G19" i="74" s="1"/>
  <c r="G26" i="74"/>
  <c r="G29" i="74" s="1"/>
  <c r="D69" i="46" s="1"/>
  <c r="F69" i="46" s="1"/>
  <c r="D65" i="46" l="1"/>
  <c r="G35" i="74"/>
  <c r="D67" i="46"/>
  <c r="F67" i="46" s="1"/>
  <c r="E23" i="53"/>
  <c r="G23" i="53" s="1"/>
  <c r="E6" i="53"/>
  <c r="G6" i="53" s="1"/>
  <c r="E21" i="53"/>
  <c r="E16" i="53"/>
  <c r="G16" i="53" s="1"/>
  <c r="E28" i="53"/>
  <c r="G28" i="53" s="1"/>
  <c r="E26" i="53"/>
  <c r="E27" i="53"/>
  <c r="G27" i="53" s="1"/>
  <c r="E22" i="53"/>
  <c r="G22" i="53" s="1"/>
  <c r="E18" i="53"/>
  <c r="G18" i="53" s="1"/>
  <c r="E17" i="53"/>
  <c r="G17" i="53" s="1"/>
  <c r="D64" i="46" l="1"/>
  <c r="F64" i="46" s="1"/>
  <c r="F65" i="46"/>
  <c r="E29" i="53"/>
  <c r="E24" i="53"/>
  <c r="G21" i="53"/>
  <c r="G24" i="53" s="1"/>
  <c r="G19" i="53"/>
  <c r="G26" i="53"/>
  <c r="G29" i="53" s="1"/>
  <c r="E19" i="53"/>
  <c r="D58" i="46" l="1"/>
  <c r="F58" i="46" s="1"/>
  <c r="D59" i="46"/>
  <c r="F59" i="46" s="1"/>
  <c r="D57" i="46"/>
  <c r="F57" i="46" s="1"/>
  <c r="D63" i="46"/>
  <c r="E11" i="53"/>
  <c r="E12" i="53"/>
  <c r="G12" i="53" s="1"/>
  <c r="E13" i="53"/>
  <c r="G13" i="53" s="1"/>
  <c r="E7" i="53"/>
  <c r="E8" i="53"/>
  <c r="G8" i="53" s="1"/>
  <c r="G11" i="53" l="1"/>
  <c r="G14" i="53" s="1"/>
  <c r="E14" i="53"/>
  <c r="E9" i="53"/>
  <c r="G7" i="53"/>
  <c r="D56" i="46" l="1"/>
  <c r="F56" i="46" s="1"/>
  <c r="G9" i="53"/>
  <c r="G30" i="53" l="1"/>
  <c r="D55" i="46"/>
  <c r="D54" i="46" s="1"/>
  <c r="F16" i="46"/>
  <c r="F18" i="46"/>
  <c r="F19" i="46"/>
  <c r="F20" i="46"/>
  <c r="F21" i="46"/>
  <c r="F22" i="46"/>
  <c r="F23" i="46"/>
  <c r="F24" i="46"/>
  <c r="F25" i="46"/>
  <c r="F31" i="46"/>
  <c r="F32" i="46"/>
  <c r="F33" i="46"/>
  <c r="F34" i="46"/>
  <c r="F35" i="46"/>
  <c r="F36" i="46"/>
  <c r="F90" i="46"/>
  <c r="F91" i="46"/>
  <c r="F92" i="46"/>
  <c r="F55" i="46" l="1"/>
  <c r="D53" i="46" l="1"/>
  <c r="F54" i="46"/>
  <c r="F14" i="46"/>
  <c r="D52" i="46" l="1"/>
  <c r="F53" i="46"/>
  <c r="F63" i="46"/>
  <c r="F52" i="46" l="1"/>
  <c r="D13" i="46" l="1"/>
  <c r="D98" i="46" s="1"/>
  <c r="F98" i="46" l="1"/>
  <c r="D101" i="46"/>
  <c r="F101" i="46" s="1"/>
  <c r="F13" i="46"/>
  <c r="F93" i="46" l="1"/>
  <c r="F100" i="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 Dassier Reyes Angulo</author>
  </authors>
  <commentList>
    <comment ref="C13" authorId="0" shapeId="0" xr:uid="{64448AA0-7CB4-4787-8F03-AE1D936F594C}">
      <text>
        <r>
          <rPr>
            <sz val="9"/>
            <color indexed="81"/>
            <rFont val="Tahoma"/>
            <family val="2"/>
          </rPr>
          <t>Son los gastos asociados con el personal vinculado laboralmente con el Estado. Entiéndase como personal vinculado laboralmente con el Estado a los servidores públicos –en estricto sentido- que prestan servicios personales remunerados en los organismos y entidades de la administración pública a través de una relación legal/reglamentaria o de una relación contractual laboral</t>
        </r>
      </text>
    </comment>
    <comment ref="C15" authorId="0" shapeId="0" xr:uid="{B9A8F481-ABB5-49AF-8772-F5D528F7465B}">
      <text>
        <r>
          <rPr>
            <sz val="9"/>
            <color indexed="81"/>
            <rFont val="Tahoma"/>
            <family val="2"/>
          </rPr>
          <t xml:space="preserve">Corresponde a los componentes del salario que son comunes32 a todo el personal vinculado laboralmente con el Estado (empleados públicos y trabajadores oficiales).
</t>
        </r>
        <r>
          <rPr>
            <b/>
            <sz val="9"/>
            <color indexed="81"/>
            <rFont val="Tahoma"/>
            <family val="2"/>
          </rPr>
          <t>Incluye</t>
        </r>
        <r>
          <rPr>
            <sz val="9"/>
            <color indexed="81"/>
            <rFont val="Tahoma"/>
            <family val="2"/>
          </rPr>
          <t>: Sueldo básico, Gastos de representación, Prima técnica salarial, Subsidio de alimentación, Auxilio de transporte, Prima de servicio, Bonificación por servicios prestados, Horas extras, dominicales, festivos y recargos, Prima de navidad, Prima de vacaciones, Viáticos de los funcionarios en comisión (Cuando son mayores a 180 dias)</t>
        </r>
      </text>
    </comment>
    <comment ref="C27" authorId="0" shapeId="0" xr:uid="{57DDC1D4-98B4-4E16-B41E-CB2F9152F905}">
      <text>
        <r>
          <rPr>
            <sz val="9"/>
            <color indexed="81"/>
            <rFont val="Tahoma"/>
            <family val="2"/>
          </rPr>
          <t>Corresponde a los componentes del salario de los sistemas especiales de remuneración, legalmente
aprobados, y que se rigen por disposiciones particulares para determinados regímenes laborales y por
tanto no son comunes a todas las entidades públicas.</t>
        </r>
      </text>
    </comment>
    <comment ref="C29" authorId="0" shapeId="0" xr:uid="{353A632A-A945-47CA-8963-5E3767BD9D0D}">
      <text>
        <r>
          <rPr>
            <sz val="9"/>
            <color indexed="81"/>
            <rFont val="Tahoma"/>
            <family val="2"/>
          </rPr>
          <t>Corresponde a las contribuciones legales que debe hacer una entidad como empleadora, a entidades del sector privado y público, tales como: Cajas de Compensación Familiar, SENA, ICBF, ESAP, Fondo Nacional de Ahorro, Fondos Administradores de Cesantías y Pensiones, Empresas Promotoras de Salud privadas y públicas, así como, las administradoras públicas y privadas de aportes que se destinan para accidentes de trabajo y enfermedad profesional.</t>
        </r>
      </text>
    </comment>
    <comment ref="C37" authorId="0" shapeId="0" xr:uid="{74D34BDA-1FBD-47A7-979F-88F3AAF6770D}">
      <text>
        <r>
          <rPr>
            <sz val="9"/>
            <color indexed="81"/>
            <rFont val="Tahoma"/>
            <family val="2"/>
          </rPr>
          <t xml:space="preserve">Corresponde a los gastos del personal vinculado laboralmente con el Estado que la ley no reconoce como constitutivos de factor salarial. Estos pagos no forman parte de la base para el cálculo y pago de las prestaciones sociales, aportes parafiscales y seguridad social, aunque sí forman parte de la base de retención en la fuente, por ingresos laborales.
</t>
        </r>
      </text>
    </comment>
    <comment ref="C52" authorId="0" shapeId="0" xr:uid="{FDE7B880-ACF1-445E-B514-A7BA5776AE70}">
      <text>
        <r>
          <rPr>
            <sz val="9"/>
            <color indexed="81"/>
            <rFont val="Tahoma"/>
            <family val="2"/>
          </rPr>
          <t>Son los gastos asociados a la compra de bienes y a la contratación de servicios, suministrados por personas naturales o jurídicas, que son necesarios para el cumplimiento de las funciones asignadas por la Constitución Política y la ley al establecimiento público.</t>
        </r>
      </text>
    </comment>
    <comment ref="C53" authorId="0" shapeId="0" xr:uid="{77735D90-4DB5-4125-8F2A-5E8A78897324}">
      <text>
        <r>
          <rPr>
            <sz val="9"/>
            <color indexed="81"/>
            <rFont val="Tahoma"/>
            <family val="2"/>
          </rPr>
          <t xml:space="preserve">Son los gastos asociados a la adquisición de algunos activos producidos y no producidos. Entiéndase por </t>
        </r>
        <r>
          <rPr>
            <b/>
            <sz val="9"/>
            <color indexed="81"/>
            <rFont val="Tahoma"/>
            <family val="2"/>
          </rPr>
          <t>activos producidos</t>
        </r>
        <r>
          <rPr>
            <sz val="9"/>
            <color indexed="81"/>
            <rFont val="Tahoma"/>
            <family val="2"/>
          </rPr>
          <t xml:space="preserve"> aquellos que tienen su origen en procesos de producción, como lo son los activos fijos y los objetos de valor; y por </t>
        </r>
        <r>
          <rPr>
            <b/>
            <sz val="9"/>
            <color indexed="81"/>
            <rFont val="Tahoma"/>
            <family val="2"/>
          </rPr>
          <t>activos no producidos</t>
        </r>
        <r>
          <rPr>
            <sz val="9"/>
            <color indexed="81"/>
            <rFont val="Tahoma"/>
            <family val="2"/>
          </rPr>
          <t>, aquellos de origen natural como las tierras y terrenos y los recursos biológicos no cultivados</t>
        </r>
      </text>
    </comment>
    <comment ref="C54" authorId="0" shapeId="0" xr:uid="{EA815FB1-1C00-4FB8-9997-32A5AB95EE0D}">
      <text>
        <r>
          <rPr>
            <sz val="9"/>
            <color indexed="81"/>
            <rFont val="Tahoma"/>
            <family val="2"/>
          </rPr>
          <t>Son los gastos asociados a la adquisición de activos producidos, que se utilizan repetida y continuamente en procesos de producción por más de un año y cuyo precio es significativo.</t>
        </r>
      </text>
    </comment>
    <comment ref="C55" authorId="0" shapeId="0" xr:uid="{7174795B-AD85-4BA0-9A07-B9990707297B}">
      <text>
        <r>
          <rPr>
            <sz val="9"/>
            <color indexed="81"/>
            <rFont val="Tahoma"/>
            <family val="2"/>
          </rPr>
          <t xml:space="preserve">Son los gastos asociados a la adquisición de todo tipo de edificios y estructuras necesarias para el desarrollo de las funciones del órgano del PGN.
</t>
        </r>
        <r>
          <rPr>
            <b/>
            <sz val="9"/>
            <color indexed="81"/>
            <rFont val="Tahoma"/>
            <family val="2"/>
          </rPr>
          <t>Incluye</t>
        </r>
        <r>
          <rPr>
            <sz val="9"/>
            <color indexed="81"/>
            <rFont val="Tahoma"/>
            <family val="2"/>
          </rPr>
          <t>: Costos de limpieza y preparación del terreno para edificaciones nuevas, Accesorios fijos, instalaciones y equipos que forman parte integral de las estructuras.</t>
        </r>
      </text>
    </comment>
    <comment ref="C56" authorId="0" shapeId="0" xr:uid="{BEB7F0FC-AE45-493C-88E9-5330BEB4CBC3}">
      <text>
        <r>
          <rPr>
            <sz val="9"/>
            <color indexed="81"/>
            <rFont val="Tahoma"/>
            <family val="2"/>
          </rPr>
          <t>Son los gastos asociados a la adquisición de activos que se emplean continuamente en la prestación de servicios de defensa, incluso si su utilización en tiempos de paz es simplemente de carácter disuasivo).
No incluye: Elementos militares de un solo uso como las municiones, bombas y misiles; Equipos adquiridos con fines militares, armas.
Buques de guerra
Incluye: Submarinos, Aeronaves militares, Dispositivos de transporte.</t>
        </r>
      </text>
    </comment>
    <comment ref="C57" authorId="0" shapeId="0" xr:uid="{5A962C9E-C68D-44C7-AC24-F5BDA21672E2}">
      <text>
        <r>
          <rPr>
            <sz val="9"/>
            <color indexed="81"/>
            <rFont val="Tahoma"/>
            <family val="2"/>
          </rPr>
          <t xml:space="preserve">
Son los gastos asociados a la adquisición de activos fijos clasificados como otros bienes transportables (Excepto productos metálicos, maquinaria y Equipo) dentro de la Clasificación Central de Productos –CPC.
</t>
        </r>
        <r>
          <rPr>
            <b/>
            <sz val="9"/>
            <color indexed="81"/>
            <rFont val="Tahoma"/>
            <family val="2"/>
          </rPr>
          <t>Incluye:</t>
        </r>
        <r>
          <rPr>
            <sz val="9"/>
            <color indexed="81"/>
            <rFont val="Tahoma"/>
            <family val="2"/>
          </rPr>
          <t xml:space="preserve"> Muebles, Instrumentos musicales, Artículos de deporte, Antigüedades u otros objetos de arte.</t>
        </r>
      </text>
    </comment>
    <comment ref="C58" authorId="0" shapeId="0" xr:uid="{0FD8E5F7-2054-43A2-A4F1-974C6BEEF9E9}">
      <text>
        <r>
          <rPr>
            <sz val="9"/>
            <color indexed="81"/>
            <rFont val="Tahoma"/>
            <family val="2"/>
          </rPr>
          <t>Son los gastos asociados a la adquisición de todo tipo de maquinaria (Uso general, uso especial y uso contable), aparatos eléctricos, equipos de transporte, y equipo militar y de policía.
No incluye: Sistemas de armamento, Maquinaria y equipo que forma parte integral de un edificio o estructura, Herramientas de mano adquiridas con regularidad, pero a bajo costo, a menos que formen una gran parte de los inventarios de maquinaria y equipo.
Incluye: Maquinaria para uso general, Maquinaria para usos especiales, Maquinaria de oficina, contabilidad e informática, Maquinaria y aparatos eléctricos, Equipo y aparatos de radio, televisión y comunicaciones, Aparatos médicos, Instrumentos ópticos y de precisión, relojes, Equipo de transporte, Equipo militar y policía, armamento.</t>
        </r>
      </text>
    </comment>
    <comment ref="C59" authorId="0" shapeId="0" xr:uid="{3604DB78-4621-4F0D-BE3D-B64A0763AB22}">
      <text>
        <r>
          <rPr>
            <sz val="9"/>
            <color indexed="81"/>
            <rFont val="Tahoma"/>
            <family val="2"/>
          </rPr>
          <t xml:space="preserve">
Corresponde a la adquisición de recursos biológicos y productos de propiedad intelectual.
</t>
        </r>
        <r>
          <rPr>
            <b/>
            <sz val="9"/>
            <color indexed="81"/>
            <rFont val="Tahoma"/>
            <family val="2"/>
          </rPr>
          <t>Recursos bológicos:</t>
        </r>
        <r>
          <rPr>
            <sz val="9"/>
            <color indexed="81"/>
            <rFont val="Tahoma"/>
            <family val="2"/>
          </rPr>
          <t xml:space="preserve"> Corresponde a animales, árboles, cultivos o plantas que generan productos en forma repetida y cuyo crecimiento natural y regeneración se encuentran bajo control, responsabilidad y manejo directo de una persona.
</t>
        </r>
        <r>
          <rPr>
            <b/>
            <sz val="9"/>
            <color indexed="81"/>
            <rFont val="Tahoma"/>
            <family val="2"/>
          </rPr>
          <t>Productos de propiedad intelectual</t>
        </r>
        <r>
          <rPr>
            <sz val="9"/>
            <color indexed="81"/>
            <rFont val="Tahoma"/>
            <family val="2"/>
          </rPr>
          <t xml:space="preserve">: Son resultado de la investigación, el desarrollo o la innovación, y conducen a conocimientos, los cuales pueden ser vendidos en el mercado o
utilizados para beneficio propio en la producción siempre y cuando cuente con algún tipo de protección legal, o de otra índole.
</t>
        </r>
        <r>
          <rPr>
            <b/>
            <sz val="9"/>
            <color indexed="81"/>
            <rFont val="Tahoma"/>
            <family val="2"/>
          </rPr>
          <t>Incluye:</t>
        </r>
        <r>
          <rPr>
            <sz val="9"/>
            <color indexed="81"/>
            <rFont val="Tahoma"/>
            <family val="2"/>
          </rPr>
          <t xml:space="preserve"> La investigación y desarrollo, la exploración y evaluación minera, programas de informática y bases de datos, originales de entretenimiento, literatura y arte, y otros.</t>
        </r>
      </text>
    </comment>
    <comment ref="C60" authorId="0" shapeId="0" xr:uid="{683FE8FC-6604-4CCD-B063-4C8ACB8B4A0B}">
      <text>
        <r>
          <rPr>
            <sz val="9"/>
            <color indexed="81"/>
            <rFont val="Tahoma"/>
            <family val="2"/>
          </rPr>
          <t xml:space="preserve">
Son los gastos asociados a la adquisición de activos tangibles de origen natural (recursos naturales) sobre los que se ejercen derechos de propiedad.
</t>
        </r>
        <r>
          <rPr>
            <b/>
            <sz val="9"/>
            <color indexed="81"/>
            <rFont val="Tahoma"/>
            <family val="2"/>
          </rPr>
          <t>Incluye:</t>
        </r>
        <r>
          <rPr>
            <sz val="9"/>
            <color indexed="81"/>
            <rFont val="Tahoma"/>
            <family val="2"/>
          </rPr>
          <t xml:space="preserve"> Tierras y terrenos y Recursos biológicos no cultivados.
</t>
        </r>
      </text>
    </comment>
    <comment ref="C61" authorId="0" shapeId="0" xr:uid="{A09174E7-1636-45A2-82DC-FE958C482B33}">
      <text>
        <r>
          <rPr>
            <sz val="9"/>
            <color indexed="81"/>
            <rFont val="Tahoma"/>
            <family val="2"/>
          </rPr>
          <t xml:space="preserve"> Se refiere al suelo propiamente dicho, sobre el que se han establecido derechos de propiedad y del cual se pueden derivar beneficios económicos para sus propietarios por su tenencia o uso.</t>
        </r>
      </text>
    </comment>
    <comment ref="C62" authorId="0" shapeId="0" xr:uid="{C8948625-BA8A-4A82-B754-11947CE516F1}">
      <text>
        <r>
          <rPr>
            <sz val="9"/>
            <color indexed="81"/>
            <rFont val="Tahoma"/>
            <family val="2"/>
          </rPr>
          <t>Se refiere a animales, aves, peces y plantas que producen productos una sola vez o de forma repetida y sobre los que se ejercen derechos de propiedad, pero cuyo crecimiento natural o regeneración no está bajo el control, responsabilidad y gestión directa de ninguna persona.</t>
        </r>
      </text>
    </comment>
    <comment ref="C63" authorId="0" shapeId="0" xr:uid="{7CCEEE7F-A2A4-4882-8A76-18A3F528E886}">
      <text>
        <r>
          <rPr>
            <sz val="9"/>
            <color indexed="81"/>
            <rFont val="Tahoma"/>
            <family val="2"/>
          </rPr>
          <t>Son los gastos asociados a la adquisición de</t>
        </r>
        <r>
          <rPr>
            <b/>
            <sz val="9"/>
            <color indexed="81"/>
            <rFont val="Tahoma"/>
            <family val="2"/>
          </rPr>
          <t xml:space="preserve"> bienes (que no constituyen activos)</t>
        </r>
        <r>
          <rPr>
            <sz val="9"/>
            <color indexed="81"/>
            <rFont val="Tahoma"/>
            <family val="2"/>
          </rPr>
          <t xml:space="preserve">, y </t>
        </r>
        <r>
          <rPr>
            <b/>
            <sz val="9"/>
            <color indexed="81"/>
            <rFont val="Tahoma"/>
            <family val="2"/>
          </rPr>
          <t>servicios</t>
        </r>
        <r>
          <rPr>
            <sz val="9"/>
            <color indexed="81"/>
            <rFont val="Tahoma"/>
            <family val="2"/>
          </rPr>
          <t xml:space="preserve">, suministrados por personas naturales y jurídicas, que se utilizan apoyar el desarrollo de las funciones de la entidad.
</t>
        </r>
      </text>
    </comment>
    <comment ref="C64" authorId="0" shapeId="0" xr:uid="{04E5C083-6A30-4468-B4C5-E2E08E4B8066}">
      <text>
        <r>
          <rPr>
            <sz val="9"/>
            <color indexed="81"/>
            <rFont val="Tahoma"/>
            <family val="2"/>
          </rPr>
          <t>Son los gastos asociados a la adquisición de bienes que se utilizan como insumos en procesos de producción. La característica distintiva de los materiales y suministros, en comparación a los activos fijos, es que son bienes que se utilizan durante un (1) año, y que no quedan disponibles para un segundo o más años.</t>
        </r>
      </text>
    </comment>
    <comment ref="C65" authorId="0" shapeId="0" xr:uid="{850C697D-B115-4626-92B8-27B30FAF8A3A}">
      <text>
        <r>
          <rPr>
            <sz val="9"/>
            <color indexed="81"/>
            <rFont val="Tahoma"/>
            <family val="2"/>
          </rPr>
          <t>Son los gastos asociados a la adquisición de productos relacionados con la agricultura, la horticultura, la silvicultura y los productos de explotación forestal. Incluye también la compra de animales o productos animales, y la compra de pescados o productos de la pesca.</t>
        </r>
      </text>
    </comment>
    <comment ref="C66" authorId="0" shapeId="0" xr:uid="{BC1984FA-0D8D-4570-8146-C2BFFD480682}">
      <text>
        <r>
          <rPr>
            <sz val="9"/>
            <color indexed="81"/>
            <rFont val="Tahoma"/>
            <family val="2"/>
          </rPr>
          <t xml:space="preserve">Son los gastos asociados a la adquisición de todo tipo de minerales incluidos el carbón, el petróleo, los concentrados de uranio y torio, los minerales metálicos, las piedras preciosas, entre otros. </t>
        </r>
      </text>
    </comment>
    <comment ref="C67" authorId="0" shapeId="0" xr:uid="{9B7DAB1E-0A3B-4A41-B1FB-5E7BEEF37AEE}">
      <text>
        <r>
          <rPr>
            <sz val="9"/>
            <color indexed="81"/>
            <rFont val="Tahoma"/>
            <family val="2"/>
          </rPr>
          <t>Son los gastos asociados a la adquisición de productos alimenticios como la carne; las preparaciones y conservas de pescados, frutas y hortalizas; los productos lácteos y ovoproductos; los productos de la molinería; y todo tipo de bebidas. Esta sección</t>
        </r>
        <r>
          <rPr>
            <b/>
            <sz val="9"/>
            <color indexed="81"/>
            <rFont val="Tahoma"/>
            <family val="2"/>
          </rPr>
          <t xml:space="preserve"> incluye</t>
        </r>
        <r>
          <rPr>
            <sz val="9"/>
            <color indexed="81"/>
            <rFont val="Tahoma"/>
            <family val="2"/>
          </rPr>
          <t xml:space="preserve"> también la adquisición de hilados, tejidos, artículos textiles y dotación.</t>
        </r>
      </text>
    </comment>
    <comment ref="C68" authorId="0" shapeId="0" xr:uid="{CDA12664-A297-4FEF-955C-C650EB60DB20}">
      <text>
        <r>
          <rPr>
            <sz val="9"/>
            <color indexed="81"/>
            <rFont val="Tahoma"/>
            <family val="2"/>
          </rPr>
          <t xml:space="preserve">Son los gastos asociados a la adquisición de productos de madera; libros, diarios o publicaciones impresas; productos de refinación de petróleo y </t>
        </r>
        <r>
          <rPr>
            <b/>
            <sz val="9"/>
            <color indexed="81"/>
            <rFont val="Tahoma"/>
            <family val="2"/>
          </rPr>
          <t>combustibles</t>
        </r>
        <r>
          <rPr>
            <sz val="9"/>
            <color indexed="81"/>
            <rFont val="Tahoma"/>
            <family val="2"/>
          </rPr>
          <t>; productos químicos; productos de caucho y plástico; productos de vidrio; muebles; desechos; entre otros.</t>
        </r>
      </text>
    </comment>
    <comment ref="C69" authorId="0" shapeId="0" xr:uid="{E19F4C3A-841E-47A1-AFB3-08D5A2A168E5}">
      <text>
        <r>
          <rPr>
            <sz val="9"/>
            <color indexed="81"/>
            <rFont val="Tahoma"/>
            <family val="2"/>
          </rPr>
          <t>Son los gastos asociados a la adquisición de metales básicos, productos metálicos elaborados y paquetes de software.</t>
        </r>
      </text>
    </comment>
    <comment ref="C70" authorId="0" shapeId="0" xr:uid="{12D48505-7F1D-4D09-973C-F0F04D81B410}">
      <text>
        <r>
          <rPr>
            <sz val="9"/>
            <color indexed="81"/>
            <rFont val="Tahoma"/>
            <family val="2"/>
          </rPr>
          <t xml:space="preserve">Corresponde a los bienes fungibles adquiridos por el sector seguridad, defensa y orden público para uso exclusivo relacionado con sus funciones.
</t>
        </r>
        <r>
          <rPr>
            <b/>
            <sz val="9"/>
            <color indexed="81"/>
            <rFont val="Tahoma"/>
            <family val="2"/>
          </rPr>
          <t>Incluye</t>
        </r>
        <r>
          <rPr>
            <sz val="9"/>
            <color indexed="81"/>
            <rFont val="Tahoma"/>
            <family val="2"/>
          </rPr>
          <t xml:space="preserve">: Municiones, Misiles, Cohetes, Bombas y Otros elementos militares de un solo uso.
</t>
        </r>
      </text>
    </comment>
    <comment ref="C71" authorId="0" shapeId="0" xr:uid="{A127735D-C12B-49D1-A818-B89A525BAA54}">
      <text>
        <r>
          <rPr>
            <sz val="9"/>
            <color indexed="81"/>
            <rFont val="Tahoma"/>
            <family val="2"/>
          </rPr>
          <t xml:space="preserve">Son los gastos asociados a la contratación de servicios que complementan el desarrollo de las funciones del órgano del PGN, o que permiten mantener y proteger los bienes que son de su propiedad o están a su cargo.
</t>
        </r>
      </text>
    </comment>
    <comment ref="C72" authorId="0" shapeId="0" xr:uid="{D8A172CD-8C32-4BCB-ACC4-A5307DBEDD35}">
      <text>
        <r>
          <rPr>
            <sz val="9"/>
            <color indexed="81"/>
            <rFont val="Tahoma"/>
            <family val="2"/>
          </rPr>
          <t xml:space="preserve">
Son los gastos asociados a la adquisición de servicios de construcción como preparaciones de terreno, montaje de construcciones prefabricadas, instalaciones, servicios de terminación y acabados de edificios, entre otros.</t>
        </r>
      </text>
    </comment>
    <comment ref="C73" authorId="0" shapeId="0" xr:uid="{679BE0BA-28E2-43CB-AE7B-3EDF0B277630}">
      <text>
        <r>
          <rPr>
            <sz val="9"/>
            <color indexed="81"/>
            <rFont val="Tahoma"/>
            <family val="2"/>
          </rPr>
          <t xml:space="preserve">Son los gastos asociados a la adquisición de servicios de alojamiento; servicios de suministro de comidas y bebidas; servicios de transporte de pasajeros o de carga; servicios de mensajería y servicios de distribución de electricidad, gas y agua.
</t>
        </r>
        <r>
          <rPr>
            <b/>
            <sz val="9"/>
            <color indexed="81"/>
            <rFont val="Tahoma"/>
            <family val="2"/>
          </rPr>
          <t>En este rubro se incluye el pago por gastos de viaje a contratistas y los servicios públicos de energia y gas natural.</t>
        </r>
      </text>
    </comment>
    <comment ref="C74" authorId="0" shapeId="0" xr:uid="{01093FF4-B97E-40EF-9FE1-8A64DEDD5E9C}">
      <text>
        <r>
          <rPr>
            <sz val="9"/>
            <color indexed="81"/>
            <rFont val="Tahoma"/>
            <family val="2"/>
          </rPr>
          <t xml:space="preserve">Son los gastos asociados a la adquisición de servicios financieros, seguros, servicios de mantenimiento de activos financieros, servicios inmobiliarios y arrendamientos.
</t>
        </r>
        <r>
          <rPr>
            <b/>
            <sz val="9"/>
            <color indexed="81"/>
            <rFont val="Tahoma"/>
            <family val="2"/>
          </rPr>
          <t>En este rubro se incluye el arrendamiento de vehiculos corrientes y blindados  para protección.</t>
        </r>
        <r>
          <rPr>
            <sz val="9"/>
            <color indexed="81"/>
            <rFont val="Tahoma"/>
            <family val="2"/>
          </rPr>
          <t xml:space="preserve">
</t>
        </r>
      </text>
    </comment>
    <comment ref="C75" authorId="0" shapeId="0" xr:uid="{0D94359D-B4DA-4F49-822B-205C0411F15C}">
      <text>
        <r>
          <rPr>
            <sz val="9"/>
            <color indexed="81"/>
            <rFont val="Tahoma"/>
            <family val="2"/>
          </rPr>
          <t xml:space="preserve">Son los gastos asociados a la adquisición de servicios de investigación y desarrollo, servicios jurídicos y contables, servicios de consultoría, servicios de publicidad, servicios de impresión servicios de telecomunicaciones, servicios de limpieza, servicios de seguridad, servicios de mantenimiento, entre otros.
</t>
        </r>
        <r>
          <rPr>
            <b/>
            <sz val="9"/>
            <color indexed="81"/>
            <rFont val="Tahoma"/>
            <family val="2"/>
          </rPr>
          <t>En este rubro se incluye hombres de protección y los contratos de prestación de servicios.</t>
        </r>
      </text>
    </comment>
    <comment ref="C76" authorId="0" shapeId="0" xr:uid="{E1D5A8DB-B564-4DBA-BF14-4B0FF6BF4EBC}">
      <text>
        <r>
          <rPr>
            <sz val="9"/>
            <color indexed="81"/>
            <rFont val="Tahoma"/>
            <family val="2"/>
          </rPr>
          <t xml:space="preserve">Son los gastos asociados a la adquisición de servicios educativos, servicios de salud, servicios culturales y deportivos, servicios de tratamiento (agua y alcantarillado) y recolección de desechos, servicios proporcionados por asociaciones, entre otros.
</t>
        </r>
        <r>
          <rPr>
            <b/>
            <sz val="9"/>
            <color indexed="81"/>
            <rFont val="Tahoma"/>
            <family val="2"/>
          </rPr>
          <t>En este rubro se incluye el pago por el servicio público de acueducto, alcantarillado y aseo y los servicios bienestar relacionados con educación, salud, recreación y cultura.</t>
        </r>
        <r>
          <rPr>
            <sz val="9"/>
            <color indexed="81"/>
            <rFont val="Tahoma"/>
            <family val="2"/>
          </rPr>
          <t xml:space="preserve">
</t>
        </r>
      </text>
    </comment>
    <comment ref="C77" authorId="0" shapeId="0" xr:uid="{429641C9-2F09-4982-B050-35520BC8B1BA}">
      <text>
        <r>
          <rPr>
            <sz val="9"/>
            <color indexed="81"/>
            <rFont val="Tahoma"/>
            <family val="2"/>
          </rPr>
          <t xml:space="preserve">Son los pagos por concepto de viáticos que reciben los funcionarios y trabajadores oficiales en comisión, para alojamiento y manutención cuando: a) deban desempeñar sus funciones en un lugar diferente a su sede habitual de trabajo, ya sea dentro o fuera del país, o b) deba atender transitoriamente actividades oficiales distintas a las inherentes al empleo del que es titular.
</t>
        </r>
        <r>
          <rPr>
            <b/>
            <sz val="9"/>
            <color indexed="81"/>
            <rFont val="Tahoma"/>
            <family val="2"/>
          </rPr>
          <t>Solo se registran en esta cuenta los viáticos de los funcionarios en comisión que sean por un término inferior a 180 días.</t>
        </r>
      </text>
    </comment>
    <comment ref="C78" authorId="0" shapeId="0" xr:uid="{8D304DDB-4E02-4A15-95A4-7EA5B7C219D8}">
      <text>
        <r>
          <rPr>
            <sz val="9"/>
            <color indexed="81"/>
            <rFont val="Tahoma"/>
            <family val="2"/>
          </rPr>
          <t xml:space="preserve">
Comprende las transacciones que realiza un órgano del PGN a otra unidad (personas, hogares, organizaciones, empresas, gobiernos extranjeros, organizaciones internacionales,unidades de gobiernos, entre otros), sin recibir de esta ningún bien, servicio o activo a cambio como contrapartida directa.</t>
        </r>
      </text>
    </comment>
    <comment ref="C79" authorId="0" shapeId="0" xr:uid="{DD98FEC0-F992-4A90-A2C3-9AEDC11FAE4B}">
      <text>
        <r>
          <rPr>
            <sz val="9"/>
            <color indexed="81"/>
            <rFont val="Tahoma"/>
            <family val="2"/>
          </rPr>
          <t xml:space="preserve">
Son transferencias que las unidades de gobierno realizan directamente a sus empleados para satisfacer necesidades derivadas de riesgos sociales. Estas prestaciones pueden incluir el reconocimiento de salarios durante periodos de ausencia del trabajo debido a incapacidad médica, accidentes, maternidad, entre otros.</t>
        </r>
      </text>
    </comment>
    <comment ref="C81" authorId="0" shapeId="0" xr:uid="{2427BCF7-31CF-40F6-9CB0-220109722AFF}">
      <text>
        <r>
          <rPr>
            <sz val="9"/>
            <color indexed="81"/>
            <rFont val="Tahoma"/>
            <family val="2"/>
          </rPr>
          <t xml:space="preserve">
Corresponde a las transferencias por acatamiento de un fallo judicial, de un mandamiento ejecutivo, de créditos judicialmente reconocidos, de laudos arbitrales, o de una conciliación ante autoridad  ompetente, en los que se ordene resarcir un derecho de terceros.</t>
        </r>
      </text>
    </comment>
    <comment ref="C82" authorId="0" shapeId="0" xr:uid="{E8AC9C79-7851-4B66-B6E6-69EDD8E1CD0B}">
      <text>
        <r>
          <rPr>
            <b/>
            <sz val="9"/>
            <color indexed="81"/>
            <rFont val="Tahoma"/>
            <family val="2"/>
          </rPr>
          <t>Apoyos de protección</t>
        </r>
        <r>
          <rPr>
            <sz val="9"/>
            <color indexed="81"/>
            <rFont val="Tahoma"/>
            <family val="2"/>
          </rPr>
          <t xml:space="preserve">: Corresponde al dinero que se le entrega al protegido del programa, para sufragar gastos de trasporte, reubicación y trasteo para brindar condiciones de seguridad.
</t>
        </r>
        <r>
          <rPr>
            <b/>
            <sz val="9"/>
            <color indexed="81"/>
            <rFont val="Tahoma"/>
            <family val="2"/>
          </rPr>
          <t>Medidas con enfoque diferencial</t>
        </r>
        <r>
          <rPr>
            <sz val="9"/>
            <color indexed="81"/>
            <rFont val="Tahoma"/>
            <family val="2"/>
          </rPr>
          <t xml:space="preserve">: Corresponde a medidas de protección diferentes de esquemas de protección, recursos fisicos de soporte a ls esquemas, apoyos, medios de movilización, entre otros, teniendo en cuenta un enfoque diferencial, el nivel de riesgo y el factor territorial. </t>
        </r>
      </text>
    </comment>
    <comment ref="C83" authorId="0" shapeId="0" xr:uid="{595CEE12-AD23-41E5-A90A-B8211B225947}">
      <text>
        <r>
          <rPr>
            <sz val="9"/>
            <color indexed="81"/>
            <rFont val="Tahoma"/>
            <family val="2"/>
          </rPr>
          <t>Comprende los gastos asociados a la adquisición de insumos necesarios para la producción y comercialización de los bienes y servicios que provee el establecimiento público.</t>
        </r>
      </text>
    </comment>
    <comment ref="C84" authorId="0" shapeId="0" xr:uid="{7659D0E9-7517-42DF-B7E8-EFD552A4CD98}">
      <text>
        <r>
          <rPr>
            <sz val="9"/>
            <color indexed="81"/>
            <rFont val="Tahoma"/>
            <family val="2"/>
          </rPr>
          <t xml:space="preserve">Son los gastos asociados a la adquisición de servicios financieros, seguros, servicios de mantenimiento de activos financieros, servicios inmobiliarios y arrendamientos.
</t>
        </r>
        <r>
          <rPr>
            <b/>
            <sz val="9"/>
            <color indexed="81"/>
            <rFont val="Tahoma"/>
            <family val="2"/>
          </rPr>
          <t>En este rubro se incluye el arrendamiento de vehiculos corrientes y blindados  para protección.</t>
        </r>
      </text>
    </comment>
    <comment ref="C86" authorId="0" shapeId="0" xr:uid="{B2BAF94C-B7F4-4F59-B456-288E2A14D972}">
      <text>
        <r>
          <rPr>
            <sz val="9"/>
            <color indexed="81"/>
            <rFont val="Tahoma"/>
            <family val="2"/>
          </rPr>
          <t xml:space="preserve">Son los gastos asociados a la adquisición de servicios de investigación y desarrollo, servicios jurídicos y contables, servicios de consultoría, servicios de publicidad, servicios de impresión servicios de telecomunicaciones, servicios de limpieza, servicios de seguridad, servicios de mantenimiento, entre otros.
</t>
        </r>
        <r>
          <rPr>
            <b/>
            <sz val="9"/>
            <color indexed="81"/>
            <rFont val="Tahoma"/>
            <family val="2"/>
          </rPr>
          <t>En este rubro se incluye hombres de protección y los contratos de prestación de servicios</t>
        </r>
        <r>
          <rPr>
            <sz val="9"/>
            <color indexed="81"/>
            <rFont val="Tahoma"/>
            <family val="2"/>
          </rPr>
          <t>.</t>
        </r>
      </text>
    </comment>
    <comment ref="C88" authorId="0" shapeId="0" xr:uid="{33F92247-8E9C-4583-AE3E-AE0690D6770C}">
      <text>
        <r>
          <rPr>
            <sz val="9"/>
            <color indexed="81"/>
            <rFont val="Tahoma"/>
            <family val="2"/>
          </rPr>
          <t>Comprende el gasto por tributos, multas, sanciones e intereses de mora, que por mandato legal deben atender los órganos del PGN. Entiéndase por tributos, las prestaciones pecuniarias establecidas por una autoridad estatal, en ejercicio de su poder de imperio, para el cumplimiento de sus fines.</t>
        </r>
      </text>
    </comment>
    <comment ref="C89" authorId="0" shapeId="0" xr:uid="{DDBBAEC3-8CE5-4B71-83B9-B8F27A83FEEB}">
      <text>
        <r>
          <rPr>
            <sz val="9"/>
            <color indexed="81"/>
            <rFont val="Tahoma"/>
            <family val="2"/>
          </rPr>
          <t xml:space="preserve">Son los gastos asociados a pagos obligatorios que debe realizar el establecimiento público a la Nación, Departamento o Municipio, sin que exista una retribución particular por parte de los mismos, en función de su condición de contribuyente o sujeto pasivo de un impuesto nacional o territorial.
</t>
        </r>
        <r>
          <rPr>
            <b/>
            <sz val="9"/>
            <color indexed="81"/>
            <rFont val="Tahoma"/>
            <family val="2"/>
          </rPr>
          <t>Incluye:</t>
        </r>
        <r>
          <rPr>
            <sz val="9"/>
            <color indexed="81"/>
            <rFont val="Tahoma"/>
            <family val="2"/>
          </rPr>
          <t xml:space="preserve"> Impuesto predial, impuesto sobre vehículos automotores.</t>
        </r>
      </text>
    </comment>
    <comment ref="C90" authorId="0" shapeId="0" xr:uid="{9C9C6DCC-AAF9-43D1-99A0-06C604847140}">
      <text>
        <r>
          <rPr>
            <sz val="9"/>
            <color indexed="81"/>
            <rFont val="Tahoma"/>
            <family val="2"/>
          </rPr>
          <t>Son los gastos asociados al pago por la prestación directa y efectiva de un servicio público individualizado y específico (tasa); o al pago de un bien o servicio ofrecido por una entidad pública en cumplimiento de su función regulatoria (derecho administrativo). 
Incluye: Pagos por notariado, Renovación de salvoconductos para armas.</t>
        </r>
      </text>
    </comment>
    <comment ref="C91" authorId="0" shapeId="0" xr:uid="{0D894317-E55A-4319-9B88-A8B96FA5757B}">
      <text>
        <r>
          <rPr>
            <sz val="9"/>
            <color indexed="81"/>
            <rFont val="Tahoma"/>
            <family val="2"/>
          </rPr>
          <t xml:space="preserve">Son los gastos asociados al pago de cargas fiscales que recaen sobre el patrimonio particular, sustentadas en la potestad tributaria del Estado. La jurisprudencia diferencia entre contribuciones parafiscales y contribuciones especiales; las primeras son los pagos que deben realizar los usuarios de algunos organismos públicos, mixtos o privados, para asegurar el financiamiento de estas entidades de manera autónoma, mientras que las segundas corresponden al pago por una inversión que beneficia a un grupo de personas 
En este caso </t>
        </r>
        <r>
          <rPr>
            <b/>
            <sz val="9"/>
            <color indexed="81"/>
            <rFont val="Tahoma"/>
            <family val="2"/>
          </rPr>
          <t>No se incluye</t>
        </r>
        <r>
          <rPr>
            <sz val="9"/>
            <color indexed="81"/>
            <rFont val="Tahoma"/>
            <family val="2"/>
          </rPr>
          <t>: Ni contribuciones sociales, ni contribuciones asociadas a la nómina.</t>
        </r>
      </text>
    </comment>
    <comment ref="C92" authorId="0" shapeId="0" xr:uid="{6DA7CC4D-04BE-4AB8-AB2C-CDEBA7B96455}">
      <text>
        <r>
          <rPr>
            <sz val="9"/>
            <color indexed="81"/>
            <rFont val="Tahoma"/>
            <family val="2"/>
          </rPr>
          <t>Comprende el gasto por penalidades pecuniarias que se derivan del poder punitivo del Estado, y que se establecen por el incumplimiento de leyes o normas administrativas, con el fin de prevenir un comportamiento considerado indeseable.
Esta cuenta incluye también el gasto por intereses de mora generados como resarcimiento tarifado o indemnización a los perjuicios que padece el acreedor por no tener consigo el dinero en la oportunidad debida.</t>
        </r>
      </text>
    </comment>
    <comment ref="C93" authorId="0" shapeId="0" xr:uid="{8E969DA9-BD93-4305-87D0-0102AFD37901}">
      <text>
        <r>
          <rPr>
            <sz val="9"/>
            <color indexed="81"/>
            <rFont val="Tahoma"/>
            <family val="2"/>
          </rPr>
          <t>Comprende el gasto por tributos, multas, sanciones e intereses de mora, que por mandato legal deben atender los órganos del PGN. Entiéndase por tributos, las prestaciones pecuniarias establecidas por una autoridad estatal, en ejercicio de su poder de imperio, para el cumplimiento de sus fines.</t>
        </r>
      </text>
    </comment>
    <comment ref="C100" authorId="0" shapeId="0" xr:uid="{C00574EF-0560-4CA1-AD54-D5E4F7F87BBE}">
      <text>
        <r>
          <rPr>
            <sz val="9"/>
            <color indexed="81"/>
            <rFont val="Tahoma"/>
            <family val="2"/>
          </rPr>
          <t>Son los destinados a la prestación de servicios o a la realización de transferencias a la comunidad por parte de las unidades ejecutoras del Presupuesto General de la Nación (PGN), incluidasen los programas sociales, así como a la adquisición de activos no financieros por parte de las mismas.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Yuli Dassier Reyes Angulo</author>
  </authors>
  <commentList>
    <comment ref="A1" authorId="0" shapeId="0" xr:uid="{7B339AC8-7968-42F2-B7F4-3B09238FB8D6}">
      <text>
        <r>
          <rPr>
            <sz val="9"/>
            <color indexed="81"/>
            <rFont val="Tahoma"/>
            <family val="2"/>
          </rPr>
          <t>Son los gastos asociados con el personal vinculado laboralmente con el Estado. Entiéndase como personal vinculado laboralmente con el Estado a los servidores públicos –en estricto sentido- que prestan servicios personales remunerados en los organismos y entidades de la administración pública a través de una relación legal/reglamentaria o de una relación contractual laboral</t>
        </r>
      </text>
    </comment>
    <comment ref="A3" authorId="0" shapeId="0" xr:uid="{65A5BDFC-9C37-47F7-876C-8895B38487AB}">
      <text>
        <r>
          <rPr>
            <sz val="9"/>
            <color indexed="81"/>
            <rFont val="Tahoma"/>
            <family val="2"/>
          </rPr>
          <t xml:space="preserve">
Son las remuneraciones pagadas en efectivo o en especie a los empleados vinculados laboralmente
con el Estado, como contraprestación por los servicios prestados. El salario se compone por un sueldo
básico y por los demás pagos que tienen como particularidad remunerar el trabajo del empleado</t>
        </r>
      </text>
    </comment>
    <comment ref="A4" authorId="0" shapeId="0" xr:uid="{DEEF25A8-6EE0-455A-A0D5-EC678B047119}">
      <text>
        <r>
          <rPr>
            <sz val="9"/>
            <color indexed="81"/>
            <rFont val="Tahoma"/>
            <family val="2"/>
          </rPr>
          <t xml:space="preserve">Corresponde a los componentes del salario que son comunes32 a todo el personal vinculado
laboralmente con el Estado (empleados públicos y trabajadores oficiales).
</t>
        </r>
        <r>
          <rPr>
            <b/>
            <sz val="9"/>
            <color indexed="81"/>
            <rFont val="Tahoma"/>
            <family val="2"/>
          </rPr>
          <t>Incluye:</t>
        </r>
        <r>
          <rPr>
            <sz val="9"/>
            <color indexed="81"/>
            <rFont val="Tahoma"/>
            <family val="2"/>
          </rPr>
          <t xml:space="preserve"> Sueldo básico, Gastos de representación, Prima técnica salarial, Subsidio de alimentación, Auxilio de transporte, Prima de servicio, Bonificación por servicios prestados, Horas extras, dominicales, festivos y recargos, Prima de navidad, Prima de vacaciones, Viáticos de los funcionarios en comisión (Cuando son mayores a 180 dias)</t>
        </r>
      </text>
    </comment>
    <comment ref="A15" authorId="0" shapeId="0" xr:uid="{EB6921FD-F92E-4486-99FB-65098BE08A16}">
      <text>
        <r>
          <rPr>
            <sz val="9"/>
            <color indexed="81"/>
            <rFont val="Tahoma"/>
            <family val="2"/>
          </rPr>
          <t>Corresponde a los componentes del salario de los sistemas especiales de remuneración, legalmente
aprobados, y que se rigen por disposiciones particulares para determinados regímenes laborales y por
tanto no son comunes a todas las entidades públicas.</t>
        </r>
      </text>
    </comment>
    <comment ref="A17" authorId="0" shapeId="0" xr:uid="{E96A0517-8B2C-46AB-9743-BF0E4EFEA75A}">
      <text>
        <r>
          <rPr>
            <sz val="9"/>
            <color indexed="81"/>
            <rFont val="Tahoma"/>
            <family val="2"/>
          </rPr>
          <t>Corresponde a las contribuciones legales que debe hacer una entidad como empleadora, a entidades del sector privado y público, tales como: Cajas de Compensación Familiar, SENA, ICBF, ESAP, Fondo Nacional de Ahorro, Fondos Administradores de Cesantías y Pensiones, Empresas Promotoras de Salud privadas y públicas, así como, las administradoras públicas y privadas de aportes que se destinan para accidentes de trabajo y enfermedad profesional.</t>
        </r>
      </text>
    </comment>
    <comment ref="A25" authorId="0" shapeId="0" xr:uid="{41BAF3DB-F8CA-4795-BBB5-D9F455A10567}">
      <text>
        <r>
          <rPr>
            <sz val="9"/>
            <color indexed="81"/>
            <rFont val="Tahoma"/>
            <family val="2"/>
          </rPr>
          <t>Corresponde a los gastos del personal vinculado laboralmente con el Estado que la ley no reconoce como constitutivos de factor salarial. Estos pagos no forman parte de la base para el cálculo y pago de las prestaciones sociales, aportes parafiscales y seguridad social, aunque sí forman parte de la base de retención en la fuente, por ingresos laborales.</t>
        </r>
      </text>
    </comment>
    <comment ref="A41" authorId="0" shapeId="0" xr:uid="{92D361C6-FD06-4EFA-99C8-3173385AA240}">
      <text>
        <r>
          <rPr>
            <sz val="9"/>
            <color indexed="81"/>
            <rFont val="Tahoma"/>
            <family val="2"/>
          </rPr>
          <t xml:space="preserve">
Son transferencias que las unidades de gobierno realizan directamente a sus empleados para satisfacer necesidades derivadas de riesgos sociales. Estas prestaciones pueden incluir el reconocimiento de salarios durante periodos de ausencia del trabajo debido a incapacidad médica, accidentes, maternidad, entre otros.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Yuli Dassier Reyes Angulo</author>
  </authors>
  <commentList>
    <comment ref="A3" authorId="0" shapeId="0" xr:uid="{2F22EE96-B085-4FC7-800C-2B2F445881C2}">
      <text>
        <r>
          <rPr>
            <sz val="9"/>
            <color indexed="81"/>
            <rFont val="Tahoma"/>
            <family val="2"/>
          </rPr>
          <t>Son los gastos asociados a la contratación de personas naturales y jurídicas para la prestación de servicios de investigación y desarrollo, jurídicos y contables, de consultoría, profesionales, científicos, técnicos entre otros, para apoyar el desarrollo de las funciones de la entidad.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Yuli Dassier Reyes Angulo</author>
  </authors>
  <commentList>
    <comment ref="A3" authorId="0" shapeId="0" xr:uid="{9E50EA05-2618-4430-A0A7-019EC9A17CE4}">
      <text>
        <r>
          <rPr>
            <sz val="9"/>
            <color indexed="81"/>
            <rFont val="Tahoma"/>
            <family val="2"/>
          </rPr>
          <t>Son los gastos asociados a la adquisición de activos producidos, que se utilizan repetida y continuamente en procesos de producción por más de un año y cuyo precio es significativo.</t>
        </r>
      </text>
    </comment>
    <comment ref="A5" authorId="0" shapeId="0" xr:uid="{CD61516E-68C3-4E12-B1FF-C5D846D4437F}">
      <text>
        <r>
          <rPr>
            <sz val="9"/>
            <color indexed="81"/>
            <rFont val="Tahoma"/>
            <family val="2"/>
          </rPr>
          <t xml:space="preserve">
Son los gastos asociados a la adquisición de todo tipo de edificios y estructuras necesarias para el desarrollo de las funciones del órgano del PGN.
</t>
        </r>
        <r>
          <rPr>
            <b/>
            <sz val="9"/>
            <color indexed="81"/>
            <rFont val="Tahoma"/>
            <family val="2"/>
          </rPr>
          <t xml:space="preserve">Incluye: </t>
        </r>
        <r>
          <rPr>
            <sz val="9"/>
            <color indexed="81"/>
            <rFont val="Tahoma"/>
            <family val="2"/>
          </rPr>
          <t xml:space="preserve">Costos de limpieza y preparación del terreno para edificaciones nuevas, Accesorios fijos, instalaciones y equipos que forman parte integral de las estructuras.
</t>
        </r>
      </text>
    </comment>
    <comment ref="A10" authorId="0" shapeId="0" xr:uid="{6CFA569B-17AA-4B58-BFDB-ECB54F96CA0C}">
      <text>
        <r>
          <rPr>
            <sz val="9"/>
            <color indexed="81"/>
            <rFont val="Tahoma"/>
            <family val="2"/>
          </rPr>
          <t xml:space="preserve">
Son los gastos asociados a la adquisición de activos que se emplean continuamente en la prestación de servicios de defensa, incluso si su utilización en tiempos de paz es simplemente de carácter disuasivo).
</t>
        </r>
        <r>
          <rPr>
            <b/>
            <sz val="9"/>
            <color indexed="81"/>
            <rFont val="Tahoma"/>
            <family val="2"/>
          </rPr>
          <t>No incluye</t>
        </r>
        <r>
          <rPr>
            <sz val="9"/>
            <color indexed="81"/>
            <rFont val="Tahoma"/>
            <family val="2"/>
          </rPr>
          <t xml:space="preserve">: Elementos militares de un solo uso como las municiones, bombas y misiles; Equipos adquiridos con fines militares, armas.
Buques de guerra
</t>
        </r>
        <r>
          <rPr>
            <b/>
            <sz val="9"/>
            <color indexed="81"/>
            <rFont val="Tahoma"/>
            <family val="2"/>
          </rPr>
          <t xml:space="preserve">Incluye: </t>
        </r>
        <r>
          <rPr>
            <sz val="9"/>
            <color indexed="81"/>
            <rFont val="Tahoma"/>
            <family val="2"/>
          </rPr>
          <t>Submarinos, Aeronaves militares, Dispositivos de transporte.</t>
        </r>
      </text>
    </comment>
    <comment ref="A15" authorId="0" shapeId="0" xr:uid="{CDAEF3C4-7F41-4AD7-BB1E-177279813FCA}">
      <text>
        <r>
          <rPr>
            <sz val="9"/>
            <color indexed="81"/>
            <rFont val="Tahoma"/>
            <family val="2"/>
          </rPr>
          <t xml:space="preserve">
Son los gastos asociados a la adquisición de activos fijos clasificados como otros bienes transportables (Excepto productos metálicos, maquinaria y Equipo) dentro de la Clasificación Central de Productos –CPC.
</t>
        </r>
        <r>
          <rPr>
            <b/>
            <sz val="9"/>
            <color indexed="81"/>
            <rFont val="Tahoma"/>
            <family val="2"/>
          </rPr>
          <t>Incluye:</t>
        </r>
        <r>
          <rPr>
            <sz val="9"/>
            <color indexed="81"/>
            <rFont val="Tahoma"/>
            <family val="2"/>
          </rPr>
          <t xml:space="preserve"> Muebles, Instrumentos musicales, Artículos de deporte, Antigüedades u otros objetos de arte.</t>
        </r>
      </text>
    </comment>
    <comment ref="A20" authorId="0" shapeId="0" xr:uid="{0AD45D51-7E3A-4CBD-B581-FA6433505B85}">
      <text>
        <r>
          <rPr>
            <sz val="9"/>
            <color indexed="81"/>
            <rFont val="Tahoma"/>
            <family val="2"/>
          </rPr>
          <t xml:space="preserve">
Son los gastos asociados a la adquisición de todo tipo de maquinaria (Uso general, uso especial y uso contable), aparatos eléctricos, equipos de transporte, y equipo militar y de policía.
</t>
        </r>
        <r>
          <rPr>
            <b/>
            <sz val="9"/>
            <color indexed="81"/>
            <rFont val="Tahoma"/>
            <family val="2"/>
          </rPr>
          <t>No incluye</t>
        </r>
        <r>
          <rPr>
            <sz val="9"/>
            <color indexed="81"/>
            <rFont val="Tahoma"/>
            <family val="2"/>
          </rPr>
          <t xml:space="preserve">: Sistemas de armamento, Maquinaria y equipo que forma parte integral de un edificio o estructura, Herramientas de mano adquiridas con regularidad, pero a bajo costo, a menos que formen una gran parte de los inventarios de maquinaria y equipo.
</t>
        </r>
        <r>
          <rPr>
            <b/>
            <sz val="9"/>
            <color indexed="81"/>
            <rFont val="Tahoma"/>
            <family val="2"/>
          </rPr>
          <t>Incluye</t>
        </r>
        <r>
          <rPr>
            <sz val="9"/>
            <color indexed="81"/>
            <rFont val="Tahoma"/>
            <family val="2"/>
          </rPr>
          <t>: Maquinaria para uso general, Maquinaria para usos especiales, Maquinaria de oficina, contabilidad e informática, Maquinaria y aparatos eléctricos, Equipo y aparatos de radio, televisión y comunicaciones, Aparatos médicos, Instrumentos ópticos y de precisión, relojes, Equipo de transporte, Equipo militar y policía, armamento.</t>
        </r>
      </text>
    </comment>
    <comment ref="A25" authorId="0" shapeId="0" xr:uid="{F2B98692-7926-4E1B-8EC7-8C18683AA6BD}">
      <text>
        <r>
          <rPr>
            <sz val="9"/>
            <color indexed="81"/>
            <rFont val="Tahoma"/>
            <family val="2"/>
          </rPr>
          <t xml:space="preserve">
Corresponde a la adquisición de recursos biológicos y productos de propiedad intelectual.
</t>
        </r>
        <r>
          <rPr>
            <b/>
            <sz val="9"/>
            <color indexed="81"/>
            <rFont val="Tahoma"/>
            <family val="2"/>
          </rPr>
          <t>Recursos biológicos</t>
        </r>
        <r>
          <rPr>
            <sz val="9"/>
            <color indexed="81"/>
            <rFont val="Tahoma"/>
            <family val="2"/>
          </rPr>
          <t xml:space="preserve">: Corresponde a animales, árboles, cultivos o plantas que generan productos en forma repetida y cuyo crecimiento natural y regeneración se encuentran bajo control, responsabilidad y manejo directo de una persona.
</t>
        </r>
        <r>
          <rPr>
            <b/>
            <sz val="9"/>
            <color indexed="81"/>
            <rFont val="Tahoma"/>
            <family val="2"/>
          </rPr>
          <t>Productos de propiedad intelectual:</t>
        </r>
        <r>
          <rPr>
            <sz val="9"/>
            <color indexed="81"/>
            <rFont val="Tahoma"/>
            <family val="2"/>
          </rPr>
          <t xml:space="preserve"> Son resultado de la investigación, el desarrollo o la innovación, y conducen a conocimientos, los cuales pueden ser vendidos en el mercado o
utilizados para beneficio propio en la producción
siempre y cuando cuente con algún tipo de protección
legal, o de otra índole.
</t>
        </r>
        <r>
          <rPr>
            <b/>
            <sz val="9"/>
            <color indexed="81"/>
            <rFont val="Tahoma"/>
            <family val="2"/>
          </rPr>
          <t>Incluye:</t>
        </r>
        <r>
          <rPr>
            <sz val="9"/>
            <color indexed="81"/>
            <rFont val="Tahoma"/>
            <family val="2"/>
          </rPr>
          <t xml:space="preserve"> La investigación y desarrollo, la exploración y evaluación minera, programas de informática y bases de datos, originales de entretenimiento, literatura y arte, y otros.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Yuli Dassier Reyes Angulo</author>
  </authors>
  <commentList>
    <comment ref="A3" authorId="0" shapeId="0" xr:uid="{873B43EC-6C01-4683-998E-36EF1EC507A1}">
      <text>
        <r>
          <rPr>
            <sz val="9"/>
            <color indexed="81"/>
            <rFont val="Tahoma"/>
            <family val="2"/>
          </rPr>
          <t xml:space="preserve">
Son los gastos asociados a la adquisición de activos tangibles de origen natural (recursos naturales) sobre los que se ejercen derechos de propiedad.
</t>
        </r>
        <r>
          <rPr>
            <b/>
            <sz val="9"/>
            <color indexed="81"/>
            <rFont val="Tahoma"/>
            <family val="2"/>
          </rPr>
          <t>Incluye:</t>
        </r>
        <r>
          <rPr>
            <sz val="9"/>
            <color indexed="81"/>
            <rFont val="Tahoma"/>
            <family val="2"/>
          </rPr>
          <t xml:space="preserve"> Tierras y terrenos y Recursos biológicos no cultivados.
</t>
        </r>
      </text>
    </comment>
    <comment ref="A5" authorId="0" shapeId="0" xr:uid="{6659D048-1801-4AFF-B63A-40D52BE827A6}">
      <text>
        <r>
          <rPr>
            <sz val="9"/>
            <color indexed="81"/>
            <rFont val="Tahoma"/>
            <family val="2"/>
          </rPr>
          <t xml:space="preserve"> Se refiere al suelo propiamente dicho, sobre el que se han establecido derechos de propiedad y del cual se pueden derivar beneficios económicos para sus propietarios por su tenencia o uso.</t>
        </r>
      </text>
    </comment>
    <comment ref="A10" authorId="0" shapeId="0" xr:uid="{C527004E-F639-4DCB-B880-222EA92B2245}">
      <text>
        <r>
          <rPr>
            <sz val="9"/>
            <color indexed="81"/>
            <rFont val="Tahoma"/>
            <family val="2"/>
          </rPr>
          <t>Se refiere a animales, aves, peces y plantas que producen productos una sola vez o de forma repetida y sobre los que se ejercen derechos de propiedad, pero cuyo crecimiento natural o regeneración no está bajo el control, responsabilidad y gestión directa de ninguna persona.</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Yuli Dassier Reyes Angulo</author>
  </authors>
  <commentList>
    <comment ref="A3" authorId="0" shapeId="0" xr:uid="{C3049F33-F9BE-4D8B-B1A3-8E0F5E65B9A6}">
      <text>
        <r>
          <rPr>
            <sz val="9"/>
            <color indexed="81"/>
            <rFont val="Tahoma"/>
            <family val="2"/>
          </rPr>
          <t xml:space="preserve">
Son los gastos asociados a la adquisición de bienes que se utilizan como insumos en procesos de producción. La característica distintiva de los materiales y suministros, en comparación a los activos fijos, es que son bienes que se utilizan durante un (1) año, y que no quedan disponibles para un segundo o más años.</t>
        </r>
      </text>
    </comment>
    <comment ref="A5" authorId="0" shapeId="0" xr:uid="{A1827B1A-2BE7-41DB-B95C-B53FBDC0B7EB}">
      <text>
        <r>
          <rPr>
            <sz val="9"/>
            <color indexed="81"/>
            <rFont val="Tahoma"/>
            <family val="2"/>
          </rPr>
          <t xml:space="preserve">
Son los gastos asociados a la adquisición de productos relacionados con la agricultura, la horticultura, la silvicultura y los productos de explotación forestal. Incluye también la compra de animales o productos animales, y la compra de pescados o productos de la pesca.</t>
        </r>
      </text>
    </comment>
    <comment ref="A10" authorId="0" shapeId="0" xr:uid="{1DEF2395-5E53-4BCF-89DB-16D083B79FF5}">
      <text>
        <r>
          <rPr>
            <sz val="9"/>
            <color indexed="81"/>
            <rFont val="Tahoma"/>
            <family val="2"/>
          </rPr>
          <t xml:space="preserve">
Son los gastos asociados a la adquisición de todo tipo de minerales incluidos el carbón, el petróleo, los concentrados de uranio y torio, los minerales metálicos, las piedras preciosas, entre otros. </t>
        </r>
      </text>
    </comment>
    <comment ref="A15" authorId="0" shapeId="0" xr:uid="{A074DC9E-6C47-44AE-ADE4-7E1D82C06758}">
      <text>
        <r>
          <rPr>
            <sz val="9"/>
            <color indexed="81"/>
            <rFont val="Tahoma"/>
            <family val="2"/>
          </rPr>
          <t xml:space="preserve">
Son los gastos asociados a la adquisición de productos alimenticios como la carne; las preparaciones y conservas de pescados, frutas y hortalizas; los productos lácteos y ovoproductos; los productos de la molinería; y todo tipo de bebidas. Esta sección incluye también la adquisición de hilados, tejidos, artículos textiles y dotación.</t>
        </r>
      </text>
    </comment>
    <comment ref="A20" authorId="0" shapeId="0" xr:uid="{0E6FAB23-7AF7-4D1B-BABD-DCEC7C080E58}">
      <text>
        <r>
          <rPr>
            <sz val="9"/>
            <color indexed="81"/>
            <rFont val="Tahoma"/>
            <family val="2"/>
          </rPr>
          <t xml:space="preserve">
Son los gastos asociados a la adquisición de productos de madera; libros, diarios o publicaciones impresas; productos de refinación de petróleo </t>
        </r>
        <r>
          <rPr>
            <b/>
            <sz val="9"/>
            <color indexed="81"/>
            <rFont val="Tahoma"/>
            <family val="2"/>
          </rPr>
          <t>y combustibles</t>
        </r>
        <r>
          <rPr>
            <sz val="9"/>
            <color indexed="81"/>
            <rFont val="Tahoma"/>
            <family val="2"/>
          </rPr>
          <t>; productos químicos; productos de caucho y plástico; productos de vidrio; muebles; desechos; entre otros.</t>
        </r>
      </text>
    </comment>
    <comment ref="A25" authorId="0" shapeId="0" xr:uid="{50953F95-5CEB-4260-9066-49CD61E73C5A}">
      <text>
        <r>
          <rPr>
            <sz val="9"/>
            <color indexed="81"/>
            <rFont val="Tahoma"/>
            <family val="2"/>
          </rPr>
          <t xml:space="preserve">
Son los gastos asociados a la adquisición de metales básicos, productos metálicos elaborados y paquetes de software.</t>
        </r>
      </text>
    </comment>
    <comment ref="A30" authorId="0" shapeId="0" xr:uid="{EB42CC13-D818-43B8-9640-47543826E201}">
      <text>
        <r>
          <rPr>
            <sz val="9"/>
            <color indexed="81"/>
            <rFont val="Tahoma"/>
            <family val="2"/>
          </rPr>
          <t xml:space="preserve">
Corresponde a los bienes fungibles adquiridos por el sector seguridad, defensa y orden público para
uso exclusivo relacionado con sus funciones.
Incluye: Municiones, Misiles, Cohetes, Bombas y Otros elementos militares de </t>
        </r>
        <r>
          <rPr>
            <b/>
            <sz val="9"/>
            <color indexed="81"/>
            <rFont val="Tahoma"/>
            <family val="2"/>
          </rPr>
          <t>un solo uso.</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Yuli Dassier Reyes Angulo</author>
  </authors>
  <commentList>
    <comment ref="A3" authorId="0" shapeId="0" xr:uid="{92FC53A8-DA0B-4BAD-8A55-FF7E500FFDD0}">
      <text>
        <r>
          <rPr>
            <sz val="9"/>
            <color indexed="81"/>
            <rFont val="Tahoma"/>
            <family val="2"/>
          </rPr>
          <t xml:space="preserve">
Son los gastos asociados a la contratación de servicios que complementan el desarrollo de las funciones del órgano del PGN, o que permiten mantener y proteger los bienes que son de su propiedad o están a su cargo.</t>
        </r>
      </text>
    </comment>
    <comment ref="A5" authorId="0" shapeId="0" xr:uid="{80465D82-34D1-4011-A1B9-1CDE2616B46A}">
      <text>
        <r>
          <rPr>
            <sz val="9"/>
            <color indexed="81"/>
            <rFont val="Tahoma"/>
            <family val="2"/>
          </rPr>
          <t xml:space="preserve">
Son los gastos asociados a la adquisición de servicios de construcción como preparaciones de terreno,
montaje de construcciones prefabricadas, instalaciones, servicios de terminación y acabados de edificios, entre otros.</t>
        </r>
      </text>
    </comment>
    <comment ref="A10" authorId="0" shapeId="0" xr:uid="{A0DDD293-9C99-409B-A9ED-60716B5D6076}">
      <text>
        <r>
          <rPr>
            <sz val="9"/>
            <color indexed="81"/>
            <rFont val="Tahoma"/>
            <family val="2"/>
          </rPr>
          <t xml:space="preserve">
Son los gastos asociados a la adquisición de servicios de alojamiento; servicios de suministro de comidas y bebidas; servicios de transporte de pasajeros o de carga; servicios de mensajería y servicios de distribución de electricidad, gas y agua.</t>
        </r>
      </text>
    </comment>
    <comment ref="A15" authorId="0" shapeId="0" xr:uid="{8DF4B511-1F47-4B9E-BF17-7F474C459067}">
      <text>
        <r>
          <rPr>
            <sz val="9"/>
            <color indexed="81"/>
            <rFont val="Tahoma"/>
            <family val="2"/>
          </rPr>
          <t xml:space="preserve">
Son los gastos asociados a la adquisición de servicios financieros, seguros, servicios de
mantenimiento de activos financieros, servicios inmobiliarios y arrendamientos.</t>
        </r>
      </text>
    </comment>
    <comment ref="A20" authorId="0" shapeId="0" xr:uid="{E3ACA1DE-0FDD-4877-88F2-8FC9BB1B6162}">
      <text>
        <r>
          <rPr>
            <sz val="9"/>
            <color indexed="81"/>
            <rFont val="Tahoma"/>
            <family val="2"/>
          </rPr>
          <t xml:space="preserve">
Son los gastos asociados a la adquisición de servicios de investigación y desarrollo, servicios jurídicos y contables, servicios de consultoría, servicios de publicidad, servicios de impresión servicios de telecomunicaciones, servicios de limpieza, servicios de seguridad, servicios de mantenimiento, entre otros.</t>
        </r>
      </text>
    </comment>
    <comment ref="A25" authorId="0" shapeId="0" xr:uid="{998C2259-9BC0-4B77-A1B4-BE87CAB8A59E}">
      <text>
        <r>
          <rPr>
            <sz val="9"/>
            <color indexed="81"/>
            <rFont val="Tahoma"/>
            <family val="2"/>
          </rPr>
          <t xml:space="preserve">
Son los gastos asociados a la adquisición de servicios educativos, servicios de salud, servicios culturales y deportivos, servicios de tratamiento (agua y alcantarillado) y recolección de desechos, servicios proporcionados por asociaciones, entre otros.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Yuli Dassier Reyes Angulo</author>
  </authors>
  <commentList>
    <comment ref="A3" authorId="0" shapeId="0" xr:uid="{7C6F96B0-CA1F-4E24-B759-5E911A4B3FE9}">
      <text>
        <r>
          <rPr>
            <sz val="9"/>
            <color indexed="81"/>
            <rFont val="Tahoma"/>
            <family val="2"/>
          </rPr>
          <t>Comprende los recursos destinados a la contratación de servicios asociados directamente con el proceso de producción y comercialización de bienes y servicios que provee el establecimiento público.</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Yuli Dassier Reyes Angulo</author>
  </authors>
  <commentList>
    <comment ref="A5" authorId="0" shapeId="0" xr:uid="{B6FEA8C5-BCAA-4A6D-A8B0-CF1971E71B92}">
      <text>
        <r>
          <rPr>
            <sz val="9"/>
            <color indexed="81"/>
            <rFont val="Tahoma"/>
            <family val="2"/>
          </rPr>
          <t>Son los pagos por concepto de viáticos que reciben los funcionarios y trabajadores oficiales en comisión, para alojamiento y manutención cuando: a) deban desempeñar sus funciones en un lugar diferente a su sede habitual de trabajo, ya sea dentro o fuera del país, o b) deba atender
transitoriamente actividades oficiales distintas a las inherentes al empleo del que es titular.
Solo se registran en esta cuenta los viáticos de los funcionarios en comisión
que sean por un término</t>
        </r>
        <r>
          <rPr>
            <b/>
            <sz val="9"/>
            <color indexed="81"/>
            <rFont val="Tahoma"/>
            <family val="2"/>
          </rPr>
          <t xml:space="preserve"> inferior a 180 días</t>
        </r>
        <r>
          <rPr>
            <sz val="9"/>
            <color indexed="81"/>
            <rFont val="Tahoma"/>
            <family val="2"/>
          </rPr>
          <t>.</t>
        </r>
      </text>
    </comment>
    <comment ref="A10" authorId="0" shapeId="0" xr:uid="{05AFEA55-16DA-4614-9DCE-B3A1907ECFCE}">
      <text>
        <r>
          <rPr>
            <sz val="9"/>
            <color indexed="81"/>
            <rFont val="Tahoma"/>
            <family val="2"/>
          </rPr>
          <t xml:space="preserve">
Son los pagos por concepto de viáticos que reciben los funcionarios y trabajadores oficiales en comisión, para alojamiento y manutención cuando: a) deban desempeñar sus funciones en un lugar diferente a su sede habitual de trabajo, ya sea dentro o fuera del país, o b) deba atender transitoriamente actividades oficiales distintas a las inherentes al empleo del que es titular.
Solo se registran en esta cuenta los viáticos de los funcionarios en comisión
que sean por un </t>
        </r>
        <r>
          <rPr>
            <b/>
            <sz val="9"/>
            <color indexed="81"/>
            <rFont val="Tahoma"/>
            <family val="2"/>
          </rPr>
          <t xml:space="preserve">término superior a 180 días, porque </t>
        </r>
        <r>
          <rPr>
            <sz val="9"/>
            <color indexed="81"/>
            <rFont val="Tahoma"/>
            <family val="2"/>
          </rPr>
          <t>constituyen factor salarial para la liquidación de cesantías y pensiones.</t>
        </r>
      </text>
    </comment>
    <comment ref="A15" authorId="0" shapeId="0" xr:uid="{F8DF3DF5-10E1-4463-92A7-09C3F53BDFA1}">
      <text>
        <r>
          <rPr>
            <sz val="9"/>
            <color indexed="81"/>
            <rFont val="Tahoma"/>
            <family val="2"/>
          </rPr>
          <t xml:space="preserve">
Es el reconocimiento que se le hace a los contratistas por concepto de gastos de viaje, estos se clasifican de acuerdo al
objeto reconocido (hospedaje, transporte, alimentación, etc.)</t>
        </r>
      </text>
    </comment>
    <comment ref="A22" authorId="0" shapeId="0" xr:uid="{AF1F867C-6DD0-4D73-B256-E32407EF6F17}">
      <text>
        <r>
          <rPr>
            <sz val="9"/>
            <color indexed="81"/>
            <rFont val="Tahoma"/>
            <family val="2"/>
          </rPr>
          <t xml:space="preserve">
Son los gastos asociados con la adquisición de tiquetes aéreos por parte de la entidad para los funcionarios públicos.</t>
        </r>
      </text>
    </comment>
    <comment ref="A27" authorId="0" shapeId="0" xr:uid="{7A88DEBE-FE39-4E43-9B1B-87EC21FEFB21}">
      <text>
        <r>
          <rPr>
            <sz val="9"/>
            <color indexed="81"/>
            <rFont val="Tahoma"/>
            <family val="2"/>
          </rPr>
          <t xml:space="preserve">
Son los gastos asociados con la adquisición de tiquetes aéreos por parte de la entidad para los contratistas y/o colaboradores.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Yuli Dassier Reyes Angulo</author>
  </authors>
  <commentList>
    <comment ref="A5" authorId="0" shapeId="0" xr:uid="{16F4628F-A59E-4D85-8DBE-E0A534279B5E}">
      <text>
        <r>
          <rPr>
            <sz val="9"/>
            <color indexed="81"/>
            <rFont val="Tahoma"/>
            <family val="2"/>
          </rPr>
          <t>Dinero que se le entrega al protegido del programa, para sufragar el precio del contrato de transporte, para brindar condiciones de seguridad en la movilidad.</t>
        </r>
      </text>
    </comment>
    <comment ref="A10" authorId="0" shapeId="0" xr:uid="{D9C3C181-AF31-4277-A858-3678F6CB764F}">
      <text>
        <r>
          <rPr>
            <sz val="9"/>
            <color indexed="81"/>
            <rFont val="Tahoma"/>
            <family val="2"/>
          </rPr>
          <t>Asignación y entrega al protegido de una suma de dinero para facilitar su asentamiento en un lugar diferente a la zona de riesgo, según las particularidades del grupo familiar.</t>
        </r>
      </text>
    </comment>
    <comment ref="A15" authorId="0" shapeId="0" xr:uid="{C805F75B-0907-4E2F-A119-96F71F81F10C}">
      <text>
        <r>
          <rPr>
            <sz val="9"/>
            <color indexed="81"/>
            <rFont val="Tahoma"/>
            <family val="2"/>
          </rPr>
          <t>Dinero que se le entrega para el traslado de muebles y enseres de las personas que en razón del riesgo extremo o extraordinario deban trasladar su domicilio.</t>
        </r>
      </text>
    </comment>
    <comment ref="A20" authorId="0" shapeId="0" xr:uid="{5DBF222C-3ECD-443F-B9EF-E2690CDEA154}">
      <text>
        <r>
          <rPr>
            <sz val="9"/>
            <color indexed="81"/>
            <rFont val="Tahoma"/>
            <family val="2"/>
          </rPr>
          <t xml:space="preserve">Medidas de protección diferentes de esquemas de protección, recursos físicos de soporte a las esquemas, apoyos, medios de movilización, entre otros, teniendo en cuenta un enfoque diferencial, el nivel de riesgo y el factor territorial.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Yuli Dassier Reyes Angulo</author>
  </authors>
  <commentList>
    <comment ref="A3" authorId="0" shapeId="0" xr:uid="{DFBD5A59-7AD2-4F98-9120-C3DE2A961CC1}">
      <text>
        <r>
          <rPr>
            <sz val="9"/>
            <color indexed="81"/>
            <rFont val="Tahoma"/>
            <family val="2"/>
          </rPr>
          <t xml:space="preserve">Corresponde a las transferencias por acatamiento de un fallo judicial, de un mandamiento ejecutivo, de créditos judicialmente reconocidos, de laudos arbitrales, o de una conciliación ante autoridad  competente, en los que se ordene resarcir un derecho de terceros.
</t>
        </r>
      </text>
    </comment>
    <comment ref="A6" authorId="0" shapeId="0" xr:uid="{5D86F41A-D38A-44F4-986A-CC81CF0EB38E}">
      <text>
        <r>
          <rPr>
            <sz val="9"/>
            <color indexed="81"/>
            <rFont val="Tahoma"/>
            <family val="2"/>
          </rPr>
          <t>Corresponde a las transferencias por el acatamiento de una decisión judicial que pone fin a un pleito civil o a una causa criminal, resolviendo
respectivamente los derechos de cada litigante y la condena o absolución del procesado</t>
        </r>
      </text>
    </comment>
    <comment ref="A11" authorId="0" shapeId="0" xr:uid="{0FA515EC-A574-4DFC-A867-3EA9D716B6E3}">
      <text>
        <r>
          <rPr>
            <sz val="9"/>
            <color indexed="81"/>
            <rFont val="Tahoma"/>
            <family val="2"/>
          </rPr>
          <t xml:space="preserve">Corresponde a las transferencias por una conciliación. 
</t>
        </r>
        <r>
          <rPr>
            <b/>
            <sz val="9"/>
            <color indexed="81"/>
            <rFont val="Tahoma"/>
            <family val="2"/>
          </rPr>
          <t>La conciliación</t>
        </r>
        <r>
          <rPr>
            <sz val="9"/>
            <color indexed="81"/>
            <rFont val="Tahoma"/>
            <family val="2"/>
          </rPr>
          <t xml:space="preserve"> es un procedimiento, a través del cual las personas que se encuentran involucradas en un conflicto desistible, transigible o determinado como conciliable por
la ley, encuentran la manera de resolverlo a través de un acuerdo satisfactorio para ambas partes</t>
        </r>
      </text>
    </comment>
    <comment ref="A16" authorId="0" shapeId="0" xr:uid="{862CBA95-0E11-42E4-9114-1D9B22833517}">
      <text>
        <r>
          <rPr>
            <sz val="9"/>
            <color indexed="81"/>
            <rFont val="Tahoma"/>
            <family val="2"/>
          </rPr>
          <t>Corresponde a las transferencias por el acatamiento de las sentencias que profieren los tribunales de arbitraje</t>
        </r>
      </text>
    </comment>
    <comment ref="A21" authorId="0" shapeId="0" xr:uid="{01E84A67-78B9-402B-8691-58853090F2EF}">
      <text>
        <r>
          <rPr>
            <sz val="9"/>
            <color indexed="81"/>
            <rFont val="Tahoma"/>
            <family val="2"/>
          </rPr>
          <t>Corresponde a las transferencias por el acatamiento de un fallo judicial, de un mandamiento ejecutivo, de créditos judicialmente reconocidos, de laudos arbitrales, o de una conciliación ante una autoridad de carácter internacional.</t>
        </r>
      </text>
    </comment>
    <comment ref="A22" authorId="0" shapeId="0" xr:uid="{2037E3EB-6661-445B-AD27-6DF0E58E6AED}">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Yuli Dassier Reyes Angulo</author>
  </authors>
  <commentList>
    <comment ref="A3" authorId="0" shapeId="0" xr:uid="{1076B94E-2216-476A-98BB-C8FD53AE9F94}">
      <text>
        <r>
          <rPr>
            <sz val="9"/>
            <color indexed="81"/>
            <rFont val="Tahoma"/>
            <family val="2"/>
          </rPr>
          <t>Comprende los gastos asociados a la adquisición de insumos necesarios para la producción y
comercialización de los bienes y servicios que provee el establecimiento público.</t>
        </r>
      </text>
    </comment>
    <comment ref="A4" authorId="0" shapeId="0" xr:uid="{EBBC966F-D23D-472F-81B3-D4F0D7F00E65}">
      <text>
        <r>
          <rPr>
            <sz val="9"/>
            <color indexed="81"/>
            <rFont val="Tahoma"/>
            <family val="2"/>
          </rPr>
          <t>Comprende los recursos destinados a la contratación de servicios asociados directamente con el proceso de producción y comercialización de bienes y servicios que provee el establecimiento público.</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Yuli Dassier Reyes Angulo</author>
  </authors>
  <commentList>
    <comment ref="A1" authorId="0" shapeId="0" xr:uid="{0F74E713-0DA2-4581-AA8E-335FBCEC00B5}">
      <text>
        <r>
          <rPr>
            <sz val="9"/>
            <color indexed="81"/>
            <rFont val="Tahoma"/>
            <family val="2"/>
          </rPr>
          <t>Comprende el gasto por tributos, multas, sanciones e intereses de mora, que por mandato legal deben atender los órganos del PGN. Entiéndase por tributos, las prestaciones pecuniarias establecidas por una autoridad estatal, en ejercicio de su poder de imperio, para el cumplimiento de sus fines.</t>
        </r>
      </text>
    </comment>
    <comment ref="A3" authorId="0" shapeId="0" xr:uid="{FE21913F-F650-4ACC-A25D-617CB20C3023}">
      <text>
        <r>
          <rPr>
            <sz val="9"/>
            <color indexed="81"/>
            <rFont val="Tahoma"/>
            <family val="2"/>
          </rPr>
          <t>Son los gastos asociados a pagos obligatorios que debe realizar el establecimiento público a la Nación, Departamento o Municipio, sin que exista una retribución particular por parte de los mismos, en función de su condición de contribuyente o sujeto pasivo de un impuesto nacional o territorial.</t>
        </r>
      </text>
    </comment>
    <comment ref="A8" authorId="0" shapeId="0" xr:uid="{719E4201-B19D-4C42-8BB9-92422FC186A4}">
      <text>
        <r>
          <rPr>
            <sz val="9"/>
            <color indexed="81"/>
            <rFont val="Tahoma"/>
            <family val="2"/>
          </rPr>
          <t xml:space="preserve">Son los gastos asociados al pago por la prestación directa y efectiva de un servicio público individualizado y específico (tasa); o al pago de un bien o servicio ofrecido por una entidad pública en cumplimiento de su función regulatoria (derecho administrativo). 
</t>
        </r>
        <r>
          <rPr>
            <b/>
            <sz val="9"/>
            <color indexed="81"/>
            <rFont val="Tahoma"/>
            <family val="2"/>
          </rPr>
          <t>Incluye:</t>
        </r>
        <r>
          <rPr>
            <sz val="9"/>
            <color indexed="81"/>
            <rFont val="Tahoma"/>
            <family val="2"/>
          </rPr>
          <t xml:space="preserve"> Pagos por notariado, Renovación de salvoconductos para armas.</t>
        </r>
      </text>
    </comment>
    <comment ref="A13" authorId="0" shapeId="0" xr:uid="{C252CE8A-DC4C-46B3-AD96-CF1CF325AFFF}">
      <text>
        <r>
          <rPr>
            <sz val="9"/>
            <color indexed="81"/>
            <rFont val="Tahoma"/>
            <family val="2"/>
          </rPr>
          <t xml:space="preserve">Son los gastos asociados al pago de cargas fiscales que recaen sobre el patrimonio particular, sustentadas en la potestad tributaria del Estado. La jurisprudencia diferencia entre </t>
        </r>
        <r>
          <rPr>
            <b/>
            <sz val="9"/>
            <color indexed="81"/>
            <rFont val="Tahoma"/>
            <family val="2"/>
          </rPr>
          <t>contribuciones parafiscales y contribuciones especiales</t>
        </r>
        <r>
          <rPr>
            <sz val="9"/>
            <color indexed="81"/>
            <rFont val="Tahoma"/>
            <family val="2"/>
          </rPr>
          <t xml:space="preserve">; las primeras son los pagos que deben realizar los usuarios de algunos organismos públicos, mixtos o privados, para asegurar el financiamiento de estas entidades de manera autónoma, mientras que las segundas corresponden al pago por una inversión que beneficia a un grupo de personas 
</t>
        </r>
        <r>
          <rPr>
            <b/>
            <sz val="9"/>
            <color indexed="81"/>
            <rFont val="Tahoma"/>
            <family val="2"/>
          </rPr>
          <t xml:space="preserve">En este caso No se incluye: </t>
        </r>
        <r>
          <rPr>
            <sz val="9"/>
            <color indexed="81"/>
            <rFont val="Tahoma"/>
            <family val="2"/>
          </rPr>
          <t>Ni c</t>
        </r>
        <r>
          <rPr>
            <sz val="9"/>
            <color indexed="81"/>
            <rFont val="Tahoma"/>
            <family val="2"/>
          </rPr>
          <t>ontribuciones sociales, ni contribuciones asociadas a la nómina.</t>
        </r>
      </text>
    </comment>
    <comment ref="A18" authorId="0" shapeId="0" xr:uid="{0F29E4F4-F730-4135-A195-0F682F4A785F}">
      <text>
        <r>
          <rPr>
            <sz val="9"/>
            <color indexed="81"/>
            <rFont val="Tahoma"/>
            <family val="2"/>
          </rPr>
          <t>Comprende el gasto por penalidades pecuniarias que se derivan del poder punitivo del Estado, y que se establecen por el incumplimiento de leyes o normas administrativas, con el fin de prevenir un comportamiento considerado indeseable.
Esta cuenta incluye también el gasto por intereses de mora generados como resarcimiento tarifado o indemnización a los perjuicios que padece el acreedor por no tener consigo el dinero en la oportunidad debida.</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Yuli Dassier Reyes Angulo</author>
    <author>Karen Tatiana Gonzalez Ladino</author>
  </authors>
  <commentList>
    <comment ref="A3" authorId="0" shapeId="0" xr:uid="{3E5B744C-B3CA-45D1-B261-3D2C045F84C2}">
      <text>
        <r>
          <rPr>
            <sz val="9"/>
            <color indexed="81"/>
            <rFont val="Tahoma"/>
            <family val="2"/>
          </rPr>
          <t>Comprende los gastos asociados a la deuda interna de la que es acreedora la entidad.</t>
        </r>
      </text>
    </comment>
    <comment ref="A10" authorId="1" shapeId="0" xr:uid="{21E3690A-9679-4C24-91FF-D2B17B5603D1}">
      <text>
        <r>
          <rPr>
            <sz val="9"/>
            <color indexed="81"/>
            <rFont val="Tahoma"/>
            <family val="2"/>
          </rPr>
          <t>Comprende a los gastos asociados al reconocimiento del préstamo para el pago que las entidades territoriales y las entidades descentralizadas de cualquier orden deberán incluir en sus presupuestos de servicio a la deuda, las apropiaciones necesarias para cubrir las posibles pérdidas de las obligaciones contingentes a su cargo.
Para el diligenciamiento de estos campos se debe tener en cuenta el Plan de Aportes aprobado por el FCEE. (Fondo de Contingencias)</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Yuli Dassier Reyes Angulo</author>
  </authors>
  <commentList>
    <comment ref="A3" authorId="0" shapeId="0" xr:uid="{85768CCB-FA72-4158-B5AE-6B1508F292B5}">
      <text>
        <r>
          <rPr>
            <sz val="9"/>
            <color indexed="81"/>
            <rFont val="Tahoma"/>
            <family val="2"/>
          </rPr>
          <t>Son los destinados a la prestación de servicios o a la realización de transferencias a la comunidad por parte de las unidades ejecutoras del Presupuesto General de la Nación (PGN), incluidasen los programas sociales, así como a la adquisición de activos no financieros por parte de las mismas.</t>
        </r>
      </text>
    </comment>
  </commentList>
</comments>
</file>

<file path=xl/sharedStrings.xml><?xml version="1.0" encoding="utf-8"?>
<sst xmlns="http://schemas.openxmlformats.org/spreadsheetml/2006/main" count="732" uniqueCount="366">
  <si>
    <t xml:space="preserve">NECESIDADES PRESUPUESTALES </t>
  </si>
  <si>
    <t>DIRECCIONAMIENTO Y PLANEACIÓN ESTRATÉGICA</t>
  </si>
  <si>
    <t>UNIDAD NACIONAL DE PROTECCIÓN</t>
  </si>
  <si>
    <t xml:space="preserve">FECHA </t>
  </si>
  <si>
    <t>DEPENDENCIA QUE REPORTA LAS NECESIDADES</t>
  </si>
  <si>
    <t>NOMBRES DE LA PERSONAS QUE DILIGENCIAN EL FORMATO</t>
  </si>
  <si>
    <t xml:space="preserve">PRESUPUESTO VIGENCIA FISCAL </t>
  </si>
  <si>
    <t>IPC</t>
  </si>
  <si>
    <t>RUBROS</t>
  </si>
  <si>
    <t>NECESIDAD REAL INGRESOS NACION</t>
  </si>
  <si>
    <t>NECESIDAD REAL INGRESOS PROPIOS</t>
  </si>
  <si>
    <t>TOTAL NECESIDAD REAL</t>
  </si>
  <si>
    <t xml:space="preserve"> TOPE INGRESOS NACIÓN</t>
  </si>
  <si>
    <t>GASTOS DE PERSONAL</t>
  </si>
  <si>
    <t>SALARIO</t>
  </si>
  <si>
    <t>FACTORES SALARIALES COMUNES</t>
  </si>
  <si>
    <t>SUELDO BÁSICO</t>
  </si>
  <si>
    <t>GASTOS DE REPRESENTACIÓN</t>
  </si>
  <si>
    <t>PRIMA TÉCNICA SALARIAL</t>
  </si>
  <si>
    <t>SUBSIDIO DE ALIMENTACIÓN</t>
  </si>
  <si>
    <t>AUXILIO DE TRANSPORTE</t>
  </si>
  <si>
    <t>PRIMA DE SERVICIO</t>
  </si>
  <si>
    <t>BONIFICACIÓN POR SERVICIOS PRESTADOS</t>
  </si>
  <si>
    <t>HORAS EXTRAS, DOMINICALES, FESTIVOS Y RECARGOS</t>
  </si>
  <si>
    <t>PRIMA DE NAVIDAD</t>
  </si>
  <si>
    <t>PRIMA DE VACACIONES</t>
  </si>
  <si>
    <t>VIÁTICOS DE LOS FUNCIONARIOS EN COMISIÓN  &gt; 180 DIAS</t>
  </si>
  <si>
    <t>FACTORES SALARIALES ESPECIALES</t>
  </si>
  <si>
    <t>BONIFICACIÓN POR COMPENSACIÓN</t>
  </si>
  <si>
    <t>CONTRIBUCIONES INHERENTES A LA NÓMINA</t>
  </si>
  <si>
    <t>PENSIONES</t>
  </si>
  <si>
    <t>SALUD</t>
  </si>
  <si>
    <t xml:space="preserve">APORTES DE CESANTÍAS </t>
  </si>
  <si>
    <t>CAJAS DE COMPENSACIÓN FAMILIAR</t>
  </si>
  <si>
    <t>APORTES GENERALES AL SISTEMA DE RIESGOS LABORALES</t>
  </si>
  <si>
    <t>APORTES AL ICBF</t>
  </si>
  <si>
    <t>APORTES AL SENA</t>
  </si>
  <si>
    <t>REMUNERACIONES NO CONSTITUTIVAS DE FACTOR SALARIAL</t>
  </si>
  <si>
    <t>PRESTACIONES SOCIALES SEGÚN DEFINICIÓN LEGAL</t>
  </si>
  <si>
    <t xml:space="preserve"> - Indemnizacion de vacaciones</t>
  </si>
  <si>
    <t xml:space="preserve"> - Sueldos de vacaciones</t>
  </si>
  <si>
    <t xml:space="preserve"> - Bonificacion especial de recreacion</t>
  </si>
  <si>
    <t>PRIMA TECNICA NO SALARIAL</t>
  </si>
  <si>
    <t>BONIFICACIÓN ESPECIAL POR SERVICIO DE SEGURIDAD A EXPRESIDENTES</t>
  </si>
  <si>
    <t>BONIFICACIÓN ESPECIAL POR SERVICIO DE COMISIÓN EN PRESIDENCIA</t>
  </si>
  <si>
    <t>PRIMA DE RIESGO</t>
  </si>
  <si>
    <t>PRIMA DE CLIMA O PRIMA DE CALOR</t>
  </si>
  <si>
    <t>PRIMA DE INSTALACIÓN</t>
  </si>
  <si>
    <t>PRIMA DE COORDINACIÓN</t>
  </si>
  <si>
    <t>COMPENSACIÓN POR MUERTE</t>
  </si>
  <si>
    <t>PRIMA DE ORDEN PÚBLICO</t>
  </si>
  <si>
    <t>BONIFICACIÓN DE DIRECCIÓN</t>
  </si>
  <si>
    <t>ADQUISICIÓN DE BIENES Y SERVICIOS</t>
  </si>
  <si>
    <t>ADQUISICIÓN DE ACTIVOS NO FINANCIEROS</t>
  </si>
  <si>
    <t>ACTIVOS FIJOS</t>
  </si>
  <si>
    <t>EDIFICIOS Y ESTRUCTURAS</t>
  </si>
  <si>
    <t>SISTEMAS DE ARMAMENTO</t>
  </si>
  <si>
    <t>ACTIVO FIJO NO CLASIFICADO COMO MAQUINARIA Y EQUIPO</t>
  </si>
  <si>
    <t>MAQUINARIA Y EQUIPO</t>
  </si>
  <si>
    <t>OTROS ACTIVOS FIJOS</t>
  </si>
  <si>
    <t>ACTIVOS NO PRODUCIDOS</t>
  </si>
  <si>
    <t>TIERRAS Y TERRENOS</t>
  </si>
  <si>
    <t>RECURSOS BIOLÓGICOS NO CULTIVADOS</t>
  </si>
  <si>
    <t>ADQUISICIONES DIFERENTES DE ACTIVOS</t>
  </si>
  <si>
    <t>MATERIALES Y SUMINISTROS</t>
  </si>
  <si>
    <t>AGRICULTURA, SILVICULTURA Y PRODUCTOS DE LA PESCA</t>
  </si>
  <si>
    <t xml:space="preserve"> MINERALES, ELECTRICIDAD, GAS Y AGUA</t>
  </si>
  <si>
    <t>PRODUCTOS ALIMENTICIOS, BEBIDA Y TABACO; TEXTILES, PRENDAS DE VESTIR Y PRODUCTOS DEL CUERPO</t>
  </si>
  <si>
    <t>OTROS BIENES TRANSPORTABLES(EXCEPTO PRODUCTOS METALICOS, MAQUINARIA Y EQUIPO)</t>
  </si>
  <si>
    <t>PRODUCTOS METÁLICOS Y PAQUETES DE SOFTWARE</t>
  </si>
  <si>
    <t>ELEMENTOS MILITARES DE UN SOLO USO</t>
  </si>
  <si>
    <t>ADQUISICIÓN DE SERVICIOS</t>
  </si>
  <si>
    <t>SERVICIOS DE LA CONSTRUCCIÓN</t>
  </si>
  <si>
    <t>SERVICIOS DE ALOJAMIENTO; SERVICIOS DE SUMINISTRO DE COMIDAS Y BEBIDAS; SERVICIOS DE TRANSPORTE; Y SERVICIOS DE DISTRIBUCIÓN DE ELECTRICIDAD, GAS Y AGUA</t>
  </si>
  <si>
    <t>SERVICIOS FINANCIEROS Y SERVICIOS CONEXOS, SERVICIOS INMOBILIARIOS Y SERVICIOS DE LEASING (VEHICULOS DE PROTECCIÓN)</t>
  </si>
  <si>
    <t>SERVICIOS PRESTADOS A LAS EMPRESAS Y SERVICIOS DE PRODUCCIÓN (HOMBRES DE PROTECCIÓN)</t>
  </si>
  <si>
    <t>SERVICIOS PARA LA COMUNIDAD, SOCIALES Y PERSONALES</t>
  </si>
  <si>
    <t>VIATICOS FUNCIONARIOS EN COMISIÓN &lt;180 DIAS</t>
  </si>
  <si>
    <t>TRANSFERENCIAS CORRIENTES</t>
  </si>
  <si>
    <t>INCAPACIDADES Y LICENCIAS DE MATERNIDAD (PRESTACIONES SOCIALES RELACIONADAS CON EL EMPLEO)</t>
  </si>
  <si>
    <t>MEDIDAS DE PROTECCIÓN UNP- BLINDAJE ARQUITECTÓNICO – ENFOQUE DIFERENCIAL</t>
  </si>
  <si>
    <t>SENTENCIAS Y CONCILIACIONES</t>
  </si>
  <si>
    <t>MEDIDAS DE PROTECCIÓN UNP- APOYO DE TRANSPORTE, TRASTEO Y DE REUBICACIÓN TEMPORAL</t>
  </si>
  <si>
    <t>GASTOS DE COMERCIALIZACION Y PRODUCCION</t>
  </si>
  <si>
    <t>SERVICIOS FINANCIEROS Y SERVICIOS CONEXOS, SERVICIOS INMOBILIARIOS Y SERVICIOS DE LEASING</t>
  </si>
  <si>
    <t>SERVICIOS DE ARRENDAMIENTO O ALQUILER SIN OPERARIO (VEHÍCULOS)</t>
  </si>
  <si>
    <t xml:space="preserve">SERVICIOS PRESTADOS A LAS EMPRESAS Y SERVICIOS DE PRODUCCIÓN </t>
  </si>
  <si>
    <t>SERVICIOS DE SOPORTE (HOMBRES DE PROTECCIÓN)</t>
  </si>
  <si>
    <t>GASTOS POR TRIBUTOS, MULTAS, SANCIONES E INTERESES DE MORA</t>
  </si>
  <si>
    <t>IMPUESTOS</t>
  </si>
  <si>
    <t>TASAS Y DERECHOS ADMINISTRATIVOS</t>
  </si>
  <si>
    <t>CONTRIBUCIONES ( INCLUYE CUOTA DE AUDITAJE)</t>
  </si>
  <si>
    <t>MULTAS, SANCIONES E INTERESES DE MORA</t>
  </si>
  <si>
    <t>SERVICIO A LA DEUDA PÚBLICA</t>
  </si>
  <si>
    <t>SERVICIO DE LA DEUDA PÚBLICA INTERNA</t>
  </si>
  <si>
    <t>COMISIONES Y OTROS GASTOS</t>
  </si>
  <si>
    <t>FONDO DE CONTINGENCIAS</t>
  </si>
  <si>
    <t>APORTES AL FONDO DE CONTINGENCIAS</t>
  </si>
  <si>
    <t>GASTOS DE FUNCIONAMIENTO (GASTOS DE PERSONAL+ADQUISICION DE BYS+TRANSFERENCIAS CORRIENTES+GASTOS DE COMERCIALIZACION+GASTOS POR TRIBUTOS, MULTAS, SANCIONES E INTERES DE MORA)</t>
  </si>
  <si>
    <t>GASTOS DE INVERSIÓN</t>
  </si>
  <si>
    <t>TOTAL</t>
  </si>
  <si>
    <t xml:space="preserve">Archívese en </t>
  </si>
  <si>
    <t>Página 1 de 2</t>
  </si>
  <si>
    <t>CONTROL DE CAMBIOS</t>
  </si>
  <si>
    <t>VERSIÓN INICIAL</t>
  </si>
  <si>
    <t xml:space="preserve">DESCRIPCIÓN DE LA CREACIÓN O CAMBIO DEL DOCUMENTO </t>
  </si>
  <si>
    <t xml:space="preserve">VERSIÓN FINAL </t>
  </si>
  <si>
    <t>02</t>
  </si>
  <si>
    <t>Se modifica: Nombre del documento, tipo de letra, definiciones, diseño y estructura del documento, adicional se actualizan los rubros presupuestales vigentes en la entidad.</t>
  </si>
  <si>
    <t>03</t>
  </si>
  <si>
    <t xml:space="preserve">Se modifica: Logos, responsables </t>
  </si>
  <si>
    <t>04</t>
  </si>
  <si>
    <t>DIRECCIÓN GENERAL</t>
  </si>
  <si>
    <t>OFICINA ASESORA JURIDICA</t>
  </si>
  <si>
    <t>OFICINA ASESORA DE PLANEACIÓN E INFORMACIÓN</t>
  </si>
  <si>
    <t>SECRETARIA GENERAL</t>
  </si>
  <si>
    <t>SUBDIRECCIÓN DE TALENTO HUMANO</t>
  </si>
  <si>
    <t>SUBDIRECCIÓN DE EVALUACIÓN DEL RIESGO</t>
  </si>
  <si>
    <t>SUBDIRECCIÓN DE PROTECCIÓN</t>
  </si>
  <si>
    <t xml:space="preserve">SUBDIRECCIÓN ESPECIALIZADA DE SEGURIDAD Y PROTECCIÓN </t>
  </si>
  <si>
    <t>CONTROL INTERNO Y AUDITORIA</t>
  </si>
  <si>
    <t>RESUMEN GASTOS DE PERSONAL PROYECTADO</t>
  </si>
  <si>
    <t>CONCEPTO</t>
  </si>
  <si>
    <t>VALOR</t>
  </si>
  <si>
    <t>01-01-01. SALARIO</t>
  </si>
  <si>
    <t>01-01-01-001. FACTORES SALARIALES COMUNES</t>
  </si>
  <si>
    <t>01-01-01-002. FACTORES SALARIALES ESPECIALES</t>
  </si>
  <si>
    <t>01-01-02. CONTRIBUCIONES INHERENTES A LA NÓMINA</t>
  </si>
  <si>
    <t>01-01-03. REMUNERACIONES NO CONSTITUTIVAS DE FACTOR SALARIAL</t>
  </si>
  <si>
    <t xml:space="preserve"> - indemnizacion de vacaciones</t>
  </si>
  <si>
    <t xml:space="preserve"> - sueldos de vacaciones</t>
  </si>
  <si>
    <t xml:space="preserve"> - bonificacion especial de recreacion</t>
  </si>
  <si>
    <t>BONIFICACIÓN ESPECIAL POR SERVICIOS DE SEGURIDAD A EXPRESIDENTES</t>
  </si>
  <si>
    <t>BONIFICACIÓN ESPECIAL POR SERVICIOS DE COMISIÓN EN PRESIDENCIA</t>
  </si>
  <si>
    <t>PRIMA DE ORDEN PUBLICO</t>
  </si>
  <si>
    <t>TOTAL GASTOS DE PERSONAL</t>
  </si>
  <si>
    <t>03-04-02-012. INCAPACIDADES Y LICENCIAS DE MATERNIDAD Y PATERNIDAD</t>
  </si>
  <si>
    <t>Página 1 de 1</t>
  </si>
  <si>
    <t xml:space="preserve">CONTRATOS DE PRESTACIÓN DE SERVICIOS </t>
  </si>
  <si>
    <t>DESCRIPCIÓN</t>
  </si>
  <si>
    <t>CANTIDAD</t>
  </si>
  <si>
    <t>VALOR MENSUAL</t>
  </si>
  <si>
    <t>NÚMERO DE MESES A CONTRATAR</t>
  </si>
  <si>
    <t>VALOR TOTAL</t>
  </si>
  <si>
    <t>VALOR ANUAL PROYECTADO</t>
  </si>
  <si>
    <t>02-02-02-08-01. SERVICIOS DE INVESTIGACIÓN Y DESARROLLO</t>
  </si>
  <si>
    <t xml:space="preserve">Subtotal </t>
  </si>
  <si>
    <t>02-02-02-08-02. SERVICIOS JURÍDICOS Y CONTABLES</t>
  </si>
  <si>
    <t>02-02-02-08-03. OTROS SERVICIOS PROFESIONALES, CIENTÍFICOS Y TÉCNICOS</t>
  </si>
  <si>
    <t>TOTAL CONTRATOS DE PRESTACIÓN DE SERVICIOS</t>
  </si>
  <si>
    <t>Página : 1 de 1</t>
  </si>
  <si>
    <t>02-01-01. ACTIVOS FIJOS</t>
  </si>
  <si>
    <t xml:space="preserve">NOMBRE </t>
  </si>
  <si>
    <t>CANTIDAD (unidades)</t>
  </si>
  <si>
    <t>VALOR UNITARIO con IVA (pesos)</t>
  </si>
  <si>
    <t xml:space="preserve">VALOR MENSUAL </t>
  </si>
  <si>
    <t>GASTO PROYECTADO PERIODO (t+1)</t>
  </si>
  <si>
    <t xml:space="preserve">JUSTIFICACIÓN DE LA NECESIDAD </t>
  </si>
  <si>
    <t>02-01-01-01. EDIFICIOS Y ESTRUCTURAS</t>
  </si>
  <si>
    <t>02-01-01-02. SISTEMAS DE ARMAMENTO</t>
  </si>
  <si>
    <t>02-01-01-03. ACTIVO FIJO NO CLASIFICADO COMO MAQUINARIA Y EQUIPO</t>
  </si>
  <si>
    <t>02-01-01-04. MAQUINARIA Y EQUIPO</t>
  </si>
  <si>
    <t>Subtotal</t>
  </si>
  <si>
    <t>02-01-01-06. OTROS ACTIVOS FIJOS</t>
  </si>
  <si>
    <t>TOTAL ACTIVOS FIJOS</t>
  </si>
  <si>
    <t>Página :1 de 1</t>
  </si>
  <si>
    <t>02-01-03. ACTIVOS NO PRODUCIDOS</t>
  </si>
  <si>
    <t>NOMBRE</t>
  </si>
  <si>
    <t>02-01-03-01. TIERRAS Y TERRENOS</t>
  </si>
  <si>
    <t>02-01-03-02. RECURSOS BIOLÓGICOS NO CULTIVADOS</t>
  </si>
  <si>
    <t>TOTAL ACTIVOS NO PRODUCIDOS</t>
  </si>
  <si>
    <t>Página :5 de 15</t>
  </si>
  <si>
    <t>02-02-01. MATERIALES Y SUMINISTROS</t>
  </si>
  <si>
    <t>02-02-01-00. AGRICULTURA, SILVICULTURA Y PRODUCTOS DE LA PESCA</t>
  </si>
  <si>
    <t>02-02-01-01. MINERALES, ELECTRICIDAD, GAS Y AGUA</t>
  </si>
  <si>
    <t>02-02-01-02. PRODUCTOS ALIMENTICIOS, BEBIDA Y TABACO; TEXTILES, PRENDAS DE VESTIR Y PRODUCTOS DEL CUERPO</t>
  </si>
  <si>
    <t>02-02-01-03. OTROS BIENES TRANSPORTABLES(EXCEPTO PRODUCTOS METÁLICOS, MAQUINARIA Y EQUIPO)</t>
  </si>
  <si>
    <t>02-02-01-04. PAQUETES METÁLICOS Y PAQUETES DE SOFTWARE</t>
  </si>
  <si>
    <t>02-02-01-010. ELEMENTOS MILITARES DE UN SOLO USO</t>
  </si>
  <si>
    <t>TOTAL MATERIALES Y SUMINISTROS</t>
  </si>
  <si>
    <t>Página 1de 1</t>
  </si>
  <si>
    <t>02-02-02. ADQUISICIÓN DE SERVICIOS</t>
  </si>
  <si>
    <t>02-02-02-05. SERVICIOS DE LA CONSTRUCCIÓN</t>
  </si>
  <si>
    <t>02-02-02-06. SERVICIOS DE ALOJAMIENTO; SERVICIOS DE SUMINISTROS DE COMIDA Y BEBIDAS; SERVICIOS DE TRANSPORTE Y SERVICIOS DE ELECTRICIDAD GAS Y ENERGÍA</t>
  </si>
  <si>
    <t xml:space="preserve">02-02-02-07. SERVICIOS FINANCIEROS Y SERVICIOS CONEXOS, SERVICIOS INMOBILIARIOS, Y SERVICIOS DE LEASING </t>
  </si>
  <si>
    <t>02-02-02-08. SERVICIOS PRESTADOS A LAS EMPRESAS Y SERVICIOS DE PRODUCCIÓN</t>
  </si>
  <si>
    <t>02-02-02-09. SERVICIOS PARA LA COMUNIDAD, SOCIALES Y PERSONALES</t>
  </si>
  <si>
    <t>TOTAL ADQUISICIÓN DE SERVICIOS</t>
  </si>
  <si>
    <t>02-02-02-07. VEHÍCULOS</t>
  </si>
  <si>
    <t>02-02-02-08. HOMBRES DE PROTECCIÓN</t>
  </si>
  <si>
    <t>TOTAL VEHÍCULOS Y HOMBRES DE PROTECCIÓN</t>
  </si>
  <si>
    <t>Página :1de 1</t>
  </si>
  <si>
    <t>VIÁTICOS, GASTOS DE VIAJE Y TIQUETES</t>
  </si>
  <si>
    <t>CANTIDAD (No de personas)</t>
  </si>
  <si>
    <t>DIAS PROMEDIO/PERSONA</t>
  </si>
  <si>
    <t>VALOR PROMEDIO DIARIO</t>
  </si>
  <si>
    <t xml:space="preserve">GASTO ANUAL PROYECTADO </t>
  </si>
  <si>
    <t>VIÁTICOS FUNCIONARIOS &lt; A 180 DIAS</t>
  </si>
  <si>
    <t>VIÁTICOS FUNCIONARIOS &gt; A 180 DIAS</t>
  </si>
  <si>
    <t>GASTOS DE VIAJE CONTRATISTAS (Desagregar por alojamiento y transporte)</t>
  </si>
  <si>
    <t>Subtotal Viáticos y Gastos de viaje</t>
  </si>
  <si>
    <t>TIQUETES FUNCIONARIOS</t>
  </si>
  <si>
    <t>TIQUETES CONTRATISTAS</t>
  </si>
  <si>
    <t>Subtotal Tiquetes</t>
  </si>
  <si>
    <t>TOTAL VIÁTICOS, GASTOS DE VIAJE Y TIQUETES</t>
  </si>
  <si>
    <t xml:space="preserve"> </t>
  </si>
  <si>
    <t>SERVICIOS PÚBLICOS</t>
  </si>
  <si>
    <t>SERVICIO</t>
  </si>
  <si>
    <t xml:space="preserve">Vr. Enero </t>
  </si>
  <si>
    <t xml:space="preserve">Vr. Febrero  </t>
  </si>
  <si>
    <t>Vr. Marzo</t>
  </si>
  <si>
    <t xml:space="preserve">Vr. Abril </t>
  </si>
  <si>
    <t>Vr. Mayo</t>
  </si>
  <si>
    <t xml:space="preserve">Vr. Junio </t>
  </si>
  <si>
    <t xml:space="preserve">Vr. Julio </t>
  </si>
  <si>
    <t>Vr. Agosto</t>
  </si>
  <si>
    <t>Vr. Septiembre</t>
  </si>
  <si>
    <t xml:space="preserve">Vr. Octubre </t>
  </si>
  <si>
    <t>Vr. Noviembre</t>
  </si>
  <si>
    <t xml:space="preserve">Vr. Diciembre </t>
  </si>
  <si>
    <t xml:space="preserve">VALOR ANUAL </t>
  </si>
  <si>
    <t xml:space="preserve">Sede: </t>
  </si>
  <si>
    <t>Acueducto Alcantarillado y Aseo</t>
  </si>
  <si>
    <t>Energía</t>
  </si>
  <si>
    <t xml:space="preserve">Gas Natural </t>
  </si>
  <si>
    <t>Telefonía Móvil celular</t>
  </si>
  <si>
    <t>Telefono,Fax, y Otros</t>
  </si>
  <si>
    <t>Internet</t>
  </si>
  <si>
    <t>Sede:</t>
  </si>
  <si>
    <t>Energia</t>
  </si>
  <si>
    <t>Telefonia Movil celular</t>
  </si>
  <si>
    <t>GASTO PROYECTADO EN SERVICIOS PUBLICOS</t>
  </si>
  <si>
    <t>TOTAL SERVICIOS PÚBLICOS</t>
  </si>
  <si>
    <t xml:space="preserve">GASTO PROYECTADO </t>
  </si>
  <si>
    <t>Página :1 de 2</t>
  </si>
  <si>
    <t>APOYOS DE PROTECCIÓN Y MEDIDAS CON ENFOQUE DIFERENCIAL</t>
  </si>
  <si>
    <t>APOYOS DE TRANSPORTE</t>
  </si>
  <si>
    <t>APOYO DE REUBICACIÓN</t>
  </si>
  <si>
    <t>APOYOS DE TRASTEO</t>
  </si>
  <si>
    <t>MEDIDAS ENFOQUE DIFERENCIAL</t>
  </si>
  <si>
    <t>TOTAL APOYOS DE PROTECCIÓN Y ENFOQUE DIFERENCIAL</t>
  </si>
  <si>
    <t>03-10. SENTENCIAS Y CONCILIACIONES</t>
  </si>
  <si>
    <t>03-10-01. FALLOS NACIONALES</t>
  </si>
  <si>
    <t>VALOR UNITARIO (pesos)</t>
  </si>
  <si>
    <t>03-10-01-01. SENTENCIAS</t>
  </si>
  <si>
    <t>03-10-01-02. CONCILIACIONES</t>
  </si>
  <si>
    <t>03-10-01-03. LAUDOS ARBITRALES</t>
  </si>
  <si>
    <t>03-10-02. FALLOS INTERNACIONALES</t>
  </si>
  <si>
    <t>03-10-02-01. FALLOS JUDICIALES, DECISIONES CUASI JUDICIALES Y SOLUCIONES AMISTOSAS SISTEMA INTERAMERICANO DE DERECHOS HUMANOS</t>
  </si>
  <si>
    <t>TOTAL SENTENCIAS Y CONCILIACIONES</t>
  </si>
  <si>
    <r>
      <t xml:space="preserve">05-01. GASTOS DE COMERCIALIZACIÓN Y PRODUCCIÓN </t>
    </r>
    <r>
      <rPr>
        <b/>
        <sz val="10"/>
        <color theme="0"/>
        <rFont val="Arial  "/>
      </rPr>
      <t>(RECURSOS PROPIOS)</t>
    </r>
  </si>
  <si>
    <t>05-01-02. ADQUISICIÓN DE SERVICIOS</t>
  </si>
  <si>
    <t>05-01-02-07. VEHÍCULOS</t>
  </si>
  <si>
    <t>05-01-02-08. HOMBRES DE PROTECCIÓN</t>
  </si>
  <si>
    <t>TOTAL GASTOS DE COMERCIALIZACIÓN Y PRODUCCIÓN (RECURSOS PROPIOS)</t>
  </si>
  <si>
    <t>08. IMPUESTOS, MULTAS, SANCIONES E INTERESES DE MORA</t>
  </si>
  <si>
    <t xml:space="preserve">JUSTIFICACION DE LA NECESIDAD </t>
  </si>
  <si>
    <t>08-01. IMPUESTOS</t>
  </si>
  <si>
    <t xml:space="preserve">08-03. TASAS Y DERECHOS ADMINISTRATIVOS </t>
  </si>
  <si>
    <t>08-04. CONTRIBUCIONES (Incluye cuota de auditaje)</t>
  </si>
  <si>
    <t>08-05. MULTAS, SANCIONES E INTRESES DE MORA</t>
  </si>
  <si>
    <t>TOTAL IMPUESTOS, MULTAS, SANCIONES E INTERESES DE MORA</t>
  </si>
  <si>
    <t>B-10. SERVICIO DE LA DEUDA PÚBLICA INTERNA</t>
  </si>
  <si>
    <t>10-01 SERVICIO DE LA DEUDA PÚBLICA INTERNA</t>
  </si>
  <si>
    <t>10-04 FONDO DE CONTINGENCIAS</t>
  </si>
  <si>
    <t>TOTAL SERVICIO DE LA DEUDA PÚBLICA INTERNA (RECURSOS NACIÓN)</t>
  </si>
  <si>
    <t>,</t>
  </si>
  <si>
    <t>NOMBRE DEL PROYECTO</t>
  </si>
  <si>
    <t xml:space="preserve">DESCRIPCIÓN DEL PROYECTO </t>
  </si>
  <si>
    <t xml:space="preserve">IPC </t>
  </si>
  <si>
    <t xml:space="preserve">TOTAL </t>
  </si>
  <si>
    <t>INSTRUCTIVO PARA EL DILIGENCIAMIENTO DEL FORMATO DE NECESIDADES PRESUPUESTALES</t>
  </si>
  <si>
    <t>CASILLA</t>
  </si>
  <si>
    <t>FECHA</t>
  </si>
  <si>
    <t xml:space="preserve">Escriba en el orden DD/MM/AA la fecha del diligenciamiento del formato </t>
  </si>
  <si>
    <t>Oficinas Y/o Subdirecciones que diligencian el formato para solicitar una necesidad presupuestal.</t>
  </si>
  <si>
    <t xml:space="preserve">NOMBRES DE LAS PERSONAS QUE DILIGENCIAN EL FORMATO </t>
  </si>
  <si>
    <t>Será diligenciada por la Oficina Asesora de Planeación de acuerdo a los supuestos macroeconómicos del Ministerio de Hacienda y Crédito Público.</t>
  </si>
  <si>
    <t xml:space="preserve">RUBROS </t>
  </si>
  <si>
    <t>Representa cada uno de los ítems o conceptos en que se divide el presupuesto de la Entidad, caracterizado por corresponder a un concepto específico de ingresos o gastos</t>
  </si>
  <si>
    <t>NECESIDAD REAL INGRESOS NACIÓN</t>
  </si>
  <si>
    <t>Constituyen la sumatoria de todos los impuestos tributarios y no tributarios (ingresos corrientes) establecidos en el marco fiscal y tributario del país, así como los recursos de capital que ingresan al Presupuesto General de la Nación (PGN).</t>
  </si>
  <si>
    <t xml:space="preserve">NECESIDAD REAL INGRESOS PROPIOS </t>
  </si>
  <si>
    <t>Son aquellos recursos financieros, materiales, bienes muebles e inmuebles que perciban la Universidad por cualquier título, y que no provengan de las aportaciones que otorguen como subsidio los Gobiernos Estatal y Federal, incluyendo los intereses que generen dichos recursos propios</t>
  </si>
  <si>
    <t>Total Necesidades  Real</t>
  </si>
  <si>
    <t>Sumatoria de la necesidad real ingresos nación y necesidad real ingresos propios.</t>
  </si>
  <si>
    <t xml:space="preserve">Tope Ingresos Nación </t>
  </si>
  <si>
    <t>Limites presupuestales establecidos por la Dirección Nacional de Presupuesto Público.</t>
  </si>
  <si>
    <t>GASTOS DE FUNCIONAMIENTO (GASTOS DE PERSONAL ADQUISICIÓN DE BYS+TRANSFERENCIAS CORRIENTES GASTOS DE COMERCIALIZACION+GASTOS POR TRIBUTOS, MULTAS, SANCIONES E INTERÉS DE MORA)</t>
  </si>
  <si>
    <t xml:space="preserve">Esta casilla se encuentra formulada y resulta de sumar los rubros presupuestales que están a nivel de cuenta de acuerdo con el catalogo de clasificación presupuestal establecido por el Ministerio de Hacienda y Crédito Público.
</t>
  </si>
  <si>
    <t xml:space="preserve">SERVICIO A LA DEUDA PÚBLICA </t>
  </si>
  <si>
    <t>Esta casilla se encuentra formulada y resulta de la sumatoria de servicio a la deuda interna y fondo de contingencias.</t>
  </si>
  <si>
    <t xml:space="preserve">Esta casilla se encuentra formulada y resulta de sumar los rubros presupuestales de: gastos de personal, adquisición de bienes y servicios, transferencias corrientes, gastos de comercialización, impuestos, servicio a la deuda y proyectos de inversión.
</t>
  </si>
  <si>
    <t xml:space="preserve">En este ítem escriba si la necesidad es un bien, servicio u obra. Identifique las características según sea el caso. 
</t>
  </si>
  <si>
    <t>CANTIDAD (Unidades)</t>
  </si>
  <si>
    <t>Identifique la cantidad mensual del bien, obra o servicio requerido.</t>
  </si>
  <si>
    <t>VALOR UNITARIO</t>
  </si>
  <si>
    <t>Diligencie el valor unitario con iva del bien, obra o servicio solicitado</t>
  </si>
  <si>
    <t>Esta casilla se encuentra formulada y resulta de multiplicar la cantidad y el valor unitario.</t>
  </si>
  <si>
    <t>Para el caso de bienes obras y/o servicios o gastos que se requieran en mas de una ocasión, se debe especificar el número de meses a contratar o veces a pagar.
Para el caso de bienes obras y/o se servicios gastos que se vayan a adquirir en una compra o en un solo pago en el año se debe digitar el número uno (1).</t>
  </si>
  <si>
    <t>La casilla se encuentra formulada y resulta multiplicar el valor mensual por el número de meses a contratar o el valor total mas el IPC proyectado.</t>
  </si>
  <si>
    <t xml:space="preserve">Se debe explicar las razones por las cuales se requiere el bien obra o servicio, detallando lo siguiente:
Sustente la cantidad solicitada.
Sustente el tiempo requerido.
</t>
  </si>
  <si>
    <t xml:space="preserve">Nombre(s) del o los servidores Públicos(s) y/o contratista(s) que realizan el diligenciamiento del formato 
</t>
  </si>
  <si>
    <t>DEP-FT-08/V4</t>
  </si>
  <si>
    <t>Oficialización: 23/07/2025</t>
  </si>
  <si>
    <t>DEP-FT-08/V4          Oficialización: 23/07/2025</t>
  </si>
  <si>
    <t>DEP-FT-8/V4</t>
  </si>
  <si>
    <t>Oficialización :23/07/2025</t>
  </si>
  <si>
    <t>Página :1 de1</t>
  </si>
  <si>
    <t>Página: 1 de 1</t>
  </si>
  <si>
    <t xml:space="preserve">Adquisición vehiculos </t>
  </si>
  <si>
    <t>Adquisición vehiculos tipo camionetas 4X4, para el Grupo de de Apoyo y Reentrenamiento Operativo</t>
  </si>
  <si>
    <t>Con la finalidad de dar cumplimiento a las misiones de trabajo derivadas de las
solicitudes internas, solicitudes de CERREM y solicitudes de entidades externas
para dictar capacitaciones en autoseguridad y autoprotección, ruta de la
protección, así como llevar a cabo las jornadas de reentrenamiento, uso correcto
del arma, capacitaciones y pruebas en técnicas de conducción protectiva a nivel
nacional, es indispensable contar con vehículos de modelos actualizados que
serán usados en el transporte terrestre así como para la consecución de pruebas
prácticas, de igual forma se recalca que los vehículos asignados actualmente no
se encuentran en buen estado, y refieren de modelos de años atrás, por ello se
solicita se asigne presupuesto para la compra de tres (3) vehículos tipo campero
4X4</t>
  </si>
  <si>
    <t>Dotación</t>
  </si>
  <si>
    <t>Adquisiciòn de uniformes institucionales para los funcionarios adscritos al GARO.</t>
  </si>
  <si>
    <t>Actualmente, es necesario poder dotar a los funcionarios del GARO, Cuerpo Tecnico de Verificacion y Servidores asignados a la Jefetura para la Seguridad Presidencial. de los uniformes institucionales, ya que estas prendas sufren deterioro por estar expuestos a diversas condiciones climaticas y de uso en las  actividades de reentrenamientos e instrucciòn, capacitacion, servicios de avanzada y de manera general en el desarrollo de la actividad operativa misional. .</t>
  </si>
  <si>
    <t>Servicio de soporte</t>
  </si>
  <si>
    <t>Servicio de seguridad y vigilancia</t>
  </si>
  <si>
    <t>Dar continuidad al servicio de seguridad y vigilancia en las sedes de la UNP a nivel nacional, las cuales requieren custodia permanente sobre los bienes muebles, estructura fisica y documentación que la Entidad maneja en cumplimineto de su misionalidad, servicio que estas empresas de vigilancia prestan con el personal calificado para tales fines, asi como con los elementos tecnologicos necesarios para garantizar el correcto funcionamiento del servicio, elementos con los cuales la UNP no cuenta.</t>
  </si>
  <si>
    <t>Mantenimiento Correctivo</t>
  </si>
  <si>
    <r>
      <t>Mantenimiento</t>
    </r>
    <r>
      <rPr>
        <sz val="9"/>
        <color rgb="FF242424"/>
        <rFont val="Arial Narrow"/>
        <family val="2"/>
      </rPr>
      <t> Preventivo y correctivo equipos robots antiexplosivos</t>
    </r>
  </si>
  <si>
    <t>En el marco de las funciones asignadas al Grupo Garo GARO en la Resolución 0831 de 2019, el Grupo GARO cuenta con equipos antiexplosivos  Robot Allen Vanguard MK2T, Robot Allen Vanguard MK2, Robot Allen Vanguard Digital MKD
a los cuales es necesario realizar mantenimiento preventivo y correctivo.</t>
  </si>
  <si>
    <t>Alquiler de Vehículos Convencionales y blindados</t>
  </si>
  <si>
    <t>Solicitar el arrendamiento de vehículos convencionales y blindados en el marco de las medidas de protección asignadas</t>
  </si>
  <si>
    <t>Este recurso tiene como objetivo cubrir las necesidades de vigencias fiscales para el arrendamiento del servicio de los vehículos blindados, necesarios para la protección de los esquemas actuales y próximos a solventar en el programa de prevención y protección a nivel operativo y misional de la Unidad Nacional de Protección - UNP de acuerdo a la proyección de cantidades y valor unitario para la vigencia 2026.</t>
  </si>
  <si>
    <t xml:space="preserve">Pago Reembolso de Peajes </t>
  </si>
  <si>
    <t>Pago por reembolso de gastos por concepto de peajes a beneficiarios del programa que tengan asignadas medidas de vehículo de protección y que se les haya autorizado desplazamiento terrestre</t>
  </si>
  <si>
    <t>Transporte fluvial Poblacional</t>
  </si>
  <si>
    <t>Apoyos de protección</t>
  </si>
  <si>
    <t>Transporte fluvial o terrestre UP PCC</t>
  </si>
  <si>
    <t>Peajes</t>
  </si>
  <si>
    <t>Este rubro es utilizado para entregar al protegido recursos económicos  para sufragar el precio del contrato de transporte fluvial o marítimo; para brindar condiciones de seguridad en sus desplazamientos y movilidad. con esto dar cumplimiento a los apoyos aprobados por el CERREM, tramites de emergencia y tutelas durante la vigencia 2027 . 
 El valor unitario se calculó utilizando el valor del salario del año 2026 al cual se le realizó indexación con el incremento proyectado del SMMLV para el año 2027, el cual se considera que subrirá en 12%. 
Nota: Es importente señalar que para la proyección del año 2026 se tuvo en cuenta el Plan Democracia, lo que implicó una planificación anticipada ante el incremento en la solicitud de esta medida de protección.</t>
  </si>
  <si>
    <t xml:space="preserve">Este rubro es utilizado para entregar al protegido recursos económicos  para sufragar el precio del contrato de transporte, para brindar condiciones de seguridad en la movilidad.   
El valor unitario se calculó utilizando el valor del salario del año 2026 al cual se le realizó indexación con el incremento proyectado del SMMLV para el año 2027, el cual se considera que subrirá en 12%. </t>
  </si>
  <si>
    <t>Reubicación Poblacional</t>
  </si>
  <si>
    <t>Reubicación UP PCC</t>
  </si>
  <si>
    <t>Esquema Ligero</t>
  </si>
  <si>
    <t xml:space="preserve">Implementación de Medidas con Enfoque Diferencial </t>
  </si>
  <si>
    <t>Adquisición de Elementos para ser implementados en territorio ancestral por la UNP como medidas de enfoque diferencial recomendadas por el CERREM Colectivo</t>
  </si>
  <si>
    <t xml:space="preserve">Que, mediante el Decreto 4065 del 31 de octubre de 2011, se creó la Unidad Nacional de Protección – UNP, entidad adscrita al Ministerio del Interior, con carácter de organismo nacional de seguridad  cuyo objetivo es el de “articular, coordinar y ejecutar la prestación del servicio de protección a quienes determine el Gobierno Nacional que por virtud de sus actividades, condiciones o situaciones políticas, públicas, sociales, humanitarias, culturales, étnicas, de género, de su calidad de víctima de la violencia, desplazado, activista de derechos humanos, se encuentren en situación de riesgo extraordinario o extremo de sufrir daños contra su vida, integridad, libertad y seguridad personal o en razón al ejercicio de un cargo público u otras actividades que pueden generar riesgo extraordinario, como el liderazgo sindical, de ONGS y de grupos de personas desplazadas, y garantizar la oportunidad, eficiencia e idoneidad de las medidas que se otorgan.
Mediante la modificación del decreto 1066  de 26 mayo 2015 Art. 2.4.1.2.11 Medidas de protección. Son medidas de protección 
"PARÁGRAFO 2. El apoyo de transporte de que trata el esquema Tipo Ligero será exclusivamente para el transporte del protegido, la persona escolta y/o el núcleo familiar del protegido, en este último caso, cuando el acto administrativo que concede la medida así lo disponga.  La medida de protección Tipo ligero, no es compatible con otros esquemas de protección previstos en el presente artículo. El apoyo de transporte será hasta por dos (2) SMLMV se reconocerá de forma mensual, por cada mes aprobado."
El valor unitario se calculó utilizando el valor del salario del año 2026 al cual se le realizó indexación con el incremento proyectado del SMMLV para el año 2027, el cual se considera que subrirá en 12%. </t>
  </si>
  <si>
    <t xml:space="preserve">Consiste en la asignación y entrega mensual al protegido de una suma de dinero de entre uno (1)  a tres (3) salarios mínimos legales mensuales vigentes, según las particularidades del grupo familiar del caso, para facilitar su asentamiento en un lugar diferente a la zona de riesgo. Este pago se aprobará hasta por tres (3) meses y el monto se determina tomando en consideración el número de personas del núcleo familiar con los que se reubica el beneficiario/a.  Dar cumplimiento a los apoyos aprobados por el CERREM, tramites de emergencia y tutelas durante la vigencia 2027. 
El valor unitario se calculó utilizando el valor del salario del año 2026 al cual se le realizó indexación con el incremento proyectado del SMMLV para el año 2027, el cual se considera que subrirá en 12%. </t>
  </si>
  <si>
    <t>Consiste en la asignación y entrega mensual al protegido de una suma de dinero de tres (3) salarios mínimos legales mensuales vigentes, en un solo desembolso, según las particularidades del grupo familiar del caso, para facilitar su asentamiento en un lugar diferente a la zona de riesgo. Este pago se aprobará hasta por tres (3) meses y el monto se determina tomando en consideración el número de personas del núcleo familiar con los que se reubica el beneficiario/a.  Dar cumplimiento a los apoyos aprobados por el CERREM, tramites de emergencia y tutelas durante la vigencia 2027.    
El valor unitario se calculó utilizando el valor del salario del año 2026 al cual se le realizó indexación con el incremento proyectado del SMMLV para el año 2027, el cual se considera que subrirá en 12%.</t>
  </si>
  <si>
    <t>Para la vigencia 2027 el Grupo de Implementación solicita la asignación presupuestal por valor de  $ 100.000.000.000, debido al incremento de las medidas de protección colectivas otorgadas por el cerrem y los colectivos que ingresaron al programa de protección, adicional a lo anterior es pertinente resaltar que los recursos asignados  para la vigencia 2026 fueron insuficientes y quedaron actos administrativos pendientes por implementar, esto genero un retraso  en el cumplimiento de estos, por lo anterior se remite la proyección pues estos recursos son fundamentales para realizar la adquisición de elementos para ser implementados en territorio ancestral por la UNP como medidas con enfoque diferencial</t>
  </si>
  <si>
    <t xml:space="preserve">Servicio de Comunicación (Beneficiarios de Medidas de Protección) </t>
  </si>
  <si>
    <t>Telefonía  y datos para</t>
  </si>
  <si>
    <t>DIEGO ALEJANDRO MOREN PÉREZ</t>
  </si>
  <si>
    <t>Camisillas de protección balística (Subdirección de Protección)</t>
  </si>
  <si>
    <t xml:space="preserve">Camisillas de protección balística para la implementación y reposición de los actos administrativos que ordenen la entrega de la medida de protección. </t>
  </si>
  <si>
    <t>Debido a la necesidad del servicio y la relacion de orden público que enfrenta el país en diversos departamentos,municipios y comunidades  se ha presentado un desplazamiento masivo de la población civil como consecuencia de las afectaciones en múltiples . Ante este escenario, se prevé que un número significativo de personas podría solicitar medidas de protección ante la entidad. Por lo anterior, se solicita una dicho presupuesto para fortalecer la implementación de dichas medidas, incluyendo la provisión de servicios de comunicación (voz y datos) necesarios para garantizar su adecuada ejecución y el uso correcto de las medidas de proteccion.
Actualmente la UNP cuenta con un total de 14023 lineas activas a los diferentes beneficiarios del programa de protección. La proyección para el año 2027 indica que la cantidad de servicios aumentaran en un taza de crecimiento mensul del 2%, de acuerdo con esta proyección se indica que la cantidad de servicio ascenderia a 17.736</t>
  </si>
  <si>
    <t>ASISTENCIAL TIPO A1</t>
  </si>
  <si>
    <t>ASISTENCIAL TIPO A4</t>
  </si>
  <si>
    <t>ASISTENCIAL TIPO A5</t>
  </si>
  <si>
    <t>PROFESIONAL C5</t>
  </si>
  <si>
    <t>PROFESIONAL C6</t>
  </si>
  <si>
    <t>PROFESIONAL C7</t>
  </si>
  <si>
    <t>PROFESIONAL C9</t>
  </si>
  <si>
    <t>PROFESIONAL C1</t>
  </si>
  <si>
    <t>PROFESIONAL C2</t>
  </si>
  <si>
    <t>PROFESIONAL C3</t>
  </si>
  <si>
    <t>PROFESIONAL C4</t>
  </si>
  <si>
    <t>TECNICO TIPO B</t>
  </si>
  <si>
    <t>TECNICO TIPO B1</t>
  </si>
  <si>
    <t>TECNICO TIPO B2</t>
  </si>
  <si>
    <t xml:space="preserve">Para realizar esta proyección se tuvo en cuenta el desarrollo de la operación del Grupo de Implementación durante el año 2026. Del mismo modo.
La cantidad de chalecos que aproximadamente se requiere el  Grupo de Implmentacion para la anualidad corresponde a un estimado de  3.000 chaleco;, la proyección se realiza con un mayor número de estos elementos, debido a que la UNP cosntantemenete aprueba medidas de protección que incluyen este apartado. Para el año 2027, se proyecta la adquisición aproximada de 3.000 chalecos.
Para el cálculo del presupuesto, se tomé el valor actual del contrato y se proyectó por la cantidad de chalecos estimado. </t>
  </si>
  <si>
    <t>Combsutible Tarjetas</t>
  </si>
  <si>
    <t>Suministrar combustible con tarjetas</t>
  </si>
  <si>
    <t xml:space="preserve">Se requiere suministrar apoyos para combustible en el marcos de las medidas de protección otorgadas a los beneficiarios.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</si>
</sst>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2" formatCode="_-&quot;$&quot;\ * #,##0_-;\-&quot;$&quot;\ * #,##0_-;_-&quot;$&quot;\ * &quot;-&quot;_-;_-@_-"/>
    <numFmt numFmtId="43" formatCode="_-* #,##0.00_-;\-* #,##0.00_-;_-* &quot;-&quot;??_-;_-@_-"/>
    <numFmt numFmtId="164" formatCode="#,##0\ &quot;€&quot;;\-#,##0\ &quot;€&quot;"/>
    <numFmt numFmtId="165" formatCode="#,##0\ &quot;€&quot;;[Red]\-#,##0\ &quot;€&quot;"/>
    <numFmt numFmtId="166" formatCode="_-* #,##0.00\ _€_-;\-* #,##0.00\ _€_-;_-* &quot;-&quot;??\ _€_-;_-@_-"/>
    <numFmt numFmtId="167" formatCode="_(&quot;$&quot;\ * #,##0.00_);_(&quot;$&quot;\ * \(#,##0.00\);_(&quot;$&quot;\ * &quot;-&quot;??_);_(@_)"/>
    <numFmt numFmtId="168" formatCode="_(* #,##0.00_);_(* \(#,##0.00\);_(* &quot;-&quot;??_);_(@_)"/>
    <numFmt numFmtId="169" formatCode="_(* #,##0_);_(* \(#,##0\);_(* &quot;-&quot;??_);_(@_)"/>
    <numFmt numFmtId="170" formatCode="_(&quot;$&quot;* #,##0.00_);_(&quot;$&quot;* \(#,##0.00\);_(&quot;$&quot;* &quot;-&quot;??_);_(@_)"/>
    <numFmt numFmtId="171" formatCode="_(&quot;$&quot;\ * #,##0_);_(&quot;$&quot;\ * \(#,##0\);_(&quot;$&quot;\ * &quot;-&quot;??_);_(@_)"/>
    <numFmt numFmtId="172" formatCode="_ [$€-2]\ * #,##0.00_ ;_ [$€-2]\ * \-#,##0.00_ ;_ [$€-2]\ * &quot;-&quot;??_ "/>
    <numFmt numFmtId="173" formatCode="_ * #,##0.00_ ;_ * \-#,##0.00_ ;_ * &quot;-&quot;??_ ;_ @_ "/>
    <numFmt numFmtId="174" formatCode="_([$€]* #,##0.00_);_([$€]* \(#,##0.00\);_([$€]* &quot;-&quot;??_);_(@_)"/>
    <numFmt numFmtId="175" formatCode="0;[Red]0"/>
    <numFmt numFmtId="176" formatCode="_-* #,##0.00\ _p_t_a_-;\-* #,##0.00\ _p_t_a_-;_-* &quot;-&quot;??\ _p_t_a_-;_-@_-"/>
    <numFmt numFmtId="177" formatCode="_ &quot;$&quot;\ * #,##0.00_ ;_ &quot;$&quot;\ * \-#,##0.00_ ;_ &quot;$&quot;\ * &quot;-&quot;??_ ;_ @_ "/>
    <numFmt numFmtId="178" formatCode="&quot;€&quot;#,##0_);\(&quot;€&quot;#,##0\)"/>
    <numFmt numFmtId="179" formatCode="00"/>
    <numFmt numFmtId="180" formatCode="#,##0.0"/>
    <numFmt numFmtId="181" formatCode="&quot;$&quot;\ #,##0.0"/>
    <numFmt numFmtId="182" formatCode="_-* #,##0_-;\-* #,##0_-;_-* &quot;-&quot;??_-;_-@_-"/>
    <numFmt numFmtId="183" formatCode="&quot;$&quot;#,##0"/>
    <numFmt numFmtId="184" formatCode="&quot;$&quot;#,##0;[Red]&quot;$&quot;#,##0"/>
  </numFmts>
  <fonts count="79">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b/>
      <sz val="12"/>
      <name val="Arial Narrow"/>
      <family val="2"/>
    </font>
    <font>
      <b/>
      <sz val="9"/>
      <color indexed="81"/>
      <name val="Tahoma"/>
      <family val="2"/>
    </font>
    <font>
      <sz val="9"/>
      <color indexed="81"/>
      <name val="Tahoma"/>
      <family val="2"/>
    </font>
    <font>
      <b/>
      <sz val="11"/>
      <color theme="0"/>
      <name val="Calibri"/>
      <family val="2"/>
      <scheme val="minor"/>
    </font>
    <font>
      <sz val="10"/>
      <name val="Arial"/>
      <family val="2"/>
    </font>
    <font>
      <sz val="10"/>
      <name val="Courier"/>
      <family val="3"/>
    </font>
    <font>
      <b/>
      <sz val="11"/>
      <color theme="1"/>
      <name val="Arial Narrow"/>
      <family val="2"/>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8"/>
      <color theme="3"/>
      <name val="Cambria"/>
      <family val="2"/>
      <scheme val="major"/>
    </font>
    <font>
      <sz val="11"/>
      <color indexed="8"/>
      <name val="Calibri"/>
      <family val="2"/>
    </font>
    <font>
      <sz val="11"/>
      <color rgb="FF000000"/>
      <name val="Calibri"/>
      <family val="2"/>
      <scheme val="minor"/>
    </font>
    <font>
      <sz val="10"/>
      <name val="Arial"/>
      <family val="2"/>
    </font>
    <font>
      <sz val="10"/>
      <color indexed="8"/>
      <name val="Arial"/>
      <family val="2"/>
    </font>
    <font>
      <sz val="11"/>
      <color indexed="9"/>
      <name val="Calibri"/>
      <family val="2"/>
    </font>
    <font>
      <sz val="11"/>
      <color indexed="17"/>
      <name val="Calibri"/>
      <family val="2"/>
    </font>
    <font>
      <b/>
      <sz val="11"/>
      <color indexed="10"/>
      <name val="Calibri"/>
      <family val="2"/>
    </font>
    <font>
      <b/>
      <sz val="11"/>
      <color indexed="9"/>
      <name val="Calibri"/>
      <family val="2"/>
    </font>
    <font>
      <sz val="11"/>
      <color indexed="10"/>
      <name val="Calibri"/>
      <family val="2"/>
    </font>
    <font>
      <b/>
      <sz val="11"/>
      <color indexed="62"/>
      <name val="Calibri"/>
      <family val="2"/>
    </font>
    <font>
      <sz val="11"/>
      <color indexed="62"/>
      <name val="Calibri"/>
      <family val="2"/>
    </font>
    <font>
      <u/>
      <sz val="10"/>
      <color indexed="12"/>
      <name val="Arial"/>
      <family val="2"/>
    </font>
    <font>
      <sz val="11"/>
      <color indexed="20"/>
      <name val="Calibri"/>
      <family val="2"/>
    </font>
    <font>
      <sz val="11"/>
      <color indexed="19"/>
      <name val="Calibri"/>
      <family val="2"/>
    </font>
    <font>
      <sz val="9"/>
      <color theme="1"/>
      <name val="Arial"/>
      <family val="2"/>
    </font>
    <font>
      <sz val="10"/>
      <color indexed="64"/>
      <name val="Arial"/>
      <family val="2"/>
    </font>
    <font>
      <b/>
      <sz val="11"/>
      <color indexed="63"/>
      <name val="Calibri"/>
      <family val="2"/>
    </font>
    <font>
      <i/>
      <sz val="11"/>
      <color indexed="23"/>
      <name val="Calibri"/>
      <family val="2"/>
    </font>
    <font>
      <b/>
      <sz val="15"/>
      <color indexed="62"/>
      <name val="Calibri"/>
      <family val="2"/>
    </font>
    <font>
      <b/>
      <sz val="13"/>
      <color indexed="62"/>
      <name val="Calibri"/>
      <family val="2"/>
    </font>
    <font>
      <b/>
      <sz val="18"/>
      <color indexed="62"/>
      <name val="Cambria"/>
      <family val="2"/>
    </font>
    <font>
      <b/>
      <sz val="11"/>
      <color indexed="8"/>
      <name val="Calibri"/>
      <family val="2"/>
    </font>
    <font>
      <sz val="11"/>
      <color theme="1"/>
      <name val="Arial"/>
      <family val="2"/>
    </font>
    <font>
      <sz val="10"/>
      <color theme="1"/>
      <name val="Arial"/>
      <family val="2"/>
    </font>
    <font>
      <b/>
      <sz val="10"/>
      <color theme="1"/>
      <name val="Arial"/>
      <family val="2"/>
    </font>
    <font>
      <sz val="11"/>
      <name val="Arial Narrow"/>
      <family val="2"/>
    </font>
    <font>
      <b/>
      <sz val="14"/>
      <name val="Arial Narrow"/>
      <family val="2"/>
    </font>
    <font>
      <sz val="11"/>
      <color theme="1"/>
      <name val="Arial Narrow"/>
      <family val="2"/>
    </font>
    <font>
      <b/>
      <sz val="11"/>
      <name val="Arial Narrow"/>
      <family val="2"/>
    </font>
    <font>
      <sz val="10"/>
      <name val="Arial Narrow"/>
      <family val="2"/>
    </font>
    <font>
      <b/>
      <sz val="12"/>
      <name val="Arial"/>
      <family val="2"/>
    </font>
    <font>
      <sz val="12"/>
      <name val="Arial"/>
      <family val="2"/>
    </font>
    <font>
      <sz val="8"/>
      <color theme="1"/>
      <name val="Arial"/>
      <family val="2"/>
    </font>
    <font>
      <sz val="10"/>
      <color theme="1"/>
      <name val="Arial  "/>
    </font>
    <font>
      <b/>
      <sz val="10"/>
      <color theme="1"/>
      <name val="Arial  "/>
    </font>
    <font>
      <b/>
      <sz val="10"/>
      <name val="Arial  "/>
    </font>
    <font>
      <b/>
      <sz val="10"/>
      <color theme="0"/>
      <name val="Arial  "/>
    </font>
    <font>
      <sz val="10"/>
      <name val="Arial  "/>
    </font>
    <font>
      <sz val="10"/>
      <color rgb="FFFF0000"/>
      <name val="Arial  "/>
    </font>
    <font>
      <b/>
      <sz val="10"/>
      <name val="Arial   "/>
    </font>
    <font>
      <sz val="10"/>
      <color theme="1"/>
      <name val="Arial   "/>
    </font>
    <font>
      <b/>
      <sz val="10"/>
      <color theme="1"/>
      <name val="Arial   "/>
    </font>
    <font>
      <sz val="10"/>
      <name val="Arial   "/>
    </font>
    <font>
      <b/>
      <sz val="10"/>
      <name val="Arial "/>
    </font>
    <font>
      <sz val="10"/>
      <color theme="1"/>
      <name val="Arial "/>
    </font>
    <font>
      <b/>
      <sz val="10"/>
      <color theme="1"/>
      <name val="Arial "/>
    </font>
    <font>
      <sz val="10"/>
      <name val="Arial "/>
    </font>
    <font>
      <b/>
      <sz val="10"/>
      <name val="Arial"/>
      <family val="2"/>
    </font>
    <font>
      <b/>
      <sz val="10"/>
      <color rgb="FFFFFFFF"/>
      <name val="Arial  "/>
    </font>
    <font>
      <sz val="10"/>
      <color indexed="8"/>
      <name val="Arial  "/>
    </font>
    <font>
      <b/>
      <u/>
      <sz val="10"/>
      <color theme="1"/>
      <name val="Arial  "/>
    </font>
    <font>
      <sz val="10"/>
      <color rgb="FF000000"/>
      <name val="Arial"/>
      <family val="2"/>
    </font>
    <font>
      <b/>
      <sz val="12"/>
      <color theme="1"/>
      <name val="Arial"/>
      <family val="2"/>
    </font>
    <font>
      <sz val="12"/>
      <color rgb="FF202124"/>
      <name val="Arial"/>
      <family val="2"/>
    </font>
    <font>
      <sz val="9"/>
      <color rgb="FF242424"/>
      <name val="Arial Narrow"/>
      <family val="2"/>
    </font>
  </fonts>
  <fills count="60">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9"/>
      </patternFill>
    </fill>
    <fill>
      <patternFill patternType="solid">
        <fgColor indexed="55"/>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65"/>
        <bgColor theme="0"/>
      </patternFill>
    </fill>
    <fill>
      <patternFill patternType="solid">
        <fgColor indexed="46"/>
      </patternFill>
    </fill>
    <fill>
      <patternFill patternType="solid">
        <fgColor theme="4" tint="0.79998168889431442"/>
        <bgColor indexed="64"/>
      </patternFill>
    </fill>
    <fill>
      <patternFill patternType="solid">
        <fgColor theme="4" tint="-0.249977111117893"/>
        <bgColor indexed="64"/>
      </patternFill>
    </fill>
    <fill>
      <patternFill patternType="solid">
        <fgColor theme="3" tint="0.59999389629810485"/>
        <bgColor indexed="64"/>
      </patternFill>
    </fill>
    <fill>
      <patternFill patternType="solid">
        <fgColor rgb="FF002060"/>
        <bgColor indexed="64"/>
      </patternFill>
    </fill>
    <fill>
      <patternFill patternType="solid">
        <fgColor theme="4" tint="0.59999389629810485"/>
        <bgColor indexed="64"/>
      </patternFill>
    </fill>
    <fill>
      <patternFill patternType="solid">
        <fgColor theme="3"/>
        <bgColor indexed="64"/>
      </patternFill>
    </fill>
  </fills>
  <borders count="58">
    <border>
      <left/>
      <right/>
      <top/>
      <bottom/>
      <diagonal/>
    </border>
    <border>
      <left style="medium">
        <color indexed="64"/>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right/>
      <top style="thin">
        <color theme="3" tint="-0.249977111117893"/>
      </top>
      <bottom style="double">
        <color theme="3" tint="-0.249977111117893"/>
      </bottom>
      <diagonal/>
    </border>
    <border>
      <left/>
      <right/>
      <top style="thin">
        <color theme="1"/>
      </top>
      <bottom style="double">
        <color theme="1"/>
      </bottom>
      <diagonal/>
    </border>
    <border>
      <left style="medium">
        <color theme="1"/>
      </left>
      <right style="thin">
        <color theme="0"/>
      </right>
      <top style="medium">
        <color theme="1"/>
      </top>
      <bottom style="thin">
        <color theme="0"/>
      </bottom>
      <diagonal/>
    </border>
    <border>
      <left style="thin">
        <color theme="0"/>
      </left>
      <right style="medium">
        <color theme="1"/>
      </right>
      <top style="medium">
        <color theme="1"/>
      </top>
      <bottom style="thin">
        <color theme="0"/>
      </bottom>
      <diagonal/>
    </border>
    <border>
      <left style="medium">
        <color theme="1"/>
      </left>
      <right style="thin">
        <color indexed="64"/>
      </right>
      <top style="thin">
        <color indexed="64"/>
      </top>
      <bottom style="thin">
        <color indexed="64"/>
      </bottom>
      <diagonal/>
    </border>
    <border>
      <left style="thin">
        <color indexed="64"/>
      </left>
      <right style="medium">
        <color theme="1"/>
      </right>
      <top style="thin">
        <color indexed="64"/>
      </top>
      <bottom style="thin">
        <color indexed="64"/>
      </bottom>
      <diagonal/>
    </border>
    <border>
      <left style="medium">
        <color theme="1"/>
      </left>
      <right style="thin">
        <color theme="0"/>
      </right>
      <top style="thin">
        <color theme="0"/>
      </top>
      <bottom style="medium">
        <color theme="1"/>
      </bottom>
      <diagonal/>
    </border>
    <border>
      <left style="thin">
        <color theme="0"/>
      </left>
      <right style="medium">
        <color theme="1"/>
      </right>
      <top style="thin">
        <color theme="0"/>
      </top>
      <bottom style="medium">
        <color theme="1"/>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indexed="64"/>
      </right>
      <top style="thin">
        <color indexed="64"/>
      </top>
      <bottom style="thin">
        <color indexed="64"/>
      </bottom>
      <diagonal/>
    </border>
    <border>
      <left style="medium">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auto="1"/>
      </right>
      <top style="thin">
        <color auto="1"/>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auto="1"/>
      </top>
      <bottom/>
      <diagonal/>
    </border>
    <border>
      <left/>
      <right/>
      <top style="thin">
        <color indexed="64"/>
      </top>
      <bottom style="double">
        <color indexed="64"/>
      </bottom>
      <diagonal/>
    </border>
    <border>
      <left style="thin">
        <color auto="1"/>
      </left>
      <right style="medium">
        <color indexed="64"/>
      </right>
      <top/>
      <bottom style="thin">
        <color auto="1"/>
      </bottom>
      <diagonal/>
    </border>
    <border>
      <left/>
      <right/>
      <top/>
      <bottom style="double">
        <color indexed="64"/>
      </bottom>
      <diagonal/>
    </border>
  </borders>
  <cellStyleXfs count="1804">
    <xf numFmtId="0" fontId="0" fillId="0" borderId="0"/>
    <xf numFmtId="168" fontId="1" fillId="0" borderId="0" applyFont="0" applyFill="0" applyBorder="0" applyAlignment="0" applyProtection="0"/>
    <xf numFmtId="0" fontId="2" fillId="0" borderId="0"/>
    <xf numFmtId="37" fontId="8" fillId="0" borderId="0"/>
    <xf numFmtId="168" fontId="2" fillId="0" borderId="0" applyFont="0" applyFill="0" applyBorder="0" applyAlignment="0" applyProtection="0"/>
    <xf numFmtId="170" fontId="2" fillId="0" borderId="0" applyFont="0" applyFill="0" applyBorder="0" applyAlignment="0" applyProtection="0"/>
    <xf numFmtId="9" fontId="2" fillId="0" borderId="0" applyFont="0" applyFill="0" applyBorder="0" applyAlignment="0" applyProtection="0"/>
    <xf numFmtId="37" fontId="2" fillId="0" borderId="0"/>
    <xf numFmtId="167" fontId="1" fillId="0" borderId="0" applyFont="0" applyFill="0" applyBorder="0" applyAlignment="0" applyProtection="0"/>
    <xf numFmtId="0" fontId="11" fillId="0" borderId="18" applyNumberFormat="0" applyFill="0" applyAlignment="0" applyProtection="0"/>
    <xf numFmtId="0" fontId="12" fillId="0" borderId="19" applyNumberFormat="0" applyFill="0" applyAlignment="0" applyProtection="0"/>
    <xf numFmtId="0" fontId="12" fillId="0" borderId="0" applyNumberFormat="0" applyFill="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0" applyNumberFormat="0" applyBorder="0" applyAlignment="0" applyProtection="0"/>
    <xf numFmtId="0" fontId="16" fillId="9" borderId="20" applyNumberFormat="0" applyAlignment="0" applyProtection="0"/>
    <xf numFmtId="0" fontId="17" fillId="10" borderId="21" applyNumberFormat="0" applyAlignment="0" applyProtection="0"/>
    <xf numFmtId="0" fontId="18" fillId="10" borderId="20" applyNumberFormat="0" applyAlignment="0" applyProtection="0"/>
    <xf numFmtId="0" fontId="19" fillId="0" borderId="22" applyNumberFormat="0" applyFill="0" applyAlignment="0" applyProtection="0"/>
    <xf numFmtId="0" fontId="7" fillId="11" borderId="23" applyNumberFormat="0" applyAlignment="0" applyProtection="0"/>
    <xf numFmtId="0" fontId="20" fillId="0" borderId="0" applyNumberFormat="0" applyFill="0" applyBorder="0" applyAlignment="0" applyProtection="0"/>
    <xf numFmtId="0" fontId="1" fillId="12" borderId="24" applyNumberFormat="0" applyFont="0" applyAlignment="0" applyProtection="0"/>
    <xf numFmtId="0" fontId="21" fillId="0" borderId="0" applyNumberFormat="0" applyFill="0" applyBorder="0" applyAlignment="0" applyProtection="0"/>
    <xf numFmtId="0" fontId="3" fillId="0" borderId="25" applyNumberFormat="0" applyFill="0" applyAlignment="0" applyProtection="0"/>
    <xf numFmtId="0" fontId="2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2" fillId="36" borderId="0" applyNumberFormat="0" applyBorder="0" applyAlignment="0" applyProtection="0"/>
    <xf numFmtId="37" fontId="2" fillId="0" borderId="0"/>
    <xf numFmtId="0" fontId="2" fillId="0" borderId="0"/>
    <xf numFmtId="0" fontId="2" fillId="0" borderId="0"/>
    <xf numFmtId="0" fontId="1" fillId="0" borderId="0"/>
    <xf numFmtId="0" fontId="23" fillId="0" borderId="0" applyNumberFormat="0" applyFill="0" applyBorder="0" applyAlignment="0" applyProtection="0"/>
    <xf numFmtId="172" fontId="2"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2" fillId="0" borderId="0" applyFont="0" applyFill="0" applyBorder="0" applyAlignment="0" applyProtection="0"/>
    <xf numFmtId="0" fontId="2" fillId="0" borderId="0"/>
    <xf numFmtId="0" fontId="2" fillId="0" borderId="0"/>
    <xf numFmtId="166" fontId="24" fillId="0" borderId="0" applyFont="0" applyFill="0" applyBorder="0" applyAlignment="0" applyProtection="0"/>
    <xf numFmtId="166" fontId="2" fillId="0" borderId="0" applyFont="0" applyFill="0" applyBorder="0" applyAlignment="0" applyProtection="0"/>
    <xf numFmtId="168" fontId="24" fillId="0" borderId="0" applyFont="0" applyFill="0" applyBorder="0" applyAlignment="0" applyProtection="0"/>
    <xf numFmtId="173" fontId="2" fillId="0" borderId="0" applyFont="0" applyFill="0" applyBorder="0" applyAlignment="0" applyProtection="0"/>
    <xf numFmtId="0" fontId="1" fillId="0" borderId="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37" fontId="9" fillId="0" borderId="0"/>
    <xf numFmtId="43" fontId="1" fillId="0" borderId="0" applyFont="0" applyFill="0" applyBorder="0" applyAlignment="0" applyProtection="0"/>
    <xf numFmtId="37" fontId="26" fillId="0" borderId="0"/>
    <xf numFmtId="168" fontId="25" fillId="0" borderId="0" applyFont="0" applyFill="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8" fillId="41" borderId="0" applyNumberFormat="0" applyBorder="0" applyAlignment="0" applyProtection="0"/>
    <xf numFmtId="0" fontId="28" fillId="44" borderId="0" applyNumberFormat="0" applyBorder="0" applyAlignment="0" applyProtection="0"/>
    <xf numFmtId="0" fontId="28" fillId="45" borderId="0" applyNumberFormat="0" applyBorder="0" applyAlignment="0" applyProtection="0"/>
    <xf numFmtId="0" fontId="28" fillId="43" borderId="0" applyNumberFormat="0" applyBorder="0" applyAlignment="0" applyProtection="0"/>
    <xf numFmtId="0" fontId="28" fillId="41" borderId="0" applyNumberFormat="0" applyBorder="0" applyAlignment="0" applyProtection="0"/>
    <xf numFmtId="0" fontId="28" fillId="38" borderId="0" applyNumberFormat="0" applyBorder="0" applyAlignment="0" applyProtection="0"/>
    <xf numFmtId="0" fontId="29" fillId="41" borderId="0" applyNumberFormat="0" applyBorder="0" applyAlignment="0" applyProtection="0"/>
    <xf numFmtId="0" fontId="30" fillId="46" borderId="27" applyNumberFormat="0" applyAlignment="0" applyProtection="0"/>
    <xf numFmtId="0" fontId="30" fillId="46" borderId="27" applyNumberFormat="0" applyAlignment="0" applyProtection="0"/>
    <xf numFmtId="0" fontId="31" fillId="47" borderId="28" applyNumberFormat="0" applyAlignment="0" applyProtection="0"/>
    <xf numFmtId="0" fontId="32" fillId="0" borderId="29" applyNumberFormat="0" applyFill="0" applyAlignment="0" applyProtection="0"/>
    <xf numFmtId="0" fontId="33" fillId="0" borderId="0" applyNumberFormat="0" applyFill="0" applyBorder="0" applyAlignment="0" applyProtection="0"/>
    <xf numFmtId="0" fontId="28" fillId="48" borderId="0" applyNumberFormat="0" applyBorder="0" applyAlignment="0" applyProtection="0"/>
    <xf numFmtId="0" fontId="28" fillId="44" borderId="0" applyNumberFormat="0" applyBorder="0" applyAlignment="0" applyProtection="0"/>
    <xf numFmtId="0" fontId="28" fillId="45" borderId="0" applyNumberFormat="0" applyBorder="0" applyAlignment="0" applyProtection="0"/>
    <xf numFmtId="0" fontId="28" fillId="49"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34" fillId="42" borderId="27" applyNumberFormat="0" applyAlignment="0" applyProtection="0"/>
    <xf numFmtId="0" fontId="34" fillId="42" borderId="27" applyNumberFormat="0" applyAlignment="0" applyProtection="0"/>
    <xf numFmtId="0" fontId="16" fillId="52" borderId="20" applyFill="0"/>
    <xf numFmtId="0" fontId="2" fillId="0" borderId="0" applyNumberFormat="0" applyFill="0" applyBorder="0" applyAlignment="0" applyProtection="0"/>
    <xf numFmtId="0" fontId="2" fillId="0" borderId="0" applyNumberFormat="0" applyFill="0" applyBorder="0" applyAlignment="0" applyProtection="0"/>
    <xf numFmtId="174" fontId="9" fillId="0" borderId="0" applyFont="0" applyFill="0" applyBorder="0" applyAlignment="0" applyProtection="0"/>
    <xf numFmtId="0" fontId="2" fillId="0" borderId="0"/>
    <xf numFmtId="0" fontId="35" fillId="0" borderId="0" applyNumberFormat="0" applyFill="0" applyBorder="0" applyAlignment="0" applyProtection="0">
      <alignment vertical="top"/>
      <protection locked="0"/>
    </xf>
    <xf numFmtId="0" fontId="36" fillId="53" borderId="0" applyNumberFormat="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8" fontId="24" fillId="0" borderId="0" applyFont="0" applyFill="0" applyBorder="0" applyAlignment="0" applyProtection="0"/>
    <xf numFmtId="173" fontId="2" fillId="0" borderId="0" applyFont="0" applyFill="0" applyBorder="0" applyAlignment="0" applyProtection="0"/>
    <xf numFmtId="168" fontId="24" fillId="0" borderId="0" applyFont="0" applyFill="0" applyBorder="0" applyAlignment="0" applyProtection="0"/>
    <xf numFmtId="173" fontId="2" fillId="0" borderId="0" applyFont="0" applyFill="0" applyBorder="0" applyAlignment="0" applyProtection="0"/>
    <xf numFmtId="168" fontId="24" fillId="0" borderId="0" applyFont="0" applyFill="0" applyBorder="0" applyAlignment="0" applyProtection="0"/>
    <xf numFmtId="173" fontId="2" fillId="0" borderId="0" applyFont="0" applyFill="0" applyBorder="0" applyAlignment="0" applyProtection="0"/>
    <xf numFmtId="168" fontId="24"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73" fontId="2"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1"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7" fillId="0" borderId="0">
      <alignment vertical="top"/>
    </xf>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168"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164"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6" fontId="24" fillId="0" borderId="0" applyFont="0" applyFill="0" applyBorder="0" applyAlignment="0" applyProtection="0"/>
    <xf numFmtId="0" fontId="24" fillId="0" borderId="0" applyFont="0" applyFill="0" applyBorder="0" applyAlignment="0" applyProtection="0"/>
    <xf numFmtId="175" fontId="24" fillId="0" borderId="0" applyFont="0" applyFill="0" applyBorder="0" applyAlignment="0" applyProtection="0"/>
    <xf numFmtId="168" fontId="1"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175" fontId="24" fillId="0" borderId="0" applyFont="0" applyFill="0" applyBorder="0" applyAlignment="0" applyProtection="0"/>
    <xf numFmtId="168" fontId="24" fillId="0" borderId="0" applyFont="0" applyFill="0" applyBorder="0" applyAlignment="0" applyProtection="0"/>
    <xf numFmtId="166" fontId="1" fillId="0" borderId="0" applyFont="0" applyFill="0" applyBorder="0" applyAlignment="0" applyProtection="0"/>
    <xf numFmtId="173" fontId="2"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6" fontId="1" fillId="0" borderId="0" applyFont="0" applyFill="0" applyBorder="0" applyAlignment="0" applyProtection="0"/>
    <xf numFmtId="0" fontId="24" fillId="0" borderId="0" applyFont="0" applyFill="0" applyBorder="0" applyAlignment="0" applyProtection="0"/>
    <xf numFmtId="175"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168"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6" fontId="24" fillId="0" borderId="0" applyFont="0" applyFill="0" applyBorder="0" applyAlignment="0" applyProtection="0"/>
    <xf numFmtId="173" fontId="2" fillId="0" borderId="0" applyFont="0" applyFill="0" applyBorder="0" applyAlignment="0" applyProtection="0"/>
    <xf numFmtId="43" fontId="24" fillId="0" borderId="0" applyFont="0" applyFill="0" applyBorder="0" applyAlignment="0" applyProtection="0"/>
    <xf numFmtId="166" fontId="1" fillId="0" borderId="0" applyFont="0" applyFill="0" applyBorder="0" applyAlignment="0" applyProtection="0"/>
    <xf numFmtId="173" fontId="2"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6" fontId="24" fillId="0" borderId="0" applyFont="0" applyFill="0" applyBorder="0" applyAlignment="0" applyProtection="0"/>
    <xf numFmtId="43" fontId="24" fillId="0" borderId="0" applyFont="0" applyFill="0" applyBorder="0" applyAlignment="0" applyProtection="0"/>
    <xf numFmtId="173" fontId="2" fillId="0" borderId="0" applyFont="0" applyFill="0" applyBorder="0" applyAlignment="0" applyProtection="0"/>
    <xf numFmtId="166" fontId="24" fillId="0" borderId="0" applyFont="0" applyFill="0" applyBorder="0" applyAlignment="0" applyProtection="0"/>
    <xf numFmtId="176"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6" fontId="1" fillId="0" borderId="0" applyFont="0" applyFill="0" applyBorder="0" applyAlignment="0" applyProtection="0"/>
    <xf numFmtId="0" fontId="27" fillId="0" borderId="0">
      <alignment vertical="top"/>
    </xf>
    <xf numFmtId="173" fontId="2" fillId="0" borderId="0" applyFont="0" applyFill="0" applyBorder="0" applyAlignment="0" applyProtection="0"/>
    <xf numFmtId="173" fontId="2" fillId="0" borderId="0" applyFont="0" applyFill="0" applyBorder="0" applyAlignment="0" applyProtection="0"/>
    <xf numFmtId="168" fontId="24" fillId="0" borderId="0" applyFont="0" applyFill="0" applyBorder="0" applyAlignment="0" applyProtection="0"/>
    <xf numFmtId="166" fontId="24" fillId="0" borderId="0" applyFont="0" applyFill="0" applyBorder="0" applyAlignment="0" applyProtection="0"/>
    <xf numFmtId="168" fontId="24"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73" fontId="2" fillId="0" borderId="0" applyFont="0" applyFill="0" applyBorder="0" applyAlignment="0" applyProtection="0"/>
    <xf numFmtId="167" fontId="1"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65" fontId="2"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0" fontId="37" fillId="42" borderId="0" applyNumberFormat="0" applyBorder="0" applyAlignment="0" applyProtection="0"/>
    <xf numFmtId="0" fontId="1"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37" fontId="9"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7"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xf numFmtId="0" fontId="2" fillId="0" borderId="0"/>
    <xf numFmtId="0" fontId="2" fillId="0" borderId="0"/>
    <xf numFmtId="0"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39" borderId="30" applyNumberFormat="0" applyFont="0" applyAlignment="0" applyProtection="0"/>
    <xf numFmtId="0" fontId="24" fillId="12" borderId="24" applyNumberFormat="0" applyFont="0" applyAlignment="0" applyProtection="0"/>
    <xf numFmtId="0" fontId="2" fillId="39" borderId="30" applyNumberFormat="0" applyFont="0" applyAlignment="0" applyProtection="0"/>
    <xf numFmtId="0" fontId="24" fillId="12" borderId="24" applyNumberFormat="0" applyFont="0" applyAlignment="0" applyProtection="0"/>
    <xf numFmtId="0" fontId="24" fillId="12" borderId="24" applyNumberFormat="0" applyFont="0" applyAlignment="0" applyProtection="0"/>
    <xf numFmtId="0" fontId="24" fillId="12" borderId="24" applyNumberFormat="0" applyFont="0" applyAlignment="0" applyProtection="0"/>
    <xf numFmtId="0" fontId="24" fillId="12" borderId="24" applyNumberFormat="0" applyFont="0" applyAlignment="0" applyProtection="0"/>
    <xf numFmtId="0" fontId="1" fillId="12" borderId="24" applyNumberFormat="0" applyFont="0" applyAlignment="0" applyProtection="0"/>
    <xf numFmtId="0" fontId="24" fillId="12" borderId="24" applyNumberFormat="0" applyFont="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0" fontId="40" fillId="46" borderId="31" applyNumberFormat="0" applyAlignment="0" applyProtection="0"/>
    <xf numFmtId="0" fontId="40" fillId="46" borderId="31" applyNumberFormat="0" applyAlignment="0" applyProtection="0"/>
    <xf numFmtId="0" fontId="32" fillId="0" borderId="0" applyNumberFormat="0" applyFill="0" applyBorder="0" applyAlignment="0" applyProtection="0"/>
    <xf numFmtId="0" fontId="41" fillId="0" borderId="0" applyNumberFormat="0" applyFill="0" applyBorder="0" applyAlignment="0" applyProtection="0"/>
    <xf numFmtId="0" fontId="42" fillId="0" borderId="32" applyNumberFormat="0" applyFill="0" applyAlignment="0" applyProtection="0"/>
    <xf numFmtId="0" fontId="43" fillId="0" borderId="33" applyNumberFormat="0" applyFill="0" applyAlignment="0" applyProtection="0"/>
    <xf numFmtId="0" fontId="33" fillId="0" borderId="34" applyNumberFormat="0" applyFill="0" applyAlignment="0" applyProtection="0"/>
    <xf numFmtId="0" fontId="44" fillId="0" borderId="0" applyNumberFormat="0" applyFill="0" applyBorder="0" applyAlignment="0" applyProtection="0"/>
    <xf numFmtId="0" fontId="45" fillId="0" borderId="35" applyNumberFormat="0" applyFill="0" applyAlignment="0" applyProtection="0"/>
    <xf numFmtId="0" fontId="45" fillId="0" borderId="35" applyNumberFormat="0" applyFill="0" applyAlignment="0" applyProtection="0"/>
    <xf numFmtId="167" fontId="25" fillId="0" borderId="0" applyFont="0" applyFill="0" applyBorder="0" applyAlignment="0" applyProtection="0"/>
    <xf numFmtId="0" fontId="25" fillId="0" borderId="0"/>
    <xf numFmtId="37" fontId="2" fillId="0" borderId="0"/>
    <xf numFmtId="0" fontId="30" fillId="46" borderId="38" applyNumberFormat="0" applyAlignment="0" applyProtection="0"/>
    <xf numFmtId="0" fontId="30" fillId="46" borderId="38" applyNumberFormat="0" applyAlignment="0" applyProtection="0"/>
    <xf numFmtId="0" fontId="34" fillId="42" borderId="38" applyNumberFormat="0" applyAlignment="0" applyProtection="0"/>
    <xf numFmtId="0" fontId="34" fillId="42" borderId="38" applyNumberFormat="0" applyAlignment="0" applyProtection="0"/>
    <xf numFmtId="0" fontId="2" fillId="39" borderId="39" applyNumberFormat="0" applyFont="0" applyAlignment="0" applyProtection="0"/>
    <xf numFmtId="0" fontId="2" fillId="39" borderId="39" applyNumberFormat="0" applyFont="0" applyAlignment="0" applyProtection="0"/>
    <xf numFmtId="0" fontId="40" fillId="46" borderId="40" applyNumberFormat="0" applyAlignment="0" applyProtection="0"/>
    <xf numFmtId="0" fontId="40" fillId="46" borderId="40" applyNumberFormat="0" applyAlignment="0" applyProtection="0"/>
    <xf numFmtId="0" fontId="45" fillId="0" borderId="41" applyNumberFormat="0" applyFill="0" applyAlignment="0" applyProtection="0"/>
    <xf numFmtId="0" fontId="45" fillId="0" borderId="41" applyNumberFormat="0" applyFill="0" applyAlignment="0" applyProtection="0"/>
    <xf numFmtId="0" fontId="35" fillId="0" borderId="0" applyNumberFormat="0" applyFill="0" applyBorder="0" applyAlignment="0" applyProtection="0">
      <alignment vertical="top"/>
      <protection locked="0"/>
    </xf>
    <xf numFmtId="179" fontId="53" fillId="0" borderId="0" applyFill="0">
      <alignment horizontal="center" vertical="center" wrapText="1"/>
    </xf>
    <xf numFmtId="1" fontId="53" fillId="4" borderId="0" applyFill="0">
      <alignment horizontal="center" vertical="center"/>
    </xf>
    <xf numFmtId="166" fontId="1" fillId="0" borderId="0" applyFont="0" applyFill="0" applyBorder="0" applyAlignment="0" applyProtection="0"/>
    <xf numFmtId="170" fontId="1" fillId="0" borderId="0" applyFont="0" applyFill="0" applyBorder="0" applyAlignment="0" applyProtection="0"/>
    <xf numFmtId="42" fontId="1" fillId="0" borderId="0" applyFont="0" applyFill="0" applyBorder="0" applyAlignment="0" applyProtection="0"/>
  </cellStyleXfs>
  <cellXfs count="437">
    <xf numFmtId="0" fontId="0" fillId="0" borderId="0" xfId="0"/>
    <xf numFmtId="0" fontId="0" fillId="0" borderId="0" xfId="0" applyProtection="1">
      <protection locked="0"/>
    </xf>
    <xf numFmtId="168" fontId="0" fillId="0" borderId="0" xfId="0" applyNumberFormat="1" applyProtection="1">
      <protection locked="0"/>
    </xf>
    <xf numFmtId="0" fontId="2" fillId="0" borderId="0" xfId="0" applyFont="1"/>
    <xf numFmtId="0" fontId="46" fillId="0" borderId="0" xfId="0" applyFont="1" applyProtection="1">
      <protection locked="0"/>
    </xf>
    <xf numFmtId="0" fontId="47" fillId="0" borderId="0" xfId="0" applyFont="1"/>
    <xf numFmtId="169" fontId="47" fillId="0" borderId="0" xfId="0" applyNumberFormat="1" applyFont="1"/>
    <xf numFmtId="0" fontId="48" fillId="0" borderId="10" xfId="0" applyFont="1" applyBorder="1"/>
    <xf numFmtId="9" fontId="48" fillId="0" borderId="10" xfId="0" applyNumberFormat="1" applyFont="1" applyBorder="1"/>
    <xf numFmtId="0" fontId="47" fillId="0" borderId="0" xfId="0" applyFont="1" applyAlignment="1">
      <alignment vertical="center" wrapText="1"/>
    </xf>
    <xf numFmtId="0" fontId="3" fillId="0" borderId="10" xfId="0" applyFont="1" applyBorder="1"/>
    <xf numFmtId="9" fontId="3" fillId="0" borderId="10" xfId="0" applyNumberFormat="1" applyFont="1" applyBorder="1"/>
    <xf numFmtId="168" fontId="10" fillId="54" borderId="42" xfId="0" applyNumberFormat="1" applyFont="1" applyFill="1" applyBorder="1" applyAlignment="1" applyProtection="1">
      <alignment horizontal="right"/>
      <protection locked="0"/>
    </xf>
    <xf numFmtId="169" fontId="10" fillId="54" borderId="42" xfId="0" applyNumberFormat="1" applyFont="1" applyFill="1" applyBorder="1" applyAlignment="1" applyProtection="1">
      <alignment horizontal="right"/>
      <protection locked="0"/>
    </xf>
    <xf numFmtId="0" fontId="51" fillId="0" borderId="0" xfId="0" applyFont="1" applyProtection="1">
      <protection locked="0"/>
    </xf>
    <xf numFmtId="168" fontId="51" fillId="0" borderId="0" xfId="0" applyNumberFormat="1" applyFont="1" applyProtection="1">
      <protection locked="0"/>
    </xf>
    <xf numFmtId="168" fontId="49" fillId="0" borderId="42" xfId="1" applyFont="1" applyFill="1" applyBorder="1" applyAlignment="1" applyProtection="1">
      <alignment horizontal="right" vertical="center" wrapText="1"/>
      <protection locked="0"/>
    </xf>
    <xf numFmtId="169" fontId="49" fillId="0" borderId="42" xfId="1" applyNumberFormat="1" applyFont="1" applyFill="1" applyBorder="1" applyAlignment="1" applyProtection="1">
      <alignment horizontal="right" vertical="center" wrapText="1"/>
      <protection locked="0"/>
    </xf>
    <xf numFmtId="0" fontId="10" fillId="54" borderId="42" xfId="0" applyFont="1" applyFill="1" applyBorder="1" applyAlignment="1" applyProtection="1">
      <alignment horizontal="center"/>
      <protection locked="0"/>
    </xf>
    <xf numFmtId="168" fontId="52" fillId="54" borderId="42" xfId="1" applyFont="1" applyFill="1" applyBorder="1" applyAlignment="1" applyProtection="1">
      <alignment horizontal="right" vertical="center" wrapText="1"/>
      <protection locked="0"/>
    </xf>
    <xf numFmtId="37" fontId="49" fillId="0" borderId="42" xfId="0" applyNumberFormat="1" applyFont="1" applyBorder="1" applyAlignment="1" applyProtection="1">
      <alignment horizontal="center" vertical="center" wrapText="1"/>
      <protection locked="0"/>
    </xf>
    <xf numFmtId="0" fontId="51" fillId="0" borderId="42" xfId="0" applyFont="1" applyBorder="1" applyAlignment="1" applyProtection="1">
      <alignment horizontal="center" vertical="center" wrapText="1"/>
      <protection locked="0"/>
    </xf>
    <xf numFmtId="180" fontId="51" fillId="0" borderId="42" xfId="0" applyNumberFormat="1" applyFont="1" applyBorder="1" applyAlignment="1" applyProtection="1">
      <alignment horizontal="center" vertical="center" wrapText="1"/>
      <protection locked="0"/>
    </xf>
    <xf numFmtId="181" fontId="49" fillId="0" borderId="42" xfId="69" applyNumberFormat="1" applyFont="1" applyFill="1" applyBorder="1" applyAlignment="1" applyProtection="1">
      <alignment horizontal="center" vertical="center" wrapText="1"/>
      <protection locked="0"/>
    </xf>
    <xf numFmtId="166" fontId="49" fillId="0" borderId="42" xfId="1801" applyFont="1" applyFill="1" applyBorder="1" applyAlignment="1" applyProtection="1">
      <alignment horizontal="right" vertical="center" wrapText="1"/>
      <protection locked="0"/>
    </xf>
    <xf numFmtId="37" fontId="49" fillId="0" borderId="42" xfId="0" applyNumberFormat="1" applyFont="1" applyBorder="1" applyAlignment="1" applyProtection="1">
      <alignment vertical="center" wrapText="1"/>
      <protection locked="0"/>
    </xf>
    <xf numFmtId="169" fontId="51" fillId="0" borderId="42" xfId="1" applyNumberFormat="1" applyFont="1" applyBorder="1" applyAlignment="1" applyProtection="1">
      <alignment horizontal="center" wrapText="1"/>
      <protection locked="0"/>
    </xf>
    <xf numFmtId="168" fontId="10" fillId="54" borderId="42" xfId="0" applyNumberFormat="1" applyFont="1" applyFill="1" applyBorder="1" applyProtection="1">
      <protection locked="0"/>
    </xf>
    <xf numFmtId="0" fontId="3" fillId="0" borderId="0" xfId="0" applyFont="1"/>
    <xf numFmtId="9" fontId="3" fillId="0" borderId="0" xfId="0" applyNumberFormat="1" applyFont="1"/>
    <xf numFmtId="0" fontId="4" fillId="54" borderId="42" xfId="0" applyFont="1" applyFill="1" applyBorder="1" applyAlignment="1" applyProtection="1">
      <alignment horizontal="center" vertical="center" wrapText="1"/>
      <protection locked="0"/>
    </xf>
    <xf numFmtId="0" fontId="49" fillId="0" borderId="42" xfId="0" applyFont="1" applyBorder="1" applyAlignment="1" applyProtection="1">
      <alignment horizontal="center" vertical="center" wrapText="1"/>
      <protection locked="0"/>
    </xf>
    <xf numFmtId="168" fontId="52" fillId="54" borderId="42" xfId="0" applyNumberFormat="1" applyFont="1" applyFill="1" applyBorder="1" applyAlignment="1" applyProtection="1">
      <alignment horizontal="right"/>
      <protection locked="0"/>
    </xf>
    <xf numFmtId="180" fontId="49" fillId="0" borderId="42" xfId="0" applyNumberFormat="1" applyFont="1" applyBorder="1" applyAlignment="1" applyProtection="1">
      <alignment horizontal="center" vertical="center" wrapText="1"/>
      <protection locked="0"/>
    </xf>
    <xf numFmtId="0" fontId="51" fillId="0" borderId="42" xfId="0" applyFont="1" applyBorder="1" applyAlignment="1" applyProtection="1">
      <alignment horizontal="center" wrapText="1"/>
      <protection locked="0"/>
    </xf>
    <xf numFmtId="0" fontId="51" fillId="0" borderId="42" xfId="0" applyFont="1" applyBorder="1" applyAlignment="1" applyProtection="1">
      <alignment horizontal="center"/>
      <protection locked="0"/>
    </xf>
    <xf numFmtId="0" fontId="51" fillId="0" borderId="42" xfId="0" applyFont="1" applyBorder="1" applyProtection="1">
      <protection locked="0"/>
    </xf>
    <xf numFmtId="169" fontId="10" fillId="54" borderId="42" xfId="0" applyNumberFormat="1" applyFont="1" applyFill="1" applyBorder="1" applyProtection="1">
      <protection locked="0"/>
    </xf>
    <xf numFmtId="0" fontId="51" fillId="0" borderId="42" xfId="0" applyFont="1" applyBorder="1" applyAlignment="1" applyProtection="1">
      <alignment vertical="center" wrapText="1"/>
      <protection locked="0"/>
    </xf>
    <xf numFmtId="169" fontId="52" fillId="54" borderId="42" xfId="0" applyNumberFormat="1" applyFont="1" applyFill="1" applyBorder="1" applyAlignment="1" applyProtection="1">
      <alignment horizontal="right"/>
      <protection locked="0"/>
    </xf>
    <xf numFmtId="0" fontId="10" fillId="2" borderId="42" xfId="0" applyFont="1" applyFill="1" applyBorder="1" applyProtection="1">
      <protection locked="0"/>
    </xf>
    <xf numFmtId="168" fontId="10" fillId="2" borderId="42" xfId="0" applyNumberFormat="1" applyFont="1" applyFill="1" applyBorder="1" applyProtection="1">
      <protection locked="0"/>
    </xf>
    <xf numFmtId="169" fontId="10" fillId="2" borderId="42" xfId="0" applyNumberFormat="1" applyFont="1" applyFill="1" applyBorder="1" applyProtection="1">
      <protection locked="0"/>
    </xf>
    <xf numFmtId="0" fontId="54" fillId="0" borderId="42" xfId="998" applyFont="1" applyBorder="1" applyAlignment="1">
      <alignment horizontal="center" vertical="center"/>
    </xf>
    <xf numFmtId="0" fontId="57" fillId="0" borderId="0" xfId="0" applyFont="1"/>
    <xf numFmtId="0" fontId="60" fillId="57" borderId="42" xfId="0" applyFont="1" applyFill="1" applyBorder="1" applyAlignment="1">
      <alignment horizontal="center" vertical="center" wrapText="1"/>
    </xf>
    <xf numFmtId="0" fontId="59" fillId="58" borderId="42" xfId="0" applyFont="1" applyFill="1" applyBorder="1" applyAlignment="1">
      <alignment wrapText="1"/>
    </xf>
    <xf numFmtId="3" fontId="59" fillId="4" borderId="42" xfId="0" applyNumberFormat="1" applyFont="1" applyFill="1" applyBorder="1" applyAlignment="1">
      <alignment horizontal="right" vertical="center"/>
    </xf>
    <xf numFmtId="3" fontId="61" fillId="4" borderId="42" xfId="0" applyNumberFormat="1" applyFont="1" applyFill="1" applyBorder="1" applyAlignment="1">
      <alignment horizontal="right" vertical="center"/>
    </xf>
    <xf numFmtId="0" fontId="61" fillId="4" borderId="42" xfId="0" applyFont="1" applyFill="1" applyBorder="1" applyAlignment="1">
      <alignment vertical="center" wrapText="1"/>
    </xf>
    <xf numFmtId="0" fontId="61" fillId="0" borderId="0" xfId="0" applyFont="1"/>
    <xf numFmtId="3" fontId="59" fillId="4" borderId="42" xfId="0" applyNumberFormat="1" applyFont="1" applyFill="1" applyBorder="1" applyAlignment="1" applyProtection="1">
      <alignment horizontal="right" vertical="center" wrapText="1"/>
      <protection locked="0"/>
    </xf>
    <xf numFmtId="3" fontId="61" fillId="4" borderId="42" xfId="0" applyNumberFormat="1" applyFont="1" applyFill="1" applyBorder="1" applyAlignment="1" applyProtection="1">
      <alignment horizontal="right" vertical="center" wrapText="1"/>
      <protection locked="0"/>
    </xf>
    <xf numFmtId="0" fontId="58" fillId="58" borderId="42" xfId="0" applyFont="1" applyFill="1" applyBorder="1" applyAlignment="1">
      <alignment horizontal="left" vertical="center" wrapText="1"/>
    </xf>
    <xf numFmtId="0" fontId="58" fillId="58" borderId="42" xfId="0" applyFont="1" applyFill="1" applyBorder="1" applyAlignment="1">
      <alignment horizontal="center" vertical="center" wrapText="1"/>
    </xf>
    <xf numFmtId="0" fontId="57" fillId="0" borderId="42" xfId="0" applyFont="1" applyBorder="1" applyAlignment="1">
      <alignment horizontal="left" vertical="center" wrapText="1"/>
    </xf>
    <xf numFmtId="0" fontId="59" fillId="58" borderId="42" xfId="0" applyFont="1" applyFill="1" applyBorder="1" applyAlignment="1">
      <alignment vertical="center" wrapText="1"/>
    </xf>
    <xf numFmtId="3" fontId="61" fillId="58" borderId="42" xfId="0" applyNumberFormat="1" applyFont="1" applyFill="1" applyBorder="1" applyAlignment="1">
      <alignment horizontal="right" vertical="center"/>
    </xf>
    <xf numFmtId="3" fontId="60" fillId="57" borderId="42" xfId="0" applyNumberFormat="1" applyFont="1" applyFill="1" applyBorder="1" applyAlignment="1" applyProtection="1">
      <alignment horizontal="right" vertical="center" wrapText="1"/>
      <protection locked="0"/>
    </xf>
    <xf numFmtId="42" fontId="59" fillId="4" borderId="42" xfId="1803" applyFont="1" applyFill="1" applyBorder="1" applyAlignment="1" applyProtection="1">
      <alignment horizontal="right" vertical="center"/>
    </xf>
    <xf numFmtId="42" fontId="61" fillId="4" borderId="42" xfId="1803" applyFont="1" applyFill="1" applyBorder="1" applyAlignment="1" applyProtection="1">
      <alignment horizontal="right" vertical="center"/>
    </xf>
    <xf numFmtId="42" fontId="61" fillId="4" borderId="42" xfId="1803" applyFont="1" applyFill="1" applyBorder="1" applyAlignment="1" applyProtection="1">
      <alignment horizontal="right" vertical="center" wrapText="1"/>
    </xf>
    <xf numFmtId="42" fontId="59" fillId="4" borderId="42" xfId="1803" applyFont="1" applyFill="1" applyBorder="1" applyAlignment="1" applyProtection="1">
      <alignment horizontal="right" vertical="center" wrapText="1"/>
    </xf>
    <xf numFmtId="42" fontId="60" fillId="57" borderId="42" xfId="1803" applyFont="1" applyFill="1" applyBorder="1" applyAlignment="1" applyProtection="1">
      <alignment horizontal="right" vertical="center" wrapText="1"/>
    </xf>
    <xf numFmtId="42" fontId="59" fillId="58" borderId="42" xfId="1803" applyFont="1" applyFill="1" applyBorder="1" applyAlignment="1" applyProtection="1">
      <alignment horizontal="right" vertical="center" wrapText="1"/>
    </xf>
    <xf numFmtId="42" fontId="59" fillId="58" borderId="42" xfId="1803" applyFont="1" applyFill="1" applyBorder="1" applyAlignment="1" applyProtection="1">
      <alignment horizontal="right" vertical="center" wrapText="1" readingOrder="1"/>
    </xf>
    <xf numFmtId="42" fontId="57" fillId="4" borderId="0" xfId="1803" applyFont="1" applyFill="1" applyAlignment="1" applyProtection="1">
      <alignment horizontal="right" vertical="center"/>
    </xf>
    <xf numFmtId="42" fontId="58" fillId="58" borderId="42" xfId="1803" applyFont="1" applyFill="1" applyBorder="1" applyAlignment="1" applyProtection="1">
      <alignment horizontal="right" vertical="center" wrapText="1"/>
    </xf>
    <xf numFmtId="42" fontId="57" fillId="0" borderId="42" xfId="1803" applyFont="1" applyFill="1" applyBorder="1" applyAlignment="1" applyProtection="1">
      <alignment horizontal="right" vertical="center"/>
    </xf>
    <xf numFmtId="3" fontId="57" fillId="0" borderId="42" xfId="0" applyNumberFormat="1" applyFont="1" applyBorder="1" applyAlignment="1">
      <alignment horizontal="right" vertical="center"/>
    </xf>
    <xf numFmtId="0" fontId="61" fillId="0" borderId="42" xfId="0" applyFont="1" applyBorder="1" applyAlignment="1">
      <alignment vertical="center" wrapText="1"/>
    </xf>
    <xf numFmtId="42" fontId="61" fillId="0" borderId="42" xfId="1803" applyFont="1" applyFill="1" applyBorder="1" applyAlignment="1" applyProtection="1">
      <alignment horizontal="right" vertical="center"/>
    </xf>
    <xf numFmtId="3" fontId="61" fillId="0" borderId="42" xfId="0" applyNumberFormat="1" applyFont="1" applyBorder="1" applyAlignment="1">
      <alignment horizontal="right" vertical="center"/>
    </xf>
    <xf numFmtId="0" fontId="60" fillId="55" borderId="42" xfId="0" applyFont="1" applyFill="1" applyBorder="1" applyAlignment="1">
      <alignment vertical="center" wrapText="1"/>
    </xf>
    <xf numFmtId="42" fontId="60" fillId="55" borderId="42" xfId="1803" applyFont="1" applyFill="1" applyBorder="1" applyAlignment="1" applyProtection="1">
      <alignment horizontal="right" vertical="center" wrapText="1"/>
    </xf>
    <xf numFmtId="0" fontId="60" fillId="57" borderId="7" xfId="0" applyFont="1" applyFill="1" applyBorder="1" applyAlignment="1">
      <alignment horizontal="center" vertical="center" wrapText="1"/>
    </xf>
    <xf numFmtId="42" fontId="60" fillId="57" borderId="7" xfId="1803" applyFont="1" applyFill="1" applyBorder="1" applyAlignment="1" applyProtection="1">
      <alignment horizontal="right" vertical="center" wrapText="1"/>
    </xf>
    <xf numFmtId="0" fontId="59" fillId="0" borderId="55" xfId="0" applyFont="1" applyBorder="1" applyAlignment="1">
      <alignment horizontal="center" vertical="center"/>
    </xf>
    <xf numFmtId="9" fontId="59" fillId="0" borderId="55" xfId="0" applyNumberFormat="1" applyFont="1" applyBorder="1" applyAlignment="1" applyProtection="1">
      <alignment horizontal="center" vertical="center"/>
      <protection locked="0"/>
    </xf>
    <xf numFmtId="42" fontId="60" fillId="0" borderId="0" xfId="1803" applyFont="1" applyFill="1" applyBorder="1" applyAlignment="1" applyProtection="1">
      <alignment horizontal="right" vertical="center" wrapText="1"/>
    </xf>
    <xf numFmtId="3" fontId="60" fillId="0" borderId="0" xfId="0" applyNumberFormat="1" applyFont="1" applyAlignment="1" applyProtection="1">
      <alignment horizontal="right" vertical="center" wrapText="1"/>
      <protection locked="0"/>
    </xf>
    <xf numFmtId="0" fontId="59" fillId="4" borderId="42" xfId="0" applyFont="1" applyFill="1" applyBorder="1" applyAlignment="1">
      <alignment horizontal="left" wrapText="1"/>
    </xf>
    <xf numFmtId="0" fontId="61" fillId="4" borderId="42" xfId="0" applyFont="1" applyFill="1" applyBorder="1" applyAlignment="1">
      <alignment horizontal="left" wrapText="1"/>
    </xf>
    <xf numFmtId="169" fontId="57" fillId="0" borderId="42" xfId="1" applyNumberFormat="1" applyFont="1" applyBorder="1"/>
    <xf numFmtId="169" fontId="61" fillId="0" borderId="42" xfId="1" quotePrefix="1" applyNumberFormat="1" applyFont="1" applyBorder="1"/>
    <xf numFmtId="169" fontId="61" fillId="0" borderId="42" xfId="1" applyNumberFormat="1" applyFont="1" applyBorder="1"/>
    <xf numFmtId="0" fontId="64" fillId="0" borderId="0" xfId="0" applyFont="1" applyProtection="1">
      <protection locked="0"/>
    </xf>
    <xf numFmtId="0" fontId="63" fillId="54" borderId="42" xfId="0" applyFont="1" applyFill="1" applyBorder="1" applyAlignment="1" applyProtection="1">
      <alignment horizontal="center" vertical="center" wrapText="1"/>
      <protection locked="0"/>
    </xf>
    <xf numFmtId="0" fontId="65" fillId="0" borderId="10" xfId="0" applyFont="1" applyBorder="1"/>
    <xf numFmtId="9" fontId="65" fillId="0" borderId="10" xfId="0" applyNumberFormat="1" applyFont="1" applyBorder="1"/>
    <xf numFmtId="37" fontId="66" fillId="0" borderId="42" xfId="0" applyNumberFormat="1" applyFont="1" applyBorder="1" applyAlignment="1" applyProtection="1">
      <alignment horizontal="center" vertical="center" wrapText="1"/>
      <protection locked="0"/>
    </xf>
    <xf numFmtId="0" fontId="64" fillId="0" borderId="42" xfId="0" applyFont="1" applyBorder="1" applyAlignment="1" applyProtection="1">
      <alignment horizontal="center"/>
      <protection locked="0"/>
    </xf>
    <xf numFmtId="166" fontId="66" fillId="0" borderId="42" xfId="1801" applyFont="1" applyFill="1" applyBorder="1" applyAlignment="1" applyProtection="1">
      <alignment horizontal="right" vertical="center" wrapText="1"/>
      <protection locked="0"/>
    </xf>
    <xf numFmtId="168" fontId="66" fillId="0" borderId="42" xfId="1" applyFont="1" applyFill="1" applyBorder="1" applyAlignment="1" applyProtection="1">
      <alignment horizontal="right" vertical="center" wrapText="1"/>
      <protection locked="0"/>
    </xf>
    <xf numFmtId="169" fontId="66" fillId="0" borderId="42" xfId="1" applyNumberFormat="1" applyFont="1" applyFill="1" applyBorder="1" applyAlignment="1" applyProtection="1">
      <alignment horizontal="right" vertical="center" wrapText="1"/>
      <protection locked="0"/>
    </xf>
    <xf numFmtId="0" fontId="64" fillId="0" borderId="42" xfId="0" applyFont="1" applyBorder="1" applyProtection="1">
      <protection locked="0"/>
    </xf>
    <xf numFmtId="0" fontId="64" fillId="0" borderId="42" xfId="0" applyFont="1" applyBorder="1" applyAlignment="1" applyProtection="1">
      <alignment horizontal="center" wrapText="1"/>
      <protection locked="0"/>
    </xf>
    <xf numFmtId="0" fontId="65" fillId="54" borderId="42" xfId="0" applyFont="1" applyFill="1" applyBorder="1" applyAlignment="1" applyProtection="1">
      <alignment horizontal="center"/>
      <protection locked="0"/>
    </xf>
    <xf numFmtId="168" fontId="63" fillId="54" borderId="42" xfId="1" applyFont="1" applyFill="1" applyBorder="1" applyAlignment="1" applyProtection="1">
      <alignment horizontal="right" vertical="center" wrapText="1"/>
      <protection locked="0"/>
    </xf>
    <xf numFmtId="168" fontId="65" fillId="54" borderId="42" xfId="0" applyNumberFormat="1" applyFont="1" applyFill="1" applyBorder="1" applyProtection="1">
      <protection locked="0"/>
    </xf>
    <xf numFmtId="169" fontId="65" fillId="54" borderId="42" xfId="0" applyNumberFormat="1" applyFont="1" applyFill="1" applyBorder="1" applyProtection="1">
      <protection locked="0"/>
    </xf>
    <xf numFmtId="168" fontId="65" fillId="54" borderId="42" xfId="0" applyNumberFormat="1" applyFont="1" applyFill="1" applyBorder="1" applyAlignment="1" applyProtection="1">
      <alignment horizontal="right"/>
      <protection locked="0"/>
    </xf>
    <xf numFmtId="168" fontId="64" fillId="0" borderId="0" xfId="0" applyNumberFormat="1" applyFont="1" applyProtection="1">
      <protection locked="0"/>
    </xf>
    <xf numFmtId="0" fontId="65" fillId="0" borderId="0" xfId="0" applyFont="1"/>
    <xf numFmtId="9" fontId="65" fillId="0" borderId="0" xfId="0" applyNumberFormat="1" applyFont="1"/>
    <xf numFmtId="37" fontId="66" fillId="0" borderId="42" xfId="0" applyNumberFormat="1" applyFont="1" applyBorder="1" applyAlignment="1" applyProtection="1">
      <alignment vertical="center" wrapText="1"/>
      <protection locked="0"/>
    </xf>
    <xf numFmtId="0" fontId="64" fillId="0" borderId="42" xfId="0" applyFont="1" applyBorder="1" applyAlignment="1" applyProtection="1">
      <alignment horizontal="center" vertical="center" wrapText="1"/>
      <protection locked="0"/>
    </xf>
    <xf numFmtId="169" fontId="64" fillId="0" borderId="42" xfId="1" applyNumberFormat="1" applyFont="1" applyBorder="1" applyAlignment="1" applyProtection="1">
      <alignment horizontal="center" wrapText="1"/>
      <protection locked="0"/>
    </xf>
    <xf numFmtId="0" fontId="64" fillId="0" borderId="42" xfId="0" applyFont="1" applyBorder="1" applyAlignment="1" applyProtection="1">
      <alignment vertical="center" wrapText="1"/>
      <protection locked="0"/>
    </xf>
    <xf numFmtId="169" fontId="65" fillId="54" borderId="42" xfId="0" applyNumberFormat="1" applyFont="1" applyFill="1" applyBorder="1" applyAlignment="1" applyProtection="1">
      <alignment horizontal="right"/>
      <protection locked="0"/>
    </xf>
    <xf numFmtId="180" fontId="64" fillId="0" borderId="42" xfId="0" applyNumberFormat="1" applyFont="1" applyBorder="1" applyAlignment="1" applyProtection="1">
      <alignment horizontal="center" vertical="center" wrapText="1"/>
      <protection locked="0"/>
    </xf>
    <xf numFmtId="181" fontId="66" fillId="0" borderId="42" xfId="69" applyNumberFormat="1" applyFont="1" applyFill="1" applyBorder="1" applyAlignment="1" applyProtection="1">
      <alignment horizontal="center" vertical="center" wrapText="1"/>
      <protection locked="0"/>
    </xf>
    <xf numFmtId="168" fontId="63" fillId="54" borderId="42" xfId="0" applyNumberFormat="1" applyFont="1" applyFill="1" applyBorder="1" applyAlignment="1" applyProtection="1">
      <alignment horizontal="right"/>
      <protection locked="0"/>
    </xf>
    <xf numFmtId="169" fontId="63" fillId="54" borderId="42" xfId="0" applyNumberFormat="1" applyFont="1" applyFill="1" applyBorder="1" applyAlignment="1" applyProtection="1">
      <alignment horizontal="right"/>
      <protection locked="0"/>
    </xf>
    <xf numFmtId="0" fontId="66" fillId="0" borderId="42" xfId="0" applyFont="1" applyBorder="1" applyAlignment="1" applyProtection="1">
      <alignment horizontal="center" vertical="center" wrapText="1"/>
      <protection locked="0"/>
    </xf>
    <xf numFmtId="180" fontId="66" fillId="0" borderId="42" xfId="0" applyNumberFormat="1" applyFont="1" applyBorder="1" applyAlignment="1" applyProtection="1">
      <alignment horizontal="center" vertical="center" wrapText="1"/>
      <protection locked="0"/>
    </xf>
    <xf numFmtId="0" fontId="65" fillId="2" borderId="42" xfId="0" applyFont="1" applyFill="1" applyBorder="1" applyProtection="1">
      <protection locked="0"/>
    </xf>
    <xf numFmtId="168" fontId="65" fillId="2" borderId="42" xfId="0" applyNumberFormat="1" applyFont="1" applyFill="1" applyBorder="1" applyProtection="1">
      <protection locked="0"/>
    </xf>
    <xf numFmtId="169" fontId="65" fillId="2" borderId="42" xfId="0" applyNumberFormat="1" applyFont="1" applyFill="1" applyBorder="1" applyProtection="1">
      <protection locked="0"/>
    </xf>
    <xf numFmtId="0" fontId="59" fillId="58" borderId="42" xfId="0" applyFont="1" applyFill="1" applyBorder="1"/>
    <xf numFmtId="168" fontId="60" fillId="59" borderId="48" xfId="0" applyNumberFormat="1" applyFont="1" applyFill="1" applyBorder="1" applyAlignment="1">
      <alignment horizontal="center" vertical="center" wrapText="1"/>
    </xf>
    <xf numFmtId="169" fontId="60" fillId="59" borderId="48" xfId="0" applyNumberFormat="1" applyFont="1" applyFill="1" applyBorder="1" applyAlignment="1">
      <alignment horizontal="center" vertical="center" wrapText="1"/>
    </xf>
    <xf numFmtId="0" fontId="68" fillId="0" borderId="0" xfId="0" applyFont="1" applyProtection="1">
      <protection locked="0"/>
    </xf>
    <xf numFmtId="0" fontId="67" fillId="54" borderId="42" xfId="0" applyFont="1" applyFill="1" applyBorder="1" applyAlignment="1" applyProtection="1">
      <alignment horizontal="center" vertical="center" wrapText="1"/>
      <protection locked="0"/>
    </xf>
    <xf numFmtId="0" fontId="69" fillId="0" borderId="10" xfId="0" applyFont="1" applyBorder="1"/>
    <xf numFmtId="9" fontId="69" fillId="0" borderId="10" xfId="0" applyNumberFormat="1" applyFont="1" applyBorder="1"/>
    <xf numFmtId="37" fontId="70" fillId="0" borderId="42" xfId="0" applyNumberFormat="1" applyFont="1" applyBorder="1" applyAlignment="1" applyProtection="1">
      <alignment horizontal="center" vertical="center" wrapText="1"/>
      <protection locked="0"/>
    </xf>
    <xf numFmtId="0" fontId="68" fillId="0" borderId="42" xfId="0" applyFont="1" applyBorder="1" applyAlignment="1" applyProtection="1">
      <alignment horizontal="center"/>
      <protection locked="0"/>
    </xf>
    <xf numFmtId="166" fontId="70" fillId="0" borderId="42" xfId="1801" applyFont="1" applyFill="1" applyBorder="1" applyAlignment="1" applyProtection="1">
      <alignment horizontal="right" vertical="center" wrapText="1"/>
      <protection locked="0"/>
    </xf>
    <xf numFmtId="168" fontId="70" fillId="0" borderId="42" xfId="1" applyFont="1" applyFill="1" applyBorder="1" applyAlignment="1" applyProtection="1">
      <alignment horizontal="right" vertical="center" wrapText="1"/>
      <protection locked="0"/>
    </xf>
    <xf numFmtId="169" fontId="70" fillId="0" borderId="42" xfId="1" applyNumberFormat="1" applyFont="1" applyFill="1" applyBorder="1" applyAlignment="1" applyProtection="1">
      <alignment horizontal="right" vertical="center" wrapText="1"/>
      <protection locked="0"/>
    </xf>
    <xf numFmtId="0" fontId="68" fillId="0" borderId="42" xfId="0" applyFont="1" applyBorder="1" applyProtection="1">
      <protection locked="0"/>
    </xf>
    <xf numFmtId="0" fontId="68" fillId="0" borderId="42" xfId="0" applyFont="1" applyBorder="1" applyAlignment="1" applyProtection="1">
      <alignment horizontal="center" wrapText="1"/>
      <protection locked="0"/>
    </xf>
    <xf numFmtId="0" fontId="69" fillId="54" borderId="42" xfId="0" applyFont="1" applyFill="1" applyBorder="1" applyAlignment="1" applyProtection="1">
      <alignment horizontal="center"/>
      <protection locked="0"/>
    </xf>
    <xf numFmtId="168" fontId="67" fillId="54" borderId="42" xfId="1" applyFont="1" applyFill="1" applyBorder="1" applyAlignment="1" applyProtection="1">
      <alignment horizontal="right" vertical="center" wrapText="1"/>
      <protection locked="0"/>
    </xf>
    <xf numFmtId="168" fontId="69" fillId="54" borderId="42" xfId="0" applyNumberFormat="1" applyFont="1" applyFill="1" applyBorder="1" applyProtection="1">
      <protection locked="0"/>
    </xf>
    <xf numFmtId="169" fontId="69" fillId="54" borderId="42" xfId="0" applyNumberFormat="1" applyFont="1" applyFill="1" applyBorder="1" applyProtection="1">
      <protection locked="0"/>
    </xf>
    <xf numFmtId="168" fontId="69" fillId="54" borderId="42" xfId="0" applyNumberFormat="1" applyFont="1" applyFill="1" applyBorder="1" applyAlignment="1" applyProtection="1">
      <alignment horizontal="right"/>
      <protection locked="0"/>
    </xf>
    <xf numFmtId="168" fontId="68" fillId="0" borderId="0" xfId="0" applyNumberFormat="1" applyFont="1" applyProtection="1">
      <protection locked="0"/>
    </xf>
    <xf numFmtId="0" fontId="69" fillId="2" borderId="42" xfId="0" applyFont="1" applyFill="1" applyBorder="1" applyProtection="1">
      <protection locked="0"/>
    </xf>
    <xf numFmtId="168" fontId="69" fillId="2" borderId="42" xfId="0" applyNumberFormat="1" applyFont="1" applyFill="1" applyBorder="1" applyProtection="1">
      <protection locked="0"/>
    </xf>
    <xf numFmtId="169" fontId="69" fillId="2" borderId="42" xfId="0" applyNumberFormat="1" applyFont="1" applyFill="1" applyBorder="1" applyProtection="1">
      <protection locked="0"/>
    </xf>
    <xf numFmtId="0" fontId="57" fillId="0" borderId="0" xfId="0" applyFont="1" applyProtection="1">
      <protection locked="0"/>
    </xf>
    <xf numFmtId="0" fontId="59" fillId="54" borderId="42" xfId="0" applyFont="1" applyFill="1" applyBorder="1" applyAlignment="1" applyProtection="1">
      <alignment horizontal="center" vertical="center" wrapText="1"/>
      <protection locked="0"/>
    </xf>
    <xf numFmtId="0" fontId="58" fillId="0" borderId="10" xfId="0" applyFont="1" applyBorder="1"/>
    <xf numFmtId="9" fontId="58" fillId="0" borderId="10" xfId="0" applyNumberFormat="1" applyFont="1" applyBorder="1"/>
    <xf numFmtId="37" fontId="61" fillId="0" borderId="42" xfId="0" applyNumberFormat="1" applyFont="1" applyBorder="1" applyAlignment="1" applyProtection="1">
      <alignment horizontal="center" vertical="center" wrapText="1"/>
      <protection locked="0"/>
    </xf>
    <xf numFmtId="0" fontId="57" fillId="0" borderId="42" xfId="0" applyFont="1" applyBorder="1" applyAlignment="1" applyProtection="1">
      <alignment horizontal="center"/>
      <protection locked="0"/>
    </xf>
    <xf numFmtId="166" fontId="61" fillId="0" borderId="42" xfId="1801" applyFont="1" applyFill="1" applyBorder="1" applyAlignment="1" applyProtection="1">
      <alignment horizontal="right" vertical="center" wrapText="1"/>
      <protection locked="0"/>
    </xf>
    <xf numFmtId="168" fontId="61" fillId="0" borderId="42" xfId="1" applyFont="1" applyFill="1" applyBorder="1" applyAlignment="1" applyProtection="1">
      <alignment horizontal="right" vertical="center" wrapText="1"/>
      <protection locked="0"/>
    </xf>
    <xf numFmtId="169" fontId="61" fillId="0" borderId="42" xfId="1" applyNumberFormat="1" applyFont="1" applyFill="1" applyBorder="1" applyAlignment="1" applyProtection="1">
      <alignment horizontal="right" vertical="center" wrapText="1"/>
      <protection locked="0"/>
    </xf>
    <xf numFmtId="0" fontId="57" fillId="0" borderId="42" xfId="0" applyFont="1" applyBorder="1" applyProtection="1">
      <protection locked="0"/>
    </xf>
    <xf numFmtId="0" fontId="57" fillId="0" borderId="42" xfId="0" applyFont="1" applyBorder="1" applyAlignment="1" applyProtection="1">
      <alignment horizontal="center" wrapText="1"/>
      <protection locked="0"/>
    </xf>
    <xf numFmtId="0" fontId="58" fillId="54" borderId="42" xfId="0" applyFont="1" applyFill="1" applyBorder="1" applyAlignment="1" applyProtection="1">
      <alignment horizontal="center"/>
      <protection locked="0"/>
    </xf>
    <xf numFmtId="168" fontId="59" fillId="54" borderId="42" xfId="1" applyFont="1" applyFill="1" applyBorder="1" applyAlignment="1" applyProtection="1">
      <alignment horizontal="right" vertical="center" wrapText="1"/>
      <protection locked="0"/>
    </xf>
    <xf numFmtId="168" fontId="58" fillId="54" borderId="42" xfId="0" applyNumberFormat="1" applyFont="1" applyFill="1" applyBorder="1" applyProtection="1">
      <protection locked="0"/>
    </xf>
    <xf numFmtId="169" fontId="58" fillId="54" borderId="42" xfId="0" applyNumberFormat="1" applyFont="1" applyFill="1" applyBorder="1" applyProtection="1">
      <protection locked="0"/>
    </xf>
    <xf numFmtId="168" fontId="58" fillId="54" borderId="42" xfId="0" applyNumberFormat="1" applyFont="1" applyFill="1" applyBorder="1" applyAlignment="1" applyProtection="1">
      <alignment horizontal="right"/>
      <protection locked="0"/>
    </xf>
    <xf numFmtId="168" fontId="57" fillId="0" borderId="0" xfId="0" applyNumberFormat="1" applyFont="1" applyProtection="1">
      <protection locked="0"/>
    </xf>
    <xf numFmtId="0" fontId="58" fillId="0" borderId="0" xfId="0" applyFont="1"/>
    <xf numFmtId="9" fontId="58" fillId="0" borderId="0" xfId="0" applyNumberFormat="1" applyFont="1"/>
    <xf numFmtId="37" fontId="61" fillId="0" borderId="42" xfId="0" applyNumberFormat="1" applyFont="1" applyBorder="1" applyAlignment="1" applyProtection="1">
      <alignment vertical="center" wrapText="1"/>
      <protection locked="0"/>
    </xf>
    <xf numFmtId="0" fontId="57" fillId="0" borderId="42" xfId="0" applyFont="1" applyBorder="1" applyAlignment="1" applyProtection="1">
      <alignment horizontal="center" vertical="center" wrapText="1"/>
      <protection locked="0"/>
    </xf>
    <xf numFmtId="169" fontId="57" fillId="0" borderId="42" xfId="1" applyNumberFormat="1" applyFont="1" applyBorder="1" applyAlignment="1" applyProtection="1">
      <alignment horizontal="center" wrapText="1"/>
      <protection locked="0"/>
    </xf>
    <xf numFmtId="0" fontId="57" fillId="0" borderId="42" xfId="0" applyFont="1" applyBorder="1" applyAlignment="1" applyProtection="1">
      <alignment vertical="center" wrapText="1"/>
      <protection locked="0"/>
    </xf>
    <xf numFmtId="169" fontId="58" fillId="54" borderId="42" xfId="0" applyNumberFormat="1" applyFont="1" applyFill="1" applyBorder="1" applyAlignment="1" applyProtection="1">
      <alignment horizontal="right"/>
      <protection locked="0"/>
    </xf>
    <xf numFmtId="180" fontId="57" fillId="0" borderId="42" xfId="0" applyNumberFormat="1" applyFont="1" applyBorder="1" applyAlignment="1" applyProtection="1">
      <alignment horizontal="center" vertical="center" wrapText="1"/>
      <protection locked="0"/>
    </xf>
    <xf numFmtId="181" fontId="61" fillId="0" borderId="42" xfId="69" applyNumberFormat="1" applyFont="1" applyFill="1" applyBorder="1" applyAlignment="1" applyProtection="1">
      <alignment horizontal="center" vertical="center" wrapText="1"/>
      <protection locked="0"/>
    </xf>
    <xf numFmtId="168" fontId="59" fillId="54" borderId="42" xfId="0" applyNumberFormat="1" applyFont="1" applyFill="1" applyBorder="1" applyAlignment="1" applyProtection="1">
      <alignment horizontal="right"/>
      <protection locked="0"/>
    </xf>
    <xf numFmtId="169" fontId="59" fillId="54" borderId="42" xfId="0" applyNumberFormat="1" applyFont="1" applyFill="1" applyBorder="1" applyAlignment="1" applyProtection="1">
      <alignment horizontal="right"/>
      <protection locked="0"/>
    </xf>
    <xf numFmtId="0" fontId="61" fillId="0" borderId="42" xfId="0" applyFont="1" applyBorder="1" applyAlignment="1" applyProtection="1">
      <alignment horizontal="center" vertical="center" wrapText="1"/>
      <protection locked="0"/>
    </xf>
    <xf numFmtId="180" fontId="61" fillId="0" borderId="42" xfId="0" applyNumberFormat="1" applyFont="1" applyBorder="1" applyAlignment="1" applyProtection="1">
      <alignment horizontal="center" vertical="center" wrapText="1"/>
      <protection locked="0"/>
    </xf>
    <xf numFmtId="0" fontId="58" fillId="2" borderId="42" xfId="0" applyFont="1" applyFill="1" applyBorder="1" applyProtection="1">
      <protection locked="0"/>
    </xf>
    <xf numFmtId="168" fontId="58" fillId="2" borderId="42" xfId="0" applyNumberFormat="1" applyFont="1" applyFill="1" applyBorder="1" applyProtection="1">
      <protection locked="0"/>
    </xf>
    <xf numFmtId="169" fontId="58" fillId="2" borderId="42" xfId="0" applyNumberFormat="1" applyFont="1" applyFill="1" applyBorder="1" applyProtection="1">
      <protection locked="0"/>
    </xf>
    <xf numFmtId="0" fontId="57" fillId="0" borderId="36" xfId="0" applyFont="1" applyBorder="1" applyAlignment="1" applyProtection="1">
      <alignment vertical="center" wrapText="1"/>
      <protection locked="0"/>
    </xf>
    <xf numFmtId="0" fontId="58" fillId="2" borderId="8" xfId="0" applyFont="1" applyFill="1" applyBorder="1" applyProtection="1">
      <protection locked="0"/>
    </xf>
    <xf numFmtId="168" fontId="58" fillId="2" borderId="8" xfId="0" applyNumberFormat="1" applyFont="1" applyFill="1" applyBorder="1" applyProtection="1">
      <protection locked="0"/>
    </xf>
    <xf numFmtId="169" fontId="58" fillId="2" borderId="8" xfId="0" applyNumberFormat="1" applyFont="1" applyFill="1" applyBorder="1" applyProtection="1">
      <protection locked="0"/>
    </xf>
    <xf numFmtId="0" fontId="57" fillId="0" borderId="42" xfId="0" applyFont="1" applyBorder="1" applyAlignment="1">
      <alignment horizontal="right"/>
    </xf>
    <xf numFmtId="0" fontId="48" fillId="0" borderId="11" xfId="0" applyFont="1" applyBorder="1"/>
    <xf numFmtId="9" fontId="48" fillId="0" borderId="11" xfId="0" applyNumberFormat="1" applyFont="1" applyBorder="1"/>
    <xf numFmtId="0" fontId="71" fillId="54" borderId="42" xfId="0" applyFont="1" applyFill="1" applyBorder="1" applyAlignment="1" applyProtection="1">
      <alignment horizontal="center" vertical="center" wrapText="1"/>
      <protection locked="0"/>
    </xf>
    <xf numFmtId="37" fontId="2" fillId="0" borderId="42" xfId="0" applyNumberFormat="1" applyFont="1" applyBorder="1" applyAlignment="1">
      <alignment vertical="center" wrapText="1"/>
    </xf>
    <xf numFmtId="169" fontId="2" fillId="0" borderId="42" xfId="1" applyNumberFormat="1" applyFont="1" applyBorder="1" applyAlignment="1">
      <alignment horizontal="center" vertical="center" wrapText="1"/>
    </xf>
    <xf numFmtId="168" fontId="2" fillId="0" borderId="42" xfId="1" applyFont="1" applyFill="1" applyBorder="1" applyAlignment="1">
      <alignment horizontal="right" vertical="center" wrapText="1"/>
    </xf>
    <xf numFmtId="169" fontId="2" fillId="0" borderId="42" xfId="1" applyNumberFormat="1" applyFont="1" applyFill="1" applyBorder="1" applyAlignment="1">
      <alignment horizontal="right" vertical="center" wrapText="1"/>
    </xf>
    <xf numFmtId="0" fontId="2" fillId="0" borderId="42" xfId="0" applyFont="1" applyBorder="1" applyAlignment="1">
      <alignment vertical="center" wrapText="1"/>
    </xf>
    <xf numFmtId="0" fontId="48" fillId="54" borderId="42" xfId="0" applyFont="1" applyFill="1" applyBorder="1" applyProtection="1">
      <protection locked="0"/>
    </xf>
    <xf numFmtId="168" fontId="48" fillId="54" borderId="42" xfId="0" applyNumberFormat="1" applyFont="1" applyFill="1" applyBorder="1" applyProtection="1">
      <protection locked="0"/>
    </xf>
    <xf numFmtId="169" fontId="48" fillId="54" borderId="42" xfId="0" applyNumberFormat="1" applyFont="1" applyFill="1" applyBorder="1" applyProtection="1">
      <protection locked="0"/>
    </xf>
    <xf numFmtId="0" fontId="48" fillId="54" borderId="42" xfId="0" applyFont="1" applyFill="1" applyBorder="1" applyAlignment="1" applyProtection="1">
      <alignment horizontal="left"/>
      <protection locked="0"/>
    </xf>
    <xf numFmtId="37" fontId="71" fillId="3" borderId="42" xfId="0" applyNumberFormat="1" applyFont="1" applyFill="1" applyBorder="1" applyAlignment="1">
      <alignment horizontal="center"/>
    </xf>
    <xf numFmtId="0" fontId="71" fillId="3" borderId="42" xfId="0" applyFont="1" applyFill="1" applyBorder="1" applyAlignment="1">
      <alignment vertical="center" wrapText="1"/>
    </xf>
    <xf numFmtId="169" fontId="71" fillId="3" borderId="42" xfId="1" applyNumberFormat="1" applyFont="1" applyFill="1" applyBorder="1" applyAlignment="1">
      <alignment horizontal="center" vertical="center"/>
    </xf>
    <xf numFmtId="169" fontId="71" fillId="3" borderId="42" xfId="1" applyNumberFormat="1" applyFont="1" applyFill="1" applyBorder="1" applyAlignment="1">
      <alignment horizontal="right" vertical="center" wrapText="1"/>
    </xf>
    <xf numFmtId="168" fontId="71" fillId="3" borderId="42" xfId="1" applyFont="1" applyFill="1" applyBorder="1" applyAlignment="1">
      <alignment horizontal="right" vertical="center" wrapText="1"/>
    </xf>
    <xf numFmtId="169" fontId="71" fillId="3" borderId="42" xfId="1" applyNumberFormat="1" applyFont="1" applyFill="1" applyBorder="1" applyAlignment="1">
      <alignment horizontal="center" vertical="center" wrapText="1"/>
    </xf>
    <xf numFmtId="0" fontId="71" fillId="3" borderId="42" xfId="0" applyFont="1" applyFill="1" applyBorder="1" applyAlignment="1">
      <alignment horizontal="center" vertical="center" wrapText="1"/>
    </xf>
    <xf numFmtId="0" fontId="71" fillId="2" borderId="42" xfId="0" applyFont="1" applyFill="1" applyBorder="1" applyAlignment="1">
      <alignment horizontal="center" vertical="center" wrapText="1"/>
    </xf>
    <xf numFmtId="168" fontId="71" fillId="2" borderId="42" xfId="0" applyNumberFormat="1" applyFont="1" applyFill="1" applyBorder="1" applyAlignment="1">
      <alignment horizontal="center" vertical="center" wrapText="1"/>
    </xf>
    <xf numFmtId="0" fontId="72" fillId="0" borderId="0" xfId="0" applyFont="1" applyAlignment="1">
      <alignment horizontal="center" vertical="center"/>
    </xf>
    <xf numFmtId="168" fontId="59" fillId="0" borderId="0" xfId="1" applyFont="1" applyFill="1" applyBorder="1" applyAlignment="1">
      <alignment horizontal="center" vertical="center"/>
    </xf>
    <xf numFmtId="168" fontId="72" fillId="0" borderId="0" xfId="1" applyFont="1" applyFill="1" applyBorder="1" applyAlignment="1">
      <alignment horizontal="center" vertical="center"/>
    </xf>
    <xf numFmtId="0" fontId="59" fillId="2" borderId="1" xfId="0" applyFont="1" applyFill="1" applyBorder="1" applyAlignment="1">
      <alignment horizontal="center" vertical="center" wrapText="1"/>
    </xf>
    <xf numFmtId="0" fontId="59" fillId="2" borderId="42" xfId="0" applyFont="1" applyFill="1" applyBorder="1" applyAlignment="1">
      <alignment horizontal="center" vertical="center" wrapText="1"/>
    </xf>
    <xf numFmtId="0" fontId="59" fillId="2" borderId="36" xfId="0" applyFont="1" applyFill="1" applyBorder="1" applyAlignment="1">
      <alignment horizontal="center" vertical="center" wrapText="1"/>
    </xf>
    <xf numFmtId="0" fontId="58" fillId="0" borderId="11" xfId="0" applyFont="1" applyBorder="1"/>
    <xf numFmtId="9" fontId="58" fillId="0" borderId="11" xfId="0" applyNumberFormat="1" applyFont="1" applyBorder="1"/>
    <xf numFmtId="171" fontId="61" fillId="0" borderId="1" xfId="0" applyNumberFormat="1" applyFont="1" applyBorder="1"/>
    <xf numFmtId="171" fontId="57" fillId="0" borderId="42" xfId="0" applyNumberFormat="1" applyFont="1" applyBorder="1" applyAlignment="1">
      <alignment horizontal="center"/>
    </xf>
    <xf numFmtId="171" fontId="73" fillId="5" borderId="42" xfId="0" applyNumberFormat="1" applyFont="1" applyFill="1" applyBorder="1" applyAlignment="1">
      <alignment horizontal="center"/>
    </xf>
    <xf numFmtId="171" fontId="57" fillId="4" borderId="42" xfId="8" applyNumberFormat="1" applyFont="1" applyFill="1" applyBorder="1" applyAlignment="1">
      <alignment horizontal="center"/>
    </xf>
    <xf numFmtId="171" fontId="61" fillId="0" borderId="42" xfId="1" applyNumberFormat="1" applyFont="1" applyFill="1" applyBorder="1" applyAlignment="1">
      <alignment horizontal="right" vertical="center" wrapText="1"/>
    </xf>
    <xf numFmtId="171" fontId="57" fillId="0" borderId="36" xfId="0" applyNumberFormat="1" applyFont="1" applyBorder="1"/>
    <xf numFmtId="171" fontId="73" fillId="0" borderId="42" xfId="0" applyNumberFormat="1" applyFont="1" applyBorder="1" applyAlignment="1">
      <alignment horizontal="center"/>
    </xf>
    <xf numFmtId="171" fontId="73" fillId="0" borderId="42" xfId="0" applyNumberFormat="1" applyFont="1" applyBorder="1"/>
    <xf numFmtId="171" fontId="73" fillId="0" borderId="0" xfId="0" applyNumberFormat="1" applyFont="1"/>
    <xf numFmtId="171" fontId="57" fillId="0" borderId="42" xfId="0" applyNumberFormat="1" applyFont="1" applyBorder="1"/>
    <xf numFmtId="171" fontId="61" fillId="0" borderId="42" xfId="0" applyNumberFormat="1" applyFont="1" applyBorder="1"/>
    <xf numFmtId="171" fontId="62" fillId="0" borderId="42" xfId="0" applyNumberFormat="1" applyFont="1" applyBorder="1" applyAlignment="1">
      <alignment horizontal="center"/>
    </xf>
    <xf numFmtId="171" fontId="62" fillId="0" borderId="42" xfId="0" applyNumberFormat="1" applyFont="1" applyBorder="1"/>
    <xf numFmtId="171" fontId="58" fillId="0" borderId="36" xfId="0" applyNumberFormat="1" applyFont="1" applyBorder="1"/>
    <xf numFmtId="171" fontId="62" fillId="0" borderId="42" xfId="0" applyNumberFormat="1" applyFont="1" applyBorder="1" applyAlignment="1">
      <alignment horizontal="center" wrapText="1"/>
    </xf>
    <xf numFmtId="171" fontId="61" fillId="0" borderId="42" xfId="0" applyNumberFormat="1" applyFont="1" applyBorder="1" applyAlignment="1">
      <alignment vertical="center"/>
    </xf>
    <xf numFmtId="169" fontId="61" fillId="0" borderId="42" xfId="1" applyNumberFormat="1" applyFont="1" applyBorder="1" applyAlignment="1">
      <alignment wrapText="1"/>
    </xf>
    <xf numFmtId="169" fontId="61" fillId="0" borderId="42" xfId="1" applyNumberFormat="1" applyFont="1" applyBorder="1" applyAlignment="1">
      <alignment horizontal="center" wrapText="1"/>
    </xf>
    <xf numFmtId="171" fontId="61" fillId="0" borderId="36" xfId="0" applyNumberFormat="1" applyFont="1" applyBorder="1" applyAlignment="1">
      <alignment wrapText="1"/>
    </xf>
    <xf numFmtId="171" fontId="58" fillId="54" borderId="1" xfId="0" applyNumberFormat="1" applyFont="1" applyFill="1" applyBorder="1" applyAlignment="1">
      <alignment horizontal="left"/>
    </xf>
    <xf numFmtId="171" fontId="58" fillId="54" borderId="42" xfId="0" applyNumberFormat="1" applyFont="1" applyFill="1" applyBorder="1" applyAlignment="1">
      <alignment horizontal="center"/>
    </xf>
    <xf numFmtId="171" fontId="58" fillId="54" borderId="36" xfId="0" applyNumberFormat="1" applyFont="1" applyFill="1" applyBorder="1"/>
    <xf numFmtId="171" fontId="57" fillId="0" borderId="42" xfId="8" applyNumberFormat="1" applyFont="1" applyBorder="1"/>
    <xf numFmtId="171" fontId="73" fillId="0" borderId="7" xfId="0" applyNumberFormat="1" applyFont="1" applyBorder="1"/>
    <xf numFmtId="171" fontId="57" fillId="0" borderId="37" xfId="8" applyNumberFormat="1" applyFont="1" applyBorder="1"/>
    <xf numFmtId="171" fontId="57" fillId="54" borderId="42" xfId="0" applyNumberFormat="1" applyFont="1" applyFill="1" applyBorder="1" applyAlignment="1">
      <alignment horizontal="center"/>
    </xf>
    <xf numFmtId="171" fontId="58" fillId="54" borderId="42" xfId="8" applyNumberFormat="1" applyFont="1" applyFill="1" applyBorder="1" applyAlignment="1">
      <alignment horizontal="center"/>
    </xf>
    <xf numFmtId="171" fontId="57" fillId="54" borderId="36" xfId="0" applyNumberFormat="1" applyFont="1" applyFill="1" applyBorder="1"/>
    <xf numFmtId="171" fontId="73" fillId="5" borderId="42" xfId="0" applyNumberFormat="1" applyFont="1" applyFill="1" applyBorder="1"/>
    <xf numFmtId="171" fontId="73" fillId="0" borderId="37" xfId="0" applyNumberFormat="1" applyFont="1" applyBorder="1"/>
    <xf numFmtId="171" fontId="73" fillId="5" borderId="37" xfId="0" applyNumberFormat="1" applyFont="1" applyFill="1" applyBorder="1"/>
    <xf numFmtId="171" fontId="58" fillId="54" borderId="49" xfId="0" applyNumberFormat="1" applyFont="1" applyFill="1" applyBorder="1" applyAlignment="1">
      <alignment horizontal="left"/>
    </xf>
    <xf numFmtId="171" fontId="57" fillId="54" borderId="48" xfId="0" applyNumberFormat="1" applyFont="1" applyFill="1" applyBorder="1" applyAlignment="1">
      <alignment horizontal="center"/>
    </xf>
    <xf numFmtId="171" fontId="58" fillId="54" borderId="48" xfId="0" applyNumberFormat="1" applyFont="1" applyFill="1" applyBorder="1" applyAlignment="1">
      <alignment horizontal="center"/>
    </xf>
    <xf numFmtId="171" fontId="58" fillId="54" borderId="50" xfId="0" applyNumberFormat="1" applyFont="1" applyFill="1" applyBorder="1"/>
    <xf numFmtId="171" fontId="58" fillId="54" borderId="48" xfId="1" applyNumberFormat="1" applyFont="1" applyFill="1" applyBorder="1" applyAlignment="1">
      <alignment horizontal="center"/>
    </xf>
    <xf numFmtId="171" fontId="59" fillId="54" borderId="49" xfId="0" applyNumberFormat="1" applyFont="1" applyFill="1" applyBorder="1"/>
    <xf numFmtId="171" fontId="58" fillId="54" borderId="48" xfId="8" applyNumberFormat="1" applyFont="1" applyFill="1" applyBorder="1" applyAlignment="1">
      <alignment horizontal="center"/>
    </xf>
    <xf numFmtId="171" fontId="59" fillId="54" borderId="42" xfId="0" applyNumberFormat="1" applyFont="1" applyFill="1" applyBorder="1"/>
    <xf numFmtId="171" fontId="59" fillId="54" borderId="42" xfId="1" applyNumberFormat="1" applyFont="1" applyFill="1" applyBorder="1" applyAlignment="1">
      <alignment horizontal="right" vertical="center" wrapText="1"/>
    </xf>
    <xf numFmtId="171" fontId="57" fillId="54" borderId="42" xfId="0" applyNumberFormat="1" applyFont="1" applyFill="1" applyBorder="1"/>
    <xf numFmtId="171" fontId="59" fillId="2" borderId="6" xfId="0" applyNumberFormat="1" applyFont="1" applyFill="1" applyBorder="1" applyAlignment="1">
      <alignment horizontal="center" vertical="center"/>
    </xf>
    <xf numFmtId="171" fontId="59" fillId="2" borderId="6" xfId="0" applyNumberFormat="1" applyFont="1" applyFill="1" applyBorder="1" applyAlignment="1">
      <alignment horizontal="center" vertical="center" wrapText="1"/>
    </xf>
    <xf numFmtId="171" fontId="57" fillId="0" borderId="0" xfId="0" applyNumberFormat="1" applyFont="1"/>
    <xf numFmtId="0" fontId="57" fillId="0" borderId="14" xfId="0" applyFont="1" applyBorder="1" applyAlignment="1">
      <alignment horizontal="left"/>
    </xf>
    <xf numFmtId="168" fontId="57" fillId="0" borderId="15" xfId="1" applyFont="1" applyFill="1" applyBorder="1" applyAlignment="1">
      <alignment horizontal="right"/>
    </xf>
    <xf numFmtId="168" fontId="57" fillId="0" borderId="0" xfId="1" applyFont="1" applyFill="1" applyBorder="1" applyAlignment="1">
      <alignment horizontal="left" wrapText="1"/>
    </xf>
    <xf numFmtId="168" fontId="57" fillId="0" borderId="0" xfId="1" applyFont="1" applyFill="1" applyBorder="1" applyAlignment="1">
      <alignment horizontal="right"/>
    </xf>
    <xf numFmtId="168" fontId="57" fillId="0" borderId="0" xfId="0" applyNumberFormat="1" applyFont="1"/>
    <xf numFmtId="0" fontId="72" fillId="57" borderId="12" xfId="0" applyFont="1" applyFill="1" applyBorder="1" applyAlignment="1">
      <alignment horizontal="center" vertical="center"/>
    </xf>
    <xf numFmtId="0" fontId="72" fillId="57" borderId="13" xfId="0" applyFont="1" applyFill="1" applyBorder="1" applyAlignment="1">
      <alignment horizontal="center" vertical="center"/>
    </xf>
    <xf numFmtId="0" fontId="72" fillId="57" borderId="16" xfId="0" applyFont="1" applyFill="1" applyBorder="1" applyAlignment="1">
      <alignment horizontal="center" vertical="center"/>
    </xf>
    <xf numFmtId="168" fontId="72" fillId="57" borderId="17" xfId="1" applyFont="1" applyFill="1" applyBorder="1" applyAlignment="1">
      <alignment horizontal="center" vertical="center"/>
    </xf>
    <xf numFmtId="0" fontId="47" fillId="0" borderId="42" xfId="0" applyFont="1" applyBorder="1" applyAlignment="1">
      <alignment horizontal="center"/>
    </xf>
    <xf numFmtId="0" fontId="75" fillId="0" borderId="42" xfId="0" applyFont="1" applyBorder="1" applyAlignment="1">
      <alignment wrapText="1"/>
    </xf>
    <xf numFmtId="3" fontId="75" fillId="0" borderId="42" xfId="0" applyNumberFormat="1" applyFont="1" applyBorder="1" applyAlignment="1">
      <alignment horizontal="right" vertical="center"/>
    </xf>
    <xf numFmtId="168" fontId="75" fillId="0" borderId="42" xfId="1" applyFont="1" applyBorder="1" applyAlignment="1">
      <alignment horizontal="right" vertical="center"/>
    </xf>
    <xf numFmtId="0" fontId="47" fillId="0" borderId="42" xfId="0" applyFont="1" applyBorder="1"/>
    <xf numFmtId="0" fontId="75" fillId="0" borderId="42" xfId="0" applyFont="1" applyBorder="1" applyAlignment="1">
      <alignment vertical="center" wrapText="1"/>
    </xf>
    <xf numFmtId="0" fontId="48" fillId="54" borderId="42" xfId="0" applyFont="1" applyFill="1" applyBorder="1" applyAlignment="1">
      <alignment horizontal="center"/>
    </xf>
    <xf numFmtId="0" fontId="47" fillId="54" borderId="42" xfId="0" applyFont="1" applyFill="1" applyBorder="1" applyAlignment="1">
      <alignment horizontal="center"/>
    </xf>
    <xf numFmtId="168" fontId="2" fillId="54" borderId="42" xfId="1" applyFont="1" applyFill="1" applyBorder="1" applyAlignment="1">
      <alignment horizontal="right" vertical="center" wrapText="1"/>
    </xf>
    <xf numFmtId="0" fontId="47" fillId="54" borderId="42" xfId="0" applyFont="1" applyFill="1" applyBorder="1"/>
    <xf numFmtId="0" fontId="47" fillId="0" borderId="42" xfId="0" applyFont="1" applyBorder="1" applyProtection="1">
      <protection locked="0"/>
    </xf>
    <xf numFmtId="0" fontId="47" fillId="0" borderId="0" xfId="0" applyFont="1" applyProtection="1">
      <protection locked="0"/>
    </xf>
    <xf numFmtId="0" fontId="54" fillId="0" borderId="42" xfId="0" applyFont="1" applyBorder="1" applyAlignment="1" applyProtection="1">
      <alignment horizontal="left" vertical="center" wrapText="1"/>
      <protection locked="0"/>
    </xf>
    <xf numFmtId="182" fontId="57" fillId="0" borderId="42" xfId="69" applyNumberFormat="1" applyFont="1" applyBorder="1" applyProtection="1">
      <protection locked="0"/>
    </xf>
    <xf numFmtId="182" fontId="57" fillId="0" borderId="42" xfId="0" applyNumberFormat="1" applyFont="1" applyBorder="1" applyProtection="1">
      <protection locked="0"/>
    </xf>
    <xf numFmtId="0" fontId="58" fillId="54" borderId="42" xfId="0" applyFont="1" applyFill="1" applyBorder="1" applyProtection="1">
      <protection locked="0"/>
    </xf>
    <xf numFmtId="182" fontId="58" fillId="54" borderId="42" xfId="69" applyNumberFormat="1" applyFont="1" applyFill="1" applyBorder="1" applyProtection="1">
      <protection locked="0"/>
    </xf>
    <xf numFmtId="0" fontId="58" fillId="2" borderId="42" xfId="0" applyFont="1" applyFill="1" applyBorder="1" applyAlignment="1" applyProtection="1">
      <alignment vertical="center" wrapText="1"/>
      <protection locked="0"/>
    </xf>
    <xf numFmtId="182" fontId="58" fillId="2" borderId="42" xfId="0" applyNumberFormat="1" applyFont="1" applyFill="1" applyBorder="1" applyAlignment="1" applyProtection="1">
      <alignment vertical="center" wrapText="1"/>
      <protection locked="0"/>
    </xf>
    <xf numFmtId="182" fontId="57" fillId="0" borderId="0" xfId="0" applyNumberFormat="1" applyFont="1" applyProtection="1">
      <protection locked="0"/>
    </xf>
    <xf numFmtId="0" fontId="57" fillId="0" borderId="0" xfId="0" applyFont="1" applyAlignment="1" applyProtection="1">
      <alignment horizontal="center"/>
      <protection locked="0"/>
    </xf>
    <xf numFmtId="0" fontId="58" fillId="0" borderId="10" xfId="0" applyFont="1" applyBorder="1" applyAlignment="1" applyProtection="1">
      <alignment horizontal="center" vertical="center"/>
      <protection locked="0"/>
    </xf>
    <xf numFmtId="9" fontId="58" fillId="0" borderId="10" xfId="0" applyNumberFormat="1" applyFont="1" applyBorder="1" applyAlignment="1">
      <alignment horizontal="center" vertical="center"/>
    </xf>
    <xf numFmtId="0" fontId="61" fillId="0" borderId="51" xfId="0" applyFont="1" applyBorder="1" applyAlignment="1">
      <alignment vertical="center" wrapText="1"/>
    </xf>
    <xf numFmtId="42" fontId="57" fillId="0" borderId="42" xfId="1803" applyFont="1" applyFill="1" applyBorder="1" applyAlignment="1" applyProtection="1">
      <alignment horizontal="right" vertical="center" wrapText="1"/>
    </xf>
    <xf numFmtId="0" fontId="57" fillId="0" borderId="42" xfId="0" applyFont="1" applyBorder="1" applyAlignment="1">
      <alignment horizontal="center" vertical="center" wrapText="1"/>
    </xf>
    <xf numFmtId="42" fontId="59" fillId="58" borderId="42" xfId="1803" applyFont="1" applyFill="1" applyBorder="1" applyAlignment="1" applyProtection="1">
      <alignment horizontal="right" vertical="center"/>
    </xf>
    <xf numFmtId="0" fontId="57" fillId="0" borderId="0" xfId="0" applyFont="1" applyAlignment="1">
      <alignment vertical="center"/>
    </xf>
    <xf numFmtId="0" fontId="57" fillId="4" borderId="0" xfId="0" applyFont="1" applyFill="1" applyAlignment="1">
      <alignment vertical="center"/>
    </xf>
    <xf numFmtId="0" fontId="59" fillId="4" borderId="42" xfId="0" applyFont="1" applyFill="1" applyBorder="1" applyAlignment="1">
      <alignment horizontal="left" vertical="center" wrapText="1"/>
    </xf>
    <xf numFmtId="0" fontId="61" fillId="0" borderId="42" xfId="0" applyFont="1" applyBorder="1" applyAlignment="1">
      <alignment horizontal="left" vertical="center" wrapText="1"/>
    </xf>
    <xf numFmtId="0" fontId="61" fillId="0" borderId="0" xfId="0" applyFont="1" applyAlignment="1">
      <alignment vertical="center"/>
    </xf>
    <xf numFmtId="0" fontId="61" fillId="0" borderId="42" xfId="0" applyFont="1" applyBorder="1" applyAlignment="1">
      <alignment vertical="center" wrapText="1" readingOrder="1"/>
    </xf>
    <xf numFmtId="0" fontId="59" fillId="58" borderId="42" xfId="0" applyFont="1" applyFill="1" applyBorder="1" applyAlignment="1">
      <alignment vertical="center" wrapText="1" readingOrder="1"/>
    </xf>
    <xf numFmtId="0" fontId="59" fillId="58" borderId="42" xfId="0" applyFont="1" applyFill="1" applyBorder="1" applyAlignment="1" applyProtection="1">
      <alignment vertical="center" wrapText="1" readingOrder="1"/>
      <protection locked="0"/>
    </xf>
    <xf numFmtId="0" fontId="62" fillId="0" borderId="0" xfId="0" applyFont="1" applyAlignment="1">
      <alignment vertical="center"/>
    </xf>
    <xf numFmtId="0" fontId="59" fillId="4" borderId="42" xfId="0" applyFont="1" applyFill="1" applyBorder="1" applyAlignment="1">
      <alignment vertical="center" wrapText="1" readingOrder="1"/>
    </xf>
    <xf numFmtId="0" fontId="60" fillId="57" borderId="42" xfId="0" applyFont="1" applyFill="1" applyBorder="1" applyAlignment="1">
      <alignment vertical="center" wrapText="1" readingOrder="1"/>
    </xf>
    <xf numFmtId="0" fontId="60" fillId="0" borderId="0" xfId="0" applyFont="1" applyAlignment="1">
      <alignment vertical="center" wrapText="1" readingOrder="1"/>
    </xf>
    <xf numFmtId="0" fontId="57" fillId="0" borderId="37" xfId="0" applyFont="1" applyBorder="1" applyAlignment="1">
      <alignment horizontal="right" vertical="center"/>
    </xf>
    <xf numFmtId="0" fontId="57" fillId="4" borderId="0" xfId="0" applyFont="1" applyFill="1" applyAlignment="1">
      <alignment vertical="center" wrapText="1"/>
    </xf>
    <xf numFmtId="0" fontId="58" fillId="0" borderId="0" xfId="0" applyFont="1" applyAlignment="1">
      <alignment vertical="center" wrapText="1"/>
    </xf>
    <xf numFmtId="0" fontId="58" fillId="0" borderId="0" xfId="0" applyFont="1" applyAlignment="1">
      <alignment horizontal="center" vertical="center" wrapText="1"/>
    </xf>
    <xf numFmtId="0" fontId="59" fillId="4" borderId="57" xfId="0" applyFont="1" applyFill="1" applyBorder="1" applyAlignment="1">
      <alignment horizontal="center" vertical="center" wrapText="1"/>
    </xf>
    <xf numFmtId="0" fontId="57" fillId="0" borderId="54" xfId="0" applyFont="1" applyBorder="1" applyAlignment="1">
      <alignment horizontal="center" vertical="center"/>
    </xf>
    <xf numFmtId="0" fontId="57" fillId="0" borderId="47" xfId="0" applyFont="1" applyBorder="1" applyAlignment="1">
      <alignment vertical="center"/>
    </xf>
    <xf numFmtId="0" fontId="57" fillId="0" borderId="54" xfId="0" applyFont="1" applyBorder="1" applyAlignment="1">
      <alignment vertical="center"/>
    </xf>
    <xf numFmtId="0" fontId="57" fillId="0" borderId="47" xfId="0" applyFont="1" applyBorder="1" applyAlignment="1">
      <alignment horizontal="left" vertical="center"/>
    </xf>
    <xf numFmtId="0" fontId="57" fillId="0" borderId="54" xfId="0" applyFont="1" applyBorder="1" applyAlignment="1">
      <alignment horizontal="left" vertical="center"/>
    </xf>
    <xf numFmtId="0" fontId="57" fillId="0" borderId="54" xfId="0" applyFont="1" applyBorder="1" applyAlignment="1">
      <alignment horizontal="right" vertical="center"/>
    </xf>
    <xf numFmtId="0" fontId="58" fillId="0" borderId="57" xfId="0" applyFont="1" applyBorder="1" applyAlignment="1">
      <alignment vertical="center" wrapText="1"/>
    </xf>
    <xf numFmtId="14" fontId="57" fillId="0" borderId="42" xfId="0" applyNumberFormat="1" applyFont="1" applyBorder="1" applyAlignment="1">
      <alignment horizontal="center" vertical="center"/>
    </xf>
    <xf numFmtId="0" fontId="58" fillId="0" borderId="42" xfId="0" applyFont="1" applyBorder="1" applyAlignment="1">
      <alignment horizontal="center" vertical="center"/>
    </xf>
    <xf numFmtId="49" fontId="57" fillId="0" borderId="42" xfId="0" applyNumberFormat="1" applyFont="1" applyBorder="1" applyAlignment="1">
      <alignment horizontal="center" vertical="center"/>
    </xf>
    <xf numFmtId="0" fontId="54" fillId="0" borderId="42" xfId="0" applyFont="1" applyBorder="1" applyAlignment="1" applyProtection="1">
      <alignment horizontal="center" vertical="center" wrapText="1"/>
      <protection locked="0"/>
    </xf>
    <xf numFmtId="0" fontId="55" fillId="0" borderId="45" xfId="0" applyFont="1" applyBorder="1" applyAlignment="1" applyProtection="1">
      <alignment horizontal="left" vertical="center" wrapText="1"/>
      <protection locked="0"/>
    </xf>
    <xf numFmtId="0" fontId="55" fillId="0" borderId="45" xfId="0" applyFont="1" applyBorder="1" applyAlignment="1" applyProtection="1">
      <alignment vertical="center" wrapText="1"/>
      <protection locked="0"/>
    </xf>
    <xf numFmtId="0" fontId="55" fillId="0" borderId="42" xfId="998" applyFont="1" applyBorder="1" applyAlignment="1">
      <alignment horizontal="left" vertical="center" wrapText="1"/>
    </xf>
    <xf numFmtId="0" fontId="54" fillId="0" borderId="42" xfId="998" applyFont="1" applyBorder="1" applyAlignment="1">
      <alignment horizontal="left" vertical="center" wrapText="1"/>
    </xf>
    <xf numFmtId="0" fontId="55" fillId="0" borderId="42" xfId="0" applyFont="1" applyBorder="1" applyAlignment="1">
      <alignment horizontal="left" vertical="center" wrapText="1"/>
    </xf>
    <xf numFmtId="0" fontId="55" fillId="0" borderId="42" xfId="0" applyFont="1" applyBorder="1" applyAlignment="1">
      <alignment vertical="center" wrapText="1"/>
    </xf>
    <xf numFmtId="0" fontId="77" fillId="0" borderId="0" xfId="0" applyFont="1" applyAlignment="1">
      <alignment wrapText="1"/>
    </xf>
    <xf numFmtId="0" fontId="55" fillId="0" borderId="42" xfId="0" applyFont="1" applyBorder="1" applyAlignment="1">
      <alignment vertical="center"/>
    </xf>
    <xf numFmtId="0" fontId="76" fillId="0" borderId="42" xfId="0" applyFont="1" applyBorder="1" applyAlignment="1">
      <alignment horizontal="left" vertical="center"/>
    </xf>
    <xf numFmtId="0" fontId="57" fillId="0" borderId="42" xfId="0" applyFont="1" applyBorder="1" applyAlignment="1">
      <alignment horizontal="left"/>
    </xf>
    <xf numFmtId="0" fontId="59" fillId="55" borderId="42" xfId="0" applyFont="1" applyFill="1" applyBorder="1" applyAlignment="1">
      <alignment horizontal="center" vertical="center" wrapText="1"/>
    </xf>
    <xf numFmtId="169" fontId="59" fillId="58" borderId="42" xfId="1" applyNumberFormat="1" applyFont="1" applyFill="1" applyBorder="1"/>
    <xf numFmtId="169" fontId="58" fillId="0" borderId="42" xfId="1" applyNumberFormat="1" applyFont="1" applyBorder="1"/>
    <xf numFmtId="169" fontId="58" fillId="58" borderId="42" xfId="1" applyNumberFormat="1" applyFont="1" applyFill="1" applyBorder="1"/>
    <xf numFmtId="0" fontId="59" fillId="54" borderId="36" xfId="0" applyFont="1" applyFill="1" applyBorder="1" applyAlignment="1" applyProtection="1">
      <alignment horizontal="center" vertical="center" wrapText="1"/>
      <protection locked="0"/>
    </xf>
    <xf numFmtId="168" fontId="58" fillId="54" borderId="36" xfId="0" applyNumberFormat="1" applyFont="1" applyFill="1" applyBorder="1" applyAlignment="1" applyProtection="1">
      <alignment horizontal="right"/>
      <protection locked="0"/>
    </xf>
    <xf numFmtId="168" fontId="59" fillId="54" borderId="36" xfId="0" applyNumberFormat="1" applyFont="1" applyFill="1" applyBorder="1" applyAlignment="1" applyProtection="1">
      <alignment horizontal="right"/>
      <protection locked="0"/>
    </xf>
    <xf numFmtId="169" fontId="57" fillId="0" borderId="42" xfId="1" applyNumberFormat="1" applyFont="1" applyBorder="1" applyProtection="1">
      <protection locked="0"/>
    </xf>
    <xf numFmtId="169" fontId="0" fillId="0" borderId="42" xfId="1" applyNumberFormat="1" applyFont="1" applyBorder="1"/>
    <xf numFmtId="0" fontId="0" fillId="0" borderId="42" xfId="0" applyBorder="1"/>
    <xf numFmtId="183" fontId="66" fillId="0" borderId="42" xfId="0" applyNumberFormat="1" applyFont="1" applyBorder="1" applyAlignment="1" applyProtection="1">
      <alignment horizontal="center" vertical="center" wrapText="1"/>
      <protection locked="0"/>
    </xf>
    <xf numFmtId="1" fontId="66" fillId="0" borderId="42" xfId="0" applyNumberFormat="1" applyFont="1" applyBorder="1" applyAlignment="1" applyProtection="1">
      <alignment horizontal="center" vertical="center" wrapText="1"/>
      <protection locked="0"/>
    </xf>
    <xf numFmtId="183" fontId="66" fillId="0" borderId="42" xfId="0" applyNumberFormat="1" applyFont="1" applyBorder="1" applyAlignment="1" applyProtection="1">
      <alignment vertical="center" wrapText="1"/>
      <protection locked="0"/>
    </xf>
    <xf numFmtId="183" fontId="64" fillId="0" borderId="42" xfId="0" applyNumberFormat="1" applyFont="1" applyBorder="1" applyAlignment="1" applyProtection="1">
      <alignment horizontal="center" vertical="center" wrapText="1"/>
      <protection locked="0"/>
    </xf>
    <xf numFmtId="184" fontId="2" fillId="0" borderId="42" xfId="0" applyNumberFormat="1" applyFont="1" applyBorder="1" applyAlignment="1" applyProtection="1">
      <alignment horizontal="center" vertical="center" wrapText="1"/>
      <protection locked="0"/>
    </xf>
    <xf numFmtId="184" fontId="75" fillId="0" borderId="45" xfId="0" applyNumberFormat="1" applyFont="1" applyBorder="1" applyAlignment="1" applyProtection="1">
      <alignment horizontal="center"/>
      <protection locked="0"/>
    </xf>
    <xf numFmtId="1" fontId="57" fillId="0" borderId="42" xfId="0" applyNumberFormat="1" applyFont="1" applyBorder="1" applyAlignment="1" applyProtection="1">
      <alignment horizontal="center" vertical="center" wrapText="1"/>
      <protection locked="0"/>
    </xf>
    <xf numFmtId="183" fontId="61" fillId="0" borderId="42" xfId="0" applyNumberFormat="1" applyFont="1" applyBorder="1" applyAlignment="1" applyProtection="1">
      <alignment vertical="center" wrapText="1"/>
      <protection locked="0"/>
    </xf>
    <xf numFmtId="183" fontId="57" fillId="0" borderId="42" xfId="0" applyNumberFormat="1" applyFont="1" applyBorder="1" applyAlignment="1" applyProtection="1">
      <alignment horizontal="center" vertical="center" wrapText="1"/>
      <protection locked="0"/>
    </xf>
    <xf numFmtId="183" fontId="61" fillId="0" borderId="42" xfId="0" applyNumberFormat="1" applyFont="1" applyBorder="1" applyAlignment="1" applyProtection="1">
      <alignment horizontal="center" vertical="center" wrapText="1"/>
      <protection locked="0"/>
    </xf>
    <xf numFmtId="183" fontId="57" fillId="0" borderId="42" xfId="0" applyNumberFormat="1" applyFont="1" applyBorder="1" applyAlignment="1" applyProtection="1">
      <alignment horizontal="center"/>
      <protection locked="0"/>
    </xf>
    <xf numFmtId="183" fontId="57" fillId="0" borderId="42" xfId="0" applyNumberFormat="1" applyFont="1" applyBorder="1" applyAlignment="1" applyProtection="1">
      <alignment horizontal="center" wrapText="1"/>
      <protection locked="0"/>
    </xf>
    <xf numFmtId="14" fontId="58" fillId="0" borderId="0" xfId="0" applyNumberFormat="1" applyFont="1" applyAlignment="1">
      <alignment horizontal="center" vertical="center" wrapText="1"/>
    </xf>
    <xf numFmtId="0" fontId="0" fillId="0" borderId="42" xfId="1" applyNumberFormat="1" applyFont="1" applyBorder="1"/>
    <xf numFmtId="169" fontId="64" fillId="0" borderId="42" xfId="1" applyNumberFormat="1" applyFont="1" applyBorder="1" applyAlignment="1" applyProtection="1">
      <alignment horizontal="center" vertical="center" wrapText="1"/>
      <protection locked="0"/>
    </xf>
    <xf numFmtId="3" fontId="25" fillId="0" borderId="0" xfId="0" applyNumberFormat="1" applyFont="1"/>
    <xf numFmtId="0" fontId="58" fillId="3" borderId="42" xfId="0" applyFont="1" applyFill="1" applyBorder="1" applyAlignment="1">
      <alignment horizontal="center" vertical="center"/>
    </xf>
    <xf numFmtId="0" fontId="58" fillId="0" borderId="42" xfId="0" applyFont="1" applyBorder="1" applyAlignment="1">
      <alignment horizontal="center" vertical="center" wrapText="1"/>
    </xf>
    <xf numFmtId="0" fontId="57" fillId="0" borderId="42" xfId="0" applyFont="1" applyBorder="1" applyAlignment="1">
      <alignment horizontal="center" vertical="center" wrapText="1"/>
    </xf>
    <xf numFmtId="49" fontId="57" fillId="0" borderId="42" xfId="0" applyNumberFormat="1" applyFont="1" applyBorder="1" applyAlignment="1">
      <alignment horizontal="center" vertical="center"/>
    </xf>
    <xf numFmtId="0" fontId="58" fillId="0" borderId="55" xfId="0" applyFont="1" applyBorder="1" applyAlignment="1">
      <alignment horizontal="center" vertical="center" wrapText="1"/>
    </xf>
    <xf numFmtId="0" fontId="58" fillId="0" borderId="42" xfId="0" applyFont="1" applyBorder="1" applyAlignment="1">
      <alignment vertical="center" wrapText="1"/>
    </xf>
    <xf numFmtId="0" fontId="57" fillId="0" borderId="42" xfId="0" applyFont="1" applyBorder="1" applyAlignment="1">
      <alignment horizontal="center" vertical="center"/>
    </xf>
    <xf numFmtId="0" fontId="57" fillId="0" borderId="0" xfId="0" applyFont="1" applyAlignment="1">
      <alignment horizontal="center" vertical="center"/>
    </xf>
    <xf numFmtId="0" fontId="57" fillId="0" borderId="37" xfId="0" applyFont="1" applyBorder="1" applyAlignment="1">
      <alignment horizontal="left" vertical="center"/>
    </xf>
    <xf numFmtId="0" fontId="57" fillId="0" borderId="44" xfId="0" applyFont="1" applyBorder="1" applyAlignment="1">
      <alignment horizontal="left" vertical="center"/>
    </xf>
    <xf numFmtId="0" fontId="57" fillId="0" borderId="45" xfId="0" applyFont="1" applyBorder="1" applyAlignment="1">
      <alignment horizontal="left" vertical="center"/>
    </xf>
    <xf numFmtId="0" fontId="58" fillId="0" borderId="42" xfId="0" applyFont="1" applyBorder="1" applyAlignment="1">
      <alignment horizontal="center" vertical="center"/>
    </xf>
    <xf numFmtId="0" fontId="58" fillId="0" borderId="53" xfId="0" applyFont="1" applyBorder="1" applyAlignment="1">
      <alignment horizontal="center" vertical="center" wrapText="1"/>
    </xf>
    <xf numFmtId="0" fontId="57" fillId="0" borderId="53" xfId="0" applyFont="1" applyBorder="1" applyAlignment="1">
      <alignment horizontal="center" vertical="center" wrapText="1"/>
    </xf>
    <xf numFmtId="0" fontId="60" fillId="57" borderId="52" xfId="0" applyFont="1" applyFill="1" applyBorder="1" applyAlignment="1">
      <alignment horizontal="center" vertical="center" wrapText="1"/>
    </xf>
    <xf numFmtId="0" fontId="60" fillId="57" borderId="53" xfId="0" applyFont="1" applyFill="1" applyBorder="1" applyAlignment="1">
      <alignment horizontal="center" vertical="center" wrapText="1"/>
    </xf>
    <xf numFmtId="0" fontId="59" fillId="3" borderId="44" xfId="0" applyFont="1" applyFill="1" applyBorder="1" applyAlignment="1" applyProtection="1">
      <alignment horizontal="center" vertical="center" wrapText="1"/>
      <protection locked="0"/>
    </xf>
    <xf numFmtId="0" fontId="59" fillId="56" borderId="5" xfId="0" applyFont="1" applyFill="1" applyBorder="1" applyAlignment="1" applyProtection="1">
      <alignment horizontal="center" vertical="center" wrapText="1"/>
      <protection locked="0"/>
    </xf>
    <xf numFmtId="0" fontId="57" fillId="0" borderId="42" xfId="0" applyFont="1" applyBorder="1" applyAlignment="1" applyProtection="1">
      <alignment horizontal="right"/>
      <protection locked="0"/>
    </xf>
    <xf numFmtId="0" fontId="57" fillId="0" borderId="42" xfId="0" applyFont="1" applyBorder="1" applyAlignment="1" applyProtection="1">
      <alignment horizontal="left"/>
      <protection locked="0"/>
    </xf>
    <xf numFmtId="0" fontId="65" fillId="54" borderId="42" xfId="0" applyFont="1" applyFill="1" applyBorder="1" applyAlignment="1" applyProtection="1">
      <alignment horizontal="left"/>
      <protection locked="0"/>
    </xf>
    <xf numFmtId="0" fontId="63" fillId="2" borderId="42" xfId="0" applyFont="1" applyFill="1" applyBorder="1" applyAlignment="1" applyProtection="1">
      <alignment horizontal="center" vertical="center" wrapText="1"/>
      <protection locked="0"/>
    </xf>
    <xf numFmtId="0" fontId="63" fillId="3" borderId="42" xfId="0" applyFont="1" applyFill="1" applyBorder="1" applyAlignment="1" applyProtection="1">
      <alignment horizontal="center" vertical="center" wrapText="1"/>
      <protection locked="0"/>
    </xf>
    <xf numFmtId="0" fontId="64" fillId="0" borderId="42" xfId="0" applyFont="1" applyBorder="1" applyAlignment="1" applyProtection="1">
      <alignment horizontal="right"/>
      <protection locked="0"/>
    </xf>
    <xf numFmtId="0" fontId="64" fillId="0" borderId="42" xfId="0" applyFont="1" applyBorder="1" applyAlignment="1" applyProtection="1">
      <alignment horizontal="left"/>
      <protection locked="0"/>
    </xf>
    <xf numFmtId="0" fontId="65" fillId="2" borderId="42" xfId="0" applyFont="1" applyFill="1" applyBorder="1" applyAlignment="1" applyProtection="1">
      <alignment horizontal="center" vertical="center" wrapText="1"/>
      <protection locked="0"/>
    </xf>
    <xf numFmtId="37" fontId="63" fillId="3" borderId="42" xfId="0" applyNumberFormat="1" applyFont="1" applyFill="1" applyBorder="1" applyAlignment="1" applyProtection="1">
      <alignment horizontal="center" vertical="center"/>
      <protection locked="0"/>
    </xf>
    <xf numFmtId="0" fontId="68" fillId="0" borderId="42" xfId="0" applyFont="1" applyBorder="1" applyAlignment="1" applyProtection="1">
      <alignment horizontal="left"/>
      <protection locked="0"/>
    </xf>
    <xf numFmtId="0" fontId="68" fillId="0" borderId="42" xfId="0" applyFont="1" applyBorder="1" applyAlignment="1" applyProtection="1">
      <alignment horizontal="right"/>
      <protection locked="0"/>
    </xf>
    <xf numFmtId="0" fontId="69" fillId="2" borderId="42" xfId="0" applyFont="1" applyFill="1" applyBorder="1" applyAlignment="1" applyProtection="1">
      <alignment horizontal="center" vertical="center" wrapText="1"/>
      <protection locked="0"/>
    </xf>
    <xf numFmtId="0" fontId="67" fillId="56" borderId="42" xfId="0" applyFont="1" applyFill="1" applyBorder="1" applyAlignment="1" applyProtection="1">
      <alignment horizontal="center" vertical="center" wrapText="1"/>
      <protection locked="0"/>
    </xf>
    <xf numFmtId="0" fontId="67" fillId="3" borderId="42" xfId="0" applyFont="1" applyFill="1" applyBorder="1" applyAlignment="1" applyProtection="1">
      <alignment horizontal="center" vertical="center" wrapText="1"/>
      <protection locked="0"/>
    </xf>
    <xf numFmtId="0" fontId="69" fillId="54" borderId="42" xfId="0" applyFont="1" applyFill="1" applyBorder="1" applyAlignment="1" applyProtection="1">
      <alignment horizontal="left"/>
      <protection locked="0"/>
    </xf>
    <xf numFmtId="0" fontId="63" fillId="56" borderId="42" xfId="0" applyFont="1" applyFill="1" applyBorder="1" applyAlignment="1" applyProtection="1">
      <alignment horizontal="center" vertical="center" wrapText="1"/>
      <protection locked="0"/>
    </xf>
    <xf numFmtId="0" fontId="64" fillId="0" borderId="37" xfId="0" applyFont="1" applyBorder="1" applyAlignment="1" applyProtection="1">
      <alignment horizontal="right"/>
      <protection locked="0"/>
    </xf>
    <xf numFmtId="0" fontId="64" fillId="0" borderId="45" xfId="0" applyFont="1" applyBorder="1" applyAlignment="1" applyProtection="1">
      <alignment horizontal="right"/>
      <protection locked="0"/>
    </xf>
    <xf numFmtId="0" fontId="59" fillId="3" borderId="42" xfId="0" applyFont="1" applyFill="1" applyBorder="1" applyAlignment="1" applyProtection="1">
      <alignment horizontal="center" vertical="center" wrapText="1"/>
      <protection locked="0"/>
    </xf>
    <xf numFmtId="0" fontId="59" fillId="56" borderId="42" xfId="0" applyFont="1" applyFill="1" applyBorder="1" applyAlignment="1" applyProtection="1">
      <alignment horizontal="center" vertical="center" wrapText="1"/>
      <protection locked="0"/>
    </xf>
    <xf numFmtId="0" fontId="58" fillId="54" borderId="42" xfId="0" applyFont="1" applyFill="1" applyBorder="1" applyAlignment="1" applyProtection="1">
      <alignment horizontal="left"/>
      <protection locked="0"/>
    </xf>
    <xf numFmtId="0" fontId="58" fillId="2" borderId="42" xfId="0" applyFont="1" applyFill="1" applyBorder="1" applyAlignment="1" applyProtection="1">
      <alignment horizontal="center" vertical="center" wrapText="1"/>
      <protection locked="0"/>
    </xf>
    <xf numFmtId="0" fontId="58" fillId="2" borderId="4" xfId="0" applyFont="1" applyFill="1" applyBorder="1" applyAlignment="1" applyProtection="1">
      <alignment horizontal="center" vertical="center" wrapText="1"/>
      <protection locked="0"/>
    </xf>
    <xf numFmtId="0" fontId="58" fillId="2" borderId="9" xfId="0" applyFont="1" applyFill="1" applyBorder="1" applyAlignment="1" applyProtection="1">
      <alignment horizontal="center" vertical="center" wrapText="1"/>
      <protection locked="0"/>
    </xf>
    <xf numFmtId="0" fontId="59" fillId="56" borderId="3" xfId="0" applyFont="1" applyFill="1" applyBorder="1" applyAlignment="1" applyProtection="1">
      <alignment horizontal="center" vertical="center" wrapText="1"/>
      <protection locked="0"/>
    </xf>
    <xf numFmtId="0" fontId="59" fillId="3" borderId="46" xfId="0" applyFont="1" applyFill="1" applyBorder="1" applyAlignment="1" applyProtection="1">
      <alignment horizontal="center" vertical="center" wrapText="1"/>
      <protection locked="0"/>
    </xf>
    <xf numFmtId="0" fontId="58" fillId="54" borderId="43" xfId="0" applyFont="1" applyFill="1" applyBorder="1" applyAlignment="1" applyProtection="1">
      <alignment horizontal="left"/>
      <protection locked="0"/>
    </xf>
    <xf numFmtId="0" fontId="58" fillId="54" borderId="45" xfId="0" applyFont="1" applyFill="1" applyBorder="1" applyAlignment="1" applyProtection="1">
      <alignment horizontal="left"/>
      <protection locked="0"/>
    </xf>
    <xf numFmtId="0" fontId="47" fillId="0" borderId="42" xfId="0" applyFont="1" applyBorder="1" applyAlignment="1" applyProtection="1">
      <alignment horizontal="left"/>
      <protection locked="0"/>
    </xf>
    <xf numFmtId="0" fontId="47" fillId="0" borderId="42" xfId="0" applyFont="1" applyBorder="1" applyAlignment="1" applyProtection="1">
      <alignment horizontal="right"/>
      <protection locked="0"/>
    </xf>
    <xf numFmtId="0" fontId="71" fillId="2" borderId="42" xfId="0" applyFont="1" applyFill="1" applyBorder="1" applyAlignment="1">
      <alignment horizontal="center" vertical="center"/>
    </xf>
    <xf numFmtId="0" fontId="71" fillId="56" borderId="42" xfId="0" applyFont="1" applyFill="1" applyBorder="1" applyAlignment="1" applyProtection="1">
      <alignment horizontal="center" vertical="center" wrapText="1"/>
      <protection locked="0"/>
    </xf>
    <xf numFmtId="0" fontId="71" fillId="3" borderId="37" xfId="0" applyFont="1" applyFill="1" applyBorder="1" applyAlignment="1" applyProtection="1">
      <alignment horizontal="center" vertical="center" wrapText="1"/>
      <protection locked="0"/>
    </xf>
    <xf numFmtId="0" fontId="71" fillId="3" borderId="44" xfId="0" applyFont="1" applyFill="1" applyBorder="1" applyAlignment="1" applyProtection="1">
      <alignment horizontal="center" vertical="center" wrapText="1"/>
      <protection locked="0"/>
    </xf>
    <xf numFmtId="0" fontId="71" fillId="3" borderId="45" xfId="0" applyFont="1" applyFill="1" applyBorder="1" applyAlignment="1" applyProtection="1">
      <alignment horizontal="center" vertical="center" wrapText="1"/>
      <protection locked="0"/>
    </xf>
    <xf numFmtId="0" fontId="48" fillId="54" borderId="42" xfId="0" applyFont="1" applyFill="1" applyBorder="1" applyAlignment="1" applyProtection="1">
      <alignment horizontal="left"/>
      <protection locked="0"/>
    </xf>
    <xf numFmtId="171" fontId="59" fillId="3" borderId="1" xfId="0" applyNumberFormat="1" applyFont="1" applyFill="1" applyBorder="1" applyAlignment="1">
      <alignment horizontal="center"/>
    </xf>
    <xf numFmtId="171" fontId="59" fillId="3" borderId="42" xfId="0" applyNumberFormat="1" applyFont="1" applyFill="1" applyBorder="1" applyAlignment="1">
      <alignment horizontal="center"/>
    </xf>
    <xf numFmtId="171" fontId="59" fillId="3" borderId="36" xfId="0" applyNumberFormat="1" applyFont="1" applyFill="1" applyBorder="1" applyAlignment="1">
      <alignment horizontal="center"/>
    </xf>
    <xf numFmtId="0" fontId="57" fillId="0" borderId="37" xfId="0" applyFont="1" applyBorder="1" applyAlignment="1" applyProtection="1">
      <alignment horizontal="left"/>
      <protection locked="0"/>
    </xf>
    <xf numFmtId="0" fontId="57" fillId="0" borderId="44" xfId="0" applyFont="1" applyBorder="1" applyAlignment="1" applyProtection="1">
      <alignment horizontal="left"/>
      <protection locked="0"/>
    </xf>
    <xf numFmtId="0" fontId="57" fillId="0" borderId="45" xfId="0" applyFont="1" applyBorder="1" applyAlignment="1" applyProtection="1">
      <alignment horizontal="left"/>
      <protection locked="0"/>
    </xf>
    <xf numFmtId="0" fontId="59" fillId="58" borderId="2" xfId="0" applyFont="1" applyFill="1" applyBorder="1" applyAlignment="1">
      <alignment horizontal="center" vertical="center" wrapText="1"/>
    </xf>
    <xf numFmtId="0" fontId="59" fillId="58" borderId="5" xfId="0" applyFont="1" applyFill="1" applyBorder="1" applyAlignment="1">
      <alignment horizontal="center" vertical="center" wrapText="1"/>
    </xf>
    <xf numFmtId="0" fontId="59" fillId="58" borderId="3" xfId="0" applyFont="1" applyFill="1" applyBorder="1" applyAlignment="1">
      <alignment horizontal="center" vertical="center" wrapText="1"/>
    </xf>
    <xf numFmtId="37" fontId="59" fillId="3" borderId="1" xfId="0" applyNumberFormat="1" applyFont="1" applyFill="1" applyBorder="1" applyAlignment="1">
      <alignment horizontal="center"/>
    </xf>
    <xf numFmtId="37" fontId="59" fillId="3" borderId="42" xfId="0" applyNumberFormat="1" applyFont="1" applyFill="1" applyBorder="1" applyAlignment="1">
      <alignment horizontal="center"/>
    </xf>
    <xf numFmtId="37" fontId="59" fillId="3" borderId="36" xfId="0" applyNumberFormat="1" applyFont="1" applyFill="1" applyBorder="1" applyAlignment="1">
      <alignment horizontal="center"/>
    </xf>
    <xf numFmtId="171" fontId="59" fillId="2" borderId="6" xfId="0" applyNumberFormat="1" applyFont="1" applyFill="1" applyBorder="1" applyAlignment="1">
      <alignment horizontal="center" vertical="center"/>
    </xf>
    <xf numFmtId="0" fontId="74" fillId="0" borderId="26" xfId="0" applyFont="1" applyBorder="1" applyAlignment="1">
      <alignment horizontal="center"/>
    </xf>
    <xf numFmtId="0" fontId="63" fillId="58" borderId="42" xfId="0" applyFont="1" applyFill="1" applyBorder="1" applyAlignment="1" applyProtection="1">
      <alignment horizontal="center" vertical="center" wrapText="1"/>
      <protection locked="0"/>
    </xf>
    <xf numFmtId="0" fontId="59" fillId="58" borderId="42" xfId="0" applyFont="1" applyFill="1" applyBorder="1" applyAlignment="1" applyProtection="1">
      <alignment horizontal="center" vertical="center" wrapText="1"/>
      <protection locked="0"/>
    </xf>
    <xf numFmtId="0" fontId="59" fillId="56" borderId="7" xfId="0" applyFont="1" applyFill="1" applyBorder="1" applyAlignment="1" applyProtection="1">
      <alignment horizontal="center" vertical="center" wrapText="1"/>
      <protection locked="0"/>
    </xf>
    <xf numFmtId="0" fontId="59" fillId="56" borderId="56" xfId="0" applyFont="1" applyFill="1" applyBorder="1" applyAlignment="1" applyProtection="1">
      <alignment horizontal="center" vertical="center" wrapText="1"/>
      <protection locked="0"/>
    </xf>
    <xf numFmtId="0" fontId="4" fillId="3" borderId="42" xfId="0" applyFont="1" applyFill="1" applyBorder="1" applyAlignment="1" applyProtection="1">
      <alignment horizontal="center" vertical="center" wrapText="1"/>
      <protection locked="0"/>
    </xf>
    <xf numFmtId="0" fontId="50" fillId="56" borderId="42" xfId="0" applyFont="1" applyFill="1" applyBorder="1" applyAlignment="1" applyProtection="1">
      <alignment horizontal="center" vertical="center" wrapText="1"/>
      <protection locked="0"/>
    </xf>
    <xf numFmtId="0" fontId="10" fillId="54" borderId="42" xfId="0" applyFont="1" applyFill="1" applyBorder="1" applyAlignment="1" applyProtection="1">
      <alignment horizontal="left"/>
      <protection locked="0"/>
    </xf>
    <xf numFmtId="0" fontId="56" fillId="0" borderId="0" xfId="0" applyFont="1" applyAlignment="1" applyProtection="1">
      <alignment horizontal="left"/>
      <protection locked="0"/>
    </xf>
    <xf numFmtId="0" fontId="56" fillId="0" borderId="0" xfId="0" applyFont="1" applyAlignment="1" applyProtection="1">
      <alignment horizontal="center"/>
      <protection locked="0"/>
    </xf>
    <xf numFmtId="0" fontId="56" fillId="0" borderId="0" xfId="0" applyFont="1" applyAlignment="1" applyProtection="1">
      <alignment horizontal="right"/>
      <protection locked="0"/>
    </xf>
    <xf numFmtId="0" fontId="10" fillId="2" borderId="42" xfId="0" applyFont="1" applyFill="1" applyBorder="1" applyAlignment="1" applyProtection="1">
      <alignment horizontal="center" vertical="center" wrapText="1"/>
      <protection locked="0"/>
    </xf>
    <xf numFmtId="0" fontId="71" fillId="58" borderId="42" xfId="0" applyFont="1" applyFill="1" applyBorder="1" applyAlignment="1">
      <alignment horizontal="center" vertical="center" wrapText="1"/>
    </xf>
    <xf numFmtId="37" fontId="71" fillId="3" borderId="42" xfId="0" applyNumberFormat="1" applyFont="1" applyFill="1" applyBorder="1" applyAlignment="1">
      <alignment horizontal="center"/>
    </xf>
    <xf numFmtId="0" fontId="54" fillId="0" borderId="42" xfId="998" applyFont="1" applyBorder="1" applyAlignment="1">
      <alignment horizontal="center" vertical="center" wrapText="1"/>
    </xf>
    <xf numFmtId="0" fontId="54" fillId="0" borderId="37" xfId="0" applyFont="1" applyBorder="1" applyAlignment="1" applyProtection="1">
      <alignment horizontal="center" vertical="center" wrapText="1"/>
      <protection locked="0"/>
    </xf>
    <xf numFmtId="0" fontId="54" fillId="0" borderId="45" xfId="0" applyFont="1" applyBorder="1" applyAlignment="1" applyProtection="1">
      <alignment horizontal="center" vertical="center" wrapText="1"/>
      <protection locked="0"/>
    </xf>
  </cellXfs>
  <cellStyles count="1804">
    <cellStyle name="20% - Énfasis1" xfId="25" builtinId="30" customBuiltin="1"/>
    <cellStyle name="20% - Énfasis1 2" xfId="72" xr:uid="{00000000-0005-0000-0000-000001000000}"/>
    <cellStyle name="20% - Énfasis1 2 2" xfId="73" xr:uid="{00000000-0005-0000-0000-000002000000}"/>
    <cellStyle name="20% - Énfasis2" xfId="29" builtinId="34" customBuiltin="1"/>
    <cellStyle name="20% - Énfasis2 2" xfId="74" xr:uid="{00000000-0005-0000-0000-000004000000}"/>
    <cellStyle name="20% - Énfasis2 2 2" xfId="75" xr:uid="{00000000-0005-0000-0000-000005000000}"/>
    <cellStyle name="20% - Énfasis3" xfId="33" builtinId="38" customBuiltin="1"/>
    <cellStyle name="20% - Énfasis3 2" xfId="76" xr:uid="{00000000-0005-0000-0000-000007000000}"/>
    <cellStyle name="20% - Énfasis3 2 2" xfId="77" xr:uid="{00000000-0005-0000-0000-000008000000}"/>
    <cellStyle name="20% - Énfasis4" xfId="37" builtinId="42" customBuiltin="1"/>
    <cellStyle name="20% - Énfasis4 2" xfId="78" xr:uid="{00000000-0005-0000-0000-00000A000000}"/>
    <cellStyle name="20% - Énfasis4 2 2" xfId="79" xr:uid="{00000000-0005-0000-0000-00000B000000}"/>
    <cellStyle name="20% - Énfasis5" xfId="41" builtinId="46" customBuiltin="1"/>
    <cellStyle name="20% - Énfasis5 2" xfId="80" xr:uid="{00000000-0005-0000-0000-00000D000000}"/>
    <cellStyle name="20% - Énfasis5 2 2" xfId="81" xr:uid="{00000000-0005-0000-0000-00000E000000}"/>
    <cellStyle name="20% - Énfasis6" xfId="45" builtinId="50" customBuiltin="1"/>
    <cellStyle name="20% - Énfasis6 2" xfId="82" xr:uid="{00000000-0005-0000-0000-000010000000}"/>
    <cellStyle name="20% - Énfasis6 2 2" xfId="83" xr:uid="{00000000-0005-0000-0000-000011000000}"/>
    <cellStyle name="40% - Énfasis1" xfId="26" builtinId="31" customBuiltin="1"/>
    <cellStyle name="40% - Énfasis1 2" xfId="84" xr:uid="{00000000-0005-0000-0000-000013000000}"/>
    <cellStyle name="40% - Énfasis1 2 2" xfId="85" xr:uid="{00000000-0005-0000-0000-000014000000}"/>
    <cellStyle name="40% - Énfasis2" xfId="30" builtinId="35" customBuiltin="1"/>
    <cellStyle name="40% - Énfasis2 2" xfId="86" xr:uid="{00000000-0005-0000-0000-000016000000}"/>
    <cellStyle name="40% - Énfasis2 2 2" xfId="87" xr:uid="{00000000-0005-0000-0000-000017000000}"/>
    <cellStyle name="40% - Énfasis3" xfId="34" builtinId="39" customBuiltin="1"/>
    <cellStyle name="40% - Énfasis3 2" xfId="88" xr:uid="{00000000-0005-0000-0000-000019000000}"/>
    <cellStyle name="40% - Énfasis3 2 2" xfId="89" xr:uid="{00000000-0005-0000-0000-00001A000000}"/>
    <cellStyle name="40% - Énfasis4" xfId="38" builtinId="43" customBuiltin="1"/>
    <cellStyle name="40% - Énfasis4 2" xfId="90" xr:uid="{00000000-0005-0000-0000-00001C000000}"/>
    <cellStyle name="40% - Énfasis4 2 2" xfId="91" xr:uid="{00000000-0005-0000-0000-00001D000000}"/>
    <cellStyle name="40% - Énfasis5" xfId="42" builtinId="47" customBuiltin="1"/>
    <cellStyle name="40% - Énfasis5 2" xfId="92" xr:uid="{00000000-0005-0000-0000-00001F000000}"/>
    <cellStyle name="40% - Énfasis5 2 2" xfId="93" xr:uid="{00000000-0005-0000-0000-000020000000}"/>
    <cellStyle name="40% - Énfasis6" xfId="46" builtinId="51" customBuiltin="1"/>
    <cellStyle name="40% - Énfasis6 2" xfId="94" xr:uid="{00000000-0005-0000-0000-000022000000}"/>
    <cellStyle name="40% - Énfasis6 2 2" xfId="95" xr:uid="{00000000-0005-0000-0000-000023000000}"/>
    <cellStyle name="60% - Énfasis1" xfId="27" builtinId="32" customBuiltin="1"/>
    <cellStyle name="60% - Énfasis1 2" xfId="96" xr:uid="{00000000-0005-0000-0000-000025000000}"/>
    <cellStyle name="60% - Énfasis2" xfId="31" builtinId="36" customBuiltin="1"/>
    <cellStyle name="60% - Énfasis2 2" xfId="97" xr:uid="{00000000-0005-0000-0000-000027000000}"/>
    <cellStyle name="60% - Énfasis3" xfId="35" builtinId="40" customBuiltin="1"/>
    <cellStyle name="60% - Énfasis3 2" xfId="98" xr:uid="{00000000-0005-0000-0000-000029000000}"/>
    <cellStyle name="60% - Énfasis4" xfId="39" builtinId="44" customBuiltin="1"/>
    <cellStyle name="60% - Énfasis4 2" xfId="99" xr:uid="{00000000-0005-0000-0000-00002B000000}"/>
    <cellStyle name="60% - Énfasis5" xfId="43" builtinId="48" customBuiltin="1"/>
    <cellStyle name="60% - Énfasis5 2" xfId="100" xr:uid="{00000000-0005-0000-0000-00002D000000}"/>
    <cellStyle name="60% - Énfasis6" xfId="47" builtinId="52" customBuiltin="1"/>
    <cellStyle name="60% - Énfasis6 2" xfId="101" xr:uid="{00000000-0005-0000-0000-00002F000000}"/>
    <cellStyle name="Buena 2" xfId="102" xr:uid="{00000000-0005-0000-0000-000030000000}"/>
    <cellStyle name="Bueno" xfId="12" builtinId="26" customBuiltin="1"/>
    <cellStyle name="Cálculo" xfId="17" builtinId="22" customBuiltin="1"/>
    <cellStyle name="Cálculo 2" xfId="103" xr:uid="{00000000-0005-0000-0000-000033000000}"/>
    <cellStyle name="Cálculo 2 2" xfId="104" xr:uid="{00000000-0005-0000-0000-000034000000}"/>
    <cellStyle name="Cálculo 2 2 2" xfId="1789" xr:uid="{00000000-0005-0000-0000-000035000000}"/>
    <cellStyle name="Cálculo 2 3" xfId="1788" xr:uid="{00000000-0005-0000-0000-000036000000}"/>
    <cellStyle name="Celda de comprobación" xfId="19" builtinId="23" customBuiltin="1"/>
    <cellStyle name="Celda de comprobación 2" xfId="105" xr:uid="{00000000-0005-0000-0000-000038000000}"/>
    <cellStyle name="Celda vinculada" xfId="18" builtinId="24" customBuiltin="1"/>
    <cellStyle name="Celda vinculada 2" xfId="106" xr:uid="{00000000-0005-0000-0000-00003A000000}"/>
    <cellStyle name="Currency 2" xfId="1802" xr:uid="{9867D555-DA30-410E-AB5F-8485F0497267}"/>
    <cellStyle name="Encabezado 4" xfId="11" builtinId="19" customBuiltin="1"/>
    <cellStyle name="Encabezado 4 2" xfId="107" xr:uid="{00000000-0005-0000-0000-00003C000000}"/>
    <cellStyle name="Énfasis1" xfId="24" builtinId="29" customBuiltin="1"/>
    <cellStyle name="Énfasis1 2" xfId="108" xr:uid="{00000000-0005-0000-0000-00003E000000}"/>
    <cellStyle name="Énfasis2" xfId="28" builtinId="33" customBuiltin="1"/>
    <cellStyle name="Énfasis2 2" xfId="109" xr:uid="{00000000-0005-0000-0000-000040000000}"/>
    <cellStyle name="Énfasis3" xfId="32" builtinId="37" customBuiltin="1"/>
    <cellStyle name="Énfasis3 2" xfId="110" xr:uid="{00000000-0005-0000-0000-000042000000}"/>
    <cellStyle name="Énfasis4" xfId="36" builtinId="41" customBuiltin="1"/>
    <cellStyle name="Énfasis4 2" xfId="111" xr:uid="{00000000-0005-0000-0000-000044000000}"/>
    <cellStyle name="Énfasis5" xfId="40" builtinId="45" customBuiltin="1"/>
    <cellStyle name="Énfasis5 2" xfId="112" xr:uid="{00000000-0005-0000-0000-000046000000}"/>
    <cellStyle name="Énfasis6" xfId="44" builtinId="49" customBuiltin="1"/>
    <cellStyle name="Énfasis6 2" xfId="113" xr:uid="{00000000-0005-0000-0000-000048000000}"/>
    <cellStyle name="Entrada" xfId="15" builtinId="20" customBuiltin="1"/>
    <cellStyle name="Entrada 2" xfId="114" xr:uid="{00000000-0005-0000-0000-00004A000000}"/>
    <cellStyle name="Entrada 2 2" xfId="115" xr:uid="{00000000-0005-0000-0000-00004B000000}"/>
    <cellStyle name="Entrada 2 2 2" xfId="1791" xr:uid="{00000000-0005-0000-0000-00004C000000}"/>
    <cellStyle name="Entrada 2 3" xfId="1790" xr:uid="{00000000-0005-0000-0000-00004D000000}"/>
    <cellStyle name="Estilo 1" xfId="116" xr:uid="{00000000-0005-0000-0000-00004E000000}"/>
    <cellStyle name="Estilo 1 2" xfId="117" xr:uid="{00000000-0005-0000-0000-00004F000000}"/>
    <cellStyle name="Estilo 1 2 2" xfId="118" xr:uid="{00000000-0005-0000-0000-000050000000}"/>
    <cellStyle name="Euro" xfId="53" xr:uid="{00000000-0005-0000-0000-000051000000}"/>
    <cellStyle name="Euro 2" xfId="119" xr:uid="{00000000-0005-0000-0000-000052000000}"/>
    <cellStyle name="Excel Built-in Normal" xfId="120" xr:uid="{00000000-0005-0000-0000-000053000000}"/>
    <cellStyle name="Hipervínculo 2" xfId="121" xr:uid="{00000000-0005-0000-0000-000054000000}"/>
    <cellStyle name="Hipervínculo 3" xfId="1798" xr:uid="{00000000-0005-0000-0000-000055000000}"/>
    <cellStyle name="Incorrecto" xfId="13" builtinId="27" customBuiltin="1"/>
    <cellStyle name="Incorrecto 2" xfId="122" xr:uid="{00000000-0005-0000-0000-000057000000}"/>
    <cellStyle name="Millares" xfId="1" builtinId="3"/>
    <cellStyle name="Millares 10" xfId="123" xr:uid="{00000000-0005-0000-0000-000059000000}"/>
    <cellStyle name="Millares 10 2" xfId="124" xr:uid="{00000000-0005-0000-0000-00005A000000}"/>
    <cellStyle name="Millares 11" xfId="125" xr:uid="{00000000-0005-0000-0000-00005B000000}"/>
    <cellStyle name="Millares 11 2" xfId="126" xr:uid="{00000000-0005-0000-0000-00005C000000}"/>
    <cellStyle name="Millares 11 4" xfId="127" xr:uid="{00000000-0005-0000-0000-00005D000000}"/>
    <cellStyle name="Millares 12" xfId="128" xr:uid="{00000000-0005-0000-0000-00005E000000}"/>
    <cellStyle name="Millares 12 2" xfId="129" xr:uid="{00000000-0005-0000-0000-00005F000000}"/>
    <cellStyle name="Millares 12 2 2" xfId="130" xr:uid="{00000000-0005-0000-0000-000060000000}"/>
    <cellStyle name="Millares 12 4" xfId="131" xr:uid="{00000000-0005-0000-0000-000061000000}"/>
    <cellStyle name="Millares 13" xfId="132" xr:uid="{00000000-0005-0000-0000-000062000000}"/>
    <cellStyle name="Millares 13 2" xfId="133" xr:uid="{00000000-0005-0000-0000-000063000000}"/>
    <cellStyle name="Millares 13 2 2" xfId="134" xr:uid="{00000000-0005-0000-0000-000064000000}"/>
    <cellStyle name="Millares 13 3" xfId="135" xr:uid="{00000000-0005-0000-0000-000065000000}"/>
    <cellStyle name="Millares 14" xfId="136" xr:uid="{00000000-0005-0000-0000-000066000000}"/>
    <cellStyle name="Millares 14 2" xfId="137" xr:uid="{00000000-0005-0000-0000-000067000000}"/>
    <cellStyle name="Millares 14 2 2" xfId="138" xr:uid="{00000000-0005-0000-0000-000068000000}"/>
    <cellStyle name="Millares 14 3" xfId="139" xr:uid="{00000000-0005-0000-0000-000069000000}"/>
    <cellStyle name="Millares 15" xfId="140" xr:uid="{00000000-0005-0000-0000-00006A000000}"/>
    <cellStyle name="Millares 15 2" xfId="141" xr:uid="{00000000-0005-0000-0000-00006B000000}"/>
    <cellStyle name="Millares 15 3" xfId="142" xr:uid="{00000000-0005-0000-0000-00006C000000}"/>
    <cellStyle name="Millares 16" xfId="143" xr:uid="{00000000-0005-0000-0000-00006D000000}"/>
    <cellStyle name="Millares 16 2" xfId="144" xr:uid="{00000000-0005-0000-0000-00006E000000}"/>
    <cellStyle name="Millares 16 2 2" xfId="145" xr:uid="{00000000-0005-0000-0000-00006F000000}"/>
    <cellStyle name="Millares 16 3" xfId="146" xr:uid="{00000000-0005-0000-0000-000070000000}"/>
    <cellStyle name="Millares 16 4" xfId="147" xr:uid="{00000000-0005-0000-0000-000071000000}"/>
    <cellStyle name="Millares 16 5" xfId="148" xr:uid="{00000000-0005-0000-0000-000072000000}"/>
    <cellStyle name="Millares 17" xfId="149" xr:uid="{00000000-0005-0000-0000-000073000000}"/>
    <cellStyle name="Millares 17 2" xfId="150" xr:uid="{00000000-0005-0000-0000-000074000000}"/>
    <cellStyle name="Millares 18" xfId="151" xr:uid="{00000000-0005-0000-0000-000075000000}"/>
    <cellStyle name="Millares 19" xfId="152" xr:uid="{00000000-0005-0000-0000-000076000000}"/>
    <cellStyle name="Millares 19 2" xfId="153" xr:uid="{00000000-0005-0000-0000-000077000000}"/>
    <cellStyle name="Millares 19 3" xfId="154" xr:uid="{00000000-0005-0000-0000-000078000000}"/>
    <cellStyle name="Millares 2" xfId="4" xr:uid="{00000000-0005-0000-0000-000079000000}"/>
    <cellStyle name="Millares 2 10" xfId="156" xr:uid="{00000000-0005-0000-0000-00007A000000}"/>
    <cellStyle name="Millares 2 10 2" xfId="157" xr:uid="{00000000-0005-0000-0000-00007B000000}"/>
    <cellStyle name="Millares 2 11" xfId="158" xr:uid="{00000000-0005-0000-0000-00007C000000}"/>
    <cellStyle name="Millares 2 11 2" xfId="159" xr:uid="{00000000-0005-0000-0000-00007D000000}"/>
    <cellStyle name="Millares 2 12" xfId="160" xr:uid="{00000000-0005-0000-0000-00007E000000}"/>
    <cellStyle name="Millares 2 12 2" xfId="161" xr:uid="{00000000-0005-0000-0000-00007F000000}"/>
    <cellStyle name="Millares 2 13" xfId="162" xr:uid="{00000000-0005-0000-0000-000080000000}"/>
    <cellStyle name="Millares 2 13 2" xfId="163" xr:uid="{00000000-0005-0000-0000-000081000000}"/>
    <cellStyle name="Millares 2 14" xfId="164" xr:uid="{00000000-0005-0000-0000-000082000000}"/>
    <cellStyle name="Millares 2 14 2" xfId="165" xr:uid="{00000000-0005-0000-0000-000083000000}"/>
    <cellStyle name="Millares 2 15" xfId="166" xr:uid="{00000000-0005-0000-0000-000084000000}"/>
    <cellStyle name="Millares 2 15 2" xfId="167" xr:uid="{00000000-0005-0000-0000-000085000000}"/>
    <cellStyle name="Millares 2 16" xfId="168" xr:uid="{00000000-0005-0000-0000-000086000000}"/>
    <cellStyle name="Millares 2 16 2" xfId="169" xr:uid="{00000000-0005-0000-0000-000087000000}"/>
    <cellStyle name="Millares 2 17" xfId="170" xr:uid="{00000000-0005-0000-0000-000088000000}"/>
    <cellStyle name="Millares 2 17 2" xfId="171" xr:uid="{00000000-0005-0000-0000-000089000000}"/>
    <cellStyle name="Millares 2 18" xfId="172" xr:uid="{00000000-0005-0000-0000-00008A000000}"/>
    <cellStyle name="Millares 2 18 2" xfId="173" xr:uid="{00000000-0005-0000-0000-00008B000000}"/>
    <cellStyle name="Millares 2 19" xfId="174" xr:uid="{00000000-0005-0000-0000-00008C000000}"/>
    <cellStyle name="Millares 2 19 2" xfId="175" xr:uid="{00000000-0005-0000-0000-00008D000000}"/>
    <cellStyle name="Millares 2 2" xfId="59" xr:uid="{00000000-0005-0000-0000-00008E000000}"/>
    <cellStyle name="Millares 2 2 10" xfId="177" xr:uid="{00000000-0005-0000-0000-00008F000000}"/>
    <cellStyle name="Millares 2 2 10 2" xfId="178" xr:uid="{00000000-0005-0000-0000-000090000000}"/>
    <cellStyle name="Millares 2 2 11" xfId="179" xr:uid="{00000000-0005-0000-0000-000091000000}"/>
    <cellStyle name="Millares 2 2 11 2" xfId="180" xr:uid="{00000000-0005-0000-0000-000092000000}"/>
    <cellStyle name="Millares 2 2 12" xfId="181" xr:uid="{00000000-0005-0000-0000-000093000000}"/>
    <cellStyle name="Millares 2 2 12 2" xfId="182" xr:uid="{00000000-0005-0000-0000-000094000000}"/>
    <cellStyle name="Millares 2 2 13" xfId="183" xr:uid="{00000000-0005-0000-0000-000095000000}"/>
    <cellStyle name="Millares 2 2 13 2" xfId="184" xr:uid="{00000000-0005-0000-0000-000096000000}"/>
    <cellStyle name="Millares 2 2 14" xfId="185" xr:uid="{00000000-0005-0000-0000-000097000000}"/>
    <cellStyle name="Millares 2 2 14 2" xfId="186" xr:uid="{00000000-0005-0000-0000-000098000000}"/>
    <cellStyle name="Millares 2 2 15" xfId="187" xr:uid="{00000000-0005-0000-0000-000099000000}"/>
    <cellStyle name="Millares 2 2 15 2" xfId="188" xr:uid="{00000000-0005-0000-0000-00009A000000}"/>
    <cellStyle name="Millares 2 2 16" xfId="189" xr:uid="{00000000-0005-0000-0000-00009B000000}"/>
    <cellStyle name="Millares 2 2 16 2" xfId="190" xr:uid="{00000000-0005-0000-0000-00009C000000}"/>
    <cellStyle name="Millares 2 2 17" xfId="191" xr:uid="{00000000-0005-0000-0000-00009D000000}"/>
    <cellStyle name="Millares 2 2 17 2" xfId="192" xr:uid="{00000000-0005-0000-0000-00009E000000}"/>
    <cellStyle name="Millares 2 2 18" xfId="193" xr:uid="{00000000-0005-0000-0000-00009F000000}"/>
    <cellStyle name="Millares 2 2 18 2" xfId="194" xr:uid="{00000000-0005-0000-0000-0000A0000000}"/>
    <cellStyle name="Millares 2 2 19" xfId="195" xr:uid="{00000000-0005-0000-0000-0000A1000000}"/>
    <cellStyle name="Millares 2 2 19 2" xfId="196" xr:uid="{00000000-0005-0000-0000-0000A2000000}"/>
    <cellStyle name="Millares 2 2 2" xfId="197" xr:uid="{00000000-0005-0000-0000-0000A3000000}"/>
    <cellStyle name="Millares 2 2 2 10" xfId="198" xr:uid="{00000000-0005-0000-0000-0000A4000000}"/>
    <cellStyle name="Millares 2 2 2 10 2" xfId="199" xr:uid="{00000000-0005-0000-0000-0000A5000000}"/>
    <cellStyle name="Millares 2 2 2 11" xfId="200" xr:uid="{00000000-0005-0000-0000-0000A6000000}"/>
    <cellStyle name="Millares 2 2 2 11 2" xfId="201" xr:uid="{00000000-0005-0000-0000-0000A7000000}"/>
    <cellStyle name="Millares 2 2 2 12" xfId="202" xr:uid="{00000000-0005-0000-0000-0000A8000000}"/>
    <cellStyle name="Millares 2 2 2 12 2" xfId="203" xr:uid="{00000000-0005-0000-0000-0000A9000000}"/>
    <cellStyle name="Millares 2 2 2 13" xfId="204" xr:uid="{00000000-0005-0000-0000-0000AA000000}"/>
    <cellStyle name="Millares 2 2 2 13 2" xfId="205" xr:uid="{00000000-0005-0000-0000-0000AB000000}"/>
    <cellStyle name="Millares 2 2 2 14" xfId="206" xr:uid="{00000000-0005-0000-0000-0000AC000000}"/>
    <cellStyle name="Millares 2 2 2 14 2" xfId="207" xr:uid="{00000000-0005-0000-0000-0000AD000000}"/>
    <cellStyle name="Millares 2 2 2 15" xfId="208" xr:uid="{00000000-0005-0000-0000-0000AE000000}"/>
    <cellStyle name="Millares 2 2 2 15 2" xfId="209" xr:uid="{00000000-0005-0000-0000-0000AF000000}"/>
    <cellStyle name="Millares 2 2 2 16" xfId="210" xr:uid="{00000000-0005-0000-0000-0000B0000000}"/>
    <cellStyle name="Millares 2 2 2 16 2" xfId="211" xr:uid="{00000000-0005-0000-0000-0000B1000000}"/>
    <cellStyle name="Millares 2 2 2 17" xfId="212" xr:uid="{00000000-0005-0000-0000-0000B2000000}"/>
    <cellStyle name="Millares 2 2 2 17 2" xfId="213" xr:uid="{00000000-0005-0000-0000-0000B3000000}"/>
    <cellStyle name="Millares 2 2 2 18" xfId="214" xr:uid="{00000000-0005-0000-0000-0000B4000000}"/>
    <cellStyle name="Millares 2 2 2 18 2" xfId="215" xr:uid="{00000000-0005-0000-0000-0000B5000000}"/>
    <cellStyle name="Millares 2 2 2 19" xfId="216" xr:uid="{00000000-0005-0000-0000-0000B6000000}"/>
    <cellStyle name="Millares 2 2 2 19 2" xfId="217" xr:uid="{00000000-0005-0000-0000-0000B7000000}"/>
    <cellStyle name="Millares 2 2 2 2" xfId="218" xr:uid="{00000000-0005-0000-0000-0000B8000000}"/>
    <cellStyle name="Millares 2 2 2 2 2" xfId="219" xr:uid="{00000000-0005-0000-0000-0000B9000000}"/>
    <cellStyle name="Millares 2 2 2 2 2 2" xfId="220" xr:uid="{00000000-0005-0000-0000-0000BA000000}"/>
    <cellStyle name="Millares 2 2 2 2 3" xfId="221" xr:uid="{00000000-0005-0000-0000-0000BB000000}"/>
    <cellStyle name="Millares 2 2 2 20" xfId="222" xr:uid="{00000000-0005-0000-0000-0000BC000000}"/>
    <cellStyle name="Millares 2 2 2 20 2" xfId="223" xr:uid="{00000000-0005-0000-0000-0000BD000000}"/>
    <cellStyle name="Millares 2 2 2 21" xfId="224" xr:uid="{00000000-0005-0000-0000-0000BE000000}"/>
    <cellStyle name="Millares 2 2 2 21 2" xfId="225" xr:uid="{00000000-0005-0000-0000-0000BF000000}"/>
    <cellStyle name="Millares 2 2 2 22" xfId="226" xr:uid="{00000000-0005-0000-0000-0000C0000000}"/>
    <cellStyle name="Millares 2 2 2 22 2" xfId="227" xr:uid="{00000000-0005-0000-0000-0000C1000000}"/>
    <cellStyle name="Millares 2 2 2 23" xfId="228" xr:uid="{00000000-0005-0000-0000-0000C2000000}"/>
    <cellStyle name="Millares 2 2 2 3" xfId="229" xr:uid="{00000000-0005-0000-0000-0000C3000000}"/>
    <cellStyle name="Millares 2 2 2 3 2" xfId="230" xr:uid="{00000000-0005-0000-0000-0000C4000000}"/>
    <cellStyle name="Millares 2 2 2 4" xfId="231" xr:uid="{00000000-0005-0000-0000-0000C5000000}"/>
    <cellStyle name="Millares 2 2 2 4 2" xfId="232" xr:uid="{00000000-0005-0000-0000-0000C6000000}"/>
    <cellStyle name="Millares 2 2 2 5" xfId="233" xr:uid="{00000000-0005-0000-0000-0000C7000000}"/>
    <cellStyle name="Millares 2 2 2 5 2" xfId="234" xr:uid="{00000000-0005-0000-0000-0000C8000000}"/>
    <cellStyle name="Millares 2 2 2 6" xfId="235" xr:uid="{00000000-0005-0000-0000-0000C9000000}"/>
    <cellStyle name="Millares 2 2 2 6 2" xfId="236" xr:uid="{00000000-0005-0000-0000-0000CA000000}"/>
    <cellStyle name="Millares 2 2 2 7" xfId="237" xr:uid="{00000000-0005-0000-0000-0000CB000000}"/>
    <cellStyle name="Millares 2 2 2 7 2" xfId="238" xr:uid="{00000000-0005-0000-0000-0000CC000000}"/>
    <cellStyle name="Millares 2 2 2 8" xfId="239" xr:uid="{00000000-0005-0000-0000-0000CD000000}"/>
    <cellStyle name="Millares 2 2 2 8 2" xfId="240" xr:uid="{00000000-0005-0000-0000-0000CE000000}"/>
    <cellStyle name="Millares 2 2 2 9" xfId="241" xr:uid="{00000000-0005-0000-0000-0000CF000000}"/>
    <cellStyle name="Millares 2 2 2 9 2" xfId="242" xr:uid="{00000000-0005-0000-0000-0000D0000000}"/>
    <cellStyle name="Millares 2 2 20" xfId="243" xr:uid="{00000000-0005-0000-0000-0000D1000000}"/>
    <cellStyle name="Millares 2 2 20 2" xfId="244" xr:uid="{00000000-0005-0000-0000-0000D2000000}"/>
    <cellStyle name="Millares 2 2 21" xfId="245" xr:uid="{00000000-0005-0000-0000-0000D3000000}"/>
    <cellStyle name="Millares 2 2 21 2" xfId="246" xr:uid="{00000000-0005-0000-0000-0000D4000000}"/>
    <cellStyle name="Millares 2 2 22" xfId="247" xr:uid="{00000000-0005-0000-0000-0000D5000000}"/>
    <cellStyle name="Millares 2 2 22 2" xfId="248" xr:uid="{00000000-0005-0000-0000-0000D6000000}"/>
    <cellStyle name="Millares 2 2 23" xfId="249" xr:uid="{00000000-0005-0000-0000-0000D7000000}"/>
    <cellStyle name="Millares 2 2 23 2" xfId="250" xr:uid="{00000000-0005-0000-0000-0000D8000000}"/>
    <cellStyle name="Millares 2 2 24" xfId="251" xr:uid="{00000000-0005-0000-0000-0000D9000000}"/>
    <cellStyle name="Millares 2 2 24 2" xfId="252" xr:uid="{00000000-0005-0000-0000-0000DA000000}"/>
    <cellStyle name="Millares 2 2 25" xfId="253" xr:uid="{00000000-0005-0000-0000-0000DB000000}"/>
    <cellStyle name="Millares 2 2 26" xfId="254" xr:uid="{00000000-0005-0000-0000-0000DC000000}"/>
    <cellStyle name="Millares 2 2 27" xfId="176" xr:uid="{00000000-0005-0000-0000-0000DD000000}"/>
    <cellStyle name="Millares 2 2 3" xfId="255" xr:uid="{00000000-0005-0000-0000-0000DE000000}"/>
    <cellStyle name="Millares 2 2 3 2" xfId="256" xr:uid="{00000000-0005-0000-0000-0000DF000000}"/>
    <cellStyle name="Millares 2 2 4" xfId="257" xr:uid="{00000000-0005-0000-0000-0000E0000000}"/>
    <cellStyle name="Millares 2 2 4 2" xfId="258" xr:uid="{00000000-0005-0000-0000-0000E1000000}"/>
    <cellStyle name="Millares 2 2 5" xfId="259" xr:uid="{00000000-0005-0000-0000-0000E2000000}"/>
    <cellStyle name="Millares 2 2 5 2" xfId="260" xr:uid="{00000000-0005-0000-0000-0000E3000000}"/>
    <cellStyle name="Millares 2 2 6" xfId="261" xr:uid="{00000000-0005-0000-0000-0000E4000000}"/>
    <cellStyle name="Millares 2 2 6 2" xfId="262" xr:uid="{00000000-0005-0000-0000-0000E5000000}"/>
    <cellStyle name="Millares 2 2 7" xfId="263" xr:uid="{00000000-0005-0000-0000-0000E6000000}"/>
    <cellStyle name="Millares 2 2 7 2" xfId="264" xr:uid="{00000000-0005-0000-0000-0000E7000000}"/>
    <cellStyle name="Millares 2 2 8" xfId="265" xr:uid="{00000000-0005-0000-0000-0000E8000000}"/>
    <cellStyle name="Millares 2 2 8 2" xfId="266" xr:uid="{00000000-0005-0000-0000-0000E9000000}"/>
    <cellStyle name="Millares 2 2 9" xfId="267" xr:uid="{00000000-0005-0000-0000-0000EA000000}"/>
    <cellStyle name="Millares 2 2 9 2" xfId="268" xr:uid="{00000000-0005-0000-0000-0000EB000000}"/>
    <cellStyle name="Millares 2 20" xfId="269" xr:uid="{00000000-0005-0000-0000-0000EC000000}"/>
    <cellStyle name="Millares 2 20 2" xfId="270" xr:uid="{00000000-0005-0000-0000-0000ED000000}"/>
    <cellStyle name="Millares 2 21" xfId="271" xr:uid="{00000000-0005-0000-0000-0000EE000000}"/>
    <cellStyle name="Millares 2 21 2" xfId="272" xr:uid="{00000000-0005-0000-0000-0000EF000000}"/>
    <cellStyle name="Millares 2 22" xfId="273" xr:uid="{00000000-0005-0000-0000-0000F0000000}"/>
    <cellStyle name="Millares 2 22 2" xfId="274" xr:uid="{00000000-0005-0000-0000-0000F1000000}"/>
    <cellStyle name="Millares 2 23" xfId="275" xr:uid="{00000000-0005-0000-0000-0000F2000000}"/>
    <cellStyle name="Millares 2 23 2" xfId="276" xr:uid="{00000000-0005-0000-0000-0000F3000000}"/>
    <cellStyle name="Millares 2 24" xfId="277" xr:uid="{00000000-0005-0000-0000-0000F4000000}"/>
    <cellStyle name="Millares 2 24 2" xfId="278" xr:uid="{00000000-0005-0000-0000-0000F5000000}"/>
    <cellStyle name="Millares 2 25" xfId="279" xr:uid="{00000000-0005-0000-0000-0000F6000000}"/>
    <cellStyle name="Millares 2 25 2" xfId="280" xr:uid="{00000000-0005-0000-0000-0000F7000000}"/>
    <cellStyle name="Millares 2 26" xfId="281" xr:uid="{00000000-0005-0000-0000-0000F8000000}"/>
    <cellStyle name="Millares 2 26 2" xfId="282" xr:uid="{00000000-0005-0000-0000-0000F9000000}"/>
    <cellStyle name="Millares 2 27" xfId="283" xr:uid="{00000000-0005-0000-0000-0000FA000000}"/>
    <cellStyle name="Millares 2 27 2" xfId="284" xr:uid="{00000000-0005-0000-0000-0000FB000000}"/>
    <cellStyle name="Millares 2 28" xfId="285" xr:uid="{00000000-0005-0000-0000-0000FC000000}"/>
    <cellStyle name="Millares 2 28 2" xfId="286" xr:uid="{00000000-0005-0000-0000-0000FD000000}"/>
    <cellStyle name="Millares 2 29" xfId="287" xr:uid="{00000000-0005-0000-0000-0000FE000000}"/>
    <cellStyle name="Millares 2 29 2" xfId="288" xr:uid="{00000000-0005-0000-0000-0000FF000000}"/>
    <cellStyle name="Millares 2 3" xfId="289" xr:uid="{00000000-0005-0000-0000-000000010000}"/>
    <cellStyle name="Millares 2 3 2" xfId="290" xr:uid="{00000000-0005-0000-0000-000001010000}"/>
    <cellStyle name="Millares 2 3 2 2" xfId="291" xr:uid="{00000000-0005-0000-0000-000002010000}"/>
    <cellStyle name="Millares 2 3 3" xfId="292" xr:uid="{00000000-0005-0000-0000-000003010000}"/>
    <cellStyle name="Millares 2 3 4" xfId="293" xr:uid="{00000000-0005-0000-0000-000004010000}"/>
    <cellStyle name="Millares 2 30" xfId="294" xr:uid="{00000000-0005-0000-0000-000005010000}"/>
    <cellStyle name="Millares 2 31" xfId="295" xr:uid="{00000000-0005-0000-0000-000006010000}"/>
    <cellStyle name="Millares 2 32" xfId="296" xr:uid="{00000000-0005-0000-0000-000007010000}"/>
    <cellStyle name="Millares 2 33" xfId="155" xr:uid="{00000000-0005-0000-0000-000008010000}"/>
    <cellStyle name="Millares 2 4" xfId="297" xr:uid="{00000000-0005-0000-0000-000009010000}"/>
    <cellStyle name="Millares 2 4 2" xfId="298" xr:uid="{00000000-0005-0000-0000-00000A010000}"/>
    <cellStyle name="Millares 2 4 2 2" xfId="299" xr:uid="{00000000-0005-0000-0000-00000B010000}"/>
    <cellStyle name="Millares 2 4 3" xfId="300" xr:uid="{00000000-0005-0000-0000-00000C010000}"/>
    <cellStyle name="Millares 2 4 4" xfId="301" xr:uid="{00000000-0005-0000-0000-00000D010000}"/>
    <cellStyle name="Millares 2 5" xfId="302" xr:uid="{00000000-0005-0000-0000-00000E010000}"/>
    <cellStyle name="Millares 2 5 2" xfId="303" xr:uid="{00000000-0005-0000-0000-00000F010000}"/>
    <cellStyle name="Millares 2 5 2 2" xfId="304" xr:uid="{00000000-0005-0000-0000-000010010000}"/>
    <cellStyle name="Millares 2 5 3" xfId="305" xr:uid="{00000000-0005-0000-0000-000011010000}"/>
    <cellStyle name="Millares 2 6" xfId="306" xr:uid="{00000000-0005-0000-0000-000012010000}"/>
    <cellStyle name="Millares 2 6 2" xfId="307" xr:uid="{00000000-0005-0000-0000-000013010000}"/>
    <cellStyle name="Millares 2 7" xfId="308" xr:uid="{00000000-0005-0000-0000-000014010000}"/>
    <cellStyle name="Millares 2 7 2" xfId="309" xr:uid="{00000000-0005-0000-0000-000015010000}"/>
    <cellStyle name="Millares 2 8" xfId="310" xr:uid="{00000000-0005-0000-0000-000016010000}"/>
    <cellStyle name="Millares 2 8 2" xfId="311" xr:uid="{00000000-0005-0000-0000-000017010000}"/>
    <cellStyle name="Millares 2 9" xfId="312" xr:uid="{00000000-0005-0000-0000-000018010000}"/>
    <cellStyle name="Millares 2 9 2" xfId="313" xr:uid="{00000000-0005-0000-0000-000019010000}"/>
    <cellStyle name="Millares 20" xfId="314" xr:uid="{00000000-0005-0000-0000-00001A010000}"/>
    <cellStyle name="Millares 21" xfId="315" xr:uid="{00000000-0005-0000-0000-00001B010000}"/>
    <cellStyle name="Millares 22" xfId="316" xr:uid="{00000000-0005-0000-0000-00001C010000}"/>
    <cellStyle name="Millares 23" xfId="317" xr:uid="{00000000-0005-0000-0000-00001D010000}"/>
    <cellStyle name="Millares 24" xfId="318" xr:uid="{00000000-0005-0000-0000-00001E010000}"/>
    <cellStyle name="Millares 25" xfId="319" xr:uid="{00000000-0005-0000-0000-00001F010000}"/>
    <cellStyle name="Millares 25 2" xfId="320" xr:uid="{00000000-0005-0000-0000-000020010000}"/>
    <cellStyle name="Millares 26" xfId="71" xr:uid="{00000000-0005-0000-0000-000021010000}"/>
    <cellStyle name="Millares 27" xfId="1801" xr:uid="{C718B6DA-5847-490B-A45A-6547A8AEF38D}"/>
    <cellStyle name="Millares 28" xfId="321" xr:uid="{00000000-0005-0000-0000-000022010000}"/>
    <cellStyle name="Millares 3" xfId="60" xr:uid="{00000000-0005-0000-0000-000023010000}"/>
    <cellStyle name="Millares 3 2" xfId="323" xr:uid="{00000000-0005-0000-0000-000024010000}"/>
    <cellStyle name="Millares 3 3" xfId="322" xr:uid="{00000000-0005-0000-0000-000025010000}"/>
    <cellStyle name="Millares 32" xfId="324" xr:uid="{00000000-0005-0000-0000-000026010000}"/>
    <cellStyle name="Millares 4" xfId="61" xr:uid="{00000000-0005-0000-0000-000027010000}"/>
    <cellStyle name="Millares 4 2" xfId="326" xr:uid="{00000000-0005-0000-0000-000028010000}"/>
    <cellStyle name="Millares 4 2 2" xfId="327" xr:uid="{00000000-0005-0000-0000-000029010000}"/>
    <cellStyle name="Millares 4 3" xfId="325" xr:uid="{00000000-0005-0000-0000-00002A010000}"/>
    <cellStyle name="Millares 5" xfId="62" xr:uid="{00000000-0005-0000-0000-00002B010000}"/>
    <cellStyle name="Millares 5 2" xfId="329" xr:uid="{00000000-0005-0000-0000-00002C010000}"/>
    <cellStyle name="Millares 5 2 2" xfId="330" xr:uid="{00000000-0005-0000-0000-00002D010000}"/>
    <cellStyle name="Millares 5 3" xfId="331" xr:uid="{00000000-0005-0000-0000-00002E010000}"/>
    <cellStyle name="Millares 5 4" xfId="328" xr:uid="{00000000-0005-0000-0000-00002F010000}"/>
    <cellStyle name="Millares 6" xfId="69" xr:uid="{00000000-0005-0000-0000-000030010000}"/>
    <cellStyle name="Millares 6 2" xfId="333" xr:uid="{00000000-0005-0000-0000-000031010000}"/>
    <cellStyle name="Millares 6 2 2" xfId="334" xr:uid="{00000000-0005-0000-0000-000032010000}"/>
    <cellStyle name="Millares 6 3" xfId="335" xr:uid="{00000000-0005-0000-0000-000033010000}"/>
    <cellStyle name="Millares 6 4" xfId="332" xr:uid="{00000000-0005-0000-0000-000034010000}"/>
    <cellStyle name="Millares 7" xfId="336" xr:uid="{00000000-0005-0000-0000-000035010000}"/>
    <cellStyle name="Millares 7 2" xfId="337" xr:uid="{00000000-0005-0000-0000-000036010000}"/>
    <cellStyle name="Millares 7 2 2" xfId="338" xr:uid="{00000000-0005-0000-0000-000037010000}"/>
    <cellStyle name="Millares 7 3" xfId="339" xr:uid="{00000000-0005-0000-0000-000038010000}"/>
    <cellStyle name="Millares 7 4" xfId="340" xr:uid="{00000000-0005-0000-0000-000039010000}"/>
    <cellStyle name="Millares 8" xfId="341" xr:uid="{00000000-0005-0000-0000-00003A010000}"/>
    <cellStyle name="Millares 8 2" xfId="342" xr:uid="{00000000-0005-0000-0000-00003B010000}"/>
    <cellStyle name="Millares 8 2 2" xfId="343" xr:uid="{00000000-0005-0000-0000-00003C010000}"/>
    <cellStyle name="Millares 8 3" xfId="344" xr:uid="{00000000-0005-0000-0000-00003D010000}"/>
    <cellStyle name="Millares 8 4" xfId="345" xr:uid="{00000000-0005-0000-0000-00003E010000}"/>
    <cellStyle name="Millares 9" xfId="346" xr:uid="{00000000-0005-0000-0000-00003F010000}"/>
    <cellStyle name="Millares 9 2" xfId="347" xr:uid="{00000000-0005-0000-0000-000040010000}"/>
    <cellStyle name="Millares 9 2 2" xfId="348" xr:uid="{00000000-0005-0000-0000-000041010000}"/>
    <cellStyle name="Millares 9 3" xfId="349" xr:uid="{00000000-0005-0000-0000-000042010000}"/>
    <cellStyle name="Millares 9 4" xfId="350" xr:uid="{00000000-0005-0000-0000-000043010000}"/>
    <cellStyle name="Moneda" xfId="8" builtinId="4"/>
    <cellStyle name="Moneda [0]" xfId="1803" builtinId="7"/>
    <cellStyle name="Moneda 2" xfId="5" xr:uid="{00000000-0005-0000-0000-000045010000}"/>
    <cellStyle name="Moneda 2 10" xfId="352" xr:uid="{00000000-0005-0000-0000-000046010000}"/>
    <cellStyle name="Moneda 2 11" xfId="353" xr:uid="{00000000-0005-0000-0000-000047010000}"/>
    <cellStyle name="Moneda 2 12" xfId="354" xr:uid="{00000000-0005-0000-0000-000048010000}"/>
    <cellStyle name="Moneda 2 13" xfId="355" xr:uid="{00000000-0005-0000-0000-000049010000}"/>
    <cellStyle name="Moneda 2 14" xfId="356" xr:uid="{00000000-0005-0000-0000-00004A010000}"/>
    <cellStyle name="Moneda 2 15" xfId="357" xr:uid="{00000000-0005-0000-0000-00004B010000}"/>
    <cellStyle name="Moneda 2 16" xfId="358" xr:uid="{00000000-0005-0000-0000-00004C010000}"/>
    <cellStyle name="Moneda 2 17" xfId="359" xr:uid="{00000000-0005-0000-0000-00004D010000}"/>
    <cellStyle name="Moneda 2 18" xfId="360" xr:uid="{00000000-0005-0000-0000-00004E010000}"/>
    <cellStyle name="Moneda 2 19" xfId="361" xr:uid="{00000000-0005-0000-0000-00004F010000}"/>
    <cellStyle name="Moneda 2 2" xfId="56" xr:uid="{00000000-0005-0000-0000-000050010000}"/>
    <cellStyle name="Moneda 2 2 10" xfId="363" xr:uid="{00000000-0005-0000-0000-000051010000}"/>
    <cellStyle name="Moneda 2 2 11" xfId="364" xr:uid="{00000000-0005-0000-0000-000052010000}"/>
    <cellStyle name="Moneda 2 2 12" xfId="365" xr:uid="{00000000-0005-0000-0000-000053010000}"/>
    <cellStyle name="Moneda 2 2 13" xfId="366" xr:uid="{00000000-0005-0000-0000-000054010000}"/>
    <cellStyle name="Moneda 2 2 14" xfId="367" xr:uid="{00000000-0005-0000-0000-000055010000}"/>
    <cellStyle name="Moneda 2 2 15" xfId="368" xr:uid="{00000000-0005-0000-0000-000056010000}"/>
    <cellStyle name="Moneda 2 2 16" xfId="369" xr:uid="{00000000-0005-0000-0000-000057010000}"/>
    <cellStyle name="Moneda 2 2 17" xfId="370" xr:uid="{00000000-0005-0000-0000-000058010000}"/>
    <cellStyle name="Moneda 2 2 18" xfId="371" xr:uid="{00000000-0005-0000-0000-000059010000}"/>
    <cellStyle name="Moneda 2 2 19" xfId="372" xr:uid="{00000000-0005-0000-0000-00005A010000}"/>
    <cellStyle name="Moneda 2 2 2" xfId="373" xr:uid="{00000000-0005-0000-0000-00005B010000}"/>
    <cellStyle name="Moneda 2 2 2 10" xfId="374" xr:uid="{00000000-0005-0000-0000-00005C010000}"/>
    <cellStyle name="Moneda 2 2 2 11" xfId="375" xr:uid="{00000000-0005-0000-0000-00005D010000}"/>
    <cellStyle name="Moneda 2 2 2 12" xfId="376" xr:uid="{00000000-0005-0000-0000-00005E010000}"/>
    <cellStyle name="Moneda 2 2 2 13" xfId="377" xr:uid="{00000000-0005-0000-0000-00005F010000}"/>
    <cellStyle name="Moneda 2 2 2 2" xfId="378" xr:uid="{00000000-0005-0000-0000-000060010000}"/>
    <cellStyle name="Moneda 2 2 2 2 10" xfId="379" xr:uid="{00000000-0005-0000-0000-000061010000}"/>
    <cellStyle name="Moneda 2 2 2 2 11" xfId="380" xr:uid="{00000000-0005-0000-0000-000062010000}"/>
    <cellStyle name="Moneda 2 2 2 2 12" xfId="381" xr:uid="{00000000-0005-0000-0000-000063010000}"/>
    <cellStyle name="Moneda 2 2 2 2 13" xfId="382" xr:uid="{00000000-0005-0000-0000-000064010000}"/>
    <cellStyle name="Moneda 2 2 2 2 2" xfId="383" xr:uid="{00000000-0005-0000-0000-000065010000}"/>
    <cellStyle name="Moneda 2 2 2 2 3" xfId="384" xr:uid="{00000000-0005-0000-0000-000066010000}"/>
    <cellStyle name="Moneda 2 2 2 2 4" xfId="385" xr:uid="{00000000-0005-0000-0000-000067010000}"/>
    <cellStyle name="Moneda 2 2 2 2 5" xfId="386" xr:uid="{00000000-0005-0000-0000-000068010000}"/>
    <cellStyle name="Moneda 2 2 2 2 6" xfId="387" xr:uid="{00000000-0005-0000-0000-000069010000}"/>
    <cellStyle name="Moneda 2 2 2 2 7" xfId="388" xr:uid="{00000000-0005-0000-0000-00006A010000}"/>
    <cellStyle name="Moneda 2 2 2 2 8" xfId="389" xr:uid="{00000000-0005-0000-0000-00006B010000}"/>
    <cellStyle name="Moneda 2 2 2 2 9" xfId="390" xr:uid="{00000000-0005-0000-0000-00006C010000}"/>
    <cellStyle name="Moneda 2 2 2 3" xfId="391" xr:uid="{00000000-0005-0000-0000-00006D010000}"/>
    <cellStyle name="Moneda 2 2 2 4" xfId="392" xr:uid="{00000000-0005-0000-0000-00006E010000}"/>
    <cellStyle name="Moneda 2 2 2 5" xfId="393" xr:uid="{00000000-0005-0000-0000-00006F010000}"/>
    <cellStyle name="Moneda 2 2 2 6" xfId="394" xr:uid="{00000000-0005-0000-0000-000070010000}"/>
    <cellStyle name="Moneda 2 2 2 7" xfId="395" xr:uid="{00000000-0005-0000-0000-000071010000}"/>
    <cellStyle name="Moneda 2 2 2 8" xfId="396" xr:uid="{00000000-0005-0000-0000-000072010000}"/>
    <cellStyle name="Moneda 2 2 2 9" xfId="397" xr:uid="{00000000-0005-0000-0000-000073010000}"/>
    <cellStyle name="Moneda 2 2 20" xfId="398" xr:uid="{00000000-0005-0000-0000-000074010000}"/>
    <cellStyle name="Moneda 2 2 21" xfId="399" xr:uid="{00000000-0005-0000-0000-000075010000}"/>
    <cellStyle name="Moneda 2 2 22" xfId="400" xr:uid="{00000000-0005-0000-0000-000076010000}"/>
    <cellStyle name="Moneda 2 2 23" xfId="401" xr:uid="{00000000-0005-0000-0000-000077010000}"/>
    <cellStyle name="Moneda 2 2 24" xfId="402" xr:uid="{00000000-0005-0000-0000-000078010000}"/>
    <cellStyle name="Moneda 2 2 25" xfId="403" xr:uid="{00000000-0005-0000-0000-000079010000}"/>
    <cellStyle name="Moneda 2 2 26" xfId="404" xr:uid="{00000000-0005-0000-0000-00007A010000}"/>
    <cellStyle name="Moneda 2 2 27" xfId="405" xr:uid="{00000000-0005-0000-0000-00007B010000}"/>
    <cellStyle name="Moneda 2 2 28" xfId="406" xr:uid="{00000000-0005-0000-0000-00007C010000}"/>
    <cellStyle name="Moneda 2 2 29" xfId="407" xr:uid="{00000000-0005-0000-0000-00007D010000}"/>
    <cellStyle name="Moneda 2 2 3" xfId="408" xr:uid="{00000000-0005-0000-0000-00007E010000}"/>
    <cellStyle name="Moneda 2 2 30" xfId="409" xr:uid="{00000000-0005-0000-0000-00007F010000}"/>
    <cellStyle name="Moneda 2 2 31" xfId="410" xr:uid="{00000000-0005-0000-0000-000080010000}"/>
    <cellStyle name="Moneda 2 2 32" xfId="411" xr:uid="{00000000-0005-0000-0000-000081010000}"/>
    <cellStyle name="Moneda 2 2 33" xfId="362" xr:uid="{00000000-0005-0000-0000-000082010000}"/>
    <cellStyle name="Moneda 2 2 4" xfId="412" xr:uid="{00000000-0005-0000-0000-000083010000}"/>
    <cellStyle name="Moneda 2 2 5" xfId="413" xr:uid="{00000000-0005-0000-0000-000084010000}"/>
    <cellStyle name="Moneda 2 2 6" xfId="414" xr:uid="{00000000-0005-0000-0000-000085010000}"/>
    <cellStyle name="Moneda 2 2 7" xfId="415" xr:uid="{00000000-0005-0000-0000-000086010000}"/>
    <cellStyle name="Moneda 2 2 8" xfId="416" xr:uid="{00000000-0005-0000-0000-000087010000}"/>
    <cellStyle name="Moneda 2 2 9" xfId="417" xr:uid="{00000000-0005-0000-0000-000088010000}"/>
    <cellStyle name="Moneda 2 20" xfId="418" xr:uid="{00000000-0005-0000-0000-000089010000}"/>
    <cellStyle name="Moneda 2 21" xfId="419" xr:uid="{00000000-0005-0000-0000-00008A010000}"/>
    <cellStyle name="Moneda 2 22" xfId="420" xr:uid="{00000000-0005-0000-0000-00008B010000}"/>
    <cellStyle name="Moneda 2 23" xfId="421" xr:uid="{00000000-0005-0000-0000-00008C010000}"/>
    <cellStyle name="Moneda 2 24" xfId="422" xr:uid="{00000000-0005-0000-0000-00008D010000}"/>
    <cellStyle name="Moneda 2 25" xfId="423" xr:uid="{00000000-0005-0000-0000-00008E010000}"/>
    <cellStyle name="Moneda 2 26" xfId="424" xr:uid="{00000000-0005-0000-0000-00008F010000}"/>
    <cellStyle name="Moneda 2 27" xfId="425" xr:uid="{00000000-0005-0000-0000-000090010000}"/>
    <cellStyle name="Moneda 2 28" xfId="426" xr:uid="{00000000-0005-0000-0000-000091010000}"/>
    <cellStyle name="Moneda 2 29" xfId="427" xr:uid="{00000000-0005-0000-0000-000092010000}"/>
    <cellStyle name="Moneda 2 3" xfId="55" xr:uid="{00000000-0005-0000-0000-000093010000}"/>
    <cellStyle name="Moneda 2 3 2" xfId="429" xr:uid="{00000000-0005-0000-0000-000094010000}"/>
    <cellStyle name="Moneda 2 3 3" xfId="428" xr:uid="{00000000-0005-0000-0000-000095010000}"/>
    <cellStyle name="Moneda 2 30" xfId="430" xr:uid="{00000000-0005-0000-0000-000096010000}"/>
    <cellStyle name="Moneda 2 31" xfId="431" xr:uid="{00000000-0005-0000-0000-000097010000}"/>
    <cellStyle name="Moneda 2 32" xfId="432" xr:uid="{00000000-0005-0000-0000-000098010000}"/>
    <cellStyle name="Moneda 2 33" xfId="433" xr:uid="{00000000-0005-0000-0000-000099010000}"/>
    <cellStyle name="Moneda 2 34" xfId="351" xr:uid="{00000000-0005-0000-0000-00009A010000}"/>
    <cellStyle name="Moneda 2 4" xfId="434" xr:uid="{00000000-0005-0000-0000-00009B010000}"/>
    <cellStyle name="Moneda 2 4 10" xfId="435" xr:uid="{00000000-0005-0000-0000-00009C010000}"/>
    <cellStyle name="Moneda 2 4 11" xfId="436" xr:uid="{00000000-0005-0000-0000-00009D010000}"/>
    <cellStyle name="Moneda 2 4 12" xfId="437" xr:uid="{00000000-0005-0000-0000-00009E010000}"/>
    <cellStyle name="Moneda 2 4 13" xfId="438" xr:uid="{00000000-0005-0000-0000-00009F010000}"/>
    <cellStyle name="Moneda 2 4 2" xfId="439" xr:uid="{00000000-0005-0000-0000-0000A0010000}"/>
    <cellStyle name="Moneda 2 4 2 10" xfId="440" xr:uid="{00000000-0005-0000-0000-0000A1010000}"/>
    <cellStyle name="Moneda 2 4 2 11" xfId="441" xr:uid="{00000000-0005-0000-0000-0000A2010000}"/>
    <cellStyle name="Moneda 2 4 2 12" xfId="442" xr:uid="{00000000-0005-0000-0000-0000A3010000}"/>
    <cellStyle name="Moneda 2 4 2 13" xfId="443" xr:uid="{00000000-0005-0000-0000-0000A4010000}"/>
    <cellStyle name="Moneda 2 4 2 2" xfId="444" xr:uid="{00000000-0005-0000-0000-0000A5010000}"/>
    <cellStyle name="Moneda 2 4 2 3" xfId="445" xr:uid="{00000000-0005-0000-0000-0000A6010000}"/>
    <cellStyle name="Moneda 2 4 2 4" xfId="446" xr:uid="{00000000-0005-0000-0000-0000A7010000}"/>
    <cellStyle name="Moneda 2 4 2 5" xfId="447" xr:uid="{00000000-0005-0000-0000-0000A8010000}"/>
    <cellStyle name="Moneda 2 4 2 6" xfId="448" xr:uid="{00000000-0005-0000-0000-0000A9010000}"/>
    <cellStyle name="Moneda 2 4 2 7" xfId="449" xr:uid="{00000000-0005-0000-0000-0000AA010000}"/>
    <cellStyle name="Moneda 2 4 2 8" xfId="450" xr:uid="{00000000-0005-0000-0000-0000AB010000}"/>
    <cellStyle name="Moneda 2 4 2 9" xfId="451" xr:uid="{00000000-0005-0000-0000-0000AC010000}"/>
    <cellStyle name="Moneda 2 4 3" xfId="452" xr:uid="{00000000-0005-0000-0000-0000AD010000}"/>
    <cellStyle name="Moneda 2 4 4" xfId="453" xr:uid="{00000000-0005-0000-0000-0000AE010000}"/>
    <cellStyle name="Moneda 2 4 5" xfId="454" xr:uid="{00000000-0005-0000-0000-0000AF010000}"/>
    <cellStyle name="Moneda 2 4 6" xfId="455" xr:uid="{00000000-0005-0000-0000-0000B0010000}"/>
    <cellStyle name="Moneda 2 4 7" xfId="456" xr:uid="{00000000-0005-0000-0000-0000B1010000}"/>
    <cellStyle name="Moneda 2 4 8" xfId="457" xr:uid="{00000000-0005-0000-0000-0000B2010000}"/>
    <cellStyle name="Moneda 2 4 9" xfId="458" xr:uid="{00000000-0005-0000-0000-0000B3010000}"/>
    <cellStyle name="Moneda 2 5" xfId="459" xr:uid="{00000000-0005-0000-0000-0000B4010000}"/>
    <cellStyle name="Moneda 2 6" xfId="460" xr:uid="{00000000-0005-0000-0000-0000B5010000}"/>
    <cellStyle name="Moneda 2 7" xfId="461" xr:uid="{00000000-0005-0000-0000-0000B6010000}"/>
    <cellStyle name="Moneda 2 8" xfId="462" xr:uid="{00000000-0005-0000-0000-0000B7010000}"/>
    <cellStyle name="Moneda 2 9" xfId="463" xr:uid="{00000000-0005-0000-0000-0000B8010000}"/>
    <cellStyle name="Moneda 3" xfId="54" xr:uid="{00000000-0005-0000-0000-0000B9010000}"/>
    <cellStyle name="Moneda 3 16" xfId="464" xr:uid="{00000000-0005-0000-0000-0000BA010000}"/>
    <cellStyle name="Moneda 3 5" xfId="465" xr:uid="{00000000-0005-0000-0000-0000BB010000}"/>
    <cellStyle name="Moneda 4" xfId="466" xr:uid="{00000000-0005-0000-0000-0000BC010000}"/>
    <cellStyle name="Moneda 5" xfId="467" xr:uid="{00000000-0005-0000-0000-0000BD010000}"/>
    <cellStyle name="Moneda 5 2" xfId="468" xr:uid="{00000000-0005-0000-0000-0000BE010000}"/>
    <cellStyle name="Moneda 5 3" xfId="469" xr:uid="{00000000-0005-0000-0000-0000BF010000}"/>
    <cellStyle name="Moneda 6" xfId="1785" xr:uid="{00000000-0005-0000-0000-0000C0010000}"/>
    <cellStyle name="Neutral" xfId="14" builtinId="28" customBuiltin="1"/>
    <cellStyle name="Neutral 2" xfId="470" xr:uid="{00000000-0005-0000-0000-0000C2010000}"/>
    <cellStyle name="Nivel 1,2.3,5,6,9" xfId="1799" xr:uid="{14DEE182-41D8-43CC-9645-2B963444F1C9}"/>
    <cellStyle name="Nivel 7" xfId="1800" xr:uid="{789B339D-F20B-4ABC-8028-AD8FE08E6690}"/>
    <cellStyle name="Normal" xfId="0" builtinId="0"/>
    <cellStyle name="Normal 10" xfId="471" xr:uid="{00000000-0005-0000-0000-0000C4010000}"/>
    <cellStyle name="Normal 10 10" xfId="472" xr:uid="{00000000-0005-0000-0000-0000C5010000}"/>
    <cellStyle name="Normal 10 11" xfId="473" xr:uid="{00000000-0005-0000-0000-0000C6010000}"/>
    <cellStyle name="Normal 10 12" xfId="474" xr:uid="{00000000-0005-0000-0000-0000C7010000}"/>
    <cellStyle name="Normal 10 13" xfId="475" xr:uid="{00000000-0005-0000-0000-0000C8010000}"/>
    <cellStyle name="Normal 10 14" xfId="476" xr:uid="{00000000-0005-0000-0000-0000C9010000}"/>
    <cellStyle name="Normal 10 15" xfId="477" xr:uid="{00000000-0005-0000-0000-0000CA010000}"/>
    <cellStyle name="Normal 10 16" xfId="478" xr:uid="{00000000-0005-0000-0000-0000CB010000}"/>
    <cellStyle name="Normal 10 17" xfId="479" xr:uid="{00000000-0005-0000-0000-0000CC010000}"/>
    <cellStyle name="Normal 10 18" xfId="480" xr:uid="{00000000-0005-0000-0000-0000CD010000}"/>
    <cellStyle name="Normal 10 19" xfId="481" xr:uid="{00000000-0005-0000-0000-0000CE010000}"/>
    <cellStyle name="Normal 10 2" xfId="482" xr:uid="{00000000-0005-0000-0000-0000CF010000}"/>
    <cellStyle name="Normal 10 20" xfId="483" xr:uid="{00000000-0005-0000-0000-0000D0010000}"/>
    <cellStyle name="Normal 10 21" xfId="484" xr:uid="{00000000-0005-0000-0000-0000D1010000}"/>
    <cellStyle name="Normal 10 22" xfId="485" xr:uid="{00000000-0005-0000-0000-0000D2010000}"/>
    <cellStyle name="Normal 10 23" xfId="486" xr:uid="{00000000-0005-0000-0000-0000D3010000}"/>
    <cellStyle name="Normal 10 24" xfId="487" xr:uid="{00000000-0005-0000-0000-0000D4010000}"/>
    <cellStyle name="Normal 10 25" xfId="488" xr:uid="{00000000-0005-0000-0000-0000D5010000}"/>
    <cellStyle name="Normal 10 26" xfId="489" xr:uid="{00000000-0005-0000-0000-0000D6010000}"/>
    <cellStyle name="Normal 10 27" xfId="490" xr:uid="{00000000-0005-0000-0000-0000D7010000}"/>
    <cellStyle name="Normal 10 28" xfId="491" xr:uid="{00000000-0005-0000-0000-0000D8010000}"/>
    <cellStyle name="Normal 10 29" xfId="492" xr:uid="{00000000-0005-0000-0000-0000D9010000}"/>
    <cellStyle name="Normal 10 3" xfId="493" xr:uid="{00000000-0005-0000-0000-0000DA010000}"/>
    <cellStyle name="Normal 10 30" xfId="494" xr:uid="{00000000-0005-0000-0000-0000DB010000}"/>
    <cellStyle name="Normal 10 31" xfId="495" xr:uid="{00000000-0005-0000-0000-0000DC010000}"/>
    <cellStyle name="Normal 10 32" xfId="496" xr:uid="{00000000-0005-0000-0000-0000DD010000}"/>
    <cellStyle name="Normal 10 4" xfId="497" xr:uid="{00000000-0005-0000-0000-0000DE010000}"/>
    <cellStyle name="Normal 10 5" xfId="498" xr:uid="{00000000-0005-0000-0000-0000DF010000}"/>
    <cellStyle name="Normal 10 6" xfId="499" xr:uid="{00000000-0005-0000-0000-0000E0010000}"/>
    <cellStyle name="Normal 10 7" xfId="500" xr:uid="{00000000-0005-0000-0000-0000E1010000}"/>
    <cellStyle name="Normal 10 8" xfId="501" xr:uid="{00000000-0005-0000-0000-0000E2010000}"/>
    <cellStyle name="Normal 10 9" xfId="502" xr:uid="{00000000-0005-0000-0000-0000E3010000}"/>
    <cellStyle name="Normal 11" xfId="503" xr:uid="{00000000-0005-0000-0000-0000E4010000}"/>
    <cellStyle name="Normal 11 10" xfId="504" xr:uid="{00000000-0005-0000-0000-0000E5010000}"/>
    <cellStyle name="Normal 11 11" xfId="505" xr:uid="{00000000-0005-0000-0000-0000E6010000}"/>
    <cellStyle name="Normal 11 12" xfId="506" xr:uid="{00000000-0005-0000-0000-0000E7010000}"/>
    <cellStyle name="Normal 11 13" xfId="507" xr:uid="{00000000-0005-0000-0000-0000E8010000}"/>
    <cellStyle name="Normal 11 14" xfId="508" xr:uid="{00000000-0005-0000-0000-0000E9010000}"/>
    <cellStyle name="Normal 11 14 10" xfId="509" xr:uid="{00000000-0005-0000-0000-0000EA010000}"/>
    <cellStyle name="Normal 11 14 11" xfId="510" xr:uid="{00000000-0005-0000-0000-0000EB010000}"/>
    <cellStyle name="Normal 11 14 12" xfId="511" xr:uid="{00000000-0005-0000-0000-0000EC010000}"/>
    <cellStyle name="Normal 11 14 13" xfId="512" xr:uid="{00000000-0005-0000-0000-0000ED010000}"/>
    <cellStyle name="Normal 11 14 14" xfId="513" xr:uid="{00000000-0005-0000-0000-0000EE010000}"/>
    <cellStyle name="Normal 11 14 15" xfId="514" xr:uid="{00000000-0005-0000-0000-0000EF010000}"/>
    <cellStyle name="Normal 11 14 16" xfId="515" xr:uid="{00000000-0005-0000-0000-0000F0010000}"/>
    <cellStyle name="Normal 11 14 17" xfId="516" xr:uid="{00000000-0005-0000-0000-0000F1010000}"/>
    <cellStyle name="Normal 11 14 18" xfId="517" xr:uid="{00000000-0005-0000-0000-0000F2010000}"/>
    <cellStyle name="Normal 11 14 19" xfId="518" xr:uid="{00000000-0005-0000-0000-0000F3010000}"/>
    <cellStyle name="Normal 11 14 2" xfId="519" xr:uid="{00000000-0005-0000-0000-0000F4010000}"/>
    <cellStyle name="Normal 11 14 2 10" xfId="520" xr:uid="{00000000-0005-0000-0000-0000F5010000}"/>
    <cellStyle name="Normal 11 14 2 11" xfId="521" xr:uid="{00000000-0005-0000-0000-0000F6010000}"/>
    <cellStyle name="Normal 11 14 2 12" xfId="522" xr:uid="{00000000-0005-0000-0000-0000F7010000}"/>
    <cellStyle name="Normal 11 14 2 13" xfId="523" xr:uid="{00000000-0005-0000-0000-0000F8010000}"/>
    <cellStyle name="Normal 11 14 2 14" xfId="524" xr:uid="{00000000-0005-0000-0000-0000F9010000}"/>
    <cellStyle name="Normal 11 14 2 15" xfId="525" xr:uid="{00000000-0005-0000-0000-0000FA010000}"/>
    <cellStyle name="Normal 11 14 2 16" xfId="526" xr:uid="{00000000-0005-0000-0000-0000FB010000}"/>
    <cellStyle name="Normal 11 14 2 17" xfId="527" xr:uid="{00000000-0005-0000-0000-0000FC010000}"/>
    <cellStyle name="Normal 11 14 2 18" xfId="528" xr:uid="{00000000-0005-0000-0000-0000FD010000}"/>
    <cellStyle name="Normal 11 14 2 19" xfId="529" xr:uid="{00000000-0005-0000-0000-0000FE010000}"/>
    <cellStyle name="Normal 11 14 2 2" xfId="530" xr:uid="{00000000-0005-0000-0000-0000FF010000}"/>
    <cellStyle name="Normal 11 14 2 2 10" xfId="531" xr:uid="{00000000-0005-0000-0000-000000020000}"/>
    <cellStyle name="Normal 11 14 2 2 11" xfId="532" xr:uid="{00000000-0005-0000-0000-000001020000}"/>
    <cellStyle name="Normal 11 14 2 2 12" xfId="533" xr:uid="{00000000-0005-0000-0000-000002020000}"/>
    <cellStyle name="Normal 11 14 2 2 13" xfId="534" xr:uid="{00000000-0005-0000-0000-000003020000}"/>
    <cellStyle name="Normal 11 14 2 2 14" xfId="535" xr:uid="{00000000-0005-0000-0000-000004020000}"/>
    <cellStyle name="Normal 11 14 2 2 15" xfId="536" xr:uid="{00000000-0005-0000-0000-000005020000}"/>
    <cellStyle name="Normal 11 14 2 2 16" xfId="537" xr:uid="{00000000-0005-0000-0000-000006020000}"/>
    <cellStyle name="Normal 11 14 2 2 17" xfId="538" xr:uid="{00000000-0005-0000-0000-000007020000}"/>
    <cellStyle name="Normal 11 14 2 2 18" xfId="539" xr:uid="{00000000-0005-0000-0000-000008020000}"/>
    <cellStyle name="Normal 11 14 2 2 2" xfId="540" xr:uid="{00000000-0005-0000-0000-000009020000}"/>
    <cellStyle name="Normal 11 14 2 2 3" xfId="541" xr:uid="{00000000-0005-0000-0000-00000A020000}"/>
    <cellStyle name="Normal 11 14 2 2 4" xfId="542" xr:uid="{00000000-0005-0000-0000-00000B020000}"/>
    <cellStyle name="Normal 11 14 2 2 5" xfId="543" xr:uid="{00000000-0005-0000-0000-00000C020000}"/>
    <cellStyle name="Normal 11 14 2 2 6" xfId="544" xr:uid="{00000000-0005-0000-0000-00000D020000}"/>
    <cellStyle name="Normal 11 14 2 2 7" xfId="545" xr:uid="{00000000-0005-0000-0000-00000E020000}"/>
    <cellStyle name="Normal 11 14 2 2 8" xfId="546" xr:uid="{00000000-0005-0000-0000-00000F020000}"/>
    <cellStyle name="Normal 11 14 2 2 9" xfId="547" xr:uid="{00000000-0005-0000-0000-000010020000}"/>
    <cellStyle name="Normal 11 14 2 20" xfId="548" xr:uid="{00000000-0005-0000-0000-000011020000}"/>
    <cellStyle name="Normal 11 14 2 21" xfId="549" xr:uid="{00000000-0005-0000-0000-000012020000}"/>
    <cellStyle name="Normal 11 14 2 22" xfId="550" xr:uid="{00000000-0005-0000-0000-000013020000}"/>
    <cellStyle name="Normal 11 14 2 23" xfId="551" xr:uid="{00000000-0005-0000-0000-000014020000}"/>
    <cellStyle name="Normal 11 14 2 24" xfId="552" xr:uid="{00000000-0005-0000-0000-000015020000}"/>
    <cellStyle name="Normal 11 14 2 25" xfId="553" xr:uid="{00000000-0005-0000-0000-000016020000}"/>
    <cellStyle name="Normal 11 14 2 3" xfId="554" xr:uid="{00000000-0005-0000-0000-000017020000}"/>
    <cellStyle name="Normal 11 14 2 3 10" xfId="555" xr:uid="{00000000-0005-0000-0000-000018020000}"/>
    <cellStyle name="Normal 11 14 2 3 11" xfId="556" xr:uid="{00000000-0005-0000-0000-000019020000}"/>
    <cellStyle name="Normal 11 14 2 3 12" xfId="557" xr:uid="{00000000-0005-0000-0000-00001A020000}"/>
    <cellStyle name="Normal 11 14 2 3 13" xfId="558" xr:uid="{00000000-0005-0000-0000-00001B020000}"/>
    <cellStyle name="Normal 11 14 2 3 14" xfId="559" xr:uid="{00000000-0005-0000-0000-00001C020000}"/>
    <cellStyle name="Normal 11 14 2 3 15" xfId="560" xr:uid="{00000000-0005-0000-0000-00001D020000}"/>
    <cellStyle name="Normal 11 14 2 3 16" xfId="561" xr:uid="{00000000-0005-0000-0000-00001E020000}"/>
    <cellStyle name="Normal 11 14 2 3 17" xfId="562" xr:uid="{00000000-0005-0000-0000-00001F020000}"/>
    <cellStyle name="Normal 11 14 2 3 18" xfId="563" xr:uid="{00000000-0005-0000-0000-000020020000}"/>
    <cellStyle name="Normal 11 14 2 3 2" xfId="564" xr:uid="{00000000-0005-0000-0000-000021020000}"/>
    <cellStyle name="Normal 11 14 2 3 3" xfId="565" xr:uid="{00000000-0005-0000-0000-000022020000}"/>
    <cellStyle name="Normal 11 14 2 3 4" xfId="566" xr:uid="{00000000-0005-0000-0000-000023020000}"/>
    <cellStyle name="Normal 11 14 2 3 5" xfId="567" xr:uid="{00000000-0005-0000-0000-000024020000}"/>
    <cellStyle name="Normal 11 14 2 3 6" xfId="568" xr:uid="{00000000-0005-0000-0000-000025020000}"/>
    <cellStyle name="Normal 11 14 2 3 7" xfId="569" xr:uid="{00000000-0005-0000-0000-000026020000}"/>
    <cellStyle name="Normal 11 14 2 3 8" xfId="570" xr:uid="{00000000-0005-0000-0000-000027020000}"/>
    <cellStyle name="Normal 11 14 2 3 9" xfId="571" xr:uid="{00000000-0005-0000-0000-000028020000}"/>
    <cellStyle name="Normal 11 14 2 4" xfId="572" xr:uid="{00000000-0005-0000-0000-000029020000}"/>
    <cellStyle name="Normal 11 14 2 4 10" xfId="573" xr:uid="{00000000-0005-0000-0000-00002A020000}"/>
    <cellStyle name="Normal 11 14 2 4 11" xfId="574" xr:uid="{00000000-0005-0000-0000-00002B020000}"/>
    <cellStyle name="Normal 11 14 2 4 12" xfId="575" xr:uid="{00000000-0005-0000-0000-00002C020000}"/>
    <cellStyle name="Normal 11 14 2 4 13" xfId="576" xr:uid="{00000000-0005-0000-0000-00002D020000}"/>
    <cellStyle name="Normal 11 14 2 4 14" xfId="577" xr:uid="{00000000-0005-0000-0000-00002E020000}"/>
    <cellStyle name="Normal 11 14 2 4 15" xfId="578" xr:uid="{00000000-0005-0000-0000-00002F020000}"/>
    <cellStyle name="Normal 11 14 2 4 16" xfId="579" xr:uid="{00000000-0005-0000-0000-000030020000}"/>
    <cellStyle name="Normal 11 14 2 4 17" xfId="580" xr:uid="{00000000-0005-0000-0000-000031020000}"/>
    <cellStyle name="Normal 11 14 2 4 18" xfId="581" xr:uid="{00000000-0005-0000-0000-000032020000}"/>
    <cellStyle name="Normal 11 14 2 4 2" xfId="582" xr:uid="{00000000-0005-0000-0000-000033020000}"/>
    <cellStyle name="Normal 11 14 2 4 3" xfId="583" xr:uid="{00000000-0005-0000-0000-000034020000}"/>
    <cellStyle name="Normal 11 14 2 4 4" xfId="584" xr:uid="{00000000-0005-0000-0000-000035020000}"/>
    <cellStyle name="Normal 11 14 2 4 5" xfId="585" xr:uid="{00000000-0005-0000-0000-000036020000}"/>
    <cellStyle name="Normal 11 14 2 4 6" xfId="586" xr:uid="{00000000-0005-0000-0000-000037020000}"/>
    <cellStyle name="Normal 11 14 2 4 7" xfId="587" xr:uid="{00000000-0005-0000-0000-000038020000}"/>
    <cellStyle name="Normal 11 14 2 4 8" xfId="588" xr:uid="{00000000-0005-0000-0000-000039020000}"/>
    <cellStyle name="Normal 11 14 2 4 9" xfId="589" xr:uid="{00000000-0005-0000-0000-00003A020000}"/>
    <cellStyle name="Normal 11 14 2 5" xfId="590" xr:uid="{00000000-0005-0000-0000-00003B020000}"/>
    <cellStyle name="Normal 11 14 2 5 10" xfId="591" xr:uid="{00000000-0005-0000-0000-00003C020000}"/>
    <cellStyle name="Normal 11 14 2 5 11" xfId="592" xr:uid="{00000000-0005-0000-0000-00003D020000}"/>
    <cellStyle name="Normal 11 14 2 5 12" xfId="593" xr:uid="{00000000-0005-0000-0000-00003E020000}"/>
    <cellStyle name="Normal 11 14 2 5 13" xfId="594" xr:uid="{00000000-0005-0000-0000-00003F020000}"/>
    <cellStyle name="Normal 11 14 2 5 14" xfId="595" xr:uid="{00000000-0005-0000-0000-000040020000}"/>
    <cellStyle name="Normal 11 14 2 5 15" xfId="596" xr:uid="{00000000-0005-0000-0000-000041020000}"/>
    <cellStyle name="Normal 11 14 2 5 16" xfId="597" xr:uid="{00000000-0005-0000-0000-000042020000}"/>
    <cellStyle name="Normal 11 14 2 5 17" xfId="598" xr:uid="{00000000-0005-0000-0000-000043020000}"/>
    <cellStyle name="Normal 11 14 2 5 18" xfId="599" xr:uid="{00000000-0005-0000-0000-000044020000}"/>
    <cellStyle name="Normal 11 14 2 5 2" xfId="600" xr:uid="{00000000-0005-0000-0000-000045020000}"/>
    <cellStyle name="Normal 11 14 2 5 3" xfId="601" xr:uid="{00000000-0005-0000-0000-000046020000}"/>
    <cellStyle name="Normal 11 14 2 5 4" xfId="602" xr:uid="{00000000-0005-0000-0000-000047020000}"/>
    <cellStyle name="Normal 11 14 2 5 5" xfId="603" xr:uid="{00000000-0005-0000-0000-000048020000}"/>
    <cellStyle name="Normal 11 14 2 5 6" xfId="604" xr:uid="{00000000-0005-0000-0000-000049020000}"/>
    <cellStyle name="Normal 11 14 2 5 7" xfId="605" xr:uid="{00000000-0005-0000-0000-00004A020000}"/>
    <cellStyle name="Normal 11 14 2 5 8" xfId="606" xr:uid="{00000000-0005-0000-0000-00004B020000}"/>
    <cellStyle name="Normal 11 14 2 5 9" xfId="607" xr:uid="{00000000-0005-0000-0000-00004C020000}"/>
    <cellStyle name="Normal 11 14 2 6" xfId="608" xr:uid="{00000000-0005-0000-0000-00004D020000}"/>
    <cellStyle name="Normal 11 14 2 6 10" xfId="609" xr:uid="{00000000-0005-0000-0000-00004E020000}"/>
    <cellStyle name="Normal 11 14 2 6 11" xfId="610" xr:uid="{00000000-0005-0000-0000-00004F020000}"/>
    <cellStyle name="Normal 11 14 2 6 12" xfId="611" xr:uid="{00000000-0005-0000-0000-000050020000}"/>
    <cellStyle name="Normal 11 14 2 6 13" xfId="612" xr:uid="{00000000-0005-0000-0000-000051020000}"/>
    <cellStyle name="Normal 11 14 2 6 14" xfId="613" xr:uid="{00000000-0005-0000-0000-000052020000}"/>
    <cellStyle name="Normal 11 14 2 6 15" xfId="614" xr:uid="{00000000-0005-0000-0000-000053020000}"/>
    <cellStyle name="Normal 11 14 2 6 16" xfId="615" xr:uid="{00000000-0005-0000-0000-000054020000}"/>
    <cellStyle name="Normal 11 14 2 6 17" xfId="616" xr:uid="{00000000-0005-0000-0000-000055020000}"/>
    <cellStyle name="Normal 11 14 2 6 18" xfId="617" xr:uid="{00000000-0005-0000-0000-000056020000}"/>
    <cellStyle name="Normal 11 14 2 6 2" xfId="618" xr:uid="{00000000-0005-0000-0000-000057020000}"/>
    <cellStyle name="Normal 11 14 2 6 3" xfId="619" xr:uid="{00000000-0005-0000-0000-000058020000}"/>
    <cellStyle name="Normal 11 14 2 6 4" xfId="620" xr:uid="{00000000-0005-0000-0000-000059020000}"/>
    <cellStyle name="Normal 11 14 2 6 5" xfId="621" xr:uid="{00000000-0005-0000-0000-00005A020000}"/>
    <cellStyle name="Normal 11 14 2 6 6" xfId="622" xr:uid="{00000000-0005-0000-0000-00005B020000}"/>
    <cellStyle name="Normal 11 14 2 6 7" xfId="623" xr:uid="{00000000-0005-0000-0000-00005C020000}"/>
    <cellStyle name="Normal 11 14 2 6 8" xfId="624" xr:uid="{00000000-0005-0000-0000-00005D020000}"/>
    <cellStyle name="Normal 11 14 2 6 9" xfId="625" xr:uid="{00000000-0005-0000-0000-00005E020000}"/>
    <cellStyle name="Normal 11 14 2 7" xfId="626" xr:uid="{00000000-0005-0000-0000-00005F020000}"/>
    <cellStyle name="Normal 11 14 2 7 10" xfId="627" xr:uid="{00000000-0005-0000-0000-000060020000}"/>
    <cellStyle name="Normal 11 14 2 7 11" xfId="628" xr:uid="{00000000-0005-0000-0000-000061020000}"/>
    <cellStyle name="Normal 11 14 2 7 12" xfId="629" xr:uid="{00000000-0005-0000-0000-000062020000}"/>
    <cellStyle name="Normal 11 14 2 7 13" xfId="630" xr:uid="{00000000-0005-0000-0000-000063020000}"/>
    <cellStyle name="Normal 11 14 2 7 14" xfId="631" xr:uid="{00000000-0005-0000-0000-000064020000}"/>
    <cellStyle name="Normal 11 14 2 7 15" xfId="632" xr:uid="{00000000-0005-0000-0000-000065020000}"/>
    <cellStyle name="Normal 11 14 2 7 16" xfId="633" xr:uid="{00000000-0005-0000-0000-000066020000}"/>
    <cellStyle name="Normal 11 14 2 7 17" xfId="634" xr:uid="{00000000-0005-0000-0000-000067020000}"/>
    <cellStyle name="Normal 11 14 2 7 18" xfId="635" xr:uid="{00000000-0005-0000-0000-000068020000}"/>
    <cellStyle name="Normal 11 14 2 7 2" xfId="636" xr:uid="{00000000-0005-0000-0000-000069020000}"/>
    <cellStyle name="Normal 11 14 2 7 3" xfId="637" xr:uid="{00000000-0005-0000-0000-00006A020000}"/>
    <cellStyle name="Normal 11 14 2 7 4" xfId="638" xr:uid="{00000000-0005-0000-0000-00006B020000}"/>
    <cellStyle name="Normal 11 14 2 7 5" xfId="639" xr:uid="{00000000-0005-0000-0000-00006C020000}"/>
    <cellStyle name="Normal 11 14 2 7 6" xfId="640" xr:uid="{00000000-0005-0000-0000-00006D020000}"/>
    <cellStyle name="Normal 11 14 2 7 7" xfId="641" xr:uid="{00000000-0005-0000-0000-00006E020000}"/>
    <cellStyle name="Normal 11 14 2 7 8" xfId="642" xr:uid="{00000000-0005-0000-0000-00006F020000}"/>
    <cellStyle name="Normal 11 14 2 7 9" xfId="643" xr:uid="{00000000-0005-0000-0000-000070020000}"/>
    <cellStyle name="Normal 11 14 2 8" xfId="644" xr:uid="{00000000-0005-0000-0000-000071020000}"/>
    <cellStyle name="Normal 11 14 2 8 10" xfId="645" xr:uid="{00000000-0005-0000-0000-000072020000}"/>
    <cellStyle name="Normal 11 14 2 8 11" xfId="646" xr:uid="{00000000-0005-0000-0000-000073020000}"/>
    <cellStyle name="Normal 11 14 2 8 12" xfId="647" xr:uid="{00000000-0005-0000-0000-000074020000}"/>
    <cellStyle name="Normal 11 14 2 8 13" xfId="648" xr:uid="{00000000-0005-0000-0000-000075020000}"/>
    <cellStyle name="Normal 11 14 2 8 14" xfId="649" xr:uid="{00000000-0005-0000-0000-000076020000}"/>
    <cellStyle name="Normal 11 14 2 8 15" xfId="650" xr:uid="{00000000-0005-0000-0000-000077020000}"/>
    <cellStyle name="Normal 11 14 2 8 16" xfId="651" xr:uid="{00000000-0005-0000-0000-000078020000}"/>
    <cellStyle name="Normal 11 14 2 8 17" xfId="652" xr:uid="{00000000-0005-0000-0000-000079020000}"/>
    <cellStyle name="Normal 11 14 2 8 18" xfId="653" xr:uid="{00000000-0005-0000-0000-00007A020000}"/>
    <cellStyle name="Normal 11 14 2 8 2" xfId="654" xr:uid="{00000000-0005-0000-0000-00007B020000}"/>
    <cellStyle name="Normal 11 14 2 8 3" xfId="655" xr:uid="{00000000-0005-0000-0000-00007C020000}"/>
    <cellStyle name="Normal 11 14 2 8 4" xfId="656" xr:uid="{00000000-0005-0000-0000-00007D020000}"/>
    <cellStyle name="Normal 11 14 2 8 5" xfId="657" xr:uid="{00000000-0005-0000-0000-00007E020000}"/>
    <cellStyle name="Normal 11 14 2 8 6" xfId="658" xr:uid="{00000000-0005-0000-0000-00007F020000}"/>
    <cellStyle name="Normal 11 14 2 8 7" xfId="659" xr:uid="{00000000-0005-0000-0000-000080020000}"/>
    <cellStyle name="Normal 11 14 2 8 8" xfId="660" xr:uid="{00000000-0005-0000-0000-000081020000}"/>
    <cellStyle name="Normal 11 14 2 8 9" xfId="661" xr:uid="{00000000-0005-0000-0000-000082020000}"/>
    <cellStyle name="Normal 11 14 2 9" xfId="662" xr:uid="{00000000-0005-0000-0000-000083020000}"/>
    <cellStyle name="Normal 11 14 20" xfId="663" xr:uid="{00000000-0005-0000-0000-000084020000}"/>
    <cellStyle name="Normal 11 14 21" xfId="664" xr:uid="{00000000-0005-0000-0000-000085020000}"/>
    <cellStyle name="Normal 11 14 22" xfId="665" xr:uid="{00000000-0005-0000-0000-000086020000}"/>
    <cellStyle name="Normal 11 14 23" xfId="666" xr:uid="{00000000-0005-0000-0000-000087020000}"/>
    <cellStyle name="Normal 11 14 24" xfId="667" xr:uid="{00000000-0005-0000-0000-000088020000}"/>
    <cellStyle name="Normal 11 14 25" xfId="668" xr:uid="{00000000-0005-0000-0000-000089020000}"/>
    <cellStyle name="Normal 11 14 26" xfId="669" xr:uid="{00000000-0005-0000-0000-00008A020000}"/>
    <cellStyle name="Normal 11 14 3" xfId="670" xr:uid="{00000000-0005-0000-0000-00008B020000}"/>
    <cellStyle name="Normal 11 14 3 10" xfId="671" xr:uid="{00000000-0005-0000-0000-00008C020000}"/>
    <cellStyle name="Normal 11 14 3 11" xfId="672" xr:uid="{00000000-0005-0000-0000-00008D020000}"/>
    <cellStyle name="Normal 11 14 3 12" xfId="673" xr:uid="{00000000-0005-0000-0000-00008E020000}"/>
    <cellStyle name="Normal 11 14 3 13" xfId="674" xr:uid="{00000000-0005-0000-0000-00008F020000}"/>
    <cellStyle name="Normal 11 14 3 14" xfId="675" xr:uid="{00000000-0005-0000-0000-000090020000}"/>
    <cellStyle name="Normal 11 14 3 15" xfId="676" xr:uid="{00000000-0005-0000-0000-000091020000}"/>
    <cellStyle name="Normal 11 14 3 16" xfId="677" xr:uid="{00000000-0005-0000-0000-000092020000}"/>
    <cellStyle name="Normal 11 14 3 17" xfId="678" xr:uid="{00000000-0005-0000-0000-000093020000}"/>
    <cellStyle name="Normal 11 14 3 18" xfId="679" xr:uid="{00000000-0005-0000-0000-000094020000}"/>
    <cellStyle name="Normal 11 14 3 2" xfId="680" xr:uid="{00000000-0005-0000-0000-000095020000}"/>
    <cellStyle name="Normal 11 14 3 3" xfId="681" xr:uid="{00000000-0005-0000-0000-000096020000}"/>
    <cellStyle name="Normal 11 14 3 4" xfId="682" xr:uid="{00000000-0005-0000-0000-000097020000}"/>
    <cellStyle name="Normal 11 14 3 5" xfId="683" xr:uid="{00000000-0005-0000-0000-000098020000}"/>
    <cellStyle name="Normal 11 14 3 6" xfId="684" xr:uid="{00000000-0005-0000-0000-000099020000}"/>
    <cellStyle name="Normal 11 14 3 7" xfId="685" xr:uid="{00000000-0005-0000-0000-00009A020000}"/>
    <cellStyle name="Normal 11 14 3 8" xfId="686" xr:uid="{00000000-0005-0000-0000-00009B020000}"/>
    <cellStyle name="Normal 11 14 3 9" xfId="687" xr:uid="{00000000-0005-0000-0000-00009C020000}"/>
    <cellStyle name="Normal 11 14 4" xfId="688" xr:uid="{00000000-0005-0000-0000-00009D020000}"/>
    <cellStyle name="Normal 11 14 4 10" xfId="689" xr:uid="{00000000-0005-0000-0000-00009E020000}"/>
    <cellStyle name="Normal 11 14 4 11" xfId="690" xr:uid="{00000000-0005-0000-0000-00009F020000}"/>
    <cellStyle name="Normal 11 14 4 12" xfId="691" xr:uid="{00000000-0005-0000-0000-0000A0020000}"/>
    <cellStyle name="Normal 11 14 4 13" xfId="692" xr:uid="{00000000-0005-0000-0000-0000A1020000}"/>
    <cellStyle name="Normal 11 14 4 14" xfId="693" xr:uid="{00000000-0005-0000-0000-0000A2020000}"/>
    <cellStyle name="Normal 11 14 4 15" xfId="694" xr:uid="{00000000-0005-0000-0000-0000A3020000}"/>
    <cellStyle name="Normal 11 14 4 16" xfId="695" xr:uid="{00000000-0005-0000-0000-0000A4020000}"/>
    <cellStyle name="Normal 11 14 4 17" xfId="696" xr:uid="{00000000-0005-0000-0000-0000A5020000}"/>
    <cellStyle name="Normal 11 14 4 18" xfId="697" xr:uid="{00000000-0005-0000-0000-0000A6020000}"/>
    <cellStyle name="Normal 11 14 4 2" xfId="698" xr:uid="{00000000-0005-0000-0000-0000A7020000}"/>
    <cellStyle name="Normal 11 14 4 3" xfId="699" xr:uid="{00000000-0005-0000-0000-0000A8020000}"/>
    <cellStyle name="Normal 11 14 4 4" xfId="700" xr:uid="{00000000-0005-0000-0000-0000A9020000}"/>
    <cellStyle name="Normal 11 14 4 5" xfId="701" xr:uid="{00000000-0005-0000-0000-0000AA020000}"/>
    <cellStyle name="Normal 11 14 4 6" xfId="702" xr:uid="{00000000-0005-0000-0000-0000AB020000}"/>
    <cellStyle name="Normal 11 14 4 7" xfId="703" xr:uid="{00000000-0005-0000-0000-0000AC020000}"/>
    <cellStyle name="Normal 11 14 4 8" xfId="704" xr:uid="{00000000-0005-0000-0000-0000AD020000}"/>
    <cellStyle name="Normal 11 14 4 9" xfId="705" xr:uid="{00000000-0005-0000-0000-0000AE020000}"/>
    <cellStyle name="Normal 11 14 5" xfId="706" xr:uid="{00000000-0005-0000-0000-0000AF020000}"/>
    <cellStyle name="Normal 11 14 5 10" xfId="707" xr:uid="{00000000-0005-0000-0000-0000B0020000}"/>
    <cellStyle name="Normal 11 14 5 11" xfId="708" xr:uid="{00000000-0005-0000-0000-0000B1020000}"/>
    <cellStyle name="Normal 11 14 5 12" xfId="709" xr:uid="{00000000-0005-0000-0000-0000B2020000}"/>
    <cellStyle name="Normal 11 14 5 13" xfId="710" xr:uid="{00000000-0005-0000-0000-0000B3020000}"/>
    <cellStyle name="Normal 11 14 5 14" xfId="711" xr:uid="{00000000-0005-0000-0000-0000B4020000}"/>
    <cellStyle name="Normal 11 14 5 15" xfId="712" xr:uid="{00000000-0005-0000-0000-0000B5020000}"/>
    <cellStyle name="Normal 11 14 5 16" xfId="713" xr:uid="{00000000-0005-0000-0000-0000B6020000}"/>
    <cellStyle name="Normal 11 14 5 17" xfId="714" xr:uid="{00000000-0005-0000-0000-0000B7020000}"/>
    <cellStyle name="Normal 11 14 5 18" xfId="715" xr:uid="{00000000-0005-0000-0000-0000B8020000}"/>
    <cellStyle name="Normal 11 14 5 2" xfId="716" xr:uid="{00000000-0005-0000-0000-0000B9020000}"/>
    <cellStyle name="Normal 11 14 5 3" xfId="717" xr:uid="{00000000-0005-0000-0000-0000BA020000}"/>
    <cellStyle name="Normal 11 14 5 4" xfId="718" xr:uid="{00000000-0005-0000-0000-0000BB020000}"/>
    <cellStyle name="Normal 11 14 5 5" xfId="719" xr:uid="{00000000-0005-0000-0000-0000BC020000}"/>
    <cellStyle name="Normal 11 14 5 6" xfId="720" xr:uid="{00000000-0005-0000-0000-0000BD020000}"/>
    <cellStyle name="Normal 11 14 5 7" xfId="721" xr:uid="{00000000-0005-0000-0000-0000BE020000}"/>
    <cellStyle name="Normal 11 14 5 8" xfId="722" xr:uid="{00000000-0005-0000-0000-0000BF020000}"/>
    <cellStyle name="Normal 11 14 5 9" xfId="723" xr:uid="{00000000-0005-0000-0000-0000C0020000}"/>
    <cellStyle name="Normal 11 14 6" xfId="724" xr:uid="{00000000-0005-0000-0000-0000C1020000}"/>
    <cellStyle name="Normal 11 14 6 10" xfId="725" xr:uid="{00000000-0005-0000-0000-0000C2020000}"/>
    <cellStyle name="Normal 11 14 6 11" xfId="726" xr:uid="{00000000-0005-0000-0000-0000C3020000}"/>
    <cellStyle name="Normal 11 14 6 12" xfId="727" xr:uid="{00000000-0005-0000-0000-0000C4020000}"/>
    <cellStyle name="Normal 11 14 6 13" xfId="728" xr:uid="{00000000-0005-0000-0000-0000C5020000}"/>
    <cellStyle name="Normal 11 14 6 14" xfId="729" xr:uid="{00000000-0005-0000-0000-0000C6020000}"/>
    <cellStyle name="Normal 11 14 6 15" xfId="730" xr:uid="{00000000-0005-0000-0000-0000C7020000}"/>
    <cellStyle name="Normal 11 14 6 16" xfId="731" xr:uid="{00000000-0005-0000-0000-0000C8020000}"/>
    <cellStyle name="Normal 11 14 6 17" xfId="732" xr:uid="{00000000-0005-0000-0000-0000C9020000}"/>
    <cellStyle name="Normal 11 14 6 18" xfId="733" xr:uid="{00000000-0005-0000-0000-0000CA020000}"/>
    <cellStyle name="Normal 11 14 6 2" xfId="734" xr:uid="{00000000-0005-0000-0000-0000CB020000}"/>
    <cellStyle name="Normal 11 14 6 3" xfId="735" xr:uid="{00000000-0005-0000-0000-0000CC020000}"/>
    <cellStyle name="Normal 11 14 6 4" xfId="736" xr:uid="{00000000-0005-0000-0000-0000CD020000}"/>
    <cellStyle name="Normal 11 14 6 5" xfId="737" xr:uid="{00000000-0005-0000-0000-0000CE020000}"/>
    <cellStyle name="Normal 11 14 6 6" xfId="738" xr:uid="{00000000-0005-0000-0000-0000CF020000}"/>
    <cellStyle name="Normal 11 14 6 7" xfId="739" xr:uid="{00000000-0005-0000-0000-0000D0020000}"/>
    <cellStyle name="Normal 11 14 6 8" xfId="740" xr:uid="{00000000-0005-0000-0000-0000D1020000}"/>
    <cellStyle name="Normal 11 14 6 9" xfId="741" xr:uid="{00000000-0005-0000-0000-0000D2020000}"/>
    <cellStyle name="Normal 11 14 7" xfId="742" xr:uid="{00000000-0005-0000-0000-0000D3020000}"/>
    <cellStyle name="Normal 11 14 7 10" xfId="743" xr:uid="{00000000-0005-0000-0000-0000D4020000}"/>
    <cellStyle name="Normal 11 14 7 11" xfId="744" xr:uid="{00000000-0005-0000-0000-0000D5020000}"/>
    <cellStyle name="Normal 11 14 7 12" xfId="745" xr:uid="{00000000-0005-0000-0000-0000D6020000}"/>
    <cellStyle name="Normal 11 14 7 13" xfId="746" xr:uid="{00000000-0005-0000-0000-0000D7020000}"/>
    <cellStyle name="Normal 11 14 7 14" xfId="747" xr:uid="{00000000-0005-0000-0000-0000D8020000}"/>
    <cellStyle name="Normal 11 14 7 15" xfId="748" xr:uid="{00000000-0005-0000-0000-0000D9020000}"/>
    <cellStyle name="Normal 11 14 7 16" xfId="749" xr:uid="{00000000-0005-0000-0000-0000DA020000}"/>
    <cellStyle name="Normal 11 14 7 17" xfId="750" xr:uid="{00000000-0005-0000-0000-0000DB020000}"/>
    <cellStyle name="Normal 11 14 7 18" xfId="751" xr:uid="{00000000-0005-0000-0000-0000DC020000}"/>
    <cellStyle name="Normal 11 14 7 2" xfId="752" xr:uid="{00000000-0005-0000-0000-0000DD020000}"/>
    <cellStyle name="Normal 11 14 7 3" xfId="753" xr:uid="{00000000-0005-0000-0000-0000DE020000}"/>
    <cellStyle name="Normal 11 14 7 4" xfId="754" xr:uid="{00000000-0005-0000-0000-0000DF020000}"/>
    <cellStyle name="Normal 11 14 7 5" xfId="755" xr:uid="{00000000-0005-0000-0000-0000E0020000}"/>
    <cellStyle name="Normal 11 14 7 6" xfId="756" xr:uid="{00000000-0005-0000-0000-0000E1020000}"/>
    <cellStyle name="Normal 11 14 7 7" xfId="757" xr:uid="{00000000-0005-0000-0000-0000E2020000}"/>
    <cellStyle name="Normal 11 14 7 8" xfId="758" xr:uid="{00000000-0005-0000-0000-0000E3020000}"/>
    <cellStyle name="Normal 11 14 7 9" xfId="759" xr:uid="{00000000-0005-0000-0000-0000E4020000}"/>
    <cellStyle name="Normal 11 14 8" xfId="760" xr:uid="{00000000-0005-0000-0000-0000E5020000}"/>
    <cellStyle name="Normal 11 14 8 10" xfId="761" xr:uid="{00000000-0005-0000-0000-0000E6020000}"/>
    <cellStyle name="Normal 11 14 8 11" xfId="762" xr:uid="{00000000-0005-0000-0000-0000E7020000}"/>
    <cellStyle name="Normal 11 14 8 12" xfId="763" xr:uid="{00000000-0005-0000-0000-0000E8020000}"/>
    <cellStyle name="Normal 11 14 8 13" xfId="764" xr:uid="{00000000-0005-0000-0000-0000E9020000}"/>
    <cellStyle name="Normal 11 14 8 14" xfId="765" xr:uid="{00000000-0005-0000-0000-0000EA020000}"/>
    <cellStyle name="Normal 11 14 8 15" xfId="766" xr:uid="{00000000-0005-0000-0000-0000EB020000}"/>
    <cellStyle name="Normal 11 14 8 16" xfId="767" xr:uid="{00000000-0005-0000-0000-0000EC020000}"/>
    <cellStyle name="Normal 11 14 8 17" xfId="768" xr:uid="{00000000-0005-0000-0000-0000ED020000}"/>
    <cellStyle name="Normal 11 14 8 18" xfId="769" xr:uid="{00000000-0005-0000-0000-0000EE020000}"/>
    <cellStyle name="Normal 11 14 8 2" xfId="770" xr:uid="{00000000-0005-0000-0000-0000EF020000}"/>
    <cellStyle name="Normal 11 14 8 3" xfId="771" xr:uid="{00000000-0005-0000-0000-0000F0020000}"/>
    <cellStyle name="Normal 11 14 8 4" xfId="772" xr:uid="{00000000-0005-0000-0000-0000F1020000}"/>
    <cellStyle name="Normal 11 14 8 5" xfId="773" xr:uid="{00000000-0005-0000-0000-0000F2020000}"/>
    <cellStyle name="Normal 11 14 8 6" xfId="774" xr:uid="{00000000-0005-0000-0000-0000F3020000}"/>
    <cellStyle name="Normal 11 14 8 7" xfId="775" xr:uid="{00000000-0005-0000-0000-0000F4020000}"/>
    <cellStyle name="Normal 11 14 8 8" xfId="776" xr:uid="{00000000-0005-0000-0000-0000F5020000}"/>
    <cellStyle name="Normal 11 14 8 9" xfId="777" xr:uid="{00000000-0005-0000-0000-0000F6020000}"/>
    <cellStyle name="Normal 11 14 9" xfId="778" xr:uid="{00000000-0005-0000-0000-0000F7020000}"/>
    <cellStyle name="Normal 11 14 9 10" xfId="779" xr:uid="{00000000-0005-0000-0000-0000F8020000}"/>
    <cellStyle name="Normal 11 14 9 11" xfId="780" xr:uid="{00000000-0005-0000-0000-0000F9020000}"/>
    <cellStyle name="Normal 11 14 9 12" xfId="781" xr:uid="{00000000-0005-0000-0000-0000FA020000}"/>
    <cellStyle name="Normal 11 14 9 13" xfId="782" xr:uid="{00000000-0005-0000-0000-0000FB020000}"/>
    <cellStyle name="Normal 11 14 9 14" xfId="783" xr:uid="{00000000-0005-0000-0000-0000FC020000}"/>
    <cellStyle name="Normal 11 14 9 15" xfId="784" xr:uid="{00000000-0005-0000-0000-0000FD020000}"/>
    <cellStyle name="Normal 11 14 9 16" xfId="785" xr:uid="{00000000-0005-0000-0000-0000FE020000}"/>
    <cellStyle name="Normal 11 14 9 17" xfId="786" xr:uid="{00000000-0005-0000-0000-0000FF020000}"/>
    <cellStyle name="Normal 11 14 9 18" xfId="787" xr:uid="{00000000-0005-0000-0000-000000030000}"/>
    <cellStyle name="Normal 11 14 9 2" xfId="788" xr:uid="{00000000-0005-0000-0000-000001030000}"/>
    <cellStyle name="Normal 11 14 9 3" xfId="789" xr:uid="{00000000-0005-0000-0000-000002030000}"/>
    <cellStyle name="Normal 11 14 9 4" xfId="790" xr:uid="{00000000-0005-0000-0000-000003030000}"/>
    <cellStyle name="Normal 11 14 9 5" xfId="791" xr:uid="{00000000-0005-0000-0000-000004030000}"/>
    <cellStyle name="Normal 11 14 9 6" xfId="792" xr:uid="{00000000-0005-0000-0000-000005030000}"/>
    <cellStyle name="Normal 11 14 9 7" xfId="793" xr:uid="{00000000-0005-0000-0000-000006030000}"/>
    <cellStyle name="Normal 11 14 9 8" xfId="794" xr:uid="{00000000-0005-0000-0000-000007030000}"/>
    <cellStyle name="Normal 11 14 9 9" xfId="795" xr:uid="{00000000-0005-0000-0000-000008030000}"/>
    <cellStyle name="Normal 11 2" xfId="796" xr:uid="{00000000-0005-0000-0000-000009030000}"/>
    <cellStyle name="Normal 11 3" xfId="797" xr:uid="{00000000-0005-0000-0000-00000A030000}"/>
    <cellStyle name="Normal 11 4" xfId="798" xr:uid="{00000000-0005-0000-0000-00000B030000}"/>
    <cellStyle name="Normal 11 5" xfId="799" xr:uid="{00000000-0005-0000-0000-00000C030000}"/>
    <cellStyle name="Normal 11 6" xfId="800" xr:uid="{00000000-0005-0000-0000-00000D030000}"/>
    <cellStyle name="Normal 11 7" xfId="801" xr:uid="{00000000-0005-0000-0000-00000E030000}"/>
    <cellStyle name="Normal 11 8" xfId="802" xr:uid="{00000000-0005-0000-0000-00000F030000}"/>
    <cellStyle name="Normal 11 9" xfId="803" xr:uid="{00000000-0005-0000-0000-000010030000}"/>
    <cellStyle name="Normal 12" xfId="804" xr:uid="{00000000-0005-0000-0000-000011030000}"/>
    <cellStyle name="Normal 13" xfId="805" xr:uid="{00000000-0005-0000-0000-000012030000}"/>
    <cellStyle name="Normal 14" xfId="806" xr:uid="{00000000-0005-0000-0000-000013030000}"/>
    <cellStyle name="Normal 15" xfId="807" xr:uid="{00000000-0005-0000-0000-000014030000}"/>
    <cellStyle name="Normal 15 10" xfId="808" xr:uid="{00000000-0005-0000-0000-000015030000}"/>
    <cellStyle name="Normal 15 11" xfId="809" xr:uid="{00000000-0005-0000-0000-000016030000}"/>
    <cellStyle name="Normal 15 12" xfId="810" xr:uid="{00000000-0005-0000-0000-000017030000}"/>
    <cellStyle name="Normal 15 13" xfId="811" xr:uid="{00000000-0005-0000-0000-000018030000}"/>
    <cellStyle name="Normal 15 14" xfId="812" xr:uid="{00000000-0005-0000-0000-000019030000}"/>
    <cellStyle name="Normal 15 15" xfId="813" xr:uid="{00000000-0005-0000-0000-00001A030000}"/>
    <cellStyle name="Normal 15 16" xfId="814" xr:uid="{00000000-0005-0000-0000-00001B030000}"/>
    <cellStyle name="Normal 15 17" xfId="815" xr:uid="{00000000-0005-0000-0000-00001C030000}"/>
    <cellStyle name="Normal 15 18" xfId="816" xr:uid="{00000000-0005-0000-0000-00001D030000}"/>
    <cellStyle name="Normal 15 19" xfId="817" xr:uid="{00000000-0005-0000-0000-00001E030000}"/>
    <cellStyle name="Normal 15 2" xfId="818" xr:uid="{00000000-0005-0000-0000-00001F030000}"/>
    <cellStyle name="Normal 15 2 10" xfId="819" xr:uid="{00000000-0005-0000-0000-000020030000}"/>
    <cellStyle name="Normal 15 2 11" xfId="820" xr:uid="{00000000-0005-0000-0000-000021030000}"/>
    <cellStyle name="Normal 15 2 12" xfId="821" xr:uid="{00000000-0005-0000-0000-000022030000}"/>
    <cellStyle name="Normal 15 2 13" xfId="822" xr:uid="{00000000-0005-0000-0000-000023030000}"/>
    <cellStyle name="Normal 15 2 14" xfId="823" xr:uid="{00000000-0005-0000-0000-000024030000}"/>
    <cellStyle name="Normal 15 2 15" xfId="824" xr:uid="{00000000-0005-0000-0000-000025030000}"/>
    <cellStyle name="Normal 15 2 16" xfId="825" xr:uid="{00000000-0005-0000-0000-000026030000}"/>
    <cellStyle name="Normal 15 2 17" xfId="826" xr:uid="{00000000-0005-0000-0000-000027030000}"/>
    <cellStyle name="Normal 15 2 18" xfId="827" xr:uid="{00000000-0005-0000-0000-000028030000}"/>
    <cellStyle name="Normal 15 2 2" xfId="828" xr:uid="{00000000-0005-0000-0000-000029030000}"/>
    <cellStyle name="Normal 15 2 3" xfId="829" xr:uid="{00000000-0005-0000-0000-00002A030000}"/>
    <cellStyle name="Normal 15 2 4" xfId="830" xr:uid="{00000000-0005-0000-0000-00002B030000}"/>
    <cellStyle name="Normal 15 2 5" xfId="831" xr:uid="{00000000-0005-0000-0000-00002C030000}"/>
    <cellStyle name="Normal 15 2 6" xfId="832" xr:uid="{00000000-0005-0000-0000-00002D030000}"/>
    <cellStyle name="Normal 15 2 7" xfId="833" xr:uid="{00000000-0005-0000-0000-00002E030000}"/>
    <cellStyle name="Normal 15 2 8" xfId="834" xr:uid="{00000000-0005-0000-0000-00002F030000}"/>
    <cellStyle name="Normal 15 2 9" xfId="835" xr:uid="{00000000-0005-0000-0000-000030030000}"/>
    <cellStyle name="Normal 15 20" xfId="836" xr:uid="{00000000-0005-0000-0000-000031030000}"/>
    <cellStyle name="Normal 15 21" xfId="837" xr:uid="{00000000-0005-0000-0000-000032030000}"/>
    <cellStyle name="Normal 15 22" xfId="838" xr:uid="{00000000-0005-0000-0000-000033030000}"/>
    <cellStyle name="Normal 15 23" xfId="839" xr:uid="{00000000-0005-0000-0000-000034030000}"/>
    <cellStyle name="Normal 15 24" xfId="840" xr:uid="{00000000-0005-0000-0000-000035030000}"/>
    <cellStyle name="Normal 15 25" xfId="841" xr:uid="{00000000-0005-0000-0000-000036030000}"/>
    <cellStyle name="Normal 15 3" xfId="842" xr:uid="{00000000-0005-0000-0000-000037030000}"/>
    <cellStyle name="Normal 15 3 10" xfId="843" xr:uid="{00000000-0005-0000-0000-000038030000}"/>
    <cellStyle name="Normal 15 3 11" xfId="844" xr:uid="{00000000-0005-0000-0000-000039030000}"/>
    <cellStyle name="Normal 15 3 12" xfId="845" xr:uid="{00000000-0005-0000-0000-00003A030000}"/>
    <cellStyle name="Normal 15 3 13" xfId="846" xr:uid="{00000000-0005-0000-0000-00003B030000}"/>
    <cellStyle name="Normal 15 3 14" xfId="847" xr:uid="{00000000-0005-0000-0000-00003C030000}"/>
    <cellStyle name="Normal 15 3 15" xfId="848" xr:uid="{00000000-0005-0000-0000-00003D030000}"/>
    <cellStyle name="Normal 15 3 16" xfId="849" xr:uid="{00000000-0005-0000-0000-00003E030000}"/>
    <cellStyle name="Normal 15 3 17" xfId="850" xr:uid="{00000000-0005-0000-0000-00003F030000}"/>
    <cellStyle name="Normal 15 3 18" xfId="851" xr:uid="{00000000-0005-0000-0000-000040030000}"/>
    <cellStyle name="Normal 15 3 2" xfId="852" xr:uid="{00000000-0005-0000-0000-000041030000}"/>
    <cellStyle name="Normal 15 3 3" xfId="853" xr:uid="{00000000-0005-0000-0000-000042030000}"/>
    <cellStyle name="Normal 15 3 4" xfId="854" xr:uid="{00000000-0005-0000-0000-000043030000}"/>
    <cellStyle name="Normal 15 3 5" xfId="855" xr:uid="{00000000-0005-0000-0000-000044030000}"/>
    <cellStyle name="Normal 15 3 6" xfId="856" xr:uid="{00000000-0005-0000-0000-000045030000}"/>
    <cellStyle name="Normal 15 3 7" xfId="857" xr:uid="{00000000-0005-0000-0000-000046030000}"/>
    <cellStyle name="Normal 15 3 8" xfId="858" xr:uid="{00000000-0005-0000-0000-000047030000}"/>
    <cellStyle name="Normal 15 3 9" xfId="859" xr:uid="{00000000-0005-0000-0000-000048030000}"/>
    <cellStyle name="Normal 15 4" xfId="860" xr:uid="{00000000-0005-0000-0000-000049030000}"/>
    <cellStyle name="Normal 15 4 10" xfId="861" xr:uid="{00000000-0005-0000-0000-00004A030000}"/>
    <cellStyle name="Normal 15 4 11" xfId="862" xr:uid="{00000000-0005-0000-0000-00004B030000}"/>
    <cellStyle name="Normal 15 4 12" xfId="863" xr:uid="{00000000-0005-0000-0000-00004C030000}"/>
    <cellStyle name="Normal 15 4 13" xfId="864" xr:uid="{00000000-0005-0000-0000-00004D030000}"/>
    <cellStyle name="Normal 15 4 14" xfId="865" xr:uid="{00000000-0005-0000-0000-00004E030000}"/>
    <cellStyle name="Normal 15 4 15" xfId="866" xr:uid="{00000000-0005-0000-0000-00004F030000}"/>
    <cellStyle name="Normal 15 4 16" xfId="867" xr:uid="{00000000-0005-0000-0000-000050030000}"/>
    <cellStyle name="Normal 15 4 17" xfId="868" xr:uid="{00000000-0005-0000-0000-000051030000}"/>
    <cellStyle name="Normal 15 4 18" xfId="869" xr:uid="{00000000-0005-0000-0000-000052030000}"/>
    <cellStyle name="Normal 15 4 2" xfId="870" xr:uid="{00000000-0005-0000-0000-000053030000}"/>
    <cellStyle name="Normal 15 4 3" xfId="871" xr:uid="{00000000-0005-0000-0000-000054030000}"/>
    <cellStyle name="Normal 15 4 4" xfId="872" xr:uid="{00000000-0005-0000-0000-000055030000}"/>
    <cellStyle name="Normal 15 4 5" xfId="873" xr:uid="{00000000-0005-0000-0000-000056030000}"/>
    <cellStyle name="Normal 15 4 6" xfId="874" xr:uid="{00000000-0005-0000-0000-000057030000}"/>
    <cellStyle name="Normal 15 4 7" xfId="875" xr:uid="{00000000-0005-0000-0000-000058030000}"/>
    <cellStyle name="Normal 15 4 8" xfId="876" xr:uid="{00000000-0005-0000-0000-000059030000}"/>
    <cellStyle name="Normal 15 4 9" xfId="877" xr:uid="{00000000-0005-0000-0000-00005A030000}"/>
    <cellStyle name="Normal 15 5" xfId="878" xr:uid="{00000000-0005-0000-0000-00005B030000}"/>
    <cellStyle name="Normal 15 5 10" xfId="879" xr:uid="{00000000-0005-0000-0000-00005C030000}"/>
    <cellStyle name="Normal 15 5 11" xfId="880" xr:uid="{00000000-0005-0000-0000-00005D030000}"/>
    <cellStyle name="Normal 15 5 12" xfId="881" xr:uid="{00000000-0005-0000-0000-00005E030000}"/>
    <cellStyle name="Normal 15 5 13" xfId="882" xr:uid="{00000000-0005-0000-0000-00005F030000}"/>
    <cellStyle name="Normal 15 5 14" xfId="883" xr:uid="{00000000-0005-0000-0000-000060030000}"/>
    <cellStyle name="Normal 15 5 15" xfId="884" xr:uid="{00000000-0005-0000-0000-000061030000}"/>
    <cellStyle name="Normal 15 5 16" xfId="885" xr:uid="{00000000-0005-0000-0000-000062030000}"/>
    <cellStyle name="Normal 15 5 17" xfId="886" xr:uid="{00000000-0005-0000-0000-000063030000}"/>
    <cellStyle name="Normal 15 5 18" xfId="887" xr:uid="{00000000-0005-0000-0000-000064030000}"/>
    <cellStyle name="Normal 15 5 2" xfId="888" xr:uid="{00000000-0005-0000-0000-000065030000}"/>
    <cellStyle name="Normal 15 5 3" xfId="889" xr:uid="{00000000-0005-0000-0000-000066030000}"/>
    <cellStyle name="Normal 15 5 4" xfId="890" xr:uid="{00000000-0005-0000-0000-000067030000}"/>
    <cellStyle name="Normal 15 5 5" xfId="891" xr:uid="{00000000-0005-0000-0000-000068030000}"/>
    <cellStyle name="Normal 15 5 6" xfId="892" xr:uid="{00000000-0005-0000-0000-000069030000}"/>
    <cellStyle name="Normal 15 5 7" xfId="893" xr:uid="{00000000-0005-0000-0000-00006A030000}"/>
    <cellStyle name="Normal 15 5 8" xfId="894" xr:uid="{00000000-0005-0000-0000-00006B030000}"/>
    <cellStyle name="Normal 15 5 9" xfId="895" xr:uid="{00000000-0005-0000-0000-00006C030000}"/>
    <cellStyle name="Normal 15 6" xfId="896" xr:uid="{00000000-0005-0000-0000-00006D030000}"/>
    <cellStyle name="Normal 15 6 10" xfId="897" xr:uid="{00000000-0005-0000-0000-00006E030000}"/>
    <cellStyle name="Normal 15 6 11" xfId="898" xr:uid="{00000000-0005-0000-0000-00006F030000}"/>
    <cellStyle name="Normal 15 6 12" xfId="899" xr:uid="{00000000-0005-0000-0000-000070030000}"/>
    <cellStyle name="Normal 15 6 13" xfId="900" xr:uid="{00000000-0005-0000-0000-000071030000}"/>
    <cellStyle name="Normal 15 6 14" xfId="901" xr:uid="{00000000-0005-0000-0000-000072030000}"/>
    <cellStyle name="Normal 15 6 15" xfId="902" xr:uid="{00000000-0005-0000-0000-000073030000}"/>
    <cellStyle name="Normal 15 6 16" xfId="903" xr:uid="{00000000-0005-0000-0000-000074030000}"/>
    <cellStyle name="Normal 15 6 17" xfId="904" xr:uid="{00000000-0005-0000-0000-000075030000}"/>
    <cellStyle name="Normal 15 6 18" xfId="905" xr:uid="{00000000-0005-0000-0000-000076030000}"/>
    <cellStyle name="Normal 15 6 2" xfId="906" xr:uid="{00000000-0005-0000-0000-000077030000}"/>
    <cellStyle name="Normal 15 6 3" xfId="907" xr:uid="{00000000-0005-0000-0000-000078030000}"/>
    <cellStyle name="Normal 15 6 4" xfId="908" xr:uid="{00000000-0005-0000-0000-000079030000}"/>
    <cellStyle name="Normal 15 6 5" xfId="909" xr:uid="{00000000-0005-0000-0000-00007A030000}"/>
    <cellStyle name="Normal 15 6 6" xfId="910" xr:uid="{00000000-0005-0000-0000-00007B030000}"/>
    <cellStyle name="Normal 15 6 7" xfId="911" xr:uid="{00000000-0005-0000-0000-00007C030000}"/>
    <cellStyle name="Normal 15 6 8" xfId="912" xr:uid="{00000000-0005-0000-0000-00007D030000}"/>
    <cellStyle name="Normal 15 6 9" xfId="913" xr:uid="{00000000-0005-0000-0000-00007E030000}"/>
    <cellStyle name="Normal 15 7" xfId="914" xr:uid="{00000000-0005-0000-0000-00007F030000}"/>
    <cellStyle name="Normal 15 7 10" xfId="915" xr:uid="{00000000-0005-0000-0000-000080030000}"/>
    <cellStyle name="Normal 15 7 11" xfId="916" xr:uid="{00000000-0005-0000-0000-000081030000}"/>
    <cellStyle name="Normal 15 7 12" xfId="917" xr:uid="{00000000-0005-0000-0000-000082030000}"/>
    <cellStyle name="Normal 15 7 13" xfId="918" xr:uid="{00000000-0005-0000-0000-000083030000}"/>
    <cellStyle name="Normal 15 7 14" xfId="919" xr:uid="{00000000-0005-0000-0000-000084030000}"/>
    <cellStyle name="Normal 15 7 15" xfId="920" xr:uid="{00000000-0005-0000-0000-000085030000}"/>
    <cellStyle name="Normal 15 7 16" xfId="921" xr:uid="{00000000-0005-0000-0000-000086030000}"/>
    <cellStyle name="Normal 15 7 17" xfId="922" xr:uid="{00000000-0005-0000-0000-000087030000}"/>
    <cellStyle name="Normal 15 7 18" xfId="923" xr:uid="{00000000-0005-0000-0000-000088030000}"/>
    <cellStyle name="Normal 15 7 2" xfId="924" xr:uid="{00000000-0005-0000-0000-000089030000}"/>
    <cellStyle name="Normal 15 7 3" xfId="925" xr:uid="{00000000-0005-0000-0000-00008A030000}"/>
    <cellStyle name="Normal 15 7 4" xfId="926" xr:uid="{00000000-0005-0000-0000-00008B030000}"/>
    <cellStyle name="Normal 15 7 5" xfId="927" xr:uid="{00000000-0005-0000-0000-00008C030000}"/>
    <cellStyle name="Normal 15 7 6" xfId="928" xr:uid="{00000000-0005-0000-0000-00008D030000}"/>
    <cellStyle name="Normal 15 7 7" xfId="929" xr:uid="{00000000-0005-0000-0000-00008E030000}"/>
    <cellStyle name="Normal 15 7 8" xfId="930" xr:uid="{00000000-0005-0000-0000-00008F030000}"/>
    <cellStyle name="Normal 15 7 9" xfId="931" xr:uid="{00000000-0005-0000-0000-000090030000}"/>
    <cellStyle name="Normal 15 8" xfId="932" xr:uid="{00000000-0005-0000-0000-000091030000}"/>
    <cellStyle name="Normal 15 8 10" xfId="933" xr:uid="{00000000-0005-0000-0000-000092030000}"/>
    <cellStyle name="Normal 15 8 11" xfId="934" xr:uid="{00000000-0005-0000-0000-000093030000}"/>
    <cellStyle name="Normal 15 8 12" xfId="935" xr:uid="{00000000-0005-0000-0000-000094030000}"/>
    <cellStyle name="Normal 15 8 13" xfId="936" xr:uid="{00000000-0005-0000-0000-000095030000}"/>
    <cellStyle name="Normal 15 8 14" xfId="937" xr:uid="{00000000-0005-0000-0000-000096030000}"/>
    <cellStyle name="Normal 15 8 15" xfId="938" xr:uid="{00000000-0005-0000-0000-000097030000}"/>
    <cellStyle name="Normal 15 8 16" xfId="939" xr:uid="{00000000-0005-0000-0000-000098030000}"/>
    <cellStyle name="Normal 15 8 17" xfId="940" xr:uid="{00000000-0005-0000-0000-000099030000}"/>
    <cellStyle name="Normal 15 8 18" xfId="941" xr:uid="{00000000-0005-0000-0000-00009A030000}"/>
    <cellStyle name="Normal 15 8 2" xfId="942" xr:uid="{00000000-0005-0000-0000-00009B030000}"/>
    <cellStyle name="Normal 15 8 3" xfId="943" xr:uid="{00000000-0005-0000-0000-00009C030000}"/>
    <cellStyle name="Normal 15 8 4" xfId="944" xr:uid="{00000000-0005-0000-0000-00009D030000}"/>
    <cellStyle name="Normal 15 8 5" xfId="945" xr:uid="{00000000-0005-0000-0000-00009E030000}"/>
    <cellStyle name="Normal 15 8 6" xfId="946" xr:uid="{00000000-0005-0000-0000-00009F030000}"/>
    <cellStyle name="Normal 15 8 7" xfId="947" xr:uid="{00000000-0005-0000-0000-0000A0030000}"/>
    <cellStyle name="Normal 15 8 8" xfId="948" xr:uid="{00000000-0005-0000-0000-0000A1030000}"/>
    <cellStyle name="Normal 15 8 9" xfId="949" xr:uid="{00000000-0005-0000-0000-0000A2030000}"/>
    <cellStyle name="Normal 15 9" xfId="950" xr:uid="{00000000-0005-0000-0000-0000A3030000}"/>
    <cellStyle name="Normal 16" xfId="951" xr:uid="{00000000-0005-0000-0000-0000A4030000}"/>
    <cellStyle name="Normal 16 10" xfId="952" xr:uid="{00000000-0005-0000-0000-0000A5030000}"/>
    <cellStyle name="Normal 16 11" xfId="953" xr:uid="{00000000-0005-0000-0000-0000A6030000}"/>
    <cellStyle name="Normal 16 12" xfId="954" xr:uid="{00000000-0005-0000-0000-0000A7030000}"/>
    <cellStyle name="Normal 16 13" xfId="955" xr:uid="{00000000-0005-0000-0000-0000A8030000}"/>
    <cellStyle name="Normal 16 14" xfId="956" xr:uid="{00000000-0005-0000-0000-0000A9030000}"/>
    <cellStyle name="Normal 16 15" xfId="957" xr:uid="{00000000-0005-0000-0000-0000AA030000}"/>
    <cellStyle name="Normal 16 16" xfId="958" xr:uid="{00000000-0005-0000-0000-0000AB030000}"/>
    <cellStyle name="Normal 16 17" xfId="959" xr:uid="{00000000-0005-0000-0000-0000AC030000}"/>
    <cellStyle name="Normal 16 18" xfId="960" xr:uid="{00000000-0005-0000-0000-0000AD030000}"/>
    <cellStyle name="Normal 16 19" xfId="961" xr:uid="{00000000-0005-0000-0000-0000AE030000}"/>
    <cellStyle name="Normal 16 2" xfId="962" xr:uid="{00000000-0005-0000-0000-0000AF030000}"/>
    <cellStyle name="Normal 16 20" xfId="963" xr:uid="{00000000-0005-0000-0000-0000B0030000}"/>
    <cellStyle name="Normal 16 21" xfId="964" xr:uid="{00000000-0005-0000-0000-0000B1030000}"/>
    <cellStyle name="Normal 16 22" xfId="965" xr:uid="{00000000-0005-0000-0000-0000B2030000}"/>
    <cellStyle name="Normal 16 23" xfId="966" xr:uid="{00000000-0005-0000-0000-0000B3030000}"/>
    <cellStyle name="Normal 16 24" xfId="967" xr:uid="{00000000-0005-0000-0000-0000B4030000}"/>
    <cellStyle name="Normal 16 25" xfId="968" xr:uid="{00000000-0005-0000-0000-0000B5030000}"/>
    <cellStyle name="Normal 16 3" xfId="969" xr:uid="{00000000-0005-0000-0000-0000B6030000}"/>
    <cellStyle name="Normal 16 4" xfId="970" xr:uid="{00000000-0005-0000-0000-0000B7030000}"/>
    <cellStyle name="Normal 16 5" xfId="971" xr:uid="{00000000-0005-0000-0000-0000B8030000}"/>
    <cellStyle name="Normal 16 6" xfId="972" xr:uid="{00000000-0005-0000-0000-0000B9030000}"/>
    <cellStyle name="Normal 16 7" xfId="973" xr:uid="{00000000-0005-0000-0000-0000BA030000}"/>
    <cellStyle name="Normal 16 8" xfId="974" xr:uid="{00000000-0005-0000-0000-0000BB030000}"/>
    <cellStyle name="Normal 16 9" xfId="975" xr:uid="{00000000-0005-0000-0000-0000BC030000}"/>
    <cellStyle name="Normal 17" xfId="976" xr:uid="{00000000-0005-0000-0000-0000BD030000}"/>
    <cellStyle name="Normal 17 10" xfId="977" xr:uid="{00000000-0005-0000-0000-0000BE030000}"/>
    <cellStyle name="Normal 17 11" xfId="978" xr:uid="{00000000-0005-0000-0000-0000BF030000}"/>
    <cellStyle name="Normal 17 12" xfId="979" xr:uid="{00000000-0005-0000-0000-0000C0030000}"/>
    <cellStyle name="Normal 17 13" xfId="980" xr:uid="{00000000-0005-0000-0000-0000C1030000}"/>
    <cellStyle name="Normal 17 14" xfId="981" xr:uid="{00000000-0005-0000-0000-0000C2030000}"/>
    <cellStyle name="Normal 17 15" xfId="982" xr:uid="{00000000-0005-0000-0000-0000C3030000}"/>
    <cellStyle name="Normal 17 16" xfId="983" xr:uid="{00000000-0005-0000-0000-0000C4030000}"/>
    <cellStyle name="Normal 17 17" xfId="984" xr:uid="{00000000-0005-0000-0000-0000C5030000}"/>
    <cellStyle name="Normal 17 18" xfId="985" xr:uid="{00000000-0005-0000-0000-0000C6030000}"/>
    <cellStyle name="Normal 17 19" xfId="986" xr:uid="{00000000-0005-0000-0000-0000C7030000}"/>
    <cellStyle name="Normal 17 2" xfId="987" xr:uid="{00000000-0005-0000-0000-0000C8030000}"/>
    <cellStyle name="Normal 17 3" xfId="988" xr:uid="{00000000-0005-0000-0000-0000C9030000}"/>
    <cellStyle name="Normal 17 4" xfId="989" xr:uid="{00000000-0005-0000-0000-0000CA030000}"/>
    <cellStyle name="Normal 17 5" xfId="990" xr:uid="{00000000-0005-0000-0000-0000CB030000}"/>
    <cellStyle name="Normal 17 6" xfId="991" xr:uid="{00000000-0005-0000-0000-0000CC030000}"/>
    <cellStyle name="Normal 17 7" xfId="992" xr:uid="{00000000-0005-0000-0000-0000CD030000}"/>
    <cellStyle name="Normal 17 8" xfId="993" xr:uid="{00000000-0005-0000-0000-0000CE030000}"/>
    <cellStyle name="Normal 17 9" xfId="994" xr:uid="{00000000-0005-0000-0000-0000CF030000}"/>
    <cellStyle name="Normal 18" xfId="995" xr:uid="{00000000-0005-0000-0000-0000D0030000}"/>
    <cellStyle name="Normal 19" xfId="996" xr:uid="{00000000-0005-0000-0000-0000D1030000}"/>
    <cellStyle name="Normal 2" xfId="3" xr:uid="{00000000-0005-0000-0000-0000D2030000}"/>
    <cellStyle name="Normal 2 10" xfId="998" xr:uid="{00000000-0005-0000-0000-0000D3030000}"/>
    <cellStyle name="Normal 2 10 2" xfId="999" xr:uid="{00000000-0005-0000-0000-0000D4030000}"/>
    <cellStyle name="Normal 2 11" xfId="1000" xr:uid="{00000000-0005-0000-0000-0000D5030000}"/>
    <cellStyle name="Normal 2 12" xfId="1001" xr:uid="{00000000-0005-0000-0000-0000D6030000}"/>
    <cellStyle name="Normal 2 13" xfId="1002" xr:uid="{00000000-0005-0000-0000-0000D7030000}"/>
    <cellStyle name="Normal 2 14" xfId="1003" xr:uid="{00000000-0005-0000-0000-0000D8030000}"/>
    <cellStyle name="Normal 2 14 2" xfId="1004" xr:uid="{00000000-0005-0000-0000-0000D9030000}"/>
    <cellStyle name="Normal 2 15" xfId="1005" xr:uid="{00000000-0005-0000-0000-0000DA030000}"/>
    <cellStyle name="Normal 2 16" xfId="1006" xr:uid="{00000000-0005-0000-0000-0000DB030000}"/>
    <cellStyle name="Normal 2 17" xfId="1007" xr:uid="{00000000-0005-0000-0000-0000DC030000}"/>
    <cellStyle name="Normal 2 18" xfId="1008" xr:uid="{00000000-0005-0000-0000-0000DD030000}"/>
    <cellStyle name="Normal 2 19" xfId="1009" xr:uid="{00000000-0005-0000-0000-0000DE030000}"/>
    <cellStyle name="Normal 2 2" xfId="7" xr:uid="{00000000-0005-0000-0000-0000DF030000}"/>
    <cellStyle name="Normal 2 2 2" xfId="1011" xr:uid="{00000000-0005-0000-0000-0000E0030000}"/>
    <cellStyle name="Normal 2 2 2 2" xfId="1012" xr:uid="{00000000-0005-0000-0000-0000E1030000}"/>
    <cellStyle name="Normal 2 2 3" xfId="1013" xr:uid="{00000000-0005-0000-0000-0000E2030000}"/>
    <cellStyle name="Normal 2 2 3 2" xfId="1014" xr:uid="{00000000-0005-0000-0000-0000E3030000}"/>
    <cellStyle name="Normal 2 2 4" xfId="1010" xr:uid="{00000000-0005-0000-0000-0000E4030000}"/>
    <cellStyle name="Normal 2 20" xfId="1015" xr:uid="{00000000-0005-0000-0000-0000E5030000}"/>
    <cellStyle name="Normal 2 21" xfId="1016" xr:uid="{00000000-0005-0000-0000-0000E6030000}"/>
    <cellStyle name="Normal 2 22" xfId="1017" xr:uid="{00000000-0005-0000-0000-0000E7030000}"/>
    <cellStyle name="Normal 2 23" xfId="1018" xr:uid="{00000000-0005-0000-0000-0000E8030000}"/>
    <cellStyle name="Normal 2 24" xfId="1019" xr:uid="{00000000-0005-0000-0000-0000E9030000}"/>
    <cellStyle name="Normal 2 25" xfId="1020" xr:uid="{00000000-0005-0000-0000-0000EA030000}"/>
    <cellStyle name="Normal 2 26" xfId="1021" xr:uid="{00000000-0005-0000-0000-0000EB030000}"/>
    <cellStyle name="Normal 2 27" xfId="1022" xr:uid="{00000000-0005-0000-0000-0000EC030000}"/>
    <cellStyle name="Normal 2 28" xfId="1023" xr:uid="{00000000-0005-0000-0000-0000ED030000}"/>
    <cellStyle name="Normal 2 29" xfId="1024" xr:uid="{00000000-0005-0000-0000-0000EE030000}"/>
    <cellStyle name="Normal 2 3" xfId="48" xr:uid="{00000000-0005-0000-0000-0000EF030000}"/>
    <cellStyle name="Normal 2 3 10" xfId="1026" xr:uid="{00000000-0005-0000-0000-0000F0030000}"/>
    <cellStyle name="Normal 2 3 11" xfId="1027" xr:uid="{00000000-0005-0000-0000-0000F1030000}"/>
    <cellStyle name="Normal 2 3 12" xfId="1028" xr:uid="{00000000-0005-0000-0000-0000F2030000}"/>
    <cellStyle name="Normal 2 3 13" xfId="1029" xr:uid="{00000000-0005-0000-0000-0000F3030000}"/>
    <cellStyle name="Normal 2 3 14" xfId="1030" xr:uid="{00000000-0005-0000-0000-0000F4030000}"/>
    <cellStyle name="Normal 2 3 15" xfId="1031" xr:uid="{00000000-0005-0000-0000-0000F5030000}"/>
    <cellStyle name="Normal 2 3 16" xfId="1032" xr:uid="{00000000-0005-0000-0000-0000F6030000}"/>
    <cellStyle name="Normal 2 3 17" xfId="1033" xr:uid="{00000000-0005-0000-0000-0000F7030000}"/>
    <cellStyle name="Normal 2 3 18" xfId="1034" xr:uid="{00000000-0005-0000-0000-0000F8030000}"/>
    <cellStyle name="Normal 2 3 19" xfId="1035" xr:uid="{00000000-0005-0000-0000-0000F9030000}"/>
    <cellStyle name="Normal 2 3 2" xfId="1036" xr:uid="{00000000-0005-0000-0000-0000FA030000}"/>
    <cellStyle name="Normal 2 3 2 10" xfId="1037" xr:uid="{00000000-0005-0000-0000-0000FB030000}"/>
    <cellStyle name="Normal 2 3 2 11" xfId="1038" xr:uid="{00000000-0005-0000-0000-0000FC030000}"/>
    <cellStyle name="Normal 2 3 2 12" xfId="1039" xr:uid="{00000000-0005-0000-0000-0000FD030000}"/>
    <cellStyle name="Normal 2 3 2 13" xfId="1040" xr:uid="{00000000-0005-0000-0000-0000FE030000}"/>
    <cellStyle name="Normal 2 3 2 2" xfId="1041" xr:uid="{00000000-0005-0000-0000-0000FF030000}"/>
    <cellStyle name="Normal 2 3 2 2 10" xfId="1042" xr:uid="{00000000-0005-0000-0000-000000040000}"/>
    <cellStyle name="Normal 2 3 2 2 11" xfId="1043" xr:uid="{00000000-0005-0000-0000-000001040000}"/>
    <cellStyle name="Normal 2 3 2 2 12" xfId="1044" xr:uid="{00000000-0005-0000-0000-000002040000}"/>
    <cellStyle name="Normal 2 3 2 2 13" xfId="1045" xr:uid="{00000000-0005-0000-0000-000003040000}"/>
    <cellStyle name="Normal 2 3 2 2 2" xfId="1046" xr:uid="{00000000-0005-0000-0000-000004040000}"/>
    <cellStyle name="Normal 2 3 2 2 3" xfId="1047" xr:uid="{00000000-0005-0000-0000-000005040000}"/>
    <cellStyle name="Normal 2 3 2 2 4" xfId="1048" xr:uid="{00000000-0005-0000-0000-000006040000}"/>
    <cellStyle name="Normal 2 3 2 2 5" xfId="1049" xr:uid="{00000000-0005-0000-0000-000007040000}"/>
    <cellStyle name="Normal 2 3 2 2 6" xfId="1050" xr:uid="{00000000-0005-0000-0000-000008040000}"/>
    <cellStyle name="Normal 2 3 2 2 7" xfId="1051" xr:uid="{00000000-0005-0000-0000-000009040000}"/>
    <cellStyle name="Normal 2 3 2 2 8" xfId="1052" xr:uid="{00000000-0005-0000-0000-00000A040000}"/>
    <cellStyle name="Normal 2 3 2 2 9" xfId="1053" xr:uid="{00000000-0005-0000-0000-00000B040000}"/>
    <cellStyle name="Normal 2 3 2 3" xfId="1054" xr:uid="{00000000-0005-0000-0000-00000C040000}"/>
    <cellStyle name="Normal 2 3 2 4" xfId="1055" xr:uid="{00000000-0005-0000-0000-00000D040000}"/>
    <cellStyle name="Normal 2 3 2 5" xfId="1056" xr:uid="{00000000-0005-0000-0000-00000E040000}"/>
    <cellStyle name="Normal 2 3 2 6" xfId="1057" xr:uid="{00000000-0005-0000-0000-00000F040000}"/>
    <cellStyle name="Normal 2 3 2 7" xfId="1058" xr:uid="{00000000-0005-0000-0000-000010040000}"/>
    <cellStyle name="Normal 2 3 2 8" xfId="1059" xr:uid="{00000000-0005-0000-0000-000011040000}"/>
    <cellStyle name="Normal 2 3 2 9" xfId="1060" xr:uid="{00000000-0005-0000-0000-000012040000}"/>
    <cellStyle name="Normal 2 3 20" xfId="1061" xr:uid="{00000000-0005-0000-0000-000013040000}"/>
    <cellStyle name="Normal 2 3 21" xfId="1062" xr:uid="{00000000-0005-0000-0000-000014040000}"/>
    <cellStyle name="Normal 2 3 22" xfId="1063" xr:uid="{00000000-0005-0000-0000-000015040000}"/>
    <cellStyle name="Normal 2 3 23" xfId="1064" xr:uid="{00000000-0005-0000-0000-000016040000}"/>
    <cellStyle name="Normal 2 3 24" xfId="1065" xr:uid="{00000000-0005-0000-0000-000017040000}"/>
    <cellStyle name="Normal 2 3 25" xfId="1066" xr:uid="{00000000-0005-0000-0000-000018040000}"/>
    <cellStyle name="Normal 2 3 26" xfId="1067" xr:uid="{00000000-0005-0000-0000-000019040000}"/>
    <cellStyle name="Normal 2 3 27" xfId="1068" xr:uid="{00000000-0005-0000-0000-00001A040000}"/>
    <cellStyle name="Normal 2 3 28" xfId="1069" xr:uid="{00000000-0005-0000-0000-00001B040000}"/>
    <cellStyle name="Normal 2 3 29" xfId="1070" xr:uid="{00000000-0005-0000-0000-00001C040000}"/>
    <cellStyle name="Normal 2 3 3" xfId="1071" xr:uid="{00000000-0005-0000-0000-00001D040000}"/>
    <cellStyle name="Normal 2 3 30" xfId="1072" xr:uid="{00000000-0005-0000-0000-00001E040000}"/>
    <cellStyle name="Normal 2 3 31" xfId="1073" xr:uid="{00000000-0005-0000-0000-00001F040000}"/>
    <cellStyle name="Normal 2 3 32" xfId="1074" xr:uid="{00000000-0005-0000-0000-000020040000}"/>
    <cellStyle name="Normal 2 3 33" xfId="1075" xr:uid="{00000000-0005-0000-0000-000021040000}"/>
    <cellStyle name="Normal 2 3 34" xfId="1025" xr:uid="{00000000-0005-0000-0000-000022040000}"/>
    <cellStyle name="Normal 2 3 4" xfId="1076" xr:uid="{00000000-0005-0000-0000-000023040000}"/>
    <cellStyle name="Normal 2 3 5" xfId="1077" xr:uid="{00000000-0005-0000-0000-000024040000}"/>
    <cellStyle name="Normal 2 3 6" xfId="1078" xr:uid="{00000000-0005-0000-0000-000025040000}"/>
    <cellStyle name="Normal 2 3 7" xfId="1079" xr:uid="{00000000-0005-0000-0000-000026040000}"/>
    <cellStyle name="Normal 2 3 8" xfId="1080" xr:uid="{00000000-0005-0000-0000-000027040000}"/>
    <cellStyle name="Normal 2 3 9" xfId="1081" xr:uid="{00000000-0005-0000-0000-000028040000}"/>
    <cellStyle name="Normal 2 30" xfId="1082" xr:uid="{00000000-0005-0000-0000-000029040000}"/>
    <cellStyle name="Normal 2 31" xfId="1083" xr:uid="{00000000-0005-0000-0000-00002A040000}"/>
    <cellStyle name="Normal 2 32" xfId="1084" xr:uid="{00000000-0005-0000-0000-00002B040000}"/>
    <cellStyle name="Normal 2 33" xfId="1085" xr:uid="{00000000-0005-0000-0000-00002C040000}"/>
    <cellStyle name="Normal 2 34" xfId="997" xr:uid="{00000000-0005-0000-0000-00002D040000}"/>
    <cellStyle name="Normal 2 35" xfId="70" xr:uid="{00000000-0005-0000-0000-00002E040000}"/>
    <cellStyle name="Normal 2 35 2" xfId="1787" xr:uid="{00000000-0005-0000-0000-00002F040000}"/>
    <cellStyle name="Normal 2 4" xfId="50" xr:uid="{00000000-0005-0000-0000-000030040000}"/>
    <cellStyle name="Normal 2 4 10" xfId="1086" xr:uid="{00000000-0005-0000-0000-000031040000}"/>
    <cellStyle name="Normal 2 4 11" xfId="1087" xr:uid="{00000000-0005-0000-0000-000032040000}"/>
    <cellStyle name="Normal 2 4 12" xfId="1088" xr:uid="{00000000-0005-0000-0000-000033040000}"/>
    <cellStyle name="Normal 2 4 13" xfId="1089" xr:uid="{00000000-0005-0000-0000-000034040000}"/>
    <cellStyle name="Normal 2 4 2" xfId="1090" xr:uid="{00000000-0005-0000-0000-000035040000}"/>
    <cellStyle name="Normal 2 4 2 10" xfId="1091" xr:uid="{00000000-0005-0000-0000-000036040000}"/>
    <cellStyle name="Normal 2 4 2 11" xfId="1092" xr:uid="{00000000-0005-0000-0000-000037040000}"/>
    <cellStyle name="Normal 2 4 2 12" xfId="1093" xr:uid="{00000000-0005-0000-0000-000038040000}"/>
    <cellStyle name="Normal 2 4 2 13" xfId="1094" xr:uid="{00000000-0005-0000-0000-000039040000}"/>
    <cellStyle name="Normal 2 4 2 2" xfId="1095" xr:uid="{00000000-0005-0000-0000-00003A040000}"/>
    <cellStyle name="Normal 2 4 2 3" xfId="1096" xr:uid="{00000000-0005-0000-0000-00003B040000}"/>
    <cellStyle name="Normal 2 4 2 4" xfId="1097" xr:uid="{00000000-0005-0000-0000-00003C040000}"/>
    <cellStyle name="Normal 2 4 2 5" xfId="1098" xr:uid="{00000000-0005-0000-0000-00003D040000}"/>
    <cellStyle name="Normal 2 4 2 6" xfId="1099" xr:uid="{00000000-0005-0000-0000-00003E040000}"/>
    <cellStyle name="Normal 2 4 2 7" xfId="1100" xr:uid="{00000000-0005-0000-0000-00003F040000}"/>
    <cellStyle name="Normal 2 4 2 8" xfId="1101" xr:uid="{00000000-0005-0000-0000-000040040000}"/>
    <cellStyle name="Normal 2 4 2 9" xfId="1102" xr:uid="{00000000-0005-0000-0000-000041040000}"/>
    <cellStyle name="Normal 2 4 3" xfId="1103" xr:uid="{00000000-0005-0000-0000-000042040000}"/>
    <cellStyle name="Normal 2 4 4" xfId="1104" xr:uid="{00000000-0005-0000-0000-000043040000}"/>
    <cellStyle name="Normal 2 4 5" xfId="1105" xr:uid="{00000000-0005-0000-0000-000044040000}"/>
    <cellStyle name="Normal 2 4 6" xfId="1106" xr:uid="{00000000-0005-0000-0000-000045040000}"/>
    <cellStyle name="Normal 2 4 7" xfId="1107" xr:uid="{00000000-0005-0000-0000-000046040000}"/>
    <cellStyle name="Normal 2 4 8" xfId="1108" xr:uid="{00000000-0005-0000-0000-000047040000}"/>
    <cellStyle name="Normal 2 4 9" xfId="1109" xr:uid="{00000000-0005-0000-0000-000048040000}"/>
    <cellStyle name="Normal 2 5" xfId="68" xr:uid="{00000000-0005-0000-0000-000049040000}"/>
    <cellStyle name="Normal 2 5 2" xfId="1110" xr:uid="{00000000-0005-0000-0000-00004A040000}"/>
    <cellStyle name="Normal 2 6" xfId="1111" xr:uid="{00000000-0005-0000-0000-00004B040000}"/>
    <cellStyle name="Normal 2 7" xfId="1112" xr:uid="{00000000-0005-0000-0000-00004C040000}"/>
    <cellStyle name="Normal 2 8" xfId="1113" xr:uid="{00000000-0005-0000-0000-00004D040000}"/>
    <cellStyle name="Normal 2 9" xfId="1114" xr:uid="{00000000-0005-0000-0000-00004E040000}"/>
    <cellStyle name="Normal 20" xfId="1115" xr:uid="{00000000-0005-0000-0000-00004F040000}"/>
    <cellStyle name="Normal 21" xfId="1116" xr:uid="{00000000-0005-0000-0000-000050040000}"/>
    <cellStyle name="Normal 22" xfId="1117" xr:uid="{00000000-0005-0000-0000-000051040000}"/>
    <cellStyle name="Normal 23" xfId="1118" xr:uid="{00000000-0005-0000-0000-000052040000}"/>
    <cellStyle name="Normal 24" xfId="1119" xr:uid="{00000000-0005-0000-0000-000053040000}"/>
    <cellStyle name="Normal 25" xfId="1120" xr:uid="{00000000-0005-0000-0000-000054040000}"/>
    <cellStyle name="Normal 26" xfId="1121" xr:uid="{00000000-0005-0000-0000-000055040000}"/>
    <cellStyle name="Normal 27" xfId="1786" xr:uid="{00000000-0005-0000-0000-000056040000}"/>
    <cellStyle name="Normal 3" xfId="2" xr:uid="{00000000-0005-0000-0000-000057040000}"/>
    <cellStyle name="Normal 3 10" xfId="1122" xr:uid="{00000000-0005-0000-0000-000058040000}"/>
    <cellStyle name="Normal 3 11" xfId="1123" xr:uid="{00000000-0005-0000-0000-000059040000}"/>
    <cellStyle name="Normal 3 12" xfId="1124" xr:uid="{00000000-0005-0000-0000-00005A040000}"/>
    <cellStyle name="Normal 3 13" xfId="1125" xr:uid="{00000000-0005-0000-0000-00005B040000}"/>
    <cellStyle name="Normal 3 14" xfId="1126" xr:uid="{00000000-0005-0000-0000-00005C040000}"/>
    <cellStyle name="Normal 3 15" xfId="1127" xr:uid="{00000000-0005-0000-0000-00005D040000}"/>
    <cellStyle name="Normal 3 16" xfId="1128" xr:uid="{00000000-0005-0000-0000-00005E040000}"/>
    <cellStyle name="Normal 3 17" xfId="1129" xr:uid="{00000000-0005-0000-0000-00005F040000}"/>
    <cellStyle name="Normal 3 18" xfId="1130" xr:uid="{00000000-0005-0000-0000-000060040000}"/>
    <cellStyle name="Normal 3 19" xfId="1131" xr:uid="{00000000-0005-0000-0000-000061040000}"/>
    <cellStyle name="Normal 3 2" xfId="57" xr:uid="{00000000-0005-0000-0000-000062040000}"/>
    <cellStyle name="Normal 3 2 2" xfId="1132" xr:uid="{00000000-0005-0000-0000-000063040000}"/>
    <cellStyle name="Normal 3 20" xfId="1133" xr:uid="{00000000-0005-0000-0000-000064040000}"/>
    <cellStyle name="Normal 3 21" xfId="1134" xr:uid="{00000000-0005-0000-0000-000065040000}"/>
    <cellStyle name="Normal 3 22" xfId="1135" xr:uid="{00000000-0005-0000-0000-000066040000}"/>
    <cellStyle name="Normal 3 23" xfId="1136" xr:uid="{00000000-0005-0000-0000-000067040000}"/>
    <cellStyle name="Normal 3 24" xfId="1137" xr:uid="{00000000-0005-0000-0000-000068040000}"/>
    <cellStyle name="Normal 3 25" xfId="1138" xr:uid="{00000000-0005-0000-0000-000069040000}"/>
    <cellStyle name="Normal 3 26" xfId="1139" xr:uid="{00000000-0005-0000-0000-00006A040000}"/>
    <cellStyle name="Normal 3 27" xfId="1140" xr:uid="{00000000-0005-0000-0000-00006B040000}"/>
    <cellStyle name="Normal 3 28" xfId="1141" xr:uid="{00000000-0005-0000-0000-00006C040000}"/>
    <cellStyle name="Normal 3 29" xfId="1142" xr:uid="{00000000-0005-0000-0000-00006D040000}"/>
    <cellStyle name="Normal 3 3" xfId="51" xr:uid="{00000000-0005-0000-0000-00006E040000}"/>
    <cellStyle name="Normal 3 3 2" xfId="1143" xr:uid="{00000000-0005-0000-0000-00006F040000}"/>
    <cellStyle name="Normal 3 30" xfId="1144" xr:uid="{00000000-0005-0000-0000-000070040000}"/>
    <cellStyle name="Normal 3 31" xfId="1145" xr:uid="{00000000-0005-0000-0000-000071040000}"/>
    <cellStyle name="Normal 3 32" xfId="1146" xr:uid="{00000000-0005-0000-0000-000072040000}"/>
    <cellStyle name="Normal 3 33" xfId="1147" xr:uid="{00000000-0005-0000-0000-000073040000}"/>
    <cellStyle name="Normal 3 4" xfId="1148" xr:uid="{00000000-0005-0000-0000-000074040000}"/>
    <cellStyle name="Normal 3 5" xfId="1149" xr:uid="{00000000-0005-0000-0000-000075040000}"/>
    <cellStyle name="Normal 3 6" xfId="1150" xr:uid="{00000000-0005-0000-0000-000076040000}"/>
    <cellStyle name="Normal 3 7" xfId="1151" xr:uid="{00000000-0005-0000-0000-000077040000}"/>
    <cellStyle name="Normal 3 8" xfId="1152" xr:uid="{00000000-0005-0000-0000-000078040000}"/>
    <cellStyle name="Normal 3 9" xfId="1153" xr:uid="{00000000-0005-0000-0000-000079040000}"/>
    <cellStyle name="Normal 39" xfId="1154" xr:uid="{00000000-0005-0000-0000-00007A040000}"/>
    <cellStyle name="Normal 4" xfId="49" xr:uid="{00000000-0005-0000-0000-00007B040000}"/>
    <cellStyle name="Normal 4 10" xfId="1156" xr:uid="{00000000-0005-0000-0000-00007C040000}"/>
    <cellStyle name="Normal 4 11" xfId="1157" xr:uid="{00000000-0005-0000-0000-00007D040000}"/>
    <cellStyle name="Normal 4 12" xfId="1158" xr:uid="{00000000-0005-0000-0000-00007E040000}"/>
    <cellStyle name="Normal 4 13" xfId="1159" xr:uid="{00000000-0005-0000-0000-00007F040000}"/>
    <cellStyle name="Normal 4 14" xfId="1160" xr:uid="{00000000-0005-0000-0000-000080040000}"/>
    <cellStyle name="Normal 4 15" xfId="1161" xr:uid="{00000000-0005-0000-0000-000081040000}"/>
    <cellStyle name="Normal 4 16" xfId="1162" xr:uid="{00000000-0005-0000-0000-000082040000}"/>
    <cellStyle name="Normal 4 17" xfId="1163" xr:uid="{00000000-0005-0000-0000-000083040000}"/>
    <cellStyle name="Normal 4 18" xfId="1164" xr:uid="{00000000-0005-0000-0000-000084040000}"/>
    <cellStyle name="Normal 4 19" xfId="1165" xr:uid="{00000000-0005-0000-0000-000085040000}"/>
    <cellStyle name="Normal 4 2" xfId="1166" xr:uid="{00000000-0005-0000-0000-000086040000}"/>
    <cellStyle name="Normal 4 20" xfId="1167" xr:uid="{00000000-0005-0000-0000-000087040000}"/>
    <cellStyle name="Normal 4 21" xfId="1168" xr:uid="{00000000-0005-0000-0000-000088040000}"/>
    <cellStyle name="Normal 4 22" xfId="1169" xr:uid="{00000000-0005-0000-0000-000089040000}"/>
    <cellStyle name="Normal 4 23" xfId="1170" xr:uid="{00000000-0005-0000-0000-00008A040000}"/>
    <cellStyle name="Normal 4 24" xfId="1171" xr:uid="{00000000-0005-0000-0000-00008B040000}"/>
    <cellStyle name="Normal 4 25" xfId="1172" xr:uid="{00000000-0005-0000-0000-00008C040000}"/>
    <cellStyle name="Normal 4 26" xfId="1173" xr:uid="{00000000-0005-0000-0000-00008D040000}"/>
    <cellStyle name="Normal 4 27" xfId="1174" xr:uid="{00000000-0005-0000-0000-00008E040000}"/>
    <cellStyle name="Normal 4 28" xfId="1175" xr:uid="{00000000-0005-0000-0000-00008F040000}"/>
    <cellStyle name="Normal 4 29" xfId="1176" xr:uid="{00000000-0005-0000-0000-000090040000}"/>
    <cellStyle name="Normal 4 3" xfId="1177" xr:uid="{00000000-0005-0000-0000-000091040000}"/>
    <cellStyle name="Normal 4 3 2" xfId="1178" xr:uid="{00000000-0005-0000-0000-000092040000}"/>
    <cellStyle name="Normal 4 30" xfId="1179" xr:uid="{00000000-0005-0000-0000-000093040000}"/>
    <cellStyle name="Normal 4 31" xfId="1180" xr:uid="{00000000-0005-0000-0000-000094040000}"/>
    <cellStyle name="Normal 4 32" xfId="1181" xr:uid="{00000000-0005-0000-0000-000095040000}"/>
    <cellStyle name="Normal 4 33" xfId="1182" xr:uid="{00000000-0005-0000-0000-000096040000}"/>
    <cellStyle name="Normal 4 34" xfId="1155" xr:uid="{00000000-0005-0000-0000-000097040000}"/>
    <cellStyle name="Normal 4 4" xfId="1183" xr:uid="{00000000-0005-0000-0000-000098040000}"/>
    <cellStyle name="Normal 4 5" xfId="1184" xr:uid="{00000000-0005-0000-0000-000099040000}"/>
    <cellStyle name="Normal 4 6" xfId="1185" xr:uid="{00000000-0005-0000-0000-00009A040000}"/>
    <cellStyle name="Normal 4 7" xfId="1186" xr:uid="{00000000-0005-0000-0000-00009B040000}"/>
    <cellStyle name="Normal 4 8" xfId="1187" xr:uid="{00000000-0005-0000-0000-00009C040000}"/>
    <cellStyle name="Normal 4 9" xfId="1188" xr:uid="{00000000-0005-0000-0000-00009D040000}"/>
    <cellStyle name="Normal 5" xfId="58" xr:uid="{00000000-0005-0000-0000-00009E040000}"/>
    <cellStyle name="Normal 5 10" xfId="1190" xr:uid="{00000000-0005-0000-0000-00009F040000}"/>
    <cellStyle name="Normal 5 11" xfId="1191" xr:uid="{00000000-0005-0000-0000-0000A0040000}"/>
    <cellStyle name="Normal 5 12" xfId="1192" xr:uid="{00000000-0005-0000-0000-0000A1040000}"/>
    <cellStyle name="Normal 5 13" xfId="1193" xr:uid="{00000000-0005-0000-0000-0000A2040000}"/>
    <cellStyle name="Normal 5 14" xfId="1194" xr:uid="{00000000-0005-0000-0000-0000A3040000}"/>
    <cellStyle name="Normal 5 15" xfId="1195" xr:uid="{00000000-0005-0000-0000-0000A4040000}"/>
    <cellStyle name="Normal 5 16" xfId="1196" xr:uid="{00000000-0005-0000-0000-0000A5040000}"/>
    <cellStyle name="Normal 5 17" xfId="1197" xr:uid="{00000000-0005-0000-0000-0000A6040000}"/>
    <cellStyle name="Normal 5 18" xfId="1198" xr:uid="{00000000-0005-0000-0000-0000A7040000}"/>
    <cellStyle name="Normal 5 19" xfId="1199" xr:uid="{00000000-0005-0000-0000-0000A8040000}"/>
    <cellStyle name="Normal 5 2" xfId="1200" xr:uid="{00000000-0005-0000-0000-0000A9040000}"/>
    <cellStyle name="Normal 5 20" xfId="1201" xr:uid="{00000000-0005-0000-0000-0000AA040000}"/>
    <cellStyle name="Normal 5 21" xfId="1202" xr:uid="{00000000-0005-0000-0000-0000AB040000}"/>
    <cellStyle name="Normal 5 22" xfId="1203" xr:uid="{00000000-0005-0000-0000-0000AC040000}"/>
    <cellStyle name="Normal 5 23" xfId="1204" xr:uid="{00000000-0005-0000-0000-0000AD040000}"/>
    <cellStyle name="Normal 5 24" xfId="1205" xr:uid="{00000000-0005-0000-0000-0000AE040000}"/>
    <cellStyle name="Normal 5 25" xfId="1206" xr:uid="{00000000-0005-0000-0000-0000AF040000}"/>
    <cellStyle name="Normal 5 26" xfId="1207" xr:uid="{00000000-0005-0000-0000-0000B0040000}"/>
    <cellStyle name="Normal 5 27" xfId="1208" xr:uid="{00000000-0005-0000-0000-0000B1040000}"/>
    <cellStyle name="Normal 5 28" xfId="1209" xr:uid="{00000000-0005-0000-0000-0000B2040000}"/>
    <cellStyle name="Normal 5 29" xfId="1210" xr:uid="{00000000-0005-0000-0000-0000B3040000}"/>
    <cellStyle name="Normal 5 3" xfId="1211" xr:uid="{00000000-0005-0000-0000-0000B4040000}"/>
    <cellStyle name="Normal 5 30" xfId="1212" xr:uid="{00000000-0005-0000-0000-0000B5040000}"/>
    <cellStyle name="Normal 5 31" xfId="1213" xr:uid="{00000000-0005-0000-0000-0000B6040000}"/>
    <cellStyle name="Normal 5 32" xfId="1214" xr:uid="{00000000-0005-0000-0000-0000B7040000}"/>
    <cellStyle name="Normal 5 33" xfId="1215" xr:uid="{00000000-0005-0000-0000-0000B8040000}"/>
    <cellStyle name="Normal 5 33 10" xfId="1216" xr:uid="{00000000-0005-0000-0000-0000B9040000}"/>
    <cellStyle name="Normal 5 33 11" xfId="1217" xr:uid="{00000000-0005-0000-0000-0000BA040000}"/>
    <cellStyle name="Normal 5 33 12" xfId="1218" xr:uid="{00000000-0005-0000-0000-0000BB040000}"/>
    <cellStyle name="Normal 5 33 13" xfId="1219" xr:uid="{00000000-0005-0000-0000-0000BC040000}"/>
    <cellStyle name="Normal 5 33 14" xfId="1220" xr:uid="{00000000-0005-0000-0000-0000BD040000}"/>
    <cellStyle name="Normal 5 33 15" xfId="1221" xr:uid="{00000000-0005-0000-0000-0000BE040000}"/>
    <cellStyle name="Normal 5 33 16" xfId="1222" xr:uid="{00000000-0005-0000-0000-0000BF040000}"/>
    <cellStyle name="Normal 5 33 17" xfId="1223" xr:uid="{00000000-0005-0000-0000-0000C0040000}"/>
    <cellStyle name="Normal 5 33 18" xfId="1224" xr:uid="{00000000-0005-0000-0000-0000C1040000}"/>
    <cellStyle name="Normal 5 33 19" xfId="1225" xr:uid="{00000000-0005-0000-0000-0000C2040000}"/>
    <cellStyle name="Normal 5 33 2" xfId="1226" xr:uid="{00000000-0005-0000-0000-0000C3040000}"/>
    <cellStyle name="Normal 5 33 2 10" xfId="1227" xr:uid="{00000000-0005-0000-0000-0000C4040000}"/>
    <cellStyle name="Normal 5 33 2 11" xfId="1228" xr:uid="{00000000-0005-0000-0000-0000C5040000}"/>
    <cellStyle name="Normal 5 33 2 12" xfId="1229" xr:uid="{00000000-0005-0000-0000-0000C6040000}"/>
    <cellStyle name="Normal 5 33 2 13" xfId="1230" xr:uid="{00000000-0005-0000-0000-0000C7040000}"/>
    <cellStyle name="Normal 5 33 2 14" xfId="1231" xr:uid="{00000000-0005-0000-0000-0000C8040000}"/>
    <cellStyle name="Normal 5 33 2 15" xfId="1232" xr:uid="{00000000-0005-0000-0000-0000C9040000}"/>
    <cellStyle name="Normal 5 33 2 16" xfId="1233" xr:uid="{00000000-0005-0000-0000-0000CA040000}"/>
    <cellStyle name="Normal 5 33 2 17" xfId="1234" xr:uid="{00000000-0005-0000-0000-0000CB040000}"/>
    <cellStyle name="Normal 5 33 2 18" xfId="1235" xr:uid="{00000000-0005-0000-0000-0000CC040000}"/>
    <cellStyle name="Normal 5 33 2 2" xfId="1236" xr:uid="{00000000-0005-0000-0000-0000CD040000}"/>
    <cellStyle name="Normal 5 33 2 3" xfId="1237" xr:uid="{00000000-0005-0000-0000-0000CE040000}"/>
    <cellStyle name="Normal 5 33 2 4" xfId="1238" xr:uid="{00000000-0005-0000-0000-0000CF040000}"/>
    <cellStyle name="Normal 5 33 2 5" xfId="1239" xr:uid="{00000000-0005-0000-0000-0000D0040000}"/>
    <cellStyle name="Normal 5 33 2 6" xfId="1240" xr:uid="{00000000-0005-0000-0000-0000D1040000}"/>
    <cellStyle name="Normal 5 33 2 7" xfId="1241" xr:uid="{00000000-0005-0000-0000-0000D2040000}"/>
    <cellStyle name="Normal 5 33 2 8" xfId="1242" xr:uid="{00000000-0005-0000-0000-0000D3040000}"/>
    <cellStyle name="Normal 5 33 2 9" xfId="1243" xr:uid="{00000000-0005-0000-0000-0000D4040000}"/>
    <cellStyle name="Normal 5 33 20" xfId="1244" xr:uid="{00000000-0005-0000-0000-0000D5040000}"/>
    <cellStyle name="Normal 5 33 21" xfId="1245" xr:uid="{00000000-0005-0000-0000-0000D6040000}"/>
    <cellStyle name="Normal 5 33 22" xfId="1246" xr:uid="{00000000-0005-0000-0000-0000D7040000}"/>
    <cellStyle name="Normal 5 33 23" xfId="1247" xr:uid="{00000000-0005-0000-0000-0000D8040000}"/>
    <cellStyle name="Normal 5 33 24" xfId="1248" xr:uid="{00000000-0005-0000-0000-0000D9040000}"/>
    <cellStyle name="Normal 5 33 25" xfId="1249" xr:uid="{00000000-0005-0000-0000-0000DA040000}"/>
    <cellStyle name="Normal 5 33 3" xfId="1250" xr:uid="{00000000-0005-0000-0000-0000DB040000}"/>
    <cellStyle name="Normal 5 33 3 10" xfId="1251" xr:uid="{00000000-0005-0000-0000-0000DC040000}"/>
    <cellStyle name="Normal 5 33 3 11" xfId="1252" xr:uid="{00000000-0005-0000-0000-0000DD040000}"/>
    <cellStyle name="Normal 5 33 3 12" xfId="1253" xr:uid="{00000000-0005-0000-0000-0000DE040000}"/>
    <cellStyle name="Normal 5 33 3 13" xfId="1254" xr:uid="{00000000-0005-0000-0000-0000DF040000}"/>
    <cellStyle name="Normal 5 33 3 14" xfId="1255" xr:uid="{00000000-0005-0000-0000-0000E0040000}"/>
    <cellStyle name="Normal 5 33 3 15" xfId="1256" xr:uid="{00000000-0005-0000-0000-0000E1040000}"/>
    <cellStyle name="Normal 5 33 3 16" xfId="1257" xr:uid="{00000000-0005-0000-0000-0000E2040000}"/>
    <cellStyle name="Normal 5 33 3 17" xfId="1258" xr:uid="{00000000-0005-0000-0000-0000E3040000}"/>
    <cellStyle name="Normal 5 33 3 18" xfId="1259" xr:uid="{00000000-0005-0000-0000-0000E4040000}"/>
    <cellStyle name="Normal 5 33 3 2" xfId="1260" xr:uid="{00000000-0005-0000-0000-0000E5040000}"/>
    <cellStyle name="Normal 5 33 3 3" xfId="1261" xr:uid="{00000000-0005-0000-0000-0000E6040000}"/>
    <cellStyle name="Normal 5 33 3 4" xfId="1262" xr:uid="{00000000-0005-0000-0000-0000E7040000}"/>
    <cellStyle name="Normal 5 33 3 5" xfId="1263" xr:uid="{00000000-0005-0000-0000-0000E8040000}"/>
    <cellStyle name="Normal 5 33 3 6" xfId="1264" xr:uid="{00000000-0005-0000-0000-0000E9040000}"/>
    <cellStyle name="Normal 5 33 3 7" xfId="1265" xr:uid="{00000000-0005-0000-0000-0000EA040000}"/>
    <cellStyle name="Normal 5 33 3 8" xfId="1266" xr:uid="{00000000-0005-0000-0000-0000EB040000}"/>
    <cellStyle name="Normal 5 33 3 9" xfId="1267" xr:uid="{00000000-0005-0000-0000-0000EC040000}"/>
    <cellStyle name="Normal 5 33 4" xfId="1268" xr:uid="{00000000-0005-0000-0000-0000ED040000}"/>
    <cellStyle name="Normal 5 33 4 10" xfId="1269" xr:uid="{00000000-0005-0000-0000-0000EE040000}"/>
    <cellStyle name="Normal 5 33 4 11" xfId="1270" xr:uid="{00000000-0005-0000-0000-0000EF040000}"/>
    <cellStyle name="Normal 5 33 4 12" xfId="1271" xr:uid="{00000000-0005-0000-0000-0000F0040000}"/>
    <cellStyle name="Normal 5 33 4 13" xfId="1272" xr:uid="{00000000-0005-0000-0000-0000F1040000}"/>
    <cellStyle name="Normal 5 33 4 14" xfId="1273" xr:uid="{00000000-0005-0000-0000-0000F2040000}"/>
    <cellStyle name="Normal 5 33 4 15" xfId="1274" xr:uid="{00000000-0005-0000-0000-0000F3040000}"/>
    <cellStyle name="Normal 5 33 4 16" xfId="1275" xr:uid="{00000000-0005-0000-0000-0000F4040000}"/>
    <cellStyle name="Normal 5 33 4 17" xfId="1276" xr:uid="{00000000-0005-0000-0000-0000F5040000}"/>
    <cellStyle name="Normal 5 33 4 18" xfId="1277" xr:uid="{00000000-0005-0000-0000-0000F6040000}"/>
    <cellStyle name="Normal 5 33 4 2" xfId="1278" xr:uid="{00000000-0005-0000-0000-0000F7040000}"/>
    <cellStyle name="Normal 5 33 4 3" xfId="1279" xr:uid="{00000000-0005-0000-0000-0000F8040000}"/>
    <cellStyle name="Normal 5 33 4 4" xfId="1280" xr:uid="{00000000-0005-0000-0000-0000F9040000}"/>
    <cellStyle name="Normal 5 33 4 5" xfId="1281" xr:uid="{00000000-0005-0000-0000-0000FA040000}"/>
    <cellStyle name="Normal 5 33 4 6" xfId="1282" xr:uid="{00000000-0005-0000-0000-0000FB040000}"/>
    <cellStyle name="Normal 5 33 4 7" xfId="1283" xr:uid="{00000000-0005-0000-0000-0000FC040000}"/>
    <cellStyle name="Normal 5 33 4 8" xfId="1284" xr:uid="{00000000-0005-0000-0000-0000FD040000}"/>
    <cellStyle name="Normal 5 33 4 9" xfId="1285" xr:uid="{00000000-0005-0000-0000-0000FE040000}"/>
    <cellStyle name="Normal 5 33 5" xfId="1286" xr:uid="{00000000-0005-0000-0000-0000FF040000}"/>
    <cellStyle name="Normal 5 33 5 10" xfId="1287" xr:uid="{00000000-0005-0000-0000-000000050000}"/>
    <cellStyle name="Normal 5 33 5 11" xfId="1288" xr:uid="{00000000-0005-0000-0000-000001050000}"/>
    <cellStyle name="Normal 5 33 5 12" xfId="1289" xr:uid="{00000000-0005-0000-0000-000002050000}"/>
    <cellStyle name="Normal 5 33 5 13" xfId="1290" xr:uid="{00000000-0005-0000-0000-000003050000}"/>
    <cellStyle name="Normal 5 33 5 14" xfId="1291" xr:uid="{00000000-0005-0000-0000-000004050000}"/>
    <cellStyle name="Normal 5 33 5 15" xfId="1292" xr:uid="{00000000-0005-0000-0000-000005050000}"/>
    <cellStyle name="Normal 5 33 5 16" xfId="1293" xr:uid="{00000000-0005-0000-0000-000006050000}"/>
    <cellStyle name="Normal 5 33 5 17" xfId="1294" xr:uid="{00000000-0005-0000-0000-000007050000}"/>
    <cellStyle name="Normal 5 33 5 18" xfId="1295" xr:uid="{00000000-0005-0000-0000-000008050000}"/>
    <cellStyle name="Normal 5 33 5 2" xfId="1296" xr:uid="{00000000-0005-0000-0000-000009050000}"/>
    <cellStyle name="Normal 5 33 5 3" xfId="1297" xr:uid="{00000000-0005-0000-0000-00000A050000}"/>
    <cellStyle name="Normal 5 33 5 4" xfId="1298" xr:uid="{00000000-0005-0000-0000-00000B050000}"/>
    <cellStyle name="Normal 5 33 5 5" xfId="1299" xr:uid="{00000000-0005-0000-0000-00000C050000}"/>
    <cellStyle name="Normal 5 33 5 6" xfId="1300" xr:uid="{00000000-0005-0000-0000-00000D050000}"/>
    <cellStyle name="Normal 5 33 5 7" xfId="1301" xr:uid="{00000000-0005-0000-0000-00000E050000}"/>
    <cellStyle name="Normal 5 33 5 8" xfId="1302" xr:uid="{00000000-0005-0000-0000-00000F050000}"/>
    <cellStyle name="Normal 5 33 5 9" xfId="1303" xr:uid="{00000000-0005-0000-0000-000010050000}"/>
    <cellStyle name="Normal 5 33 6" xfId="1304" xr:uid="{00000000-0005-0000-0000-000011050000}"/>
    <cellStyle name="Normal 5 33 6 10" xfId="1305" xr:uid="{00000000-0005-0000-0000-000012050000}"/>
    <cellStyle name="Normal 5 33 6 11" xfId="1306" xr:uid="{00000000-0005-0000-0000-000013050000}"/>
    <cellStyle name="Normal 5 33 6 12" xfId="1307" xr:uid="{00000000-0005-0000-0000-000014050000}"/>
    <cellStyle name="Normal 5 33 6 13" xfId="1308" xr:uid="{00000000-0005-0000-0000-000015050000}"/>
    <cellStyle name="Normal 5 33 6 14" xfId="1309" xr:uid="{00000000-0005-0000-0000-000016050000}"/>
    <cellStyle name="Normal 5 33 6 15" xfId="1310" xr:uid="{00000000-0005-0000-0000-000017050000}"/>
    <cellStyle name="Normal 5 33 6 16" xfId="1311" xr:uid="{00000000-0005-0000-0000-000018050000}"/>
    <cellStyle name="Normal 5 33 6 17" xfId="1312" xr:uid="{00000000-0005-0000-0000-000019050000}"/>
    <cellStyle name="Normal 5 33 6 18" xfId="1313" xr:uid="{00000000-0005-0000-0000-00001A050000}"/>
    <cellStyle name="Normal 5 33 6 2" xfId="1314" xr:uid="{00000000-0005-0000-0000-00001B050000}"/>
    <cellStyle name="Normal 5 33 6 3" xfId="1315" xr:uid="{00000000-0005-0000-0000-00001C050000}"/>
    <cellStyle name="Normal 5 33 6 4" xfId="1316" xr:uid="{00000000-0005-0000-0000-00001D050000}"/>
    <cellStyle name="Normal 5 33 6 5" xfId="1317" xr:uid="{00000000-0005-0000-0000-00001E050000}"/>
    <cellStyle name="Normal 5 33 6 6" xfId="1318" xr:uid="{00000000-0005-0000-0000-00001F050000}"/>
    <cellStyle name="Normal 5 33 6 7" xfId="1319" xr:uid="{00000000-0005-0000-0000-000020050000}"/>
    <cellStyle name="Normal 5 33 6 8" xfId="1320" xr:uid="{00000000-0005-0000-0000-000021050000}"/>
    <cellStyle name="Normal 5 33 6 9" xfId="1321" xr:uid="{00000000-0005-0000-0000-000022050000}"/>
    <cellStyle name="Normal 5 33 7" xfId="1322" xr:uid="{00000000-0005-0000-0000-000023050000}"/>
    <cellStyle name="Normal 5 33 7 10" xfId="1323" xr:uid="{00000000-0005-0000-0000-000024050000}"/>
    <cellStyle name="Normal 5 33 7 11" xfId="1324" xr:uid="{00000000-0005-0000-0000-000025050000}"/>
    <cellStyle name="Normal 5 33 7 12" xfId="1325" xr:uid="{00000000-0005-0000-0000-000026050000}"/>
    <cellStyle name="Normal 5 33 7 13" xfId="1326" xr:uid="{00000000-0005-0000-0000-000027050000}"/>
    <cellStyle name="Normal 5 33 7 14" xfId="1327" xr:uid="{00000000-0005-0000-0000-000028050000}"/>
    <cellStyle name="Normal 5 33 7 15" xfId="1328" xr:uid="{00000000-0005-0000-0000-000029050000}"/>
    <cellStyle name="Normal 5 33 7 16" xfId="1329" xr:uid="{00000000-0005-0000-0000-00002A050000}"/>
    <cellStyle name="Normal 5 33 7 17" xfId="1330" xr:uid="{00000000-0005-0000-0000-00002B050000}"/>
    <cellStyle name="Normal 5 33 7 18" xfId="1331" xr:uid="{00000000-0005-0000-0000-00002C050000}"/>
    <cellStyle name="Normal 5 33 7 2" xfId="1332" xr:uid="{00000000-0005-0000-0000-00002D050000}"/>
    <cellStyle name="Normal 5 33 7 3" xfId="1333" xr:uid="{00000000-0005-0000-0000-00002E050000}"/>
    <cellStyle name="Normal 5 33 7 4" xfId="1334" xr:uid="{00000000-0005-0000-0000-00002F050000}"/>
    <cellStyle name="Normal 5 33 7 5" xfId="1335" xr:uid="{00000000-0005-0000-0000-000030050000}"/>
    <cellStyle name="Normal 5 33 7 6" xfId="1336" xr:uid="{00000000-0005-0000-0000-000031050000}"/>
    <cellStyle name="Normal 5 33 7 7" xfId="1337" xr:uid="{00000000-0005-0000-0000-000032050000}"/>
    <cellStyle name="Normal 5 33 7 8" xfId="1338" xr:uid="{00000000-0005-0000-0000-000033050000}"/>
    <cellStyle name="Normal 5 33 7 9" xfId="1339" xr:uid="{00000000-0005-0000-0000-000034050000}"/>
    <cellStyle name="Normal 5 33 8" xfId="1340" xr:uid="{00000000-0005-0000-0000-000035050000}"/>
    <cellStyle name="Normal 5 33 8 10" xfId="1341" xr:uid="{00000000-0005-0000-0000-000036050000}"/>
    <cellStyle name="Normal 5 33 8 11" xfId="1342" xr:uid="{00000000-0005-0000-0000-000037050000}"/>
    <cellStyle name="Normal 5 33 8 12" xfId="1343" xr:uid="{00000000-0005-0000-0000-000038050000}"/>
    <cellStyle name="Normal 5 33 8 13" xfId="1344" xr:uid="{00000000-0005-0000-0000-000039050000}"/>
    <cellStyle name="Normal 5 33 8 14" xfId="1345" xr:uid="{00000000-0005-0000-0000-00003A050000}"/>
    <cellStyle name="Normal 5 33 8 15" xfId="1346" xr:uid="{00000000-0005-0000-0000-00003B050000}"/>
    <cellStyle name="Normal 5 33 8 16" xfId="1347" xr:uid="{00000000-0005-0000-0000-00003C050000}"/>
    <cellStyle name="Normal 5 33 8 17" xfId="1348" xr:uid="{00000000-0005-0000-0000-00003D050000}"/>
    <cellStyle name="Normal 5 33 8 18" xfId="1349" xr:uid="{00000000-0005-0000-0000-00003E050000}"/>
    <cellStyle name="Normal 5 33 8 2" xfId="1350" xr:uid="{00000000-0005-0000-0000-00003F050000}"/>
    <cellStyle name="Normal 5 33 8 3" xfId="1351" xr:uid="{00000000-0005-0000-0000-000040050000}"/>
    <cellStyle name="Normal 5 33 8 4" xfId="1352" xr:uid="{00000000-0005-0000-0000-000041050000}"/>
    <cellStyle name="Normal 5 33 8 5" xfId="1353" xr:uid="{00000000-0005-0000-0000-000042050000}"/>
    <cellStyle name="Normal 5 33 8 6" xfId="1354" xr:uid="{00000000-0005-0000-0000-000043050000}"/>
    <cellStyle name="Normal 5 33 8 7" xfId="1355" xr:uid="{00000000-0005-0000-0000-000044050000}"/>
    <cellStyle name="Normal 5 33 8 8" xfId="1356" xr:uid="{00000000-0005-0000-0000-000045050000}"/>
    <cellStyle name="Normal 5 33 8 9" xfId="1357" xr:uid="{00000000-0005-0000-0000-000046050000}"/>
    <cellStyle name="Normal 5 33 9" xfId="1358" xr:uid="{00000000-0005-0000-0000-000047050000}"/>
    <cellStyle name="Normal 5 34" xfId="1359" xr:uid="{00000000-0005-0000-0000-000048050000}"/>
    <cellStyle name="Normal 5 34 10" xfId="1360" xr:uid="{00000000-0005-0000-0000-000049050000}"/>
    <cellStyle name="Normal 5 34 11" xfId="1361" xr:uid="{00000000-0005-0000-0000-00004A050000}"/>
    <cellStyle name="Normal 5 34 12" xfId="1362" xr:uid="{00000000-0005-0000-0000-00004B050000}"/>
    <cellStyle name="Normal 5 34 13" xfId="1363" xr:uid="{00000000-0005-0000-0000-00004C050000}"/>
    <cellStyle name="Normal 5 34 14" xfId="1364" xr:uid="{00000000-0005-0000-0000-00004D050000}"/>
    <cellStyle name="Normal 5 34 15" xfId="1365" xr:uid="{00000000-0005-0000-0000-00004E050000}"/>
    <cellStyle name="Normal 5 34 16" xfId="1366" xr:uid="{00000000-0005-0000-0000-00004F050000}"/>
    <cellStyle name="Normal 5 34 17" xfId="1367" xr:uid="{00000000-0005-0000-0000-000050050000}"/>
    <cellStyle name="Normal 5 34 18" xfId="1368" xr:uid="{00000000-0005-0000-0000-000051050000}"/>
    <cellStyle name="Normal 5 34 2" xfId="1369" xr:uid="{00000000-0005-0000-0000-000052050000}"/>
    <cellStyle name="Normal 5 34 3" xfId="1370" xr:uid="{00000000-0005-0000-0000-000053050000}"/>
    <cellStyle name="Normal 5 34 4" xfId="1371" xr:uid="{00000000-0005-0000-0000-000054050000}"/>
    <cellStyle name="Normal 5 34 5" xfId="1372" xr:uid="{00000000-0005-0000-0000-000055050000}"/>
    <cellStyle name="Normal 5 34 6" xfId="1373" xr:uid="{00000000-0005-0000-0000-000056050000}"/>
    <cellStyle name="Normal 5 34 7" xfId="1374" xr:uid="{00000000-0005-0000-0000-000057050000}"/>
    <cellStyle name="Normal 5 34 8" xfId="1375" xr:uid="{00000000-0005-0000-0000-000058050000}"/>
    <cellStyle name="Normal 5 34 9" xfId="1376" xr:uid="{00000000-0005-0000-0000-000059050000}"/>
    <cellStyle name="Normal 5 35" xfId="1377" xr:uid="{00000000-0005-0000-0000-00005A050000}"/>
    <cellStyle name="Normal 5 35 10" xfId="1378" xr:uid="{00000000-0005-0000-0000-00005B050000}"/>
    <cellStyle name="Normal 5 35 11" xfId="1379" xr:uid="{00000000-0005-0000-0000-00005C050000}"/>
    <cellStyle name="Normal 5 35 12" xfId="1380" xr:uid="{00000000-0005-0000-0000-00005D050000}"/>
    <cellStyle name="Normal 5 35 13" xfId="1381" xr:uid="{00000000-0005-0000-0000-00005E050000}"/>
    <cellStyle name="Normal 5 35 14" xfId="1382" xr:uid="{00000000-0005-0000-0000-00005F050000}"/>
    <cellStyle name="Normal 5 35 15" xfId="1383" xr:uid="{00000000-0005-0000-0000-000060050000}"/>
    <cellStyle name="Normal 5 35 16" xfId="1384" xr:uid="{00000000-0005-0000-0000-000061050000}"/>
    <cellStyle name="Normal 5 35 17" xfId="1385" xr:uid="{00000000-0005-0000-0000-000062050000}"/>
    <cellStyle name="Normal 5 35 18" xfId="1386" xr:uid="{00000000-0005-0000-0000-000063050000}"/>
    <cellStyle name="Normal 5 35 2" xfId="1387" xr:uid="{00000000-0005-0000-0000-000064050000}"/>
    <cellStyle name="Normal 5 35 3" xfId="1388" xr:uid="{00000000-0005-0000-0000-000065050000}"/>
    <cellStyle name="Normal 5 35 4" xfId="1389" xr:uid="{00000000-0005-0000-0000-000066050000}"/>
    <cellStyle name="Normal 5 35 5" xfId="1390" xr:uid="{00000000-0005-0000-0000-000067050000}"/>
    <cellStyle name="Normal 5 35 6" xfId="1391" xr:uid="{00000000-0005-0000-0000-000068050000}"/>
    <cellStyle name="Normal 5 35 7" xfId="1392" xr:uid="{00000000-0005-0000-0000-000069050000}"/>
    <cellStyle name="Normal 5 35 8" xfId="1393" xr:uid="{00000000-0005-0000-0000-00006A050000}"/>
    <cellStyle name="Normal 5 35 9" xfId="1394" xr:uid="{00000000-0005-0000-0000-00006B050000}"/>
    <cellStyle name="Normal 5 36" xfId="1395" xr:uid="{00000000-0005-0000-0000-00006C050000}"/>
    <cellStyle name="Normal 5 36 10" xfId="1396" xr:uid="{00000000-0005-0000-0000-00006D050000}"/>
    <cellStyle name="Normal 5 36 11" xfId="1397" xr:uid="{00000000-0005-0000-0000-00006E050000}"/>
    <cellStyle name="Normal 5 36 12" xfId="1398" xr:uid="{00000000-0005-0000-0000-00006F050000}"/>
    <cellStyle name="Normal 5 36 13" xfId="1399" xr:uid="{00000000-0005-0000-0000-000070050000}"/>
    <cellStyle name="Normal 5 36 14" xfId="1400" xr:uid="{00000000-0005-0000-0000-000071050000}"/>
    <cellStyle name="Normal 5 36 15" xfId="1401" xr:uid="{00000000-0005-0000-0000-000072050000}"/>
    <cellStyle name="Normal 5 36 16" xfId="1402" xr:uid="{00000000-0005-0000-0000-000073050000}"/>
    <cellStyle name="Normal 5 36 17" xfId="1403" xr:uid="{00000000-0005-0000-0000-000074050000}"/>
    <cellStyle name="Normal 5 36 18" xfId="1404" xr:uid="{00000000-0005-0000-0000-000075050000}"/>
    <cellStyle name="Normal 5 36 2" xfId="1405" xr:uid="{00000000-0005-0000-0000-000076050000}"/>
    <cellStyle name="Normal 5 36 3" xfId="1406" xr:uid="{00000000-0005-0000-0000-000077050000}"/>
    <cellStyle name="Normal 5 36 4" xfId="1407" xr:uid="{00000000-0005-0000-0000-000078050000}"/>
    <cellStyle name="Normal 5 36 5" xfId="1408" xr:uid="{00000000-0005-0000-0000-000079050000}"/>
    <cellStyle name="Normal 5 36 6" xfId="1409" xr:uid="{00000000-0005-0000-0000-00007A050000}"/>
    <cellStyle name="Normal 5 36 7" xfId="1410" xr:uid="{00000000-0005-0000-0000-00007B050000}"/>
    <cellStyle name="Normal 5 36 8" xfId="1411" xr:uid="{00000000-0005-0000-0000-00007C050000}"/>
    <cellStyle name="Normal 5 36 9" xfId="1412" xr:uid="{00000000-0005-0000-0000-00007D050000}"/>
    <cellStyle name="Normal 5 37" xfId="1413" xr:uid="{00000000-0005-0000-0000-00007E050000}"/>
    <cellStyle name="Normal 5 37 10" xfId="1414" xr:uid="{00000000-0005-0000-0000-00007F050000}"/>
    <cellStyle name="Normal 5 37 11" xfId="1415" xr:uid="{00000000-0005-0000-0000-000080050000}"/>
    <cellStyle name="Normal 5 37 12" xfId="1416" xr:uid="{00000000-0005-0000-0000-000081050000}"/>
    <cellStyle name="Normal 5 37 13" xfId="1417" xr:uid="{00000000-0005-0000-0000-000082050000}"/>
    <cellStyle name="Normal 5 37 14" xfId="1418" xr:uid="{00000000-0005-0000-0000-000083050000}"/>
    <cellStyle name="Normal 5 37 15" xfId="1419" xr:uid="{00000000-0005-0000-0000-000084050000}"/>
    <cellStyle name="Normal 5 37 16" xfId="1420" xr:uid="{00000000-0005-0000-0000-000085050000}"/>
    <cellStyle name="Normal 5 37 17" xfId="1421" xr:uid="{00000000-0005-0000-0000-000086050000}"/>
    <cellStyle name="Normal 5 37 18" xfId="1422" xr:uid="{00000000-0005-0000-0000-000087050000}"/>
    <cellStyle name="Normal 5 37 2" xfId="1423" xr:uid="{00000000-0005-0000-0000-000088050000}"/>
    <cellStyle name="Normal 5 37 3" xfId="1424" xr:uid="{00000000-0005-0000-0000-000089050000}"/>
    <cellStyle name="Normal 5 37 4" xfId="1425" xr:uid="{00000000-0005-0000-0000-00008A050000}"/>
    <cellStyle name="Normal 5 37 5" xfId="1426" xr:uid="{00000000-0005-0000-0000-00008B050000}"/>
    <cellStyle name="Normal 5 37 6" xfId="1427" xr:uid="{00000000-0005-0000-0000-00008C050000}"/>
    <cellStyle name="Normal 5 37 7" xfId="1428" xr:uid="{00000000-0005-0000-0000-00008D050000}"/>
    <cellStyle name="Normal 5 37 8" xfId="1429" xr:uid="{00000000-0005-0000-0000-00008E050000}"/>
    <cellStyle name="Normal 5 37 9" xfId="1430" xr:uid="{00000000-0005-0000-0000-00008F050000}"/>
    <cellStyle name="Normal 5 38" xfId="1431" xr:uid="{00000000-0005-0000-0000-000090050000}"/>
    <cellStyle name="Normal 5 38 10" xfId="1432" xr:uid="{00000000-0005-0000-0000-000091050000}"/>
    <cellStyle name="Normal 5 38 11" xfId="1433" xr:uid="{00000000-0005-0000-0000-000092050000}"/>
    <cellStyle name="Normal 5 38 12" xfId="1434" xr:uid="{00000000-0005-0000-0000-000093050000}"/>
    <cellStyle name="Normal 5 38 13" xfId="1435" xr:uid="{00000000-0005-0000-0000-000094050000}"/>
    <cellStyle name="Normal 5 38 14" xfId="1436" xr:uid="{00000000-0005-0000-0000-000095050000}"/>
    <cellStyle name="Normal 5 38 15" xfId="1437" xr:uid="{00000000-0005-0000-0000-000096050000}"/>
    <cellStyle name="Normal 5 38 16" xfId="1438" xr:uid="{00000000-0005-0000-0000-000097050000}"/>
    <cellStyle name="Normal 5 38 17" xfId="1439" xr:uid="{00000000-0005-0000-0000-000098050000}"/>
    <cellStyle name="Normal 5 38 18" xfId="1440" xr:uid="{00000000-0005-0000-0000-000099050000}"/>
    <cellStyle name="Normal 5 38 2" xfId="1441" xr:uid="{00000000-0005-0000-0000-00009A050000}"/>
    <cellStyle name="Normal 5 38 3" xfId="1442" xr:uid="{00000000-0005-0000-0000-00009B050000}"/>
    <cellStyle name="Normal 5 38 4" xfId="1443" xr:uid="{00000000-0005-0000-0000-00009C050000}"/>
    <cellStyle name="Normal 5 38 5" xfId="1444" xr:uid="{00000000-0005-0000-0000-00009D050000}"/>
    <cellStyle name="Normal 5 38 6" xfId="1445" xr:uid="{00000000-0005-0000-0000-00009E050000}"/>
    <cellStyle name="Normal 5 38 7" xfId="1446" xr:uid="{00000000-0005-0000-0000-00009F050000}"/>
    <cellStyle name="Normal 5 38 8" xfId="1447" xr:uid="{00000000-0005-0000-0000-0000A0050000}"/>
    <cellStyle name="Normal 5 38 9" xfId="1448" xr:uid="{00000000-0005-0000-0000-0000A1050000}"/>
    <cellStyle name="Normal 5 39" xfId="1449" xr:uid="{00000000-0005-0000-0000-0000A2050000}"/>
    <cellStyle name="Normal 5 39 10" xfId="1450" xr:uid="{00000000-0005-0000-0000-0000A3050000}"/>
    <cellStyle name="Normal 5 39 11" xfId="1451" xr:uid="{00000000-0005-0000-0000-0000A4050000}"/>
    <cellStyle name="Normal 5 39 12" xfId="1452" xr:uid="{00000000-0005-0000-0000-0000A5050000}"/>
    <cellStyle name="Normal 5 39 13" xfId="1453" xr:uid="{00000000-0005-0000-0000-0000A6050000}"/>
    <cellStyle name="Normal 5 39 14" xfId="1454" xr:uid="{00000000-0005-0000-0000-0000A7050000}"/>
    <cellStyle name="Normal 5 39 15" xfId="1455" xr:uid="{00000000-0005-0000-0000-0000A8050000}"/>
    <cellStyle name="Normal 5 39 16" xfId="1456" xr:uid="{00000000-0005-0000-0000-0000A9050000}"/>
    <cellStyle name="Normal 5 39 17" xfId="1457" xr:uid="{00000000-0005-0000-0000-0000AA050000}"/>
    <cellStyle name="Normal 5 39 18" xfId="1458" xr:uid="{00000000-0005-0000-0000-0000AB050000}"/>
    <cellStyle name="Normal 5 39 2" xfId="1459" xr:uid="{00000000-0005-0000-0000-0000AC050000}"/>
    <cellStyle name="Normal 5 39 3" xfId="1460" xr:uid="{00000000-0005-0000-0000-0000AD050000}"/>
    <cellStyle name="Normal 5 39 4" xfId="1461" xr:uid="{00000000-0005-0000-0000-0000AE050000}"/>
    <cellStyle name="Normal 5 39 5" xfId="1462" xr:uid="{00000000-0005-0000-0000-0000AF050000}"/>
    <cellStyle name="Normal 5 39 6" xfId="1463" xr:uid="{00000000-0005-0000-0000-0000B0050000}"/>
    <cellStyle name="Normal 5 39 7" xfId="1464" xr:uid="{00000000-0005-0000-0000-0000B1050000}"/>
    <cellStyle name="Normal 5 39 8" xfId="1465" xr:uid="{00000000-0005-0000-0000-0000B2050000}"/>
    <cellStyle name="Normal 5 39 9" xfId="1466" xr:uid="{00000000-0005-0000-0000-0000B3050000}"/>
    <cellStyle name="Normal 5 4" xfId="1467" xr:uid="{00000000-0005-0000-0000-0000B4050000}"/>
    <cellStyle name="Normal 5 40" xfId="1468" xr:uid="{00000000-0005-0000-0000-0000B5050000}"/>
    <cellStyle name="Normal 5 40 10" xfId="1469" xr:uid="{00000000-0005-0000-0000-0000B6050000}"/>
    <cellStyle name="Normal 5 40 11" xfId="1470" xr:uid="{00000000-0005-0000-0000-0000B7050000}"/>
    <cellStyle name="Normal 5 40 12" xfId="1471" xr:uid="{00000000-0005-0000-0000-0000B8050000}"/>
    <cellStyle name="Normal 5 40 13" xfId="1472" xr:uid="{00000000-0005-0000-0000-0000B9050000}"/>
    <cellStyle name="Normal 5 40 14" xfId="1473" xr:uid="{00000000-0005-0000-0000-0000BA050000}"/>
    <cellStyle name="Normal 5 40 15" xfId="1474" xr:uid="{00000000-0005-0000-0000-0000BB050000}"/>
    <cellStyle name="Normal 5 40 16" xfId="1475" xr:uid="{00000000-0005-0000-0000-0000BC050000}"/>
    <cellStyle name="Normal 5 40 17" xfId="1476" xr:uid="{00000000-0005-0000-0000-0000BD050000}"/>
    <cellStyle name="Normal 5 40 18" xfId="1477" xr:uid="{00000000-0005-0000-0000-0000BE050000}"/>
    <cellStyle name="Normal 5 40 2" xfId="1478" xr:uid="{00000000-0005-0000-0000-0000BF050000}"/>
    <cellStyle name="Normal 5 40 3" xfId="1479" xr:uid="{00000000-0005-0000-0000-0000C0050000}"/>
    <cellStyle name="Normal 5 40 4" xfId="1480" xr:uid="{00000000-0005-0000-0000-0000C1050000}"/>
    <cellStyle name="Normal 5 40 5" xfId="1481" xr:uid="{00000000-0005-0000-0000-0000C2050000}"/>
    <cellStyle name="Normal 5 40 6" xfId="1482" xr:uid="{00000000-0005-0000-0000-0000C3050000}"/>
    <cellStyle name="Normal 5 40 7" xfId="1483" xr:uid="{00000000-0005-0000-0000-0000C4050000}"/>
    <cellStyle name="Normal 5 40 8" xfId="1484" xr:uid="{00000000-0005-0000-0000-0000C5050000}"/>
    <cellStyle name="Normal 5 40 9" xfId="1485" xr:uid="{00000000-0005-0000-0000-0000C6050000}"/>
    <cellStyle name="Normal 5 41" xfId="1486" xr:uid="{00000000-0005-0000-0000-0000C7050000}"/>
    <cellStyle name="Normal 5 42" xfId="1487" xr:uid="{00000000-0005-0000-0000-0000C8050000}"/>
    <cellStyle name="Normal 5 43" xfId="1488" xr:uid="{00000000-0005-0000-0000-0000C9050000}"/>
    <cellStyle name="Normal 5 44" xfId="1489" xr:uid="{00000000-0005-0000-0000-0000CA050000}"/>
    <cellStyle name="Normal 5 45" xfId="1490" xr:uid="{00000000-0005-0000-0000-0000CB050000}"/>
    <cellStyle name="Normal 5 46" xfId="1491" xr:uid="{00000000-0005-0000-0000-0000CC050000}"/>
    <cellStyle name="Normal 5 47" xfId="1492" xr:uid="{00000000-0005-0000-0000-0000CD050000}"/>
    <cellStyle name="Normal 5 48" xfId="1493" xr:uid="{00000000-0005-0000-0000-0000CE050000}"/>
    <cellStyle name="Normal 5 49" xfId="1494" xr:uid="{00000000-0005-0000-0000-0000CF050000}"/>
    <cellStyle name="Normal 5 5" xfId="1495" xr:uid="{00000000-0005-0000-0000-0000D0050000}"/>
    <cellStyle name="Normal 5 50" xfId="1496" xr:uid="{00000000-0005-0000-0000-0000D1050000}"/>
    <cellStyle name="Normal 5 51" xfId="1497" xr:uid="{00000000-0005-0000-0000-0000D2050000}"/>
    <cellStyle name="Normal 5 52" xfId="1498" xr:uid="{00000000-0005-0000-0000-0000D3050000}"/>
    <cellStyle name="Normal 5 53" xfId="1499" xr:uid="{00000000-0005-0000-0000-0000D4050000}"/>
    <cellStyle name="Normal 5 54" xfId="1500" xr:uid="{00000000-0005-0000-0000-0000D5050000}"/>
    <cellStyle name="Normal 5 55" xfId="1501" xr:uid="{00000000-0005-0000-0000-0000D6050000}"/>
    <cellStyle name="Normal 5 56" xfId="1502" xr:uid="{00000000-0005-0000-0000-0000D7050000}"/>
    <cellStyle name="Normal 5 57" xfId="1503" xr:uid="{00000000-0005-0000-0000-0000D8050000}"/>
    <cellStyle name="Normal 5 58" xfId="1504" xr:uid="{00000000-0005-0000-0000-0000D9050000}"/>
    <cellStyle name="Normal 5 59" xfId="1189" xr:uid="{00000000-0005-0000-0000-0000DA050000}"/>
    <cellStyle name="Normal 5 6" xfId="1505" xr:uid="{00000000-0005-0000-0000-0000DB050000}"/>
    <cellStyle name="Normal 5 7" xfId="1506" xr:uid="{00000000-0005-0000-0000-0000DC050000}"/>
    <cellStyle name="Normal 5 8" xfId="1507" xr:uid="{00000000-0005-0000-0000-0000DD050000}"/>
    <cellStyle name="Normal 5 9" xfId="1508" xr:uid="{00000000-0005-0000-0000-0000DE050000}"/>
    <cellStyle name="Normal 52 2" xfId="1509" xr:uid="{00000000-0005-0000-0000-0000DF050000}"/>
    <cellStyle name="Normal 53" xfId="1510" xr:uid="{00000000-0005-0000-0000-0000E0050000}"/>
    <cellStyle name="Normal 54" xfId="1511" xr:uid="{00000000-0005-0000-0000-0000E1050000}"/>
    <cellStyle name="Normal 6" xfId="63" xr:uid="{00000000-0005-0000-0000-0000E2050000}"/>
    <cellStyle name="Normal 6 10" xfId="1513" xr:uid="{00000000-0005-0000-0000-0000E3050000}"/>
    <cellStyle name="Normal 6 11" xfId="1514" xr:uid="{00000000-0005-0000-0000-0000E4050000}"/>
    <cellStyle name="Normal 6 12" xfId="1515" xr:uid="{00000000-0005-0000-0000-0000E5050000}"/>
    <cellStyle name="Normal 6 13" xfId="1516" xr:uid="{00000000-0005-0000-0000-0000E6050000}"/>
    <cellStyle name="Normal 6 14" xfId="1517" xr:uid="{00000000-0005-0000-0000-0000E7050000}"/>
    <cellStyle name="Normal 6 15" xfId="1518" xr:uid="{00000000-0005-0000-0000-0000E8050000}"/>
    <cellStyle name="Normal 6 16" xfId="1519" xr:uid="{00000000-0005-0000-0000-0000E9050000}"/>
    <cellStyle name="Normal 6 17" xfId="1520" xr:uid="{00000000-0005-0000-0000-0000EA050000}"/>
    <cellStyle name="Normal 6 18" xfId="1521" xr:uid="{00000000-0005-0000-0000-0000EB050000}"/>
    <cellStyle name="Normal 6 19" xfId="1522" xr:uid="{00000000-0005-0000-0000-0000EC050000}"/>
    <cellStyle name="Normal 6 2" xfId="1523" xr:uid="{00000000-0005-0000-0000-0000ED050000}"/>
    <cellStyle name="Normal 6 2 2" xfId="1524" xr:uid="{00000000-0005-0000-0000-0000EE050000}"/>
    <cellStyle name="Normal 6 20" xfId="1525" xr:uid="{00000000-0005-0000-0000-0000EF050000}"/>
    <cellStyle name="Normal 6 21" xfId="1526" xr:uid="{00000000-0005-0000-0000-0000F0050000}"/>
    <cellStyle name="Normal 6 22" xfId="1527" xr:uid="{00000000-0005-0000-0000-0000F1050000}"/>
    <cellStyle name="Normal 6 23" xfId="1528" xr:uid="{00000000-0005-0000-0000-0000F2050000}"/>
    <cellStyle name="Normal 6 24" xfId="1529" xr:uid="{00000000-0005-0000-0000-0000F3050000}"/>
    <cellStyle name="Normal 6 25" xfId="1530" xr:uid="{00000000-0005-0000-0000-0000F4050000}"/>
    <cellStyle name="Normal 6 26" xfId="1531" xr:uid="{00000000-0005-0000-0000-0000F5050000}"/>
    <cellStyle name="Normal 6 27" xfId="1532" xr:uid="{00000000-0005-0000-0000-0000F6050000}"/>
    <cellStyle name="Normal 6 28" xfId="1533" xr:uid="{00000000-0005-0000-0000-0000F7050000}"/>
    <cellStyle name="Normal 6 29" xfId="1534" xr:uid="{00000000-0005-0000-0000-0000F8050000}"/>
    <cellStyle name="Normal 6 3" xfId="1535" xr:uid="{00000000-0005-0000-0000-0000F9050000}"/>
    <cellStyle name="Normal 6 30" xfId="1536" xr:uid="{00000000-0005-0000-0000-0000FA050000}"/>
    <cellStyle name="Normal 6 31" xfId="1537" xr:uid="{00000000-0005-0000-0000-0000FB050000}"/>
    <cellStyle name="Normal 6 32" xfId="1538" xr:uid="{00000000-0005-0000-0000-0000FC050000}"/>
    <cellStyle name="Normal 6 33" xfId="1539" xr:uid="{00000000-0005-0000-0000-0000FD050000}"/>
    <cellStyle name="Normal 6 34" xfId="1512" xr:uid="{00000000-0005-0000-0000-0000FE050000}"/>
    <cellStyle name="Normal 6 4" xfId="1540" xr:uid="{00000000-0005-0000-0000-0000FF050000}"/>
    <cellStyle name="Normal 6 5" xfId="1541" xr:uid="{00000000-0005-0000-0000-000000060000}"/>
    <cellStyle name="Normal 6 6" xfId="1542" xr:uid="{00000000-0005-0000-0000-000001060000}"/>
    <cellStyle name="Normal 6 7" xfId="1543" xr:uid="{00000000-0005-0000-0000-000002060000}"/>
    <cellStyle name="Normal 6 8" xfId="1544" xr:uid="{00000000-0005-0000-0000-000003060000}"/>
    <cellStyle name="Normal 6 9" xfId="1545" xr:uid="{00000000-0005-0000-0000-000004060000}"/>
    <cellStyle name="Normal 61" xfId="1546" xr:uid="{00000000-0005-0000-0000-000005060000}"/>
    <cellStyle name="Normal 61 2" xfId="1547" xr:uid="{00000000-0005-0000-0000-000006060000}"/>
    <cellStyle name="Normal 61 3" xfId="1548" xr:uid="{00000000-0005-0000-0000-000007060000}"/>
    <cellStyle name="Normal 62" xfId="1549" xr:uid="{00000000-0005-0000-0000-000008060000}"/>
    <cellStyle name="Normal 64" xfId="1550" xr:uid="{00000000-0005-0000-0000-000009060000}"/>
    <cellStyle name="Normal 7" xfId="1551" xr:uid="{00000000-0005-0000-0000-00000A060000}"/>
    <cellStyle name="Normal 7 10" xfId="1552" xr:uid="{00000000-0005-0000-0000-00000B060000}"/>
    <cellStyle name="Normal 7 11" xfId="1553" xr:uid="{00000000-0005-0000-0000-00000C060000}"/>
    <cellStyle name="Normal 7 12" xfId="1554" xr:uid="{00000000-0005-0000-0000-00000D060000}"/>
    <cellStyle name="Normal 7 13" xfId="1555" xr:uid="{00000000-0005-0000-0000-00000E060000}"/>
    <cellStyle name="Normal 7 14" xfId="1556" xr:uid="{00000000-0005-0000-0000-00000F060000}"/>
    <cellStyle name="Normal 7 15" xfId="1557" xr:uid="{00000000-0005-0000-0000-000010060000}"/>
    <cellStyle name="Normal 7 16" xfId="1558" xr:uid="{00000000-0005-0000-0000-000011060000}"/>
    <cellStyle name="Normal 7 17" xfId="1559" xr:uid="{00000000-0005-0000-0000-000012060000}"/>
    <cellStyle name="Normal 7 18" xfId="1560" xr:uid="{00000000-0005-0000-0000-000013060000}"/>
    <cellStyle name="Normal 7 19" xfId="1561" xr:uid="{00000000-0005-0000-0000-000014060000}"/>
    <cellStyle name="Normal 7 2" xfId="1562" xr:uid="{00000000-0005-0000-0000-000015060000}"/>
    <cellStyle name="Normal 7 20" xfId="1563" xr:uid="{00000000-0005-0000-0000-000016060000}"/>
    <cellStyle name="Normal 7 21" xfId="1564" xr:uid="{00000000-0005-0000-0000-000017060000}"/>
    <cellStyle name="Normal 7 22" xfId="1565" xr:uid="{00000000-0005-0000-0000-000018060000}"/>
    <cellStyle name="Normal 7 23" xfId="1566" xr:uid="{00000000-0005-0000-0000-000019060000}"/>
    <cellStyle name="Normal 7 24" xfId="1567" xr:uid="{00000000-0005-0000-0000-00001A060000}"/>
    <cellStyle name="Normal 7 25" xfId="1568" xr:uid="{00000000-0005-0000-0000-00001B060000}"/>
    <cellStyle name="Normal 7 26" xfId="1569" xr:uid="{00000000-0005-0000-0000-00001C060000}"/>
    <cellStyle name="Normal 7 27" xfId="1570" xr:uid="{00000000-0005-0000-0000-00001D060000}"/>
    <cellStyle name="Normal 7 28" xfId="1571" xr:uid="{00000000-0005-0000-0000-00001E060000}"/>
    <cellStyle name="Normal 7 29" xfId="1572" xr:uid="{00000000-0005-0000-0000-00001F060000}"/>
    <cellStyle name="Normal 7 3" xfId="1573" xr:uid="{00000000-0005-0000-0000-000020060000}"/>
    <cellStyle name="Normal 7 30" xfId="1574" xr:uid="{00000000-0005-0000-0000-000021060000}"/>
    <cellStyle name="Normal 7 31" xfId="1575" xr:uid="{00000000-0005-0000-0000-000022060000}"/>
    <cellStyle name="Normal 7 32" xfId="1576" xr:uid="{00000000-0005-0000-0000-000023060000}"/>
    <cellStyle name="Normal 7 33" xfId="1577" xr:uid="{00000000-0005-0000-0000-000024060000}"/>
    <cellStyle name="Normal 7 4" xfId="1578" xr:uid="{00000000-0005-0000-0000-000025060000}"/>
    <cellStyle name="Normal 7 5" xfId="1579" xr:uid="{00000000-0005-0000-0000-000026060000}"/>
    <cellStyle name="Normal 7 6" xfId="1580" xr:uid="{00000000-0005-0000-0000-000027060000}"/>
    <cellStyle name="Normal 7 7" xfId="1581" xr:uid="{00000000-0005-0000-0000-000028060000}"/>
    <cellStyle name="Normal 7 8" xfId="1582" xr:uid="{00000000-0005-0000-0000-000029060000}"/>
    <cellStyle name="Normal 7 9" xfId="1583" xr:uid="{00000000-0005-0000-0000-00002A060000}"/>
    <cellStyle name="Normal 8" xfId="1584" xr:uid="{00000000-0005-0000-0000-00002B060000}"/>
    <cellStyle name="Normal 8 10" xfId="1585" xr:uid="{00000000-0005-0000-0000-00002C060000}"/>
    <cellStyle name="Normal 8 11" xfId="1586" xr:uid="{00000000-0005-0000-0000-00002D060000}"/>
    <cellStyle name="Normal 8 12" xfId="1587" xr:uid="{00000000-0005-0000-0000-00002E060000}"/>
    <cellStyle name="Normal 8 13" xfId="1588" xr:uid="{00000000-0005-0000-0000-00002F060000}"/>
    <cellStyle name="Normal 8 14" xfId="1589" xr:uid="{00000000-0005-0000-0000-000030060000}"/>
    <cellStyle name="Normal 8 15" xfId="1590" xr:uid="{00000000-0005-0000-0000-000031060000}"/>
    <cellStyle name="Normal 8 16" xfId="1591" xr:uid="{00000000-0005-0000-0000-000032060000}"/>
    <cellStyle name="Normal 8 17" xfId="1592" xr:uid="{00000000-0005-0000-0000-000033060000}"/>
    <cellStyle name="Normal 8 18" xfId="1593" xr:uid="{00000000-0005-0000-0000-000034060000}"/>
    <cellStyle name="Normal 8 19" xfId="1594" xr:uid="{00000000-0005-0000-0000-000035060000}"/>
    <cellStyle name="Normal 8 2" xfId="1595" xr:uid="{00000000-0005-0000-0000-000036060000}"/>
    <cellStyle name="Normal 8 20" xfId="1596" xr:uid="{00000000-0005-0000-0000-000037060000}"/>
    <cellStyle name="Normal 8 21" xfId="1597" xr:uid="{00000000-0005-0000-0000-000038060000}"/>
    <cellStyle name="Normal 8 22" xfId="1598" xr:uid="{00000000-0005-0000-0000-000039060000}"/>
    <cellStyle name="Normal 8 23" xfId="1599" xr:uid="{00000000-0005-0000-0000-00003A060000}"/>
    <cellStyle name="Normal 8 24" xfId="1600" xr:uid="{00000000-0005-0000-0000-00003B060000}"/>
    <cellStyle name="Normal 8 25" xfId="1601" xr:uid="{00000000-0005-0000-0000-00003C060000}"/>
    <cellStyle name="Normal 8 26" xfId="1602" xr:uid="{00000000-0005-0000-0000-00003D060000}"/>
    <cellStyle name="Normal 8 27" xfId="1603" xr:uid="{00000000-0005-0000-0000-00003E060000}"/>
    <cellStyle name="Normal 8 28" xfId="1604" xr:uid="{00000000-0005-0000-0000-00003F060000}"/>
    <cellStyle name="Normal 8 29" xfId="1605" xr:uid="{00000000-0005-0000-0000-000040060000}"/>
    <cellStyle name="Normal 8 3" xfId="1606" xr:uid="{00000000-0005-0000-0000-000041060000}"/>
    <cellStyle name="Normal 8 30" xfId="1607" xr:uid="{00000000-0005-0000-0000-000042060000}"/>
    <cellStyle name="Normal 8 31" xfId="1608" xr:uid="{00000000-0005-0000-0000-000043060000}"/>
    <cellStyle name="Normal 8 32" xfId="1609" xr:uid="{00000000-0005-0000-0000-000044060000}"/>
    <cellStyle name="Normal 8 4" xfId="1610" xr:uid="{00000000-0005-0000-0000-000045060000}"/>
    <cellStyle name="Normal 8 5" xfId="1611" xr:uid="{00000000-0005-0000-0000-000046060000}"/>
    <cellStyle name="Normal 8 6" xfId="1612" xr:uid="{00000000-0005-0000-0000-000047060000}"/>
    <cellStyle name="Normal 8 7" xfId="1613" xr:uid="{00000000-0005-0000-0000-000048060000}"/>
    <cellStyle name="Normal 8 8" xfId="1614" xr:uid="{00000000-0005-0000-0000-000049060000}"/>
    <cellStyle name="Normal 8 9" xfId="1615" xr:uid="{00000000-0005-0000-0000-00004A060000}"/>
    <cellStyle name="Normal 9" xfId="1616" xr:uid="{00000000-0005-0000-0000-00004B060000}"/>
    <cellStyle name="Normal 9 2" xfId="1617" xr:uid="{00000000-0005-0000-0000-00004C060000}"/>
    <cellStyle name="Normal 9 2 2" xfId="1618" xr:uid="{00000000-0005-0000-0000-00004D060000}"/>
    <cellStyle name="Notas" xfId="21" builtinId="10" customBuiltin="1"/>
    <cellStyle name="Notas 2" xfId="1619" xr:uid="{00000000-0005-0000-0000-00004F060000}"/>
    <cellStyle name="Notas 2 2" xfId="1620" xr:uid="{00000000-0005-0000-0000-000050060000}"/>
    <cellStyle name="Notas 2 3" xfId="1621" xr:uid="{00000000-0005-0000-0000-000051060000}"/>
    <cellStyle name="Notas 2 3 2" xfId="1793" xr:uid="{00000000-0005-0000-0000-000052060000}"/>
    <cellStyle name="Notas 2 4" xfId="1792" xr:uid="{00000000-0005-0000-0000-000053060000}"/>
    <cellStyle name="Notas 3" xfId="1622" xr:uid="{00000000-0005-0000-0000-000054060000}"/>
    <cellStyle name="Notas 3 2" xfId="1623" xr:uid="{00000000-0005-0000-0000-000055060000}"/>
    <cellStyle name="Notas 4" xfId="1624" xr:uid="{00000000-0005-0000-0000-000056060000}"/>
    <cellStyle name="Notas 4 2" xfId="1625" xr:uid="{00000000-0005-0000-0000-000057060000}"/>
    <cellStyle name="Notas 5" xfId="1626" xr:uid="{00000000-0005-0000-0000-000058060000}"/>
    <cellStyle name="Notas 6" xfId="1627" xr:uid="{00000000-0005-0000-0000-000059060000}"/>
    <cellStyle name="Porcentaje 2" xfId="6" xr:uid="{00000000-0005-0000-0000-00005B060000}"/>
    <cellStyle name="Porcentaje 2 10" xfId="1629" xr:uid="{00000000-0005-0000-0000-00005C060000}"/>
    <cellStyle name="Porcentaje 2 11" xfId="1630" xr:uid="{00000000-0005-0000-0000-00005D060000}"/>
    <cellStyle name="Porcentaje 2 12" xfId="1631" xr:uid="{00000000-0005-0000-0000-00005E060000}"/>
    <cellStyle name="Porcentaje 2 13" xfId="1632" xr:uid="{00000000-0005-0000-0000-00005F060000}"/>
    <cellStyle name="Porcentaje 2 14" xfId="1633" xr:uid="{00000000-0005-0000-0000-000060060000}"/>
    <cellStyle name="Porcentaje 2 15" xfId="1634" xr:uid="{00000000-0005-0000-0000-000061060000}"/>
    <cellStyle name="Porcentaje 2 16" xfId="1635" xr:uid="{00000000-0005-0000-0000-000062060000}"/>
    <cellStyle name="Porcentaje 2 17" xfId="1636" xr:uid="{00000000-0005-0000-0000-000063060000}"/>
    <cellStyle name="Porcentaje 2 18" xfId="1637" xr:uid="{00000000-0005-0000-0000-000064060000}"/>
    <cellStyle name="Porcentaje 2 19" xfId="1638" xr:uid="{00000000-0005-0000-0000-000065060000}"/>
    <cellStyle name="Porcentaje 2 2" xfId="1639" xr:uid="{00000000-0005-0000-0000-000066060000}"/>
    <cellStyle name="Porcentaje 2 2 10" xfId="1640" xr:uid="{00000000-0005-0000-0000-000067060000}"/>
    <cellStyle name="Porcentaje 2 2 11" xfId="1641" xr:uid="{00000000-0005-0000-0000-000068060000}"/>
    <cellStyle name="Porcentaje 2 2 12" xfId="1642" xr:uid="{00000000-0005-0000-0000-000069060000}"/>
    <cellStyle name="Porcentaje 2 2 13" xfId="1643" xr:uid="{00000000-0005-0000-0000-00006A060000}"/>
    <cellStyle name="Porcentaje 2 2 14" xfId="1644" xr:uid="{00000000-0005-0000-0000-00006B060000}"/>
    <cellStyle name="Porcentaje 2 2 15" xfId="1645" xr:uid="{00000000-0005-0000-0000-00006C060000}"/>
    <cellStyle name="Porcentaje 2 2 16" xfId="1646" xr:uid="{00000000-0005-0000-0000-00006D060000}"/>
    <cellStyle name="Porcentaje 2 2 17" xfId="1647" xr:uid="{00000000-0005-0000-0000-00006E060000}"/>
    <cellStyle name="Porcentaje 2 2 18" xfId="1648" xr:uid="{00000000-0005-0000-0000-00006F060000}"/>
    <cellStyle name="Porcentaje 2 2 2" xfId="1649" xr:uid="{00000000-0005-0000-0000-000070060000}"/>
    <cellStyle name="Porcentaje 2 2 3" xfId="1650" xr:uid="{00000000-0005-0000-0000-000071060000}"/>
    <cellStyle name="Porcentaje 2 2 4" xfId="1651" xr:uid="{00000000-0005-0000-0000-000072060000}"/>
    <cellStyle name="Porcentaje 2 2 5" xfId="1652" xr:uid="{00000000-0005-0000-0000-000073060000}"/>
    <cellStyle name="Porcentaje 2 2 6" xfId="1653" xr:uid="{00000000-0005-0000-0000-000074060000}"/>
    <cellStyle name="Porcentaje 2 2 7" xfId="1654" xr:uid="{00000000-0005-0000-0000-000075060000}"/>
    <cellStyle name="Porcentaje 2 2 8" xfId="1655" xr:uid="{00000000-0005-0000-0000-000076060000}"/>
    <cellStyle name="Porcentaje 2 2 9" xfId="1656" xr:uid="{00000000-0005-0000-0000-000077060000}"/>
    <cellStyle name="Porcentaje 2 20" xfId="1657" xr:uid="{00000000-0005-0000-0000-000078060000}"/>
    <cellStyle name="Porcentaje 2 21" xfId="1658" xr:uid="{00000000-0005-0000-0000-000079060000}"/>
    <cellStyle name="Porcentaje 2 22" xfId="1659" xr:uid="{00000000-0005-0000-0000-00007A060000}"/>
    <cellStyle name="Porcentaje 2 23" xfId="1660" xr:uid="{00000000-0005-0000-0000-00007B060000}"/>
    <cellStyle name="Porcentaje 2 24" xfId="1661" xr:uid="{00000000-0005-0000-0000-00007C060000}"/>
    <cellStyle name="Porcentaje 2 25" xfId="1662" xr:uid="{00000000-0005-0000-0000-00007D060000}"/>
    <cellStyle name="Porcentaje 2 26" xfId="1663" xr:uid="{00000000-0005-0000-0000-00007E060000}"/>
    <cellStyle name="Porcentaje 2 27" xfId="1628" xr:uid="{00000000-0005-0000-0000-00007F060000}"/>
    <cellStyle name="Porcentaje 2 3" xfId="1664" xr:uid="{00000000-0005-0000-0000-000080060000}"/>
    <cellStyle name="Porcentaje 2 3 10" xfId="1665" xr:uid="{00000000-0005-0000-0000-000081060000}"/>
    <cellStyle name="Porcentaje 2 3 11" xfId="1666" xr:uid="{00000000-0005-0000-0000-000082060000}"/>
    <cellStyle name="Porcentaje 2 3 12" xfId="1667" xr:uid="{00000000-0005-0000-0000-000083060000}"/>
    <cellStyle name="Porcentaje 2 3 13" xfId="1668" xr:uid="{00000000-0005-0000-0000-000084060000}"/>
    <cellStyle name="Porcentaje 2 3 14" xfId="1669" xr:uid="{00000000-0005-0000-0000-000085060000}"/>
    <cellStyle name="Porcentaje 2 3 15" xfId="1670" xr:uid="{00000000-0005-0000-0000-000086060000}"/>
    <cellStyle name="Porcentaje 2 3 16" xfId="1671" xr:uid="{00000000-0005-0000-0000-000087060000}"/>
    <cellStyle name="Porcentaje 2 3 17" xfId="1672" xr:uid="{00000000-0005-0000-0000-000088060000}"/>
    <cellStyle name="Porcentaje 2 3 18" xfId="1673" xr:uid="{00000000-0005-0000-0000-000089060000}"/>
    <cellStyle name="Porcentaje 2 3 2" xfId="1674" xr:uid="{00000000-0005-0000-0000-00008A060000}"/>
    <cellStyle name="Porcentaje 2 3 3" xfId="1675" xr:uid="{00000000-0005-0000-0000-00008B060000}"/>
    <cellStyle name="Porcentaje 2 3 4" xfId="1676" xr:uid="{00000000-0005-0000-0000-00008C060000}"/>
    <cellStyle name="Porcentaje 2 3 5" xfId="1677" xr:uid="{00000000-0005-0000-0000-00008D060000}"/>
    <cellStyle name="Porcentaje 2 3 6" xfId="1678" xr:uid="{00000000-0005-0000-0000-00008E060000}"/>
    <cellStyle name="Porcentaje 2 3 7" xfId="1679" xr:uid="{00000000-0005-0000-0000-00008F060000}"/>
    <cellStyle name="Porcentaje 2 3 8" xfId="1680" xr:uid="{00000000-0005-0000-0000-000090060000}"/>
    <cellStyle name="Porcentaje 2 3 9" xfId="1681" xr:uid="{00000000-0005-0000-0000-000091060000}"/>
    <cellStyle name="Porcentaje 2 4" xfId="1682" xr:uid="{00000000-0005-0000-0000-000092060000}"/>
    <cellStyle name="Porcentaje 2 4 10" xfId="1683" xr:uid="{00000000-0005-0000-0000-000093060000}"/>
    <cellStyle name="Porcentaje 2 4 11" xfId="1684" xr:uid="{00000000-0005-0000-0000-000094060000}"/>
    <cellStyle name="Porcentaje 2 4 12" xfId="1685" xr:uid="{00000000-0005-0000-0000-000095060000}"/>
    <cellStyle name="Porcentaje 2 4 13" xfId="1686" xr:uid="{00000000-0005-0000-0000-000096060000}"/>
    <cellStyle name="Porcentaje 2 4 14" xfId="1687" xr:uid="{00000000-0005-0000-0000-000097060000}"/>
    <cellStyle name="Porcentaje 2 4 15" xfId="1688" xr:uid="{00000000-0005-0000-0000-000098060000}"/>
    <cellStyle name="Porcentaje 2 4 16" xfId="1689" xr:uid="{00000000-0005-0000-0000-000099060000}"/>
    <cellStyle name="Porcentaje 2 4 17" xfId="1690" xr:uid="{00000000-0005-0000-0000-00009A060000}"/>
    <cellStyle name="Porcentaje 2 4 18" xfId="1691" xr:uid="{00000000-0005-0000-0000-00009B060000}"/>
    <cellStyle name="Porcentaje 2 4 2" xfId="1692" xr:uid="{00000000-0005-0000-0000-00009C060000}"/>
    <cellStyle name="Porcentaje 2 4 3" xfId="1693" xr:uid="{00000000-0005-0000-0000-00009D060000}"/>
    <cellStyle name="Porcentaje 2 4 4" xfId="1694" xr:uid="{00000000-0005-0000-0000-00009E060000}"/>
    <cellStyle name="Porcentaje 2 4 5" xfId="1695" xr:uid="{00000000-0005-0000-0000-00009F060000}"/>
    <cellStyle name="Porcentaje 2 4 6" xfId="1696" xr:uid="{00000000-0005-0000-0000-0000A0060000}"/>
    <cellStyle name="Porcentaje 2 4 7" xfId="1697" xr:uid="{00000000-0005-0000-0000-0000A1060000}"/>
    <cellStyle name="Porcentaje 2 4 8" xfId="1698" xr:uid="{00000000-0005-0000-0000-0000A2060000}"/>
    <cellStyle name="Porcentaje 2 4 9" xfId="1699" xr:uid="{00000000-0005-0000-0000-0000A3060000}"/>
    <cellStyle name="Porcentaje 2 5" xfId="1700" xr:uid="{00000000-0005-0000-0000-0000A4060000}"/>
    <cellStyle name="Porcentaje 2 5 10" xfId="1701" xr:uid="{00000000-0005-0000-0000-0000A5060000}"/>
    <cellStyle name="Porcentaje 2 5 11" xfId="1702" xr:uid="{00000000-0005-0000-0000-0000A6060000}"/>
    <cellStyle name="Porcentaje 2 5 12" xfId="1703" xr:uid="{00000000-0005-0000-0000-0000A7060000}"/>
    <cellStyle name="Porcentaje 2 5 13" xfId="1704" xr:uid="{00000000-0005-0000-0000-0000A8060000}"/>
    <cellStyle name="Porcentaje 2 5 14" xfId="1705" xr:uid="{00000000-0005-0000-0000-0000A9060000}"/>
    <cellStyle name="Porcentaje 2 5 15" xfId="1706" xr:uid="{00000000-0005-0000-0000-0000AA060000}"/>
    <cellStyle name="Porcentaje 2 5 16" xfId="1707" xr:uid="{00000000-0005-0000-0000-0000AB060000}"/>
    <cellStyle name="Porcentaje 2 5 17" xfId="1708" xr:uid="{00000000-0005-0000-0000-0000AC060000}"/>
    <cellStyle name="Porcentaje 2 5 18" xfId="1709" xr:uid="{00000000-0005-0000-0000-0000AD060000}"/>
    <cellStyle name="Porcentaje 2 5 2" xfId="1710" xr:uid="{00000000-0005-0000-0000-0000AE060000}"/>
    <cellStyle name="Porcentaje 2 5 3" xfId="1711" xr:uid="{00000000-0005-0000-0000-0000AF060000}"/>
    <cellStyle name="Porcentaje 2 5 4" xfId="1712" xr:uid="{00000000-0005-0000-0000-0000B0060000}"/>
    <cellStyle name="Porcentaje 2 5 5" xfId="1713" xr:uid="{00000000-0005-0000-0000-0000B1060000}"/>
    <cellStyle name="Porcentaje 2 5 6" xfId="1714" xr:uid="{00000000-0005-0000-0000-0000B2060000}"/>
    <cellStyle name="Porcentaje 2 5 7" xfId="1715" xr:uid="{00000000-0005-0000-0000-0000B3060000}"/>
    <cellStyle name="Porcentaje 2 5 8" xfId="1716" xr:uid="{00000000-0005-0000-0000-0000B4060000}"/>
    <cellStyle name="Porcentaje 2 5 9" xfId="1717" xr:uid="{00000000-0005-0000-0000-0000B5060000}"/>
    <cellStyle name="Porcentaje 2 6" xfId="1718" xr:uid="{00000000-0005-0000-0000-0000B6060000}"/>
    <cellStyle name="Porcentaje 2 6 10" xfId="1719" xr:uid="{00000000-0005-0000-0000-0000B7060000}"/>
    <cellStyle name="Porcentaje 2 6 11" xfId="1720" xr:uid="{00000000-0005-0000-0000-0000B8060000}"/>
    <cellStyle name="Porcentaje 2 6 12" xfId="1721" xr:uid="{00000000-0005-0000-0000-0000B9060000}"/>
    <cellStyle name="Porcentaje 2 6 13" xfId="1722" xr:uid="{00000000-0005-0000-0000-0000BA060000}"/>
    <cellStyle name="Porcentaje 2 6 14" xfId="1723" xr:uid="{00000000-0005-0000-0000-0000BB060000}"/>
    <cellStyle name="Porcentaje 2 6 15" xfId="1724" xr:uid="{00000000-0005-0000-0000-0000BC060000}"/>
    <cellStyle name="Porcentaje 2 6 16" xfId="1725" xr:uid="{00000000-0005-0000-0000-0000BD060000}"/>
    <cellStyle name="Porcentaje 2 6 17" xfId="1726" xr:uid="{00000000-0005-0000-0000-0000BE060000}"/>
    <cellStyle name="Porcentaje 2 6 18" xfId="1727" xr:uid="{00000000-0005-0000-0000-0000BF060000}"/>
    <cellStyle name="Porcentaje 2 6 2" xfId="1728" xr:uid="{00000000-0005-0000-0000-0000C0060000}"/>
    <cellStyle name="Porcentaje 2 6 3" xfId="1729" xr:uid="{00000000-0005-0000-0000-0000C1060000}"/>
    <cellStyle name="Porcentaje 2 6 4" xfId="1730" xr:uid="{00000000-0005-0000-0000-0000C2060000}"/>
    <cellStyle name="Porcentaje 2 6 5" xfId="1731" xr:uid="{00000000-0005-0000-0000-0000C3060000}"/>
    <cellStyle name="Porcentaje 2 6 6" xfId="1732" xr:uid="{00000000-0005-0000-0000-0000C4060000}"/>
    <cellStyle name="Porcentaje 2 6 7" xfId="1733" xr:uid="{00000000-0005-0000-0000-0000C5060000}"/>
    <cellStyle name="Porcentaje 2 6 8" xfId="1734" xr:uid="{00000000-0005-0000-0000-0000C6060000}"/>
    <cellStyle name="Porcentaje 2 6 9" xfId="1735" xr:uid="{00000000-0005-0000-0000-0000C7060000}"/>
    <cellStyle name="Porcentaje 2 7" xfId="1736" xr:uid="{00000000-0005-0000-0000-0000C8060000}"/>
    <cellStyle name="Porcentaje 2 7 10" xfId="1737" xr:uid="{00000000-0005-0000-0000-0000C9060000}"/>
    <cellStyle name="Porcentaje 2 7 11" xfId="1738" xr:uid="{00000000-0005-0000-0000-0000CA060000}"/>
    <cellStyle name="Porcentaje 2 7 12" xfId="1739" xr:uid="{00000000-0005-0000-0000-0000CB060000}"/>
    <cellStyle name="Porcentaje 2 7 13" xfId="1740" xr:uid="{00000000-0005-0000-0000-0000CC060000}"/>
    <cellStyle name="Porcentaje 2 7 14" xfId="1741" xr:uid="{00000000-0005-0000-0000-0000CD060000}"/>
    <cellStyle name="Porcentaje 2 7 15" xfId="1742" xr:uid="{00000000-0005-0000-0000-0000CE060000}"/>
    <cellStyle name="Porcentaje 2 7 16" xfId="1743" xr:uid="{00000000-0005-0000-0000-0000CF060000}"/>
    <cellStyle name="Porcentaje 2 7 17" xfId="1744" xr:uid="{00000000-0005-0000-0000-0000D0060000}"/>
    <cellStyle name="Porcentaje 2 7 18" xfId="1745" xr:uid="{00000000-0005-0000-0000-0000D1060000}"/>
    <cellStyle name="Porcentaje 2 7 2" xfId="1746" xr:uid="{00000000-0005-0000-0000-0000D2060000}"/>
    <cellStyle name="Porcentaje 2 7 3" xfId="1747" xr:uid="{00000000-0005-0000-0000-0000D3060000}"/>
    <cellStyle name="Porcentaje 2 7 4" xfId="1748" xr:uid="{00000000-0005-0000-0000-0000D4060000}"/>
    <cellStyle name="Porcentaje 2 7 5" xfId="1749" xr:uid="{00000000-0005-0000-0000-0000D5060000}"/>
    <cellStyle name="Porcentaje 2 7 6" xfId="1750" xr:uid="{00000000-0005-0000-0000-0000D6060000}"/>
    <cellStyle name="Porcentaje 2 7 7" xfId="1751" xr:uid="{00000000-0005-0000-0000-0000D7060000}"/>
    <cellStyle name="Porcentaje 2 7 8" xfId="1752" xr:uid="{00000000-0005-0000-0000-0000D8060000}"/>
    <cellStyle name="Porcentaje 2 7 9" xfId="1753" xr:uid="{00000000-0005-0000-0000-0000D9060000}"/>
    <cellStyle name="Porcentaje 2 8" xfId="1754" xr:uid="{00000000-0005-0000-0000-0000DA060000}"/>
    <cellStyle name="Porcentaje 2 8 10" xfId="1755" xr:uid="{00000000-0005-0000-0000-0000DB060000}"/>
    <cellStyle name="Porcentaje 2 8 11" xfId="1756" xr:uid="{00000000-0005-0000-0000-0000DC060000}"/>
    <cellStyle name="Porcentaje 2 8 12" xfId="1757" xr:uid="{00000000-0005-0000-0000-0000DD060000}"/>
    <cellStyle name="Porcentaje 2 8 13" xfId="1758" xr:uid="{00000000-0005-0000-0000-0000DE060000}"/>
    <cellStyle name="Porcentaje 2 8 14" xfId="1759" xr:uid="{00000000-0005-0000-0000-0000DF060000}"/>
    <cellStyle name="Porcentaje 2 8 15" xfId="1760" xr:uid="{00000000-0005-0000-0000-0000E0060000}"/>
    <cellStyle name="Porcentaje 2 8 16" xfId="1761" xr:uid="{00000000-0005-0000-0000-0000E1060000}"/>
    <cellStyle name="Porcentaje 2 8 17" xfId="1762" xr:uid="{00000000-0005-0000-0000-0000E2060000}"/>
    <cellStyle name="Porcentaje 2 8 18" xfId="1763" xr:uid="{00000000-0005-0000-0000-0000E3060000}"/>
    <cellStyle name="Porcentaje 2 8 2" xfId="1764" xr:uid="{00000000-0005-0000-0000-0000E4060000}"/>
    <cellStyle name="Porcentaje 2 8 3" xfId="1765" xr:uid="{00000000-0005-0000-0000-0000E5060000}"/>
    <cellStyle name="Porcentaje 2 8 4" xfId="1766" xr:uid="{00000000-0005-0000-0000-0000E6060000}"/>
    <cellStyle name="Porcentaje 2 8 5" xfId="1767" xr:uid="{00000000-0005-0000-0000-0000E7060000}"/>
    <cellStyle name="Porcentaje 2 8 6" xfId="1768" xr:uid="{00000000-0005-0000-0000-0000E8060000}"/>
    <cellStyle name="Porcentaje 2 8 7" xfId="1769" xr:uid="{00000000-0005-0000-0000-0000E9060000}"/>
    <cellStyle name="Porcentaje 2 8 8" xfId="1770" xr:uid="{00000000-0005-0000-0000-0000EA060000}"/>
    <cellStyle name="Porcentaje 2 8 9" xfId="1771" xr:uid="{00000000-0005-0000-0000-0000EB060000}"/>
    <cellStyle name="Porcentaje 2 9" xfId="1772" xr:uid="{00000000-0005-0000-0000-0000EC060000}"/>
    <cellStyle name="Porcentual 2" xfId="64" xr:uid="{00000000-0005-0000-0000-0000ED060000}"/>
    <cellStyle name="Porcentual 2 2" xfId="65" xr:uid="{00000000-0005-0000-0000-0000EE060000}"/>
    <cellStyle name="Porcentual 2 3" xfId="1773" xr:uid="{00000000-0005-0000-0000-0000EF060000}"/>
    <cellStyle name="Porcentual 3" xfId="66" xr:uid="{00000000-0005-0000-0000-0000F0060000}"/>
    <cellStyle name="Porcentual 3 2" xfId="67" xr:uid="{00000000-0005-0000-0000-0000F1060000}"/>
    <cellStyle name="Porcentual 3 3" xfId="1774" xr:uid="{00000000-0005-0000-0000-0000F2060000}"/>
    <cellStyle name="Salida" xfId="16" builtinId="21" customBuiltin="1"/>
    <cellStyle name="Salida 2" xfId="1775" xr:uid="{00000000-0005-0000-0000-0000F4060000}"/>
    <cellStyle name="Salida 2 2" xfId="1776" xr:uid="{00000000-0005-0000-0000-0000F5060000}"/>
    <cellStyle name="Salida 2 2 2" xfId="1795" xr:uid="{00000000-0005-0000-0000-0000F6060000}"/>
    <cellStyle name="Salida 2 3" xfId="1794" xr:uid="{00000000-0005-0000-0000-0000F7060000}"/>
    <cellStyle name="Texto de advertencia" xfId="20" builtinId="11" customBuiltin="1"/>
    <cellStyle name="Texto de advertencia 2" xfId="1777" xr:uid="{00000000-0005-0000-0000-0000F9060000}"/>
    <cellStyle name="Texto explicativo" xfId="22" builtinId="53" customBuiltin="1"/>
    <cellStyle name="Texto explicativo 2" xfId="1778" xr:uid="{00000000-0005-0000-0000-0000FB060000}"/>
    <cellStyle name="Título 1 2" xfId="1779" xr:uid="{00000000-0005-0000-0000-0000FC060000}"/>
    <cellStyle name="Título 2" xfId="9" builtinId="17" customBuiltin="1"/>
    <cellStyle name="Título 2 2" xfId="1780" xr:uid="{00000000-0005-0000-0000-0000FE060000}"/>
    <cellStyle name="Título 3" xfId="10" builtinId="18" customBuiltin="1"/>
    <cellStyle name="Título 3 2" xfId="1781" xr:uid="{00000000-0005-0000-0000-000000070000}"/>
    <cellStyle name="Título 4" xfId="52" xr:uid="{00000000-0005-0000-0000-000001070000}"/>
    <cellStyle name="Título 4 2" xfId="1782" xr:uid="{00000000-0005-0000-0000-000002070000}"/>
    <cellStyle name="Total" xfId="23" builtinId="25" customBuiltin="1"/>
    <cellStyle name="Total 2" xfId="1783" xr:uid="{00000000-0005-0000-0000-000004070000}"/>
    <cellStyle name="Total 2 2" xfId="1784" xr:uid="{00000000-0005-0000-0000-000005070000}"/>
    <cellStyle name="Total 2 2 2" xfId="1797" xr:uid="{00000000-0005-0000-0000-000006070000}"/>
    <cellStyle name="Total 2 3" xfId="1796" xr:uid="{00000000-0005-0000-0000-0000070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116417</xdr:colOff>
      <xdr:row>105</xdr:row>
      <xdr:rowOff>21167</xdr:rowOff>
    </xdr:from>
    <xdr:to>
      <xdr:col>6</xdr:col>
      <xdr:colOff>747076</xdr:colOff>
      <xdr:row>105</xdr:row>
      <xdr:rowOff>373548</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460500" y="24415750"/>
          <a:ext cx="7828571" cy="352381"/>
        </a:xfrm>
        <a:prstGeom prst="rect">
          <a:avLst/>
        </a:prstGeom>
      </xdr:spPr>
    </xdr:pic>
    <xdr:clientData/>
  </xdr:twoCellAnchor>
  <xdr:twoCellAnchor editAs="oneCell">
    <xdr:from>
      <xdr:col>1</xdr:col>
      <xdr:colOff>193863</xdr:colOff>
      <xdr:row>0</xdr:row>
      <xdr:rowOff>73398</xdr:rowOff>
    </xdr:from>
    <xdr:to>
      <xdr:col>2</xdr:col>
      <xdr:colOff>814948</xdr:colOff>
      <xdr:row>2</xdr:row>
      <xdr:rowOff>280147</xdr:rowOff>
    </xdr:to>
    <xdr:pic>
      <xdr:nvPicPr>
        <xdr:cNvPr id="2" name="Imagen 1" descr="Imagen 2, Imagen">
          <a:extLst>
            <a:ext uri="{FF2B5EF4-FFF2-40B4-BE49-F238E27FC236}">
              <a16:creationId xmlns:a16="http://schemas.microsoft.com/office/drawing/2014/main" id="{7C402AF5-673A-4729-925B-32FC7475676C}"/>
            </a:ext>
            <a:ext uri="{147F2762-F138-4A5C-976F-8EAC2B608ADB}">
              <a16:predDERef xmlns:a16="http://schemas.microsoft.com/office/drawing/2014/main" pred="{00000000-0008-0000-0000-00002F0C0200}"/>
            </a:ext>
          </a:extLst>
        </xdr:cNvPr>
        <xdr:cNvPicPr>
          <a:picLocks noChangeAspect="1"/>
        </xdr:cNvPicPr>
      </xdr:nvPicPr>
      <xdr:blipFill>
        <a:blip xmlns:r="http://schemas.openxmlformats.org/officeDocument/2006/relationships" r:embed="rId2"/>
        <a:stretch>
          <a:fillRect/>
        </a:stretch>
      </xdr:blipFill>
      <xdr:spPr>
        <a:xfrm>
          <a:off x="888628" y="73398"/>
          <a:ext cx="1271026" cy="856690"/>
        </a:xfrm>
        <a:prstGeom prst="rect">
          <a:avLst/>
        </a:prstGeom>
      </xdr:spPr>
    </xdr:pic>
    <xdr:clientData/>
  </xdr:twoCellAnchor>
  <xdr:twoCellAnchor editAs="oneCell">
    <xdr:from>
      <xdr:col>6</xdr:col>
      <xdr:colOff>504265</xdr:colOff>
      <xdr:row>0</xdr:row>
      <xdr:rowOff>0</xdr:rowOff>
    </xdr:from>
    <xdr:to>
      <xdr:col>6</xdr:col>
      <xdr:colOff>1770530</xdr:colOff>
      <xdr:row>3</xdr:row>
      <xdr:rowOff>5397</xdr:rowOff>
    </xdr:to>
    <xdr:pic>
      <xdr:nvPicPr>
        <xdr:cNvPr id="5" name="Imagen 4">
          <a:extLst>
            <a:ext uri="{FF2B5EF4-FFF2-40B4-BE49-F238E27FC236}">
              <a16:creationId xmlns:a16="http://schemas.microsoft.com/office/drawing/2014/main" id="{39396D21-4A89-7555-758B-D4F5BAA83E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31941" y="0"/>
          <a:ext cx="1266265" cy="98030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A1:G113"/>
  <sheetViews>
    <sheetView showGridLines="0" view="pageBreakPreview" zoomScale="85" zoomScaleNormal="85" zoomScaleSheetLayoutView="85" workbookViewId="0">
      <selection activeCell="D10" sqref="D10"/>
    </sheetView>
  </sheetViews>
  <sheetFormatPr baseColWidth="10" defaultColWidth="11.42578125" defaultRowHeight="12.75"/>
  <cols>
    <col min="1" max="1" width="10.42578125" style="289" customWidth="1"/>
    <col min="2" max="2" width="9.7109375" style="289" customWidth="1"/>
    <col min="3" max="3" width="34.5703125" style="302" customWidth="1"/>
    <col min="4" max="6" width="24.42578125" style="290" customWidth="1"/>
    <col min="7" max="7" width="38.7109375" style="290" customWidth="1"/>
    <col min="8" max="16384" width="11.42578125" style="289"/>
  </cols>
  <sheetData>
    <row r="1" spans="1:7" ht="25.5" customHeight="1">
      <c r="A1" s="359"/>
      <c r="B1" s="359"/>
      <c r="C1" s="359"/>
      <c r="D1" s="354" t="s">
        <v>0</v>
      </c>
      <c r="E1" s="354"/>
      <c r="F1" s="354"/>
      <c r="G1" s="358"/>
    </row>
    <row r="2" spans="1:7" ht="25.5" customHeight="1">
      <c r="A2" s="359"/>
      <c r="B2" s="359"/>
      <c r="C2" s="359"/>
      <c r="D2" s="355" t="s">
        <v>1</v>
      </c>
      <c r="E2" s="355"/>
      <c r="F2" s="355"/>
      <c r="G2" s="358"/>
    </row>
    <row r="3" spans="1:7" ht="25.5" customHeight="1">
      <c r="A3" s="359"/>
      <c r="B3" s="359"/>
      <c r="C3" s="359"/>
      <c r="D3" s="354" t="s">
        <v>2</v>
      </c>
      <c r="E3" s="354"/>
      <c r="F3" s="354"/>
      <c r="G3" s="358"/>
    </row>
    <row r="4" spans="1:7" ht="25.5" customHeight="1">
      <c r="C4" s="303"/>
      <c r="D4" s="304"/>
      <c r="E4" s="304"/>
      <c r="F4" s="304"/>
      <c r="G4" s="303"/>
    </row>
    <row r="5" spans="1:7" ht="25.5" customHeight="1" thickBot="1">
      <c r="C5" s="312" t="s">
        <v>3</v>
      </c>
      <c r="D5" s="349">
        <v>46093</v>
      </c>
      <c r="E5" s="304"/>
      <c r="F5" s="304"/>
      <c r="G5" s="303"/>
    </row>
    <row r="6" spans="1:7" ht="7.5" customHeight="1" thickTop="1">
      <c r="C6" s="303"/>
      <c r="D6" s="304"/>
      <c r="E6" s="304"/>
      <c r="F6" s="304"/>
      <c r="G6" s="303"/>
    </row>
    <row r="7" spans="1:7" ht="25.5" customHeight="1" thickBot="1">
      <c r="C7" s="312" t="s">
        <v>4</v>
      </c>
      <c r="D7" s="304" t="s">
        <v>118</v>
      </c>
      <c r="E7" s="304"/>
      <c r="F7" s="304"/>
      <c r="G7" s="303"/>
    </row>
    <row r="8" spans="1:7" ht="7.5" customHeight="1" thickTop="1">
      <c r="C8" s="303"/>
      <c r="D8" s="304"/>
      <c r="E8" s="304"/>
      <c r="F8" s="304"/>
      <c r="G8" s="303"/>
    </row>
    <row r="9" spans="1:7" ht="25.5" customHeight="1" thickBot="1">
      <c r="C9" s="312" t="s">
        <v>5</v>
      </c>
      <c r="D9" s="304" t="s">
        <v>344</v>
      </c>
      <c r="E9" s="304"/>
      <c r="F9" s="304"/>
      <c r="G9" s="303"/>
    </row>
    <row r="10" spans="1:7" ht="25.5" customHeight="1" thickTop="1">
      <c r="C10" s="303"/>
      <c r="D10" s="304"/>
      <c r="E10" s="304"/>
      <c r="F10" s="304"/>
      <c r="G10" s="303"/>
    </row>
    <row r="11" spans="1:7" ht="24" customHeight="1" thickBot="1">
      <c r="C11" s="357" t="s">
        <v>6</v>
      </c>
      <c r="D11" s="357"/>
      <c r="E11" s="357"/>
      <c r="F11" s="357"/>
      <c r="G11" s="357"/>
    </row>
    <row r="12" spans="1:7" s="290" customFormat="1" ht="42.75" customHeight="1" thickTop="1" thickBot="1">
      <c r="A12" s="77" t="s">
        <v>7</v>
      </c>
      <c r="B12" s="78">
        <v>0</v>
      </c>
      <c r="C12" s="305" t="s">
        <v>8</v>
      </c>
      <c r="D12" s="305" t="s">
        <v>9</v>
      </c>
      <c r="E12" s="305" t="s">
        <v>10</v>
      </c>
      <c r="F12" s="305" t="s">
        <v>11</v>
      </c>
      <c r="G12" s="305" t="s">
        <v>12</v>
      </c>
    </row>
    <row r="13" spans="1:7" ht="13.5" thickTop="1">
      <c r="C13" s="75" t="s">
        <v>13</v>
      </c>
      <c r="D13" s="76">
        <f>+D14+D29+D37</f>
        <v>0</v>
      </c>
      <c r="E13" s="76"/>
      <c r="F13" s="76">
        <f>+D13+E13</f>
        <v>0</v>
      </c>
      <c r="G13" s="75"/>
    </row>
    <row r="14" spans="1:7">
      <c r="C14" s="56" t="s">
        <v>14</v>
      </c>
      <c r="D14" s="64">
        <f>+D15+D27</f>
        <v>0</v>
      </c>
      <c r="E14" s="64"/>
      <c r="F14" s="64">
        <f>+D14+E14</f>
        <v>0</v>
      </c>
      <c r="G14" s="56"/>
    </row>
    <row r="15" spans="1:7">
      <c r="C15" s="291" t="s">
        <v>15</v>
      </c>
      <c r="D15" s="59">
        <f>+D16+D17+D18+D19+D20+D21+D22+D23+D24+D25+D26</f>
        <v>0</v>
      </c>
      <c r="E15" s="59"/>
      <c r="F15" s="59">
        <f>+D15+E15</f>
        <v>0</v>
      </c>
      <c r="G15" s="47"/>
    </row>
    <row r="16" spans="1:7">
      <c r="C16" s="292" t="s">
        <v>16</v>
      </c>
      <c r="D16" s="60">
        <f>'GASTOS DE PERSONAL'!B5</f>
        <v>0</v>
      </c>
      <c r="E16" s="60"/>
      <c r="F16" s="60">
        <f t="shared" ref="F16:F52" si="0">+D16+E16</f>
        <v>0</v>
      </c>
      <c r="G16" s="48"/>
    </row>
    <row r="17" spans="1:7">
      <c r="C17" s="55" t="s">
        <v>17</v>
      </c>
      <c r="D17" s="68">
        <f>'GASTOS DE PERSONAL'!B6</f>
        <v>0</v>
      </c>
      <c r="E17" s="68"/>
      <c r="F17" s="68">
        <f>+D17+E17</f>
        <v>0</v>
      </c>
      <c r="G17" s="69"/>
    </row>
    <row r="18" spans="1:7">
      <c r="C18" s="70" t="s">
        <v>18</v>
      </c>
      <c r="D18" s="60">
        <f>'GASTOS DE PERSONAL'!B7</f>
        <v>0</v>
      </c>
      <c r="E18" s="60"/>
      <c r="F18" s="60">
        <f t="shared" si="0"/>
        <v>0</v>
      </c>
      <c r="G18" s="48"/>
    </row>
    <row r="19" spans="1:7">
      <c r="C19" s="70" t="s">
        <v>19</v>
      </c>
      <c r="D19" s="60">
        <f>'GASTOS DE PERSONAL'!B8</f>
        <v>0</v>
      </c>
      <c r="E19" s="60"/>
      <c r="F19" s="60">
        <f t="shared" si="0"/>
        <v>0</v>
      </c>
      <c r="G19" s="48"/>
    </row>
    <row r="20" spans="1:7">
      <c r="C20" s="70" t="s">
        <v>20</v>
      </c>
      <c r="D20" s="60">
        <f>'GASTOS DE PERSONAL'!B9</f>
        <v>0</v>
      </c>
      <c r="E20" s="60"/>
      <c r="F20" s="60">
        <f t="shared" si="0"/>
        <v>0</v>
      </c>
      <c r="G20" s="48"/>
    </row>
    <row r="21" spans="1:7">
      <c r="C21" s="70" t="s">
        <v>21</v>
      </c>
      <c r="D21" s="60">
        <f>'GASTOS DE PERSONAL'!B10</f>
        <v>0</v>
      </c>
      <c r="E21" s="60"/>
      <c r="F21" s="60">
        <f t="shared" si="0"/>
        <v>0</v>
      </c>
      <c r="G21" s="48"/>
    </row>
    <row r="22" spans="1:7" ht="25.5">
      <c r="C22" s="70" t="s">
        <v>22</v>
      </c>
      <c r="D22" s="60">
        <f>'GASTOS DE PERSONAL'!B11</f>
        <v>0</v>
      </c>
      <c r="E22" s="60"/>
      <c r="F22" s="60">
        <f t="shared" si="0"/>
        <v>0</v>
      </c>
      <c r="G22" s="48"/>
    </row>
    <row r="23" spans="1:7" ht="25.5">
      <c r="A23" s="360"/>
      <c r="B23" s="360"/>
      <c r="C23" s="70" t="s">
        <v>23</v>
      </c>
      <c r="D23" s="60">
        <f>'GASTOS DE PERSONAL'!B12</f>
        <v>0</v>
      </c>
      <c r="E23" s="60"/>
      <c r="F23" s="60">
        <f t="shared" si="0"/>
        <v>0</v>
      </c>
      <c r="G23" s="48"/>
    </row>
    <row r="24" spans="1:7">
      <c r="C24" s="70" t="s">
        <v>24</v>
      </c>
      <c r="D24" s="60">
        <f>'GASTOS DE PERSONAL'!B13</f>
        <v>0</v>
      </c>
      <c r="E24" s="60"/>
      <c r="F24" s="60">
        <f t="shared" si="0"/>
        <v>0</v>
      </c>
      <c r="G24" s="48"/>
    </row>
    <row r="25" spans="1:7">
      <c r="C25" s="70" t="s">
        <v>25</v>
      </c>
      <c r="D25" s="60">
        <f>'GASTOS DE PERSONAL'!B14</f>
        <v>0</v>
      </c>
      <c r="E25" s="60"/>
      <c r="F25" s="60">
        <f t="shared" si="0"/>
        <v>0</v>
      </c>
      <c r="G25" s="48"/>
    </row>
    <row r="26" spans="1:7" ht="25.5">
      <c r="C26" s="70" t="s">
        <v>26</v>
      </c>
      <c r="D26" s="71">
        <f>'VIÁTICOS,GASTOS DE VIAJE,TIQUET'!H14</f>
        <v>0</v>
      </c>
      <c r="E26" s="71"/>
      <c r="F26" s="71">
        <f>+D26+E26</f>
        <v>0</v>
      </c>
      <c r="G26" s="72"/>
    </row>
    <row r="27" spans="1:7" ht="25.5">
      <c r="C27" s="291" t="s">
        <v>27</v>
      </c>
      <c r="D27" s="59">
        <f>+D28</f>
        <v>0</v>
      </c>
      <c r="E27" s="59"/>
      <c r="F27" s="59">
        <f>+D27+E27</f>
        <v>0</v>
      </c>
      <c r="G27" s="47"/>
    </row>
    <row r="28" spans="1:7" ht="25.5">
      <c r="C28" s="70" t="s">
        <v>28</v>
      </c>
      <c r="D28" s="60">
        <f>'GASTOS DE PERSONAL'!B16</f>
        <v>0</v>
      </c>
      <c r="E28" s="60"/>
      <c r="F28" s="60">
        <f>+D28+E28</f>
        <v>0</v>
      </c>
      <c r="G28" s="48"/>
    </row>
    <row r="29" spans="1:7" ht="25.5">
      <c r="C29" s="56" t="s">
        <v>29</v>
      </c>
      <c r="D29" s="64">
        <f>+D30+D31+D32+D33+D34+D35+D36</f>
        <v>0</v>
      </c>
      <c r="E29" s="64"/>
      <c r="F29" s="64">
        <f>+D29+E29</f>
        <v>0</v>
      </c>
      <c r="G29" s="56"/>
    </row>
    <row r="30" spans="1:7">
      <c r="C30" s="70" t="s">
        <v>30</v>
      </c>
      <c r="D30" s="60">
        <f>'GASTOS DE PERSONAL'!B18</f>
        <v>0</v>
      </c>
      <c r="E30" s="60"/>
      <c r="F30" s="60">
        <f>+D30+E30</f>
        <v>0</v>
      </c>
      <c r="G30" s="48"/>
    </row>
    <row r="31" spans="1:7">
      <c r="C31" s="70" t="s">
        <v>31</v>
      </c>
      <c r="D31" s="60">
        <f>'GASTOS DE PERSONAL'!B19</f>
        <v>0</v>
      </c>
      <c r="E31" s="60"/>
      <c r="F31" s="60">
        <f t="shared" si="0"/>
        <v>0</v>
      </c>
      <c r="G31" s="48"/>
    </row>
    <row r="32" spans="1:7">
      <c r="C32" s="70" t="s">
        <v>32</v>
      </c>
      <c r="D32" s="60">
        <f>'GASTOS DE PERSONAL'!B20</f>
        <v>0</v>
      </c>
      <c r="E32" s="60"/>
      <c r="F32" s="60">
        <f t="shared" si="0"/>
        <v>0</v>
      </c>
      <c r="G32" s="48"/>
    </row>
    <row r="33" spans="3:7" ht="25.5">
      <c r="C33" s="70" t="s">
        <v>33</v>
      </c>
      <c r="D33" s="60">
        <f>'GASTOS DE PERSONAL'!B21</f>
        <v>0</v>
      </c>
      <c r="E33" s="60"/>
      <c r="F33" s="60">
        <f t="shared" si="0"/>
        <v>0</v>
      </c>
      <c r="G33" s="48"/>
    </row>
    <row r="34" spans="3:7" ht="25.5">
      <c r="C34" s="70" t="s">
        <v>34</v>
      </c>
      <c r="D34" s="60">
        <f>'GASTOS DE PERSONAL'!B22</f>
        <v>0</v>
      </c>
      <c r="E34" s="60"/>
      <c r="F34" s="60">
        <f t="shared" si="0"/>
        <v>0</v>
      </c>
      <c r="G34" s="48"/>
    </row>
    <row r="35" spans="3:7">
      <c r="C35" s="70" t="s">
        <v>35</v>
      </c>
      <c r="D35" s="60">
        <f>'GASTOS DE PERSONAL'!B23</f>
        <v>0</v>
      </c>
      <c r="E35" s="60"/>
      <c r="F35" s="60">
        <f t="shared" si="0"/>
        <v>0</v>
      </c>
      <c r="G35" s="48"/>
    </row>
    <row r="36" spans="3:7">
      <c r="C36" s="70" t="s">
        <v>36</v>
      </c>
      <c r="D36" s="60">
        <f>'GASTOS DE PERSONAL'!B24</f>
        <v>0</v>
      </c>
      <c r="E36" s="60"/>
      <c r="F36" s="60">
        <f t="shared" si="0"/>
        <v>0</v>
      </c>
      <c r="G36" s="48"/>
    </row>
    <row r="37" spans="3:7" ht="38.25">
      <c r="C37" s="56" t="s">
        <v>37</v>
      </c>
      <c r="D37" s="64">
        <f>+D38+D42++D43+D44+D45+D50+D46+D47+D48+D51</f>
        <v>0</v>
      </c>
      <c r="E37" s="64"/>
      <c r="F37" s="64">
        <f>+D37+E37</f>
        <v>0</v>
      </c>
      <c r="G37" s="56"/>
    </row>
    <row r="38" spans="3:7" ht="25.5">
      <c r="C38" s="49" t="s">
        <v>38</v>
      </c>
      <c r="D38" s="60">
        <f>SUM(D39:D41)</f>
        <v>0</v>
      </c>
      <c r="E38" s="60"/>
      <c r="F38" s="60">
        <f>+D38+E38</f>
        <v>0</v>
      </c>
      <c r="G38" s="48"/>
    </row>
    <row r="39" spans="3:7">
      <c r="C39" s="70" t="s">
        <v>39</v>
      </c>
      <c r="D39" s="60">
        <f>'GASTOS DE PERSONAL'!B27</f>
        <v>0</v>
      </c>
      <c r="E39" s="60"/>
      <c r="F39" s="60">
        <f t="shared" ref="F39:F51" si="1">+D39+E39</f>
        <v>0</v>
      </c>
      <c r="G39" s="48"/>
    </row>
    <row r="40" spans="3:7">
      <c r="C40" s="70" t="s">
        <v>40</v>
      </c>
      <c r="D40" s="60">
        <f>'GASTOS DE PERSONAL'!B28</f>
        <v>0</v>
      </c>
      <c r="E40" s="60"/>
      <c r="F40" s="60">
        <f>+D40+E40</f>
        <v>0</v>
      </c>
      <c r="G40" s="48"/>
    </row>
    <row r="41" spans="3:7">
      <c r="C41" s="70" t="s">
        <v>41</v>
      </c>
      <c r="D41" s="60">
        <f>'GASTOS DE PERSONAL'!B29</f>
        <v>0</v>
      </c>
      <c r="E41" s="60"/>
      <c r="F41" s="60">
        <f t="shared" si="1"/>
        <v>0</v>
      </c>
      <c r="G41" s="48"/>
    </row>
    <row r="42" spans="3:7">
      <c r="C42" s="70" t="s">
        <v>42</v>
      </c>
      <c r="D42" s="60">
        <f>'GASTOS DE PERSONAL'!B30</f>
        <v>0</v>
      </c>
      <c r="E42" s="60"/>
      <c r="F42" s="60">
        <f t="shared" si="1"/>
        <v>0</v>
      </c>
      <c r="G42" s="48"/>
    </row>
    <row r="43" spans="3:7" ht="38.25">
      <c r="C43" s="70" t="s">
        <v>43</v>
      </c>
      <c r="D43" s="60">
        <f>'GASTOS DE PERSONAL'!B31</f>
        <v>0</v>
      </c>
      <c r="E43" s="60"/>
      <c r="F43" s="60">
        <f t="shared" si="1"/>
        <v>0</v>
      </c>
      <c r="G43" s="48"/>
    </row>
    <row r="44" spans="3:7" ht="38.25">
      <c r="C44" s="70" t="s">
        <v>44</v>
      </c>
      <c r="D44" s="60">
        <f>'GASTOS DE PERSONAL'!B32</f>
        <v>0</v>
      </c>
      <c r="E44" s="60"/>
      <c r="F44" s="60">
        <f t="shared" si="1"/>
        <v>0</v>
      </c>
      <c r="G44" s="48"/>
    </row>
    <row r="45" spans="3:7">
      <c r="C45" s="70" t="s">
        <v>45</v>
      </c>
      <c r="D45" s="60">
        <f>'GASTOS DE PERSONAL'!B33</f>
        <v>0</v>
      </c>
      <c r="E45" s="60"/>
      <c r="F45" s="60">
        <f t="shared" si="1"/>
        <v>0</v>
      </c>
      <c r="G45" s="48"/>
    </row>
    <row r="46" spans="3:7" ht="25.5">
      <c r="C46" s="70" t="s">
        <v>46</v>
      </c>
      <c r="D46" s="60">
        <f>'GASTOS DE PERSONAL'!B34</f>
        <v>0</v>
      </c>
      <c r="E46" s="60"/>
      <c r="F46" s="60">
        <f t="shared" si="1"/>
        <v>0</v>
      </c>
      <c r="G46" s="48"/>
    </row>
    <row r="47" spans="3:7">
      <c r="C47" s="70" t="s">
        <v>47</v>
      </c>
      <c r="D47" s="60">
        <f>'GASTOS DE PERSONAL'!B35</f>
        <v>0</v>
      </c>
      <c r="E47" s="60"/>
      <c r="F47" s="60">
        <f t="shared" si="1"/>
        <v>0</v>
      </c>
      <c r="G47" s="48"/>
    </row>
    <row r="48" spans="3:7">
      <c r="C48" s="70" t="s">
        <v>48</v>
      </c>
      <c r="D48" s="60">
        <f>'GASTOS DE PERSONAL'!B36</f>
        <v>0</v>
      </c>
      <c r="E48" s="60"/>
      <c r="F48" s="60">
        <f t="shared" si="1"/>
        <v>0</v>
      </c>
      <c r="G48" s="48"/>
    </row>
    <row r="49" spans="3:7">
      <c r="C49" s="70" t="s">
        <v>49</v>
      </c>
      <c r="D49" s="60">
        <f>'GASTOS DE PERSONAL'!B37</f>
        <v>0</v>
      </c>
      <c r="E49" s="60"/>
      <c r="F49" s="60">
        <f t="shared" si="1"/>
        <v>0</v>
      </c>
      <c r="G49" s="48"/>
    </row>
    <row r="50" spans="3:7">
      <c r="C50" s="70" t="s">
        <v>50</v>
      </c>
      <c r="D50" s="60">
        <f>'GASTOS DE PERSONAL'!B38</f>
        <v>0</v>
      </c>
      <c r="E50" s="60"/>
      <c r="F50" s="60">
        <f t="shared" si="1"/>
        <v>0</v>
      </c>
      <c r="G50" s="48"/>
    </row>
    <row r="51" spans="3:7">
      <c r="C51" s="70" t="s">
        <v>51</v>
      </c>
      <c r="D51" s="60">
        <f>'GASTOS DE PERSONAL'!B39</f>
        <v>0</v>
      </c>
      <c r="E51" s="60"/>
      <c r="F51" s="60">
        <f t="shared" si="1"/>
        <v>0</v>
      </c>
      <c r="G51" s="48"/>
    </row>
    <row r="52" spans="3:7" ht="25.5">
      <c r="C52" s="45" t="s">
        <v>52</v>
      </c>
      <c r="D52" s="63">
        <f>+D53+D63</f>
        <v>1044620206631.2</v>
      </c>
      <c r="E52" s="63"/>
      <c r="F52" s="63">
        <f t="shared" si="0"/>
        <v>1044620206631.2</v>
      </c>
      <c r="G52" s="45"/>
    </row>
    <row r="53" spans="3:7" ht="25.5">
      <c r="C53" s="73" t="s">
        <v>53</v>
      </c>
      <c r="D53" s="74">
        <f>+D54+D60</f>
        <v>1271700000</v>
      </c>
      <c r="E53" s="74"/>
      <c r="F53" s="74">
        <f>+D53+E53</f>
        <v>1271700000</v>
      </c>
      <c r="G53" s="73"/>
    </row>
    <row r="54" spans="3:7">
      <c r="C54" s="56" t="s">
        <v>54</v>
      </c>
      <c r="D54" s="64">
        <f>SUM(D55:D59)</f>
        <v>1271700000</v>
      </c>
      <c r="E54" s="64"/>
      <c r="F54" s="64">
        <f>+D54+E54</f>
        <v>1271700000</v>
      </c>
      <c r="G54" s="56"/>
    </row>
    <row r="55" spans="3:7" s="293" customFormat="1">
      <c r="C55" s="70" t="s">
        <v>55</v>
      </c>
      <c r="D55" s="60">
        <f>+'ACTIVOS FIJOS'!G9</f>
        <v>0</v>
      </c>
      <c r="E55" s="60"/>
      <c r="F55" s="60">
        <f>+D55+E55</f>
        <v>0</v>
      </c>
      <c r="G55" s="48"/>
    </row>
    <row r="56" spans="3:7" s="293" customFormat="1">
      <c r="C56" s="70" t="s">
        <v>56</v>
      </c>
      <c r="D56" s="60">
        <f>+'ACTIVOS FIJOS'!G14</f>
        <v>0</v>
      </c>
      <c r="E56" s="60"/>
      <c r="F56" s="60">
        <f t="shared" ref="F56:F58" si="2">+D56+E56</f>
        <v>0</v>
      </c>
      <c r="G56" s="48"/>
    </row>
    <row r="57" spans="3:7" s="293" customFormat="1" ht="25.5">
      <c r="C57" s="70" t="s">
        <v>57</v>
      </c>
      <c r="D57" s="60">
        <f>+'ACTIVOS FIJOS'!G19</f>
        <v>0</v>
      </c>
      <c r="E57" s="60"/>
      <c r="F57" s="60">
        <f t="shared" si="2"/>
        <v>0</v>
      </c>
      <c r="G57" s="48"/>
    </row>
    <row r="58" spans="3:7" s="293" customFormat="1">
      <c r="C58" s="70" t="s">
        <v>58</v>
      </c>
      <c r="D58" s="60">
        <f>+'ACTIVOS FIJOS'!G24</f>
        <v>1271700000</v>
      </c>
      <c r="E58" s="60"/>
      <c r="F58" s="60">
        <f t="shared" si="2"/>
        <v>1271700000</v>
      </c>
      <c r="G58" s="48"/>
    </row>
    <row r="59" spans="3:7" s="293" customFormat="1">
      <c r="C59" s="70" t="s">
        <v>59</v>
      </c>
      <c r="D59" s="60">
        <f>+'ACTIVOS FIJOS'!G29</f>
        <v>0</v>
      </c>
      <c r="E59" s="60"/>
      <c r="F59" s="60">
        <f>+D59+E59</f>
        <v>0</v>
      </c>
      <c r="G59" s="48"/>
    </row>
    <row r="60" spans="3:7">
      <c r="C60" s="56" t="s">
        <v>60</v>
      </c>
      <c r="D60" s="64">
        <f>SUM(D61:D62)</f>
        <v>0</v>
      </c>
      <c r="E60" s="64"/>
      <c r="F60" s="64">
        <f t="shared" ref="F60" si="3">+D60+E60</f>
        <v>0</v>
      </c>
      <c r="G60" s="56"/>
    </row>
    <row r="61" spans="3:7" s="293" customFormat="1">
      <c r="C61" s="70" t="s">
        <v>61</v>
      </c>
      <c r="D61" s="61">
        <f>'ACTIVOS NO PRODUCIDOS'!G9</f>
        <v>0</v>
      </c>
      <c r="E61" s="61"/>
      <c r="F61" s="61">
        <f>+D61+E61</f>
        <v>0</v>
      </c>
      <c r="G61" s="49"/>
    </row>
    <row r="62" spans="3:7" s="293" customFormat="1" ht="25.5">
      <c r="C62" s="70" t="s">
        <v>62</v>
      </c>
      <c r="D62" s="61">
        <f>'ACTIVOS NO PRODUCIDOS'!G14</f>
        <v>0</v>
      </c>
      <c r="E62" s="61"/>
      <c r="F62" s="61">
        <f>+D62+E62</f>
        <v>0</v>
      </c>
      <c r="G62" s="49"/>
    </row>
    <row r="63" spans="3:7" ht="25.5">
      <c r="C63" s="73" t="s">
        <v>63</v>
      </c>
      <c r="D63" s="74">
        <f>+D64+D71</f>
        <v>1043348506631.2</v>
      </c>
      <c r="E63" s="74"/>
      <c r="F63" s="74">
        <f>+D63+E63</f>
        <v>1043348506631.2</v>
      </c>
      <c r="G63" s="73"/>
    </row>
    <row r="64" spans="3:7">
      <c r="C64" s="56" t="s">
        <v>64</v>
      </c>
      <c r="D64" s="64">
        <f>SUM(D65:D70)</f>
        <v>16776152773.999996</v>
      </c>
      <c r="E64" s="64"/>
      <c r="F64" s="64">
        <f>+D64+E64</f>
        <v>16776152773.999996</v>
      </c>
      <c r="G64" s="56"/>
    </row>
    <row r="65" spans="3:7" ht="25.5">
      <c r="C65" s="70" t="s">
        <v>65</v>
      </c>
      <c r="D65" s="60">
        <f>'MATERIALES Y SUMINISTROS'!G9</f>
        <v>8751473943.9999962</v>
      </c>
      <c r="E65" s="60"/>
      <c r="F65" s="60">
        <f t="shared" ref="F65:F70" si="4">+D65+E65</f>
        <v>8751473943.9999962</v>
      </c>
      <c r="G65" s="47"/>
    </row>
    <row r="66" spans="3:7" ht="25.5">
      <c r="C66" s="294" t="s">
        <v>66</v>
      </c>
      <c r="D66" s="61">
        <f>'MATERIALES Y SUMINISTROS'!G14</f>
        <v>0</v>
      </c>
      <c r="E66" s="61"/>
      <c r="F66" s="61">
        <f t="shared" si="4"/>
        <v>0</v>
      </c>
      <c r="G66" s="51"/>
    </row>
    <row r="67" spans="3:7" ht="51">
      <c r="C67" s="70" t="s">
        <v>67</v>
      </c>
      <c r="D67" s="60">
        <f>'MATERIALES Y SUMINISTROS'!G19</f>
        <v>8024678830</v>
      </c>
      <c r="E67" s="60"/>
      <c r="F67" s="60">
        <f t="shared" si="4"/>
        <v>8024678830</v>
      </c>
      <c r="G67" s="47"/>
    </row>
    <row r="68" spans="3:7" ht="51">
      <c r="C68" s="70" t="s">
        <v>68</v>
      </c>
      <c r="D68" s="60">
        <f>+'MATERIALES Y SUMINISTROS'!G24</f>
        <v>0</v>
      </c>
      <c r="E68" s="60"/>
      <c r="F68" s="60">
        <f t="shared" si="4"/>
        <v>0</v>
      </c>
      <c r="G68" s="47"/>
    </row>
    <row r="69" spans="3:7" ht="25.5">
      <c r="C69" s="70" t="s">
        <v>69</v>
      </c>
      <c r="D69" s="60">
        <f>'MATERIALES Y SUMINISTROS'!G29</f>
        <v>0</v>
      </c>
      <c r="E69" s="60"/>
      <c r="F69" s="60">
        <f t="shared" si="4"/>
        <v>0</v>
      </c>
      <c r="G69" s="47"/>
    </row>
    <row r="70" spans="3:7" ht="25.5">
      <c r="C70" s="285" t="s">
        <v>70</v>
      </c>
      <c r="D70" s="60">
        <f>'MATERIALES Y SUMINISTROS'!G34</f>
        <v>0</v>
      </c>
      <c r="E70" s="60"/>
      <c r="F70" s="60">
        <f t="shared" si="4"/>
        <v>0</v>
      </c>
      <c r="G70" s="47"/>
    </row>
    <row r="71" spans="3:7">
      <c r="C71" s="56" t="s">
        <v>71</v>
      </c>
      <c r="D71" s="64">
        <f>SUM(D72:D77)</f>
        <v>1026572353857.2</v>
      </c>
      <c r="E71" s="64"/>
      <c r="F71" s="64">
        <f t="shared" ref="F71:F77" si="5">+D71+E71</f>
        <v>1026572353857.2</v>
      </c>
      <c r="G71" s="56"/>
    </row>
    <row r="72" spans="3:7">
      <c r="C72" s="70" t="s">
        <v>72</v>
      </c>
      <c r="D72" s="60">
        <f>'ADQUISICIÓN DE SERVICIOS'!G9</f>
        <v>0</v>
      </c>
      <c r="E72" s="60"/>
      <c r="F72" s="60">
        <f t="shared" si="5"/>
        <v>0</v>
      </c>
      <c r="G72" s="48"/>
    </row>
    <row r="73" spans="3:7" ht="76.5">
      <c r="C73" s="294" t="s">
        <v>73</v>
      </c>
      <c r="D73" s="61">
        <f>+'VIÁTICOS,GASTOS DE VIAJE,TIQUET'!H19+'ADQUISICIÓN DE SERVICIOS'!G14+'VIÁTICOS,GASTOS DE VIAJE,TIQUET'!H32+'SERVICIOS PÚBLICOS.'!B154+'SERVICIOS PÚBLICOS.'!B155</f>
        <v>0</v>
      </c>
      <c r="E73" s="61"/>
      <c r="F73" s="61">
        <f t="shared" si="5"/>
        <v>0</v>
      </c>
      <c r="G73" s="52"/>
    </row>
    <row r="74" spans="3:7" ht="63.75">
      <c r="C74" s="70" t="s">
        <v>74</v>
      </c>
      <c r="D74" s="61">
        <f>'ADQUISICIÓN DE SERVICIOS'!G19+'HOMBRES DE PROTECCIÓN Y VEHICUL'!G9</f>
        <v>994425935766</v>
      </c>
      <c r="E74" s="61"/>
      <c r="F74" s="61">
        <f t="shared" si="5"/>
        <v>994425935766</v>
      </c>
      <c r="G74" s="52"/>
    </row>
    <row r="75" spans="3:7" ht="51">
      <c r="C75" s="70" t="s">
        <v>75</v>
      </c>
      <c r="D75" s="61">
        <f>+'SERVICIOS PERSONALES INDIRECTOS'!F43+'SERVICIOS PÚBLICOS.'!B156+'SERVICIOS PÚBLICOS.'!B157+'SERVICIOS PÚBLICOS.'!B158+'ADQUISICIÓN DE SERVICIOS'!G24</f>
        <v>32146418091.199993</v>
      </c>
      <c r="E75" s="61"/>
      <c r="F75" s="61">
        <f t="shared" si="5"/>
        <v>32146418091.199993</v>
      </c>
      <c r="G75" s="52"/>
    </row>
    <row r="76" spans="3:7" ht="25.5">
      <c r="C76" s="70" t="s">
        <v>76</v>
      </c>
      <c r="D76" s="61">
        <f>'ADQUISICIÓN DE SERVICIOS'!G29+'SERVICIOS PÚBLICOS.'!B153</f>
        <v>0</v>
      </c>
      <c r="E76" s="61"/>
      <c r="F76" s="61">
        <f t="shared" si="5"/>
        <v>0</v>
      </c>
      <c r="G76" s="52"/>
    </row>
    <row r="77" spans="3:7" ht="25.5">
      <c r="C77" s="70" t="s">
        <v>77</v>
      </c>
      <c r="D77" s="61">
        <f>'VIÁTICOS,GASTOS DE VIAJE,TIQUET'!H9</f>
        <v>0</v>
      </c>
      <c r="E77" s="61"/>
      <c r="F77" s="61">
        <f t="shared" si="5"/>
        <v>0</v>
      </c>
      <c r="G77" s="52"/>
    </row>
    <row r="78" spans="3:7">
      <c r="C78" s="45" t="s">
        <v>78</v>
      </c>
      <c r="D78" s="63">
        <f>SUM(D79:D82)</f>
        <v>158566176640</v>
      </c>
      <c r="E78" s="63"/>
      <c r="F78" s="63">
        <f t="shared" ref="F78:F100" si="6">+D78+E78</f>
        <v>158566176640</v>
      </c>
      <c r="G78" s="45"/>
    </row>
    <row r="79" spans="3:7" ht="51">
      <c r="C79" s="70" t="s">
        <v>79</v>
      </c>
      <c r="D79" s="61">
        <f>'GASTOS DE PERSONAL'!B41</f>
        <v>0</v>
      </c>
      <c r="E79" s="61"/>
      <c r="F79" s="61">
        <f>+D79+E79</f>
        <v>0</v>
      </c>
      <c r="G79" s="51"/>
    </row>
    <row r="80" spans="3:7" ht="38.25">
      <c r="C80" s="70" t="s">
        <v>80</v>
      </c>
      <c r="D80" s="61">
        <f>+'APOYOS DE PROTEC Y ENFOQUE DIF '!G24</f>
        <v>100000000000</v>
      </c>
      <c r="E80" s="61"/>
      <c r="F80" s="61"/>
      <c r="G80" s="51"/>
    </row>
    <row r="81" spans="1:7">
      <c r="C81" s="49" t="s">
        <v>81</v>
      </c>
      <c r="D81" s="61">
        <f>+'SENTENCIAS Y CONCILIACIONES'!F27</f>
        <v>0</v>
      </c>
      <c r="E81" s="61"/>
      <c r="F81" s="61">
        <f>+D81+E81</f>
        <v>0</v>
      </c>
      <c r="G81" s="51"/>
    </row>
    <row r="82" spans="1:7" ht="38.25">
      <c r="C82" s="70" t="s">
        <v>82</v>
      </c>
      <c r="D82" s="61">
        <f>+'APOYOS DE PROTEC Y ENFOQUE DIF '!G9+'APOYOS DE PROTEC Y ENFOQUE DIF '!G14+'APOYOS DE PROTEC Y ENFOQUE DIF '!G19</f>
        <v>58566176640</v>
      </c>
      <c r="E82" s="61"/>
      <c r="F82" s="61">
        <f>+D82+E82</f>
        <v>58566176640</v>
      </c>
      <c r="G82" s="52"/>
    </row>
    <row r="83" spans="1:7" ht="25.5">
      <c r="C83" s="45" t="s">
        <v>83</v>
      </c>
      <c r="D83" s="63"/>
      <c r="E83" s="63">
        <f>+E84+E86</f>
        <v>0</v>
      </c>
      <c r="F83" s="63">
        <f t="shared" ref="F83" si="7">+D83+E83</f>
        <v>0</v>
      </c>
      <c r="G83" s="45"/>
    </row>
    <row r="84" spans="1:7" ht="51">
      <c r="C84" s="295" t="s">
        <v>84</v>
      </c>
      <c r="D84" s="65"/>
      <c r="E84" s="65">
        <f>+E85</f>
        <v>0</v>
      </c>
      <c r="F84" s="65">
        <f t="shared" ref="F84:F89" si="8">+D84+E84</f>
        <v>0</v>
      </c>
      <c r="G84" s="296"/>
    </row>
    <row r="85" spans="1:7" ht="38.25">
      <c r="C85" s="49" t="s">
        <v>85</v>
      </c>
      <c r="D85" s="61"/>
      <c r="E85" s="61">
        <f>+'GASTOS DE COMERCIALIZAC Y PROD'!G10</f>
        <v>0</v>
      </c>
      <c r="F85" s="61">
        <f t="shared" si="8"/>
        <v>0</v>
      </c>
      <c r="G85" s="49"/>
    </row>
    <row r="86" spans="1:7" ht="38.25">
      <c r="C86" s="295" t="s">
        <v>86</v>
      </c>
      <c r="D86" s="65"/>
      <c r="E86" s="65">
        <f>+E87</f>
        <v>0</v>
      </c>
      <c r="F86" s="65">
        <f t="shared" si="8"/>
        <v>0</v>
      </c>
      <c r="G86" s="296"/>
    </row>
    <row r="87" spans="1:7" ht="25.5">
      <c r="C87" s="49" t="s">
        <v>87</v>
      </c>
      <c r="D87" s="66"/>
      <c r="E87" s="61">
        <f>+'GASTOS DE COMERCIALIZAC Y PROD'!G15</f>
        <v>0</v>
      </c>
      <c r="F87" s="61">
        <f t="shared" si="8"/>
        <v>0</v>
      </c>
      <c r="G87" s="52"/>
    </row>
    <row r="88" spans="1:7" ht="25.5">
      <c r="A88" s="297"/>
      <c r="B88" s="297"/>
      <c r="C88" s="45" t="s">
        <v>88</v>
      </c>
      <c r="D88" s="63">
        <f>+D89+D90+D91+D92</f>
        <v>0</v>
      </c>
      <c r="E88" s="63"/>
      <c r="F88" s="63">
        <f t="shared" si="8"/>
        <v>0</v>
      </c>
      <c r="G88" s="45"/>
    </row>
    <row r="89" spans="1:7">
      <c r="C89" s="49" t="s">
        <v>89</v>
      </c>
      <c r="D89" s="61">
        <f>'GASTOS POR TRIBUTOS, MULTAS, M'!G7</f>
        <v>0</v>
      </c>
      <c r="E89" s="61"/>
      <c r="F89" s="61">
        <f t="shared" si="8"/>
        <v>0</v>
      </c>
      <c r="G89" s="52"/>
    </row>
    <row r="90" spans="1:7" ht="25.5">
      <c r="C90" s="49" t="s">
        <v>90</v>
      </c>
      <c r="D90" s="61">
        <f>'GASTOS POR TRIBUTOS, MULTAS, M'!G12</f>
        <v>0</v>
      </c>
      <c r="E90" s="61"/>
      <c r="F90" s="61">
        <f t="shared" si="6"/>
        <v>0</v>
      </c>
      <c r="G90" s="52"/>
    </row>
    <row r="91" spans="1:7" ht="25.5">
      <c r="C91" s="49" t="s">
        <v>91</v>
      </c>
      <c r="D91" s="61">
        <f>'GASTOS POR TRIBUTOS, MULTAS, M'!G17</f>
        <v>0</v>
      </c>
      <c r="E91" s="61"/>
      <c r="F91" s="61">
        <f t="shared" si="6"/>
        <v>0</v>
      </c>
      <c r="G91" s="52"/>
    </row>
    <row r="92" spans="1:7" ht="25.5">
      <c r="C92" s="49" t="s">
        <v>92</v>
      </c>
      <c r="D92" s="60">
        <f>'GASTOS POR TRIBUTOS, MULTAS, M'!G22</f>
        <v>0</v>
      </c>
      <c r="E92" s="60"/>
      <c r="F92" s="60">
        <f t="shared" si="6"/>
        <v>0</v>
      </c>
      <c r="G92" s="48"/>
    </row>
    <row r="93" spans="1:7">
      <c r="C93" s="45" t="s">
        <v>93</v>
      </c>
      <c r="D93" s="63">
        <f>+D94+D96</f>
        <v>0</v>
      </c>
      <c r="E93" s="63"/>
      <c r="F93" s="63">
        <f t="shared" si="6"/>
        <v>0</v>
      </c>
      <c r="G93" s="45"/>
    </row>
    <row r="94" spans="1:7" ht="25.5">
      <c r="C94" s="53" t="s">
        <v>94</v>
      </c>
      <c r="D94" s="67">
        <f>+D95</f>
        <v>0</v>
      </c>
      <c r="E94" s="67"/>
      <c r="F94" s="67">
        <f t="shared" ref="F94:F99" si="9">+D94+E94</f>
        <v>0</v>
      </c>
      <c r="G94" s="54"/>
    </row>
    <row r="95" spans="1:7">
      <c r="C95" s="55" t="s">
        <v>95</v>
      </c>
      <c r="D95" s="286">
        <f>+'SERVICIO A LA DEUDA PUBLICA'!G9</f>
        <v>0</v>
      </c>
      <c r="E95" s="286"/>
      <c r="F95" s="286">
        <f t="shared" si="9"/>
        <v>0</v>
      </c>
      <c r="G95" s="287"/>
    </row>
    <row r="96" spans="1:7">
      <c r="C96" s="56" t="s">
        <v>96</v>
      </c>
      <c r="D96" s="288">
        <f>+D97</f>
        <v>0</v>
      </c>
      <c r="E96" s="288"/>
      <c r="F96" s="288">
        <f t="shared" si="9"/>
        <v>0</v>
      </c>
      <c r="G96" s="57"/>
    </row>
    <row r="97" spans="1:7" ht="25.5">
      <c r="C97" s="49" t="s">
        <v>97</v>
      </c>
      <c r="D97" s="60">
        <f>+'SERVICIO A LA DEUDA PUBLICA'!G14</f>
        <v>0</v>
      </c>
      <c r="E97" s="60"/>
      <c r="F97" s="60">
        <f t="shared" si="9"/>
        <v>0</v>
      </c>
      <c r="G97" s="48"/>
    </row>
    <row r="98" spans="1:7" ht="108.75" customHeight="1">
      <c r="C98" s="298" t="s">
        <v>98</v>
      </c>
      <c r="D98" s="62">
        <f>+D88+D78+D52+D13</f>
        <v>1203186383271.2</v>
      </c>
      <c r="E98" s="62">
        <f>+E83</f>
        <v>0</v>
      </c>
      <c r="F98" s="62">
        <f t="shared" si="9"/>
        <v>1203186383271.2</v>
      </c>
      <c r="G98" s="51"/>
    </row>
    <row r="99" spans="1:7">
      <c r="C99" s="298" t="s">
        <v>93</v>
      </c>
      <c r="D99" s="62">
        <f>+D93</f>
        <v>0</v>
      </c>
      <c r="E99" s="62">
        <v>0</v>
      </c>
      <c r="F99" s="62">
        <f t="shared" si="9"/>
        <v>0</v>
      </c>
      <c r="G99" s="51"/>
    </row>
    <row r="100" spans="1:7">
      <c r="C100" s="298" t="s">
        <v>99</v>
      </c>
      <c r="D100" s="62">
        <f>'GASTOS DE INVERSIÓN'!D11</f>
        <v>0</v>
      </c>
      <c r="E100" s="62">
        <v>0</v>
      </c>
      <c r="F100" s="62">
        <f t="shared" si="6"/>
        <v>0</v>
      </c>
      <c r="G100" s="51"/>
    </row>
    <row r="101" spans="1:7">
      <c r="C101" s="299" t="s">
        <v>100</v>
      </c>
      <c r="D101" s="63">
        <f>+D98+D99+D100</f>
        <v>1203186383271.2</v>
      </c>
      <c r="E101" s="63">
        <f>+E98+E99+E100</f>
        <v>0</v>
      </c>
      <c r="F101" s="63">
        <f>+D101+E101</f>
        <v>1203186383271.2</v>
      </c>
      <c r="G101" s="58"/>
    </row>
    <row r="102" spans="1:7">
      <c r="C102" s="300"/>
      <c r="D102" s="79"/>
      <c r="E102" s="79"/>
      <c r="F102" s="79"/>
      <c r="G102" s="80"/>
    </row>
    <row r="103" spans="1:7">
      <c r="C103" s="300"/>
      <c r="D103" s="79"/>
      <c r="E103" s="79"/>
      <c r="F103" s="79"/>
      <c r="G103" s="80"/>
    </row>
    <row r="104" spans="1:7">
      <c r="C104" s="300"/>
      <c r="D104" s="79"/>
      <c r="E104" s="79"/>
      <c r="F104" s="79"/>
      <c r="G104" s="80"/>
    </row>
    <row r="105" spans="1:7" ht="9.75" customHeight="1">
      <c r="C105" s="300"/>
      <c r="D105" s="79"/>
      <c r="E105" s="79"/>
      <c r="F105" s="79"/>
      <c r="G105" s="80"/>
    </row>
    <row r="106" spans="1:7" ht="32.25" customHeight="1">
      <c r="A106" s="365" t="s">
        <v>101</v>
      </c>
      <c r="B106" s="366"/>
      <c r="C106" s="289"/>
      <c r="D106" s="289"/>
      <c r="E106" s="289"/>
      <c r="F106" s="289"/>
      <c r="G106" s="289"/>
    </row>
    <row r="107" spans="1:7" ht="17.25" customHeight="1">
      <c r="A107" s="361" t="s">
        <v>303</v>
      </c>
      <c r="B107" s="362"/>
      <c r="C107" s="363"/>
      <c r="D107" s="361" t="s">
        <v>304</v>
      </c>
      <c r="E107" s="362"/>
      <c r="F107" s="363"/>
      <c r="G107" s="301" t="s">
        <v>102</v>
      </c>
    </row>
    <row r="108" spans="1:7">
      <c r="A108" s="309"/>
      <c r="B108" s="310"/>
      <c r="C108" s="310"/>
      <c r="D108" s="306"/>
      <c r="E108" s="306"/>
      <c r="F108" s="306"/>
      <c r="G108" s="311"/>
    </row>
    <row r="109" spans="1:7">
      <c r="A109" s="307"/>
      <c r="B109" s="308"/>
      <c r="C109" s="308"/>
      <c r="D109" s="308"/>
      <c r="E109" s="308"/>
      <c r="F109" s="308"/>
      <c r="G109" s="308"/>
    </row>
    <row r="110" spans="1:7">
      <c r="A110" s="353" t="s">
        <v>103</v>
      </c>
      <c r="B110" s="353"/>
      <c r="C110" s="353"/>
      <c r="D110" s="353"/>
      <c r="E110" s="353"/>
      <c r="F110" s="353"/>
      <c r="G110" s="353"/>
    </row>
    <row r="111" spans="1:7" ht="25.5" customHeight="1">
      <c r="A111" s="364" t="s">
        <v>104</v>
      </c>
      <c r="B111" s="364"/>
      <c r="C111" s="354" t="s">
        <v>105</v>
      </c>
      <c r="D111" s="354"/>
      <c r="E111" s="354"/>
      <c r="F111" s="314" t="s">
        <v>3</v>
      </c>
      <c r="G111" s="314" t="s">
        <v>106</v>
      </c>
    </row>
    <row r="112" spans="1:7" ht="57.75" customHeight="1">
      <c r="A112" s="356" t="s">
        <v>107</v>
      </c>
      <c r="B112" s="356"/>
      <c r="C112" s="355" t="s">
        <v>108</v>
      </c>
      <c r="D112" s="355"/>
      <c r="E112" s="355"/>
      <c r="F112" s="313">
        <v>44630</v>
      </c>
      <c r="G112" s="315" t="s">
        <v>109</v>
      </c>
    </row>
    <row r="113" spans="1:7" ht="57.75" customHeight="1">
      <c r="A113" s="356" t="s">
        <v>109</v>
      </c>
      <c r="B113" s="356"/>
      <c r="C113" s="355" t="s">
        <v>110</v>
      </c>
      <c r="D113" s="355"/>
      <c r="E113" s="355"/>
      <c r="F113" s="313">
        <v>45861</v>
      </c>
      <c r="G113" s="315" t="s">
        <v>111</v>
      </c>
    </row>
  </sheetData>
  <mergeCells count="17">
    <mergeCell ref="D2:F2"/>
    <mergeCell ref="C11:G11"/>
    <mergeCell ref="G1:G3"/>
    <mergeCell ref="D1:F1"/>
    <mergeCell ref="A1:C3"/>
    <mergeCell ref="A110:G110"/>
    <mergeCell ref="C111:E111"/>
    <mergeCell ref="C112:E112"/>
    <mergeCell ref="A113:B113"/>
    <mergeCell ref="D3:F3"/>
    <mergeCell ref="C113:E113"/>
    <mergeCell ref="A23:B23"/>
    <mergeCell ref="D107:F107"/>
    <mergeCell ref="A107:C107"/>
    <mergeCell ref="A111:B111"/>
    <mergeCell ref="A112:B112"/>
    <mergeCell ref="A106:B106"/>
  </mergeCells>
  <printOptions horizontalCentered="1" verticalCentered="1" gridLines="1"/>
  <pageMargins left="0.23622047244094491" right="0.23622047244094491" top="0.74803149606299213" bottom="0.74803149606299213" header="0.31496062992125984" footer="0.31496062992125984"/>
  <pageSetup paperSize="256" scale="28" fitToHeight="0" orientation="portrait" r:id="rId1"/>
  <ignoredErrors>
    <ignoredError sqref="D66 D74 D100 E84:F84 G84:G86 E86:F86 F85 F81:F82 F73:F79 D79 F89:F92 D89:D92 E98 F101 F87:G87 D77 F100" unlockedFormula="1"/>
    <ignoredError sqref="G112:G113 A112:A113" numberStoredAsText="1"/>
    <ignoredError sqref="D95" formula="1"/>
  </ignoredError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1763A00-840A-4CBC-8C25-7C6F16C78F50}">
          <x14:formula1>
            <xm:f>Hoja2!$C$3:$C$12</xm:f>
          </x14:formula1>
          <xm:sqref>D7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43A35-9735-41F7-8596-734240CF61BF}">
  <dimension ref="C4:C12"/>
  <sheetViews>
    <sheetView workbookViewId="0">
      <selection activeCell="C4" sqref="C4"/>
    </sheetView>
  </sheetViews>
  <sheetFormatPr baseColWidth="10" defaultColWidth="11.42578125" defaultRowHeight="15"/>
  <sheetData>
    <row r="4" spans="3:3">
      <c r="C4" t="s">
        <v>112</v>
      </c>
    </row>
    <row r="5" spans="3:3">
      <c r="C5" t="s">
        <v>113</v>
      </c>
    </row>
    <row r="6" spans="3:3">
      <c r="C6" t="s">
        <v>114</v>
      </c>
    </row>
    <row r="7" spans="3:3">
      <c r="C7" t="s">
        <v>115</v>
      </c>
    </row>
    <row r="8" spans="3:3">
      <c r="C8" t="s">
        <v>116</v>
      </c>
    </row>
    <row r="9" spans="3:3">
      <c r="C9" t="s">
        <v>117</v>
      </c>
    </row>
    <row r="10" spans="3:3">
      <c r="C10" t="s">
        <v>118</v>
      </c>
    </row>
    <row r="11" spans="3:3">
      <c r="C11" t="s">
        <v>119</v>
      </c>
    </row>
    <row r="12" spans="3:3">
      <c r="C12" t="s">
        <v>120</v>
      </c>
    </row>
  </sheetData>
  <pageMargins left="0.7" right="0.7" top="0.75" bottom="0.75" header="0.3" footer="0.3"/>
  <pageSetup paperSize="41"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A67D7-F956-4107-B5C6-B90177C5A9D7}">
  <sheetPr>
    <tabColor theme="4" tint="0.59999389629810485"/>
  </sheetPr>
  <dimension ref="A1:B43"/>
  <sheetViews>
    <sheetView showGridLines="0" view="pageBreakPreview" topLeftCell="A15" zoomScale="115" zoomScaleNormal="100" zoomScaleSheetLayoutView="115" zoomScalePageLayoutView="110" workbookViewId="0">
      <selection activeCell="A17" sqref="A17"/>
    </sheetView>
  </sheetViews>
  <sheetFormatPr baseColWidth="10" defaultColWidth="11.42578125" defaultRowHeight="12.75"/>
  <cols>
    <col min="1" max="1" width="54.140625" style="44" customWidth="1"/>
    <col min="2" max="2" width="18" style="44" customWidth="1"/>
    <col min="3" max="3" width="11.85546875" style="44" customWidth="1"/>
    <col min="4" max="16384" width="11.42578125" style="44"/>
  </cols>
  <sheetData>
    <row r="1" spans="1:2">
      <c r="A1" s="367" t="s">
        <v>121</v>
      </c>
      <c r="B1" s="368"/>
    </row>
    <row r="2" spans="1:2">
      <c r="A2" s="327" t="s">
        <v>122</v>
      </c>
      <c r="B2" s="327" t="s">
        <v>123</v>
      </c>
    </row>
    <row r="3" spans="1:2">
      <c r="A3" s="119" t="s">
        <v>124</v>
      </c>
      <c r="B3" s="328">
        <f>+B4+B15</f>
        <v>0</v>
      </c>
    </row>
    <row r="4" spans="1:2">
      <c r="A4" s="81" t="s">
        <v>125</v>
      </c>
      <c r="B4" s="329">
        <f>SUM(B5:B14)</f>
        <v>0</v>
      </c>
    </row>
    <row r="5" spans="1:2">
      <c r="A5" s="82" t="s">
        <v>16</v>
      </c>
      <c r="B5" s="83"/>
    </row>
    <row r="6" spans="1:2">
      <c r="A6" s="82" t="s">
        <v>17</v>
      </c>
      <c r="B6" s="83"/>
    </row>
    <row r="7" spans="1:2">
      <c r="A7" s="49" t="s">
        <v>18</v>
      </c>
      <c r="B7" s="84"/>
    </row>
    <row r="8" spans="1:2">
      <c r="A8" s="49" t="s">
        <v>19</v>
      </c>
      <c r="B8" s="83"/>
    </row>
    <row r="9" spans="1:2">
      <c r="A9" s="49" t="s">
        <v>20</v>
      </c>
      <c r="B9" s="83"/>
    </row>
    <row r="10" spans="1:2">
      <c r="A10" s="49" t="s">
        <v>21</v>
      </c>
      <c r="B10" s="83"/>
    </row>
    <row r="11" spans="1:2">
      <c r="A11" s="49" t="s">
        <v>22</v>
      </c>
      <c r="B11" s="83"/>
    </row>
    <row r="12" spans="1:2">
      <c r="A12" s="49" t="s">
        <v>23</v>
      </c>
      <c r="B12" s="83"/>
    </row>
    <row r="13" spans="1:2">
      <c r="A13" s="49" t="s">
        <v>24</v>
      </c>
      <c r="B13" s="83"/>
    </row>
    <row r="14" spans="1:2">
      <c r="A14" s="49" t="s">
        <v>25</v>
      </c>
      <c r="B14" s="83"/>
    </row>
    <row r="15" spans="1:2">
      <c r="A15" s="81" t="s">
        <v>126</v>
      </c>
      <c r="B15" s="329">
        <f>+B16</f>
        <v>0</v>
      </c>
    </row>
    <row r="16" spans="1:2">
      <c r="A16" s="49" t="s">
        <v>28</v>
      </c>
      <c r="B16" s="83"/>
    </row>
    <row r="17" spans="1:2">
      <c r="A17" s="46" t="s">
        <v>127</v>
      </c>
      <c r="B17" s="330">
        <f>SUM(B18:B24)</f>
        <v>0</v>
      </c>
    </row>
    <row r="18" spans="1:2">
      <c r="A18" s="49" t="s">
        <v>30</v>
      </c>
      <c r="B18" s="85"/>
    </row>
    <row r="19" spans="1:2">
      <c r="A19" s="49" t="s">
        <v>31</v>
      </c>
      <c r="B19" s="85"/>
    </row>
    <row r="20" spans="1:2">
      <c r="A20" s="49" t="s">
        <v>32</v>
      </c>
      <c r="B20" s="85"/>
    </row>
    <row r="21" spans="1:2">
      <c r="A21" s="49" t="s">
        <v>33</v>
      </c>
      <c r="B21" s="83"/>
    </row>
    <row r="22" spans="1:2" ht="25.5">
      <c r="A22" s="49" t="s">
        <v>34</v>
      </c>
      <c r="B22" s="85"/>
    </row>
    <row r="23" spans="1:2">
      <c r="A23" s="49" t="s">
        <v>35</v>
      </c>
      <c r="B23" s="83"/>
    </row>
    <row r="24" spans="1:2">
      <c r="A24" s="49" t="s">
        <v>36</v>
      </c>
      <c r="B24" s="83"/>
    </row>
    <row r="25" spans="1:2" ht="25.5">
      <c r="A25" s="46" t="s">
        <v>128</v>
      </c>
      <c r="B25" s="330">
        <f>B26+B30+B31+B32+B33+B38+B34+B35+B36+B37+B39</f>
        <v>0</v>
      </c>
    </row>
    <row r="26" spans="1:2">
      <c r="A26" s="49" t="s">
        <v>38</v>
      </c>
      <c r="B26" s="83">
        <f>SUM(B27:B29)</f>
        <v>0</v>
      </c>
    </row>
    <row r="27" spans="1:2">
      <c r="A27" s="49" t="s">
        <v>129</v>
      </c>
      <c r="B27" s="83"/>
    </row>
    <row r="28" spans="1:2">
      <c r="A28" s="49" t="s">
        <v>130</v>
      </c>
      <c r="B28" s="83"/>
    </row>
    <row r="29" spans="1:2">
      <c r="A29" s="49" t="s">
        <v>131</v>
      </c>
      <c r="B29" s="83"/>
    </row>
    <row r="30" spans="1:2">
      <c r="A30" s="49" t="s">
        <v>42</v>
      </c>
      <c r="B30" s="83"/>
    </row>
    <row r="31" spans="1:2" ht="25.5">
      <c r="A31" s="49" t="s">
        <v>132</v>
      </c>
      <c r="B31" s="83"/>
    </row>
    <row r="32" spans="1:2" ht="25.5">
      <c r="A32" s="49" t="s">
        <v>133</v>
      </c>
      <c r="B32" s="83"/>
    </row>
    <row r="33" spans="1:2">
      <c r="A33" s="49" t="s">
        <v>45</v>
      </c>
      <c r="B33" s="83"/>
    </row>
    <row r="34" spans="1:2">
      <c r="A34" s="49" t="s">
        <v>46</v>
      </c>
      <c r="B34" s="83"/>
    </row>
    <row r="35" spans="1:2">
      <c r="A35" s="49" t="s">
        <v>47</v>
      </c>
      <c r="B35" s="83"/>
    </row>
    <row r="36" spans="1:2">
      <c r="A36" s="49" t="s">
        <v>48</v>
      </c>
      <c r="B36" s="83"/>
    </row>
    <row r="37" spans="1:2">
      <c r="A37" s="49" t="s">
        <v>49</v>
      </c>
      <c r="B37" s="83"/>
    </row>
    <row r="38" spans="1:2">
      <c r="A38" s="49" t="s">
        <v>134</v>
      </c>
      <c r="B38" s="83"/>
    </row>
    <row r="39" spans="1:2">
      <c r="A39" s="82" t="s">
        <v>51</v>
      </c>
      <c r="B39" s="83"/>
    </row>
    <row r="40" spans="1:2">
      <c r="A40" s="120" t="s">
        <v>135</v>
      </c>
      <c r="B40" s="121">
        <f>+B3+B17+B25</f>
        <v>0</v>
      </c>
    </row>
    <row r="41" spans="1:2" ht="25.5">
      <c r="A41" s="82" t="s">
        <v>136</v>
      </c>
      <c r="B41" s="83">
        <v>0</v>
      </c>
    </row>
    <row r="43" spans="1:2">
      <c r="A43" s="326" t="s">
        <v>305</v>
      </c>
      <c r="B43" s="179" t="s">
        <v>137</v>
      </c>
    </row>
  </sheetData>
  <mergeCells count="1">
    <mergeCell ref="A1:B1"/>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DBA4B-1AAC-4B52-8FF6-C485F6F2A22B}">
  <sheetPr>
    <tabColor theme="8" tint="-0.249977111117893"/>
  </sheetPr>
  <dimension ref="A2:K48"/>
  <sheetViews>
    <sheetView showGridLines="0" view="pageBreakPreview" topLeftCell="A22" zoomScale="90" zoomScaleNormal="110" zoomScaleSheetLayoutView="90" workbookViewId="0">
      <selection activeCell="B38" sqref="B38"/>
    </sheetView>
  </sheetViews>
  <sheetFormatPr baseColWidth="10" defaultColWidth="11.42578125" defaultRowHeight="12.75"/>
  <cols>
    <col min="1" max="1" width="37.28515625" style="142" customWidth="1"/>
    <col min="2" max="2" width="17.7109375" style="142" customWidth="1"/>
    <col min="3" max="3" width="18.42578125" style="142" customWidth="1"/>
    <col min="4" max="4" width="16.42578125" style="142" customWidth="1"/>
    <col min="5" max="5" width="13.7109375" style="142" bestFit="1" customWidth="1"/>
    <col min="6" max="6" width="18.42578125" style="142" customWidth="1"/>
    <col min="7" max="7" width="11.42578125" style="142"/>
    <col min="8" max="8" width="5.42578125" style="142" customWidth="1"/>
    <col min="9" max="9" width="9.28515625" style="142" customWidth="1"/>
    <col min="10" max="11" width="11.42578125" style="142"/>
    <col min="12" max="16384" width="11.42578125" style="44"/>
  </cols>
  <sheetData>
    <row r="2" spans="1:9" ht="13.5" thickBot="1"/>
    <row r="3" spans="1:9" ht="21" customHeight="1">
      <c r="A3" s="370" t="s">
        <v>138</v>
      </c>
      <c r="B3" s="370"/>
      <c r="C3" s="370"/>
      <c r="D3" s="370"/>
      <c r="E3" s="370"/>
      <c r="F3" s="370"/>
    </row>
    <row r="4" spans="1:9" ht="39" thickBot="1">
      <c r="A4" s="143" t="s">
        <v>139</v>
      </c>
      <c r="B4" s="143" t="s">
        <v>140</v>
      </c>
      <c r="C4" s="143" t="s">
        <v>141</v>
      </c>
      <c r="D4" s="143" t="s">
        <v>142</v>
      </c>
      <c r="E4" s="143" t="s">
        <v>143</v>
      </c>
      <c r="F4" s="143" t="s">
        <v>144</v>
      </c>
      <c r="H4" s="283" t="s">
        <v>7</v>
      </c>
      <c r="I4" s="284">
        <f>'PRESUPUESTO T+1 '!B12</f>
        <v>0</v>
      </c>
    </row>
    <row r="5" spans="1:9" ht="13.5" thickTop="1">
      <c r="A5" s="369" t="s">
        <v>145</v>
      </c>
      <c r="B5" s="369"/>
      <c r="C5" s="369"/>
      <c r="D5" s="369"/>
      <c r="E5" s="369"/>
      <c r="F5" s="369"/>
    </row>
    <row r="6" spans="1:9">
      <c r="A6" s="151"/>
      <c r="B6" s="151"/>
      <c r="C6" s="275"/>
      <c r="D6" s="275"/>
      <c r="E6" s="276">
        <f>C6*D6*B6</f>
        <v>0</v>
      </c>
      <c r="F6" s="151">
        <f>E6*(1+$I$4)</f>
        <v>0</v>
      </c>
    </row>
    <row r="7" spans="1:9">
      <c r="A7" s="151"/>
      <c r="B7" s="151"/>
      <c r="C7" s="275"/>
      <c r="D7" s="275"/>
      <c r="E7" s="276">
        <f t="shared" ref="E7:E9" si="0">C7*D7*B7</f>
        <v>0</v>
      </c>
      <c r="F7" s="151">
        <f t="shared" ref="F7:F9" si="1">E7*(1+$I$4)</f>
        <v>0</v>
      </c>
    </row>
    <row r="8" spans="1:9">
      <c r="A8" s="151"/>
      <c r="B8" s="151"/>
      <c r="C8" s="275"/>
      <c r="D8" s="275"/>
      <c r="E8" s="276">
        <f t="shared" si="0"/>
        <v>0</v>
      </c>
      <c r="F8" s="151">
        <f t="shared" si="1"/>
        <v>0</v>
      </c>
    </row>
    <row r="9" spans="1:9">
      <c r="A9" s="151"/>
      <c r="B9" s="151"/>
      <c r="C9" s="275"/>
      <c r="D9" s="275"/>
      <c r="E9" s="276">
        <f t="shared" si="0"/>
        <v>0</v>
      </c>
      <c r="F9" s="151">
        <f t="shared" si="1"/>
        <v>0</v>
      </c>
    </row>
    <row r="10" spans="1:9">
      <c r="A10" s="151"/>
      <c r="B10" s="151"/>
      <c r="C10" s="275"/>
      <c r="D10" s="275"/>
      <c r="E10" s="276">
        <f t="shared" ref="E10:E12" si="2">C10*D10*B10</f>
        <v>0</v>
      </c>
      <c r="F10" s="151">
        <f>E10*(1+$I$4)</f>
        <v>0</v>
      </c>
    </row>
    <row r="11" spans="1:9">
      <c r="A11" s="151"/>
      <c r="B11" s="151"/>
      <c r="C11" s="275"/>
      <c r="D11" s="275"/>
      <c r="E11" s="276">
        <f t="shared" si="2"/>
        <v>0</v>
      </c>
      <c r="F11" s="151">
        <f>E11*(1+$I$4)</f>
        <v>0</v>
      </c>
    </row>
    <row r="12" spans="1:9">
      <c r="A12" s="151"/>
      <c r="B12" s="151"/>
      <c r="C12" s="275"/>
      <c r="D12" s="275"/>
      <c r="E12" s="276">
        <f t="shared" si="2"/>
        <v>0</v>
      </c>
      <c r="F12" s="151">
        <f>E12*(1+$I$4)</f>
        <v>0</v>
      </c>
    </row>
    <row r="13" spans="1:9">
      <c r="A13" s="277" t="s">
        <v>146</v>
      </c>
      <c r="B13" s="277">
        <f>SUM(B6:B12)</f>
        <v>0</v>
      </c>
      <c r="C13" s="278">
        <f>SUM(C6:C12)</f>
        <v>0</v>
      </c>
      <c r="D13" s="278"/>
      <c r="E13" s="278">
        <f>SUM(E6:E12)</f>
        <v>0</v>
      </c>
      <c r="F13" s="278">
        <f>SUM(F6:F12)</f>
        <v>0</v>
      </c>
    </row>
    <row r="14" spans="1:9">
      <c r="A14" s="369" t="s">
        <v>147</v>
      </c>
      <c r="B14" s="369"/>
      <c r="C14" s="369"/>
      <c r="D14" s="369"/>
      <c r="E14" s="369"/>
      <c r="F14" s="369"/>
    </row>
    <row r="15" spans="1:9">
      <c r="A15" s="151"/>
      <c r="B15" s="151"/>
      <c r="C15" s="275"/>
      <c r="D15" s="275"/>
      <c r="E15" s="276">
        <f>C15*D15*B15</f>
        <v>0</v>
      </c>
      <c r="F15" s="151">
        <f>E15*(1+$I$4)</f>
        <v>0</v>
      </c>
    </row>
    <row r="16" spans="1:9">
      <c r="A16" s="151"/>
      <c r="B16" s="151"/>
      <c r="C16" s="275"/>
      <c r="D16" s="275"/>
      <c r="E16" s="276">
        <f t="shared" ref="E16:E18" si="3">C16*D16*B16</f>
        <v>0</v>
      </c>
      <c r="F16" s="151">
        <f t="shared" ref="F16:F18" si="4">E16*(1+$I$4)</f>
        <v>0</v>
      </c>
    </row>
    <row r="17" spans="1:6">
      <c r="A17" s="151"/>
      <c r="B17" s="151"/>
      <c r="C17" s="275"/>
      <c r="D17" s="275"/>
      <c r="E17" s="276">
        <f t="shared" si="3"/>
        <v>0</v>
      </c>
      <c r="F17" s="151">
        <f t="shared" si="4"/>
        <v>0</v>
      </c>
    </row>
    <row r="18" spans="1:6">
      <c r="A18" s="151"/>
      <c r="B18" s="151"/>
      <c r="C18" s="275"/>
      <c r="D18" s="275"/>
      <c r="E18" s="276">
        <f t="shared" si="3"/>
        <v>0</v>
      </c>
      <c r="F18" s="151">
        <f t="shared" si="4"/>
        <v>0</v>
      </c>
    </row>
    <row r="19" spans="1:6">
      <c r="A19" s="151"/>
      <c r="B19" s="151"/>
      <c r="C19" s="275"/>
      <c r="D19" s="275"/>
      <c r="E19" s="276">
        <f>C19*D19*B19</f>
        <v>0</v>
      </c>
      <c r="F19" s="151">
        <f>E19*(1+$I$4)</f>
        <v>0</v>
      </c>
    </row>
    <row r="20" spans="1:6">
      <c r="A20" s="151"/>
      <c r="B20" s="151"/>
      <c r="C20" s="275"/>
      <c r="D20" s="275"/>
      <c r="E20" s="276">
        <f t="shared" ref="E20:E21" si="5">C20*D20*B20</f>
        <v>0</v>
      </c>
      <c r="F20" s="151">
        <f>E20*(1+$I$4)</f>
        <v>0</v>
      </c>
    </row>
    <row r="21" spans="1:6">
      <c r="A21" s="151"/>
      <c r="B21" s="151"/>
      <c r="C21" s="275"/>
      <c r="D21" s="275"/>
      <c r="E21" s="276">
        <f t="shared" si="5"/>
        <v>0</v>
      </c>
      <c r="F21" s="151">
        <f>E21*(1+$I$4)</f>
        <v>0</v>
      </c>
    </row>
    <row r="22" spans="1:6">
      <c r="A22" s="277" t="s">
        <v>146</v>
      </c>
      <c r="B22" s="277">
        <f>SUM(B15:B21)</f>
        <v>0</v>
      </c>
      <c r="C22" s="278">
        <f>SUM(C15:C21)</f>
        <v>0</v>
      </c>
      <c r="D22" s="278"/>
      <c r="E22" s="278">
        <f>SUM(E15:E21)</f>
        <v>0</v>
      </c>
      <c r="F22" s="278">
        <f>SUM(F15:F21)</f>
        <v>0</v>
      </c>
    </row>
    <row r="23" spans="1:6">
      <c r="A23" s="369" t="s">
        <v>148</v>
      </c>
      <c r="B23" s="369"/>
      <c r="C23" s="369"/>
      <c r="D23" s="369"/>
      <c r="E23" s="369"/>
      <c r="F23" s="369"/>
    </row>
    <row r="24" spans="1:6" ht="15">
      <c r="A24" s="151" t="s">
        <v>348</v>
      </c>
      <c r="B24" s="336">
        <v>1</v>
      </c>
      <c r="C24" s="350">
        <v>2751000</v>
      </c>
      <c r="D24" s="275">
        <v>12</v>
      </c>
      <c r="E24" s="276">
        <f>B24*C24*D24</f>
        <v>33012000</v>
      </c>
      <c r="F24" s="276">
        <f>E24*(1+$I$4)</f>
        <v>33012000</v>
      </c>
    </row>
    <row r="25" spans="1:6" ht="15">
      <c r="A25" s="151" t="s">
        <v>349</v>
      </c>
      <c r="B25" s="336">
        <v>2</v>
      </c>
      <c r="C25" s="350">
        <v>3439000</v>
      </c>
      <c r="D25" s="275">
        <v>12</v>
      </c>
      <c r="E25" s="276">
        <f t="shared" ref="E25:E37" si="6">B25*C25*D25</f>
        <v>82536000</v>
      </c>
      <c r="F25" s="276">
        <f t="shared" ref="F25:F37" si="7">E25*(1+$I$4)</f>
        <v>82536000</v>
      </c>
    </row>
    <row r="26" spans="1:6" ht="15">
      <c r="A26" s="151" t="s">
        <v>350</v>
      </c>
      <c r="B26" s="336">
        <v>21</v>
      </c>
      <c r="C26" s="350">
        <v>4012000</v>
      </c>
      <c r="D26" s="275">
        <v>12</v>
      </c>
      <c r="E26" s="276">
        <f t="shared" si="6"/>
        <v>1011024000</v>
      </c>
      <c r="F26" s="276">
        <f t="shared" si="7"/>
        <v>1011024000</v>
      </c>
    </row>
    <row r="27" spans="1:6" ht="15">
      <c r="A27" s="151" t="s">
        <v>351</v>
      </c>
      <c r="B27" s="336">
        <v>1</v>
      </c>
      <c r="C27" s="350">
        <v>8254000</v>
      </c>
      <c r="D27" s="275">
        <v>12</v>
      </c>
      <c r="E27" s="276">
        <f t="shared" si="6"/>
        <v>99048000</v>
      </c>
      <c r="F27" s="276">
        <f t="shared" si="7"/>
        <v>99048000</v>
      </c>
    </row>
    <row r="28" spans="1:6" ht="15">
      <c r="A28" s="151" t="s">
        <v>352</v>
      </c>
      <c r="B28" s="336">
        <v>12</v>
      </c>
      <c r="C28" s="350">
        <v>9400000</v>
      </c>
      <c r="D28" s="275">
        <v>12</v>
      </c>
      <c r="E28" s="276">
        <f t="shared" si="6"/>
        <v>1353600000</v>
      </c>
      <c r="F28" s="276">
        <f t="shared" si="7"/>
        <v>1353600000</v>
      </c>
    </row>
    <row r="29" spans="1:6" ht="15">
      <c r="A29" s="151" t="s">
        <v>353</v>
      </c>
      <c r="B29" s="336">
        <v>2</v>
      </c>
      <c r="C29" s="350">
        <v>9744000</v>
      </c>
      <c r="D29" s="275">
        <v>12</v>
      </c>
      <c r="E29" s="276">
        <f t="shared" si="6"/>
        <v>233856000</v>
      </c>
      <c r="F29" s="276">
        <f t="shared" si="7"/>
        <v>233856000</v>
      </c>
    </row>
    <row r="30" spans="1:6" ht="15">
      <c r="A30" s="151" t="s">
        <v>354</v>
      </c>
      <c r="B30" s="336">
        <v>2</v>
      </c>
      <c r="C30" s="350">
        <v>11693000</v>
      </c>
      <c r="D30" s="275">
        <v>12</v>
      </c>
      <c r="E30" s="276">
        <f t="shared" si="6"/>
        <v>280632000</v>
      </c>
      <c r="F30" s="276">
        <f t="shared" si="7"/>
        <v>280632000</v>
      </c>
    </row>
    <row r="31" spans="1:6" ht="15">
      <c r="A31" s="151" t="s">
        <v>355</v>
      </c>
      <c r="B31" s="336">
        <v>88</v>
      </c>
      <c r="C31" s="350">
        <v>5961000</v>
      </c>
      <c r="D31" s="275">
        <v>12</v>
      </c>
      <c r="E31" s="276">
        <f t="shared" si="6"/>
        <v>6294816000</v>
      </c>
      <c r="F31" s="276">
        <f t="shared" si="7"/>
        <v>6294816000</v>
      </c>
    </row>
    <row r="32" spans="1:6" ht="15">
      <c r="A32" s="151" t="s">
        <v>356</v>
      </c>
      <c r="B32" s="336">
        <v>46</v>
      </c>
      <c r="C32" s="350">
        <v>6878000</v>
      </c>
      <c r="D32" s="275">
        <v>12</v>
      </c>
      <c r="E32" s="276">
        <f t="shared" si="6"/>
        <v>3796656000</v>
      </c>
      <c r="F32" s="276">
        <f t="shared" si="7"/>
        <v>3796656000</v>
      </c>
    </row>
    <row r="33" spans="1:6" ht="15">
      <c r="A33" s="151" t="s">
        <v>357</v>
      </c>
      <c r="B33" s="336">
        <v>10</v>
      </c>
      <c r="C33" s="350">
        <v>7795000</v>
      </c>
      <c r="D33" s="275">
        <v>12</v>
      </c>
      <c r="E33" s="276">
        <f t="shared" si="6"/>
        <v>935400000</v>
      </c>
      <c r="F33" s="276">
        <f t="shared" si="7"/>
        <v>935400000</v>
      </c>
    </row>
    <row r="34" spans="1:6" ht="15">
      <c r="A34" s="151" t="s">
        <v>358</v>
      </c>
      <c r="B34" s="336">
        <v>2</v>
      </c>
      <c r="C34" s="350">
        <v>8713000</v>
      </c>
      <c r="D34" s="275">
        <v>12</v>
      </c>
      <c r="E34" s="276">
        <f t="shared" si="6"/>
        <v>209112000</v>
      </c>
      <c r="F34" s="276">
        <f t="shared" si="7"/>
        <v>209112000</v>
      </c>
    </row>
    <row r="35" spans="1:6" ht="15">
      <c r="A35" s="151" t="s">
        <v>359</v>
      </c>
      <c r="B35" s="336">
        <v>7</v>
      </c>
      <c r="C35" s="350">
        <v>4356000</v>
      </c>
      <c r="D35" s="275">
        <v>12</v>
      </c>
      <c r="E35" s="276">
        <f t="shared" si="6"/>
        <v>365904000</v>
      </c>
      <c r="F35" s="276">
        <f t="shared" si="7"/>
        <v>365904000</v>
      </c>
    </row>
    <row r="36" spans="1:6" ht="15">
      <c r="A36" s="151" t="s">
        <v>360</v>
      </c>
      <c r="B36" s="336">
        <v>13</v>
      </c>
      <c r="C36" s="350">
        <v>4585000</v>
      </c>
      <c r="D36" s="275">
        <v>12</v>
      </c>
      <c r="E36" s="276">
        <f t="shared" si="6"/>
        <v>715260000</v>
      </c>
      <c r="F36" s="276">
        <f t="shared" si="7"/>
        <v>715260000</v>
      </c>
    </row>
    <row r="37" spans="1:6" ht="15">
      <c r="A37" s="151" t="s">
        <v>361</v>
      </c>
      <c r="B37" s="336">
        <v>39</v>
      </c>
      <c r="C37" s="350">
        <v>4815000</v>
      </c>
      <c r="D37" s="275">
        <v>12</v>
      </c>
      <c r="E37" s="276">
        <f t="shared" si="6"/>
        <v>2253420000</v>
      </c>
      <c r="F37" s="276">
        <f t="shared" si="7"/>
        <v>2253420000</v>
      </c>
    </row>
    <row r="38" spans="1:6" ht="15">
      <c r="A38" s="151"/>
      <c r="B38" s="336"/>
      <c r="C38" s="335"/>
      <c r="D38" s="275"/>
      <c r="E38" s="276"/>
      <c r="F38" s="276"/>
    </row>
    <row r="39" spans="1:6">
      <c r="A39" s="151"/>
      <c r="B39" s="151"/>
      <c r="C39" s="334"/>
      <c r="D39" s="275"/>
      <c r="E39" s="276">
        <f>B39*C39*D39</f>
        <v>0</v>
      </c>
      <c r="F39" s="151">
        <f>E39*(1+$I$4)</f>
        <v>0</v>
      </c>
    </row>
    <row r="40" spans="1:6">
      <c r="A40" s="151"/>
      <c r="B40" s="151"/>
      <c r="C40" s="334"/>
      <c r="D40" s="275"/>
      <c r="E40" s="276">
        <f>B40*C40*D40</f>
        <v>0</v>
      </c>
      <c r="F40" s="151">
        <f>E40*(1+$I$4)</f>
        <v>0</v>
      </c>
    </row>
    <row r="41" spans="1:6">
      <c r="A41" s="151"/>
      <c r="B41" s="151"/>
      <c r="C41" s="334"/>
      <c r="D41" s="275"/>
      <c r="E41" s="276">
        <f>B41*C41*D41</f>
        <v>0</v>
      </c>
      <c r="F41" s="151">
        <f>E41*(1+$I$4)</f>
        <v>0</v>
      </c>
    </row>
    <row r="42" spans="1:6">
      <c r="A42" s="277" t="s">
        <v>146</v>
      </c>
      <c r="B42" s="277">
        <f>SUM(B24:B41)</f>
        <v>246</v>
      </c>
      <c r="C42" s="278">
        <f>SUM(C24:C41)</f>
        <v>92396000</v>
      </c>
      <c r="D42" s="278"/>
      <c r="E42" s="276">
        <f>B42*C42*D42</f>
        <v>0</v>
      </c>
      <c r="F42" s="278">
        <f>SUM(F24:F41)</f>
        <v>17664276000</v>
      </c>
    </row>
    <row r="43" spans="1:6" ht="25.5">
      <c r="A43" s="279" t="s">
        <v>149</v>
      </c>
      <c r="B43" s="279">
        <f>B13+B22+B42</f>
        <v>246</v>
      </c>
      <c r="C43" s="280">
        <f>C13+C22+C42</f>
        <v>92396000</v>
      </c>
      <c r="D43" s="279"/>
      <c r="E43" s="276">
        <f>B43*C43*D43</f>
        <v>0</v>
      </c>
      <c r="F43" s="280">
        <f>F13+F22+F42</f>
        <v>17664276000</v>
      </c>
    </row>
    <row r="44" spans="1:6">
      <c r="C44" s="281"/>
      <c r="D44" s="281"/>
    </row>
    <row r="45" spans="1:6">
      <c r="A45" s="151" t="s">
        <v>306</v>
      </c>
      <c r="B45" s="372" t="s">
        <v>304</v>
      </c>
      <c r="C45" s="372"/>
      <c r="D45" s="372"/>
      <c r="E45" s="371" t="s">
        <v>150</v>
      </c>
      <c r="F45" s="371"/>
    </row>
    <row r="48" spans="1:6">
      <c r="A48" s="282"/>
    </row>
  </sheetData>
  <mergeCells count="6">
    <mergeCell ref="A23:F23"/>
    <mergeCell ref="A3:F3"/>
    <mergeCell ref="A5:F5"/>
    <mergeCell ref="A14:F14"/>
    <mergeCell ref="E45:F45"/>
    <mergeCell ref="B45:D45"/>
  </mergeCells>
  <pageMargins left="0.70866141732283472" right="0.70866141732283472" top="0.74803149606299213" bottom="0.74803149606299213" header="0.31496062992125984" footer="0.31496062992125984"/>
  <pageSetup scale="79" orientation="landscape" horizontalDpi="4294967294" verticalDpi="4294967294" r:id="rId1"/>
  <ignoredErrors>
    <ignoredError sqref="B43:D43" unlocked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39192-7AD5-4CCB-B9B2-2F8595A18B3A}">
  <sheetPr>
    <tabColor theme="8" tint="-0.249977111117893"/>
  </sheetPr>
  <dimension ref="A3:K32"/>
  <sheetViews>
    <sheetView showGridLines="0" view="pageBreakPreview" topLeftCell="A4" zoomScale="70" zoomScaleNormal="100" zoomScaleSheetLayoutView="70" workbookViewId="0">
      <selection activeCell="A21" sqref="A21"/>
    </sheetView>
  </sheetViews>
  <sheetFormatPr baseColWidth="10" defaultColWidth="11.42578125" defaultRowHeight="12.75"/>
  <cols>
    <col min="1" max="1" width="25.140625" style="86" customWidth="1"/>
    <col min="2" max="2" width="29.140625" style="86" customWidth="1"/>
    <col min="3" max="3" width="20" style="86" customWidth="1"/>
    <col min="4" max="4" width="21.7109375" style="86" bestFit="1" customWidth="1"/>
    <col min="5" max="5" width="23.5703125" style="86" bestFit="1" customWidth="1"/>
    <col min="6" max="6" width="21.42578125" style="86" customWidth="1"/>
    <col min="7" max="7" width="27.42578125" style="86" bestFit="1" customWidth="1"/>
    <col min="8" max="8" width="27.5703125" style="86" customWidth="1"/>
    <col min="9" max="9" width="11.42578125" style="86"/>
    <col min="10" max="10" width="5.42578125" style="86" customWidth="1"/>
    <col min="11" max="16384" width="11.42578125" style="86"/>
  </cols>
  <sheetData>
    <row r="3" spans="1:11" ht="30.75" customHeight="1">
      <c r="A3" s="374" t="s">
        <v>151</v>
      </c>
      <c r="B3" s="374"/>
      <c r="C3" s="374"/>
      <c r="D3" s="374"/>
      <c r="E3" s="374"/>
      <c r="F3" s="374"/>
      <c r="G3" s="374"/>
      <c r="H3" s="374"/>
    </row>
    <row r="4" spans="1:11" ht="26.25" thickBot="1">
      <c r="A4" s="87" t="s">
        <v>152</v>
      </c>
      <c r="B4" s="87" t="s">
        <v>139</v>
      </c>
      <c r="C4" s="87" t="s">
        <v>153</v>
      </c>
      <c r="D4" s="87" t="s">
        <v>154</v>
      </c>
      <c r="E4" s="87" t="s">
        <v>155</v>
      </c>
      <c r="F4" s="87" t="s">
        <v>142</v>
      </c>
      <c r="G4" s="87" t="s">
        <v>156</v>
      </c>
      <c r="H4" s="87" t="s">
        <v>157</v>
      </c>
      <c r="J4" s="88" t="s">
        <v>7</v>
      </c>
      <c r="K4" s="89">
        <f>'PRESUPUESTO T+1 '!B12</f>
        <v>0</v>
      </c>
    </row>
    <row r="5" spans="1:11" ht="21" customHeight="1" thickTop="1">
      <c r="A5" s="375" t="s">
        <v>158</v>
      </c>
      <c r="B5" s="375"/>
      <c r="C5" s="375"/>
      <c r="D5" s="375"/>
      <c r="E5" s="375"/>
      <c r="F5" s="375"/>
      <c r="G5" s="375"/>
      <c r="H5" s="375"/>
    </row>
    <row r="6" spans="1:11" ht="15" customHeight="1">
      <c r="A6" s="90"/>
      <c r="B6" s="91"/>
      <c r="C6" s="91"/>
      <c r="D6" s="92"/>
      <c r="E6" s="93">
        <f>(+D6*C6)</f>
        <v>0</v>
      </c>
      <c r="F6" s="94"/>
      <c r="G6" s="94">
        <f>(E6*F6)*(1+$K$4)</f>
        <v>0</v>
      </c>
      <c r="H6" s="95"/>
    </row>
    <row r="7" spans="1:11" ht="15" customHeight="1">
      <c r="A7" s="90"/>
      <c r="B7" s="91"/>
      <c r="C7" s="91"/>
      <c r="D7" s="92"/>
      <c r="E7" s="93">
        <f t="shared" ref="E7:E8" si="0">(+D7*C7)</f>
        <v>0</v>
      </c>
      <c r="F7" s="94"/>
      <c r="G7" s="94">
        <f>(E7*F7)*(1+$K$4)</f>
        <v>0</v>
      </c>
      <c r="H7" s="95"/>
    </row>
    <row r="8" spans="1:11" ht="15" customHeight="1">
      <c r="A8" s="90"/>
      <c r="B8" s="96"/>
      <c r="C8" s="91"/>
      <c r="D8" s="92"/>
      <c r="E8" s="93">
        <f t="shared" si="0"/>
        <v>0</v>
      </c>
      <c r="F8" s="94"/>
      <c r="G8" s="94">
        <f>(E8*F8)*(1+$K$4)</f>
        <v>0</v>
      </c>
      <c r="H8" s="95"/>
    </row>
    <row r="9" spans="1:11" ht="15" customHeight="1">
      <c r="A9" s="373" t="s">
        <v>146</v>
      </c>
      <c r="B9" s="373"/>
      <c r="C9" s="97"/>
      <c r="D9" s="98"/>
      <c r="E9" s="99">
        <f>SUM(E6:E8)</f>
        <v>0</v>
      </c>
      <c r="F9" s="99"/>
      <c r="G9" s="100">
        <f>SUM(G6:G8)</f>
        <v>0</v>
      </c>
      <c r="H9" s="101"/>
      <c r="J9" s="102"/>
    </row>
    <row r="10" spans="1:11" ht="18" customHeight="1">
      <c r="A10" s="375" t="s">
        <v>159</v>
      </c>
      <c r="B10" s="375"/>
      <c r="C10" s="375"/>
      <c r="D10" s="375"/>
      <c r="E10" s="375"/>
      <c r="F10" s="375"/>
      <c r="G10" s="375"/>
      <c r="H10" s="375"/>
      <c r="J10" s="103"/>
      <c r="K10" s="104"/>
    </row>
    <row r="11" spans="1:11" ht="15" customHeight="1">
      <c r="A11" s="105"/>
      <c r="B11" s="106"/>
      <c r="C11" s="107"/>
      <c r="D11" s="93"/>
      <c r="E11" s="93">
        <f>(+D11*C11)</f>
        <v>0</v>
      </c>
      <c r="F11" s="94"/>
      <c r="G11" s="94">
        <f>(E11*F11)*(1+$K$4)</f>
        <v>0</v>
      </c>
      <c r="H11" s="108"/>
    </row>
    <row r="12" spans="1:11" ht="15" customHeight="1">
      <c r="A12" s="105"/>
      <c r="B12" s="106"/>
      <c r="C12" s="107"/>
      <c r="D12" s="93"/>
      <c r="E12" s="93">
        <f t="shared" ref="E12" si="1">(+D12*C12)</f>
        <v>0</v>
      </c>
      <c r="F12" s="94"/>
      <c r="G12" s="94">
        <f>(E12*F12)*(1+$K$4)</f>
        <v>0</v>
      </c>
      <c r="H12" s="108"/>
    </row>
    <row r="13" spans="1:11" ht="15" customHeight="1">
      <c r="A13" s="105"/>
      <c r="B13" s="106"/>
      <c r="C13" s="107"/>
      <c r="D13" s="93"/>
      <c r="E13" s="93">
        <f>(+D13*C13)</f>
        <v>0</v>
      </c>
      <c r="F13" s="94"/>
      <c r="G13" s="94">
        <f>(E13*F13)*(1+$K$4)</f>
        <v>0</v>
      </c>
      <c r="H13" s="108"/>
    </row>
    <row r="14" spans="1:11" ht="15" customHeight="1">
      <c r="A14" s="373" t="s">
        <v>146</v>
      </c>
      <c r="B14" s="373"/>
      <c r="C14" s="97"/>
      <c r="D14" s="98"/>
      <c r="E14" s="101">
        <f>SUM(E11:E13)</f>
        <v>0</v>
      </c>
      <c r="F14" s="101"/>
      <c r="G14" s="109">
        <f>SUM(G11:G13)</f>
        <v>0</v>
      </c>
      <c r="H14" s="101"/>
    </row>
    <row r="15" spans="1:11" ht="19.5" customHeight="1">
      <c r="A15" s="375" t="s">
        <v>160</v>
      </c>
      <c r="B15" s="375"/>
      <c r="C15" s="375"/>
      <c r="D15" s="375"/>
      <c r="E15" s="375"/>
      <c r="F15" s="375"/>
      <c r="G15" s="375"/>
      <c r="H15" s="375"/>
      <c r="J15" s="103"/>
      <c r="K15" s="104"/>
    </row>
    <row r="16" spans="1:11" ht="15" customHeight="1">
      <c r="A16" s="90"/>
      <c r="B16" s="106"/>
      <c r="C16" s="110"/>
      <c r="D16" s="111"/>
      <c r="E16" s="94">
        <f>(+D16*C16)</f>
        <v>0</v>
      </c>
      <c r="F16" s="94"/>
      <c r="G16" s="94">
        <f>(E16*F16)*(1+$K$4)</f>
        <v>0</v>
      </c>
      <c r="H16" s="95"/>
    </row>
    <row r="17" spans="1:11" ht="15" customHeight="1">
      <c r="A17" s="90"/>
      <c r="B17" s="106"/>
      <c r="C17" s="110"/>
      <c r="D17" s="111"/>
      <c r="E17" s="94">
        <f t="shared" ref="E17" si="2">(+D17*C17)</f>
        <v>0</v>
      </c>
      <c r="F17" s="94"/>
      <c r="G17" s="94">
        <f>(E17*F17)*(1+$K$4)</f>
        <v>0</v>
      </c>
      <c r="H17" s="95"/>
    </row>
    <row r="18" spans="1:11" ht="15" customHeight="1">
      <c r="A18" s="90"/>
      <c r="B18" s="106"/>
      <c r="C18" s="110"/>
      <c r="D18" s="111"/>
      <c r="E18" s="94">
        <f>(+D18*C18)</f>
        <v>0</v>
      </c>
      <c r="F18" s="94"/>
      <c r="G18" s="94">
        <f>(E18*F18)*(1+$K$4)</f>
        <v>0</v>
      </c>
      <c r="H18" s="95"/>
    </row>
    <row r="19" spans="1:11" ht="15" customHeight="1">
      <c r="A19" s="373" t="s">
        <v>146</v>
      </c>
      <c r="B19" s="373"/>
      <c r="C19" s="97"/>
      <c r="D19" s="98"/>
      <c r="E19" s="112">
        <f>SUM(E16:E18)</f>
        <v>0</v>
      </c>
      <c r="F19" s="112"/>
      <c r="G19" s="113">
        <f>SUM(G16:G18)</f>
        <v>0</v>
      </c>
      <c r="H19" s="112"/>
    </row>
    <row r="20" spans="1:11" ht="21" customHeight="1">
      <c r="A20" s="375" t="s">
        <v>161</v>
      </c>
      <c r="B20" s="375"/>
      <c r="C20" s="375"/>
      <c r="D20" s="375"/>
      <c r="E20" s="375"/>
      <c r="F20" s="375"/>
      <c r="G20" s="375"/>
      <c r="H20" s="375"/>
      <c r="J20" s="103"/>
      <c r="K20" s="104"/>
    </row>
    <row r="21" spans="1:11" ht="25.9" customHeight="1">
      <c r="A21" s="337" t="s">
        <v>310</v>
      </c>
      <c r="B21" s="337" t="s">
        <v>311</v>
      </c>
      <c r="C21" s="338">
        <v>3</v>
      </c>
      <c r="D21" s="111">
        <v>423900000</v>
      </c>
      <c r="E21" s="94">
        <f>(+D21*C21)</f>
        <v>1271700000</v>
      </c>
      <c r="F21" s="94">
        <v>1</v>
      </c>
      <c r="G21" s="94">
        <f>(E21*F21)*(1+$K$4)</f>
        <v>1271700000</v>
      </c>
      <c r="H21" s="95" t="s">
        <v>312</v>
      </c>
    </row>
    <row r="22" spans="1:11" ht="15" customHeight="1">
      <c r="A22" s="90"/>
      <c r="B22" s="114"/>
      <c r="C22" s="115"/>
      <c r="D22" s="111"/>
      <c r="E22" s="94">
        <f t="shared" ref="E22" si="3">(+D22*C22)</f>
        <v>0</v>
      </c>
      <c r="F22" s="94"/>
      <c r="G22" s="94">
        <f>(E22*F22)*(1+$K$4)</f>
        <v>0</v>
      </c>
      <c r="H22" s="95"/>
    </row>
    <row r="23" spans="1:11" ht="15" customHeight="1">
      <c r="A23" s="90"/>
      <c r="B23" s="114"/>
      <c r="C23" s="115"/>
      <c r="D23" s="111"/>
      <c r="E23" s="94">
        <f>(+D23*C23)</f>
        <v>0</v>
      </c>
      <c r="F23" s="94"/>
      <c r="G23" s="94">
        <f>(E23*F23)*(1+$K$4)</f>
        <v>0</v>
      </c>
      <c r="H23" s="95"/>
    </row>
    <row r="24" spans="1:11" ht="15" customHeight="1">
      <c r="A24" s="97" t="s">
        <v>162</v>
      </c>
      <c r="B24" s="97"/>
      <c r="C24" s="97"/>
      <c r="D24" s="98"/>
      <c r="E24" s="101">
        <f>SUM(E21:E23)</f>
        <v>1271700000</v>
      </c>
      <c r="F24" s="101"/>
      <c r="G24" s="109">
        <f>SUM(G21:G23)</f>
        <v>1271700000</v>
      </c>
      <c r="H24" s="101"/>
    </row>
    <row r="25" spans="1:11" ht="15" customHeight="1">
      <c r="A25" s="379" t="s">
        <v>163</v>
      </c>
      <c r="B25" s="379"/>
      <c r="C25" s="379"/>
      <c r="D25" s="379"/>
      <c r="E25" s="379"/>
      <c r="F25" s="379"/>
      <c r="G25" s="379"/>
      <c r="H25" s="379"/>
    </row>
    <row r="26" spans="1:11" ht="15" customHeight="1">
      <c r="A26" s="90"/>
      <c r="B26" s="106"/>
      <c r="C26" s="110"/>
      <c r="D26" s="111"/>
      <c r="E26" s="94">
        <f>(+D26*C26)</f>
        <v>0</v>
      </c>
      <c r="F26" s="94"/>
      <c r="G26" s="94">
        <f>(E26*F26)*(1+$K$4)</f>
        <v>0</v>
      </c>
      <c r="H26" s="95"/>
    </row>
    <row r="27" spans="1:11" ht="15" customHeight="1">
      <c r="A27" s="90"/>
      <c r="B27" s="106"/>
      <c r="C27" s="110"/>
      <c r="D27" s="111"/>
      <c r="E27" s="94">
        <f t="shared" ref="E27" si="4">(+D27*C27)</f>
        <v>0</v>
      </c>
      <c r="F27" s="94"/>
      <c r="G27" s="94">
        <f>(E27*F27)*(1+$K$4)</f>
        <v>0</v>
      </c>
      <c r="H27" s="95"/>
    </row>
    <row r="28" spans="1:11" ht="15" customHeight="1">
      <c r="A28" s="90"/>
      <c r="B28" s="106"/>
      <c r="C28" s="110"/>
      <c r="D28" s="111"/>
      <c r="E28" s="94">
        <f>(+D28*C28)</f>
        <v>0</v>
      </c>
      <c r="F28" s="94"/>
      <c r="G28" s="94">
        <f>(E28*F28)*(1+$K$4)</f>
        <v>0</v>
      </c>
      <c r="H28" s="95"/>
    </row>
    <row r="29" spans="1:11" ht="15" customHeight="1">
      <c r="A29" s="97" t="s">
        <v>162</v>
      </c>
      <c r="B29" s="97"/>
      <c r="C29" s="97"/>
      <c r="D29" s="98"/>
      <c r="E29" s="101">
        <f>SUM(E26:E28)</f>
        <v>0</v>
      </c>
      <c r="F29" s="101"/>
      <c r="G29" s="109">
        <f>SUM(G26:G28)</f>
        <v>0</v>
      </c>
      <c r="H29" s="101"/>
    </row>
    <row r="30" spans="1:11" ht="24.75" customHeight="1">
      <c r="A30" s="378" t="s">
        <v>164</v>
      </c>
      <c r="B30" s="378"/>
      <c r="C30" s="116"/>
      <c r="D30" s="117"/>
      <c r="E30" s="117"/>
      <c r="F30" s="117"/>
      <c r="G30" s="118">
        <f>G9+G14+G19+G24+G29</f>
        <v>1271700000</v>
      </c>
      <c r="H30" s="117"/>
    </row>
    <row r="31" spans="1:11">
      <c r="E31" s="102"/>
      <c r="F31" s="102"/>
    </row>
    <row r="32" spans="1:11">
      <c r="A32" s="377" t="s">
        <v>303</v>
      </c>
      <c r="B32" s="377"/>
      <c r="C32" s="377"/>
      <c r="D32" s="377" t="s">
        <v>304</v>
      </c>
      <c r="E32" s="377"/>
      <c r="F32" s="377"/>
      <c r="G32" s="376" t="s">
        <v>165</v>
      </c>
      <c r="H32" s="376"/>
    </row>
  </sheetData>
  <mergeCells count="13">
    <mergeCell ref="G32:H32"/>
    <mergeCell ref="A32:C32"/>
    <mergeCell ref="D32:F32"/>
    <mergeCell ref="A30:B30"/>
    <mergeCell ref="A10:H10"/>
    <mergeCell ref="A20:H20"/>
    <mergeCell ref="A25:H25"/>
    <mergeCell ref="A9:B9"/>
    <mergeCell ref="A19:B19"/>
    <mergeCell ref="A14:B14"/>
    <mergeCell ref="A3:H3"/>
    <mergeCell ref="A5:H5"/>
    <mergeCell ref="A15:H15"/>
  </mergeCells>
  <dataValidations count="1">
    <dataValidation type="whole" operator="greaterThanOrEqual" allowBlank="1" showErrorMessage="1" errorTitle="SOLO NUMEROS ENTEROS" error="SOLO NUMEROS ENTEROS" sqref="C21" xr:uid="{FD373644-8D17-40EE-B3AC-F5B59E9A75F9}">
      <formula1>0</formula1>
    </dataValidation>
  </dataValidations>
  <printOptions gridLines="1"/>
  <pageMargins left="0.23622047244094491" right="0.23622047244094491" top="0.74803149606299213" bottom="0.74803149606299213" header="0.31496062992125984" footer="0.31496062992125984"/>
  <pageSetup scale="64" fitToHeight="0" orientation="landscape" horizontalDpi="4294967294" verticalDpi="4294967294" r:id="rId1"/>
  <ignoredErrors>
    <ignoredError sqref="E6:E9 G6:G9 E11:G13 E16:G19 E22:G24 E26:G28 E29:F29 E30:F30 F14 E14 G14 E21 G21" unlockedFormula="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D3932-47DA-4CEF-9707-D69495925FDA}">
  <sheetPr>
    <tabColor theme="8" tint="-0.249977111117893"/>
  </sheetPr>
  <dimension ref="A3:K17"/>
  <sheetViews>
    <sheetView showGridLines="0" view="pageBreakPreview" zoomScaleNormal="100" zoomScaleSheetLayoutView="100" workbookViewId="0">
      <selection activeCell="H26" sqref="H26"/>
    </sheetView>
  </sheetViews>
  <sheetFormatPr baseColWidth="10" defaultColWidth="11.42578125" defaultRowHeight="12.75"/>
  <cols>
    <col min="1" max="1" width="25.140625" style="122" customWidth="1"/>
    <col min="2" max="2" width="29.140625" style="122" customWidth="1"/>
    <col min="3" max="3" width="20" style="122" customWidth="1"/>
    <col min="4" max="4" width="21.7109375" style="122" bestFit="1" customWidth="1"/>
    <col min="5" max="5" width="23.5703125" style="122" bestFit="1" customWidth="1"/>
    <col min="6" max="6" width="21.42578125" style="122" customWidth="1"/>
    <col min="7" max="7" width="27.42578125" style="122" bestFit="1" customWidth="1"/>
    <col min="8" max="8" width="27.5703125" style="122" customWidth="1"/>
    <col min="9" max="16384" width="11.42578125" style="122"/>
  </cols>
  <sheetData>
    <row r="3" spans="1:11" ht="26.25" customHeight="1">
      <c r="A3" s="383" t="s">
        <v>166</v>
      </c>
      <c r="B3" s="383"/>
      <c r="C3" s="383"/>
      <c r="D3" s="383"/>
      <c r="E3" s="383"/>
      <c r="F3" s="383"/>
      <c r="G3" s="383"/>
      <c r="H3" s="383"/>
    </row>
    <row r="4" spans="1:11" ht="31.5" customHeight="1" thickBot="1">
      <c r="A4" s="123" t="s">
        <v>167</v>
      </c>
      <c r="B4" s="123" t="s">
        <v>139</v>
      </c>
      <c r="C4" s="123" t="s">
        <v>153</v>
      </c>
      <c r="D4" s="123" t="s">
        <v>154</v>
      </c>
      <c r="E4" s="123" t="s">
        <v>155</v>
      </c>
      <c r="F4" s="123" t="s">
        <v>142</v>
      </c>
      <c r="G4" s="123" t="s">
        <v>156</v>
      </c>
      <c r="H4" s="123" t="s">
        <v>157</v>
      </c>
      <c r="J4" s="124" t="s">
        <v>7</v>
      </c>
      <c r="K4" s="125">
        <f>'PRESUPUESTO T+1 '!B12</f>
        <v>0</v>
      </c>
    </row>
    <row r="5" spans="1:11" ht="21" customHeight="1" thickTop="1">
      <c r="A5" s="384" t="s">
        <v>168</v>
      </c>
      <c r="B5" s="384"/>
      <c r="C5" s="384"/>
      <c r="D5" s="384"/>
      <c r="E5" s="384"/>
      <c r="F5" s="384"/>
      <c r="G5" s="384"/>
      <c r="H5" s="384"/>
    </row>
    <row r="6" spans="1:11" ht="15" customHeight="1">
      <c r="A6" s="126"/>
      <c r="B6" s="127"/>
      <c r="C6" s="127"/>
      <c r="D6" s="128"/>
      <c r="E6" s="129"/>
      <c r="F6" s="130"/>
      <c r="G6" s="130">
        <f>(D6*(1+$K$4))</f>
        <v>0</v>
      </c>
      <c r="H6" s="131"/>
    </row>
    <row r="7" spans="1:11" ht="15" customHeight="1">
      <c r="A7" s="126"/>
      <c r="B7" s="127"/>
      <c r="C7" s="127"/>
      <c r="D7" s="128"/>
      <c r="E7" s="129"/>
      <c r="F7" s="130"/>
      <c r="G7" s="130">
        <f t="shared" ref="G7:G8" si="0">(D7*F7)*(1+$K$4)</f>
        <v>0</v>
      </c>
      <c r="H7" s="131"/>
    </row>
    <row r="8" spans="1:11" ht="15" customHeight="1">
      <c r="A8" s="126"/>
      <c r="B8" s="132"/>
      <c r="C8" s="127"/>
      <c r="D8" s="128"/>
      <c r="E8" s="129"/>
      <c r="F8" s="130"/>
      <c r="G8" s="130">
        <f t="shared" si="0"/>
        <v>0</v>
      </c>
      <c r="H8" s="131"/>
    </row>
    <row r="9" spans="1:11" ht="15" customHeight="1">
      <c r="A9" s="385" t="s">
        <v>146</v>
      </c>
      <c r="B9" s="385"/>
      <c r="C9" s="133"/>
      <c r="D9" s="134"/>
      <c r="E9" s="135"/>
      <c r="F9" s="135"/>
      <c r="G9" s="136">
        <f>SUM(G6:G8)</f>
        <v>0</v>
      </c>
      <c r="H9" s="137"/>
      <c r="J9" s="138"/>
    </row>
    <row r="10" spans="1:11" ht="21" customHeight="1">
      <c r="A10" s="384" t="s">
        <v>169</v>
      </c>
      <c r="B10" s="384"/>
      <c r="C10" s="384"/>
      <c r="D10" s="384"/>
      <c r="E10" s="384"/>
      <c r="F10" s="384"/>
      <c r="G10" s="384"/>
      <c r="H10" s="384"/>
    </row>
    <row r="11" spans="1:11" ht="15" customHeight="1">
      <c r="A11" s="126"/>
      <c r="B11" s="127"/>
      <c r="C11" s="127"/>
      <c r="D11" s="128"/>
      <c r="E11" s="129">
        <f>(+D11*C11)</f>
        <v>0</v>
      </c>
      <c r="F11" s="130"/>
      <c r="G11" s="130">
        <f>(E11*F11)*(1+$K$4)</f>
        <v>0</v>
      </c>
      <c r="H11" s="131"/>
    </row>
    <row r="12" spans="1:11" ht="15" customHeight="1">
      <c r="A12" s="126"/>
      <c r="B12" s="127"/>
      <c r="C12" s="127"/>
      <c r="D12" s="128"/>
      <c r="E12" s="129">
        <f t="shared" ref="E12:E13" si="1">(+D12*C12)</f>
        <v>0</v>
      </c>
      <c r="F12" s="130"/>
      <c r="G12" s="130">
        <f>(E12*F12)*(1+$K$4)</f>
        <v>0</v>
      </c>
      <c r="H12" s="131"/>
    </row>
    <row r="13" spans="1:11" ht="15" customHeight="1">
      <c r="A13" s="126"/>
      <c r="B13" s="132"/>
      <c r="C13" s="127"/>
      <c r="D13" s="128"/>
      <c r="E13" s="129">
        <f t="shared" si="1"/>
        <v>0</v>
      </c>
      <c r="F13" s="130"/>
      <c r="G13" s="130">
        <f>(E13*F13)*(1+$K$4)</f>
        <v>0</v>
      </c>
      <c r="H13" s="131"/>
    </row>
    <row r="14" spans="1:11" ht="15" customHeight="1">
      <c r="A14" s="385" t="s">
        <v>146</v>
      </c>
      <c r="B14" s="385"/>
      <c r="C14" s="133"/>
      <c r="D14" s="134"/>
      <c r="E14" s="135">
        <f>SUM(E11:E13)</f>
        <v>0</v>
      </c>
      <c r="F14" s="135"/>
      <c r="G14" s="136">
        <f>SUM(G11:G13)</f>
        <v>0</v>
      </c>
      <c r="H14" s="137"/>
      <c r="J14" s="138"/>
    </row>
    <row r="15" spans="1:11" ht="24.75" customHeight="1">
      <c r="A15" s="382" t="s">
        <v>170</v>
      </c>
      <c r="B15" s="382"/>
      <c r="C15" s="139"/>
      <c r="D15" s="140"/>
      <c r="E15" s="140">
        <f>E14+E9</f>
        <v>0</v>
      </c>
      <c r="F15" s="140"/>
      <c r="G15" s="141">
        <f>G14+G9</f>
        <v>0</v>
      </c>
      <c r="H15" s="140"/>
    </row>
    <row r="16" spans="1:11">
      <c r="E16" s="138"/>
      <c r="F16" s="138"/>
    </row>
    <row r="17" spans="1:8">
      <c r="A17" s="380" t="s">
        <v>303</v>
      </c>
      <c r="B17" s="380"/>
      <c r="C17" s="380"/>
      <c r="D17" s="380" t="s">
        <v>304</v>
      </c>
      <c r="E17" s="380"/>
      <c r="F17" s="380"/>
      <c r="G17" s="381" t="s">
        <v>171</v>
      </c>
      <c r="H17" s="381"/>
    </row>
  </sheetData>
  <mergeCells count="9">
    <mergeCell ref="A17:C17"/>
    <mergeCell ref="D17:F17"/>
    <mergeCell ref="G17:H17"/>
    <mergeCell ref="A15:B15"/>
    <mergeCell ref="A3:H3"/>
    <mergeCell ref="A10:H10"/>
    <mergeCell ref="A14:B14"/>
    <mergeCell ref="A5:H5"/>
    <mergeCell ref="A9:B9"/>
  </mergeCells>
  <printOptions gridLines="1"/>
  <pageMargins left="0.23622047244094491" right="0.23622047244094491" top="0.74803149606299213" bottom="0.74803149606299213" header="0.31496062992125984" footer="0.31496062992125984"/>
  <pageSetup scale="58" fitToHeight="0" orientation="landscape" horizontalDpi="4294967294" verticalDpi="4294967294" r:id="rId1"/>
  <ignoredErrors>
    <ignoredError sqref="E11:E15 G11:G14 G9 G7:G8" unlockedFormula="1"/>
  </ignoredError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C6D79-C80B-4A7C-9E25-E95338770EB4}">
  <sheetPr>
    <tabColor theme="8" tint="-0.249977111117893"/>
  </sheetPr>
  <dimension ref="A3:K37"/>
  <sheetViews>
    <sheetView showGridLines="0" tabSelected="1" view="pageBreakPreview" zoomScaleNormal="100" zoomScaleSheetLayoutView="100" workbookViewId="0">
      <selection activeCell="E14" sqref="E14"/>
    </sheetView>
  </sheetViews>
  <sheetFormatPr baseColWidth="10" defaultColWidth="11.42578125" defaultRowHeight="12.75"/>
  <cols>
    <col min="1" max="1" width="25.140625" style="86" customWidth="1"/>
    <col min="2" max="2" width="29.140625" style="86" customWidth="1"/>
    <col min="3" max="3" width="20" style="86" customWidth="1"/>
    <col min="4" max="4" width="21.7109375" style="86" bestFit="1" customWidth="1"/>
    <col min="5" max="5" width="23.5703125" style="86" bestFit="1" customWidth="1"/>
    <col min="6" max="6" width="21.42578125" style="86" customWidth="1"/>
    <col min="7" max="7" width="27.42578125" style="86" bestFit="1" customWidth="1"/>
    <col min="8" max="8" width="27.5703125" style="86" customWidth="1"/>
    <col min="9" max="16384" width="11.42578125" style="86"/>
  </cols>
  <sheetData>
    <row r="3" spans="1:11" ht="24.75" customHeight="1">
      <c r="A3" s="386" t="s">
        <v>172</v>
      </c>
      <c r="B3" s="386"/>
      <c r="C3" s="386"/>
      <c r="D3" s="386"/>
      <c r="E3" s="386"/>
      <c r="F3" s="386"/>
      <c r="G3" s="386"/>
      <c r="H3" s="386"/>
    </row>
    <row r="4" spans="1:11" ht="26.25" thickBot="1">
      <c r="A4" s="87" t="s">
        <v>167</v>
      </c>
      <c r="B4" s="87" t="s">
        <v>139</v>
      </c>
      <c r="C4" s="87" t="s">
        <v>153</v>
      </c>
      <c r="D4" s="87" t="s">
        <v>154</v>
      </c>
      <c r="E4" s="87" t="s">
        <v>155</v>
      </c>
      <c r="F4" s="87" t="s">
        <v>142</v>
      </c>
      <c r="G4" s="87" t="s">
        <v>156</v>
      </c>
      <c r="H4" s="87" t="s">
        <v>157</v>
      </c>
      <c r="J4" s="88" t="s">
        <v>7</v>
      </c>
      <c r="K4" s="89">
        <f>'PRESUPUESTO T+1 '!B12</f>
        <v>0</v>
      </c>
    </row>
    <row r="5" spans="1:11" ht="13.5" thickTop="1">
      <c r="A5" s="375" t="s">
        <v>173</v>
      </c>
      <c r="B5" s="375"/>
      <c r="C5" s="375"/>
      <c r="D5" s="375"/>
      <c r="E5" s="375"/>
      <c r="F5" s="375"/>
      <c r="G5" s="375"/>
      <c r="H5" s="375"/>
    </row>
    <row r="6" spans="1:11" ht="15">
      <c r="A6" s="90" t="s">
        <v>363</v>
      </c>
      <c r="B6" s="91" t="s">
        <v>364</v>
      </c>
      <c r="C6" s="91">
        <v>1</v>
      </c>
      <c r="D6" s="352">
        <v>729289495.33333302</v>
      </c>
      <c r="E6" s="93">
        <f>(+D6*C6)</f>
        <v>729289495.33333302</v>
      </c>
      <c r="F6" s="94">
        <v>12</v>
      </c>
      <c r="G6" s="94">
        <f>(E6*F6)*(1+$K$4)</f>
        <v>8751473943.9999962</v>
      </c>
      <c r="H6" s="95" t="s">
        <v>365</v>
      </c>
    </row>
    <row r="7" spans="1:11">
      <c r="A7" s="90"/>
      <c r="B7" s="91"/>
      <c r="C7" s="91"/>
      <c r="D7" s="92"/>
      <c r="E7" s="93">
        <f t="shared" ref="E7:E8" si="0">(+D7*C7)</f>
        <v>0</v>
      </c>
      <c r="F7" s="94"/>
      <c r="G7" s="94">
        <f>(E7*F7)*(1+$K$4)</f>
        <v>0</v>
      </c>
      <c r="H7" s="95"/>
    </row>
    <row r="8" spans="1:11">
      <c r="A8" s="90"/>
      <c r="B8" s="96"/>
      <c r="C8" s="91"/>
      <c r="D8" s="92"/>
      <c r="E8" s="93">
        <f t="shared" si="0"/>
        <v>0</v>
      </c>
      <c r="F8" s="94"/>
      <c r="G8" s="94">
        <f>(E8*F8)*(1+$K$4)</f>
        <v>0</v>
      </c>
      <c r="H8" s="95"/>
    </row>
    <row r="9" spans="1:11">
      <c r="A9" s="373" t="s">
        <v>146</v>
      </c>
      <c r="B9" s="373"/>
      <c r="C9" s="97"/>
      <c r="D9" s="98"/>
      <c r="E9" s="99">
        <f>SUM(E6:E8)</f>
        <v>729289495.33333302</v>
      </c>
      <c r="F9" s="99"/>
      <c r="G9" s="100">
        <f>SUM(G6:G8)</f>
        <v>8751473943.9999962</v>
      </c>
      <c r="H9" s="101"/>
      <c r="J9" s="102"/>
    </row>
    <row r="10" spans="1:11">
      <c r="A10" s="375" t="s">
        <v>174</v>
      </c>
      <c r="B10" s="375"/>
      <c r="C10" s="375"/>
      <c r="D10" s="375"/>
      <c r="E10" s="375"/>
      <c r="F10" s="375"/>
      <c r="G10" s="375"/>
      <c r="H10" s="375"/>
    </row>
    <row r="11" spans="1:11">
      <c r="A11" s="90"/>
      <c r="B11" s="91"/>
      <c r="C11" s="91"/>
      <c r="D11" s="92"/>
      <c r="E11" s="93">
        <f>(+D11*C11)</f>
        <v>0</v>
      </c>
      <c r="F11" s="94"/>
      <c r="G11" s="94">
        <f>(E11*F11)*(1+$K$4)</f>
        <v>0</v>
      </c>
      <c r="H11" s="95"/>
    </row>
    <row r="12" spans="1:11">
      <c r="A12" s="90"/>
      <c r="B12" s="91"/>
      <c r="C12" s="91"/>
      <c r="D12" s="92"/>
      <c r="E12" s="93">
        <f t="shared" ref="E12:E13" si="1">(+D12*C12)</f>
        <v>0</v>
      </c>
      <c r="F12" s="94"/>
      <c r="G12" s="94">
        <f>(E12*F12)*(1+$K$4)</f>
        <v>0</v>
      </c>
      <c r="H12" s="95"/>
    </row>
    <row r="13" spans="1:11">
      <c r="A13" s="90"/>
      <c r="B13" s="96"/>
      <c r="C13" s="91"/>
      <c r="D13" s="92"/>
      <c r="E13" s="93">
        <f t="shared" si="1"/>
        <v>0</v>
      </c>
      <c r="F13" s="94"/>
      <c r="G13" s="94">
        <f>(E13*F13)*(1+$K$4)</f>
        <v>0</v>
      </c>
      <c r="H13" s="95"/>
    </row>
    <row r="14" spans="1:11">
      <c r="A14" s="373" t="s">
        <v>146</v>
      </c>
      <c r="B14" s="373"/>
      <c r="C14" s="97"/>
      <c r="D14" s="98"/>
      <c r="E14" s="99">
        <f>SUM(E11:E13)</f>
        <v>0</v>
      </c>
      <c r="F14" s="99"/>
      <c r="G14" s="100">
        <f>SUM(G11:G13)</f>
        <v>0</v>
      </c>
      <c r="H14" s="101"/>
      <c r="J14" s="102"/>
    </row>
    <row r="15" spans="1:11">
      <c r="A15" s="375" t="s">
        <v>175</v>
      </c>
      <c r="B15" s="375"/>
      <c r="C15" s="375"/>
      <c r="D15" s="375"/>
      <c r="E15" s="375"/>
      <c r="F15" s="375"/>
      <c r="G15" s="375"/>
      <c r="H15" s="375"/>
      <c r="J15" s="103"/>
      <c r="K15" s="104"/>
    </row>
    <row r="16" spans="1:11" ht="46.15" customHeight="1">
      <c r="A16" s="339" t="s">
        <v>313</v>
      </c>
      <c r="B16" s="340" t="s">
        <v>314</v>
      </c>
      <c r="C16" s="107">
        <v>1</v>
      </c>
      <c r="D16" s="93">
        <v>650000000</v>
      </c>
      <c r="E16" s="93">
        <f>(+D16*C16)</f>
        <v>650000000</v>
      </c>
      <c r="F16" s="94">
        <v>1</v>
      </c>
      <c r="G16" s="94">
        <f>(E16*F16)*(1+$K$4)</f>
        <v>650000000</v>
      </c>
      <c r="H16" s="108" t="s">
        <v>315</v>
      </c>
    </row>
    <row r="17" spans="1:11" ht="66" customHeight="1">
      <c r="A17" s="105" t="s">
        <v>319</v>
      </c>
      <c r="B17" s="340" t="s">
        <v>320</v>
      </c>
      <c r="C17" s="107">
        <v>1</v>
      </c>
      <c r="D17" s="93">
        <v>198678830</v>
      </c>
      <c r="E17" s="93">
        <f t="shared" ref="E17" si="2">(+D17*C17)</f>
        <v>198678830</v>
      </c>
      <c r="F17" s="94">
        <v>1</v>
      </c>
      <c r="G17" s="94">
        <f>(E17*F17)*(1+$K$4)</f>
        <v>198678830</v>
      </c>
      <c r="H17" s="108" t="s">
        <v>321</v>
      </c>
    </row>
    <row r="18" spans="1:11" ht="105" customHeight="1">
      <c r="A18" s="339" t="s">
        <v>345</v>
      </c>
      <c r="B18" s="340" t="s">
        <v>346</v>
      </c>
      <c r="C18" s="351">
        <f>3000-240</f>
        <v>2760</v>
      </c>
      <c r="D18" s="93">
        <v>2600000</v>
      </c>
      <c r="E18" s="93">
        <f>(+D18*C18)</f>
        <v>7176000000</v>
      </c>
      <c r="F18" s="94">
        <v>1</v>
      </c>
      <c r="G18" s="94">
        <f>(E18*F18)*(1+$K$4)</f>
        <v>7176000000</v>
      </c>
      <c r="H18" s="108" t="s">
        <v>362</v>
      </c>
    </row>
    <row r="19" spans="1:11">
      <c r="A19" s="373" t="s">
        <v>146</v>
      </c>
      <c r="B19" s="373"/>
      <c r="C19" s="97"/>
      <c r="D19" s="98"/>
      <c r="E19" s="101">
        <f>SUM(E16:E18)</f>
        <v>8024678830</v>
      </c>
      <c r="F19" s="101"/>
      <c r="G19" s="109">
        <f>SUM(G16:G18)</f>
        <v>8024678830</v>
      </c>
      <c r="H19" s="101"/>
    </row>
    <row r="20" spans="1:11">
      <c r="A20" s="375" t="s">
        <v>176</v>
      </c>
      <c r="B20" s="375"/>
      <c r="C20" s="375"/>
      <c r="D20" s="375"/>
      <c r="E20" s="375"/>
      <c r="F20" s="375"/>
      <c r="G20" s="375"/>
      <c r="H20" s="375"/>
      <c r="J20" s="103"/>
      <c r="K20" s="104"/>
    </row>
    <row r="21" spans="1:11">
      <c r="A21" s="90"/>
      <c r="B21" s="106"/>
      <c r="C21" s="110"/>
      <c r="D21" s="111"/>
      <c r="E21" s="94">
        <f>(+D21*C21)</f>
        <v>0</v>
      </c>
      <c r="F21" s="94"/>
      <c r="G21" s="94">
        <f>(E21*F21)*(1+$K$4)</f>
        <v>0</v>
      </c>
      <c r="H21" s="108"/>
    </row>
    <row r="22" spans="1:11">
      <c r="A22" s="90"/>
      <c r="B22" s="106"/>
      <c r="C22" s="110"/>
      <c r="D22" s="111"/>
      <c r="E22" s="94">
        <f t="shared" ref="E22" si="3">(+D22*C22)</f>
        <v>0</v>
      </c>
      <c r="F22" s="94"/>
      <c r="G22" s="94">
        <f>(E22*F22)*(1+$K$4)</f>
        <v>0</v>
      </c>
      <c r="H22" s="108"/>
    </row>
    <row r="23" spans="1:11">
      <c r="A23" s="90"/>
      <c r="B23" s="106"/>
      <c r="C23" s="110"/>
      <c r="D23" s="111"/>
      <c r="E23" s="94">
        <f>(+D23*C23)</f>
        <v>0</v>
      </c>
      <c r="F23" s="94"/>
      <c r="G23" s="94">
        <f>(E23*F23)*(1+$K$4)</f>
        <v>0</v>
      </c>
      <c r="H23" s="108"/>
    </row>
    <row r="24" spans="1:11">
      <c r="A24" s="373" t="s">
        <v>146</v>
      </c>
      <c r="B24" s="373"/>
      <c r="C24" s="97"/>
      <c r="D24" s="98"/>
      <c r="E24" s="112">
        <f>SUM(E21:E23)</f>
        <v>0</v>
      </c>
      <c r="F24" s="112"/>
      <c r="G24" s="113">
        <f>SUM(G21:G23)</f>
        <v>0</v>
      </c>
      <c r="H24" s="112"/>
    </row>
    <row r="25" spans="1:11">
      <c r="A25" s="375" t="s">
        <v>177</v>
      </c>
      <c r="B25" s="375"/>
      <c r="C25" s="375"/>
      <c r="D25" s="375"/>
      <c r="E25" s="375"/>
      <c r="F25" s="375"/>
      <c r="G25" s="375"/>
      <c r="H25" s="375"/>
      <c r="J25" s="103"/>
      <c r="K25" s="104"/>
    </row>
    <row r="26" spans="1:11">
      <c r="A26" s="90"/>
      <c r="B26" s="114"/>
      <c r="C26" s="115"/>
      <c r="D26" s="111"/>
      <c r="E26" s="94">
        <f>(+D26*C26)</f>
        <v>0</v>
      </c>
      <c r="F26" s="94"/>
      <c r="G26" s="94">
        <f>(E26*F26)*(1+$K$4)</f>
        <v>0</v>
      </c>
      <c r="H26" s="108"/>
    </row>
    <row r="27" spans="1:11">
      <c r="A27" s="90"/>
      <c r="B27" s="114"/>
      <c r="C27" s="115"/>
      <c r="D27" s="111"/>
      <c r="E27" s="94">
        <f t="shared" ref="E27" si="4">(+D27*C27)</f>
        <v>0</v>
      </c>
      <c r="F27" s="94"/>
      <c r="G27" s="94">
        <f>(E27*F27)*(1+$K$4)</f>
        <v>0</v>
      </c>
      <c r="H27" s="108"/>
    </row>
    <row r="28" spans="1:11">
      <c r="A28" s="90"/>
      <c r="B28" s="114"/>
      <c r="C28" s="115"/>
      <c r="D28" s="111"/>
      <c r="E28" s="94">
        <f>(+D28*C28)</f>
        <v>0</v>
      </c>
      <c r="F28" s="94"/>
      <c r="G28" s="94">
        <f>(E28*F28)*(1+$K$4)</f>
        <v>0</v>
      </c>
      <c r="H28" s="108"/>
    </row>
    <row r="29" spans="1:11">
      <c r="A29" s="97" t="s">
        <v>162</v>
      </c>
      <c r="B29" s="97"/>
      <c r="C29" s="97"/>
      <c r="D29" s="98"/>
      <c r="E29" s="101">
        <f>SUM(E26:E28)</f>
        <v>0</v>
      </c>
      <c r="F29" s="101"/>
      <c r="G29" s="109">
        <f>SUM(G26:G28)</f>
        <v>0</v>
      </c>
      <c r="H29" s="101"/>
    </row>
    <row r="30" spans="1:11">
      <c r="A30" s="379" t="s">
        <v>178</v>
      </c>
      <c r="B30" s="379"/>
      <c r="C30" s="379"/>
      <c r="D30" s="379"/>
      <c r="E30" s="379"/>
      <c r="F30" s="379"/>
      <c r="G30" s="379"/>
      <c r="H30" s="379"/>
    </row>
    <row r="31" spans="1:11">
      <c r="A31" s="90"/>
      <c r="B31" s="106"/>
      <c r="C31" s="110"/>
      <c r="D31" s="111"/>
      <c r="E31" s="94">
        <f>(+D31*C31)</f>
        <v>0</v>
      </c>
      <c r="F31" s="94"/>
      <c r="G31" s="94">
        <f>(E31*F31)*(1+$K$4)</f>
        <v>0</v>
      </c>
      <c r="H31" s="108"/>
    </row>
    <row r="32" spans="1:11">
      <c r="A32" s="90"/>
      <c r="B32" s="106"/>
      <c r="C32" s="110"/>
      <c r="D32" s="111"/>
      <c r="E32" s="94">
        <f t="shared" ref="E32" si="5">(+D32*C32)</f>
        <v>0</v>
      </c>
      <c r="F32" s="94"/>
      <c r="G32" s="94">
        <f>(E32*F32)*(1+$K$4)</f>
        <v>0</v>
      </c>
      <c r="H32" s="108"/>
    </row>
    <row r="33" spans="1:8">
      <c r="A33" s="90"/>
      <c r="B33" s="106"/>
      <c r="C33" s="110"/>
      <c r="D33" s="111"/>
      <c r="E33" s="94">
        <f>(+D33*C33)</f>
        <v>0</v>
      </c>
      <c r="F33" s="94"/>
      <c r="G33" s="94">
        <f>(E33*F33)*(1+$K$4)</f>
        <v>0</v>
      </c>
      <c r="H33" s="108"/>
    </row>
    <row r="34" spans="1:8">
      <c r="A34" s="97" t="s">
        <v>162</v>
      </c>
      <c r="B34" s="97"/>
      <c r="C34" s="97"/>
      <c r="D34" s="98"/>
      <c r="E34" s="101">
        <f>SUM(E31:E33)</f>
        <v>0</v>
      </c>
      <c r="F34" s="101"/>
      <c r="G34" s="109">
        <f>SUM(G31:G33)</f>
        <v>0</v>
      </c>
      <c r="H34" s="101"/>
    </row>
    <row r="35" spans="1:8">
      <c r="A35" s="378" t="s">
        <v>179</v>
      </c>
      <c r="B35" s="378"/>
      <c r="C35" s="116"/>
      <c r="D35" s="117"/>
      <c r="E35" s="117"/>
      <c r="F35" s="117"/>
      <c r="G35" s="118">
        <f>G9+G14+G19+G24+G29+G34</f>
        <v>16776152773.999996</v>
      </c>
      <c r="H35" s="117"/>
    </row>
    <row r="36" spans="1:8">
      <c r="E36" s="102"/>
      <c r="F36" s="102"/>
    </row>
    <row r="37" spans="1:8">
      <c r="A37" s="377" t="s">
        <v>303</v>
      </c>
      <c r="B37" s="377"/>
      <c r="C37" s="377"/>
      <c r="D37" s="377" t="s">
        <v>304</v>
      </c>
      <c r="E37" s="377"/>
      <c r="F37" s="377"/>
      <c r="G37" s="387" t="s">
        <v>180</v>
      </c>
      <c r="H37" s="388"/>
    </row>
  </sheetData>
  <mergeCells count="15">
    <mergeCell ref="A37:C37"/>
    <mergeCell ref="D37:F37"/>
    <mergeCell ref="G37:H37"/>
    <mergeCell ref="A15:H15"/>
    <mergeCell ref="A19:B19"/>
    <mergeCell ref="A24:B24"/>
    <mergeCell ref="A25:H25"/>
    <mergeCell ref="A30:H30"/>
    <mergeCell ref="A35:B35"/>
    <mergeCell ref="A20:H20"/>
    <mergeCell ref="A10:H10"/>
    <mergeCell ref="A14:B14"/>
    <mergeCell ref="A3:H3"/>
    <mergeCell ref="A5:H5"/>
    <mergeCell ref="A9:B9"/>
  </mergeCells>
  <printOptions gridLines="1"/>
  <pageMargins left="0.23622047244094491" right="0.23622047244094491" top="0.74803149606299213" bottom="0.74803149606299213" header="0.31496062992125984" footer="0.31496062992125984"/>
  <pageSetup scale="58" fitToHeight="0" orientation="landscape" horizontalDpi="4294967294" verticalDpi="4294967294" r:id="rId1"/>
  <ignoredErrors>
    <ignoredError sqref="E7:G9 E11:G14 E19:G19 E21:G24 E26:G29 E31:G34 E6 E16 G16 E17 G17 E18 G18" unlockedFormula="1"/>
  </ignoredError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294E7-1B33-42E7-8666-F16F918B6A1D}">
  <sheetPr>
    <tabColor theme="8" tint="-0.249977111117893"/>
  </sheetPr>
  <dimension ref="A3:K32"/>
  <sheetViews>
    <sheetView showGridLines="0" view="pageBreakPreview" zoomScaleNormal="100" zoomScaleSheetLayoutView="100" workbookViewId="0">
      <selection activeCell="G22" sqref="G22"/>
    </sheetView>
  </sheetViews>
  <sheetFormatPr baseColWidth="10" defaultColWidth="11.42578125" defaultRowHeight="12.75"/>
  <cols>
    <col min="1" max="1" width="25.140625" style="142" customWidth="1"/>
    <col min="2" max="2" width="29.140625" style="142" customWidth="1"/>
    <col min="3" max="3" width="20" style="142" customWidth="1"/>
    <col min="4" max="4" width="21.7109375" style="142" bestFit="1" customWidth="1"/>
    <col min="5" max="5" width="23.5703125" style="142" bestFit="1" customWidth="1"/>
    <col min="6" max="6" width="21.42578125" style="142" customWidth="1"/>
    <col min="7" max="7" width="27.42578125" style="142" bestFit="1" customWidth="1"/>
    <col min="8" max="8" width="27.5703125" style="142" customWidth="1"/>
    <col min="9" max="16384" width="11.42578125" style="142"/>
  </cols>
  <sheetData>
    <row r="3" spans="1:11" ht="30.75" customHeight="1">
      <c r="A3" s="390" t="s">
        <v>181</v>
      </c>
      <c r="B3" s="390"/>
      <c r="C3" s="390"/>
      <c r="D3" s="390"/>
      <c r="E3" s="390"/>
      <c r="F3" s="390"/>
      <c r="G3" s="390"/>
      <c r="H3" s="390"/>
    </row>
    <row r="4" spans="1:11" ht="26.25" thickBot="1">
      <c r="A4" s="143" t="s">
        <v>167</v>
      </c>
      <c r="B4" s="143" t="s">
        <v>139</v>
      </c>
      <c r="C4" s="143" t="s">
        <v>153</v>
      </c>
      <c r="D4" s="143" t="s">
        <v>154</v>
      </c>
      <c r="E4" s="143" t="s">
        <v>155</v>
      </c>
      <c r="F4" s="143" t="s">
        <v>142</v>
      </c>
      <c r="G4" s="143" t="s">
        <v>156</v>
      </c>
      <c r="H4" s="143" t="s">
        <v>157</v>
      </c>
      <c r="J4" s="144" t="s">
        <v>7</v>
      </c>
      <c r="K4" s="145">
        <f>'PRESUPUESTO T+1 '!B12</f>
        <v>0</v>
      </c>
    </row>
    <row r="5" spans="1:11" ht="21" customHeight="1" thickTop="1">
      <c r="A5" s="389" t="s">
        <v>182</v>
      </c>
      <c r="B5" s="389"/>
      <c r="C5" s="389"/>
      <c r="D5" s="389"/>
      <c r="E5" s="389"/>
      <c r="F5" s="389"/>
      <c r="G5" s="389"/>
      <c r="H5" s="389"/>
    </row>
    <row r="6" spans="1:11" ht="15" customHeight="1">
      <c r="A6" s="146"/>
      <c r="B6" s="147"/>
      <c r="C6" s="147"/>
      <c r="D6" s="148"/>
      <c r="E6" s="149">
        <f>(+D6*C6)</f>
        <v>0</v>
      </c>
      <c r="F6" s="150"/>
      <c r="G6" s="150">
        <f>(E6*F6)*(1+$K$4)</f>
        <v>0</v>
      </c>
      <c r="H6" s="151"/>
    </row>
    <row r="7" spans="1:11" ht="15" customHeight="1">
      <c r="A7" s="146"/>
      <c r="B7" s="147"/>
      <c r="C7" s="147"/>
      <c r="D7" s="148"/>
      <c r="E7" s="149">
        <f t="shared" ref="E7:E8" si="0">(+D7*C7)</f>
        <v>0</v>
      </c>
      <c r="F7" s="150"/>
      <c r="G7" s="150">
        <f>(E7*F7)*(1+$K$4)</f>
        <v>0</v>
      </c>
      <c r="H7" s="151"/>
    </row>
    <row r="8" spans="1:11" ht="15" customHeight="1">
      <c r="A8" s="146"/>
      <c r="B8" s="152"/>
      <c r="C8" s="147"/>
      <c r="D8" s="148"/>
      <c r="E8" s="149">
        <f t="shared" si="0"/>
        <v>0</v>
      </c>
      <c r="F8" s="150"/>
      <c r="G8" s="150">
        <f>(E8*F8)*(1+$K$4)</f>
        <v>0</v>
      </c>
      <c r="H8" s="151"/>
    </row>
    <row r="9" spans="1:11" ht="15" customHeight="1">
      <c r="A9" s="391" t="s">
        <v>146</v>
      </c>
      <c r="B9" s="391"/>
      <c r="C9" s="153"/>
      <c r="D9" s="154"/>
      <c r="E9" s="155">
        <f>SUM(E6:E8)</f>
        <v>0</v>
      </c>
      <c r="F9" s="155"/>
      <c r="G9" s="156">
        <f>SUM(G6:G8)</f>
        <v>0</v>
      </c>
      <c r="H9" s="157"/>
      <c r="J9" s="158"/>
    </row>
    <row r="10" spans="1:11" ht="21" customHeight="1">
      <c r="A10" s="389" t="s">
        <v>183</v>
      </c>
      <c r="B10" s="389"/>
      <c r="C10" s="389"/>
      <c r="D10" s="389"/>
      <c r="E10" s="389"/>
      <c r="F10" s="389"/>
      <c r="G10" s="389"/>
      <c r="H10" s="389"/>
    </row>
    <row r="11" spans="1:11" ht="15" customHeight="1">
      <c r="A11" s="146"/>
      <c r="B11" s="147"/>
      <c r="C11" s="147"/>
      <c r="D11" s="148"/>
      <c r="E11" s="149">
        <f>(+D11*C11)</f>
        <v>0</v>
      </c>
      <c r="F11" s="150"/>
      <c r="G11" s="150">
        <f>(E11*F11)*(1+$K$4)</f>
        <v>0</v>
      </c>
      <c r="H11" s="151"/>
    </row>
    <row r="12" spans="1:11" ht="15" customHeight="1">
      <c r="A12" s="146"/>
      <c r="B12" s="147"/>
      <c r="C12" s="147"/>
      <c r="D12" s="148"/>
      <c r="E12" s="149">
        <f t="shared" ref="E12:E13" si="1">(+D12*C12)</f>
        <v>0</v>
      </c>
      <c r="F12" s="150"/>
      <c r="G12" s="150">
        <f>(E12*F12)*(1+$K$4)</f>
        <v>0</v>
      </c>
      <c r="H12" s="151"/>
    </row>
    <row r="13" spans="1:11" ht="15" customHeight="1">
      <c r="A13" s="146"/>
      <c r="B13" s="152"/>
      <c r="C13" s="147"/>
      <c r="D13" s="148"/>
      <c r="E13" s="149">
        <f t="shared" si="1"/>
        <v>0</v>
      </c>
      <c r="F13" s="150"/>
      <c r="G13" s="150">
        <f>(E13*F13)*(1+$K$4)</f>
        <v>0</v>
      </c>
      <c r="H13" s="151"/>
    </row>
    <row r="14" spans="1:11" ht="15" customHeight="1">
      <c r="A14" s="391" t="s">
        <v>146</v>
      </c>
      <c r="B14" s="391"/>
      <c r="C14" s="153"/>
      <c r="D14" s="154"/>
      <c r="E14" s="155">
        <f>SUM(E11:E13)</f>
        <v>0</v>
      </c>
      <c r="F14" s="155"/>
      <c r="G14" s="156">
        <f>SUM(G11:G13)</f>
        <v>0</v>
      </c>
      <c r="H14" s="157"/>
      <c r="J14" s="158"/>
    </row>
    <row r="15" spans="1:11" ht="18" customHeight="1">
      <c r="A15" s="389" t="s">
        <v>184</v>
      </c>
      <c r="B15" s="389"/>
      <c r="C15" s="389"/>
      <c r="D15" s="389"/>
      <c r="E15" s="389"/>
      <c r="F15" s="389"/>
      <c r="G15" s="389"/>
      <c r="H15" s="389"/>
      <c r="J15" s="159"/>
      <c r="K15" s="160"/>
    </row>
    <row r="16" spans="1:11" ht="15" customHeight="1">
      <c r="A16" s="161"/>
      <c r="B16" s="162"/>
      <c r="C16" s="163"/>
      <c r="D16" s="149"/>
      <c r="E16" s="149">
        <f>(+D16*C16)</f>
        <v>0</v>
      </c>
      <c r="F16" s="150"/>
      <c r="G16" s="150">
        <f>(E16*F16)*(1+$K$4)</f>
        <v>0</v>
      </c>
      <c r="H16" s="164"/>
    </row>
    <row r="17" spans="1:11" ht="15" customHeight="1">
      <c r="A17" s="161"/>
      <c r="B17" s="162"/>
      <c r="C17" s="163"/>
      <c r="D17" s="149"/>
      <c r="E17" s="149">
        <f t="shared" ref="E17" si="2">(+D17*C17)</f>
        <v>0</v>
      </c>
      <c r="F17" s="150"/>
      <c r="G17" s="150">
        <f>(E17*F17)*(1+$K$4)</f>
        <v>0</v>
      </c>
      <c r="H17" s="164"/>
    </row>
    <row r="18" spans="1:11" ht="15" customHeight="1">
      <c r="A18" s="161"/>
      <c r="B18" s="162"/>
      <c r="C18" s="163"/>
      <c r="D18" s="149"/>
      <c r="E18" s="149">
        <f>(+D18*C18)</f>
        <v>0</v>
      </c>
      <c r="F18" s="150"/>
      <c r="G18" s="150">
        <f>(E18*F18)*(1+$K$4)</f>
        <v>0</v>
      </c>
      <c r="H18" s="164"/>
    </row>
    <row r="19" spans="1:11" ht="15" customHeight="1">
      <c r="A19" s="391" t="s">
        <v>146</v>
      </c>
      <c r="B19" s="391"/>
      <c r="C19" s="153"/>
      <c r="D19" s="154"/>
      <c r="E19" s="157">
        <f>SUM(E16:E18)</f>
        <v>0</v>
      </c>
      <c r="F19" s="157"/>
      <c r="G19" s="165">
        <f>SUM(G16:G18)</f>
        <v>0</v>
      </c>
      <c r="H19" s="157"/>
    </row>
    <row r="20" spans="1:11" ht="19.5" customHeight="1">
      <c r="A20" s="389" t="s">
        <v>185</v>
      </c>
      <c r="B20" s="389"/>
      <c r="C20" s="389"/>
      <c r="D20" s="389"/>
      <c r="E20" s="389"/>
      <c r="F20" s="389"/>
      <c r="G20" s="389"/>
      <c r="H20" s="389"/>
      <c r="J20" s="159"/>
      <c r="K20" s="160"/>
    </row>
    <row r="21" spans="1:11" ht="15" customHeight="1">
      <c r="A21" s="341" t="s">
        <v>316</v>
      </c>
      <c r="B21" s="342" t="s">
        <v>317</v>
      </c>
      <c r="C21" s="343">
        <v>1</v>
      </c>
      <c r="D21" s="167">
        <v>882787086.16666603</v>
      </c>
      <c r="E21" s="150">
        <v>882787086.16666603</v>
      </c>
      <c r="F21" s="150">
        <v>12</v>
      </c>
      <c r="G21" s="150">
        <f>(E21*F21)*(1+$K$4)</f>
        <v>10593445033.999992</v>
      </c>
      <c r="H21" s="164" t="s">
        <v>318</v>
      </c>
    </row>
    <row r="22" spans="1:11" ht="44.45" customHeight="1">
      <c r="A22" s="341" t="s">
        <v>342</v>
      </c>
      <c r="B22" s="162" t="s">
        <v>343</v>
      </c>
      <c r="C22" s="166">
        <v>1</v>
      </c>
      <c r="D22" s="167">
        <v>324058088.10000002</v>
      </c>
      <c r="E22" s="150">
        <f t="shared" ref="E22" si="3">(+D22*C22)</f>
        <v>324058088.10000002</v>
      </c>
      <c r="F22" s="150">
        <v>12</v>
      </c>
      <c r="G22" s="150">
        <f>(E22*F22)*(1+$K$4)</f>
        <v>3888697057.2000003</v>
      </c>
      <c r="H22" s="164" t="s">
        <v>347</v>
      </c>
    </row>
    <row r="23" spans="1:11" ht="15" customHeight="1">
      <c r="A23" s="146"/>
      <c r="B23" s="162"/>
      <c r="C23" s="166"/>
      <c r="D23" s="167"/>
      <c r="E23" s="150">
        <f>(+D23*C23)</f>
        <v>0</v>
      </c>
      <c r="F23" s="150"/>
      <c r="G23" s="150">
        <f>(E23*F23)*(1+$K$4)</f>
        <v>0</v>
      </c>
      <c r="H23" s="164"/>
    </row>
    <row r="24" spans="1:11" ht="15" customHeight="1">
      <c r="A24" s="391" t="s">
        <v>146</v>
      </c>
      <c r="B24" s="391"/>
      <c r="C24" s="153"/>
      <c r="D24" s="154"/>
      <c r="E24" s="168">
        <f>SUM(E21:E23)</f>
        <v>1206845174.2666659</v>
      </c>
      <c r="F24" s="168"/>
      <c r="G24" s="169">
        <f>SUM(G21:G23)</f>
        <v>14482142091.199993</v>
      </c>
      <c r="H24" s="168"/>
    </row>
    <row r="25" spans="1:11" ht="21" customHeight="1">
      <c r="A25" s="389" t="s">
        <v>186</v>
      </c>
      <c r="B25" s="389"/>
      <c r="C25" s="389"/>
      <c r="D25" s="389"/>
      <c r="E25" s="389"/>
      <c r="F25" s="389"/>
      <c r="G25" s="389"/>
      <c r="H25" s="389"/>
      <c r="J25" s="159"/>
      <c r="K25" s="160"/>
    </row>
    <row r="26" spans="1:11" ht="15" customHeight="1">
      <c r="A26" s="146"/>
      <c r="B26" s="170"/>
      <c r="C26" s="171"/>
      <c r="D26" s="167"/>
      <c r="E26" s="150">
        <f>(+D26*C26)</f>
        <v>0</v>
      </c>
      <c r="F26" s="150"/>
      <c r="G26" s="150">
        <f>(E26*F26)*(1+$K$4)</f>
        <v>0</v>
      </c>
      <c r="H26" s="164"/>
    </row>
    <row r="27" spans="1:11" ht="15" customHeight="1">
      <c r="A27" s="146"/>
      <c r="B27" s="170"/>
      <c r="C27" s="171"/>
      <c r="D27" s="167"/>
      <c r="E27" s="150">
        <f t="shared" ref="E27" si="4">(+D27*C27)</f>
        <v>0</v>
      </c>
      <c r="F27" s="150"/>
      <c r="G27" s="150">
        <f>(E27*F27)*(1+$K$4)</f>
        <v>0</v>
      </c>
      <c r="H27" s="164"/>
    </row>
    <row r="28" spans="1:11" ht="15" customHeight="1">
      <c r="A28" s="146"/>
      <c r="B28" s="170"/>
      <c r="C28" s="171"/>
      <c r="D28" s="167"/>
      <c r="E28" s="150">
        <f>(+D28*C28)</f>
        <v>0</v>
      </c>
      <c r="F28" s="150"/>
      <c r="G28" s="150">
        <f>(E28*F28)*(1+$K$4)</f>
        <v>0</v>
      </c>
      <c r="H28" s="164"/>
    </row>
    <row r="29" spans="1:11" ht="15" customHeight="1">
      <c r="A29" s="153" t="s">
        <v>162</v>
      </c>
      <c r="B29" s="153"/>
      <c r="C29" s="153"/>
      <c r="D29" s="154"/>
      <c r="E29" s="157">
        <f>SUM(E26:E28)</f>
        <v>0</v>
      </c>
      <c r="F29" s="157"/>
      <c r="G29" s="165">
        <f>SUM(G26:G28)</f>
        <v>0</v>
      </c>
      <c r="H29" s="157"/>
    </row>
    <row r="30" spans="1:11" ht="25.5" customHeight="1">
      <c r="A30" s="392" t="s">
        <v>187</v>
      </c>
      <c r="B30" s="392"/>
      <c r="C30" s="172"/>
      <c r="D30" s="173"/>
      <c r="E30" s="173"/>
      <c r="F30" s="173"/>
      <c r="G30" s="174">
        <f>G9+G14+G19+G24+G29</f>
        <v>14482142091.199993</v>
      </c>
      <c r="H30" s="173"/>
    </row>
    <row r="31" spans="1:11">
      <c r="E31" s="158"/>
      <c r="F31" s="158"/>
    </row>
    <row r="32" spans="1:11">
      <c r="A32" s="372" t="s">
        <v>303</v>
      </c>
      <c r="B32" s="372"/>
      <c r="C32" s="372"/>
      <c r="D32" s="372" t="s">
        <v>304</v>
      </c>
      <c r="E32" s="372"/>
      <c r="F32" s="372"/>
      <c r="G32" s="371" t="s">
        <v>137</v>
      </c>
      <c r="H32" s="371"/>
    </row>
  </sheetData>
  <mergeCells count="14">
    <mergeCell ref="A32:C32"/>
    <mergeCell ref="D32:F32"/>
    <mergeCell ref="G32:H32"/>
    <mergeCell ref="A15:H15"/>
    <mergeCell ref="A3:H3"/>
    <mergeCell ref="A5:H5"/>
    <mergeCell ref="A9:B9"/>
    <mergeCell ref="A10:H10"/>
    <mergeCell ref="A14:B14"/>
    <mergeCell ref="A19:B19"/>
    <mergeCell ref="A20:H20"/>
    <mergeCell ref="A24:B24"/>
    <mergeCell ref="A25:H25"/>
    <mergeCell ref="A30:B30"/>
  </mergeCells>
  <dataValidations count="1">
    <dataValidation type="whole" operator="greaterThanOrEqual" allowBlank="1" showErrorMessage="1" errorTitle="SOLO NUMEROS ENTEROS" error="SOLO NUMEROS ENTEROS" sqref="C21" xr:uid="{5329715E-ACE7-4461-ACE0-AD2F9BF042E6}">
      <formula1>0</formula1>
    </dataValidation>
  </dataValidations>
  <printOptions gridLines="1"/>
  <pageMargins left="0.23622047244094491" right="0.23622047244094491" top="0.74803149606299213" bottom="0.74803149606299213" header="0.31496062992125984" footer="0.31496062992125984"/>
  <pageSetup scale="58" fitToHeight="0" orientation="landscape" horizontalDpi="4294967294" verticalDpi="4294967294" r:id="rId1"/>
  <ignoredErrors>
    <ignoredError sqref="E7:G8 E11:G11 E16:G18 E23:G24 E26:G28 F6 E9:G9 E14:G14 E19:G19 E13:G13 E12:F12 E29:F29 G21 E22 G22" unlockedFormula="1"/>
  </ignoredError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4822D-696C-42A7-8D9B-14887E6AB2BE}">
  <sheetPr>
    <tabColor theme="8" tint="-0.249977111117893"/>
  </sheetPr>
  <dimension ref="A2:K17"/>
  <sheetViews>
    <sheetView showGridLines="0" view="pageBreakPreview" topLeftCell="A6" zoomScaleNormal="100" zoomScaleSheetLayoutView="100" workbookViewId="0">
      <selection activeCell="H7" sqref="H7"/>
    </sheetView>
  </sheetViews>
  <sheetFormatPr baseColWidth="10" defaultColWidth="11.42578125" defaultRowHeight="12.75"/>
  <cols>
    <col min="1" max="1" width="25.140625" style="142" customWidth="1"/>
    <col min="2" max="2" width="29.140625" style="142" customWidth="1"/>
    <col min="3" max="3" width="20" style="142" customWidth="1"/>
    <col min="4" max="4" width="21.7109375" style="142" bestFit="1" customWidth="1"/>
    <col min="5" max="5" width="23.5703125" style="142" bestFit="1" customWidth="1"/>
    <col min="6" max="6" width="21.42578125" style="142" customWidth="1"/>
    <col min="7" max="7" width="27.42578125" style="142" bestFit="1" customWidth="1"/>
    <col min="8" max="8" width="27.5703125" style="142" customWidth="1"/>
    <col min="9" max="16384" width="11.42578125" style="142"/>
  </cols>
  <sheetData>
    <row r="2" spans="1:11" ht="13.5" thickBot="1"/>
    <row r="3" spans="1:11">
      <c r="A3" s="370" t="s">
        <v>181</v>
      </c>
      <c r="B3" s="370"/>
      <c r="C3" s="370"/>
      <c r="D3" s="370"/>
      <c r="E3" s="370"/>
      <c r="F3" s="370"/>
      <c r="G3" s="370"/>
      <c r="H3" s="395"/>
    </row>
    <row r="4" spans="1:11" ht="26.25" thickBot="1">
      <c r="A4" s="143" t="s">
        <v>167</v>
      </c>
      <c r="B4" s="143" t="s">
        <v>139</v>
      </c>
      <c r="C4" s="143" t="s">
        <v>153</v>
      </c>
      <c r="D4" s="143" t="s">
        <v>154</v>
      </c>
      <c r="E4" s="143" t="s">
        <v>155</v>
      </c>
      <c r="F4" s="143" t="s">
        <v>142</v>
      </c>
      <c r="G4" s="143" t="s">
        <v>156</v>
      </c>
      <c r="H4" s="331" t="s">
        <v>157</v>
      </c>
      <c r="J4" s="144" t="s">
        <v>7</v>
      </c>
      <c r="K4" s="145">
        <f>'PRESUPUESTO T+1 '!B12</f>
        <v>0</v>
      </c>
    </row>
    <row r="5" spans="1:11" ht="13.5" thickTop="1">
      <c r="A5" s="369" t="s">
        <v>188</v>
      </c>
      <c r="B5" s="369"/>
      <c r="C5" s="369"/>
      <c r="D5" s="369"/>
      <c r="E5" s="369"/>
      <c r="F5" s="369"/>
      <c r="G5" s="369"/>
      <c r="H5" s="396"/>
      <c r="J5" s="159"/>
      <c r="K5" s="160"/>
    </row>
    <row r="6" spans="1:11" ht="191.25">
      <c r="A6" s="344" t="s">
        <v>322</v>
      </c>
      <c r="B6" s="345" t="s">
        <v>323</v>
      </c>
      <c r="C6" s="163">
        <v>1</v>
      </c>
      <c r="D6" s="149">
        <v>994425935766</v>
      </c>
      <c r="E6" s="149">
        <f>(+D6*C6)</f>
        <v>994425935766</v>
      </c>
      <c r="F6" s="150">
        <v>1</v>
      </c>
      <c r="G6" s="150">
        <f>(E6*F6)*(1+$K$4)</f>
        <v>994425935766</v>
      </c>
      <c r="H6" s="175" t="s">
        <v>324</v>
      </c>
    </row>
    <row r="7" spans="1:11">
      <c r="A7" s="161"/>
      <c r="B7" s="162"/>
      <c r="C7" s="163"/>
      <c r="D7" s="149"/>
      <c r="E7" s="149">
        <f t="shared" ref="E7" si="0">(+D7*C7)</f>
        <v>0</v>
      </c>
      <c r="F7" s="150"/>
      <c r="G7" s="150">
        <f>(E7*F7)*(1+$K$4)</f>
        <v>0</v>
      </c>
      <c r="H7" s="175"/>
    </row>
    <row r="8" spans="1:11">
      <c r="A8" s="161"/>
      <c r="B8" s="162"/>
      <c r="C8" s="163"/>
      <c r="D8" s="149"/>
      <c r="E8" s="149">
        <f>(+D8*C8)</f>
        <v>0</v>
      </c>
      <c r="F8" s="150"/>
      <c r="G8" s="150">
        <f>(E8*F8)*(1+$K$4)</f>
        <v>0</v>
      </c>
      <c r="H8" s="175"/>
    </row>
    <row r="9" spans="1:11">
      <c r="A9" s="397" t="s">
        <v>146</v>
      </c>
      <c r="B9" s="398"/>
      <c r="C9" s="153"/>
      <c r="D9" s="154"/>
      <c r="E9" s="157">
        <f>SUM(E6:E8)</f>
        <v>994425935766</v>
      </c>
      <c r="F9" s="157"/>
      <c r="G9" s="165">
        <f>SUM(G6:G8)</f>
        <v>994425935766</v>
      </c>
      <c r="H9" s="332"/>
    </row>
    <row r="10" spans="1:11">
      <c r="A10" s="369" t="s">
        <v>189</v>
      </c>
      <c r="B10" s="369"/>
      <c r="C10" s="369"/>
      <c r="D10" s="369"/>
      <c r="E10" s="369"/>
      <c r="F10" s="369"/>
      <c r="G10" s="369"/>
      <c r="H10" s="396"/>
      <c r="J10" s="159"/>
      <c r="K10" s="160"/>
    </row>
    <row r="11" spans="1:11">
      <c r="A11" s="146"/>
      <c r="B11" s="162"/>
      <c r="C11" s="166"/>
      <c r="D11" s="167"/>
      <c r="E11" s="150">
        <f>(+D11*C11)</f>
        <v>0</v>
      </c>
      <c r="F11" s="150"/>
      <c r="G11" s="150">
        <f>(E11*F11)*(1+$K$4)</f>
        <v>0</v>
      </c>
      <c r="H11" s="175"/>
    </row>
    <row r="12" spans="1:11">
      <c r="A12" s="146"/>
      <c r="B12" s="162"/>
      <c r="C12" s="166"/>
      <c r="D12" s="167"/>
      <c r="E12" s="150">
        <f t="shared" ref="E12" si="1">(+D12*C12)</f>
        <v>0</v>
      </c>
      <c r="F12" s="150"/>
      <c r="G12" s="150">
        <f>(E12*F12)*(1+$K$4)</f>
        <v>0</v>
      </c>
      <c r="H12" s="175"/>
    </row>
    <row r="13" spans="1:11">
      <c r="A13" s="146"/>
      <c r="B13" s="162"/>
      <c r="C13" s="166"/>
      <c r="D13" s="167"/>
      <c r="E13" s="150">
        <f>(+D13*C13)</f>
        <v>0</v>
      </c>
      <c r="F13" s="150"/>
      <c r="G13" s="150">
        <f>(E13*F13)*(1+$K$4)</f>
        <v>0</v>
      </c>
      <c r="H13" s="175"/>
    </row>
    <row r="14" spans="1:11" ht="13.5" thickBot="1">
      <c r="A14" s="397" t="s">
        <v>146</v>
      </c>
      <c r="B14" s="398"/>
      <c r="C14" s="153"/>
      <c r="D14" s="154"/>
      <c r="E14" s="168">
        <f>SUM(E11:E13)</f>
        <v>0</v>
      </c>
      <c r="F14" s="168"/>
      <c r="G14" s="169">
        <f>SUM(G11:G13)</f>
        <v>0</v>
      </c>
      <c r="H14" s="333"/>
    </row>
    <row r="15" spans="1:11" ht="13.5" thickBot="1">
      <c r="A15" s="393" t="s">
        <v>190</v>
      </c>
      <c r="B15" s="394"/>
      <c r="C15" s="176"/>
      <c r="D15" s="177"/>
      <c r="E15" s="177">
        <f>+E9+E14</f>
        <v>994425935766</v>
      </c>
      <c r="F15" s="177"/>
      <c r="G15" s="178">
        <f>+G9+G14</f>
        <v>994425935766</v>
      </c>
      <c r="H15" s="177"/>
    </row>
    <row r="16" spans="1:11">
      <c r="E16" s="158"/>
      <c r="F16" s="158"/>
    </row>
    <row r="17" spans="1:8">
      <c r="A17" s="372" t="s">
        <v>303</v>
      </c>
      <c r="B17" s="372"/>
      <c r="C17" s="372"/>
      <c r="D17" s="372" t="s">
        <v>304</v>
      </c>
      <c r="E17" s="372"/>
      <c r="F17" s="372"/>
      <c r="G17" s="371" t="s">
        <v>191</v>
      </c>
      <c r="H17" s="371"/>
    </row>
  </sheetData>
  <mergeCells count="9">
    <mergeCell ref="A17:C17"/>
    <mergeCell ref="D17:F17"/>
    <mergeCell ref="G17:H17"/>
    <mergeCell ref="A15:B15"/>
    <mergeCell ref="A3:H3"/>
    <mergeCell ref="A5:H5"/>
    <mergeCell ref="A9:B9"/>
    <mergeCell ref="A10:H10"/>
    <mergeCell ref="A14:B14"/>
  </mergeCells>
  <printOptions gridLines="1"/>
  <pageMargins left="0.23622047244094491" right="0.23622047244094491" top="0.74803149606299213" bottom="0.74803149606299213" header="0.31496062992125984" footer="0.31496062992125984"/>
  <pageSetup scale="58" fitToHeight="0" orientation="landscape" horizontalDpi="4294967294" verticalDpi="4294967294" r:id="rId1"/>
  <ignoredErrors>
    <ignoredError sqref="E7:G8 E11:G14 E9:F9 E15:F15 E6 G6" unlockedFormula="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02321-44F7-4677-B234-793CE80DA6D3}">
  <sheetPr>
    <tabColor theme="8" tint="-0.249977111117893"/>
  </sheetPr>
  <dimension ref="A3:L35"/>
  <sheetViews>
    <sheetView showGridLines="0" view="pageBreakPreview" topLeftCell="A4" zoomScaleNormal="100" zoomScaleSheetLayoutView="100" workbookViewId="0">
      <selection activeCell="A27" sqref="A27:I27"/>
    </sheetView>
  </sheetViews>
  <sheetFormatPr baseColWidth="10" defaultColWidth="11.42578125" defaultRowHeight="12.75"/>
  <cols>
    <col min="1" max="1" width="31" style="5" customWidth="1"/>
    <col min="2" max="2" width="28" style="5" customWidth="1"/>
    <col min="3" max="3" width="17.85546875" style="5" customWidth="1"/>
    <col min="4" max="4" width="23.140625" style="5" customWidth="1"/>
    <col min="5" max="5" width="19.85546875" style="5" customWidth="1"/>
    <col min="6" max="6" width="22.7109375" style="5" customWidth="1"/>
    <col min="7" max="7" width="21.28515625" style="5" customWidth="1"/>
    <col min="8" max="8" width="21.140625" style="5" customWidth="1"/>
    <col min="9" max="9" width="28.42578125" style="5" customWidth="1"/>
    <col min="10" max="10" width="10" style="5" customWidth="1"/>
    <col min="11" max="11" width="7.28515625" style="5" customWidth="1"/>
    <col min="12" max="16384" width="11.42578125" style="5"/>
  </cols>
  <sheetData>
    <row r="3" spans="1:12" ht="29.25" customHeight="1">
      <c r="A3" s="402" t="s">
        <v>192</v>
      </c>
      <c r="B3" s="402"/>
      <c r="C3" s="402"/>
      <c r="D3" s="402"/>
      <c r="E3" s="402"/>
      <c r="F3" s="402"/>
      <c r="G3" s="402"/>
      <c r="H3" s="402"/>
      <c r="I3" s="402"/>
    </row>
    <row r="4" spans="1:12" ht="26.25" thickBot="1">
      <c r="A4" s="182" t="s">
        <v>167</v>
      </c>
      <c r="B4" s="182" t="s">
        <v>139</v>
      </c>
      <c r="C4" s="182" t="s">
        <v>193</v>
      </c>
      <c r="D4" s="182" t="s">
        <v>194</v>
      </c>
      <c r="E4" s="182" t="s">
        <v>195</v>
      </c>
      <c r="F4" s="182" t="s">
        <v>141</v>
      </c>
      <c r="G4" s="182" t="s">
        <v>142</v>
      </c>
      <c r="H4" s="182" t="s">
        <v>196</v>
      </c>
      <c r="I4" s="182" t="s">
        <v>157</v>
      </c>
      <c r="K4" s="180" t="s">
        <v>7</v>
      </c>
      <c r="L4" s="181">
        <f>'PRESUPUESTO T+1 '!B12</f>
        <v>0</v>
      </c>
    </row>
    <row r="5" spans="1:12" ht="16.5" customHeight="1" thickTop="1">
      <c r="A5" s="403" t="s">
        <v>197</v>
      </c>
      <c r="B5" s="404"/>
      <c r="C5" s="404"/>
      <c r="D5" s="404"/>
      <c r="E5" s="404"/>
      <c r="F5" s="404"/>
      <c r="G5" s="404"/>
      <c r="H5" s="404"/>
      <c r="I5" s="405"/>
    </row>
    <row r="6" spans="1:12" ht="17.25" customHeight="1">
      <c r="A6" s="183"/>
      <c r="B6" s="184"/>
      <c r="C6" s="184"/>
      <c r="D6" s="184"/>
      <c r="E6" s="184"/>
      <c r="F6" s="185">
        <f>(E6*D6*C6)</f>
        <v>0</v>
      </c>
      <c r="G6" s="185"/>
      <c r="H6" s="186">
        <f>(F6*G6)*(1+$L$4)</f>
        <v>0</v>
      </c>
      <c r="I6" s="187"/>
    </row>
    <row r="7" spans="1:12" ht="17.25" customHeight="1">
      <c r="A7" s="183"/>
      <c r="B7" s="184"/>
      <c r="C7" s="184"/>
      <c r="D7" s="184"/>
      <c r="E7" s="184"/>
      <c r="F7" s="185">
        <f t="shared" ref="F7:F8" si="0">(E7*D7*C7)</f>
        <v>0</v>
      </c>
      <c r="G7" s="185"/>
      <c r="H7" s="186">
        <f t="shared" ref="H7:H8" si="1">(F7*G7)*(1+$L$4)</f>
        <v>0</v>
      </c>
      <c r="I7" s="187"/>
    </row>
    <row r="8" spans="1:12" ht="17.25" customHeight="1">
      <c r="A8" s="183"/>
      <c r="B8" s="184"/>
      <c r="C8" s="184"/>
      <c r="D8" s="184"/>
      <c r="E8" s="184"/>
      <c r="F8" s="185">
        <f t="shared" si="0"/>
        <v>0</v>
      </c>
      <c r="G8" s="185"/>
      <c r="H8" s="186">
        <f t="shared" si="1"/>
        <v>0</v>
      </c>
      <c r="I8" s="187"/>
    </row>
    <row r="9" spans="1:12" ht="17.25" customHeight="1">
      <c r="A9" s="406" t="s">
        <v>146</v>
      </c>
      <c r="B9" s="406"/>
      <c r="C9" s="188"/>
      <c r="D9" s="188"/>
      <c r="E9" s="188"/>
      <c r="F9" s="189">
        <f>SUM(F6:F8)</f>
        <v>0</v>
      </c>
      <c r="G9" s="188"/>
      <c r="H9" s="190">
        <f>SUM(H6:H8)</f>
        <v>0</v>
      </c>
      <c r="I9" s="191"/>
    </row>
    <row r="10" spans="1:12" ht="15.75" customHeight="1">
      <c r="A10" s="403" t="s">
        <v>198</v>
      </c>
      <c r="B10" s="404"/>
      <c r="C10" s="404"/>
      <c r="D10" s="404"/>
      <c r="E10" s="404"/>
      <c r="F10" s="404"/>
      <c r="G10" s="404"/>
      <c r="H10" s="404"/>
      <c r="I10" s="405"/>
    </row>
    <row r="11" spans="1:12" ht="17.25" customHeight="1">
      <c r="A11" s="183"/>
      <c r="B11" s="184"/>
      <c r="C11" s="184"/>
      <c r="D11" s="184"/>
      <c r="E11" s="184"/>
      <c r="F11" s="186">
        <f>(E11*D11*C11)*85%</f>
        <v>0</v>
      </c>
      <c r="G11" s="185"/>
      <c r="H11" s="186">
        <f>(F11*G11)*(1+$L$4)</f>
        <v>0</v>
      </c>
      <c r="I11" s="187"/>
    </row>
    <row r="12" spans="1:12" ht="18.75" customHeight="1">
      <c r="A12" s="183"/>
      <c r="B12" s="184"/>
      <c r="C12" s="184"/>
      <c r="D12" s="184"/>
      <c r="E12" s="184"/>
      <c r="F12" s="186">
        <f t="shared" ref="F12:F13" si="2">(E12*D12*C12)*85%</f>
        <v>0</v>
      </c>
      <c r="G12" s="185"/>
      <c r="H12" s="186">
        <f t="shared" ref="H12" si="3">(F12*G12)*(1+$L$4)</f>
        <v>0</v>
      </c>
      <c r="I12" s="187"/>
    </row>
    <row r="13" spans="1:12" ht="18" customHeight="1">
      <c r="A13" s="183"/>
      <c r="B13" s="184"/>
      <c r="C13" s="184"/>
      <c r="D13" s="184"/>
      <c r="E13" s="184"/>
      <c r="F13" s="186">
        <f t="shared" si="2"/>
        <v>0</v>
      </c>
      <c r="G13" s="185"/>
      <c r="H13" s="186"/>
      <c r="I13" s="187"/>
    </row>
    <row r="14" spans="1:12" ht="17.25" customHeight="1">
      <c r="A14" s="406" t="s">
        <v>146</v>
      </c>
      <c r="B14" s="406"/>
      <c r="C14" s="188"/>
      <c r="D14" s="188"/>
      <c r="E14" s="188"/>
      <c r="F14" s="189">
        <f>SUM(F11:F13)</f>
        <v>0</v>
      </c>
      <c r="G14" s="188"/>
      <c r="H14" s="190">
        <f>SUM(H11:H13)</f>
        <v>0</v>
      </c>
      <c r="I14" s="191"/>
    </row>
    <row r="15" spans="1:12" ht="15.75" customHeight="1">
      <c r="A15" s="403" t="s">
        <v>199</v>
      </c>
      <c r="B15" s="404"/>
      <c r="C15" s="404"/>
      <c r="D15" s="404"/>
      <c r="E15" s="404"/>
      <c r="F15" s="404"/>
      <c r="G15" s="404"/>
      <c r="H15" s="404"/>
      <c r="I15" s="405"/>
    </row>
    <row r="16" spans="1:12" ht="15.75" customHeight="1">
      <c r="A16" s="183"/>
      <c r="B16" s="184"/>
      <c r="C16" s="184"/>
      <c r="D16" s="184"/>
      <c r="E16" s="184"/>
      <c r="F16" s="186">
        <f>(E16*D16*C16)</f>
        <v>0</v>
      </c>
      <c r="G16" s="185"/>
      <c r="H16" s="186">
        <f>(F16*G16)*(1+$L$4)</f>
        <v>0</v>
      </c>
      <c r="I16" s="187"/>
    </row>
    <row r="17" spans="1:9" ht="16.5" customHeight="1">
      <c r="A17" s="183"/>
      <c r="B17" s="184"/>
      <c r="C17" s="184"/>
      <c r="D17" s="184"/>
      <c r="E17" s="184"/>
      <c r="F17" s="186">
        <f>(E17*D17*C17)</f>
        <v>0</v>
      </c>
      <c r="G17" s="185"/>
      <c r="H17" s="186">
        <f t="shared" ref="H17:H18" si="4">(F17*G17)*(1+$L$4)</f>
        <v>0</v>
      </c>
      <c r="I17" s="187"/>
    </row>
    <row r="18" spans="1:9" ht="16.5" customHeight="1">
      <c r="A18" s="183"/>
      <c r="B18" s="184"/>
      <c r="C18" s="184"/>
      <c r="D18" s="184"/>
      <c r="E18" s="184"/>
      <c r="F18" s="186">
        <f>(E18*D18*C18)</f>
        <v>0</v>
      </c>
      <c r="G18" s="185"/>
      <c r="H18" s="186">
        <f t="shared" si="4"/>
        <v>0</v>
      </c>
      <c r="I18" s="187"/>
    </row>
    <row r="19" spans="1:9" ht="17.25" customHeight="1">
      <c r="A19" s="406" t="s">
        <v>146</v>
      </c>
      <c r="B19" s="406"/>
      <c r="C19" s="188"/>
      <c r="D19" s="188"/>
      <c r="E19" s="188"/>
      <c r="F19" s="189">
        <f>SUM(F16:F18)</f>
        <v>0</v>
      </c>
      <c r="G19" s="188"/>
      <c r="H19" s="190">
        <f>SUM(H16:H18)</f>
        <v>0</v>
      </c>
      <c r="I19" s="191"/>
    </row>
    <row r="20" spans="1:9" ht="24" customHeight="1">
      <c r="A20" s="192" t="s">
        <v>200</v>
      </c>
      <c r="B20" s="193"/>
      <c r="C20" s="194"/>
      <c r="D20" s="195"/>
      <c r="E20" s="194"/>
      <c r="F20" s="196">
        <f>F9+F14+F19</f>
        <v>0</v>
      </c>
      <c r="G20" s="197"/>
      <c r="H20" s="196">
        <f>H9+H14+H19</f>
        <v>0</v>
      </c>
      <c r="I20" s="198"/>
    </row>
    <row r="21" spans="1:9" ht="25.5">
      <c r="A21" s="182" t="s">
        <v>167</v>
      </c>
      <c r="B21" s="182" t="s">
        <v>139</v>
      </c>
      <c r="C21" s="182" t="s">
        <v>153</v>
      </c>
      <c r="D21" s="182" t="s">
        <v>154</v>
      </c>
      <c r="E21" s="182" t="s">
        <v>195</v>
      </c>
      <c r="F21" s="182" t="s">
        <v>155</v>
      </c>
      <c r="G21" s="182" t="s">
        <v>142</v>
      </c>
      <c r="H21" s="182" t="s">
        <v>156</v>
      </c>
      <c r="I21" s="182" t="s">
        <v>157</v>
      </c>
    </row>
    <row r="22" spans="1:9">
      <c r="A22" s="403" t="s">
        <v>201</v>
      </c>
      <c r="B22" s="404"/>
      <c r="C22" s="404"/>
      <c r="D22" s="404"/>
      <c r="E22" s="404"/>
      <c r="F22" s="404"/>
      <c r="G22" s="404"/>
      <c r="H22" s="404"/>
      <c r="I22" s="405"/>
    </row>
    <row r="23" spans="1:9" s="3" customFormat="1" ht="16.5" customHeight="1">
      <c r="A23" s="183"/>
      <c r="B23" s="184"/>
      <c r="C23" s="184"/>
      <c r="D23" s="184"/>
      <c r="E23" s="184"/>
      <c r="F23" s="185">
        <f>(D23*C23)</f>
        <v>0</v>
      </c>
      <c r="G23" s="185"/>
      <c r="H23" s="186">
        <f>(F23*G23)*(1+$L$4)</f>
        <v>0</v>
      </c>
      <c r="I23" s="187"/>
    </row>
    <row r="24" spans="1:9" s="3" customFormat="1" ht="16.5" customHeight="1">
      <c r="A24" s="183"/>
      <c r="B24" s="184"/>
      <c r="C24" s="184"/>
      <c r="D24" s="184"/>
      <c r="E24" s="184"/>
      <c r="F24" s="185">
        <f t="shared" ref="F24:F29" si="5">(D24*C24)</f>
        <v>0</v>
      </c>
      <c r="G24" s="185"/>
      <c r="H24" s="186">
        <f t="shared" ref="H24:H25" si="6">(F24*G24)*(1+$L$4)</f>
        <v>0</v>
      </c>
      <c r="I24" s="187"/>
    </row>
    <row r="25" spans="1:9" s="3" customFormat="1" ht="16.5" customHeight="1">
      <c r="A25" s="183"/>
      <c r="B25" s="184"/>
      <c r="C25" s="184"/>
      <c r="D25" s="184"/>
      <c r="E25" s="184"/>
      <c r="F25" s="185">
        <f t="shared" si="5"/>
        <v>0</v>
      </c>
      <c r="G25" s="185"/>
      <c r="H25" s="186">
        <f t="shared" si="6"/>
        <v>0</v>
      </c>
      <c r="I25" s="187"/>
    </row>
    <row r="26" spans="1:9" ht="17.25" customHeight="1">
      <c r="A26" s="406" t="s">
        <v>146</v>
      </c>
      <c r="B26" s="406"/>
      <c r="C26" s="188"/>
      <c r="D26" s="188"/>
      <c r="E26" s="188"/>
      <c r="F26" s="189">
        <f>SUM(F23:F25)</f>
        <v>0</v>
      </c>
      <c r="G26" s="188"/>
      <c r="H26" s="190">
        <f>SUM(H23:H25)</f>
        <v>0</v>
      </c>
      <c r="I26" s="191"/>
    </row>
    <row r="27" spans="1:9">
      <c r="A27" s="403" t="s">
        <v>202</v>
      </c>
      <c r="B27" s="404"/>
      <c r="C27" s="404"/>
      <c r="D27" s="404"/>
      <c r="E27" s="404"/>
      <c r="F27" s="404"/>
      <c r="G27" s="404"/>
      <c r="H27" s="404"/>
      <c r="I27" s="405"/>
    </row>
    <row r="28" spans="1:9" s="3" customFormat="1" ht="16.5" customHeight="1">
      <c r="A28" s="183"/>
      <c r="B28" s="184"/>
      <c r="C28" s="184"/>
      <c r="D28" s="184"/>
      <c r="E28" s="184"/>
      <c r="F28" s="185">
        <f t="shared" si="5"/>
        <v>0</v>
      </c>
      <c r="G28" s="185"/>
      <c r="H28" s="186">
        <f>(F28*G28)*(1+$L$4)</f>
        <v>0</v>
      </c>
      <c r="I28" s="187"/>
    </row>
    <row r="29" spans="1:9" s="3" customFormat="1" ht="16.5" customHeight="1">
      <c r="A29" s="183"/>
      <c r="B29" s="184"/>
      <c r="C29" s="184"/>
      <c r="D29" s="184"/>
      <c r="E29" s="184"/>
      <c r="F29" s="185">
        <f t="shared" si="5"/>
        <v>0</v>
      </c>
      <c r="G29" s="185"/>
      <c r="H29" s="186">
        <f t="shared" ref="H29:H30" si="7">(F29*G29)*(1+$L$4)</f>
        <v>0</v>
      </c>
      <c r="I29" s="187"/>
    </row>
    <row r="30" spans="1:9" s="3" customFormat="1" ht="16.5" customHeight="1">
      <c r="A30" s="183"/>
      <c r="B30" s="184"/>
      <c r="C30" s="184"/>
      <c r="D30" s="184"/>
      <c r="E30" s="184"/>
      <c r="F30" s="185">
        <f>(D30*C30)</f>
        <v>0</v>
      </c>
      <c r="G30" s="185"/>
      <c r="H30" s="186">
        <f t="shared" si="7"/>
        <v>0</v>
      </c>
      <c r="I30" s="187"/>
    </row>
    <row r="31" spans="1:9" ht="17.25" customHeight="1">
      <c r="A31" s="406" t="s">
        <v>146</v>
      </c>
      <c r="B31" s="406"/>
      <c r="C31" s="188"/>
      <c r="D31" s="188"/>
      <c r="E31" s="188"/>
      <c r="F31" s="189">
        <f>SUM(F28:F30)</f>
        <v>0</v>
      </c>
      <c r="G31" s="188"/>
      <c r="H31" s="190">
        <f>SUM(H28:H30)</f>
        <v>0</v>
      </c>
      <c r="I31" s="191"/>
    </row>
    <row r="32" spans="1:9" ht="21" customHeight="1">
      <c r="A32" s="192" t="s">
        <v>203</v>
      </c>
      <c r="B32" s="193"/>
      <c r="C32" s="194"/>
      <c r="D32" s="195"/>
      <c r="E32" s="194"/>
      <c r="F32" s="196">
        <f>F26+F31</f>
        <v>0</v>
      </c>
      <c r="G32" s="197"/>
      <c r="H32" s="196">
        <f>H26+H31</f>
        <v>0</v>
      </c>
      <c r="I32" s="198"/>
    </row>
    <row r="33" spans="1:9" ht="27" customHeight="1">
      <c r="A33" s="401" t="s">
        <v>204</v>
      </c>
      <c r="B33" s="401"/>
      <c r="C33" s="199"/>
      <c r="D33" s="199" t="s">
        <v>205</v>
      </c>
      <c r="E33" s="199"/>
      <c r="F33" s="200">
        <f>F20+F32</f>
        <v>0</v>
      </c>
      <c r="G33" s="200"/>
      <c r="H33" s="200">
        <f>H20+H32</f>
        <v>0</v>
      </c>
      <c r="I33" s="199"/>
    </row>
    <row r="34" spans="1:9">
      <c r="E34" s="6"/>
    </row>
    <row r="35" spans="1:9">
      <c r="A35" s="399" t="s">
        <v>303</v>
      </c>
      <c r="B35" s="399"/>
      <c r="C35" s="399"/>
      <c r="D35" s="399" t="s">
        <v>304</v>
      </c>
      <c r="E35" s="399"/>
      <c r="F35" s="399"/>
      <c r="G35" s="399"/>
      <c r="H35" s="400" t="s">
        <v>137</v>
      </c>
      <c r="I35" s="400"/>
    </row>
  </sheetData>
  <mergeCells count="15">
    <mergeCell ref="A35:C35"/>
    <mergeCell ref="H35:I35"/>
    <mergeCell ref="D35:G35"/>
    <mergeCell ref="A33:B33"/>
    <mergeCell ref="A3:I3"/>
    <mergeCell ref="A5:I5"/>
    <mergeCell ref="A10:I10"/>
    <mergeCell ref="A15:I15"/>
    <mergeCell ref="A22:I22"/>
    <mergeCell ref="A27:I27"/>
    <mergeCell ref="A9:B9"/>
    <mergeCell ref="A14:B14"/>
    <mergeCell ref="A19:B19"/>
    <mergeCell ref="A26:B26"/>
    <mergeCell ref="A31:B31"/>
  </mergeCells>
  <pageMargins left="0.70866141732283472" right="0.70866141732283472" top="0.74803149606299213" bottom="0.74803149606299213" header="0.31496062992125984" footer="0.31496062992125984"/>
  <pageSetup scale="50" fitToHeight="0" orientation="landscape" horizontalDpi="4294967294" verticalDpi="4294967294" r:id="rId1"/>
  <ignoredErrors>
    <ignoredError sqref="F9:H9 G14:H14 F26:G26 F31:H31 H19" unlockedFormula="1"/>
  </ignoredError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50F33-D7BC-4853-B927-6899950934DA}">
  <sheetPr>
    <tabColor theme="8" tint="-0.249977111117893"/>
    <pageSetUpPr fitToPage="1"/>
  </sheetPr>
  <dimension ref="A2:T161"/>
  <sheetViews>
    <sheetView showGridLines="0" view="pageBreakPreview" topLeftCell="A33" zoomScale="90" zoomScaleNormal="100" zoomScaleSheetLayoutView="90" workbookViewId="0">
      <selection activeCell="H165" sqref="H165"/>
    </sheetView>
  </sheetViews>
  <sheetFormatPr baseColWidth="10" defaultColWidth="11.42578125" defaultRowHeight="12.75"/>
  <cols>
    <col min="1" max="1" width="29" style="44" customWidth="1"/>
    <col min="2" max="2" width="30.7109375" style="44" customWidth="1"/>
    <col min="3" max="3" width="12.42578125" style="44" customWidth="1"/>
    <col min="4" max="7" width="11.28515625" style="44" customWidth="1"/>
    <col min="8" max="8" width="10.42578125" style="44" customWidth="1"/>
    <col min="9" max="9" width="10" style="44" customWidth="1"/>
    <col min="10" max="10" width="11" style="44" customWidth="1"/>
    <col min="11" max="11" width="13.28515625" style="44" customWidth="1"/>
    <col min="12" max="12" width="11.7109375" style="44" customWidth="1"/>
    <col min="13" max="14" width="13.28515625" style="44" customWidth="1"/>
    <col min="15" max="15" width="21.42578125" style="44" customWidth="1"/>
    <col min="16" max="16" width="22" style="44" customWidth="1"/>
    <col min="17" max="17" width="45.7109375" style="44" customWidth="1"/>
    <col min="18" max="16384" width="11.42578125" style="44"/>
  </cols>
  <sheetData>
    <row r="2" spans="1:20" ht="13.5" thickBot="1"/>
    <row r="3" spans="1:20" ht="32.25" customHeight="1">
      <c r="A3" s="413" t="s">
        <v>206</v>
      </c>
      <c r="B3" s="414"/>
      <c r="C3" s="414"/>
      <c r="D3" s="414"/>
      <c r="E3" s="414"/>
      <c r="F3" s="414"/>
      <c r="G3" s="414"/>
      <c r="H3" s="414"/>
      <c r="I3" s="414"/>
      <c r="J3" s="414"/>
      <c r="K3" s="414"/>
      <c r="L3" s="414"/>
      <c r="M3" s="414"/>
      <c r="N3" s="414"/>
      <c r="O3" s="414"/>
      <c r="P3" s="414"/>
      <c r="Q3" s="415"/>
    </row>
    <row r="4" spans="1:20" ht="26.25" thickBot="1">
      <c r="A4" s="204" t="s">
        <v>207</v>
      </c>
      <c r="B4" s="205" t="s">
        <v>139</v>
      </c>
      <c r="C4" s="205" t="s">
        <v>208</v>
      </c>
      <c r="D4" s="205" t="s">
        <v>209</v>
      </c>
      <c r="E4" s="205" t="s">
        <v>210</v>
      </c>
      <c r="F4" s="205" t="s">
        <v>211</v>
      </c>
      <c r="G4" s="205" t="s">
        <v>212</v>
      </c>
      <c r="H4" s="205" t="s">
        <v>213</v>
      </c>
      <c r="I4" s="205" t="s">
        <v>214</v>
      </c>
      <c r="J4" s="205" t="s">
        <v>215</v>
      </c>
      <c r="K4" s="205" t="s">
        <v>216</v>
      </c>
      <c r="L4" s="205" t="s">
        <v>217</v>
      </c>
      <c r="M4" s="205" t="s">
        <v>218</v>
      </c>
      <c r="N4" s="205" t="s">
        <v>219</v>
      </c>
      <c r="O4" s="205" t="s">
        <v>220</v>
      </c>
      <c r="P4" s="205" t="s">
        <v>156</v>
      </c>
      <c r="Q4" s="206" t="s">
        <v>157</v>
      </c>
      <c r="S4" s="207" t="s">
        <v>7</v>
      </c>
      <c r="T4" s="208">
        <f>'PRESUPUESTO T+1 '!B12</f>
        <v>0</v>
      </c>
    </row>
    <row r="5" spans="1:20" ht="13.5" thickTop="1">
      <c r="A5" s="416" t="s">
        <v>221</v>
      </c>
      <c r="B5" s="417"/>
      <c r="C5" s="417"/>
      <c r="D5" s="417"/>
      <c r="E5" s="417"/>
      <c r="F5" s="417"/>
      <c r="G5" s="417"/>
      <c r="H5" s="417"/>
      <c r="I5" s="417"/>
      <c r="J5" s="417"/>
      <c r="K5" s="417"/>
      <c r="L5" s="417"/>
      <c r="M5" s="417"/>
      <c r="N5" s="417"/>
      <c r="O5" s="417"/>
      <c r="P5" s="417"/>
      <c r="Q5" s="418"/>
    </row>
    <row r="6" spans="1:20">
      <c r="A6" s="209" t="s">
        <v>222</v>
      </c>
      <c r="B6" s="210"/>
      <c r="C6" s="211"/>
      <c r="D6" s="211"/>
      <c r="E6" s="211"/>
      <c r="F6" s="211"/>
      <c r="G6" s="211"/>
      <c r="H6" s="211"/>
      <c r="I6" s="211"/>
      <c r="J6" s="211"/>
      <c r="K6" s="211"/>
      <c r="L6" s="211"/>
      <c r="M6" s="211"/>
      <c r="N6" s="212"/>
      <c r="O6" s="213">
        <f>SUM(C6:N6)</f>
        <v>0</v>
      </c>
      <c r="P6" s="213">
        <f>O6*(1+T4)</f>
        <v>0</v>
      </c>
      <c r="Q6" s="214"/>
    </row>
    <row r="7" spans="1:20">
      <c r="A7" s="209" t="s">
        <v>223</v>
      </c>
      <c r="B7" s="210"/>
      <c r="C7" s="210"/>
      <c r="D7" s="215"/>
      <c r="E7" s="210"/>
      <c r="F7" s="210"/>
      <c r="G7" s="216"/>
      <c r="H7" s="210"/>
      <c r="I7" s="211"/>
      <c r="J7" s="211"/>
      <c r="K7" s="217"/>
      <c r="L7" s="211"/>
      <c r="M7" s="211"/>
      <c r="N7" s="212"/>
      <c r="O7" s="213">
        <f t="shared" ref="O7:O8" si="0">SUM(C7:N7)</f>
        <v>0</v>
      </c>
      <c r="P7" s="213">
        <f>+(O7*$T$4)+O7</f>
        <v>0</v>
      </c>
      <c r="Q7" s="214"/>
    </row>
    <row r="8" spans="1:20">
      <c r="A8" s="209" t="s">
        <v>224</v>
      </c>
      <c r="B8" s="210"/>
      <c r="C8" s="210"/>
      <c r="D8" s="217"/>
      <c r="E8" s="210"/>
      <c r="F8" s="210"/>
      <c r="G8" s="218"/>
      <c r="H8" s="210"/>
      <c r="I8" s="210"/>
      <c r="J8" s="210"/>
      <c r="K8" s="210"/>
      <c r="L8" s="210"/>
      <c r="M8" s="210"/>
      <c r="N8" s="210"/>
      <c r="O8" s="213">
        <f t="shared" si="0"/>
        <v>0</v>
      </c>
      <c r="P8" s="213">
        <f>+(O8*$T$4)+O8</f>
        <v>0</v>
      </c>
      <c r="Q8" s="214"/>
    </row>
    <row r="9" spans="1:20">
      <c r="A9" s="219" t="s">
        <v>225</v>
      </c>
      <c r="B9" s="220"/>
      <c r="C9" s="221"/>
      <c r="D9" s="220"/>
      <c r="E9" s="220"/>
      <c r="F9" s="221"/>
      <c r="G9" s="220"/>
      <c r="H9" s="221"/>
      <c r="I9" s="221"/>
      <c r="J9" s="220"/>
      <c r="K9" s="220"/>
      <c r="L9" s="221"/>
      <c r="M9" s="221"/>
      <c r="N9" s="221"/>
      <c r="O9" s="213">
        <f>SUM(C9:N9)</f>
        <v>0</v>
      </c>
      <c r="P9" s="213">
        <f>+(O9*$T$4)+O9</f>
        <v>0</v>
      </c>
      <c r="Q9" s="222"/>
    </row>
    <row r="10" spans="1:20" ht="16.5" customHeight="1">
      <c r="A10" s="209" t="s">
        <v>226</v>
      </c>
      <c r="B10" s="223"/>
      <c r="C10" s="221"/>
      <c r="D10" s="221"/>
      <c r="E10" s="221"/>
      <c r="F10" s="221"/>
      <c r="G10" s="221"/>
      <c r="H10" s="221"/>
      <c r="I10" s="221"/>
      <c r="J10" s="221"/>
      <c r="K10" s="221"/>
      <c r="L10" s="221"/>
      <c r="M10" s="221"/>
      <c r="N10" s="221"/>
      <c r="O10" s="213">
        <f t="shared" ref="O10" si="1">SUM(C10:N10)</f>
        <v>0</v>
      </c>
      <c r="P10" s="213">
        <f t="shared" ref="P10:P11" si="2">+(O10*$T$4)+O10</f>
        <v>0</v>
      </c>
      <c r="Q10" s="214"/>
    </row>
    <row r="11" spans="1:20" s="50" customFormat="1" ht="16.5" customHeight="1">
      <c r="A11" s="224" t="s">
        <v>227</v>
      </c>
      <c r="B11" s="225"/>
      <c r="C11" s="226"/>
      <c r="D11" s="85"/>
      <c r="E11" s="85"/>
      <c r="F11" s="85"/>
      <c r="G11" s="85"/>
      <c r="H11" s="85"/>
      <c r="I11" s="85"/>
      <c r="J11" s="85"/>
      <c r="K11" s="85"/>
      <c r="L11" s="85"/>
      <c r="M11" s="85"/>
      <c r="N11" s="85"/>
      <c r="O11" s="213">
        <f t="shared" ref="O11" si="3">SUM(C11:N11)</f>
        <v>0</v>
      </c>
      <c r="P11" s="213">
        <f t="shared" si="2"/>
        <v>0</v>
      </c>
      <c r="Q11" s="227"/>
    </row>
    <row r="12" spans="1:20">
      <c r="A12" s="228" t="s">
        <v>162</v>
      </c>
      <c r="B12" s="229"/>
      <c r="C12" s="229">
        <f t="shared" ref="C12:P12" si="4">SUM(C6:C10)</f>
        <v>0</v>
      </c>
      <c r="D12" s="229">
        <f t="shared" si="4"/>
        <v>0</v>
      </c>
      <c r="E12" s="229">
        <f t="shared" si="4"/>
        <v>0</v>
      </c>
      <c r="F12" s="229">
        <f t="shared" si="4"/>
        <v>0</v>
      </c>
      <c r="G12" s="229">
        <f t="shared" si="4"/>
        <v>0</v>
      </c>
      <c r="H12" s="229">
        <f t="shared" si="4"/>
        <v>0</v>
      </c>
      <c r="I12" s="229">
        <f t="shared" si="4"/>
        <v>0</v>
      </c>
      <c r="J12" s="229">
        <f t="shared" si="4"/>
        <v>0</v>
      </c>
      <c r="K12" s="229">
        <f t="shared" si="4"/>
        <v>0</v>
      </c>
      <c r="L12" s="229">
        <f t="shared" si="4"/>
        <v>0</v>
      </c>
      <c r="M12" s="229">
        <f t="shared" si="4"/>
        <v>0</v>
      </c>
      <c r="N12" s="229">
        <f t="shared" si="4"/>
        <v>0</v>
      </c>
      <c r="O12" s="229">
        <f t="shared" si="4"/>
        <v>0</v>
      </c>
      <c r="P12" s="229">
        <f t="shared" si="4"/>
        <v>0</v>
      </c>
      <c r="Q12" s="230"/>
    </row>
    <row r="13" spans="1:20">
      <c r="A13" s="416" t="s">
        <v>221</v>
      </c>
      <c r="B13" s="417"/>
      <c r="C13" s="417"/>
      <c r="D13" s="417"/>
      <c r="E13" s="417"/>
      <c r="F13" s="417"/>
      <c r="G13" s="417"/>
      <c r="H13" s="417"/>
      <c r="I13" s="417"/>
      <c r="J13" s="417"/>
      <c r="K13" s="417"/>
      <c r="L13" s="417"/>
      <c r="M13" s="417"/>
      <c r="N13" s="417"/>
      <c r="O13" s="417"/>
      <c r="P13" s="417"/>
      <c r="Q13" s="418"/>
    </row>
    <row r="14" spans="1:20">
      <c r="A14" s="209" t="s">
        <v>222</v>
      </c>
      <c r="B14" s="210"/>
      <c r="C14" s="211"/>
      <c r="D14" s="211"/>
      <c r="E14" s="211"/>
      <c r="F14" s="211"/>
      <c r="G14" s="211"/>
      <c r="H14" s="211"/>
      <c r="I14" s="211"/>
      <c r="J14" s="211"/>
      <c r="K14" s="211"/>
      <c r="L14" s="211"/>
      <c r="M14" s="211"/>
      <c r="N14" s="211"/>
      <c r="O14" s="213">
        <f t="shared" ref="O14:O19" si="5">SUM(C14:N14)</f>
        <v>0</v>
      </c>
      <c r="P14" s="213">
        <f>O14*(1+T12)</f>
        <v>0</v>
      </c>
      <c r="Q14" s="214"/>
    </row>
    <row r="15" spans="1:20">
      <c r="A15" s="209" t="s">
        <v>223</v>
      </c>
      <c r="B15" s="210"/>
      <c r="C15" s="210"/>
      <c r="D15" s="215"/>
      <c r="E15" s="215"/>
      <c r="F15" s="215"/>
      <c r="G15" s="215"/>
      <c r="H15" s="215"/>
      <c r="I15" s="215"/>
      <c r="J15" s="215"/>
      <c r="K15" s="215"/>
      <c r="L15" s="215"/>
      <c r="M15" s="215"/>
      <c r="N15" s="215"/>
      <c r="O15" s="213">
        <f t="shared" si="5"/>
        <v>0</v>
      </c>
      <c r="P15" s="213">
        <f>+(O15*$T$4)+O15</f>
        <v>0</v>
      </c>
      <c r="Q15" s="214"/>
    </row>
    <row r="16" spans="1:20">
      <c r="A16" s="209" t="s">
        <v>224</v>
      </c>
      <c r="B16" s="210"/>
      <c r="C16" s="210"/>
      <c r="D16" s="217"/>
      <c r="E16" s="210"/>
      <c r="F16" s="210"/>
      <c r="G16" s="218"/>
      <c r="H16" s="210"/>
      <c r="I16" s="210"/>
      <c r="J16" s="210"/>
      <c r="K16" s="210"/>
      <c r="L16" s="210"/>
      <c r="M16" s="210"/>
      <c r="N16" s="217"/>
      <c r="O16" s="213">
        <f t="shared" si="5"/>
        <v>0</v>
      </c>
      <c r="P16" s="213">
        <f>+(O16*$T$4)+O16</f>
        <v>0</v>
      </c>
      <c r="Q16" s="214"/>
    </row>
    <row r="17" spans="1:17">
      <c r="A17" s="209" t="s">
        <v>225</v>
      </c>
      <c r="B17" s="210"/>
      <c r="C17" s="210"/>
      <c r="D17" s="210"/>
      <c r="E17" s="210"/>
      <c r="F17" s="210"/>
      <c r="G17" s="210"/>
      <c r="H17" s="210"/>
      <c r="I17" s="210"/>
      <c r="J17" s="210"/>
      <c r="K17" s="210"/>
      <c r="L17" s="210"/>
      <c r="M17" s="210"/>
      <c r="N17" s="210"/>
      <c r="O17" s="213">
        <f t="shared" si="5"/>
        <v>0</v>
      </c>
      <c r="P17" s="213">
        <f>+(O17*$T$4)+O17</f>
        <v>0</v>
      </c>
      <c r="Q17" s="222"/>
    </row>
    <row r="18" spans="1:17">
      <c r="A18" s="209" t="s">
        <v>226</v>
      </c>
      <c r="B18" s="210"/>
      <c r="C18" s="210"/>
      <c r="D18" s="210"/>
      <c r="E18" s="210"/>
      <c r="F18" s="210"/>
      <c r="G18" s="210"/>
      <c r="H18" s="210"/>
      <c r="I18" s="210"/>
      <c r="J18" s="210"/>
      <c r="K18" s="210"/>
      <c r="L18" s="210"/>
      <c r="M18" s="210"/>
      <c r="N18" s="210"/>
      <c r="O18" s="213">
        <f t="shared" si="5"/>
        <v>0</v>
      </c>
      <c r="P18" s="213">
        <f>+(O18*$T$4)+O18</f>
        <v>0</v>
      </c>
      <c r="Q18" s="214"/>
    </row>
    <row r="19" spans="1:17">
      <c r="A19" s="224" t="s">
        <v>227</v>
      </c>
      <c r="B19" s="210"/>
      <c r="C19" s="210"/>
      <c r="D19" s="210"/>
      <c r="E19" s="210"/>
      <c r="F19" s="210"/>
      <c r="G19" s="210"/>
      <c r="H19" s="210"/>
      <c r="I19" s="210"/>
      <c r="J19" s="210"/>
      <c r="K19" s="210"/>
      <c r="L19" s="210"/>
      <c r="M19" s="210"/>
      <c r="N19" s="210"/>
      <c r="O19" s="213">
        <f t="shared" si="5"/>
        <v>0</v>
      </c>
      <c r="P19" s="213">
        <f>+(O19*$T$4)+O19</f>
        <v>0</v>
      </c>
      <c r="Q19" s="222"/>
    </row>
    <row r="20" spans="1:17">
      <c r="A20" s="228" t="s">
        <v>162</v>
      </c>
      <c r="B20" s="229"/>
      <c r="C20" s="229">
        <f t="shared" ref="C20:P20" si="6">SUM(C14:C19)</f>
        <v>0</v>
      </c>
      <c r="D20" s="229">
        <f t="shared" si="6"/>
        <v>0</v>
      </c>
      <c r="E20" s="229">
        <f t="shared" si="6"/>
        <v>0</v>
      </c>
      <c r="F20" s="229">
        <f t="shared" si="6"/>
        <v>0</v>
      </c>
      <c r="G20" s="229">
        <f t="shared" si="6"/>
        <v>0</v>
      </c>
      <c r="H20" s="229">
        <f t="shared" si="6"/>
        <v>0</v>
      </c>
      <c r="I20" s="229">
        <f t="shared" si="6"/>
        <v>0</v>
      </c>
      <c r="J20" s="229">
        <f t="shared" si="6"/>
        <v>0</v>
      </c>
      <c r="K20" s="229">
        <f t="shared" si="6"/>
        <v>0</v>
      </c>
      <c r="L20" s="229">
        <f t="shared" si="6"/>
        <v>0</v>
      </c>
      <c r="M20" s="229">
        <f t="shared" si="6"/>
        <v>0</v>
      </c>
      <c r="N20" s="229">
        <f t="shared" si="6"/>
        <v>0</v>
      </c>
      <c r="O20" s="229">
        <f t="shared" si="6"/>
        <v>0</v>
      </c>
      <c r="P20" s="229">
        <f t="shared" si="6"/>
        <v>0</v>
      </c>
      <c r="Q20" s="230"/>
    </row>
    <row r="21" spans="1:17">
      <c r="A21" s="407" t="s">
        <v>221</v>
      </c>
      <c r="B21" s="408"/>
      <c r="C21" s="408"/>
      <c r="D21" s="408"/>
      <c r="E21" s="408"/>
      <c r="F21" s="408"/>
      <c r="G21" s="408"/>
      <c r="H21" s="408"/>
      <c r="I21" s="408"/>
      <c r="J21" s="408"/>
      <c r="K21" s="408"/>
      <c r="L21" s="408"/>
      <c r="M21" s="408"/>
      <c r="N21" s="408"/>
      <c r="O21" s="408"/>
      <c r="P21" s="408"/>
      <c r="Q21" s="409"/>
    </row>
    <row r="22" spans="1:17">
      <c r="A22" s="209" t="s">
        <v>222</v>
      </c>
      <c r="B22" s="210"/>
      <c r="C22" s="216"/>
      <c r="D22" s="210"/>
      <c r="E22" s="216"/>
      <c r="F22" s="210"/>
      <c r="G22" s="216"/>
      <c r="H22" s="210"/>
      <c r="I22" s="216"/>
      <c r="J22" s="210"/>
      <c r="K22" s="216"/>
      <c r="L22" s="210"/>
      <c r="M22" s="216"/>
      <c r="N22" s="210"/>
      <c r="O22" s="213">
        <f t="shared" ref="O22:O27" si="7">SUM(C22:N22)</f>
        <v>0</v>
      </c>
      <c r="P22" s="213">
        <f>O22*(1+T20)</f>
        <v>0</v>
      </c>
      <c r="Q22" s="214"/>
    </row>
    <row r="23" spans="1:17">
      <c r="A23" s="209" t="s">
        <v>223</v>
      </c>
      <c r="B23" s="210"/>
      <c r="C23" s="216"/>
      <c r="D23" s="216"/>
      <c r="E23" s="217"/>
      <c r="F23" s="216"/>
      <c r="G23" s="216"/>
      <c r="H23" s="216"/>
      <c r="I23" s="216"/>
      <c r="J23" s="216"/>
      <c r="K23" s="216"/>
      <c r="L23" s="216"/>
      <c r="M23" s="216"/>
      <c r="N23" s="231"/>
      <c r="O23" s="213">
        <f t="shared" si="7"/>
        <v>0</v>
      </c>
      <c r="P23" s="213">
        <f>+(O23*$T$4)+O23</f>
        <v>0</v>
      </c>
      <c r="Q23" s="214"/>
    </row>
    <row r="24" spans="1:17">
      <c r="A24" s="209" t="s">
        <v>224</v>
      </c>
      <c r="B24" s="210"/>
      <c r="C24" s="210"/>
      <c r="D24" s="210"/>
      <c r="E24" s="210"/>
      <c r="F24" s="210"/>
      <c r="G24" s="210"/>
      <c r="H24" s="210"/>
      <c r="I24" s="210"/>
      <c r="J24" s="210"/>
      <c r="K24" s="210"/>
      <c r="L24" s="210"/>
      <c r="M24" s="210"/>
      <c r="N24" s="210"/>
      <c r="O24" s="213">
        <f t="shared" si="7"/>
        <v>0</v>
      </c>
      <c r="P24" s="213">
        <f>+(O24*$T$4)+O24</f>
        <v>0</v>
      </c>
      <c r="Q24" s="214"/>
    </row>
    <row r="25" spans="1:17">
      <c r="A25" s="209" t="s">
        <v>225</v>
      </c>
      <c r="B25" s="210"/>
      <c r="C25" s="210"/>
      <c r="D25" s="210"/>
      <c r="E25" s="210"/>
      <c r="F25" s="210"/>
      <c r="G25" s="210"/>
      <c r="H25" s="210"/>
      <c r="I25" s="210"/>
      <c r="J25" s="210"/>
      <c r="K25" s="210"/>
      <c r="L25" s="210"/>
      <c r="M25" s="210"/>
      <c r="N25" s="210"/>
      <c r="O25" s="213">
        <f t="shared" si="7"/>
        <v>0</v>
      </c>
      <c r="P25" s="213">
        <f>+(O25*$T$4)+O25</f>
        <v>0</v>
      </c>
      <c r="Q25" s="214"/>
    </row>
    <row r="26" spans="1:17">
      <c r="A26" s="209" t="s">
        <v>226</v>
      </c>
      <c r="B26" s="210"/>
      <c r="C26" s="216"/>
      <c r="D26" s="216"/>
      <c r="E26" s="216"/>
      <c r="F26" s="216"/>
      <c r="G26" s="216"/>
      <c r="H26" s="216"/>
      <c r="I26" s="216"/>
      <c r="J26" s="216"/>
      <c r="K26" s="216"/>
      <c r="L26" s="216"/>
      <c r="M26" s="216"/>
      <c r="N26" s="216"/>
      <c r="O26" s="213">
        <f t="shared" si="7"/>
        <v>0</v>
      </c>
      <c r="P26" s="213">
        <f>+(O26*$T$4)+O26</f>
        <v>0</v>
      </c>
      <c r="Q26" s="214"/>
    </row>
    <row r="27" spans="1:17">
      <c r="A27" s="224" t="s">
        <v>227</v>
      </c>
      <c r="B27" s="210"/>
      <c r="C27" s="210">
        <v>0</v>
      </c>
      <c r="D27" s="210"/>
      <c r="E27" s="210"/>
      <c r="F27" s="210"/>
      <c r="G27" s="210"/>
      <c r="H27" s="210"/>
      <c r="I27" s="210"/>
      <c r="J27" s="210"/>
      <c r="K27" s="210"/>
      <c r="L27" s="210"/>
      <c r="M27" s="210"/>
      <c r="N27" s="210"/>
      <c r="O27" s="213">
        <f t="shared" si="7"/>
        <v>0</v>
      </c>
      <c r="P27" s="213">
        <f>+(O27*$T$4)+O27</f>
        <v>0</v>
      </c>
      <c r="Q27" s="214"/>
    </row>
    <row r="28" spans="1:17">
      <c r="A28" s="228" t="s">
        <v>162</v>
      </c>
      <c r="B28" s="229"/>
      <c r="C28" s="229">
        <f t="shared" ref="C28:P28" si="8">SUM(C22:C27)</f>
        <v>0</v>
      </c>
      <c r="D28" s="229">
        <f t="shared" si="8"/>
        <v>0</v>
      </c>
      <c r="E28" s="229">
        <f t="shared" si="8"/>
        <v>0</v>
      </c>
      <c r="F28" s="229">
        <f t="shared" si="8"/>
        <v>0</v>
      </c>
      <c r="G28" s="229">
        <f t="shared" si="8"/>
        <v>0</v>
      </c>
      <c r="H28" s="229">
        <f t="shared" si="8"/>
        <v>0</v>
      </c>
      <c r="I28" s="229">
        <f t="shared" si="8"/>
        <v>0</v>
      </c>
      <c r="J28" s="229">
        <f t="shared" si="8"/>
        <v>0</v>
      </c>
      <c r="K28" s="229">
        <f t="shared" si="8"/>
        <v>0</v>
      </c>
      <c r="L28" s="229">
        <f t="shared" si="8"/>
        <v>0</v>
      </c>
      <c r="M28" s="229">
        <f t="shared" si="8"/>
        <v>0</v>
      </c>
      <c r="N28" s="229">
        <f t="shared" si="8"/>
        <v>0</v>
      </c>
      <c r="O28" s="229">
        <f t="shared" si="8"/>
        <v>0</v>
      </c>
      <c r="P28" s="229">
        <f t="shared" si="8"/>
        <v>0</v>
      </c>
      <c r="Q28" s="230"/>
    </row>
    <row r="29" spans="1:17">
      <c r="A29" s="407" t="s">
        <v>228</v>
      </c>
      <c r="B29" s="408"/>
      <c r="C29" s="408"/>
      <c r="D29" s="408"/>
      <c r="E29" s="408"/>
      <c r="F29" s="408"/>
      <c r="G29" s="408"/>
      <c r="H29" s="408"/>
      <c r="I29" s="408"/>
      <c r="J29" s="408"/>
      <c r="K29" s="408"/>
      <c r="L29" s="408"/>
      <c r="M29" s="408"/>
      <c r="N29" s="408"/>
      <c r="O29" s="408"/>
      <c r="P29" s="408"/>
      <c r="Q29" s="409"/>
    </row>
    <row r="30" spans="1:17">
      <c r="A30" s="209" t="s">
        <v>222</v>
      </c>
      <c r="B30" s="210"/>
      <c r="C30" s="210"/>
      <c r="D30" s="232"/>
      <c r="E30" s="210"/>
      <c r="F30" s="232"/>
      <c r="G30" s="210"/>
      <c r="H30" s="216"/>
      <c r="I30" s="210"/>
      <c r="J30" s="216"/>
      <c r="K30" s="210"/>
      <c r="L30" s="216"/>
      <c r="M30" s="210"/>
      <c r="N30" s="218"/>
      <c r="O30" s="213">
        <f t="shared" ref="O30:O35" si="9">SUM(C30:N30)</f>
        <v>0</v>
      </c>
      <c r="P30" s="213">
        <f>O30*(1+T28)</f>
        <v>0</v>
      </c>
      <c r="Q30" s="214"/>
    </row>
    <row r="31" spans="1:17">
      <c r="A31" s="209" t="s">
        <v>223</v>
      </c>
      <c r="B31" s="210"/>
      <c r="C31" s="216"/>
      <c r="D31" s="216"/>
      <c r="E31" s="216"/>
      <c r="F31" s="216"/>
      <c r="G31" s="216"/>
      <c r="H31" s="216"/>
      <c r="I31" s="216"/>
      <c r="J31" s="216"/>
      <c r="K31" s="216"/>
      <c r="L31" s="216"/>
      <c r="M31" s="216"/>
      <c r="N31" s="233"/>
      <c r="O31" s="213">
        <f t="shared" si="9"/>
        <v>0</v>
      </c>
      <c r="P31" s="213">
        <f>+(O31*$T$4)+O31</f>
        <v>0</v>
      </c>
      <c r="Q31" s="214"/>
    </row>
    <row r="32" spans="1:17">
      <c r="A32" s="209" t="s">
        <v>224</v>
      </c>
      <c r="B32" s="210"/>
      <c r="C32" s="210"/>
      <c r="D32" s="210"/>
      <c r="E32" s="210"/>
      <c r="F32" s="210"/>
      <c r="G32" s="210"/>
      <c r="H32" s="210"/>
      <c r="I32" s="210"/>
      <c r="J32" s="210"/>
      <c r="K32" s="210"/>
      <c r="L32" s="210"/>
      <c r="M32" s="210"/>
      <c r="N32" s="210"/>
      <c r="O32" s="213">
        <f t="shared" si="9"/>
        <v>0</v>
      </c>
      <c r="P32" s="213">
        <f>+(O32*$T$4)+O32</f>
        <v>0</v>
      </c>
      <c r="Q32" s="214"/>
    </row>
    <row r="33" spans="1:17">
      <c r="A33" s="209" t="s">
        <v>225</v>
      </c>
      <c r="B33" s="210"/>
      <c r="C33" s="210"/>
      <c r="D33" s="210"/>
      <c r="E33" s="210"/>
      <c r="F33" s="210"/>
      <c r="G33" s="210"/>
      <c r="H33" s="210"/>
      <c r="I33" s="210"/>
      <c r="J33" s="210"/>
      <c r="K33" s="210"/>
      <c r="L33" s="210"/>
      <c r="M33" s="210"/>
      <c r="N33" s="210"/>
      <c r="O33" s="213">
        <f t="shared" si="9"/>
        <v>0</v>
      </c>
      <c r="P33" s="213">
        <f>+(O33*$T$4)+O33</f>
        <v>0</v>
      </c>
      <c r="Q33" s="214"/>
    </row>
    <row r="34" spans="1:17">
      <c r="A34" s="209" t="s">
        <v>226</v>
      </c>
      <c r="B34" s="210"/>
      <c r="C34" s="216"/>
      <c r="D34" s="216"/>
      <c r="E34" s="216"/>
      <c r="F34" s="216"/>
      <c r="G34" s="216"/>
      <c r="H34" s="216"/>
      <c r="I34" s="216"/>
      <c r="J34" s="216"/>
      <c r="K34" s="216"/>
      <c r="L34" s="216"/>
      <c r="M34" s="216"/>
      <c r="N34" s="216"/>
      <c r="O34" s="213">
        <f t="shared" si="9"/>
        <v>0</v>
      </c>
      <c r="P34" s="213">
        <f>+(O34*$T$4)+O34</f>
        <v>0</v>
      </c>
      <c r="Q34" s="214"/>
    </row>
    <row r="35" spans="1:17">
      <c r="A35" s="209" t="s">
        <v>227</v>
      </c>
      <c r="B35" s="210"/>
      <c r="C35" s="210"/>
      <c r="D35" s="210"/>
      <c r="E35" s="210"/>
      <c r="F35" s="210"/>
      <c r="G35" s="210"/>
      <c r="H35" s="210"/>
      <c r="I35" s="210"/>
      <c r="J35" s="210"/>
      <c r="K35" s="210"/>
      <c r="L35" s="210"/>
      <c r="M35" s="210"/>
      <c r="N35" s="210"/>
      <c r="O35" s="213">
        <f t="shared" si="9"/>
        <v>0</v>
      </c>
      <c r="P35" s="213">
        <f>+(O35*$T$4)+O35</f>
        <v>0</v>
      </c>
      <c r="Q35" s="214"/>
    </row>
    <row r="36" spans="1:17">
      <c r="A36" s="228" t="s">
        <v>162</v>
      </c>
      <c r="B36" s="234"/>
      <c r="C36" s="235">
        <f t="shared" ref="C36:P36" si="10">SUM(C30:C35)</f>
        <v>0</v>
      </c>
      <c r="D36" s="235">
        <f t="shared" si="10"/>
        <v>0</v>
      </c>
      <c r="E36" s="235">
        <f t="shared" si="10"/>
        <v>0</v>
      </c>
      <c r="F36" s="235">
        <f t="shared" si="10"/>
        <v>0</v>
      </c>
      <c r="G36" s="235">
        <f t="shared" si="10"/>
        <v>0</v>
      </c>
      <c r="H36" s="235">
        <f t="shared" si="10"/>
        <v>0</v>
      </c>
      <c r="I36" s="235">
        <f t="shared" si="10"/>
        <v>0</v>
      </c>
      <c r="J36" s="235">
        <f t="shared" si="10"/>
        <v>0</v>
      </c>
      <c r="K36" s="235">
        <f t="shared" si="10"/>
        <v>0</v>
      </c>
      <c r="L36" s="235">
        <f t="shared" si="10"/>
        <v>0</v>
      </c>
      <c r="M36" s="235">
        <f t="shared" si="10"/>
        <v>0</v>
      </c>
      <c r="N36" s="235">
        <f t="shared" si="10"/>
        <v>0</v>
      </c>
      <c r="O36" s="235">
        <f t="shared" si="10"/>
        <v>0</v>
      </c>
      <c r="P36" s="235">
        <f t="shared" si="10"/>
        <v>0</v>
      </c>
      <c r="Q36" s="230"/>
    </row>
    <row r="37" spans="1:17">
      <c r="A37" s="407" t="s">
        <v>221</v>
      </c>
      <c r="B37" s="408"/>
      <c r="C37" s="408"/>
      <c r="D37" s="408"/>
      <c r="E37" s="408"/>
      <c r="F37" s="408"/>
      <c r="G37" s="408"/>
      <c r="H37" s="408"/>
      <c r="I37" s="408"/>
      <c r="J37" s="408"/>
      <c r="K37" s="408"/>
      <c r="L37" s="408"/>
      <c r="M37" s="408"/>
      <c r="N37" s="408"/>
      <c r="O37" s="408"/>
      <c r="P37" s="408"/>
      <c r="Q37" s="409"/>
    </row>
    <row r="38" spans="1:17">
      <c r="A38" s="209" t="s">
        <v>222</v>
      </c>
      <c r="B38" s="210"/>
      <c r="C38" s="216"/>
      <c r="D38" s="216"/>
      <c r="E38" s="216"/>
      <c r="F38" s="217"/>
      <c r="G38" s="216"/>
      <c r="H38" s="216"/>
      <c r="I38" s="216"/>
      <c r="J38" s="216"/>
      <c r="K38" s="216"/>
      <c r="L38" s="216"/>
      <c r="M38" s="217"/>
      <c r="N38" s="231"/>
      <c r="O38" s="213">
        <f t="shared" ref="O38:O43" si="11">SUM(C38:N38)</f>
        <v>0</v>
      </c>
      <c r="P38" s="213">
        <f>O38*(1+T36)</f>
        <v>0</v>
      </c>
      <c r="Q38" s="214"/>
    </row>
    <row r="39" spans="1:17">
      <c r="A39" s="209" t="s">
        <v>229</v>
      </c>
      <c r="B39" s="210"/>
      <c r="C39" s="216"/>
      <c r="D39" s="217"/>
      <c r="E39" s="216"/>
      <c r="F39" s="216"/>
      <c r="G39" s="216"/>
      <c r="H39" s="216"/>
      <c r="I39" s="216"/>
      <c r="J39" s="217"/>
      <c r="K39" s="216"/>
      <c r="L39" s="216"/>
      <c r="M39" s="216"/>
      <c r="N39" s="231"/>
      <c r="O39" s="213">
        <f t="shared" si="11"/>
        <v>0</v>
      </c>
      <c r="P39" s="213">
        <f>+(O39*$T$4)+O39</f>
        <v>0</v>
      </c>
      <c r="Q39" s="214"/>
    </row>
    <row r="40" spans="1:17">
      <c r="A40" s="209" t="s">
        <v>224</v>
      </c>
      <c r="B40" s="210"/>
      <c r="C40" s="210"/>
      <c r="D40" s="210"/>
      <c r="E40" s="210"/>
      <c r="F40" s="210"/>
      <c r="G40" s="210"/>
      <c r="H40" s="210"/>
      <c r="I40" s="210"/>
      <c r="J40" s="210"/>
      <c r="K40" s="210"/>
      <c r="L40" s="210"/>
      <c r="M40" s="210"/>
      <c r="N40" s="210"/>
      <c r="O40" s="213">
        <f t="shared" si="11"/>
        <v>0</v>
      </c>
      <c r="P40" s="213">
        <f>+(O40*$T$4)+O40</f>
        <v>0</v>
      </c>
      <c r="Q40" s="214"/>
    </row>
    <row r="41" spans="1:17">
      <c r="A41" s="209" t="s">
        <v>230</v>
      </c>
      <c r="B41" s="210"/>
      <c r="C41" s="210"/>
      <c r="D41" s="210"/>
      <c r="E41" s="210"/>
      <c r="F41" s="210"/>
      <c r="G41" s="210"/>
      <c r="H41" s="210"/>
      <c r="I41" s="210"/>
      <c r="J41" s="210"/>
      <c r="K41" s="210"/>
      <c r="L41" s="210"/>
      <c r="M41" s="210"/>
      <c r="N41" s="210"/>
      <c r="O41" s="213">
        <f t="shared" si="11"/>
        <v>0</v>
      </c>
      <c r="P41" s="213">
        <f>+(O41*$T$4)+O41</f>
        <v>0</v>
      </c>
      <c r="Q41" s="214"/>
    </row>
    <row r="42" spans="1:17">
      <c r="A42" s="209" t="s">
        <v>226</v>
      </c>
      <c r="B42" s="210"/>
      <c r="C42" s="216"/>
      <c r="D42" s="216"/>
      <c r="E42" s="216"/>
      <c r="F42" s="216"/>
      <c r="G42" s="216"/>
      <c r="H42" s="216"/>
      <c r="I42" s="216"/>
      <c r="J42" s="216"/>
      <c r="K42" s="216"/>
      <c r="L42" s="216"/>
      <c r="M42" s="216"/>
      <c r="N42" s="216"/>
      <c r="O42" s="213">
        <f t="shared" si="11"/>
        <v>0</v>
      </c>
      <c r="P42" s="213">
        <f>+(O42*$T$4)+O42</f>
        <v>0</v>
      </c>
      <c r="Q42" s="214"/>
    </row>
    <row r="43" spans="1:17">
      <c r="A43" s="209" t="s">
        <v>227</v>
      </c>
      <c r="B43" s="210"/>
      <c r="C43" s="210"/>
      <c r="D43" s="210"/>
      <c r="E43" s="210"/>
      <c r="F43" s="210"/>
      <c r="G43" s="210"/>
      <c r="H43" s="210"/>
      <c r="I43" s="210"/>
      <c r="J43" s="210"/>
      <c r="K43" s="210"/>
      <c r="L43" s="210"/>
      <c r="M43" s="210"/>
      <c r="N43" s="210"/>
      <c r="O43" s="213">
        <f t="shared" si="11"/>
        <v>0</v>
      </c>
      <c r="P43" s="213">
        <f>+(O43*$T$4)+O43</f>
        <v>0</v>
      </c>
      <c r="Q43" s="214"/>
    </row>
    <row r="44" spans="1:17">
      <c r="A44" s="228" t="s">
        <v>162</v>
      </c>
      <c r="B44" s="234"/>
      <c r="C44" s="229">
        <f t="shared" ref="C44:P44" si="12">SUM(C38:C43)</f>
        <v>0</v>
      </c>
      <c r="D44" s="229">
        <f t="shared" si="12"/>
        <v>0</v>
      </c>
      <c r="E44" s="229">
        <f t="shared" si="12"/>
        <v>0</v>
      </c>
      <c r="F44" s="229">
        <f t="shared" si="12"/>
        <v>0</v>
      </c>
      <c r="G44" s="229">
        <f t="shared" si="12"/>
        <v>0</v>
      </c>
      <c r="H44" s="229">
        <f t="shared" si="12"/>
        <v>0</v>
      </c>
      <c r="I44" s="229">
        <f t="shared" si="12"/>
        <v>0</v>
      </c>
      <c r="J44" s="229">
        <f t="shared" si="12"/>
        <v>0</v>
      </c>
      <c r="K44" s="229">
        <f t="shared" si="12"/>
        <v>0</v>
      </c>
      <c r="L44" s="229">
        <f t="shared" si="12"/>
        <v>0</v>
      </c>
      <c r="M44" s="229">
        <f t="shared" si="12"/>
        <v>0</v>
      </c>
      <c r="N44" s="229">
        <f t="shared" si="12"/>
        <v>0</v>
      </c>
      <c r="O44" s="229">
        <f t="shared" si="12"/>
        <v>0</v>
      </c>
      <c r="P44" s="229">
        <f t="shared" si="12"/>
        <v>0</v>
      </c>
      <c r="Q44" s="230"/>
    </row>
    <row r="45" spans="1:17">
      <c r="A45" s="407" t="s">
        <v>221</v>
      </c>
      <c r="B45" s="408"/>
      <c r="C45" s="408"/>
      <c r="D45" s="408"/>
      <c r="E45" s="408"/>
      <c r="F45" s="408"/>
      <c r="G45" s="408"/>
      <c r="H45" s="408"/>
      <c r="I45" s="408"/>
      <c r="J45" s="408"/>
      <c r="K45" s="408"/>
      <c r="L45" s="408"/>
      <c r="M45" s="408"/>
      <c r="N45" s="408"/>
      <c r="O45" s="408"/>
      <c r="P45" s="408"/>
      <c r="Q45" s="409"/>
    </row>
    <row r="46" spans="1:17">
      <c r="A46" s="209" t="s">
        <v>222</v>
      </c>
      <c r="B46" s="210"/>
      <c r="C46" s="216"/>
      <c r="D46" s="216"/>
      <c r="E46" s="216"/>
      <c r="F46" s="216"/>
      <c r="G46" s="216"/>
      <c r="H46" s="216"/>
      <c r="I46" s="216"/>
      <c r="J46" s="216"/>
      <c r="K46" s="216"/>
      <c r="L46" s="216"/>
      <c r="M46" s="216"/>
      <c r="N46" s="216"/>
      <c r="O46" s="213">
        <f t="shared" ref="O46:O51" si="13">SUM(C46:N46)</f>
        <v>0</v>
      </c>
      <c r="P46" s="213">
        <f>O46*(1+T44)</f>
        <v>0</v>
      </c>
      <c r="Q46" s="214"/>
    </row>
    <row r="47" spans="1:17">
      <c r="A47" s="209" t="s">
        <v>229</v>
      </c>
      <c r="B47" s="210"/>
      <c r="C47" s="216"/>
      <c r="D47" s="216"/>
      <c r="E47" s="216"/>
      <c r="F47" s="216"/>
      <c r="G47" s="216"/>
      <c r="H47" s="216"/>
      <c r="I47" s="216"/>
      <c r="J47" s="216"/>
      <c r="K47" s="216"/>
      <c r="L47" s="216"/>
      <c r="M47" s="216"/>
      <c r="N47" s="216"/>
      <c r="O47" s="213">
        <f t="shared" si="13"/>
        <v>0</v>
      </c>
      <c r="P47" s="213">
        <f>+(O47*$T$4)+O47</f>
        <v>0</v>
      </c>
      <c r="Q47" s="214"/>
    </row>
    <row r="48" spans="1:17">
      <c r="A48" s="209" t="s">
        <v>224</v>
      </c>
      <c r="B48" s="210"/>
      <c r="C48" s="210"/>
      <c r="D48" s="210"/>
      <c r="E48" s="210"/>
      <c r="F48" s="210"/>
      <c r="G48" s="210"/>
      <c r="H48" s="210"/>
      <c r="I48" s="210"/>
      <c r="J48" s="210"/>
      <c r="K48" s="210"/>
      <c r="L48" s="210"/>
      <c r="M48" s="210"/>
      <c r="N48" s="210"/>
      <c r="O48" s="213">
        <f t="shared" si="13"/>
        <v>0</v>
      </c>
      <c r="P48" s="213">
        <f>+(O48*$T$4)+O48</f>
        <v>0</v>
      </c>
      <c r="Q48" s="214"/>
    </row>
    <row r="49" spans="1:17">
      <c r="A49" s="209" t="s">
        <v>230</v>
      </c>
      <c r="B49" s="210"/>
      <c r="C49" s="210"/>
      <c r="D49" s="210"/>
      <c r="E49" s="210"/>
      <c r="F49" s="210"/>
      <c r="G49" s="210"/>
      <c r="H49" s="210"/>
      <c r="I49" s="210"/>
      <c r="J49" s="210"/>
      <c r="K49" s="210"/>
      <c r="L49" s="210"/>
      <c r="M49" s="210"/>
      <c r="N49" s="210"/>
      <c r="O49" s="213">
        <f t="shared" si="13"/>
        <v>0</v>
      </c>
      <c r="P49" s="213">
        <f>+(O49*$T$4)+O49</f>
        <v>0</v>
      </c>
      <c r="Q49" s="214"/>
    </row>
    <row r="50" spans="1:17">
      <c r="A50" s="209" t="s">
        <v>226</v>
      </c>
      <c r="B50" s="210"/>
      <c r="C50" s="216"/>
      <c r="D50" s="216"/>
      <c r="E50" s="216"/>
      <c r="F50" s="216"/>
      <c r="G50" s="216"/>
      <c r="H50" s="216"/>
      <c r="I50" s="216"/>
      <c r="J50" s="216"/>
      <c r="K50" s="216"/>
      <c r="L50" s="216"/>
      <c r="M50" s="216"/>
      <c r="N50" s="216"/>
      <c r="O50" s="213">
        <f t="shared" si="13"/>
        <v>0</v>
      </c>
      <c r="P50" s="213">
        <f>+(O50*$T$4)+O50</f>
        <v>0</v>
      </c>
      <c r="Q50" s="214"/>
    </row>
    <row r="51" spans="1:17">
      <c r="A51" s="209" t="s">
        <v>227</v>
      </c>
      <c r="B51" s="210"/>
      <c r="C51" s="210"/>
      <c r="D51" s="210"/>
      <c r="E51" s="210"/>
      <c r="F51" s="210"/>
      <c r="G51" s="210"/>
      <c r="H51" s="210"/>
      <c r="I51" s="210"/>
      <c r="J51" s="210"/>
      <c r="K51" s="210"/>
      <c r="L51" s="210"/>
      <c r="M51" s="210"/>
      <c r="N51" s="210"/>
      <c r="O51" s="213">
        <f t="shared" si="13"/>
        <v>0</v>
      </c>
      <c r="P51" s="213">
        <f>+(O51*$T$4)+O51</f>
        <v>0</v>
      </c>
      <c r="Q51" s="214"/>
    </row>
    <row r="52" spans="1:17">
      <c r="A52" s="228" t="s">
        <v>162</v>
      </c>
      <c r="B52" s="234"/>
      <c r="C52" s="229">
        <f t="shared" ref="C52:P52" si="14">SUM(C46:C51)</f>
        <v>0</v>
      </c>
      <c r="D52" s="229">
        <f t="shared" si="14"/>
        <v>0</v>
      </c>
      <c r="E52" s="229">
        <f t="shared" si="14"/>
        <v>0</v>
      </c>
      <c r="F52" s="229">
        <f t="shared" si="14"/>
        <v>0</v>
      </c>
      <c r="G52" s="229">
        <f t="shared" si="14"/>
        <v>0</v>
      </c>
      <c r="H52" s="229">
        <f t="shared" si="14"/>
        <v>0</v>
      </c>
      <c r="I52" s="229">
        <f t="shared" si="14"/>
        <v>0</v>
      </c>
      <c r="J52" s="229">
        <f t="shared" si="14"/>
        <v>0</v>
      </c>
      <c r="K52" s="229">
        <f t="shared" si="14"/>
        <v>0</v>
      </c>
      <c r="L52" s="229">
        <f t="shared" si="14"/>
        <v>0</v>
      </c>
      <c r="M52" s="229">
        <f t="shared" si="14"/>
        <v>0</v>
      </c>
      <c r="N52" s="229">
        <f t="shared" si="14"/>
        <v>0</v>
      </c>
      <c r="O52" s="229">
        <f t="shared" si="14"/>
        <v>0</v>
      </c>
      <c r="P52" s="229">
        <f t="shared" si="14"/>
        <v>0</v>
      </c>
      <c r="Q52" s="230"/>
    </row>
    <row r="53" spans="1:17">
      <c r="A53" s="407" t="s">
        <v>221</v>
      </c>
      <c r="B53" s="408"/>
      <c r="C53" s="408"/>
      <c r="D53" s="408"/>
      <c r="E53" s="408"/>
      <c r="F53" s="408"/>
      <c r="G53" s="408"/>
      <c r="H53" s="408"/>
      <c r="I53" s="408"/>
      <c r="J53" s="408"/>
      <c r="K53" s="408"/>
      <c r="L53" s="408"/>
      <c r="M53" s="408"/>
      <c r="N53" s="408"/>
      <c r="O53" s="408"/>
      <c r="P53" s="408"/>
      <c r="Q53" s="409"/>
    </row>
    <row r="54" spans="1:17">
      <c r="A54" s="209" t="s">
        <v>222</v>
      </c>
      <c r="B54" s="210"/>
      <c r="C54" s="210"/>
      <c r="D54" s="210"/>
      <c r="E54" s="210"/>
      <c r="F54" s="210"/>
      <c r="G54" s="210"/>
      <c r="H54" s="210"/>
      <c r="I54" s="210"/>
      <c r="J54" s="210"/>
      <c r="K54" s="210"/>
      <c r="L54" s="210"/>
      <c r="M54" s="210"/>
      <c r="N54" s="231"/>
      <c r="O54" s="213">
        <f t="shared" ref="O54:O59" si="15">SUM(C54:N54)</f>
        <v>0</v>
      </c>
      <c r="P54" s="213">
        <f>O54*(1+T52)</f>
        <v>0</v>
      </c>
      <c r="Q54" s="214"/>
    </row>
    <row r="55" spans="1:17">
      <c r="A55" s="209" t="s">
        <v>229</v>
      </c>
      <c r="B55" s="210"/>
      <c r="C55" s="210"/>
      <c r="D55" s="210"/>
      <c r="E55" s="210"/>
      <c r="F55" s="210"/>
      <c r="G55" s="210"/>
      <c r="H55" s="210"/>
      <c r="I55" s="210"/>
      <c r="J55" s="210"/>
      <c r="K55" s="210"/>
      <c r="L55" s="210"/>
      <c r="M55" s="210"/>
      <c r="N55" s="231"/>
      <c r="O55" s="213">
        <f t="shared" si="15"/>
        <v>0</v>
      </c>
      <c r="P55" s="213">
        <f>+(O55*$T$4)+O55</f>
        <v>0</v>
      </c>
      <c r="Q55" s="214"/>
    </row>
    <row r="56" spans="1:17">
      <c r="A56" s="209" t="s">
        <v>224</v>
      </c>
      <c r="B56" s="210"/>
      <c r="C56" s="210"/>
      <c r="D56" s="210"/>
      <c r="E56" s="210"/>
      <c r="F56" s="210"/>
      <c r="G56" s="210"/>
      <c r="H56" s="210"/>
      <c r="I56" s="210"/>
      <c r="J56" s="210"/>
      <c r="K56" s="210"/>
      <c r="L56" s="210"/>
      <c r="M56" s="210"/>
      <c r="N56" s="210"/>
      <c r="O56" s="213">
        <f t="shared" si="15"/>
        <v>0</v>
      </c>
      <c r="P56" s="213">
        <f>+(O56*$T$4)+O56</f>
        <v>0</v>
      </c>
      <c r="Q56" s="214"/>
    </row>
    <row r="57" spans="1:17">
      <c r="A57" s="209" t="s">
        <v>230</v>
      </c>
      <c r="B57" s="210"/>
      <c r="C57" s="210"/>
      <c r="D57" s="210"/>
      <c r="E57" s="210"/>
      <c r="F57" s="210"/>
      <c r="G57" s="210"/>
      <c r="H57" s="210"/>
      <c r="I57" s="210"/>
      <c r="J57" s="210"/>
      <c r="K57" s="210"/>
      <c r="L57" s="210"/>
      <c r="M57" s="210"/>
      <c r="N57" s="210"/>
      <c r="O57" s="213">
        <f t="shared" si="15"/>
        <v>0</v>
      </c>
      <c r="P57" s="213">
        <f>+(O57*$T$4)+O57</f>
        <v>0</v>
      </c>
      <c r="Q57" s="214"/>
    </row>
    <row r="58" spans="1:17">
      <c r="A58" s="209" t="s">
        <v>226</v>
      </c>
      <c r="B58" s="210"/>
      <c r="C58" s="216"/>
      <c r="D58" s="216"/>
      <c r="E58" s="216"/>
      <c r="F58" s="216"/>
      <c r="G58" s="216"/>
      <c r="H58" s="216"/>
      <c r="I58" s="216"/>
      <c r="J58" s="216"/>
      <c r="K58" s="216"/>
      <c r="L58" s="216"/>
      <c r="M58" s="216"/>
      <c r="N58" s="216"/>
      <c r="O58" s="213">
        <f t="shared" si="15"/>
        <v>0</v>
      </c>
      <c r="P58" s="213">
        <f>+(O58*$T$4)+O58</f>
        <v>0</v>
      </c>
      <c r="Q58" s="214"/>
    </row>
    <row r="59" spans="1:17">
      <c r="A59" s="209" t="s">
        <v>227</v>
      </c>
      <c r="B59" s="210"/>
      <c r="C59" s="218"/>
      <c r="D59" s="218"/>
      <c r="E59" s="210"/>
      <c r="F59" s="210"/>
      <c r="G59" s="210"/>
      <c r="H59" s="210"/>
      <c r="I59" s="210"/>
      <c r="J59" s="210"/>
      <c r="K59" s="210"/>
      <c r="L59" s="210"/>
      <c r="M59" s="210"/>
      <c r="N59" s="210"/>
      <c r="O59" s="213">
        <f t="shared" si="15"/>
        <v>0</v>
      </c>
      <c r="P59" s="213">
        <f>+(O59*$T$4)+O59</f>
        <v>0</v>
      </c>
      <c r="Q59" s="214"/>
    </row>
    <row r="60" spans="1:17">
      <c r="A60" s="228" t="s">
        <v>162</v>
      </c>
      <c r="B60" s="234"/>
      <c r="C60" s="235">
        <f t="shared" ref="C60:P60" si="16">SUM(C54:C59)</f>
        <v>0</v>
      </c>
      <c r="D60" s="235">
        <f t="shared" si="16"/>
        <v>0</v>
      </c>
      <c r="E60" s="235">
        <f t="shared" si="16"/>
        <v>0</v>
      </c>
      <c r="F60" s="235">
        <f t="shared" si="16"/>
        <v>0</v>
      </c>
      <c r="G60" s="235">
        <f t="shared" si="16"/>
        <v>0</v>
      </c>
      <c r="H60" s="235">
        <f t="shared" si="16"/>
        <v>0</v>
      </c>
      <c r="I60" s="235">
        <f t="shared" si="16"/>
        <v>0</v>
      </c>
      <c r="J60" s="235">
        <f t="shared" si="16"/>
        <v>0</v>
      </c>
      <c r="K60" s="235">
        <f t="shared" si="16"/>
        <v>0</v>
      </c>
      <c r="L60" s="235">
        <f t="shared" si="16"/>
        <v>0</v>
      </c>
      <c r="M60" s="235">
        <f t="shared" si="16"/>
        <v>0</v>
      </c>
      <c r="N60" s="235">
        <f t="shared" si="16"/>
        <v>0</v>
      </c>
      <c r="O60" s="235">
        <f t="shared" si="16"/>
        <v>0</v>
      </c>
      <c r="P60" s="235">
        <f t="shared" si="16"/>
        <v>0</v>
      </c>
      <c r="Q60" s="236"/>
    </row>
    <row r="61" spans="1:17">
      <c r="A61" s="407" t="s">
        <v>221</v>
      </c>
      <c r="B61" s="408"/>
      <c r="C61" s="408"/>
      <c r="D61" s="408"/>
      <c r="E61" s="408"/>
      <c r="F61" s="408"/>
      <c r="G61" s="408"/>
      <c r="H61" s="408"/>
      <c r="I61" s="408"/>
      <c r="J61" s="408"/>
      <c r="K61" s="408"/>
      <c r="L61" s="408"/>
      <c r="M61" s="408"/>
      <c r="N61" s="408"/>
      <c r="O61" s="408"/>
      <c r="P61" s="408"/>
      <c r="Q61" s="409"/>
    </row>
    <row r="62" spans="1:17">
      <c r="A62" s="209" t="s">
        <v>222</v>
      </c>
      <c r="B62" s="210"/>
      <c r="C62" s="216"/>
      <c r="D62" s="216"/>
      <c r="E62" s="216"/>
      <c r="F62" s="216"/>
      <c r="G62" s="216"/>
      <c r="H62" s="216"/>
      <c r="I62" s="216"/>
      <c r="J62" s="216"/>
      <c r="K62" s="216"/>
      <c r="L62" s="216"/>
      <c r="M62" s="216"/>
      <c r="N62" s="231"/>
      <c r="O62" s="213">
        <f t="shared" ref="O62:O67" si="17">SUM(C62:N62)</f>
        <v>0</v>
      </c>
      <c r="P62" s="213">
        <f>O62*(1+T60)</f>
        <v>0</v>
      </c>
      <c r="Q62" s="214"/>
    </row>
    <row r="63" spans="1:17">
      <c r="A63" s="209" t="s">
        <v>229</v>
      </c>
      <c r="B63" s="210"/>
      <c r="C63" s="216"/>
      <c r="D63" s="237"/>
      <c r="E63" s="237"/>
      <c r="F63" s="237"/>
      <c r="G63" s="237"/>
      <c r="H63" s="216"/>
      <c r="I63" s="216"/>
      <c r="J63" s="216"/>
      <c r="K63" s="216"/>
      <c r="L63" s="216"/>
      <c r="M63" s="216"/>
      <c r="N63" s="216"/>
      <c r="O63" s="213">
        <f t="shared" si="17"/>
        <v>0</v>
      </c>
      <c r="P63" s="213">
        <f>+(O63*$T$4)+O63</f>
        <v>0</v>
      </c>
      <c r="Q63" s="214"/>
    </row>
    <row r="64" spans="1:17">
      <c r="A64" s="209" t="s">
        <v>224</v>
      </c>
      <c r="B64" s="210"/>
      <c r="C64" s="210"/>
      <c r="D64" s="210"/>
      <c r="E64" s="210"/>
      <c r="F64" s="210"/>
      <c r="G64" s="210"/>
      <c r="H64" s="210"/>
      <c r="I64" s="210"/>
      <c r="J64" s="210"/>
      <c r="K64" s="210"/>
      <c r="L64" s="210"/>
      <c r="M64" s="210"/>
      <c r="N64" s="210"/>
      <c r="O64" s="213">
        <f t="shared" si="17"/>
        <v>0</v>
      </c>
      <c r="P64" s="213">
        <f>+(O64*$T$4)+O64</f>
        <v>0</v>
      </c>
      <c r="Q64" s="214"/>
    </row>
    <row r="65" spans="1:17">
      <c r="A65" s="209" t="s">
        <v>230</v>
      </c>
      <c r="B65" s="210"/>
      <c r="C65" s="210"/>
      <c r="D65" s="210"/>
      <c r="E65" s="210"/>
      <c r="F65" s="210"/>
      <c r="G65" s="210"/>
      <c r="H65" s="210"/>
      <c r="I65" s="210"/>
      <c r="J65" s="210"/>
      <c r="K65" s="210"/>
      <c r="L65" s="210"/>
      <c r="M65" s="210"/>
      <c r="N65" s="210"/>
      <c r="O65" s="213">
        <f t="shared" si="17"/>
        <v>0</v>
      </c>
      <c r="P65" s="213">
        <f>+(O65*$T$4)+O65</f>
        <v>0</v>
      </c>
      <c r="Q65" s="214"/>
    </row>
    <row r="66" spans="1:17">
      <c r="A66" s="209" t="s">
        <v>226</v>
      </c>
      <c r="B66" s="210"/>
      <c r="C66" s="216"/>
      <c r="D66" s="216"/>
      <c r="E66" s="216"/>
      <c r="F66" s="216"/>
      <c r="G66" s="216"/>
      <c r="H66" s="216"/>
      <c r="I66" s="216"/>
      <c r="J66" s="216"/>
      <c r="K66" s="216"/>
      <c r="L66" s="216"/>
      <c r="M66" s="216"/>
      <c r="N66" s="216"/>
      <c r="O66" s="213">
        <f t="shared" si="17"/>
        <v>0</v>
      </c>
      <c r="P66" s="213">
        <f>+(O66*$T$4)+O66</f>
        <v>0</v>
      </c>
      <c r="Q66" s="214"/>
    </row>
    <row r="67" spans="1:17">
      <c r="A67" s="209" t="s">
        <v>227</v>
      </c>
      <c r="B67" s="210"/>
      <c r="C67" s="210"/>
      <c r="D67" s="210"/>
      <c r="E67" s="210"/>
      <c r="F67" s="210"/>
      <c r="G67" s="210"/>
      <c r="H67" s="210"/>
      <c r="I67" s="210"/>
      <c r="J67" s="210"/>
      <c r="K67" s="210"/>
      <c r="L67" s="210"/>
      <c r="M67" s="210"/>
      <c r="N67" s="210"/>
      <c r="O67" s="213">
        <f t="shared" si="17"/>
        <v>0</v>
      </c>
      <c r="P67" s="213">
        <f>+(O67*$T$4)+O67</f>
        <v>0</v>
      </c>
      <c r="Q67" s="214"/>
    </row>
    <row r="68" spans="1:17">
      <c r="A68" s="228" t="s">
        <v>162</v>
      </c>
      <c r="B68" s="234"/>
      <c r="C68" s="229">
        <f t="shared" ref="C68:P68" si="18">SUM(C62:C67)</f>
        <v>0</v>
      </c>
      <c r="D68" s="229">
        <f t="shared" si="18"/>
        <v>0</v>
      </c>
      <c r="E68" s="229">
        <f t="shared" si="18"/>
        <v>0</v>
      </c>
      <c r="F68" s="229">
        <f t="shared" si="18"/>
        <v>0</v>
      </c>
      <c r="G68" s="229">
        <f t="shared" si="18"/>
        <v>0</v>
      </c>
      <c r="H68" s="229">
        <f t="shared" si="18"/>
        <v>0</v>
      </c>
      <c r="I68" s="229">
        <f t="shared" si="18"/>
        <v>0</v>
      </c>
      <c r="J68" s="229">
        <f t="shared" si="18"/>
        <v>0</v>
      </c>
      <c r="K68" s="229">
        <f t="shared" si="18"/>
        <v>0</v>
      </c>
      <c r="L68" s="229">
        <f t="shared" si="18"/>
        <v>0</v>
      </c>
      <c r="M68" s="229">
        <f t="shared" si="18"/>
        <v>0</v>
      </c>
      <c r="N68" s="229">
        <f t="shared" si="18"/>
        <v>0</v>
      </c>
      <c r="O68" s="229">
        <f t="shared" si="18"/>
        <v>0</v>
      </c>
      <c r="P68" s="229">
        <f t="shared" si="18"/>
        <v>0</v>
      </c>
      <c r="Q68" s="230"/>
    </row>
    <row r="69" spans="1:17">
      <c r="A69" s="407" t="s">
        <v>221</v>
      </c>
      <c r="B69" s="408"/>
      <c r="C69" s="408"/>
      <c r="D69" s="408"/>
      <c r="E69" s="408"/>
      <c r="F69" s="408"/>
      <c r="G69" s="408"/>
      <c r="H69" s="408"/>
      <c r="I69" s="408"/>
      <c r="J69" s="408"/>
      <c r="K69" s="408"/>
      <c r="L69" s="408"/>
      <c r="M69" s="408"/>
      <c r="N69" s="408"/>
      <c r="O69" s="408"/>
      <c r="P69" s="408"/>
      <c r="Q69" s="409"/>
    </row>
    <row r="70" spans="1:17">
      <c r="A70" s="209" t="s">
        <v>222</v>
      </c>
      <c r="B70" s="210"/>
      <c r="C70" s="216"/>
      <c r="D70" s="216"/>
      <c r="E70" s="216"/>
      <c r="F70" s="216"/>
      <c r="G70" s="216"/>
      <c r="H70" s="216"/>
      <c r="I70" s="217"/>
      <c r="J70" s="216"/>
      <c r="K70" s="216"/>
      <c r="L70" s="216"/>
      <c r="M70" s="216"/>
      <c r="N70" s="231"/>
      <c r="O70" s="213">
        <f t="shared" ref="O70:O75" si="19">SUM(C70:N70)</f>
        <v>0</v>
      </c>
      <c r="P70" s="213">
        <f>O70*(1+T68)</f>
        <v>0</v>
      </c>
      <c r="Q70" s="214"/>
    </row>
    <row r="71" spans="1:17">
      <c r="A71" s="209" t="s">
        <v>229</v>
      </c>
      <c r="B71" s="210"/>
      <c r="C71" s="216"/>
      <c r="D71" s="216"/>
      <c r="E71" s="216"/>
      <c r="F71" s="216"/>
      <c r="G71" s="216"/>
      <c r="H71" s="216"/>
      <c r="I71" s="216"/>
      <c r="J71" s="216"/>
      <c r="K71" s="216"/>
      <c r="L71" s="216"/>
      <c r="M71" s="216"/>
      <c r="N71" s="216"/>
      <c r="O71" s="213">
        <f t="shared" si="19"/>
        <v>0</v>
      </c>
      <c r="P71" s="213">
        <f>+(O71*$T$4)+O71</f>
        <v>0</v>
      </c>
      <c r="Q71" s="214"/>
    </row>
    <row r="72" spans="1:17">
      <c r="A72" s="209" t="s">
        <v>224</v>
      </c>
      <c r="B72" s="210"/>
      <c r="C72" s="216"/>
      <c r="D72" s="216"/>
      <c r="E72" s="216"/>
      <c r="F72" s="216"/>
      <c r="G72" s="216"/>
      <c r="H72" s="216"/>
      <c r="I72" s="216"/>
      <c r="J72" s="216"/>
      <c r="K72" s="216"/>
      <c r="L72" s="216"/>
      <c r="M72" s="216"/>
      <c r="N72" s="216"/>
      <c r="O72" s="213">
        <f t="shared" si="19"/>
        <v>0</v>
      </c>
      <c r="P72" s="213">
        <f>+(O72*$T$4)+O72</f>
        <v>0</v>
      </c>
      <c r="Q72" s="214"/>
    </row>
    <row r="73" spans="1:17">
      <c r="A73" s="209" t="s">
        <v>230</v>
      </c>
      <c r="B73" s="210"/>
      <c r="C73" s="210"/>
      <c r="D73" s="210"/>
      <c r="E73" s="210"/>
      <c r="F73" s="210"/>
      <c r="G73" s="210"/>
      <c r="H73" s="210"/>
      <c r="I73" s="210"/>
      <c r="J73" s="210"/>
      <c r="K73" s="210"/>
      <c r="L73" s="210"/>
      <c r="M73" s="210"/>
      <c r="N73" s="210"/>
      <c r="O73" s="213">
        <f t="shared" si="19"/>
        <v>0</v>
      </c>
      <c r="P73" s="213">
        <f>+(O73*$T$4)+O73</f>
        <v>0</v>
      </c>
      <c r="Q73" s="214"/>
    </row>
    <row r="74" spans="1:17">
      <c r="A74" s="209" t="s">
        <v>226</v>
      </c>
      <c r="B74" s="210"/>
      <c r="C74" s="216"/>
      <c r="D74" s="216"/>
      <c r="E74" s="216"/>
      <c r="F74" s="216"/>
      <c r="G74" s="216"/>
      <c r="H74" s="216"/>
      <c r="I74" s="216"/>
      <c r="J74" s="216"/>
      <c r="K74" s="216"/>
      <c r="L74" s="216"/>
      <c r="M74" s="216"/>
      <c r="N74" s="216"/>
      <c r="O74" s="213">
        <f t="shared" si="19"/>
        <v>0</v>
      </c>
      <c r="P74" s="213">
        <f>+(O74*$T$4)+O74</f>
        <v>0</v>
      </c>
      <c r="Q74" s="214"/>
    </row>
    <row r="75" spans="1:17">
      <c r="A75" s="209" t="s">
        <v>227</v>
      </c>
      <c r="B75" s="210"/>
      <c r="C75" s="210"/>
      <c r="D75" s="210"/>
      <c r="E75" s="210"/>
      <c r="F75" s="210"/>
      <c r="G75" s="210"/>
      <c r="H75" s="210"/>
      <c r="I75" s="210"/>
      <c r="J75" s="210"/>
      <c r="K75" s="210"/>
      <c r="L75" s="210"/>
      <c r="M75" s="210"/>
      <c r="N75" s="210"/>
      <c r="O75" s="213">
        <f t="shared" si="19"/>
        <v>0</v>
      </c>
      <c r="P75" s="213">
        <f>+(O75*$T$4)+O75</f>
        <v>0</v>
      </c>
      <c r="Q75" s="214"/>
    </row>
    <row r="76" spans="1:17">
      <c r="A76" s="228" t="s">
        <v>162</v>
      </c>
      <c r="B76" s="229"/>
      <c r="C76" s="229">
        <f t="shared" ref="C76:P76" si="20">SUM(C70:C75)</f>
        <v>0</v>
      </c>
      <c r="D76" s="229">
        <f t="shared" si="20"/>
        <v>0</v>
      </c>
      <c r="E76" s="229">
        <f t="shared" si="20"/>
        <v>0</v>
      </c>
      <c r="F76" s="229">
        <f t="shared" si="20"/>
        <v>0</v>
      </c>
      <c r="G76" s="229">
        <f t="shared" si="20"/>
        <v>0</v>
      </c>
      <c r="H76" s="229">
        <f t="shared" si="20"/>
        <v>0</v>
      </c>
      <c r="I76" s="229">
        <f t="shared" si="20"/>
        <v>0</v>
      </c>
      <c r="J76" s="229">
        <f t="shared" si="20"/>
        <v>0</v>
      </c>
      <c r="K76" s="229">
        <f t="shared" si="20"/>
        <v>0</v>
      </c>
      <c r="L76" s="229">
        <f t="shared" si="20"/>
        <v>0</v>
      </c>
      <c r="M76" s="229">
        <f t="shared" si="20"/>
        <v>0</v>
      </c>
      <c r="N76" s="229">
        <f t="shared" si="20"/>
        <v>0</v>
      </c>
      <c r="O76" s="229">
        <f t="shared" si="20"/>
        <v>0</v>
      </c>
      <c r="P76" s="229">
        <f t="shared" si="20"/>
        <v>0</v>
      </c>
      <c r="Q76" s="230"/>
    </row>
    <row r="77" spans="1:17">
      <c r="A77" s="407" t="s">
        <v>221</v>
      </c>
      <c r="B77" s="408"/>
      <c r="C77" s="408"/>
      <c r="D77" s="408"/>
      <c r="E77" s="408"/>
      <c r="F77" s="408"/>
      <c r="G77" s="408"/>
      <c r="H77" s="408"/>
      <c r="I77" s="408"/>
      <c r="J77" s="408"/>
      <c r="K77" s="408"/>
      <c r="L77" s="408"/>
      <c r="M77" s="408"/>
      <c r="N77" s="408"/>
      <c r="O77" s="408"/>
      <c r="P77" s="408"/>
      <c r="Q77" s="409"/>
    </row>
    <row r="78" spans="1:17">
      <c r="A78" s="209" t="s">
        <v>222</v>
      </c>
      <c r="B78" s="210"/>
      <c r="C78" s="238"/>
      <c r="D78" s="238"/>
      <c r="E78" s="238"/>
      <c r="F78" s="238"/>
      <c r="G78" s="238"/>
      <c r="H78" s="238"/>
      <c r="I78" s="238"/>
      <c r="J78" s="238"/>
      <c r="K78" s="238"/>
      <c r="L78" s="238"/>
      <c r="M78" s="238"/>
      <c r="N78" s="238"/>
      <c r="O78" s="213">
        <f t="shared" ref="O78:O83" si="21">SUM(C78:N78)</f>
        <v>0</v>
      </c>
      <c r="P78" s="213">
        <f>O78*(1+T76)</f>
        <v>0</v>
      </c>
      <c r="Q78" s="214"/>
    </row>
    <row r="79" spans="1:17">
      <c r="A79" s="209" t="s">
        <v>229</v>
      </c>
      <c r="B79" s="210"/>
      <c r="C79" s="239"/>
      <c r="D79" s="239"/>
      <c r="E79" s="239"/>
      <c r="F79" s="239"/>
      <c r="G79" s="239"/>
      <c r="H79" s="239"/>
      <c r="I79" s="239"/>
      <c r="J79" s="239"/>
      <c r="K79" s="239"/>
      <c r="L79" s="239"/>
      <c r="M79" s="239"/>
      <c r="N79" s="239"/>
      <c r="O79" s="213">
        <f t="shared" si="21"/>
        <v>0</v>
      </c>
      <c r="P79" s="213">
        <f>+(O79*$T$4)+O79</f>
        <v>0</v>
      </c>
      <c r="Q79" s="214"/>
    </row>
    <row r="80" spans="1:17">
      <c r="A80" s="209" t="s">
        <v>224</v>
      </c>
      <c r="B80" s="210"/>
      <c r="C80" s="210"/>
      <c r="D80" s="210"/>
      <c r="E80" s="210"/>
      <c r="F80" s="210"/>
      <c r="G80" s="210"/>
      <c r="H80" s="210"/>
      <c r="I80" s="210"/>
      <c r="J80" s="210"/>
      <c r="K80" s="210"/>
      <c r="L80" s="210"/>
      <c r="M80" s="210"/>
      <c r="N80" s="210"/>
      <c r="O80" s="213">
        <f t="shared" si="21"/>
        <v>0</v>
      </c>
      <c r="P80" s="213">
        <f>+(O80*$T$4)+O80</f>
        <v>0</v>
      </c>
      <c r="Q80" s="214"/>
    </row>
    <row r="81" spans="1:17">
      <c r="A81" s="209" t="s">
        <v>230</v>
      </c>
      <c r="B81" s="210"/>
      <c r="C81" s="210"/>
      <c r="D81" s="210"/>
      <c r="E81" s="210"/>
      <c r="F81" s="210"/>
      <c r="G81" s="210"/>
      <c r="H81" s="210"/>
      <c r="I81" s="210"/>
      <c r="J81" s="210"/>
      <c r="K81" s="210"/>
      <c r="L81" s="210"/>
      <c r="M81" s="210"/>
      <c r="N81" s="210"/>
      <c r="O81" s="213">
        <f t="shared" si="21"/>
        <v>0</v>
      </c>
      <c r="P81" s="213">
        <f>+(O81*$T$4)+O81</f>
        <v>0</v>
      </c>
      <c r="Q81" s="214"/>
    </row>
    <row r="82" spans="1:17">
      <c r="A82" s="209" t="s">
        <v>226</v>
      </c>
      <c r="B82" s="210"/>
      <c r="C82" s="238"/>
      <c r="D82" s="238"/>
      <c r="E82" s="238"/>
      <c r="F82" s="238"/>
      <c r="G82" s="238"/>
      <c r="H82" s="238"/>
      <c r="I82" s="238"/>
      <c r="J82" s="238"/>
      <c r="K82" s="238"/>
      <c r="L82" s="238"/>
      <c r="M82" s="238"/>
      <c r="N82" s="238"/>
      <c r="O82" s="213">
        <f t="shared" si="21"/>
        <v>0</v>
      </c>
      <c r="P82" s="213">
        <f>+(O82*$T$4)+O82</f>
        <v>0</v>
      </c>
      <c r="Q82" s="214"/>
    </row>
    <row r="83" spans="1:17">
      <c r="A83" s="209" t="s">
        <v>227</v>
      </c>
      <c r="B83" s="210"/>
      <c r="C83" s="210"/>
      <c r="D83" s="210"/>
      <c r="E83" s="210"/>
      <c r="F83" s="210"/>
      <c r="G83" s="210"/>
      <c r="H83" s="210"/>
      <c r="I83" s="210"/>
      <c r="J83" s="210"/>
      <c r="K83" s="210"/>
      <c r="L83" s="210"/>
      <c r="M83" s="210"/>
      <c r="N83" s="210"/>
      <c r="O83" s="213">
        <f t="shared" si="21"/>
        <v>0</v>
      </c>
      <c r="P83" s="213">
        <f>+(O83*$T$4)+O83</f>
        <v>0</v>
      </c>
      <c r="Q83" s="214"/>
    </row>
    <row r="84" spans="1:17">
      <c r="A84" s="228" t="s">
        <v>162</v>
      </c>
      <c r="B84" s="234"/>
      <c r="C84" s="229">
        <f t="shared" ref="C84:P84" si="22">SUM(C78:C83)</f>
        <v>0</v>
      </c>
      <c r="D84" s="229">
        <f t="shared" si="22"/>
        <v>0</v>
      </c>
      <c r="E84" s="229">
        <f t="shared" si="22"/>
        <v>0</v>
      </c>
      <c r="F84" s="229">
        <f t="shared" si="22"/>
        <v>0</v>
      </c>
      <c r="G84" s="229">
        <f t="shared" si="22"/>
        <v>0</v>
      </c>
      <c r="H84" s="229">
        <f t="shared" si="22"/>
        <v>0</v>
      </c>
      <c r="I84" s="229">
        <f t="shared" si="22"/>
        <v>0</v>
      </c>
      <c r="J84" s="229">
        <f t="shared" si="22"/>
        <v>0</v>
      </c>
      <c r="K84" s="229">
        <f t="shared" si="22"/>
        <v>0</v>
      </c>
      <c r="L84" s="229">
        <f t="shared" si="22"/>
        <v>0</v>
      </c>
      <c r="M84" s="229">
        <f t="shared" si="22"/>
        <v>0</v>
      </c>
      <c r="N84" s="229">
        <f t="shared" si="22"/>
        <v>0</v>
      </c>
      <c r="O84" s="229">
        <f t="shared" si="22"/>
        <v>0</v>
      </c>
      <c r="P84" s="229">
        <f t="shared" si="22"/>
        <v>0</v>
      </c>
      <c r="Q84" s="230"/>
    </row>
    <row r="85" spans="1:17">
      <c r="A85" s="407" t="s">
        <v>228</v>
      </c>
      <c r="B85" s="408"/>
      <c r="C85" s="408"/>
      <c r="D85" s="408"/>
      <c r="E85" s="408"/>
      <c r="F85" s="408"/>
      <c r="G85" s="408"/>
      <c r="H85" s="408"/>
      <c r="I85" s="408"/>
      <c r="J85" s="408"/>
      <c r="K85" s="408"/>
      <c r="L85" s="408"/>
      <c r="M85" s="408"/>
      <c r="N85" s="408"/>
      <c r="O85" s="408"/>
      <c r="P85" s="408"/>
      <c r="Q85" s="409"/>
    </row>
    <row r="86" spans="1:17">
      <c r="A86" s="209" t="s">
        <v>222</v>
      </c>
      <c r="B86" s="210"/>
      <c r="C86" s="216"/>
      <c r="D86" s="216"/>
      <c r="E86" s="216"/>
      <c r="F86" s="216"/>
      <c r="G86" s="216"/>
      <c r="H86" s="216"/>
      <c r="I86" s="216"/>
      <c r="J86" s="216"/>
      <c r="K86" s="216"/>
      <c r="L86" s="216"/>
      <c r="M86" s="216"/>
      <c r="N86" s="216"/>
      <c r="O86" s="213">
        <f t="shared" ref="O86:O91" si="23">SUM(C86:N86)</f>
        <v>0</v>
      </c>
      <c r="P86" s="213">
        <f>O86*(1+T84)</f>
        <v>0</v>
      </c>
      <c r="Q86" s="214"/>
    </row>
    <row r="87" spans="1:17">
      <c r="A87" s="209" t="s">
        <v>229</v>
      </c>
      <c r="B87" s="210"/>
      <c r="C87" s="216"/>
      <c r="D87" s="216"/>
      <c r="E87" s="216"/>
      <c r="F87" s="216"/>
      <c r="G87" s="216"/>
      <c r="H87" s="216"/>
      <c r="I87" s="216"/>
      <c r="J87" s="216"/>
      <c r="K87" s="216"/>
      <c r="L87" s="216"/>
      <c r="M87" s="216"/>
      <c r="N87" s="216"/>
      <c r="O87" s="213">
        <f t="shared" si="23"/>
        <v>0</v>
      </c>
      <c r="P87" s="213">
        <f>+(O87*$T$4)+O87</f>
        <v>0</v>
      </c>
      <c r="Q87" s="214"/>
    </row>
    <row r="88" spans="1:17">
      <c r="A88" s="209" t="s">
        <v>224</v>
      </c>
      <c r="B88" s="210"/>
      <c r="C88" s="210"/>
      <c r="D88" s="210"/>
      <c r="E88" s="210"/>
      <c r="F88" s="210"/>
      <c r="G88" s="210"/>
      <c r="H88" s="210"/>
      <c r="I88" s="210"/>
      <c r="J88" s="210"/>
      <c r="K88" s="216"/>
      <c r="L88" s="210"/>
      <c r="M88" s="210"/>
      <c r="N88" s="210"/>
      <c r="O88" s="213">
        <f t="shared" si="23"/>
        <v>0</v>
      </c>
      <c r="P88" s="213">
        <f>+(O88*$T$4)+O88</f>
        <v>0</v>
      </c>
      <c r="Q88" s="214"/>
    </row>
    <row r="89" spans="1:17">
      <c r="A89" s="209" t="s">
        <v>230</v>
      </c>
      <c r="B89" s="210"/>
      <c r="C89" s="210"/>
      <c r="D89" s="210"/>
      <c r="E89" s="210"/>
      <c r="F89" s="210"/>
      <c r="G89" s="210"/>
      <c r="H89" s="210"/>
      <c r="I89" s="210"/>
      <c r="J89" s="210"/>
      <c r="K89" s="210"/>
      <c r="L89" s="210"/>
      <c r="M89" s="210"/>
      <c r="N89" s="210"/>
      <c r="O89" s="213">
        <f t="shared" si="23"/>
        <v>0</v>
      </c>
      <c r="P89" s="213">
        <f>+(O89*$T$4)+O89</f>
        <v>0</v>
      </c>
      <c r="Q89" s="214"/>
    </row>
    <row r="90" spans="1:17">
      <c r="A90" s="209" t="s">
        <v>226</v>
      </c>
      <c r="B90" s="210"/>
      <c r="C90" s="216"/>
      <c r="D90" s="216"/>
      <c r="E90" s="216"/>
      <c r="F90" s="216"/>
      <c r="G90" s="216"/>
      <c r="H90" s="216"/>
      <c r="I90" s="216"/>
      <c r="J90" s="216"/>
      <c r="K90" s="216"/>
      <c r="L90" s="216"/>
      <c r="M90" s="216"/>
      <c r="N90" s="216"/>
      <c r="O90" s="213">
        <f t="shared" si="23"/>
        <v>0</v>
      </c>
      <c r="P90" s="213">
        <f>+(O90*$T$4)+O90</f>
        <v>0</v>
      </c>
      <c r="Q90" s="214"/>
    </row>
    <row r="91" spans="1:17">
      <c r="A91" s="209" t="s">
        <v>227</v>
      </c>
      <c r="B91" s="210"/>
      <c r="C91" s="210"/>
      <c r="D91" s="210"/>
      <c r="E91" s="210"/>
      <c r="F91" s="210"/>
      <c r="G91" s="210"/>
      <c r="H91" s="210"/>
      <c r="I91" s="210"/>
      <c r="J91" s="210"/>
      <c r="K91" s="210"/>
      <c r="L91" s="210"/>
      <c r="M91" s="210"/>
      <c r="N91" s="210"/>
      <c r="O91" s="213">
        <f t="shared" si="23"/>
        <v>0</v>
      </c>
      <c r="P91" s="213">
        <f>+(O91*$T$4)+O91</f>
        <v>0</v>
      </c>
      <c r="Q91" s="214"/>
    </row>
    <row r="92" spans="1:17">
      <c r="A92" s="228" t="s">
        <v>162</v>
      </c>
      <c r="B92" s="229"/>
      <c r="C92" s="229">
        <f t="shared" ref="C92:P92" si="24">SUM(C86:C91)</f>
        <v>0</v>
      </c>
      <c r="D92" s="229">
        <f t="shared" si="24"/>
        <v>0</v>
      </c>
      <c r="E92" s="229">
        <f t="shared" si="24"/>
        <v>0</v>
      </c>
      <c r="F92" s="229">
        <f t="shared" si="24"/>
        <v>0</v>
      </c>
      <c r="G92" s="229">
        <f t="shared" si="24"/>
        <v>0</v>
      </c>
      <c r="H92" s="229">
        <f t="shared" si="24"/>
        <v>0</v>
      </c>
      <c r="I92" s="229">
        <f t="shared" si="24"/>
        <v>0</v>
      </c>
      <c r="J92" s="229">
        <f t="shared" si="24"/>
        <v>0</v>
      </c>
      <c r="K92" s="229">
        <f t="shared" si="24"/>
        <v>0</v>
      </c>
      <c r="L92" s="229">
        <f t="shared" si="24"/>
        <v>0</v>
      </c>
      <c r="M92" s="229">
        <f t="shared" si="24"/>
        <v>0</v>
      </c>
      <c r="N92" s="229">
        <f t="shared" si="24"/>
        <v>0</v>
      </c>
      <c r="O92" s="229">
        <f t="shared" si="24"/>
        <v>0</v>
      </c>
      <c r="P92" s="229">
        <f t="shared" si="24"/>
        <v>0</v>
      </c>
      <c r="Q92" s="230"/>
    </row>
    <row r="93" spans="1:17">
      <c r="A93" s="407" t="s">
        <v>221</v>
      </c>
      <c r="B93" s="408"/>
      <c r="C93" s="408"/>
      <c r="D93" s="408"/>
      <c r="E93" s="408"/>
      <c r="F93" s="408"/>
      <c r="G93" s="408"/>
      <c r="H93" s="408"/>
      <c r="I93" s="408"/>
      <c r="J93" s="408"/>
      <c r="K93" s="408"/>
      <c r="L93" s="408"/>
      <c r="M93" s="408"/>
      <c r="N93" s="408"/>
      <c r="O93" s="408"/>
      <c r="P93" s="408"/>
      <c r="Q93" s="409"/>
    </row>
    <row r="94" spans="1:17">
      <c r="A94" s="209" t="s">
        <v>222</v>
      </c>
      <c r="B94" s="210"/>
      <c r="C94" s="216"/>
      <c r="D94" s="216"/>
      <c r="E94" s="216"/>
      <c r="F94" s="216"/>
      <c r="G94" s="216"/>
      <c r="H94" s="216"/>
      <c r="I94" s="216"/>
      <c r="J94" s="216"/>
      <c r="K94" s="216"/>
      <c r="L94" s="216"/>
      <c r="M94" s="216"/>
      <c r="N94" s="216"/>
      <c r="O94" s="213">
        <f t="shared" ref="O94:O99" si="25">SUM(C94:N94)</f>
        <v>0</v>
      </c>
      <c r="P94" s="213">
        <f>O94*(1+T92)</f>
        <v>0</v>
      </c>
      <c r="Q94" s="214"/>
    </row>
    <row r="95" spans="1:17">
      <c r="A95" s="209" t="s">
        <v>229</v>
      </c>
      <c r="B95" s="210"/>
      <c r="C95" s="216"/>
      <c r="D95" s="216"/>
      <c r="E95" s="216"/>
      <c r="F95" s="216"/>
      <c r="G95" s="216"/>
      <c r="H95" s="216"/>
      <c r="I95" s="216"/>
      <c r="J95" s="216"/>
      <c r="K95" s="216"/>
      <c r="L95" s="216"/>
      <c r="M95" s="216"/>
      <c r="N95" s="216"/>
      <c r="O95" s="213">
        <f t="shared" si="25"/>
        <v>0</v>
      </c>
      <c r="P95" s="213">
        <f>+(O95*$T$4)+O95</f>
        <v>0</v>
      </c>
      <c r="Q95" s="214"/>
    </row>
    <row r="96" spans="1:17">
      <c r="A96" s="209" t="s">
        <v>224</v>
      </c>
      <c r="B96" s="210"/>
      <c r="C96" s="210"/>
      <c r="D96" s="210"/>
      <c r="E96" s="210"/>
      <c r="F96" s="210"/>
      <c r="G96" s="210"/>
      <c r="H96" s="210"/>
      <c r="I96" s="210"/>
      <c r="J96" s="210"/>
      <c r="K96" s="210"/>
      <c r="L96" s="210"/>
      <c r="M96" s="210"/>
      <c r="N96" s="210"/>
      <c r="O96" s="213">
        <f t="shared" si="25"/>
        <v>0</v>
      </c>
      <c r="P96" s="213">
        <f>+(O96*$T$4)+O96</f>
        <v>0</v>
      </c>
      <c r="Q96" s="214"/>
    </row>
    <row r="97" spans="1:17">
      <c r="A97" s="209" t="s">
        <v>230</v>
      </c>
      <c r="B97" s="210"/>
      <c r="C97" s="210"/>
      <c r="D97" s="210"/>
      <c r="E97" s="210"/>
      <c r="F97" s="210"/>
      <c r="G97" s="210"/>
      <c r="H97" s="210"/>
      <c r="I97" s="210"/>
      <c r="J97" s="210"/>
      <c r="K97" s="210"/>
      <c r="L97" s="210"/>
      <c r="M97" s="210"/>
      <c r="N97" s="210"/>
      <c r="O97" s="213">
        <f t="shared" si="25"/>
        <v>0</v>
      </c>
      <c r="P97" s="213">
        <f>+(O97*$T$4)+O97</f>
        <v>0</v>
      </c>
      <c r="Q97" s="214"/>
    </row>
    <row r="98" spans="1:17">
      <c r="A98" s="209" t="s">
        <v>226</v>
      </c>
      <c r="B98" s="210"/>
      <c r="C98" s="216"/>
      <c r="D98" s="216"/>
      <c r="E98" s="216"/>
      <c r="F98" s="216"/>
      <c r="G98" s="216"/>
      <c r="H98" s="216"/>
      <c r="I98" s="216"/>
      <c r="J98" s="216"/>
      <c r="K98" s="216"/>
      <c r="L98" s="216"/>
      <c r="M98" s="216"/>
      <c r="N98" s="216"/>
      <c r="O98" s="213">
        <f t="shared" si="25"/>
        <v>0</v>
      </c>
      <c r="P98" s="213">
        <f>+(O98*$T$4)+O98</f>
        <v>0</v>
      </c>
      <c r="Q98" s="214"/>
    </row>
    <row r="99" spans="1:17">
      <c r="A99" s="209" t="s">
        <v>227</v>
      </c>
      <c r="B99" s="210"/>
      <c r="C99" s="210"/>
      <c r="D99" s="210"/>
      <c r="E99" s="210"/>
      <c r="F99" s="210"/>
      <c r="G99" s="210"/>
      <c r="H99" s="210"/>
      <c r="I99" s="210"/>
      <c r="J99" s="210"/>
      <c r="K99" s="210"/>
      <c r="L99" s="210"/>
      <c r="M99" s="210"/>
      <c r="N99" s="210"/>
      <c r="O99" s="213">
        <f t="shared" si="25"/>
        <v>0</v>
      </c>
      <c r="P99" s="213">
        <f>+(O99*$T$4)+O99</f>
        <v>0</v>
      </c>
      <c r="Q99" s="214"/>
    </row>
    <row r="100" spans="1:17">
      <c r="A100" s="228" t="s">
        <v>162</v>
      </c>
      <c r="B100" s="229"/>
      <c r="C100" s="229">
        <f t="shared" ref="C100:P100" si="26">SUM(C94:C99)</f>
        <v>0</v>
      </c>
      <c r="D100" s="229">
        <f t="shared" si="26"/>
        <v>0</v>
      </c>
      <c r="E100" s="229">
        <f t="shared" si="26"/>
        <v>0</v>
      </c>
      <c r="F100" s="229">
        <f t="shared" si="26"/>
        <v>0</v>
      </c>
      <c r="G100" s="229">
        <f t="shared" si="26"/>
        <v>0</v>
      </c>
      <c r="H100" s="229">
        <f t="shared" si="26"/>
        <v>0</v>
      </c>
      <c r="I100" s="229">
        <f t="shared" si="26"/>
        <v>0</v>
      </c>
      <c r="J100" s="229">
        <f t="shared" si="26"/>
        <v>0</v>
      </c>
      <c r="K100" s="229">
        <f t="shared" si="26"/>
        <v>0</v>
      </c>
      <c r="L100" s="229">
        <f t="shared" si="26"/>
        <v>0</v>
      </c>
      <c r="M100" s="229">
        <f t="shared" si="26"/>
        <v>0</v>
      </c>
      <c r="N100" s="229">
        <f t="shared" si="26"/>
        <v>0</v>
      </c>
      <c r="O100" s="229">
        <f t="shared" si="26"/>
        <v>0</v>
      </c>
      <c r="P100" s="229">
        <f t="shared" si="26"/>
        <v>0</v>
      </c>
      <c r="Q100" s="230"/>
    </row>
    <row r="101" spans="1:17">
      <c r="A101" s="407" t="s">
        <v>221</v>
      </c>
      <c r="B101" s="408"/>
      <c r="C101" s="408"/>
      <c r="D101" s="408"/>
      <c r="E101" s="408"/>
      <c r="F101" s="408"/>
      <c r="G101" s="408"/>
      <c r="H101" s="408"/>
      <c r="I101" s="408"/>
      <c r="J101" s="408"/>
      <c r="K101" s="408"/>
      <c r="L101" s="408"/>
      <c r="M101" s="408"/>
      <c r="N101" s="408"/>
      <c r="O101" s="408"/>
      <c r="P101" s="408"/>
      <c r="Q101" s="409"/>
    </row>
    <row r="102" spans="1:17">
      <c r="A102" s="209" t="s">
        <v>222</v>
      </c>
      <c r="B102" s="210"/>
      <c r="C102" s="216"/>
      <c r="D102" s="216"/>
      <c r="E102" s="216"/>
      <c r="F102" s="216"/>
      <c r="G102" s="216"/>
      <c r="H102" s="216"/>
      <c r="I102" s="216"/>
      <c r="J102" s="216"/>
      <c r="K102" s="216"/>
      <c r="L102" s="216"/>
      <c r="M102" s="216"/>
      <c r="N102" s="216"/>
      <c r="O102" s="213">
        <f t="shared" ref="O102:O107" si="27">SUM(C102:N102)</f>
        <v>0</v>
      </c>
      <c r="P102" s="213">
        <f>O102*(1+T100)</f>
        <v>0</v>
      </c>
      <c r="Q102" s="214"/>
    </row>
    <row r="103" spans="1:17">
      <c r="A103" s="209" t="s">
        <v>229</v>
      </c>
      <c r="B103" s="210"/>
      <c r="C103" s="216"/>
      <c r="D103" s="216"/>
      <c r="E103" s="216"/>
      <c r="F103" s="216"/>
      <c r="G103" s="216"/>
      <c r="H103" s="216"/>
      <c r="I103" s="216"/>
      <c r="J103" s="216"/>
      <c r="K103" s="216"/>
      <c r="L103" s="216"/>
      <c r="M103" s="216"/>
      <c r="N103" s="216"/>
      <c r="O103" s="213">
        <f t="shared" si="27"/>
        <v>0</v>
      </c>
      <c r="P103" s="213">
        <f>+(O103*$T$4)+O103</f>
        <v>0</v>
      </c>
      <c r="Q103" s="214"/>
    </row>
    <row r="104" spans="1:17">
      <c r="A104" s="209" t="s">
        <v>224</v>
      </c>
      <c r="B104" s="210"/>
      <c r="C104" s="210"/>
      <c r="D104" s="210"/>
      <c r="E104" s="210"/>
      <c r="F104" s="210"/>
      <c r="G104" s="210"/>
      <c r="H104" s="210"/>
      <c r="I104" s="210"/>
      <c r="J104" s="210"/>
      <c r="K104" s="210"/>
      <c r="L104" s="210"/>
      <c r="M104" s="210"/>
      <c r="N104" s="210"/>
      <c r="O104" s="213">
        <f t="shared" si="27"/>
        <v>0</v>
      </c>
      <c r="P104" s="213">
        <f>+(O104*$T$4)+O104</f>
        <v>0</v>
      </c>
      <c r="Q104" s="214"/>
    </row>
    <row r="105" spans="1:17">
      <c r="A105" s="209" t="s">
        <v>230</v>
      </c>
      <c r="B105" s="210"/>
      <c r="C105" s="210"/>
      <c r="D105" s="210"/>
      <c r="E105" s="210"/>
      <c r="F105" s="210"/>
      <c r="G105" s="210"/>
      <c r="H105" s="210"/>
      <c r="I105" s="210"/>
      <c r="J105" s="210"/>
      <c r="K105" s="210"/>
      <c r="L105" s="210"/>
      <c r="M105" s="210"/>
      <c r="N105" s="210"/>
      <c r="O105" s="213">
        <f t="shared" si="27"/>
        <v>0</v>
      </c>
      <c r="P105" s="213">
        <f>+(O105*$T$4)+O105</f>
        <v>0</v>
      </c>
      <c r="Q105" s="214"/>
    </row>
    <row r="106" spans="1:17">
      <c r="A106" s="209" t="s">
        <v>226</v>
      </c>
      <c r="B106" s="210"/>
      <c r="C106" s="216"/>
      <c r="D106" s="216"/>
      <c r="E106" s="216"/>
      <c r="F106" s="216"/>
      <c r="G106" s="216"/>
      <c r="H106" s="216"/>
      <c r="I106" s="216"/>
      <c r="J106" s="216"/>
      <c r="K106" s="216"/>
      <c r="L106" s="216"/>
      <c r="M106" s="216"/>
      <c r="N106" s="216"/>
      <c r="O106" s="213">
        <f t="shared" si="27"/>
        <v>0</v>
      </c>
      <c r="P106" s="213">
        <f>+(O106*$T$4)+O106</f>
        <v>0</v>
      </c>
      <c r="Q106" s="214"/>
    </row>
    <row r="107" spans="1:17">
      <c r="A107" s="209" t="s">
        <v>227</v>
      </c>
      <c r="B107" s="210"/>
      <c r="C107" s="210"/>
      <c r="D107" s="210"/>
      <c r="E107" s="210"/>
      <c r="F107" s="210"/>
      <c r="G107" s="210"/>
      <c r="H107" s="210"/>
      <c r="I107" s="210"/>
      <c r="J107" s="210"/>
      <c r="K107" s="210"/>
      <c r="L107" s="210"/>
      <c r="M107" s="210"/>
      <c r="N107" s="210"/>
      <c r="O107" s="213">
        <f t="shared" si="27"/>
        <v>0</v>
      </c>
      <c r="P107" s="213">
        <f>+(O107*$T$4)+O107</f>
        <v>0</v>
      </c>
      <c r="Q107" s="214"/>
    </row>
    <row r="108" spans="1:17">
      <c r="A108" s="240" t="s">
        <v>162</v>
      </c>
      <c r="B108" s="241"/>
      <c r="C108" s="242">
        <f t="shared" ref="C108:P108" si="28">SUM(C102:C107)</f>
        <v>0</v>
      </c>
      <c r="D108" s="242">
        <f t="shared" si="28"/>
        <v>0</v>
      </c>
      <c r="E108" s="242">
        <f t="shared" si="28"/>
        <v>0</v>
      </c>
      <c r="F108" s="242">
        <f t="shared" si="28"/>
        <v>0</v>
      </c>
      <c r="G108" s="242">
        <f t="shared" si="28"/>
        <v>0</v>
      </c>
      <c r="H108" s="242">
        <f t="shared" si="28"/>
        <v>0</v>
      </c>
      <c r="I108" s="242">
        <f t="shared" si="28"/>
        <v>0</v>
      </c>
      <c r="J108" s="242">
        <f t="shared" si="28"/>
        <v>0</v>
      </c>
      <c r="K108" s="242">
        <f t="shared" si="28"/>
        <v>0</v>
      </c>
      <c r="L108" s="242">
        <f t="shared" si="28"/>
        <v>0</v>
      </c>
      <c r="M108" s="242">
        <f t="shared" si="28"/>
        <v>0</v>
      </c>
      <c r="N108" s="242">
        <f t="shared" si="28"/>
        <v>0</v>
      </c>
      <c r="O108" s="242">
        <f t="shared" si="28"/>
        <v>0</v>
      </c>
      <c r="P108" s="242">
        <f t="shared" si="28"/>
        <v>0</v>
      </c>
      <c r="Q108" s="243"/>
    </row>
    <row r="109" spans="1:17">
      <c r="A109" s="407" t="s">
        <v>221</v>
      </c>
      <c r="B109" s="408"/>
      <c r="C109" s="408"/>
      <c r="D109" s="408"/>
      <c r="E109" s="408"/>
      <c r="F109" s="408"/>
      <c r="G109" s="408"/>
      <c r="H109" s="408"/>
      <c r="I109" s="408"/>
      <c r="J109" s="408"/>
      <c r="K109" s="408"/>
      <c r="L109" s="408"/>
      <c r="M109" s="408"/>
      <c r="N109" s="408"/>
      <c r="O109" s="408"/>
      <c r="P109" s="408"/>
      <c r="Q109" s="409"/>
    </row>
    <row r="110" spans="1:17">
      <c r="A110" s="209" t="s">
        <v>222</v>
      </c>
      <c r="B110" s="210"/>
      <c r="C110" s="216"/>
      <c r="D110" s="216"/>
      <c r="E110" s="216"/>
      <c r="F110" s="216"/>
      <c r="G110" s="216"/>
      <c r="H110" s="216"/>
      <c r="I110" s="216"/>
      <c r="J110" s="216"/>
      <c r="K110" s="216"/>
      <c r="L110" s="216"/>
      <c r="M110" s="216"/>
      <c r="N110" s="231"/>
      <c r="O110" s="213">
        <f t="shared" ref="O110:O115" si="29">SUM(C110:N110)</f>
        <v>0</v>
      </c>
      <c r="P110" s="213">
        <f>O110*(1+T108)</f>
        <v>0</v>
      </c>
      <c r="Q110" s="214"/>
    </row>
    <row r="111" spans="1:17">
      <c r="A111" s="209" t="s">
        <v>229</v>
      </c>
      <c r="B111" s="210"/>
      <c r="C111" s="216"/>
      <c r="D111" s="216"/>
      <c r="E111" s="216"/>
      <c r="F111" s="216"/>
      <c r="G111" s="216"/>
      <c r="H111" s="216"/>
      <c r="I111" s="216"/>
      <c r="J111" s="216"/>
      <c r="K111" s="216"/>
      <c r="L111" s="216"/>
      <c r="M111" s="216"/>
      <c r="N111" s="216"/>
      <c r="O111" s="213">
        <f t="shared" si="29"/>
        <v>0</v>
      </c>
      <c r="P111" s="213">
        <f>+(O111*$T$4)+O111</f>
        <v>0</v>
      </c>
      <c r="Q111" s="214"/>
    </row>
    <row r="112" spans="1:17">
      <c r="A112" s="209" t="s">
        <v>224</v>
      </c>
      <c r="B112" s="210"/>
      <c r="C112" s="210"/>
      <c r="D112" s="210"/>
      <c r="E112" s="210"/>
      <c r="F112" s="210"/>
      <c r="G112" s="210"/>
      <c r="H112" s="210"/>
      <c r="I112" s="210"/>
      <c r="J112" s="210"/>
      <c r="K112" s="210"/>
      <c r="L112" s="210"/>
      <c r="M112" s="210"/>
      <c r="N112" s="210"/>
      <c r="O112" s="213">
        <f t="shared" si="29"/>
        <v>0</v>
      </c>
      <c r="P112" s="213">
        <f>+(O112*$T$4)+O112</f>
        <v>0</v>
      </c>
      <c r="Q112" s="214"/>
    </row>
    <row r="113" spans="1:17">
      <c r="A113" s="209" t="s">
        <v>230</v>
      </c>
      <c r="B113" s="210"/>
      <c r="C113" s="210"/>
      <c r="D113" s="210"/>
      <c r="E113" s="210"/>
      <c r="F113" s="210"/>
      <c r="G113" s="210"/>
      <c r="H113" s="210"/>
      <c r="I113" s="210"/>
      <c r="J113" s="210"/>
      <c r="K113" s="210"/>
      <c r="L113" s="210"/>
      <c r="M113" s="210"/>
      <c r="N113" s="210"/>
      <c r="O113" s="213">
        <f t="shared" si="29"/>
        <v>0</v>
      </c>
      <c r="P113" s="213">
        <f>+(O113*$T$4)+O113</f>
        <v>0</v>
      </c>
      <c r="Q113" s="214"/>
    </row>
    <row r="114" spans="1:17">
      <c r="A114" s="209" t="s">
        <v>226</v>
      </c>
      <c r="B114" s="210"/>
      <c r="C114" s="216"/>
      <c r="D114" s="216"/>
      <c r="E114" s="216"/>
      <c r="F114" s="216"/>
      <c r="G114" s="216"/>
      <c r="H114" s="216"/>
      <c r="I114" s="216"/>
      <c r="J114" s="216"/>
      <c r="K114" s="216"/>
      <c r="L114" s="216"/>
      <c r="M114" s="216"/>
      <c r="N114" s="216"/>
      <c r="O114" s="213">
        <f t="shared" si="29"/>
        <v>0</v>
      </c>
      <c r="P114" s="213">
        <f>+(O114*$T$4)+O114</f>
        <v>0</v>
      </c>
      <c r="Q114" s="214"/>
    </row>
    <row r="115" spans="1:17">
      <c r="A115" s="209" t="s">
        <v>227</v>
      </c>
      <c r="B115" s="210"/>
      <c r="C115" s="210"/>
      <c r="D115" s="210"/>
      <c r="E115" s="210"/>
      <c r="F115" s="210"/>
      <c r="G115" s="210"/>
      <c r="H115" s="210"/>
      <c r="I115" s="210"/>
      <c r="J115" s="210"/>
      <c r="K115" s="210"/>
      <c r="L115" s="210"/>
      <c r="M115" s="210"/>
      <c r="N115" s="210"/>
      <c r="O115" s="213">
        <f t="shared" si="29"/>
        <v>0</v>
      </c>
      <c r="P115" s="213">
        <f>+(O115*$T$4)+O115</f>
        <v>0</v>
      </c>
      <c r="Q115" s="214"/>
    </row>
    <row r="116" spans="1:17">
      <c r="A116" s="240" t="s">
        <v>162</v>
      </c>
      <c r="B116" s="242"/>
      <c r="C116" s="242">
        <f t="shared" ref="C116:P116" si="30">SUM(C110:C115)</f>
        <v>0</v>
      </c>
      <c r="D116" s="242">
        <f t="shared" si="30"/>
        <v>0</v>
      </c>
      <c r="E116" s="242">
        <f t="shared" si="30"/>
        <v>0</v>
      </c>
      <c r="F116" s="242">
        <f t="shared" si="30"/>
        <v>0</v>
      </c>
      <c r="G116" s="242">
        <f t="shared" si="30"/>
        <v>0</v>
      </c>
      <c r="H116" s="242">
        <f t="shared" si="30"/>
        <v>0</v>
      </c>
      <c r="I116" s="242">
        <f t="shared" si="30"/>
        <v>0</v>
      </c>
      <c r="J116" s="242">
        <f t="shared" si="30"/>
        <v>0</v>
      </c>
      <c r="K116" s="242">
        <f t="shared" si="30"/>
        <v>0</v>
      </c>
      <c r="L116" s="242">
        <f t="shared" si="30"/>
        <v>0</v>
      </c>
      <c r="M116" s="242">
        <f t="shared" si="30"/>
        <v>0</v>
      </c>
      <c r="N116" s="242">
        <f t="shared" si="30"/>
        <v>0</v>
      </c>
      <c r="O116" s="242">
        <f t="shared" si="30"/>
        <v>0</v>
      </c>
      <c r="P116" s="242">
        <f t="shared" si="30"/>
        <v>0</v>
      </c>
      <c r="Q116" s="243"/>
    </row>
    <row r="117" spans="1:17">
      <c r="A117" s="407" t="s">
        <v>221</v>
      </c>
      <c r="B117" s="408"/>
      <c r="C117" s="408"/>
      <c r="D117" s="408"/>
      <c r="E117" s="408"/>
      <c r="F117" s="408"/>
      <c r="G117" s="408"/>
      <c r="H117" s="408"/>
      <c r="I117" s="408"/>
      <c r="J117" s="408"/>
      <c r="K117" s="408"/>
      <c r="L117" s="408"/>
      <c r="M117" s="408"/>
      <c r="N117" s="408"/>
      <c r="O117" s="408"/>
      <c r="P117" s="408"/>
      <c r="Q117" s="409"/>
    </row>
    <row r="118" spans="1:17">
      <c r="A118" s="209" t="s">
        <v>222</v>
      </c>
      <c r="B118" s="210"/>
      <c r="C118" s="216"/>
      <c r="D118" s="216"/>
      <c r="E118" s="216"/>
      <c r="F118" s="216"/>
      <c r="G118" s="216"/>
      <c r="H118" s="216"/>
      <c r="I118" s="216"/>
      <c r="J118" s="216"/>
      <c r="K118" s="216"/>
      <c r="L118" s="216"/>
      <c r="M118" s="216"/>
      <c r="N118" s="231"/>
      <c r="O118" s="213">
        <f t="shared" ref="O118:O123" si="31">SUM(C118:N118)</f>
        <v>0</v>
      </c>
      <c r="P118" s="213">
        <f>O118*(1+T116)</f>
        <v>0</v>
      </c>
      <c r="Q118" s="214"/>
    </row>
    <row r="119" spans="1:17">
      <c r="A119" s="209" t="s">
        <v>229</v>
      </c>
      <c r="B119" s="210"/>
      <c r="C119" s="216"/>
      <c r="D119" s="216"/>
      <c r="E119" s="216"/>
      <c r="F119" s="216"/>
      <c r="G119" s="216"/>
      <c r="H119" s="216"/>
      <c r="I119" s="216"/>
      <c r="J119" s="216"/>
      <c r="K119" s="216"/>
      <c r="L119" s="216"/>
      <c r="M119" s="216"/>
      <c r="N119" s="216"/>
      <c r="O119" s="213">
        <f t="shared" si="31"/>
        <v>0</v>
      </c>
      <c r="P119" s="213">
        <f>+(O119*$T$4)+O119</f>
        <v>0</v>
      </c>
      <c r="Q119" s="214"/>
    </row>
    <row r="120" spans="1:17">
      <c r="A120" s="209" t="s">
        <v>224</v>
      </c>
      <c r="B120" s="210"/>
      <c r="C120" s="210"/>
      <c r="D120" s="210"/>
      <c r="E120" s="210"/>
      <c r="F120" s="210"/>
      <c r="G120" s="210"/>
      <c r="H120" s="210"/>
      <c r="I120" s="210"/>
      <c r="J120" s="210"/>
      <c r="K120" s="210"/>
      <c r="L120" s="210"/>
      <c r="M120" s="210"/>
      <c r="N120" s="210"/>
      <c r="O120" s="213">
        <f t="shared" si="31"/>
        <v>0</v>
      </c>
      <c r="P120" s="213">
        <f>+(O120*$T$4)+O120</f>
        <v>0</v>
      </c>
      <c r="Q120" s="214"/>
    </row>
    <row r="121" spans="1:17">
      <c r="A121" s="209" t="s">
        <v>230</v>
      </c>
      <c r="B121" s="210"/>
      <c r="C121" s="210"/>
      <c r="D121" s="210"/>
      <c r="E121" s="210"/>
      <c r="F121" s="210"/>
      <c r="G121" s="210"/>
      <c r="H121" s="210"/>
      <c r="I121" s="210"/>
      <c r="J121" s="210"/>
      <c r="K121" s="210"/>
      <c r="L121" s="210"/>
      <c r="M121" s="210"/>
      <c r="N121" s="210"/>
      <c r="O121" s="213">
        <f t="shared" si="31"/>
        <v>0</v>
      </c>
      <c r="P121" s="213">
        <f>+(O121*$T$4)+O121</f>
        <v>0</v>
      </c>
      <c r="Q121" s="214"/>
    </row>
    <row r="122" spans="1:17">
      <c r="A122" s="209" t="s">
        <v>226</v>
      </c>
      <c r="B122" s="210"/>
      <c r="C122" s="216"/>
      <c r="D122" s="216"/>
      <c r="E122" s="216"/>
      <c r="F122" s="216"/>
      <c r="G122" s="216"/>
      <c r="H122" s="216"/>
      <c r="I122" s="216"/>
      <c r="J122" s="216"/>
      <c r="K122" s="216"/>
      <c r="L122" s="216"/>
      <c r="M122" s="216"/>
      <c r="N122" s="216"/>
      <c r="O122" s="213">
        <f t="shared" si="31"/>
        <v>0</v>
      </c>
      <c r="P122" s="213">
        <f>+(O122*$T$4)+O122</f>
        <v>0</v>
      </c>
      <c r="Q122" s="214"/>
    </row>
    <row r="123" spans="1:17">
      <c r="A123" s="209" t="s">
        <v>227</v>
      </c>
      <c r="B123" s="210"/>
      <c r="C123" s="210"/>
      <c r="D123" s="210"/>
      <c r="E123" s="210"/>
      <c r="F123" s="210"/>
      <c r="G123" s="210"/>
      <c r="H123" s="210"/>
      <c r="I123" s="210"/>
      <c r="J123" s="210"/>
      <c r="K123" s="210"/>
      <c r="L123" s="210"/>
      <c r="M123" s="210"/>
      <c r="N123" s="210"/>
      <c r="O123" s="213">
        <f t="shared" si="31"/>
        <v>0</v>
      </c>
      <c r="P123" s="213">
        <f>+(O123*$T$4)+O123</f>
        <v>0</v>
      </c>
      <c r="Q123" s="214"/>
    </row>
    <row r="124" spans="1:17">
      <c r="A124" s="240" t="s">
        <v>162</v>
      </c>
      <c r="B124" s="241"/>
      <c r="C124" s="242">
        <f t="shared" ref="C124:P124" si="32">SUM(C118:C123)</f>
        <v>0</v>
      </c>
      <c r="D124" s="242">
        <f t="shared" si="32"/>
        <v>0</v>
      </c>
      <c r="E124" s="242">
        <f t="shared" si="32"/>
        <v>0</v>
      </c>
      <c r="F124" s="242">
        <f t="shared" si="32"/>
        <v>0</v>
      </c>
      <c r="G124" s="242">
        <f t="shared" si="32"/>
        <v>0</v>
      </c>
      <c r="H124" s="242">
        <f t="shared" si="32"/>
        <v>0</v>
      </c>
      <c r="I124" s="242">
        <f t="shared" si="32"/>
        <v>0</v>
      </c>
      <c r="J124" s="242">
        <f t="shared" si="32"/>
        <v>0</v>
      </c>
      <c r="K124" s="242">
        <f t="shared" si="32"/>
        <v>0</v>
      </c>
      <c r="L124" s="242">
        <f t="shared" si="32"/>
        <v>0</v>
      </c>
      <c r="M124" s="242">
        <f t="shared" si="32"/>
        <v>0</v>
      </c>
      <c r="N124" s="242">
        <f t="shared" si="32"/>
        <v>0</v>
      </c>
      <c r="O124" s="242">
        <f t="shared" si="32"/>
        <v>0</v>
      </c>
      <c r="P124" s="242">
        <f t="shared" si="32"/>
        <v>0</v>
      </c>
      <c r="Q124" s="243"/>
    </row>
    <row r="125" spans="1:17">
      <c r="A125" s="407" t="s">
        <v>221</v>
      </c>
      <c r="B125" s="408"/>
      <c r="C125" s="408"/>
      <c r="D125" s="408"/>
      <c r="E125" s="408"/>
      <c r="F125" s="408"/>
      <c r="G125" s="408"/>
      <c r="H125" s="408"/>
      <c r="I125" s="408"/>
      <c r="J125" s="408"/>
      <c r="K125" s="408"/>
      <c r="L125" s="408"/>
      <c r="M125" s="408"/>
      <c r="N125" s="408"/>
      <c r="O125" s="408"/>
      <c r="P125" s="408"/>
      <c r="Q125" s="409"/>
    </row>
    <row r="126" spans="1:17">
      <c r="A126" s="209" t="s">
        <v>222</v>
      </c>
      <c r="B126" s="210"/>
      <c r="C126" s="216"/>
      <c r="D126" s="216"/>
      <c r="E126" s="216"/>
      <c r="F126" s="216"/>
      <c r="G126" s="216"/>
      <c r="H126" s="216"/>
      <c r="I126" s="216"/>
      <c r="J126" s="216"/>
      <c r="K126" s="216"/>
      <c r="L126" s="216"/>
      <c r="M126" s="216"/>
      <c r="N126" s="216"/>
      <c r="O126" s="213">
        <f t="shared" ref="O126:O131" si="33">SUM(C126:N126)</f>
        <v>0</v>
      </c>
      <c r="P126" s="213">
        <f>O126*(1+T124)</f>
        <v>0</v>
      </c>
      <c r="Q126" s="214"/>
    </row>
    <row r="127" spans="1:17">
      <c r="A127" s="209" t="s">
        <v>229</v>
      </c>
      <c r="B127" s="210"/>
      <c r="C127" s="216"/>
      <c r="D127" s="216"/>
      <c r="E127" s="216"/>
      <c r="F127" s="216"/>
      <c r="G127" s="216"/>
      <c r="H127" s="216"/>
      <c r="I127" s="216"/>
      <c r="J127" s="216"/>
      <c r="K127" s="216"/>
      <c r="L127" s="231"/>
      <c r="M127" s="231"/>
      <c r="N127" s="231"/>
      <c r="O127" s="213">
        <f t="shared" si="33"/>
        <v>0</v>
      </c>
      <c r="P127" s="213">
        <f>+(O127*$T$4)+O127</f>
        <v>0</v>
      </c>
      <c r="Q127" s="214"/>
    </row>
    <row r="128" spans="1:17">
      <c r="A128" s="209" t="s">
        <v>224</v>
      </c>
      <c r="B128" s="210"/>
      <c r="C128" s="210"/>
      <c r="D128" s="210"/>
      <c r="E128" s="210"/>
      <c r="F128" s="210"/>
      <c r="G128" s="210"/>
      <c r="H128" s="210"/>
      <c r="I128" s="210"/>
      <c r="J128" s="210"/>
      <c r="K128" s="210"/>
      <c r="L128" s="210"/>
      <c r="M128" s="210"/>
      <c r="N128" s="210"/>
      <c r="O128" s="213">
        <f t="shared" si="33"/>
        <v>0</v>
      </c>
      <c r="P128" s="213">
        <f>+(O128*$T$4)+O128</f>
        <v>0</v>
      </c>
      <c r="Q128" s="214"/>
    </row>
    <row r="129" spans="1:18">
      <c r="A129" s="209" t="s">
        <v>230</v>
      </c>
      <c r="B129" s="210"/>
      <c r="C129" s="210"/>
      <c r="D129" s="210"/>
      <c r="E129" s="210"/>
      <c r="F129" s="210"/>
      <c r="G129" s="210"/>
      <c r="H129" s="210"/>
      <c r="I129" s="210"/>
      <c r="J129" s="210"/>
      <c r="K129" s="210"/>
      <c r="L129" s="210"/>
      <c r="M129" s="210"/>
      <c r="N129" s="210"/>
      <c r="O129" s="213">
        <f t="shared" si="33"/>
        <v>0</v>
      </c>
      <c r="P129" s="213">
        <f>+(O129*$T$4)+O129</f>
        <v>0</v>
      </c>
      <c r="Q129" s="214"/>
    </row>
    <row r="130" spans="1:18">
      <c r="A130" s="209" t="s">
        <v>226</v>
      </c>
      <c r="B130" s="210"/>
      <c r="C130" s="216"/>
      <c r="D130" s="216"/>
      <c r="E130" s="216"/>
      <c r="F130" s="216"/>
      <c r="G130" s="216"/>
      <c r="H130" s="216"/>
      <c r="I130" s="216"/>
      <c r="J130" s="216"/>
      <c r="K130" s="216"/>
      <c r="L130" s="216"/>
      <c r="M130" s="216"/>
      <c r="N130" s="216"/>
      <c r="O130" s="213">
        <f t="shared" si="33"/>
        <v>0</v>
      </c>
      <c r="P130" s="213">
        <f>+(O130*$T$4)+O130</f>
        <v>0</v>
      </c>
      <c r="Q130" s="214"/>
    </row>
    <row r="131" spans="1:18">
      <c r="A131" s="209" t="s">
        <v>227</v>
      </c>
      <c r="B131" s="210"/>
      <c r="C131" s="210"/>
      <c r="D131" s="210"/>
      <c r="E131" s="210"/>
      <c r="F131" s="210"/>
      <c r="G131" s="210"/>
      <c r="H131" s="210"/>
      <c r="I131" s="210"/>
      <c r="J131" s="210"/>
      <c r="K131" s="210"/>
      <c r="L131" s="210"/>
      <c r="M131" s="210"/>
      <c r="N131" s="210"/>
      <c r="O131" s="213">
        <f t="shared" si="33"/>
        <v>0</v>
      </c>
      <c r="P131" s="213">
        <f>+(O131*$T$4)+O131</f>
        <v>0</v>
      </c>
      <c r="Q131" s="214"/>
    </row>
    <row r="132" spans="1:18">
      <c r="A132" s="240" t="s">
        <v>162</v>
      </c>
      <c r="B132" s="241"/>
      <c r="C132" s="244">
        <f t="shared" ref="C132:P132" si="34">SUM(C126:C131)</f>
        <v>0</v>
      </c>
      <c r="D132" s="244">
        <f t="shared" si="34"/>
        <v>0</v>
      </c>
      <c r="E132" s="244">
        <f t="shared" si="34"/>
        <v>0</v>
      </c>
      <c r="F132" s="244">
        <f t="shared" si="34"/>
        <v>0</v>
      </c>
      <c r="G132" s="244">
        <f t="shared" si="34"/>
        <v>0</v>
      </c>
      <c r="H132" s="244">
        <f t="shared" si="34"/>
        <v>0</v>
      </c>
      <c r="I132" s="244">
        <f t="shared" si="34"/>
        <v>0</v>
      </c>
      <c r="J132" s="244">
        <f t="shared" si="34"/>
        <v>0</v>
      </c>
      <c r="K132" s="244">
        <f t="shared" si="34"/>
        <v>0</v>
      </c>
      <c r="L132" s="244">
        <f t="shared" si="34"/>
        <v>0</v>
      </c>
      <c r="M132" s="244">
        <f t="shared" si="34"/>
        <v>0</v>
      </c>
      <c r="N132" s="244">
        <f t="shared" si="34"/>
        <v>0</v>
      </c>
      <c r="O132" s="244">
        <f t="shared" si="34"/>
        <v>0</v>
      </c>
      <c r="P132" s="244">
        <f t="shared" si="34"/>
        <v>0</v>
      </c>
      <c r="Q132" s="243"/>
      <c r="R132" s="159"/>
    </row>
    <row r="133" spans="1:18">
      <c r="A133" s="407" t="s">
        <v>228</v>
      </c>
      <c r="B133" s="408"/>
      <c r="C133" s="408"/>
      <c r="D133" s="408"/>
      <c r="E133" s="408"/>
      <c r="F133" s="408"/>
      <c r="G133" s="408"/>
      <c r="H133" s="408"/>
      <c r="I133" s="408"/>
      <c r="J133" s="408"/>
      <c r="K133" s="408"/>
      <c r="L133" s="408"/>
      <c r="M133" s="408"/>
      <c r="N133" s="408"/>
      <c r="O133" s="408"/>
      <c r="P133" s="408"/>
      <c r="Q133" s="409"/>
    </row>
    <row r="134" spans="1:18">
      <c r="A134" s="209" t="s">
        <v>222</v>
      </c>
      <c r="B134" s="210"/>
      <c r="C134" s="216"/>
      <c r="D134" s="216"/>
      <c r="E134" s="216"/>
      <c r="F134" s="216"/>
      <c r="G134" s="216"/>
      <c r="H134" s="216"/>
      <c r="I134" s="216"/>
      <c r="J134" s="216"/>
      <c r="K134" s="216"/>
      <c r="L134" s="216"/>
      <c r="M134" s="216"/>
      <c r="N134" s="216"/>
      <c r="O134" s="213">
        <f t="shared" ref="O134:O139" si="35">SUM(C134:N134)</f>
        <v>0</v>
      </c>
      <c r="P134" s="213">
        <f>O134*(1+T132)</f>
        <v>0</v>
      </c>
      <c r="Q134" s="214"/>
    </row>
    <row r="135" spans="1:18">
      <c r="A135" s="209" t="s">
        <v>229</v>
      </c>
      <c r="B135" s="210"/>
      <c r="C135" s="216"/>
      <c r="D135" s="216"/>
      <c r="E135" s="216"/>
      <c r="F135" s="216"/>
      <c r="G135" s="216"/>
      <c r="H135" s="216"/>
      <c r="I135" s="216"/>
      <c r="J135" s="216"/>
      <c r="K135" s="216"/>
      <c r="L135" s="216"/>
      <c r="M135" s="216"/>
      <c r="N135" s="216"/>
      <c r="O135" s="213">
        <f t="shared" si="35"/>
        <v>0</v>
      </c>
      <c r="P135" s="213">
        <f>+(O135*$T$4)+O135</f>
        <v>0</v>
      </c>
      <c r="Q135" s="214"/>
    </row>
    <row r="136" spans="1:18">
      <c r="A136" s="209" t="s">
        <v>224</v>
      </c>
      <c r="B136" s="210"/>
      <c r="C136" s="210"/>
      <c r="D136" s="210"/>
      <c r="E136" s="210"/>
      <c r="F136" s="210"/>
      <c r="G136" s="210"/>
      <c r="H136" s="210"/>
      <c r="I136" s="210"/>
      <c r="J136" s="210"/>
      <c r="K136" s="210"/>
      <c r="L136" s="210"/>
      <c r="M136" s="210"/>
      <c r="N136" s="216"/>
      <c r="O136" s="213">
        <f t="shared" si="35"/>
        <v>0</v>
      </c>
      <c r="P136" s="213">
        <f>+(O136*$T$4)+O136</f>
        <v>0</v>
      </c>
      <c r="Q136" s="214"/>
    </row>
    <row r="137" spans="1:18">
      <c r="A137" s="209" t="s">
        <v>230</v>
      </c>
      <c r="B137" s="210"/>
      <c r="C137" s="210"/>
      <c r="D137" s="210"/>
      <c r="E137" s="210"/>
      <c r="F137" s="210"/>
      <c r="G137" s="210"/>
      <c r="H137" s="210"/>
      <c r="I137" s="210"/>
      <c r="J137" s="210"/>
      <c r="K137" s="210"/>
      <c r="L137" s="210"/>
      <c r="M137" s="210"/>
      <c r="N137" s="216"/>
      <c r="O137" s="213">
        <f t="shared" si="35"/>
        <v>0</v>
      </c>
      <c r="P137" s="213">
        <f>+(O137*$T$4)+O137</f>
        <v>0</v>
      </c>
      <c r="Q137" s="214"/>
    </row>
    <row r="138" spans="1:18">
      <c r="A138" s="209" t="s">
        <v>226</v>
      </c>
      <c r="B138" s="210"/>
      <c r="C138" s="216"/>
      <c r="D138" s="216"/>
      <c r="E138" s="216"/>
      <c r="F138" s="216"/>
      <c r="G138" s="216"/>
      <c r="H138" s="216"/>
      <c r="I138" s="216"/>
      <c r="J138" s="216"/>
      <c r="K138" s="216"/>
      <c r="L138" s="216"/>
      <c r="M138" s="216"/>
      <c r="N138" s="216"/>
      <c r="O138" s="213">
        <f t="shared" si="35"/>
        <v>0</v>
      </c>
      <c r="P138" s="213">
        <f>+(O138*$T$4)+O138</f>
        <v>0</v>
      </c>
      <c r="Q138" s="214"/>
    </row>
    <row r="139" spans="1:18">
      <c r="A139" s="209" t="s">
        <v>227</v>
      </c>
      <c r="B139" s="210"/>
      <c r="C139" s="210"/>
      <c r="D139" s="210"/>
      <c r="E139" s="210"/>
      <c r="F139" s="210"/>
      <c r="G139" s="210"/>
      <c r="H139" s="210"/>
      <c r="I139" s="210"/>
      <c r="J139" s="210"/>
      <c r="K139" s="210"/>
      <c r="L139" s="210"/>
      <c r="M139" s="210"/>
      <c r="N139" s="216"/>
      <c r="O139" s="213">
        <f t="shared" si="35"/>
        <v>0</v>
      </c>
      <c r="P139" s="213">
        <f>+(O139*$T$4)+O139</f>
        <v>0</v>
      </c>
      <c r="Q139" s="214"/>
    </row>
    <row r="140" spans="1:18">
      <c r="A140" s="245" t="s">
        <v>162</v>
      </c>
      <c r="B140" s="241"/>
      <c r="C140" s="246">
        <f t="shared" ref="C140:P140" si="36">SUM(C134:C139)</f>
        <v>0</v>
      </c>
      <c r="D140" s="246">
        <f t="shared" si="36"/>
        <v>0</v>
      </c>
      <c r="E140" s="246">
        <f t="shared" si="36"/>
        <v>0</v>
      </c>
      <c r="F140" s="246">
        <f t="shared" si="36"/>
        <v>0</v>
      </c>
      <c r="G140" s="246">
        <f t="shared" si="36"/>
        <v>0</v>
      </c>
      <c r="H140" s="246">
        <f t="shared" si="36"/>
        <v>0</v>
      </c>
      <c r="I140" s="246">
        <f t="shared" si="36"/>
        <v>0</v>
      </c>
      <c r="J140" s="246">
        <f t="shared" si="36"/>
        <v>0</v>
      </c>
      <c r="K140" s="246">
        <f t="shared" si="36"/>
        <v>0</v>
      </c>
      <c r="L140" s="246">
        <f t="shared" si="36"/>
        <v>0</v>
      </c>
      <c r="M140" s="246">
        <f t="shared" si="36"/>
        <v>0</v>
      </c>
      <c r="N140" s="246">
        <f t="shared" si="36"/>
        <v>0</v>
      </c>
      <c r="O140" s="246">
        <f t="shared" si="36"/>
        <v>0</v>
      </c>
      <c r="P140" s="246">
        <f t="shared" si="36"/>
        <v>0</v>
      </c>
      <c r="Q140" s="243"/>
    </row>
    <row r="141" spans="1:18">
      <c r="A141" s="407" t="s">
        <v>221</v>
      </c>
      <c r="B141" s="408"/>
      <c r="C141" s="408"/>
      <c r="D141" s="408"/>
      <c r="E141" s="408"/>
      <c r="F141" s="408"/>
      <c r="G141" s="408"/>
      <c r="H141" s="408"/>
      <c r="I141" s="408"/>
      <c r="J141" s="408"/>
      <c r="K141" s="408"/>
      <c r="L141" s="408"/>
      <c r="M141" s="408"/>
      <c r="N141" s="408"/>
      <c r="O141" s="408"/>
      <c r="P141" s="408"/>
      <c r="Q141" s="409"/>
    </row>
    <row r="142" spans="1:18">
      <c r="A142" s="209" t="s">
        <v>222</v>
      </c>
      <c r="B142" s="210"/>
      <c r="C142" s="210"/>
      <c r="D142" s="210"/>
      <c r="E142" s="210"/>
      <c r="F142" s="210"/>
      <c r="G142" s="210"/>
      <c r="H142" s="210"/>
      <c r="I142" s="210"/>
      <c r="J142" s="210"/>
      <c r="K142" s="210"/>
      <c r="L142" s="210"/>
      <c r="M142" s="210"/>
      <c r="N142" s="210"/>
      <c r="O142" s="213">
        <f t="shared" ref="O142:O147" si="37">SUM(C142:N142)</f>
        <v>0</v>
      </c>
      <c r="P142" s="213">
        <f>O142*(1+T140)</f>
        <v>0</v>
      </c>
      <c r="Q142" s="214"/>
    </row>
    <row r="143" spans="1:18">
      <c r="A143" s="209" t="s">
        <v>229</v>
      </c>
      <c r="B143" s="210"/>
      <c r="C143" s="210"/>
      <c r="D143" s="210"/>
      <c r="E143" s="210"/>
      <c r="F143" s="210"/>
      <c r="G143" s="210"/>
      <c r="H143" s="210"/>
      <c r="I143" s="210"/>
      <c r="J143" s="210"/>
      <c r="K143" s="210"/>
      <c r="L143" s="210"/>
      <c r="M143" s="210"/>
      <c r="N143" s="210"/>
      <c r="O143" s="213">
        <f t="shared" si="37"/>
        <v>0</v>
      </c>
      <c r="P143" s="213">
        <f>+(O143*$T$4)+O143</f>
        <v>0</v>
      </c>
      <c r="Q143" s="214"/>
    </row>
    <row r="144" spans="1:18">
      <c r="A144" s="209" t="s">
        <v>224</v>
      </c>
      <c r="B144" s="210"/>
      <c r="C144" s="210"/>
      <c r="D144" s="210"/>
      <c r="E144" s="210"/>
      <c r="F144" s="210"/>
      <c r="G144" s="210"/>
      <c r="H144" s="210"/>
      <c r="I144" s="210"/>
      <c r="J144" s="210"/>
      <c r="K144" s="210"/>
      <c r="L144" s="210"/>
      <c r="M144" s="210"/>
      <c r="N144" s="210"/>
      <c r="O144" s="213">
        <f t="shared" si="37"/>
        <v>0</v>
      </c>
      <c r="P144" s="213">
        <f>+(O144*$T$4)+O144</f>
        <v>0</v>
      </c>
      <c r="Q144" s="214"/>
    </row>
    <row r="145" spans="1:17">
      <c r="A145" s="209" t="s">
        <v>230</v>
      </c>
      <c r="B145" s="210"/>
      <c r="C145" s="210"/>
      <c r="D145" s="210"/>
      <c r="E145" s="210"/>
      <c r="F145" s="210"/>
      <c r="G145" s="210"/>
      <c r="H145" s="210"/>
      <c r="I145" s="210"/>
      <c r="J145" s="210"/>
      <c r="K145" s="210"/>
      <c r="L145" s="210"/>
      <c r="M145" s="210"/>
      <c r="N145" s="210"/>
      <c r="O145" s="213">
        <f t="shared" si="37"/>
        <v>0</v>
      </c>
      <c r="P145" s="213">
        <f>+(O145*$T$4)+O145</f>
        <v>0</v>
      </c>
      <c r="Q145" s="214"/>
    </row>
    <row r="146" spans="1:17">
      <c r="A146" s="209" t="s">
        <v>226</v>
      </c>
      <c r="B146" s="210"/>
      <c r="C146" s="210"/>
      <c r="D146" s="210"/>
      <c r="E146" s="210"/>
      <c r="F146" s="210"/>
      <c r="G146" s="210"/>
      <c r="H146" s="210"/>
      <c r="I146" s="210"/>
      <c r="J146" s="210"/>
      <c r="K146" s="210"/>
      <c r="L146" s="210"/>
      <c r="M146" s="210"/>
      <c r="N146" s="210"/>
      <c r="O146" s="213">
        <f t="shared" si="37"/>
        <v>0</v>
      </c>
      <c r="P146" s="213">
        <f>+(O146*$T$4)+O146</f>
        <v>0</v>
      </c>
      <c r="Q146" s="214"/>
    </row>
    <row r="147" spans="1:17">
      <c r="A147" s="209" t="s">
        <v>227</v>
      </c>
      <c r="B147" s="210"/>
      <c r="C147" s="210"/>
      <c r="D147" s="210"/>
      <c r="E147" s="210"/>
      <c r="F147" s="210"/>
      <c r="G147" s="210"/>
      <c r="H147" s="210"/>
      <c r="I147" s="210"/>
      <c r="J147" s="210"/>
      <c r="K147" s="210"/>
      <c r="L147" s="210"/>
      <c r="M147" s="210"/>
      <c r="N147" s="210"/>
      <c r="O147" s="213">
        <f t="shared" si="37"/>
        <v>0</v>
      </c>
      <c r="P147" s="213">
        <f>+(O147*$T$4)+O147</f>
        <v>0</v>
      </c>
      <c r="Q147" s="214"/>
    </row>
    <row r="148" spans="1:17">
      <c r="A148" s="247" t="s">
        <v>162</v>
      </c>
      <c r="B148" s="234"/>
      <c r="C148" s="234">
        <f t="shared" ref="C148:P148" si="38">SUM(C142:C147)</f>
        <v>0</v>
      </c>
      <c r="D148" s="234">
        <f t="shared" si="38"/>
        <v>0</v>
      </c>
      <c r="E148" s="234">
        <f t="shared" si="38"/>
        <v>0</v>
      </c>
      <c r="F148" s="234">
        <f t="shared" si="38"/>
        <v>0</v>
      </c>
      <c r="G148" s="234">
        <f t="shared" si="38"/>
        <v>0</v>
      </c>
      <c r="H148" s="234">
        <f t="shared" si="38"/>
        <v>0</v>
      </c>
      <c r="I148" s="234">
        <f t="shared" si="38"/>
        <v>0</v>
      </c>
      <c r="J148" s="234">
        <f t="shared" si="38"/>
        <v>0</v>
      </c>
      <c r="K148" s="229">
        <f t="shared" si="38"/>
        <v>0</v>
      </c>
      <c r="L148" s="229">
        <f t="shared" si="38"/>
        <v>0</v>
      </c>
      <c r="M148" s="229">
        <f t="shared" si="38"/>
        <v>0</v>
      </c>
      <c r="N148" s="229">
        <f t="shared" si="38"/>
        <v>0</v>
      </c>
      <c r="O148" s="248">
        <f t="shared" si="38"/>
        <v>0</v>
      </c>
      <c r="P148" s="248">
        <f t="shared" si="38"/>
        <v>0</v>
      </c>
      <c r="Q148" s="249"/>
    </row>
    <row r="149" spans="1:17" ht="13.5" thickBot="1">
      <c r="A149" s="419" t="s">
        <v>100</v>
      </c>
      <c r="B149" s="419"/>
      <c r="C149" s="250">
        <f t="shared" ref="C149:O149" si="39">+C20+C28+C36+C44+C52+C60+C68+C76+C84+C92+C100+C108+C116+C124+C132+C140+C148</f>
        <v>0</v>
      </c>
      <c r="D149" s="250">
        <f t="shared" si="39"/>
        <v>0</v>
      </c>
      <c r="E149" s="250">
        <f t="shared" si="39"/>
        <v>0</v>
      </c>
      <c r="F149" s="250">
        <f t="shared" si="39"/>
        <v>0</v>
      </c>
      <c r="G149" s="250">
        <f t="shared" si="39"/>
        <v>0</v>
      </c>
      <c r="H149" s="250">
        <f t="shared" si="39"/>
        <v>0</v>
      </c>
      <c r="I149" s="250">
        <f t="shared" si="39"/>
        <v>0</v>
      </c>
      <c r="J149" s="250">
        <f t="shared" si="39"/>
        <v>0</v>
      </c>
      <c r="K149" s="250">
        <f t="shared" si="39"/>
        <v>0</v>
      </c>
      <c r="L149" s="250">
        <f t="shared" si="39"/>
        <v>0</v>
      </c>
      <c r="M149" s="250">
        <f t="shared" si="39"/>
        <v>0</v>
      </c>
      <c r="N149" s="250">
        <f t="shared" si="39"/>
        <v>0</v>
      </c>
      <c r="O149" s="250">
        <f t="shared" si="39"/>
        <v>0</v>
      </c>
      <c r="P149" s="250">
        <f>+P20+P28+P36+P44+P52+P60+P68+P76+P84+P92+P100+P108+P116+P124+P132+P140+P148+P12</f>
        <v>0</v>
      </c>
      <c r="Q149" s="251"/>
    </row>
    <row r="150" spans="1:17">
      <c r="O150" s="252"/>
    </row>
    <row r="151" spans="1:17" ht="13.5" thickBot="1">
      <c r="A151" s="420" t="s">
        <v>231</v>
      </c>
      <c r="B151" s="420"/>
    </row>
    <row r="152" spans="1:17">
      <c r="A152" s="258" t="s">
        <v>232</v>
      </c>
      <c r="B152" s="259" t="s">
        <v>233</v>
      </c>
      <c r="C152" s="201"/>
      <c r="D152" s="201"/>
      <c r="E152" s="201"/>
      <c r="F152" s="201"/>
      <c r="G152" s="201"/>
      <c r="H152" s="201"/>
      <c r="I152" s="201"/>
      <c r="J152" s="201"/>
      <c r="K152" s="201"/>
      <c r="L152" s="201"/>
      <c r="M152" s="201"/>
      <c r="N152" s="201"/>
    </row>
    <row r="153" spans="1:17">
      <c r="A153" s="253" t="s">
        <v>222</v>
      </c>
      <c r="B153" s="254">
        <f>P6+P14+P22+P30+P38+P46+P54+P62+P70+P78+P86+P94+P102+P110+P118+P126+P134+P142</f>
        <v>0</v>
      </c>
      <c r="C153" s="255"/>
      <c r="D153" s="256"/>
      <c r="E153" s="256"/>
      <c r="F153" s="256"/>
      <c r="G153" s="256"/>
      <c r="H153" s="256"/>
      <c r="I153" s="256"/>
      <c r="J153" s="256"/>
      <c r="K153" s="256"/>
      <c r="L153" s="256"/>
      <c r="M153" s="256"/>
      <c r="N153" s="256"/>
    </row>
    <row r="154" spans="1:17">
      <c r="A154" s="253" t="s">
        <v>229</v>
      </c>
      <c r="B154" s="254">
        <f>P7+P15+P23+P31+P39+P47+P55+P63+P71+P79+P87+P95+P103+P111+P119+P127+P135+P143</f>
        <v>0</v>
      </c>
      <c r="C154" s="255"/>
      <c r="D154" s="256"/>
      <c r="E154" s="256"/>
      <c r="F154" s="256"/>
      <c r="G154" s="256"/>
      <c r="H154" s="256"/>
      <c r="I154" s="256"/>
      <c r="J154" s="256"/>
      <c r="K154" s="256"/>
      <c r="L154" s="256"/>
      <c r="M154" s="256"/>
      <c r="N154" s="256"/>
    </row>
    <row r="155" spans="1:17">
      <c r="A155" s="253" t="s">
        <v>224</v>
      </c>
      <c r="B155" s="254">
        <f>P8+P16+P24+P32+P40+P48+P56+P64+P72+P80+P88+P96+P104+P112+P120+P128+P136+P144</f>
        <v>0</v>
      </c>
      <c r="C155" s="255"/>
      <c r="D155" s="256"/>
      <c r="E155" s="256"/>
      <c r="F155" s="256"/>
      <c r="G155" s="256"/>
      <c r="H155" s="256"/>
      <c r="I155" s="256"/>
      <c r="J155" s="256"/>
      <c r="K155" s="256"/>
      <c r="L155" s="256"/>
      <c r="M155" s="256"/>
      <c r="N155" s="256"/>
    </row>
    <row r="156" spans="1:17">
      <c r="A156" s="253" t="s">
        <v>230</v>
      </c>
      <c r="B156" s="254">
        <f>P9+P17+P25+P33+P41+P49+P57+P65+P73+P81+P89+P97+P105+P113+P121+P129+P137+P145</f>
        <v>0</v>
      </c>
      <c r="C156" s="255"/>
      <c r="D156" s="256"/>
      <c r="E156" s="256"/>
      <c r="F156" s="256"/>
      <c r="G156" s="256"/>
      <c r="H156" s="256"/>
      <c r="I156" s="256"/>
      <c r="J156" s="256"/>
      <c r="K156" s="256"/>
      <c r="L156" s="256"/>
      <c r="M156" s="256"/>
      <c r="N156" s="256"/>
    </row>
    <row r="157" spans="1:17">
      <c r="A157" s="253" t="s">
        <v>226</v>
      </c>
      <c r="B157" s="254">
        <f>+P18+P26+P34+P42+P50+P58+P66+P74+P82+P90+P98+P106+P114+P122+P130+P138+P146</f>
        <v>0</v>
      </c>
      <c r="C157" s="255"/>
      <c r="D157" s="256"/>
      <c r="E157" s="256"/>
      <c r="F157" s="256"/>
      <c r="G157" s="256"/>
      <c r="H157" s="256"/>
      <c r="I157" s="256"/>
      <c r="J157" s="256"/>
      <c r="K157" s="256"/>
      <c r="L157" s="256"/>
      <c r="M157" s="256"/>
      <c r="N157" s="256"/>
    </row>
    <row r="158" spans="1:17">
      <c r="A158" s="253" t="s">
        <v>227</v>
      </c>
      <c r="B158" s="254">
        <f>P11+P19+P27+P35+P43+P51+P59+P67+P75+P83+P91+P99+P107+P115+P123+P131+P139+P147</f>
        <v>0</v>
      </c>
      <c r="C158" s="255"/>
      <c r="D158" s="256"/>
      <c r="E158" s="256"/>
      <c r="F158" s="256"/>
      <c r="G158" s="256"/>
      <c r="H158" s="256"/>
      <c r="I158" s="256"/>
      <c r="J158" s="256"/>
      <c r="K158" s="256"/>
      <c r="L158" s="256"/>
      <c r="M158" s="256"/>
      <c r="N158" s="256"/>
    </row>
    <row r="159" spans="1:17" ht="13.5" thickBot="1">
      <c r="A159" s="260" t="s">
        <v>232</v>
      </c>
      <c r="B159" s="261">
        <f>SUM(B153:B158)</f>
        <v>0</v>
      </c>
      <c r="C159" s="202"/>
      <c r="D159" s="203"/>
      <c r="E159" s="202"/>
      <c r="F159" s="202"/>
      <c r="G159" s="203"/>
      <c r="H159" s="203"/>
      <c r="I159" s="203"/>
      <c r="J159" s="203"/>
      <c r="K159" s="203"/>
      <c r="L159" s="203"/>
      <c r="M159" s="203"/>
      <c r="N159" s="203"/>
    </row>
    <row r="160" spans="1:17">
      <c r="B160" s="257"/>
      <c r="E160" s="50"/>
      <c r="F160" s="257"/>
    </row>
    <row r="161" spans="1:17">
      <c r="A161" s="410" t="s">
        <v>303</v>
      </c>
      <c r="B161" s="411"/>
      <c r="C161" s="411"/>
      <c r="D161" s="411"/>
      <c r="E161" s="412"/>
      <c r="F161" s="372" t="s">
        <v>307</v>
      </c>
      <c r="G161" s="372"/>
      <c r="H161" s="372"/>
      <c r="I161" s="372"/>
      <c r="J161" s="372"/>
      <c r="K161" s="372"/>
      <c r="L161" s="372"/>
      <c r="M161" s="372"/>
      <c r="N161" s="372"/>
      <c r="O161" s="371" t="s">
        <v>234</v>
      </c>
      <c r="P161" s="371"/>
      <c r="Q161" s="371"/>
    </row>
  </sheetData>
  <mergeCells count="24">
    <mergeCell ref="A161:E161"/>
    <mergeCell ref="F161:N161"/>
    <mergeCell ref="O161:Q161"/>
    <mergeCell ref="A37:Q37"/>
    <mergeCell ref="A3:Q3"/>
    <mergeCell ref="A5:Q5"/>
    <mergeCell ref="A13:Q13"/>
    <mergeCell ref="A21:Q21"/>
    <mergeCell ref="A29:Q29"/>
    <mergeCell ref="A141:Q141"/>
    <mergeCell ref="A149:B149"/>
    <mergeCell ref="A151:B151"/>
    <mergeCell ref="A133:Q133"/>
    <mergeCell ref="A45:Q45"/>
    <mergeCell ref="A53:Q53"/>
    <mergeCell ref="A61:Q61"/>
    <mergeCell ref="A69:Q69"/>
    <mergeCell ref="A117:Q117"/>
    <mergeCell ref="A125:Q125"/>
    <mergeCell ref="A77:Q77"/>
    <mergeCell ref="A85:Q85"/>
    <mergeCell ref="A93:Q93"/>
    <mergeCell ref="A101:Q101"/>
    <mergeCell ref="A109:Q109"/>
  </mergeCells>
  <printOptions gridLines="1"/>
  <pageMargins left="0.23622047244094491" right="0.23622047244094491" top="0.74803149606299213" bottom="0.74803149606299213" header="0.31496062992125984" footer="0.31496062992125984"/>
  <pageSetup scale="41" fitToHeight="0" orientation="landscape" horizontalDpi="4294967294" verticalDpi="4294967294" r:id="rId1"/>
  <rowBreaks count="1" manualBreakCount="1">
    <brk id="92" max="19"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83A01-5F85-44B2-B1AF-193F1CD49C61}">
  <sheetPr>
    <tabColor theme="8" tint="-0.499984740745262"/>
  </sheetPr>
  <dimension ref="A3:K27"/>
  <sheetViews>
    <sheetView showGridLines="0" view="pageBreakPreview" topLeftCell="A9" zoomScaleNormal="100" zoomScaleSheetLayoutView="100" workbookViewId="0">
      <selection activeCell="E21" sqref="A19:H21"/>
    </sheetView>
  </sheetViews>
  <sheetFormatPr baseColWidth="10" defaultColWidth="11.42578125" defaultRowHeight="12.75"/>
  <cols>
    <col min="1" max="1" width="25.140625" style="142" customWidth="1"/>
    <col min="2" max="2" width="29.140625" style="142" customWidth="1"/>
    <col min="3" max="3" width="20" style="142" customWidth="1"/>
    <col min="4" max="4" width="21.7109375" style="142" bestFit="1" customWidth="1"/>
    <col min="5" max="5" width="23.5703125" style="142" bestFit="1" customWidth="1"/>
    <col min="6" max="6" width="21.42578125" style="142" customWidth="1"/>
    <col min="7" max="7" width="27.42578125" style="142" bestFit="1" customWidth="1"/>
    <col min="8" max="8" width="27.5703125" style="142" customWidth="1"/>
    <col min="9" max="9" width="11.42578125" style="142"/>
    <col min="10" max="10" width="7" style="142" customWidth="1"/>
    <col min="11" max="11" width="6.7109375" style="142" customWidth="1"/>
    <col min="12" max="16384" width="11.42578125" style="142"/>
  </cols>
  <sheetData>
    <row r="3" spans="1:11" ht="30.75" customHeight="1">
      <c r="A3" s="390" t="s">
        <v>235</v>
      </c>
      <c r="B3" s="390"/>
      <c r="C3" s="390"/>
      <c r="D3" s="390"/>
      <c r="E3" s="390"/>
      <c r="F3" s="390"/>
      <c r="G3" s="390"/>
      <c r="H3" s="390"/>
    </row>
    <row r="4" spans="1:11" ht="26.25" thickBot="1">
      <c r="A4" s="143" t="s">
        <v>167</v>
      </c>
      <c r="B4" s="143" t="s">
        <v>139</v>
      </c>
      <c r="C4" s="143" t="s">
        <v>153</v>
      </c>
      <c r="D4" s="143" t="s">
        <v>154</v>
      </c>
      <c r="E4" s="143" t="s">
        <v>155</v>
      </c>
      <c r="F4" s="143" t="s">
        <v>142</v>
      </c>
      <c r="G4" s="143" t="s">
        <v>156</v>
      </c>
      <c r="H4" s="143" t="s">
        <v>157</v>
      </c>
      <c r="J4" s="144" t="s">
        <v>7</v>
      </c>
      <c r="K4" s="145">
        <f>'PRESUPUESTO T+1 '!B12</f>
        <v>0</v>
      </c>
    </row>
    <row r="5" spans="1:11" ht="21" customHeight="1" thickTop="1">
      <c r="A5" s="389" t="s">
        <v>236</v>
      </c>
      <c r="B5" s="389"/>
      <c r="C5" s="389"/>
      <c r="D5" s="389"/>
      <c r="E5" s="389"/>
      <c r="F5" s="389"/>
      <c r="G5" s="389"/>
      <c r="H5" s="389"/>
    </row>
    <row r="6" spans="1:11" ht="15" customHeight="1">
      <c r="A6" s="346" t="s">
        <v>325</v>
      </c>
      <c r="B6" s="347" t="s">
        <v>330</v>
      </c>
      <c r="C6" s="147">
        <v>86</v>
      </c>
      <c r="D6" s="148">
        <v>200000</v>
      </c>
      <c r="E6" s="149">
        <f>(+D6*C6)</f>
        <v>17200000</v>
      </c>
      <c r="F6" s="150">
        <v>12</v>
      </c>
      <c r="G6" s="150">
        <f>(E6*F6)*(1+$K$4)</f>
        <v>206400000</v>
      </c>
      <c r="H6" s="164" t="s">
        <v>326</v>
      </c>
    </row>
    <row r="7" spans="1:11" ht="15" customHeight="1">
      <c r="A7" s="346" t="s">
        <v>327</v>
      </c>
      <c r="B7" s="347" t="s">
        <v>328</v>
      </c>
      <c r="C7" s="147">
        <v>100</v>
      </c>
      <c r="D7" s="148">
        <v>1961014</v>
      </c>
      <c r="E7" s="149">
        <f t="shared" ref="E7:E8" si="0">(+D7*C7)</f>
        <v>196101400</v>
      </c>
      <c r="F7" s="150">
        <v>12</v>
      </c>
      <c r="G7" s="150">
        <f>(E7*F7)*(1+$K$4)</f>
        <v>2353216800</v>
      </c>
      <c r="H7" s="164" t="s">
        <v>331</v>
      </c>
    </row>
    <row r="8" spans="1:11" ht="15" customHeight="1">
      <c r="A8" s="346" t="s">
        <v>329</v>
      </c>
      <c r="B8" s="348" t="s">
        <v>328</v>
      </c>
      <c r="C8" s="147">
        <v>300</v>
      </c>
      <c r="D8" s="148">
        <v>5883042</v>
      </c>
      <c r="E8" s="149">
        <f t="shared" si="0"/>
        <v>1764912600</v>
      </c>
      <c r="F8" s="150">
        <v>12</v>
      </c>
      <c r="G8" s="150">
        <f>(E8*F8)*(1+$K$4)</f>
        <v>21178951200</v>
      </c>
      <c r="H8" s="164" t="s">
        <v>332</v>
      </c>
    </row>
    <row r="9" spans="1:11" ht="15" customHeight="1">
      <c r="A9" s="391" t="s">
        <v>146</v>
      </c>
      <c r="B9" s="391"/>
      <c r="C9" s="153"/>
      <c r="D9" s="154"/>
      <c r="E9" s="155">
        <f>SUM(E6:E8)</f>
        <v>1978214000</v>
      </c>
      <c r="F9" s="155"/>
      <c r="G9" s="156">
        <f>SUM(G6:G8)</f>
        <v>23738568000</v>
      </c>
      <c r="H9" s="157"/>
      <c r="J9" s="158"/>
    </row>
    <row r="10" spans="1:11" ht="21" customHeight="1">
      <c r="A10" s="389" t="s">
        <v>237</v>
      </c>
      <c r="B10" s="389"/>
      <c r="C10" s="389"/>
      <c r="D10" s="389"/>
      <c r="E10" s="389"/>
      <c r="F10" s="389"/>
      <c r="G10" s="389"/>
      <c r="H10" s="389"/>
    </row>
    <row r="11" spans="1:11" ht="15" customHeight="1">
      <c r="A11" s="346" t="s">
        <v>333</v>
      </c>
      <c r="B11" s="347" t="s">
        <v>328</v>
      </c>
      <c r="C11" s="147">
        <v>400</v>
      </c>
      <c r="D11" s="148">
        <v>1961014</v>
      </c>
      <c r="E11" s="149">
        <f>(+D11*C11)</f>
        <v>784405600</v>
      </c>
      <c r="F11" s="150">
        <v>3</v>
      </c>
      <c r="G11" s="150">
        <f>(E11*F11)*(1+$K$4)</f>
        <v>2353216800</v>
      </c>
      <c r="H11" s="164" t="s">
        <v>339</v>
      </c>
    </row>
    <row r="12" spans="1:11" ht="15" customHeight="1">
      <c r="A12" s="346" t="s">
        <v>334</v>
      </c>
      <c r="B12" s="347" t="s">
        <v>328</v>
      </c>
      <c r="C12" s="147">
        <v>540</v>
      </c>
      <c r="D12" s="148">
        <v>5883042</v>
      </c>
      <c r="E12" s="149">
        <f t="shared" ref="E12:E13" si="1">(+D12*C12)</f>
        <v>3176842680</v>
      </c>
      <c r="F12" s="150">
        <v>3</v>
      </c>
      <c r="G12" s="150">
        <f>(E12*F12)*(1+$K$4)</f>
        <v>9530528040</v>
      </c>
      <c r="H12" s="164" t="s">
        <v>340</v>
      </c>
    </row>
    <row r="13" spans="1:11" ht="15" customHeight="1">
      <c r="A13" s="146"/>
      <c r="B13" s="152"/>
      <c r="C13" s="147"/>
      <c r="D13" s="148"/>
      <c r="E13" s="149">
        <f t="shared" si="1"/>
        <v>0</v>
      </c>
      <c r="F13" s="150"/>
      <c r="G13" s="150">
        <f>(E13*F13)*(1+$K$4)</f>
        <v>0</v>
      </c>
      <c r="H13" s="151"/>
    </row>
    <row r="14" spans="1:11" ht="15" customHeight="1">
      <c r="A14" s="391" t="s">
        <v>146</v>
      </c>
      <c r="B14" s="391"/>
      <c r="C14" s="153"/>
      <c r="D14" s="154"/>
      <c r="E14" s="155">
        <f>SUM(E11:E13)</f>
        <v>3961248280</v>
      </c>
      <c r="F14" s="155"/>
      <c r="G14" s="156">
        <f>SUM(G11:G13)</f>
        <v>11883744840</v>
      </c>
      <c r="H14" s="157"/>
      <c r="J14" s="158"/>
    </row>
    <row r="15" spans="1:11" ht="18" customHeight="1">
      <c r="A15" s="389" t="s">
        <v>238</v>
      </c>
      <c r="B15" s="389"/>
      <c r="C15" s="389"/>
      <c r="D15" s="389"/>
      <c r="E15" s="389"/>
      <c r="F15" s="389"/>
      <c r="G15" s="389"/>
      <c r="H15" s="389"/>
      <c r="J15" s="159"/>
      <c r="K15" s="160"/>
    </row>
    <row r="16" spans="1:11" ht="15" customHeight="1">
      <c r="A16" s="344" t="s">
        <v>335</v>
      </c>
      <c r="B16" s="345" t="s">
        <v>328</v>
      </c>
      <c r="C16" s="163">
        <v>650</v>
      </c>
      <c r="D16" s="149">
        <v>2941521</v>
      </c>
      <c r="E16" s="149">
        <f>(+D16*C16)</f>
        <v>1911988650</v>
      </c>
      <c r="F16" s="150">
        <v>12</v>
      </c>
      <c r="G16" s="150">
        <f>(E16*F16)*(1+$K$4)</f>
        <v>22943863800</v>
      </c>
      <c r="H16" s="164" t="s">
        <v>338</v>
      </c>
    </row>
    <row r="17" spans="1:11" ht="15" customHeight="1">
      <c r="A17" s="161"/>
      <c r="B17" s="162"/>
      <c r="C17" s="163"/>
      <c r="D17" s="149"/>
      <c r="E17" s="149">
        <f t="shared" ref="E17" si="2">(+D17*C17)</f>
        <v>0</v>
      </c>
      <c r="F17" s="150"/>
      <c r="G17" s="150">
        <f>(E17*F17)*(1+$K$4)</f>
        <v>0</v>
      </c>
      <c r="H17" s="164"/>
    </row>
    <row r="18" spans="1:11" ht="15" customHeight="1">
      <c r="A18" s="161"/>
      <c r="B18" s="162"/>
      <c r="C18" s="163"/>
      <c r="D18" s="149"/>
      <c r="E18" s="149">
        <f>(+D18*C18)</f>
        <v>0</v>
      </c>
      <c r="F18" s="150"/>
      <c r="G18" s="150">
        <f>(E18*F18)*(1+$K$4)</f>
        <v>0</v>
      </c>
      <c r="H18" s="164"/>
    </row>
    <row r="19" spans="1:11" ht="15" customHeight="1">
      <c r="A19" s="391" t="s">
        <v>146</v>
      </c>
      <c r="B19" s="391"/>
      <c r="C19" s="153"/>
      <c r="D19" s="154"/>
      <c r="E19" s="157">
        <f>SUM(E16:E18)</f>
        <v>1911988650</v>
      </c>
      <c r="F19" s="157"/>
      <c r="G19" s="165">
        <f>SUM(G16:G18)</f>
        <v>22943863800</v>
      </c>
      <c r="H19" s="157"/>
    </row>
    <row r="20" spans="1:11" ht="18" customHeight="1">
      <c r="A20" s="389" t="s">
        <v>239</v>
      </c>
      <c r="B20" s="389"/>
      <c r="C20" s="389"/>
      <c r="D20" s="389"/>
      <c r="E20" s="389"/>
      <c r="F20" s="389"/>
      <c r="G20" s="389"/>
      <c r="H20" s="389"/>
      <c r="J20" s="159"/>
      <c r="K20" s="160"/>
    </row>
    <row r="21" spans="1:11" ht="15" customHeight="1">
      <c r="A21" s="344" t="s">
        <v>336</v>
      </c>
      <c r="B21" s="345" t="s">
        <v>337</v>
      </c>
      <c r="C21" s="163">
        <v>1</v>
      </c>
      <c r="D21" s="149">
        <v>100000000000</v>
      </c>
      <c r="E21" s="149">
        <f>(+D21*C21)</f>
        <v>100000000000</v>
      </c>
      <c r="F21" s="150">
        <v>1</v>
      </c>
      <c r="G21" s="150">
        <f>(E21*F21)*(1+$K$4)</f>
        <v>100000000000</v>
      </c>
      <c r="H21" s="164" t="s">
        <v>341</v>
      </c>
    </row>
    <row r="22" spans="1:11" ht="15" customHeight="1">
      <c r="A22" s="161"/>
      <c r="B22" s="162"/>
      <c r="C22" s="163"/>
      <c r="D22" s="149"/>
      <c r="E22" s="149">
        <f t="shared" ref="E22" si="3">(+D22*C22)</f>
        <v>0</v>
      </c>
      <c r="F22" s="150"/>
      <c r="G22" s="150">
        <f>(E22*F22)*(1+$K$4)</f>
        <v>0</v>
      </c>
      <c r="H22" s="164"/>
    </row>
    <row r="23" spans="1:11" ht="15" customHeight="1">
      <c r="A23" s="161"/>
      <c r="B23" s="162"/>
      <c r="C23" s="163"/>
      <c r="D23" s="149"/>
      <c r="E23" s="149">
        <f>(+D23*C23)</f>
        <v>0</v>
      </c>
      <c r="F23" s="150"/>
      <c r="G23" s="150">
        <f>(E23*F23)*(1+$K$4)</f>
        <v>0</v>
      </c>
      <c r="H23" s="164"/>
    </row>
    <row r="24" spans="1:11" ht="15" customHeight="1">
      <c r="A24" s="391" t="s">
        <v>146</v>
      </c>
      <c r="B24" s="391"/>
      <c r="C24" s="153"/>
      <c r="D24" s="154"/>
      <c r="E24" s="157">
        <f>SUM(E21:E23)</f>
        <v>100000000000</v>
      </c>
      <c r="F24" s="157"/>
      <c r="G24" s="165">
        <f>SUM(G21:G23)</f>
        <v>100000000000</v>
      </c>
      <c r="H24" s="157"/>
    </row>
    <row r="25" spans="1:11" ht="25.5" customHeight="1">
      <c r="A25" s="392" t="s">
        <v>240</v>
      </c>
      <c r="B25" s="392"/>
      <c r="C25" s="172"/>
      <c r="D25" s="173"/>
      <c r="E25" s="173">
        <f>E9+E14+E19+E24</f>
        <v>107851450930</v>
      </c>
      <c r="F25" s="173"/>
      <c r="G25" s="174">
        <f>G9+G14+G19+G24</f>
        <v>158566176640</v>
      </c>
      <c r="H25" s="173"/>
    </row>
    <row r="26" spans="1:11">
      <c r="E26" s="158"/>
      <c r="F26" s="158"/>
    </row>
    <row r="27" spans="1:11">
      <c r="A27" s="372" t="s">
        <v>303</v>
      </c>
      <c r="B27" s="372"/>
      <c r="C27" s="372"/>
      <c r="D27" s="372" t="s">
        <v>304</v>
      </c>
      <c r="E27" s="372"/>
      <c r="F27" s="372"/>
      <c r="G27" s="371" t="s">
        <v>165</v>
      </c>
      <c r="H27" s="371"/>
    </row>
  </sheetData>
  <mergeCells count="13">
    <mergeCell ref="A27:C27"/>
    <mergeCell ref="D27:F27"/>
    <mergeCell ref="G27:H27"/>
    <mergeCell ref="A19:B19"/>
    <mergeCell ref="A25:B25"/>
    <mergeCell ref="A20:H20"/>
    <mergeCell ref="A24:B24"/>
    <mergeCell ref="A15:H15"/>
    <mergeCell ref="A3:H3"/>
    <mergeCell ref="A5:H5"/>
    <mergeCell ref="A9:B9"/>
    <mergeCell ref="A10:H10"/>
    <mergeCell ref="A14:B14"/>
  </mergeCells>
  <printOptions gridLines="1"/>
  <pageMargins left="0.23622047244094491" right="0.23622047244094491" top="0.74803149606299213" bottom="0.74803149606299213" header="0.31496062992125984" footer="0.31496062992125984"/>
  <pageSetup scale="64" fitToHeight="0" orientation="landscape" horizontalDpi="4294967294" verticalDpi="4294967294" r:id="rId1"/>
  <ignoredErrors>
    <ignoredError sqref="E9:G9 E12 E17:G19 E22:G25 E6 E14:G14 E13:F13 G6 E7 G7 E8 G8 E16 G16 E11 G11 G12 E21 G21" unlockedFormula="1"/>
  </ignoredError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67D35-6633-4FFA-99E3-46BC274AAC9D}">
  <sheetPr>
    <tabColor theme="8" tint="-0.499984740745262"/>
  </sheetPr>
  <dimension ref="A3:J29"/>
  <sheetViews>
    <sheetView showGridLines="0" view="pageBreakPreview" topLeftCell="A7" zoomScaleNormal="100" zoomScaleSheetLayoutView="100" workbookViewId="0">
      <selection activeCell="F29" sqref="F29:G29"/>
    </sheetView>
  </sheetViews>
  <sheetFormatPr baseColWidth="10" defaultColWidth="11.42578125" defaultRowHeight="12.75"/>
  <cols>
    <col min="1" max="1" width="25.140625" style="86" customWidth="1"/>
    <col min="2" max="2" width="29.140625" style="86" customWidth="1"/>
    <col min="3" max="3" width="20" style="86" customWidth="1"/>
    <col min="4" max="4" width="21.7109375" style="86" bestFit="1" customWidth="1"/>
    <col min="5" max="5" width="23.5703125" style="86" bestFit="1" customWidth="1"/>
    <col min="6" max="6" width="21.42578125" style="86" customWidth="1"/>
    <col min="7" max="7" width="32.28515625" style="86" customWidth="1"/>
    <col min="8" max="8" width="11.42578125" style="86"/>
    <col min="9" max="9" width="5.140625" style="86" customWidth="1"/>
    <col min="10" max="16384" width="11.42578125" style="86"/>
  </cols>
  <sheetData>
    <row r="3" spans="1:10" ht="18.75" customHeight="1">
      <c r="A3" s="421" t="s">
        <v>241</v>
      </c>
      <c r="B3" s="421"/>
      <c r="C3" s="421"/>
      <c r="D3" s="421"/>
      <c r="E3" s="421"/>
      <c r="F3" s="421"/>
      <c r="G3" s="421"/>
    </row>
    <row r="4" spans="1:10" ht="19.5" customHeight="1">
      <c r="A4" s="386" t="s">
        <v>242</v>
      </c>
      <c r="B4" s="386"/>
      <c r="C4" s="386"/>
      <c r="D4" s="386"/>
      <c r="E4" s="386"/>
      <c r="F4" s="386"/>
      <c r="G4" s="386"/>
    </row>
    <row r="5" spans="1:10" ht="26.25" thickBot="1">
      <c r="A5" s="87" t="s">
        <v>167</v>
      </c>
      <c r="B5" s="87" t="s">
        <v>139</v>
      </c>
      <c r="C5" s="87" t="s">
        <v>153</v>
      </c>
      <c r="D5" s="87" t="s">
        <v>243</v>
      </c>
      <c r="E5" s="87" t="s">
        <v>143</v>
      </c>
      <c r="F5" s="87" t="s">
        <v>156</v>
      </c>
      <c r="G5" s="87" t="s">
        <v>157</v>
      </c>
      <c r="I5" s="88" t="s">
        <v>7</v>
      </c>
      <c r="J5" s="89">
        <f>'PRESUPUESTO T+1 '!B12</f>
        <v>0</v>
      </c>
    </row>
    <row r="6" spans="1:10" ht="21" customHeight="1" thickTop="1">
      <c r="A6" s="375" t="s">
        <v>244</v>
      </c>
      <c r="B6" s="375"/>
      <c r="C6" s="375"/>
      <c r="D6" s="375"/>
      <c r="E6" s="375"/>
      <c r="F6" s="375"/>
      <c r="G6" s="375"/>
    </row>
    <row r="7" spans="1:10" ht="15" customHeight="1">
      <c r="A7" s="90"/>
      <c r="B7" s="91"/>
      <c r="C7" s="91"/>
      <c r="D7" s="92"/>
      <c r="E7" s="93">
        <f>(+D7*C7)</f>
        <v>0</v>
      </c>
      <c r="F7" s="94">
        <f>E7*(1+$J$5)</f>
        <v>0</v>
      </c>
      <c r="G7" s="95"/>
    </row>
    <row r="8" spans="1:10" ht="15" customHeight="1">
      <c r="A8" s="90"/>
      <c r="B8" s="91"/>
      <c r="C8" s="91"/>
      <c r="D8" s="92"/>
      <c r="E8" s="93">
        <f>(+D8*C8)</f>
        <v>0</v>
      </c>
      <c r="F8" s="94">
        <f>E8*(1+$J$5)</f>
        <v>0</v>
      </c>
      <c r="G8" s="95"/>
    </row>
    <row r="9" spans="1:10" ht="15" customHeight="1">
      <c r="A9" s="90"/>
      <c r="B9" s="96"/>
      <c r="C9" s="91"/>
      <c r="D9" s="92"/>
      <c r="E9" s="93">
        <f t="shared" ref="E9" si="0">(+D9*C9)</f>
        <v>0</v>
      </c>
      <c r="F9" s="94">
        <f>E9*(1+$J$5)</f>
        <v>0</v>
      </c>
      <c r="G9" s="95"/>
    </row>
    <row r="10" spans="1:10" ht="15" customHeight="1">
      <c r="A10" s="373" t="s">
        <v>146</v>
      </c>
      <c r="B10" s="373"/>
      <c r="C10" s="97"/>
      <c r="D10" s="98"/>
      <c r="E10" s="99">
        <f>SUM(E7:E9)</f>
        <v>0</v>
      </c>
      <c r="F10" s="99">
        <f>SUM(F7:F9)</f>
        <v>0</v>
      </c>
      <c r="G10" s="101"/>
      <c r="I10" s="102"/>
    </row>
    <row r="11" spans="1:10" ht="18" customHeight="1">
      <c r="A11" s="375" t="s">
        <v>245</v>
      </c>
      <c r="B11" s="375"/>
      <c r="C11" s="375"/>
      <c r="D11" s="375"/>
      <c r="E11" s="375"/>
      <c r="F11" s="375"/>
      <c r="G11" s="375"/>
      <c r="I11" s="103"/>
      <c r="J11" s="104"/>
    </row>
    <row r="12" spans="1:10" ht="15" customHeight="1">
      <c r="A12" s="105"/>
      <c r="B12" s="106"/>
      <c r="C12" s="107"/>
      <c r="D12" s="93"/>
      <c r="E12" s="93">
        <f>(+D12*C12)</f>
        <v>0</v>
      </c>
      <c r="F12" s="94">
        <f>E12*(1+$J$5)</f>
        <v>0</v>
      </c>
      <c r="G12" s="108"/>
    </row>
    <row r="13" spans="1:10" ht="15" customHeight="1">
      <c r="A13" s="105"/>
      <c r="B13" s="106"/>
      <c r="C13" s="107"/>
      <c r="D13" s="93"/>
      <c r="E13" s="93">
        <f t="shared" ref="E13" si="1">(+D13*C13)</f>
        <v>0</v>
      </c>
      <c r="F13" s="94">
        <f t="shared" ref="F13:F14" si="2">E13*(1+$J$5)</f>
        <v>0</v>
      </c>
      <c r="G13" s="108"/>
    </row>
    <row r="14" spans="1:10" ht="15" customHeight="1">
      <c r="A14" s="105"/>
      <c r="B14" s="106"/>
      <c r="C14" s="107"/>
      <c r="D14" s="93"/>
      <c r="E14" s="93">
        <f>(+D14*C14)</f>
        <v>0</v>
      </c>
      <c r="F14" s="94">
        <f t="shared" si="2"/>
        <v>0</v>
      </c>
      <c r="G14" s="108"/>
    </row>
    <row r="15" spans="1:10" ht="15" customHeight="1">
      <c r="A15" s="373" t="s">
        <v>146</v>
      </c>
      <c r="B15" s="373"/>
      <c r="C15" s="97"/>
      <c r="D15" s="98"/>
      <c r="E15" s="101">
        <f>SUM(E12:E14)</f>
        <v>0</v>
      </c>
      <c r="F15" s="101">
        <f>SUM(F12:F14)</f>
        <v>0</v>
      </c>
      <c r="G15" s="101"/>
    </row>
    <row r="16" spans="1:10" ht="18" customHeight="1">
      <c r="A16" s="375" t="s">
        <v>246</v>
      </c>
      <c r="B16" s="375"/>
      <c r="C16" s="375"/>
      <c r="D16" s="375"/>
      <c r="E16" s="375"/>
      <c r="F16" s="375"/>
      <c r="G16" s="375"/>
      <c r="J16" s="104"/>
    </row>
    <row r="17" spans="1:10" ht="15" customHeight="1">
      <c r="A17" s="105"/>
      <c r="B17" s="106"/>
      <c r="C17" s="107"/>
      <c r="D17" s="93"/>
      <c r="E17" s="93">
        <f>(+D17*C17)</f>
        <v>0</v>
      </c>
      <c r="F17" s="94">
        <f>E17*(1+$J$5)</f>
        <v>0</v>
      </c>
      <c r="G17" s="108"/>
    </row>
    <row r="18" spans="1:10" ht="15" customHeight="1">
      <c r="A18" s="105"/>
      <c r="B18" s="106"/>
      <c r="C18" s="107"/>
      <c r="D18" s="93"/>
      <c r="E18" s="93">
        <f t="shared" ref="E18" si="3">(+D18*C18)</f>
        <v>0</v>
      </c>
      <c r="F18" s="94">
        <f t="shared" ref="F18" si="4">E18*(1+$J$5)</f>
        <v>0</v>
      </c>
      <c r="G18" s="108"/>
    </row>
    <row r="19" spans="1:10" ht="15" customHeight="1">
      <c r="A19" s="105"/>
      <c r="B19" s="106"/>
      <c r="C19" s="107"/>
      <c r="D19" s="93"/>
      <c r="E19" s="93">
        <f>(+D19*C19)</f>
        <v>0</v>
      </c>
      <c r="F19" s="94">
        <f>E19*(1+$J$5)</f>
        <v>0</v>
      </c>
      <c r="G19" s="108"/>
    </row>
    <row r="20" spans="1:10" ht="15" customHeight="1">
      <c r="A20" s="373" t="s">
        <v>146</v>
      </c>
      <c r="B20" s="373"/>
      <c r="C20" s="97"/>
      <c r="D20" s="98"/>
      <c r="E20" s="101">
        <f>SUM(E17:E19)</f>
        <v>0</v>
      </c>
      <c r="F20" s="101">
        <f>SUM(F17:F19)</f>
        <v>0</v>
      </c>
      <c r="G20" s="101"/>
    </row>
    <row r="21" spans="1:10" ht="18" customHeight="1">
      <c r="A21" s="386" t="s">
        <v>247</v>
      </c>
      <c r="B21" s="386"/>
      <c r="C21" s="386"/>
      <c r="D21" s="386"/>
      <c r="E21" s="386"/>
      <c r="F21" s="386"/>
      <c r="G21" s="386"/>
      <c r="I21" s="103"/>
      <c r="J21" s="104"/>
    </row>
    <row r="22" spans="1:10" ht="21" customHeight="1">
      <c r="A22" s="375" t="s">
        <v>248</v>
      </c>
      <c r="B22" s="375"/>
      <c r="C22" s="375"/>
      <c r="D22" s="375"/>
      <c r="E22" s="375"/>
      <c r="F22" s="375"/>
      <c r="G22" s="375"/>
    </row>
    <row r="23" spans="1:10" ht="15" customHeight="1">
      <c r="A23" s="105"/>
      <c r="B23" s="106"/>
      <c r="C23" s="107"/>
      <c r="D23" s="93"/>
      <c r="E23" s="93">
        <f>(+D23*C23)</f>
        <v>0</v>
      </c>
      <c r="F23" s="94">
        <f>E23*(1+$J$5)</f>
        <v>0</v>
      </c>
      <c r="G23" s="108"/>
    </row>
    <row r="24" spans="1:10" ht="15" customHeight="1">
      <c r="A24" s="105"/>
      <c r="B24" s="106"/>
      <c r="C24" s="107"/>
      <c r="D24" s="93"/>
      <c r="E24" s="93">
        <f t="shared" ref="E24" si="5">(+D24*C24)</f>
        <v>0</v>
      </c>
      <c r="F24" s="94">
        <f t="shared" ref="F24:F25" si="6">E24*(1+$J$5)</f>
        <v>0</v>
      </c>
      <c r="G24" s="108"/>
    </row>
    <row r="25" spans="1:10" ht="15" customHeight="1">
      <c r="A25" s="105"/>
      <c r="B25" s="106"/>
      <c r="C25" s="107"/>
      <c r="D25" s="93"/>
      <c r="E25" s="93">
        <f>(+D25*C25)</f>
        <v>0</v>
      </c>
      <c r="F25" s="94">
        <f t="shared" si="6"/>
        <v>0</v>
      </c>
      <c r="G25" s="108"/>
    </row>
    <row r="26" spans="1:10" ht="15" customHeight="1">
      <c r="A26" s="373" t="s">
        <v>146</v>
      </c>
      <c r="B26" s="373"/>
      <c r="C26" s="97"/>
      <c r="D26" s="98"/>
      <c r="E26" s="101">
        <f>SUM(E23:E25)</f>
        <v>0</v>
      </c>
      <c r="F26" s="101">
        <f>SUM(F23:F25)</f>
        <v>0</v>
      </c>
      <c r="G26" s="101"/>
    </row>
    <row r="27" spans="1:10" ht="25.5" customHeight="1">
      <c r="A27" s="378" t="s">
        <v>249</v>
      </c>
      <c r="B27" s="378"/>
      <c r="C27" s="116"/>
      <c r="D27" s="117"/>
      <c r="E27" s="117">
        <f>E10+E15+E20+E26</f>
        <v>0</v>
      </c>
      <c r="F27" s="117">
        <f>F10+F15+F20+F26</f>
        <v>0</v>
      </c>
      <c r="G27" s="117"/>
    </row>
    <row r="28" spans="1:10">
      <c r="E28" s="102"/>
      <c r="F28" s="102"/>
    </row>
    <row r="29" spans="1:10">
      <c r="A29" s="377" t="s">
        <v>303</v>
      </c>
      <c r="B29" s="377"/>
      <c r="C29" s="377"/>
      <c r="D29" s="377" t="s">
        <v>304</v>
      </c>
      <c r="E29" s="377"/>
      <c r="F29" s="376" t="s">
        <v>309</v>
      </c>
      <c r="G29" s="376"/>
    </row>
  </sheetData>
  <mergeCells count="15">
    <mergeCell ref="A29:C29"/>
    <mergeCell ref="D29:E29"/>
    <mergeCell ref="F29:G29"/>
    <mergeCell ref="A21:G21"/>
    <mergeCell ref="A20:B20"/>
    <mergeCell ref="A26:B26"/>
    <mergeCell ref="A22:G22"/>
    <mergeCell ref="A27:B27"/>
    <mergeCell ref="A3:G3"/>
    <mergeCell ref="A4:G4"/>
    <mergeCell ref="A6:G6"/>
    <mergeCell ref="A11:G11"/>
    <mergeCell ref="A16:G16"/>
    <mergeCell ref="A10:B10"/>
    <mergeCell ref="A15:B15"/>
  </mergeCells>
  <printOptions gridLines="1"/>
  <pageMargins left="0.23622047244094491" right="0.23622047244094491" top="0.74803149606299213" bottom="0.74803149606299213" header="0.31496062992125984" footer="0.31496062992125984"/>
  <pageSetup scale="64" fitToHeight="0" orientation="landscape" horizontalDpi="4294967294" verticalDpi="4294967294" r:id="rId1"/>
  <ignoredErrors>
    <ignoredError sqref="E10:F10 E13:E15 E18:E20 E24:E25 E12 E17 E23 E26:E27 F7 E9 E8:F8 F9 E7 F12:F15 F20 F17:F19 F23:F27" unlockedFormula="1"/>
  </ignoredError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F0540-23CB-4092-9245-F9F360F123D6}">
  <sheetPr>
    <tabColor theme="3" tint="0.59999389629810485"/>
  </sheetPr>
  <dimension ref="A3:K18"/>
  <sheetViews>
    <sheetView showGridLines="0" view="pageBreakPreview" topLeftCell="A3" zoomScaleNormal="100" zoomScaleSheetLayoutView="100" workbookViewId="0">
      <selection activeCell="E26" sqref="E26"/>
    </sheetView>
  </sheetViews>
  <sheetFormatPr baseColWidth="10" defaultColWidth="11.42578125" defaultRowHeight="12.75"/>
  <cols>
    <col min="1" max="1" width="25.140625" style="142" customWidth="1"/>
    <col min="2" max="2" width="29.140625" style="142" customWidth="1"/>
    <col min="3" max="3" width="20" style="142" customWidth="1"/>
    <col min="4" max="4" width="21.7109375" style="142" bestFit="1" customWidth="1"/>
    <col min="5" max="5" width="23.5703125" style="142" bestFit="1" customWidth="1"/>
    <col min="6" max="6" width="21.42578125" style="142" customWidth="1"/>
    <col min="7" max="7" width="27.42578125" style="142" bestFit="1" customWidth="1"/>
    <col min="8" max="8" width="27.5703125" style="142" customWidth="1"/>
    <col min="9" max="9" width="11.42578125" style="142"/>
    <col min="10" max="10" width="6.85546875" style="142" customWidth="1"/>
    <col min="11" max="11" width="9.42578125" style="142" customWidth="1"/>
    <col min="12" max="16384" width="11.42578125" style="142"/>
  </cols>
  <sheetData>
    <row r="3" spans="1:11" ht="19.5" customHeight="1">
      <c r="A3" s="422" t="s">
        <v>250</v>
      </c>
      <c r="B3" s="422"/>
      <c r="C3" s="422"/>
      <c r="D3" s="422"/>
      <c r="E3" s="422"/>
      <c r="F3" s="422"/>
      <c r="G3" s="422"/>
      <c r="H3" s="422"/>
    </row>
    <row r="4" spans="1:11" ht="18.75" customHeight="1">
      <c r="A4" s="423" t="s">
        <v>251</v>
      </c>
      <c r="B4" s="423"/>
      <c r="C4" s="423"/>
      <c r="D4" s="423"/>
      <c r="E4" s="423"/>
      <c r="F4" s="423"/>
      <c r="G4" s="423"/>
      <c r="H4" s="424"/>
    </row>
    <row r="5" spans="1:11" ht="26.25" thickBot="1">
      <c r="A5" s="143" t="s">
        <v>167</v>
      </c>
      <c r="B5" s="143" t="s">
        <v>139</v>
      </c>
      <c r="C5" s="143" t="s">
        <v>153</v>
      </c>
      <c r="D5" s="143" t="s">
        <v>154</v>
      </c>
      <c r="E5" s="143" t="s">
        <v>155</v>
      </c>
      <c r="F5" s="143" t="s">
        <v>142</v>
      </c>
      <c r="G5" s="143" t="s">
        <v>156</v>
      </c>
      <c r="H5" s="331" t="s">
        <v>157</v>
      </c>
      <c r="J5" s="144" t="s">
        <v>7</v>
      </c>
      <c r="K5" s="145">
        <f>'PRESUPUESTO T+1 '!B12</f>
        <v>0</v>
      </c>
    </row>
    <row r="6" spans="1:11" ht="33" customHeight="1" thickTop="1">
      <c r="A6" s="369" t="s">
        <v>252</v>
      </c>
      <c r="B6" s="369"/>
      <c r="C6" s="369"/>
      <c r="D6" s="369"/>
      <c r="E6" s="369"/>
      <c r="F6" s="369"/>
      <c r="G6" s="369"/>
      <c r="H6" s="396"/>
      <c r="J6" s="159"/>
      <c r="K6" s="160"/>
    </row>
    <row r="7" spans="1:11" ht="15" customHeight="1">
      <c r="A7" s="161"/>
      <c r="B7" s="162"/>
      <c r="C7" s="163"/>
      <c r="D7" s="149"/>
      <c r="E7" s="149">
        <f>(+D7*C7)</f>
        <v>0</v>
      </c>
      <c r="F7" s="150"/>
      <c r="G7" s="150">
        <f>(E7*F7)*(1+$K$5)</f>
        <v>0</v>
      </c>
      <c r="H7" s="175"/>
    </row>
    <row r="8" spans="1:11" ht="15" customHeight="1">
      <c r="A8" s="161"/>
      <c r="B8" s="162"/>
      <c r="C8" s="163"/>
      <c r="D8" s="149"/>
      <c r="E8" s="149">
        <f t="shared" ref="E8" si="0">(+D8*C8)</f>
        <v>0</v>
      </c>
      <c r="F8" s="150"/>
      <c r="G8" s="150">
        <f>(E8*F8)*(1+$K$5)</f>
        <v>0</v>
      </c>
      <c r="H8" s="175"/>
    </row>
    <row r="9" spans="1:11" ht="15" customHeight="1">
      <c r="A9" s="161"/>
      <c r="B9" s="162"/>
      <c r="C9" s="163"/>
      <c r="D9" s="149"/>
      <c r="E9" s="149">
        <f>(+D9*C9)</f>
        <v>0</v>
      </c>
      <c r="F9" s="150"/>
      <c r="G9" s="150">
        <f>(E9*F9)*(1+$K$5)</f>
        <v>0</v>
      </c>
      <c r="H9" s="175"/>
    </row>
    <row r="10" spans="1:11" ht="15" customHeight="1">
      <c r="A10" s="397" t="s">
        <v>146</v>
      </c>
      <c r="B10" s="398"/>
      <c r="C10" s="153"/>
      <c r="D10" s="154"/>
      <c r="E10" s="157">
        <f>SUM(E7:E9)</f>
        <v>0</v>
      </c>
      <c r="F10" s="157"/>
      <c r="G10" s="165">
        <f>SUM(G7:G9)</f>
        <v>0</v>
      </c>
      <c r="H10" s="332"/>
    </row>
    <row r="11" spans="1:11" ht="36" customHeight="1">
      <c r="A11" s="369" t="s">
        <v>253</v>
      </c>
      <c r="B11" s="369"/>
      <c r="C11" s="369"/>
      <c r="D11" s="369"/>
      <c r="E11" s="369"/>
      <c r="F11" s="369"/>
      <c r="G11" s="369"/>
      <c r="H11" s="396"/>
      <c r="J11" s="159"/>
      <c r="K11" s="160"/>
    </row>
    <row r="12" spans="1:11" ht="15" customHeight="1">
      <c r="A12" s="146"/>
      <c r="B12" s="162"/>
      <c r="C12" s="166"/>
      <c r="D12" s="167"/>
      <c r="E12" s="150">
        <f>(+D12*C12)</f>
        <v>0</v>
      </c>
      <c r="F12" s="150"/>
      <c r="G12" s="150">
        <f>(E12*F12)*(1+$K$5)</f>
        <v>0</v>
      </c>
      <c r="H12" s="175"/>
    </row>
    <row r="13" spans="1:11" ht="15" customHeight="1">
      <c r="A13" s="146"/>
      <c r="B13" s="162"/>
      <c r="C13" s="166"/>
      <c r="D13" s="167"/>
      <c r="E13" s="150">
        <f t="shared" ref="E13" si="1">(+D13*C13)</f>
        <v>0</v>
      </c>
      <c r="F13" s="150"/>
      <c r="G13" s="150">
        <f>(E13*F13)*(1+$K$5)</f>
        <v>0</v>
      </c>
      <c r="H13" s="175"/>
    </row>
    <row r="14" spans="1:11" ht="15" customHeight="1">
      <c r="A14" s="146"/>
      <c r="B14" s="162"/>
      <c r="C14" s="166"/>
      <c r="D14" s="167"/>
      <c r="E14" s="150">
        <f>(+D14*C14)</f>
        <v>0</v>
      </c>
      <c r="F14" s="150"/>
      <c r="G14" s="150">
        <f>(E14*F14)*(1+$K$5)</f>
        <v>0</v>
      </c>
      <c r="H14" s="175"/>
    </row>
    <row r="15" spans="1:11" ht="15" customHeight="1" thickBot="1">
      <c r="A15" s="397" t="s">
        <v>146</v>
      </c>
      <c r="B15" s="398"/>
      <c r="C15" s="153"/>
      <c r="D15" s="154"/>
      <c r="E15" s="168">
        <f>SUM(E12:E14)</f>
        <v>0</v>
      </c>
      <c r="F15" s="168"/>
      <c r="G15" s="169">
        <f>SUM(G12:G14)</f>
        <v>0</v>
      </c>
      <c r="H15" s="333"/>
    </row>
    <row r="16" spans="1:11" ht="34.5" customHeight="1" thickBot="1">
      <c r="A16" s="393" t="s">
        <v>254</v>
      </c>
      <c r="B16" s="394"/>
      <c r="C16" s="176"/>
      <c r="D16" s="177"/>
      <c r="E16" s="177">
        <f>+E10+E15</f>
        <v>0</v>
      </c>
      <c r="F16" s="177"/>
      <c r="G16" s="178">
        <f>+G10+G15</f>
        <v>0</v>
      </c>
      <c r="H16" s="177"/>
    </row>
    <row r="17" spans="1:8">
      <c r="E17" s="158"/>
      <c r="F17" s="158"/>
    </row>
    <row r="18" spans="1:8">
      <c r="A18" s="372" t="s">
        <v>303</v>
      </c>
      <c r="B18" s="372"/>
      <c r="C18" s="372"/>
      <c r="D18" s="372" t="s">
        <v>304</v>
      </c>
      <c r="E18" s="372"/>
      <c r="F18" s="372"/>
      <c r="G18" s="371" t="s">
        <v>191</v>
      </c>
      <c r="H18" s="371"/>
    </row>
  </sheetData>
  <mergeCells count="10">
    <mergeCell ref="A18:C18"/>
    <mergeCell ref="G18:H18"/>
    <mergeCell ref="D18:F18"/>
    <mergeCell ref="A3:H3"/>
    <mergeCell ref="A10:B10"/>
    <mergeCell ref="A11:H11"/>
    <mergeCell ref="A15:B15"/>
    <mergeCell ref="A16:B16"/>
    <mergeCell ref="A4:H4"/>
    <mergeCell ref="A6:H6"/>
  </mergeCells>
  <printOptions gridLines="1"/>
  <pageMargins left="0.23622047244094491" right="0.23622047244094491" top="0.74803149606299213" bottom="0.74803149606299213" header="0.31496062992125984" footer="0.31496062992125984"/>
  <pageSetup scale="64" fitToHeight="0" orientation="landscape" horizontalDpi="4294967294" verticalDpi="4294967294" r:id="rId1"/>
  <ignoredErrors>
    <ignoredError sqref="E8:G10 E12:G14 F15:G15 F16 E15 E17:G17 E16 G16 F7 E7 G7" unlockedFormula="1"/>
  </ignoredError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C6AD9-8DDE-4984-A91D-219C36E60521}">
  <sheetPr>
    <tabColor theme="3" tint="0.39997558519241921"/>
  </sheetPr>
  <dimension ref="A1:K25"/>
  <sheetViews>
    <sheetView showGridLines="0" view="pageBreakPreview" zoomScaleNormal="100" zoomScaleSheetLayoutView="100" workbookViewId="0">
      <selection activeCell="A25" sqref="A25:H25"/>
    </sheetView>
  </sheetViews>
  <sheetFormatPr baseColWidth="10" defaultColWidth="11.42578125" defaultRowHeight="15"/>
  <cols>
    <col min="1" max="1" width="25.140625" style="1" customWidth="1"/>
    <col min="2" max="2" width="29.140625" style="1" customWidth="1"/>
    <col min="3" max="3" width="20" style="1" customWidth="1"/>
    <col min="4" max="4" width="21.7109375" style="1" bestFit="1" customWidth="1"/>
    <col min="5" max="5" width="23.5703125" style="1" bestFit="1" customWidth="1"/>
    <col min="6" max="6" width="21.42578125" style="1" customWidth="1"/>
    <col min="7" max="7" width="27.42578125" style="1" bestFit="1" customWidth="1"/>
    <col min="8" max="8" width="27.5703125" style="1" customWidth="1"/>
    <col min="9" max="16384" width="11.42578125" style="1"/>
  </cols>
  <sheetData>
    <row r="1" spans="1:11" ht="30.75" customHeight="1">
      <c r="A1" s="426" t="s">
        <v>255</v>
      </c>
      <c r="B1" s="426"/>
      <c r="C1" s="426"/>
      <c r="D1" s="426"/>
      <c r="E1" s="426"/>
      <c r="F1" s="426"/>
      <c r="G1" s="426"/>
      <c r="H1" s="426"/>
    </row>
    <row r="2" spans="1:11" ht="43.5" customHeight="1" thickBot="1">
      <c r="A2" s="30" t="s">
        <v>167</v>
      </c>
      <c r="B2" s="30" t="s">
        <v>139</v>
      </c>
      <c r="C2" s="30" t="s">
        <v>153</v>
      </c>
      <c r="D2" s="30" t="s">
        <v>154</v>
      </c>
      <c r="E2" s="30" t="s">
        <v>155</v>
      </c>
      <c r="F2" s="30" t="s">
        <v>142</v>
      </c>
      <c r="G2" s="30" t="s">
        <v>156</v>
      </c>
      <c r="H2" s="30" t="s">
        <v>256</v>
      </c>
      <c r="J2" s="10" t="s">
        <v>7</v>
      </c>
      <c r="K2" s="11">
        <f>'PRESUPUESTO T+1 '!B12</f>
        <v>0</v>
      </c>
    </row>
    <row r="3" spans="1:11" ht="21" customHeight="1" thickTop="1">
      <c r="A3" s="425" t="s">
        <v>257</v>
      </c>
      <c r="B3" s="425"/>
      <c r="C3" s="425"/>
      <c r="D3" s="425"/>
      <c r="E3" s="425"/>
      <c r="F3" s="425"/>
      <c r="G3" s="425"/>
      <c r="H3" s="425"/>
    </row>
    <row r="4" spans="1:11" ht="15" customHeight="1">
      <c r="A4" s="20"/>
      <c r="B4" s="35"/>
      <c r="C4" s="35"/>
      <c r="D4" s="24"/>
      <c r="E4" s="16">
        <f>(+D4*C4)</f>
        <v>0</v>
      </c>
      <c r="F4" s="17"/>
      <c r="G4" s="17">
        <f>(E4*F4)*(1+$K$2)</f>
        <v>0</v>
      </c>
      <c r="H4" s="36"/>
    </row>
    <row r="5" spans="1:11" ht="15" customHeight="1">
      <c r="A5" s="20"/>
      <c r="B5" s="35"/>
      <c r="C5" s="35"/>
      <c r="D5" s="24"/>
      <c r="E5" s="16">
        <f t="shared" ref="E5:E6" si="0">(+D5*C5)</f>
        <v>0</v>
      </c>
      <c r="F5" s="17"/>
      <c r="G5" s="17">
        <f>(E5*F5)*(1+$K$2)</f>
        <v>0</v>
      </c>
      <c r="H5" s="36"/>
    </row>
    <row r="6" spans="1:11" ht="15" customHeight="1">
      <c r="A6" s="20"/>
      <c r="B6" s="34"/>
      <c r="C6" s="35"/>
      <c r="D6" s="24"/>
      <c r="E6" s="16">
        <f t="shared" si="0"/>
        <v>0</v>
      </c>
      <c r="F6" s="17"/>
      <c r="G6" s="17">
        <f>(E6*F6)*(1+$K$2)</f>
        <v>0</v>
      </c>
      <c r="H6" s="36"/>
    </row>
    <row r="7" spans="1:11" ht="15" customHeight="1">
      <c r="A7" s="427" t="s">
        <v>146</v>
      </c>
      <c r="B7" s="427"/>
      <c r="C7" s="18"/>
      <c r="D7" s="19"/>
      <c r="E7" s="27">
        <f>SUM(E4:E6)</f>
        <v>0</v>
      </c>
      <c r="F7" s="27"/>
      <c r="G7" s="37">
        <f>SUM(G4:G6)</f>
        <v>0</v>
      </c>
      <c r="H7" s="12"/>
      <c r="J7" s="2"/>
    </row>
    <row r="8" spans="1:11" ht="18" customHeight="1">
      <c r="A8" s="425" t="s">
        <v>258</v>
      </c>
      <c r="B8" s="425"/>
      <c r="C8" s="425"/>
      <c r="D8" s="425"/>
      <c r="E8" s="425"/>
      <c r="F8" s="425"/>
      <c r="G8" s="425"/>
      <c r="H8" s="425"/>
      <c r="J8" s="28"/>
      <c r="K8" s="29"/>
    </row>
    <row r="9" spans="1:11" ht="15" customHeight="1">
      <c r="A9" s="25"/>
      <c r="B9" s="21"/>
      <c r="C9" s="26"/>
      <c r="D9" s="16"/>
      <c r="E9" s="16">
        <f>(+D9*C9)</f>
        <v>0</v>
      </c>
      <c r="F9" s="17"/>
      <c r="G9" s="17">
        <f>(E9*F9)*(1+$K$2)</f>
        <v>0</v>
      </c>
      <c r="H9" s="38"/>
    </row>
    <row r="10" spans="1:11" ht="15" customHeight="1">
      <c r="A10" s="25"/>
      <c r="B10" s="21"/>
      <c r="C10" s="26"/>
      <c r="D10" s="16"/>
      <c r="E10" s="16">
        <f t="shared" ref="E10" si="1">(+D10*C10)</f>
        <v>0</v>
      </c>
      <c r="F10" s="17"/>
      <c r="G10" s="17">
        <f>(E10*F10)*(1+$K$2)</f>
        <v>0</v>
      </c>
      <c r="H10" s="38"/>
    </row>
    <row r="11" spans="1:11" ht="15" customHeight="1">
      <c r="A11" s="25"/>
      <c r="B11" s="21"/>
      <c r="C11" s="26"/>
      <c r="D11" s="16"/>
      <c r="E11" s="16">
        <f>(+D11*C11)</f>
        <v>0</v>
      </c>
      <c r="F11" s="17"/>
      <c r="G11" s="17">
        <f>(E11*F11)*(1+$K$2)</f>
        <v>0</v>
      </c>
      <c r="H11" s="38"/>
    </row>
    <row r="12" spans="1:11" ht="15" customHeight="1">
      <c r="A12" s="427" t="s">
        <v>146</v>
      </c>
      <c r="B12" s="427"/>
      <c r="C12" s="18"/>
      <c r="D12" s="19"/>
      <c r="E12" s="12">
        <f>SUM(E9:E11)</f>
        <v>0</v>
      </c>
      <c r="F12" s="12"/>
      <c r="G12" s="13">
        <f>SUM(G9:G11)</f>
        <v>0</v>
      </c>
      <c r="H12" s="12"/>
    </row>
    <row r="13" spans="1:11" ht="19.5" customHeight="1">
      <c r="A13" s="425" t="s">
        <v>259</v>
      </c>
      <c r="B13" s="425"/>
      <c r="C13" s="425"/>
      <c r="D13" s="425"/>
      <c r="E13" s="425"/>
      <c r="F13" s="425"/>
      <c r="G13" s="425"/>
      <c r="H13" s="425"/>
      <c r="J13" s="28"/>
      <c r="K13" s="29"/>
    </row>
    <row r="14" spans="1:11" ht="15" customHeight="1">
      <c r="A14" s="20"/>
      <c r="B14" s="21"/>
      <c r="C14" s="22"/>
      <c r="D14" s="23"/>
      <c r="E14" s="17">
        <f>(+D14*C14)</f>
        <v>0</v>
      </c>
      <c r="F14" s="17"/>
      <c r="G14" s="17">
        <f>(E14*F14)*(1+$K$2)</f>
        <v>0</v>
      </c>
      <c r="H14" s="38"/>
    </row>
    <row r="15" spans="1:11" ht="15" customHeight="1">
      <c r="A15" s="20"/>
      <c r="B15" s="21"/>
      <c r="C15" s="22"/>
      <c r="D15" s="23"/>
      <c r="E15" s="17">
        <f t="shared" ref="E15" si="2">(+D15*C15)</f>
        <v>0</v>
      </c>
      <c r="F15" s="17"/>
      <c r="G15" s="17">
        <f>(E15*F15)*(1+$K$2)</f>
        <v>0</v>
      </c>
      <c r="H15" s="38"/>
    </row>
    <row r="16" spans="1:11" ht="15" customHeight="1">
      <c r="A16" s="20"/>
      <c r="B16" s="21"/>
      <c r="C16" s="22"/>
      <c r="D16" s="23"/>
      <c r="E16" s="17">
        <f>(+D16*C16)</f>
        <v>0</v>
      </c>
      <c r="F16" s="17"/>
      <c r="G16" s="17">
        <f>(E16*F16)*(1+$K$2)</f>
        <v>0</v>
      </c>
      <c r="H16" s="38"/>
    </row>
    <row r="17" spans="1:11" ht="15" customHeight="1">
      <c r="A17" s="427" t="s">
        <v>146</v>
      </c>
      <c r="B17" s="427"/>
      <c r="C17" s="18"/>
      <c r="D17" s="19"/>
      <c r="E17" s="32">
        <f>SUM(E14:E16)</f>
        <v>0</v>
      </c>
      <c r="F17" s="32"/>
      <c r="G17" s="39">
        <f>SUM(G14:G16)</f>
        <v>0</v>
      </c>
      <c r="H17" s="32"/>
    </row>
    <row r="18" spans="1:11" ht="21" customHeight="1">
      <c r="A18" s="425" t="s">
        <v>260</v>
      </c>
      <c r="B18" s="425"/>
      <c r="C18" s="425"/>
      <c r="D18" s="425"/>
      <c r="E18" s="425"/>
      <c r="F18" s="425"/>
      <c r="G18" s="425"/>
      <c r="H18" s="425"/>
      <c r="J18" s="28"/>
      <c r="K18" s="29"/>
    </row>
    <row r="19" spans="1:11" ht="15" customHeight="1">
      <c r="A19" s="20"/>
      <c r="B19" s="31"/>
      <c r="C19" s="33"/>
      <c r="D19" s="23"/>
      <c r="E19" s="17">
        <f>(+D19*C19)</f>
        <v>0</v>
      </c>
      <c r="F19" s="17"/>
      <c r="G19" s="17">
        <f>(E19*F19)*(1+$K$2)</f>
        <v>0</v>
      </c>
      <c r="H19" s="38"/>
    </row>
    <row r="20" spans="1:11" ht="15" customHeight="1">
      <c r="A20" s="20"/>
      <c r="B20" s="31"/>
      <c r="C20" s="33"/>
      <c r="D20" s="23"/>
      <c r="E20" s="17">
        <f t="shared" ref="E20" si="3">(+D20*C20)</f>
        <v>0</v>
      </c>
      <c r="F20" s="17"/>
      <c r="G20" s="17">
        <f>(E20*F20)*(1+$K$2)</f>
        <v>0</v>
      </c>
      <c r="H20" s="38"/>
    </row>
    <row r="21" spans="1:11" ht="15" customHeight="1">
      <c r="A21" s="20"/>
      <c r="B21" s="31"/>
      <c r="C21" s="33"/>
      <c r="D21" s="23"/>
      <c r="E21" s="17">
        <f>(+D21*C21)</f>
        <v>0</v>
      </c>
      <c r="F21" s="17"/>
      <c r="G21" s="17">
        <f>(E21*F21)*(1+$K$2)</f>
        <v>0</v>
      </c>
      <c r="H21" s="38"/>
    </row>
    <row r="22" spans="1:11" ht="15" customHeight="1">
      <c r="A22" s="18" t="s">
        <v>162</v>
      </c>
      <c r="B22" s="18"/>
      <c r="C22" s="18"/>
      <c r="D22" s="19"/>
      <c r="E22" s="12">
        <f>SUM(E19:E21)</f>
        <v>0</v>
      </c>
      <c r="F22" s="12"/>
      <c r="G22" s="13">
        <f>SUM(G19:G21)</f>
        <v>0</v>
      </c>
      <c r="H22" s="12"/>
    </row>
    <row r="23" spans="1:11" ht="37.5" customHeight="1">
      <c r="A23" s="431" t="s">
        <v>261</v>
      </c>
      <c r="B23" s="431"/>
      <c r="C23" s="40"/>
      <c r="D23" s="41"/>
      <c r="E23" s="41"/>
      <c r="F23" s="41"/>
      <c r="G23" s="42">
        <f>G7+G12+G17</f>
        <v>0</v>
      </c>
      <c r="H23" s="41"/>
      <c r="I23" s="4"/>
    </row>
    <row r="24" spans="1:11" ht="16.5">
      <c r="A24" s="14"/>
      <c r="B24" s="14"/>
      <c r="C24" s="14"/>
      <c r="D24" s="14"/>
      <c r="E24" s="15"/>
      <c r="F24" s="15"/>
      <c r="G24" s="14"/>
      <c r="H24" s="14"/>
    </row>
    <row r="25" spans="1:11">
      <c r="A25" s="428" t="s">
        <v>303</v>
      </c>
      <c r="B25" s="428"/>
      <c r="C25" s="428"/>
      <c r="D25" s="429" t="s">
        <v>304</v>
      </c>
      <c r="E25" s="429"/>
      <c r="F25" s="429"/>
      <c r="G25" s="430" t="s">
        <v>191</v>
      </c>
      <c r="H25" s="430"/>
    </row>
  </sheetData>
  <sheetProtection algorithmName="SHA-512" hashValue="MYe5LFzqHnJWsZVJu8bm5Y/ftwqMXeeplSpiycUJpPMFf88TZjzFGd93mc7KCKcFclAq2syHCaAsE8qJmdGEGw==" saltValue="Qe08fkXP08cRA5Fwq3jhAA==" spinCount="100000" sheet="1" objects="1" scenarios="1"/>
  <mergeCells count="12">
    <mergeCell ref="A25:C25"/>
    <mergeCell ref="D25:F25"/>
    <mergeCell ref="G25:H25"/>
    <mergeCell ref="A17:B17"/>
    <mergeCell ref="A18:H18"/>
    <mergeCell ref="A23:B23"/>
    <mergeCell ref="A13:H13"/>
    <mergeCell ref="A1:H1"/>
    <mergeCell ref="A3:H3"/>
    <mergeCell ref="A7:B7"/>
    <mergeCell ref="A8:H8"/>
    <mergeCell ref="A12:B12"/>
  </mergeCells>
  <printOptions gridLines="1"/>
  <pageMargins left="0.23622047244094491" right="0.23622047244094491" top="0.74803149606299213" bottom="0.74803149606299213" header="0.31496062992125984" footer="0.31496062992125984"/>
  <pageSetup scale="64" fitToHeight="0" orientation="landscape" horizontalDpi="4294967294" verticalDpi="4294967294" r:id="rId1"/>
  <ignoredErrors>
    <ignoredError sqref="G4:G7 G9:G12 G14:G17 G19:G21 G22:G23 E4:E7 E9:E12 E14:E17 E19:E22" unlockedFormula="1"/>
  </ignoredError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9ED99-DF06-45A0-BF5B-C28C33D0FB50}">
  <sheetPr>
    <tabColor theme="8" tint="-0.249977111117893"/>
  </sheetPr>
  <dimension ref="A3:K17"/>
  <sheetViews>
    <sheetView showGridLines="0" view="pageBreakPreview" zoomScale="115" zoomScaleNormal="100" zoomScaleSheetLayoutView="115" workbookViewId="0">
      <selection activeCell="D24" sqref="D24"/>
    </sheetView>
  </sheetViews>
  <sheetFormatPr baseColWidth="10" defaultColWidth="11.42578125" defaultRowHeight="12.75"/>
  <cols>
    <col min="1" max="1" width="25.140625" style="142" customWidth="1"/>
    <col min="2" max="2" width="29.140625" style="142" customWidth="1"/>
    <col min="3" max="3" width="20" style="142" customWidth="1"/>
    <col min="4" max="4" width="21.7109375" style="142" bestFit="1" customWidth="1"/>
    <col min="5" max="5" width="23.5703125" style="142" bestFit="1" customWidth="1"/>
    <col min="6" max="6" width="21.42578125" style="142" customWidth="1"/>
    <col min="7" max="7" width="27.42578125" style="142" bestFit="1" customWidth="1"/>
    <col min="8" max="8" width="27.5703125" style="142" customWidth="1"/>
    <col min="9" max="9" width="11.42578125" style="142"/>
    <col min="10" max="10" width="6.85546875" style="142" customWidth="1"/>
    <col min="11" max="11" width="9.42578125" style="142" customWidth="1"/>
    <col min="12" max="16384" width="11.42578125" style="142"/>
  </cols>
  <sheetData>
    <row r="3" spans="1:11" ht="19.5" customHeight="1">
      <c r="A3" s="422" t="s">
        <v>262</v>
      </c>
      <c r="B3" s="422"/>
      <c r="C3" s="422"/>
      <c r="D3" s="422"/>
      <c r="E3" s="422"/>
      <c r="F3" s="422"/>
      <c r="G3" s="422"/>
      <c r="H3" s="422"/>
    </row>
    <row r="4" spans="1:11" ht="31.5" customHeight="1">
      <c r="A4" s="143" t="s">
        <v>167</v>
      </c>
      <c r="B4" s="143" t="s">
        <v>139</v>
      </c>
      <c r="C4" s="143" t="s">
        <v>153</v>
      </c>
      <c r="D4" s="143" t="s">
        <v>154</v>
      </c>
      <c r="E4" s="143" t="s">
        <v>155</v>
      </c>
      <c r="F4" s="143" t="s">
        <v>142</v>
      </c>
      <c r="G4" s="143" t="s">
        <v>156</v>
      </c>
      <c r="H4" s="331" t="s">
        <v>157</v>
      </c>
    </row>
    <row r="5" spans="1:11" ht="13.5" thickBot="1">
      <c r="A5" s="369" t="s">
        <v>263</v>
      </c>
      <c r="B5" s="369"/>
      <c r="C5" s="369"/>
      <c r="D5" s="369"/>
      <c r="E5" s="369"/>
      <c r="F5" s="369"/>
      <c r="G5" s="369"/>
      <c r="H5" s="396"/>
      <c r="J5" s="144" t="s">
        <v>7</v>
      </c>
      <c r="K5" s="145">
        <f>'PRESUPUESTO T+1 '!B12</f>
        <v>0</v>
      </c>
    </row>
    <row r="6" spans="1:11" ht="33" customHeight="1" thickTop="1">
      <c r="A6" s="161"/>
      <c r="B6" s="162"/>
      <c r="C6" s="163"/>
      <c r="D6" s="149"/>
      <c r="E6" s="149">
        <f>(+D6*C6)</f>
        <v>0</v>
      </c>
      <c r="F6" s="150"/>
      <c r="G6" s="150">
        <f>(E6*F6)*(1+$K$5)</f>
        <v>0</v>
      </c>
      <c r="H6" s="175"/>
      <c r="J6" s="159"/>
      <c r="K6" s="160"/>
    </row>
    <row r="7" spans="1:11" ht="15" customHeight="1">
      <c r="A7" s="161"/>
      <c r="B7" s="162"/>
      <c r="C7" s="163"/>
      <c r="D7" s="149"/>
      <c r="E7" s="149">
        <f t="shared" ref="E7" si="0">(+D7*C7)</f>
        <v>0</v>
      </c>
      <c r="F7" s="150"/>
      <c r="G7" s="150">
        <f>(E7*F7)*(1+$K$5)</f>
        <v>0</v>
      </c>
      <c r="H7" s="175"/>
    </row>
    <row r="8" spans="1:11" ht="15" customHeight="1">
      <c r="A8" s="161"/>
      <c r="B8" s="162"/>
      <c r="C8" s="163"/>
      <c r="D8" s="149"/>
      <c r="E8" s="149">
        <f>(+D8*C8)</f>
        <v>0</v>
      </c>
      <c r="F8" s="150"/>
      <c r="G8" s="150">
        <f>(E8*F8)*(1+$K$5)</f>
        <v>0</v>
      </c>
      <c r="H8" s="175"/>
    </row>
    <row r="9" spans="1:11" ht="15" customHeight="1">
      <c r="A9" s="397" t="s">
        <v>146</v>
      </c>
      <c r="B9" s="398"/>
      <c r="C9" s="153"/>
      <c r="D9" s="154"/>
      <c r="E9" s="157">
        <f>SUM(E6:E8)</f>
        <v>0</v>
      </c>
      <c r="F9" s="157"/>
      <c r="G9" s="165">
        <f>SUM(G6:G8)</f>
        <v>0</v>
      </c>
      <c r="H9" s="332"/>
    </row>
    <row r="10" spans="1:11" ht="15" customHeight="1">
      <c r="A10" s="369" t="s">
        <v>264</v>
      </c>
      <c r="B10" s="369"/>
      <c r="C10" s="369"/>
      <c r="D10" s="369"/>
      <c r="E10" s="369"/>
      <c r="F10" s="369"/>
      <c r="G10" s="369"/>
      <c r="H10" s="396"/>
    </row>
    <row r="11" spans="1:11" ht="36" customHeight="1">
      <c r="A11" s="146"/>
      <c r="B11" s="162"/>
      <c r="C11" s="166"/>
      <c r="D11" s="167"/>
      <c r="E11" s="150">
        <f>(+D11*C11)</f>
        <v>0</v>
      </c>
      <c r="F11" s="150"/>
      <c r="G11" s="150">
        <f>(E11*F11)*(1+$K$5)</f>
        <v>0</v>
      </c>
      <c r="H11" s="175"/>
      <c r="J11" s="159"/>
      <c r="K11" s="160"/>
    </row>
    <row r="12" spans="1:11" ht="15" customHeight="1">
      <c r="A12" s="146"/>
      <c r="B12" s="162"/>
      <c r="C12" s="166"/>
      <c r="D12" s="167"/>
      <c r="E12" s="150">
        <f t="shared" ref="E12" si="1">(+D12*C12)</f>
        <v>0</v>
      </c>
      <c r="F12" s="150"/>
      <c r="G12" s="150">
        <f>(E12*F12)*(1+$K$5)</f>
        <v>0</v>
      </c>
      <c r="H12" s="175"/>
    </row>
    <row r="13" spans="1:11" ht="15" customHeight="1">
      <c r="A13" s="146"/>
      <c r="B13" s="162"/>
      <c r="C13" s="166"/>
      <c r="D13" s="167"/>
      <c r="E13" s="150">
        <f>(+D13*C13)</f>
        <v>0</v>
      </c>
      <c r="F13" s="150"/>
      <c r="G13" s="150">
        <f>(E13*F13)*(1+$K$5)</f>
        <v>0</v>
      </c>
      <c r="H13" s="175"/>
    </row>
    <row r="14" spans="1:11" ht="15" customHeight="1" thickBot="1">
      <c r="A14" s="397" t="s">
        <v>146</v>
      </c>
      <c r="B14" s="398"/>
      <c r="C14" s="153"/>
      <c r="D14" s="154"/>
      <c r="E14" s="168">
        <f>SUM(E11:E13)</f>
        <v>0</v>
      </c>
      <c r="F14" s="168"/>
      <c r="G14" s="169">
        <f>SUM(G11:G13)</f>
        <v>0</v>
      </c>
      <c r="H14" s="333"/>
    </row>
    <row r="15" spans="1:11" ht="36.75" customHeight="1" thickBot="1">
      <c r="A15" s="393" t="s">
        <v>265</v>
      </c>
      <c r="B15" s="394"/>
      <c r="C15" s="176"/>
      <c r="D15" s="177"/>
      <c r="E15" s="177">
        <f>+E9+E14</f>
        <v>0</v>
      </c>
      <c r="F15" s="177"/>
      <c r="G15" s="178">
        <f>+G9+G14</f>
        <v>0</v>
      </c>
      <c r="H15" s="177"/>
    </row>
    <row r="16" spans="1:11" ht="34.5" customHeight="1">
      <c r="E16" s="158"/>
      <c r="F16" s="158"/>
    </row>
    <row r="17" spans="1:8">
      <c r="A17" s="372" t="s">
        <v>303</v>
      </c>
      <c r="B17" s="372"/>
      <c r="C17" s="372"/>
      <c r="D17" s="372" t="s">
        <v>304</v>
      </c>
      <c r="E17" s="372"/>
      <c r="F17" s="372"/>
      <c r="G17" s="371" t="s">
        <v>165</v>
      </c>
      <c r="H17" s="371"/>
    </row>
  </sheetData>
  <mergeCells count="9">
    <mergeCell ref="A15:B15"/>
    <mergeCell ref="A17:C17"/>
    <mergeCell ref="D17:F17"/>
    <mergeCell ref="G17:H17"/>
    <mergeCell ref="A3:H3"/>
    <mergeCell ref="A5:H5"/>
    <mergeCell ref="A9:B9"/>
    <mergeCell ref="A10:H10"/>
    <mergeCell ref="A14:B14"/>
  </mergeCells>
  <pageMargins left="0.7" right="0.7" top="0.75" bottom="0.75" header="0.3" footer="0.3"/>
  <pageSetup paperSize="41" scale="40" orientation="portrait"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801FA-07CE-42EE-A641-C01D5FA2734D}">
  <sheetPr>
    <tabColor theme="4" tint="-0.249977111117893"/>
  </sheetPr>
  <dimension ref="A1:H22"/>
  <sheetViews>
    <sheetView showGridLines="0" view="pageBreakPreview" zoomScaleNormal="100" zoomScaleSheetLayoutView="100" workbookViewId="0">
      <selection activeCell="B13" sqref="B13:C13"/>
    </sheetView>
  </sheetViews>
  <sheetFormatPr baseColWidth="10" defaultColWidth="11.42578125" defaultRowHeight="12.75"/>
  <cols>
    <col min="1" max="1" width="33" style="5" customWidth="1"/>
    <col min="2" max="2" width="36.5703125" style="5" customWidth="1"/>
    <col min="3" max="3" width="18" style="5" customWidth="1"/>
    <col min="4" max="4" width="18.140625" style="5" customWidth="1"/>
    <col min="5" max="5" width="17" style="5" customWidth="1"/>
    <col min="6" max="16384" width="11.42578125" style="5"/>
  </cols>
  <sheetData>
    <row r="1" spans="1:8">
      <c r="A1" s="5" t="s">
        <v>266</v>
      </c>
    </row>
    <row r="3" spans="1:8" ht="22.5" customHeight="1">
      <c r="A3" s="432" t="s">
        <v>99</v>
      </c>
      <c r="B3" s="432"/>
      <c r="C3" s="432"/>
      <c r="D3" s="432"/>
      <c r="E3" s="432"/>
    </row>
    <row r="4" spans="1:8" ht="39" thickBot="1">
      <c r="A4" s="199" t="s">
        <v>267</v>
      </c>
      <c r="B4" s="199" t="s">
        <v>268</v>
      </c>
      <c r="C4" s="199" t="s">
        <v>143</v>
      </c>
      <c r="D4" s="199" t="s">
        <v>156</v>
      </c>
      <c r="E4" s="199" t="s">
        <v>157</v>
      </c>
      <c r="G4" s="7" t="s">
        <v>269</v>
      </c>
      <c r="H4" s="8">
        <f>'PRESUPUESTO T+1 '!B12</f>
        <v>0</v>
      </c>
    </row>
    <row r="5" spans="1:8" ht="13.5" thickTop="1">
      <c r="A5" s="433"/>
      <c r="B5" s="433"/>
      <c r="C5" s="433"/>
      <c r="D5" s="433"/>
      <c r="E5" s="433"/>
    </row>
    <row r="6" spans="1:8">
      <c r="A6" s="262"/>
      <c r="B6" s="263"/>
      <c r="C6" s="264"/>
      <c r="D6" s="265">
        <f>+(C6*(1+H4))</f>
        <v>0</v>
      </c>
      <c r="E6" s="266"/>
    </row>
    <row r="7" spans="1:8">
      <c r="A7" s="262"/>
      <c r="B7" s="267"/>
      <c r="C7" s="264"/>
      <c r="D7" s="265">
        <f t="shared" ref="D7:D9" si="0">+(C7*(1+H7))</f>
        <v>0</v>
      </c>
      <c r="E7" s="266"/>
      <c r="G7" s="9"/>
    </row>
    <row r="8" spans="1:8">
      <c r="A8" s="262"/>
      <c r="B8" s="267"/>
      <c r="C8" s="264"/>
      <c r="D8" s="265">
        <f t="shared" si="0"/>
        <v>0</v>
      </c>
      <c r="E8" s="266"/>
    </row>
    <row r="9" spans="1:8">
      <c r="A9" s="262"/>
      <c r="B9" s="267"/>
      <c r="C9" s="264"/>
      <c r="D9" s="265">
        <f t="shared" si="0"/>
        <v>0</v>
      </c>
      <c r="E9" s="266"/>
    </row>
    <row r="10" spans="1:8">
      <c r="A10" s="268" t="s">
        <v>162</v>
      </c>
      <c r="B10" s="269"/>
      <c r="C10" s="270">
        <f>SUM(C6:C9)</f>
        <v>0</v>
      </c>
      <c r="D10" s="270">
        <f>SUM(D6:D9)</f>
        <v>0</v>
      </c>
      <c r="E10" s="271"/>
    </row>
    <row r="11" spans="1:8">
      <c r="A11" s="401" t="s">
        <v>270</v>
      </c>
      <c r="B11" s="401"/>
      <c r="C11" s="200">
        <f>+C10</f>
        <v>0</v>
      </c>
      <c r="D11" s="200">
        <f>+D10</f>
        <v>0</v>
      </c>
      <c r="E11" s="199"/>
    </row>
    <row r="13" spans="1:8">
      <c r="A13" s="272" t="s">
        <v>303</v>
      </c>
      <c r="B13" s="399" t="s">
        <v>304</v>
      </c>
      <c r="C13" s="399"/>
      <c r="D13" s="400" t="s">
        <v>308</v>
      </c>
      <c r="E13" s="400"/>
      <c r="F13" s="273"/>
    </row>
    <row r="19" s="5" customFormat="1"/>
    <row r="20" s="5" customFormat="1"/>
    <row r="21" s="5" customFormat="1"/>
    <row r="22" s="5" customFormat="1"/>
  </sheetData>
  <mergeCells count="5">
    <mergeCell ref="D13:E13"/>
    <mergeCell ref="B13:C13"/>
    <mergeCell ref="A3:E3"/>
    <mergeCell ref="A5:E5"/>
    <mergeCell ref="A11:B11"/>
  </mergeCells>
  <pageMargins left="0.70866141732283472" right="0.70866141732283472" top="0.74803149606299213" bottom="0.74803149606299213" header="0.31496062992125984" footer="0.31496062992125984"/>
  <pageSetup scale="72" orientation="landscape" horizontalDpi="4294967294" verticalDpi="4294967294"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00300-AAAB-4287-ADB5-EE321D112966}">
  <dimension ref="A1:B55"/>
  <sheetViews>
    <sheetView view="pageBreakPreview" topLeftCell="A15" zoomScale="80" zoomScaleNormal="100" zoomScaleSheetLayoutView="80" workbookViewId="0">
      <selection activeCell="B5" sqref="B5"/>
    </sheetView>
  </sheetViews>
  <sheetFormatPr baseColWidth="10" defaultColWidth="11.42578125" defaultRowHeight="15"/>
  <cols>
    <col min="1" max="1" width="45.140625" style="5" customWidth="1"/>
    <col min="2" max="2" width="75.140625" style="3" customWidth="1"/>
  </cols>
  <sheetData>
    <row r="1" spans="1:2" ht="18.75" customHeight="1">
      <c r="A1" s="434" t="s">
        <v>271</v>
      </c>
      <c r="B1" s="434"/>
    </row>
    <row r="2" spans="1:2" ht="29.25" customHeight="1">
      <c r="A2" s="43" t="s">
        <v>272</v>
      </c>
      <c r="B2" s="43" t="s">
        <v>139</v>
      </c>
    </row>
    <row r="3" spans="1:2" ht="29.25" customHeight="1">
      <c r="A3" s="320" t="s">
        <v>273</v>
      </c>
      <c r="B3" s="319" t="s">
        <v>274</v>
      </c>
    </row>
    <row r="4" spans="1:2" ht="57.75" customHeight="1">
      <c r="A4" s="320" t="s">
        <v>4</v>
      </c>
      <c r="B4" s="319" t="s">
        <v>275</v>
      </c>
    </row>
    <row r="5" spans="1:2" ht="59.25" customHeight="1">
      <c r="A5" s="274" t="s">
        <v>276</v>
      </c>
      <c r="B5" s="321" t="s">
        <v>302</v>
      </c>
    </row>
    <row r="6" spans="1:2" ht="18" customHeight="1">
      <c r="A6" s="435" t="s">
        <v>6</v>
      </c>
      <c r="B6" s="436"/>
    </row>
    <row r="7" spans="1:2" ht="58.5" customHeight="1">
      <c r="A7" s="316" t="s">
        <v>7</v>
      </c>
      <c r="B7" s="322" t="s">
        <v>277</v>
      </c>
    </row>
    <row r="8" spans="1:2" ht="45.75">
      <c r="A8" s="316" t="s">
        <v>278</v>
      </c>
      <c r="B8" s="323" t="s">
        <v>279</v>
      </c>
    </row>
    <row r="9" spans="1:2" ht="60">
      <c r="A9" s="316" t="s">
        <v>280</v>
      </c>
      <c r="B9" s="317" t="s">
        <v>281</v>
      </c>
    </row>
    <row r="10" spans="1:2" ht="75">
      <c r="A10" s="316" t="s">
        <v>282</v>
      </c>
      <c r="B10" s="318" t="s">
        <v>283</v>
      </c>
    </row>
    <row r="11" spans="1:2" ht="50.25" customHeight="1">
      <c r="A11" s="316" t="s">
        <v>284</v>
      </c>
      <c r="B11" s="317" t="s">
        <v>285</v>
      </c>
    </row>
    <row r="12" spans="1:2" ht="50.25" customHeight="1">
      <c r="A12" s="316" t="s">
        <v>286</v>
      </c>
      <c r="B12" s="317" t="s">
        <v>287</v>
      </c>
    </row>
    <row r="13" spans="1:2" ht="126">
      <c r="A13" s="316" t="s">
        <v>288</v>
      </c>
      <c r="B13" s="317" t="s">
        <v>289</v>
      </c>
    </row>
    <row r="14" spans="1:2" ht="31.5" customHeight="1">
      <c r="A14" s="316" t="s">
        <v>290</v>
      </c>
      <c r="B14" s="317" t="s">
        <v>291</v>
      </c>
    </row>
    <row r="15" spans="1:2" ht="75.75" customHeight="1">
      <c r="A15" s="316" t="s">
        <v>270</v>
      </c>
      <c r="B15" s="317" t="s">
        <v>292</v>
      </c>
    </row>
    <row r="16" spans="1:2" ht="57" customHeight="1">
      <c r="A16" s="274" t="s">
        <v>139</v>
      </c>
      <c r="B16" s="321" t="s">
        <v>293</v>
      </c>
    </row>
    <row r="17" spans="1:2" ht="48" customHeight="1">
      <c r="A17" s="274" t="s">
        <v>294</v>
      </c>
      <c r="B17" s="324" t="s">
        <v>295</v>
      </c>
    </row>
    <row r="18" spans="1:2" ht="31.5" customHeight="1">
      <c r="A18" s="274" t="s">
        <v>296</v>
      </c>
      <c r="B18" s="324" t="s">
        <v>297</v>
      </c>
    </row>
    <row r="19" spans="1:2" ht="49.5" customHeight="1">
      <c r="A19" s="325" t="s">
        <v>141</v>
      </c>
      <c r="B19" s="322" t="s">
        <v>298</v>
      </c>
    </row>
    <row r="20" spans="1:2" ht="99.75" customHeight="1">
      <c r="A20" s="274" t="s">
        <v>142</v>
      </c>
      <c r="B20" s="321" t="s">
        <v>299</v>
      </c>
    </row>
    <row r="21" spans="1:2" ht="52.5" customHeight="1">
      <c r="A21" s="274" t="s">
        <v>156</v>
      </c>
      <c r="B21" s="321" t="s">
        <v>300</v>
      </c>
    </row>
    <row r="22" spans="1:2" ht="80.25" customHeight="1">
      <c r="A22" s="274" t="s">
        <v>157</v>
      </c>
      <c r="B22" s="322" t="s">
        <v>301</v>
      </c>
    </row>
    <row r="23" spans="1:2" ht="63.75" customHeight="1">
      <c r="A23"/>
      <c r="B23"/>
    </row>
    <row r="24" spans="1:2" ht="99.95" customHeight="1"/>
    <row r="25" spans="1:2" ht="99.95" customHeight="1"/>
    <row r="26" spans="1:2" ht="99.95" customHeight="1"/>
    <row r="27" spans="1:2" ht="99.95" customHeight="1"/>
    <row r="28" spans="1:2" ht="99.95" customHeight="1"/>
    <row r="29" spans="1:2" ht="99.95" customHeight="1"/>
    <row r="30" spans="1:2" ht="99.95" customHeight="1"/>
    <row r="31" spans="1:2" ht="99.95" customHeight="1"/>
    <row r="32" spans="1:2" ht="99.95" customHeight="1"/>
    <row r="33" ht="99.95" customHeight="1"/>
    <row r="34" ht="99.95" customHeight="1"/>
    <row r="35" ht="99.95" customHeight="1"/>
    <row r="36" ht="99.95" customHeight="1"/>
    <row r="37" ht="99.95" customHeight="1"/>
    <row r="38" ht="99.95" customHeight="1"/>
    <row r="39" ht="99.95" customHeight="1"/>
    <row r="40" ht="99.95" customHeight="1"/>
    <row r="41" ht="99.95" customHeight="1"/>
    <row r="42" ht="99.95" customHeight="1"/>
    <row r="43" ht="99.95" customHeight="1"/>
    <row r="44" ht="99.95" customHeight="1"/>
    <row r="45" ht="99.95" customHeight="1"/>
    <row r="46" ht="99.95" customHeight="1"/>
    <row r="47" ht="99.95" customHeight="1"/>
    <row r="53" ht="15.75" customHeight="1"/>
    <row r="54" ht="15" customHeight="1"/>
    <row r="55" ht="15" customHeight="1"/>
  </sheetData>
  <mergeCells count="2">
    <mergeCell ref="A1:B1"/>
    <mergeCell ref="A6:B6"/>
  </mergeCells>
  <pageMargins left="0.7" right="0.7" top="0.75" bottom="0.75" header="0.3" footer="0.3"/>
  <pageSetup scale="57" orientation="portrait" horizontalDpi="4294967294" vertic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8962D83CB3E0248A7ACF655DAD9D3AD" ma:contentTypeVersion="2" ma:contentTypeDescription="Crear nuevo documento." ma:contentTypeScope="" ma:versionID="83fb05ca33fd411246b6c8207d5fb07f">
  <xsd:schema xmlns:xsd="http://www.w3.org/2001/XMLSchema" xmlns:xs="http://www.w3.org/2001/XMLSchema" xmlns:p="http://schemas.microsoft.com/office/2006/metadata/properties" xmlns:ns1="http://schemas.microsoft.com/sharepoint/v3" xmlns:ns2="31bbf60d-c53f-4949-90ec-7b0c5265cdd1" targetNamespace="http://schemas.microsoft.com/office/2006/metadata/properties" ma:root="true" ma:fieldsID="f0b01ce740d8fc6d71522fea3c8241af" ns1:_="" ns2:_="">
    <xsd:import namespace="http://schemas.microsoft.com/sharepoint/v3"/>
    <xsd:import namespace="31bbf60d-c53f-4949-90ec-7b0c5265cdd1"/>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1bbf60d-c53f-4949-90ec-7b0c5265cdd1"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7ABFDB-4803-440B-9761-6DF51119979B}">
  <ds:schemaRefs>
    <ds:schemaRef ds:uri="http://schemas.microsoft.com/office/2006/metadata/properties"/>
    <ds:schemaRef ds:uri="http://schemas.microsoft.com/office/infopath/2007/PartnerControls"/>
    <ds:schemaRef ds:uri="435a11ef-c2bf-4d1e-b58b-639ade20a33f"/>
    <ds:schemaRef ds:uri="16321767-b094-402f-9af0-dbaea5d7be33"/>
    <ds:schemaRef ds:uri="http://schemas.microsoft.com/sharepoint/v3"/>
  </ds:schemaRefs>
</ds:datastoreItem>
</file>

<file path=customXml/itemProps2.xml><?xml version="1.0" encoding="utf-8"?>
<ds:datastoreItem xmlns:ds="http://schemas.openxmlformats.org/officeDocument/2006/customXml" ds:itemID="{B9B0DBFB-ABD5-40E4-BE71-1E782DF50B57}">
  <ds:schemaRefs>
    <ds:schemaRef ds:uri="http://schemas.microsoft.com/sharepoint/v3/contenttype/forms"/>
  </ds:schemaRefs>
</ds:datastoreItem>
</file>

<file path=customXml/itemProps3.xml><?xml version="1.0" encoding="utf-8"?>
<ds:datastoreItem xmlns:ds="http://schemas.openxmlformats.org/officeDocument/2006/customXml" ds:itemID="{3A0437D8-4953-449B-80B9-5B451A1275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bbf60d-c53f-4949-90ec-7b0c5265cd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14</vt:i4>
      </vt:variant>
    </vt:vector>
  </HeadingPairs>
  <TitlesOfParts>
    <vt:vector size="32" baseType="lpstr">
      <vt:lpstr>PRESUPUESTO T+1 </vt:lpstr>
      <vt:lpstr>Hoja2</vt:lpstr>
      <vt:lpstr>GASTOS DE PERSONAL</vt:lpstr>
      <vt:lpstr>SERVICIOS PERSONALES INDIRECTOS</vt:lpstr>
      <vt:lpstr>ACTIVOS FIJOS</vt:lpstr>
      <vt:lpstr>ACTIVOS NO PRODUCIDOS</vt:lpstr>
      <vt:lpstr>MATERIALES Y SUMINISTROS</vt:lpstr>
      <vt:lpstr>ADQUISICIÓN DE SERVICIOS</vt:lpstr>
      <vt:lpstr>HOMBRES DE PROTECCIÓN Y VEHICUL</vt:lpstr>
      <vt:lpstr>VIÁTICOS,GASTOS DE VIAJE,TIQUET</vt:lpstr>
      <vt:lpstr>SERVICIOS PÚBLICOS.</vt:lpstr>
      <vt:lpstr>APOYOS DE PROTEC Y ENFOQUE DIF </vt:lpstr>
      <vt:lpstr>SENTENCIAS Y CONCILIACIONES</vt:lpstr>
      <vt:lpstr>GASTOS DE COMERCIALIZAC Y PROD</vt:lpstr>
      <vt:lpstr>GASTOS POR TRIBUTOS, MULTAS, M</vt:lpstr>
      <vt:lpstr>SERVICIO A LA DEUDA PUBLICA</vt:lpstr>
      <vt:lpstr>GASTOS DE INVERSIÓN</vt:lpstr>
      <vt:lpstr>INSTRUCTIVO</vt:lpstr>
      <vt:lpstr>'ACTIVOS FIJOS'!Área_de_impresión</vt:lpstr>
      <vt:lpstr>'ACTIVOS NO PRODUCIDOS'!Área_de_impresión</vt:lpstr>
      <vt:lpstr>'ADQUISICIÓN DE SERVICIOS'!Área_de_impresión</vt:lpstr>
      <vt:lpstr>'APOYOS DE PROTEC Y ENFOQUE DIF '!Área_de_impresión</vt:lpstr>
      <vt:lpstr>'GASTOS DE COMERCIALIZAC Y PROD'!Área_de_impresión</vt:lpstr>
      <vt:lpstr>'GASTOS DE INVERSIÓN'!Área_de_impresión</vt:lpstr>
      <vt:lpstr>'GASTOS POR TRIBUTOS, MULTAS, M'!Área_de_impresión</vt:lpstr>
      <vt:lpstr>'HOMBRES DE PROTECCIÓN Y VEHICUL'!Área_de_impresión</vt:lpstr>
      <vt:lpstr>'MATERIALES Y SUMINISTROS'!Área_de_impresión</vt:lpstr>
      <vt:lpstr>'PRESUPUESTO T+1 '!Área_de_impresión</vt:lpstr>
      <vt:lpstr>'SENTENCIAS Y CONCILIACIONES'!Área_de_impresión</vt:lpstr>
      <vt:lpstr>'SERVICIOS PERSONALES INDIRECTOS'!Área_de_impresión</vt:lpstr>
      <vt:lpstr>'SERVICIOS PÚBLICOS.'!Área_de_impresión</vt:lpstr>
      <vt:lpstr>'VIÁTICOS,GASTOS DE VIAJE,TIQUET'!Área_de_impresión</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Lorena Pérez López</dc:creator>
  <cp:keywords/>
  <dc:description/>
  <cp:lastModifiedBy>Janeth Rocío Castañeda Micán</cp:lastModifiedBy>
  <cp:revision/>
  <dcterms:created xsi:type="dcterms:W3CDTF">2013-07-26T15:32:45Z</dcterms:created>
  <dcterms:modified xsi:type="dcterms:W3CDTF">2026-09-25T00:25:07Z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0x010100D8962D83CB3E0248A7ACF655DAD9D3AD</vt:lpwstr>
  </property>
  <property fmtid="{D5CDD505-2E9C-101B-9397-08002B2CF9AE}" pid="3" name="MediaServiceImageTags">
    <vt:lpwstr/>
  </property>
</Properties>
</file>