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manuel.aleman\Desktop\AÑO 2026\Indicadores de Gestión\Primer trimestre  2026\"/>
    </mc:Choice>
  </mc:AlternateContent>
  <xr:revisionPtr revIDLastSave="0" documentId="8_{DEE64C92-967D-4683-82CB-2A4475C22C54}" xr6:coauthVersionLast="47" xr6:coauthVersionMax="47" xr10:uidLastSave="{00000000-0000-0000-0000-000000000000}"/>
  <bookViews>
    <workbookView xWindow="-120" yWindow="-120" windowWidth="29040" windowHeight="15720" xr2:uid="{00000000-000D-0000-FFFF-FFFF00000000}"/>
  </bookViews>
  <sheets>
    <sheet name="2-2025" sheetId="1" r:id="rId1"/>
  </sheets>
  <definedNames>
    <definedName name="_xlnm._FilterDatabase" localSheetId="0" hidden="1">'2-2025'!$B$6:$K$76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5" roundtripDataChecksum="21TjlqRRBVRzJmBpKUL0UXIVje0CPHSclQI7yPOso9c="/>
    </ext>
  </extLst>
</workbook>
</file>

<file path=xl/calcChain.xml><?xml version="1.0" encoding="utf-8"?>
<calcChain xmlns="http://schemas.openxmlformats.org/spreadsheetml/2006/main">
  <c r="J33" i="1" l="1"/>
  <c r="R79" i="1" l="1"/>
  <c r="P79" i="1"/>
  <c r="G76" i="1"/>
  <c r="J61" i="1"/>
  <c r="J60" i="1"/>
  <c r="J59" i="1"/>
  <c r="J58" i="1"/>
  <c r="J57" i="1"/>
  <c r="J56" i="1"/>
  <c r="J55" i="1"/>
  <c r="J54" i="1"/>
  <c r="J53" i="1"/>
  <c r="J52" i="1"/>
  <c r="J51" i="1"/>
  <c r="J50" i="1"/>
  <c r="Y49" i="1"/>
  <c r="J49" i="1"/>
  <c r="J48" i="1"/>
  <c r="J46" i="1"/>
  <c r="J45" i="1"/>
  <c r="J44" i="1"/>
  <c r="J43" i="1"/>
  <c r="J42" i="1"/>
  <c r="J41" i="1"/>
  <c r="J40" i="1"/>
  <c r="J38" i="1"/>
  <c r="J37" i="1"/>
  <c r="J35" i="1"/>
  <c r="J34" i="1"/>
  <c r="J32" i="1"/>
  <c r="J31" i="1"/>
  <c r="J30" i="1"/>
  <c r="J29" i="1"/>
  <c r="J28" i="1"/>
  <c r="J27" i="1"/>
  <c r="J26" i="1"/>
  <c r="J25" i="1"/>
  <c r="E25" i="1"/>
  <c r="C25" i="1"/>
  <c r="J24" i="1"/>
  <c r="J23" i="1"/>
  <c r="J22" i="1"/>
  <c r="J19" i="1"/>
  <c r="J18" i="1"/>
  <c r="J17" i="1"/>
  <c r="J16" i="1"/>
  <c r="J12" i="1"/>
  <c r="J11" i="1"/>
  <c r="J10" i="1"/>
  <c r="J9" i="1"/>
  <c r="J8" i="1"/>
  <c r="J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20" authorId="0" shapeId="0" xr:uid="{00000000-0006-0000-0000-000002000000}">
      <text>
        <r>
          <rPr>
            <sz val="10"/>
            <color rgb="FF000000"/>
            <rFont val="Arial"/>
            <scheme val="minor"/>
          </rPr>
          <t>======
ID#AAAB3yGRRcE
Dulfariz Ortega Vanegas    (2026-04-20 17:35:46)
Dulfariz Ortega Vanegas:</t>
        </r>
      </text>
    </comment>
  </commentList>
  <extLst>
    <ext xmlns:r="http://schemas.openxmlformats.org/officeDocument/2006/relationships" uri="GoogleSheetsCustomDataVersion2">
      <go:sheetsCustomData xmlns:go="http://customooxmlschemas.google.com/" r:id="rId1" roundtripDataSignature="AMtx7mgHGgmsHLBhRtcGV5ZxTNExVTuz9g=="/>
    </ext>
  </extLst>
</comments>
</file>

<file path=xl/sharedStrings.xml><?xml version="1.0" encoding="utf-8"?>
<sst xmlns="http://schemas.openxmlformats.org/spreadsheetml/2006/main" count="516" uniqueCount="373">
  <si>
    <t>ENTIDAD:</t>
  </si>
  <si>
    <t>CÁMARA DE REPRESENTANTES</t>
  </si>
  <si>
    <t>REPRESENTANTE LEGAL:</t>
  </si>
  <si>
    <t>JOHN ABIUD RAMÍREZ BARRIENTOS</t>
  </si>
  <si>
    <t>INDICADORES:</t>
  </si>
  <si>
    <t>INDICADORES DE GESTIÓN</t>
  </si>
  <si>
    <t>PRIMER TRIMESTRE 2026</t>
  </si>
  <si>
    <t>COD IND</t>
  </si>
  <si>
    <t>TIPO DE PROCESO</t>
  </si>
  <si>
    <t>DEPENDENCIA</t>
  </si>
  <si>
    <t>TIPO INDICADOR</t>
  </si>
  <si>
    <t>DESCRIPCIÓN DEL INDICADOR</t>
  </si>
  <si>
    <t>NOMBRE DEL INDICADOR</t>
  </si>
  <si>
    <t>REALIZADO 
(Variable 1)</t>
  </si>
  <si>
    <t>META 
(Variable 2)</t>
  </si>
  <si>
    <t xml:space="preserve">CÁLCULO DEL INDICADOR </t>
  </si>
  <si>
    <t>ANÁLISIS</t>
  </si>
  <si>
    <t>IDE-P01</t>
  </si>
  <si>
    <t xml:space="preserve">Direccionamiento Estratégico
</t>
  </si>
  <si>
    <t>Oficina de Planeación y Sistemas</t>
  </si>
  <si>
    <t>Eficacia</t>
  </si>
  <si>
    <t>Medir el número de Planes, Programas y Proyectos elaborados</t>
  </si>
  <si>
    <t>Planes, Programas y Proyectos</t>
  </si>
  <si>
    <t>Cantidad de Planes Programas y Proyectos Realizados</t>
  </si>
  <si>
    <t>Cantidad de Planes Programas y Proyectos Programados</t>
  </si>
  <si>
    <t>IDE-C01</t>
  </si>
  <si>
    <t>Medir el número de Actualizaciones realizadas a procesos y procedimientos</t>
  </si>
  <si>
    <t>Actualización de Procesos y Procedimientos</t>
  </si>
  <si>
    <t>Número de Actualizaciones realizadas</t>
  </si>
  <si>
    <t>Número de Actualizaciones Programadas</t>
  </si>
  <si>
    <t>ICC-IP01</t>
  </si>
  <si>
    <t>Direccionamiento Estratégico
Conocimiento Corporfativo</t>
  </si>
  <si>
    <t>Oficina de Información y Prensa</t>
  </si>
  <si>
    <t>Medir el número de productos televisivos realizados por la Corporación</t>
  </si>
  <si>
    <t>Productos Televisivos</t>
  </si>
  <si>
    <t>Número de Emisiones realizadas</t>
  </si>
  <si>
    <t>Número de Emisiones programadas</t>
  </si>
  <si>
    <t>ICC-IP02</t>
  </si>
  <si>
    <t>Medir la cantidad de Publicaciones realizadas por la corporación</t>
  </si>
  <si>
    <t>Publicaciones de la Corporación (página web)</t>
  </si>
  <si>
    <t>Número de Publicaciones realizadas</t>
  </si>
  <si>
    <t>Número de Publicaciones programadas</t>
  </si>
  <si>
    <t>ICC-IP03</t>
  </si>
  <si>
    <t>Medir en porcentaje la cantidad mensual de publicaciones en el mural digital</t>
  </si>
  <si>
    <t>Mural  Digital</t>
  </si>
  <si>
    <t>Número de  Publicaciones  realizadas</t>
  </si>
  <si>
    <t>ICC-IP04</t>
  </si>
  <si>
    <t>Medir en porcentaje la cantidad mensual de emisiones radiales</t>
  </si>
  <si>
    <t>Programa  Radial Frecuencia Legislativa</t>
  </si>
  <si>
    <t>Número de   Emisiones  realizadas</t>
  </si>
  <si>
    <t>Número de emisiones programadas</t>
  </si>
  <si>
    <t>IMLC-PR01</t>
  </si>
  <si>
    <t>Misional- Legislativo Constitucional</t>
  </si>
  <si>
    <t xml:space="preserve">Presidencia </t>
  </si>
  <si>
    <t>Medir el número de Audiencias realizadas</t>
  </si>
  <si>
    <t>Audiencias públicas realizadas</t>
  </si>
  <si>
    <t>Cantidad de Audiencias públicas realizadas</t>
  </si>
  <si>
    <t>Total de Audiencias públicas programadas</t>
  </si>
  <si>
    <t>IMLC-PR02</t>
  </si>
  <si>
    <t>Medir la cantidad de Grupos de Interés asistentes</t>
  </si>
  <si>
    <t>Grupos de Interés</t>
  </si>
  <si>
    <t>Cantidad de Grupos de Interés asistentes</t>
  </si>
  <si>
    <t>Cantidad de Grupos de Interés invitados</t>
  </si>
  <si>
    <t>IMLC-SG01</t>
  </si>
  <si>
    <t>Secretaría General</t>
  </si>
  <si>
    <t>Medir el número de Iniciativas egislativas radicadas ante la Corporación para que surtan su debido trámite</t>
  </si>
  <si>
    <t>Iniciativas de Ley tramitadas para sus debidos debates</t>
  </si>
  <si>
    <t>Número De Iniciativas De Ley Tramitadas</t>
  </si>
  <si>
    <t>Número De Iniciativas De Ley Radicadas</t>
  </si>
  <si>
    <t>IA-SGD01</t>
  </si>
  <si>
    <t>Misional-Legislativo Constitucional</t>
  </si>
  <si>
    <t>Gestión Documental</t>
  </si>
  <si>
    <t xml:space="preserve">Medir el número de PQRSD registradas vs atendidas </t>
  </si>
  <si>
    <t>PQRSD Registradas vs Atendidas</t>
  </si>
  <si>
    <t>Solictudes atendidas a  tiempo</t>
  </si>
  <si>
    <t>Total solictudes Registradas</t>
  </si>
  <si>
    <t>IMLC-P01</t>
  </si>
  <si>
    <t>Misional-legislativo Constitucional</t>
  </si>
  <si>
    <t>Oficina de Protocolo</t>
  </si>
  <si>
    <t>Medir la cantidad de Condecoraciones otorgadas</t>
  </si>
  <si>
    <t>Condecoraciones</t>
  </si>
  <si>
    <t>Número de Condecoraciones otorgadas</t>
  </si>
  <si>
    <t>Número Total de condecoraciones</t>
  </si>
  <si>
    <t>IMLC-P02</t>
  </si>
  <si>
    <t>Medir la Cantidad de Mociones de Reconocimiento realizadas</t>
  </si>
  <si>
    <t>Mociones de Reconocimiento</t>
  </si>
  <si>
    <t>Número de Mociones de reconocimiento realizadas</t>
  </si>
  <si>
    <t>Número total de Mociones de reconocimiento</t>
  </si>
  <si>
    <t>IMLC-P03</t>
  </si>
  <si>
    <t>Medir la cantidad de Eventos realizados</t>
  </si>
  <si>
    <t>Eventos Realizados</t>
  </si>
  <si>
    <t>Número de Eventos realizados</t>
  </si>
  <si>
    <t>Número total de Eventos</t>
  </si>
  <si>
    <t>IMLC-P04</t>
  </si>
  <si>
    <t>Medir la cantidad de Pasaportes y Visas tramitadas</t>
  </si>
  <si>
    <t>Pasaportes y Visas</t>
  </si>
  <si>
    <t>Número de Pasaportes y Visas Tramitados</t>
  </si>
  <si>
    <t>Número Total de Pasaportes y Visas</t>
  </si>
  <si>
    <t>IMLC-P05</t>
  </si>
  <si>
    <t>Medir la cantidad de Visitas Protocolarias atendidas</t>
  </si>
  <si>
    <t>Visitas Protocolarias</t>
  </si>
  <si>
    <t>Número de Visitas Protocolarias atendidas</t>
  </si>
  <si>
    <t>Número total de Visitas Protocolarias</t>
  </si>
  <si>
    <t>IA-GTH01</t>
  </si>
  <si>
    <t>Apoyo</t>
  </si>
  <si>
    <t>División de Personal</t>
  </si>
  <si>
    <t>Medir el porcentaje de ejecución del Plan Institucional de Capacitación</t>
  </si>
  <si>
    <t>Plan de Capacitaciones</t>
  </si>
  <si>
    <t>Número de Capacitaciones Realizadas</t>
  </si>
  <si>
    <t>Número de Capacitaciones programadas en el Plan</t>
  </si>
  <si>
    <t>IA-GTH02</t>
  </si>
  <si>
    <t>Medir el porcentaje de cumplimiento del Plan de Bienestar e Incentivos</t>
  </si>
  <si>
    <t>Plan de Bienestar de Incentivos</t>
  </si>
  <si>
    <t>Número de actividades de Bienestar e Incentivos realizadas</t>
  </si>
  <si>
    <t>Número de actividades de Bienestar e Incentivos  Programadas</t>
  </si>
  <si>
    <t>IA-GTH03</t>
  </si>
  <si>
    <t>Medir la cantidad de certificaciones para trámites de Pensiones y Cesantías</t>
  </si>
  <si>
    <t>Certificados Laborales para Trámites de Pensiones y Cesantías</t>
  </si>
  <si>
    <t>Número de certificaciones realizadas</t>
  </si>
  <si>
    <t>Total de Certificaciones solicitadas</t>
  </si>
  <si>
    <t>IA-GTH04</t>
  </si>
  <si>
    <t>Medir el porcentaje de cumplimiento del Plan de Seguridad y Salud en el Trabajo</t>
  </si>
  <si>
    <t>Plan de Seguridad y Salud en el Trabajo</t>
  </si>
  <si>
    <t>Número de Programas  realizados</t>
  </si>
  <si>
    <t>Número total de programas del plan</t>
  </si>
  <si>
    <t>IA-GTH05</t>
  </si>
  <si>
    <t>Establecer el porcentaje de Incapacidades reportadas a la División de Personal</t>
  </si>
  <si>
    <t>Incapacidades</t>
  </si>
  <si>
    <t>Total Incapacidades Tramitadas</t>
  </si>
  <si>
    <t>Total incapacidades recibidas</t>
  </si>
  <si>
    <t>IA-GTH06</t>
  </si>
  <si>
    <t>Medir el númenro de novedades realizadas</t>
  </si>
  <si>
    <t>Notificaciones realizadas</t>
  </si>
  <si>
    <t>Numero de Notificaciones realizadas</t>
  </si>
  <si>
    <t>Número de Notificaciones por realizar</t>
  </si>
  <si>
    <t>IA-GTH 07</t>
  </si>
  <si>
    <t>Establecer el porcentaje de retiros y cambios realizados</t>
  </si>
  <si>
    <t>Novedades de Planta y UTL</t>
  </si>
  <si>
    <t>Número de novedades realizadas</t>
  </si>
  <si>
    <t>Número total de Novedades</t>
  </si>
  <si>
    <t>IA-GTHRC01</t>
  </si>
  <si>
    <t>Establecer el porcentaje de solicitudes de descuento nómina tramitadas a tiempo</t>
  </si>
  <si>
    <t>Solicitudes de Descuento a Terceros</t>
  </si>
  <si>
    <t>Número de Solicitudes de descuento nómina tramitadas</t>
  </si>
  <si>
    <t>Número de Solicitudes de descuento nómina solicitadas</t>
  </si>
  <si>
    <t>IA-GTHRC02</t>
  </si>
  <si>
    <t>Establecer el porcentaje de posesiones, retiros y cambios realizados en H.R.</t>
  </si>
  <si>
    <t>Posesiones, retiros y cambios en H.R</t>
  </si>
  <si>
    <t>Número de modificaciones tramitadas</t>
  </si>
  <si>
    <t>Número de modificaciones solicitadas</t>
  </si>
  <si>
    <t>IA-GTHBS01</t>
  </si>
  <si>
    <t>Medir la cantidad de Consultas Médicas realizadas</t>
  </si>
  <si>
    <t>Consultas Médicas</t>
  </si>
  <si>
    <t>Consultas Médicas realizadas</t>
  </si>
  <si>
    <t>Total consultas Médicas solicitadas</t>
  </si>
  <si>
    <t>IA-GTHBS02</t>
  </si>
  <si>
    <t>Medir la cantidad de Consultas Odontológicas</t>
  </si>
  <si>
    <t>Consultas Odontológicas</t>
  </si>
  <si>
    <t>Consultas Odontológicas realizadas</t>
  </si>
  <si>
    <t>Consultas Odontológicas programadas</t>
  </si>
  <si>
    <t>IA-GJ01</t>
  </si>
  <si>
    <t>División Jurídica</t>
  </si>
  <si>
    <t>Medir el Número de Conceptos jurídicos emitidos</t>
  </si>
  <si>
    <t>Conceptos Jurídicos emitidos - solicitados</t>
  </si>
  <si>
    <t>Número de Conceptos emitidos</t>
  </si>
  <si>
    <t>Número de Conceptos solicitados</t>
  </si>
  <si>
    <t>IA-GJ02</t>
  </si>
  <si>
    <t>Medir la Gestión de Defensa Judicial</t>
  </si>
  <si>
    <t>Defensa Judicial</t>
  </si>
  <si>
    <t>Número de Actuaciones Cumplidas</t>
  </si>
  <si>
    <t>Número de Actuaciones programadas</t>
  </si>
  <si>
    <t>IA-GJ03</t>
  </si>
  <si>
    <t>Medir el número de Procesos Disciplinarios iniciados</t>
  </si>
  <si>
    <t>Procesos Disciplinarios iniciados</t>
  </si>
  <si>
    <t>Número de Actuaciones Disciplinarias ejecutadas</t>
  </si>
  <si>
    <t>Número de Actuaciones Disciplinarias Presentadas</t>
  </si>
  <si>
    <t>IA-GJ04</t>
  </si>
  <si>
    <t>Medir la Gestión para el recaudo de Obligaciones a favor de la Entidad</t>
  </si>
  <si>
    <t>Casos Tramitados de Cobro Coactivo</t>
  </si>
  <si>
    <t>Número de Actuaciones de Cobro Coativo Ejecutadas</t>
  </si>
  <si>
    <t>Número de Actuaciones de Cobro Coativo Programadas</t>
  </si>
  <si>
    <t>IA-GJ05</t>
  </si>
  <si>
    <t>Medir la Tasa de Éxito Procesal</t>
  </si>
  <si>
    <t>Tasa de Éxito  Procesal</t>
  </si>
  <si>
    <t>Número de procesos en contra de la entidad terminados con fallo favorable</t>
  </si>
  <si>
    <t>Total número de procesos en contra de la entidad terminados</t>
  </si>
  <si>
    <t>IA-GJC01</t>
  </si>
  <si>
    <t>División Jurídica-Contratación</t>
  </si>
  <si>
    <t>Medir el avance de Contratos legalizados</t>
  </si>
  <si>
    <t>Ejecución Contractual</t>
  </si>
  <si>
    <t>contratos registrados (legalizados)</t>
  </si>
  <si>
    <t>Número de solicitudes de Contratación</t>
  </si>
  <si>
    <t>IA-GJC02</t>
  </si>
  <si>
    <t>Medir el porcentaje de Contratos liquidados</t>
  </si>
  <si>
    <t>Porcentaje de Contratos</t>
  </si>
  <si>
    <t>Porcentaje de Contratos liquidados</t>
  </si>
  <si>
    <t>Contratos ejecutados</t>
  </si>
  <si>
    <t>IA-GFP01</t>
  </si>
  <si>
    <t>División Financiera</t>
  </si>
  <si>
    <t>Medir el porcentaje de las Reservas Presupuestales</t>
  </si>
  <si>
    <t>Reservas Presupuestales</t>
  </si>
  <si>
    <t>Reservas Presupuestales canceladas</t>
  </si>
  <si>
    <t>Reservas presupuestales constituidas</t>
  </si>
  <si>
    <t>IA-GFP02</t>
  </si>
  <si>
    <t>Medir el porcentaje de Cuentas por Pagar</t>
  </si>
  <si>
    <t>Cuentas por Pagar</t>
  </si>
  <si>
    <t>Cuentas por Pagar canceladas</t>
  </si>
  <si>
    <t>Cuentas por Pagar constituidas</t>
  </si>
  <si>
    <t>IA-GFP03</t>
  </si>
  <si>
    <t>Medir el porcentaje de Presupuesto mensual para gasto de inversión ejecutado</t>
  </si>
  <si>
    <t>Gastos de Inversión</t>
  </si>
  <si>
    <t>Total de Gastos de Inversión comprometido</t>
  </si>
  <si>
    <t>Total Gastos de Inversión Presupuestado</t>
  </si>
  <si>
    <t>IA-GFP04</t>
  </si>
  <si>
    <t>Determinar el porcentaje de Gasto de Personal</t>
  </si>
  <si>
    <t>Gastos de Personal</t>
  </si>
  <si>
    <t>Total de Gastos de Personal comprometido</t>
  </si>
  <si>
    <t>Total de Gastos de personal Presupuestado</t>
  </si>
  <si>
    <t>IA-GFP05</t>
  </si>
  <si>
    <t>Medir el porcentaje de Gasto de Funcionamiento</t>
  </si>
  <si>
    <t>Gasto de Funcionamiento</t>
  </si>
  <si>
    <t>Total Gasto de Funcionamiento comprometido</t>
  </si>
  <si>
    <t>Total Gasto de Funcionamiento Presupuestado</t>
  </si>
  <si>
    <t>IA-GFP06</t>
  </si>
  <si>
    <t>Medir el porcentaje de Presupuesto ejecutado</t>
  </si>
  <si>
    <t>Total Presupuesto</t>
  </si>
  <si>
    <t>Total Presupuesto comprometido</t>
  </si>
  <si>
    <t>Total Presupuesto asignado</t>
  </si>
  <si>
    <t>IA-GDS01</t>
  </si>
  <si>
    <t>División  de Servicios</t>
  </si>
  <si>
    <t>Ambiental</t>
  </si>
  <si>
    <t>Medir el nivel de pago generado por el Consumo de Energía</t>
  </si>
  <si>
    <t>Costo del Servicio de Energía</t>
  </si>
  <si>
    <t xml:space="preserve">Valor pagado por el servicio de energía en el periodo actual </t>
  </si>
  <si>
    <t>valor pagado por el servicio de energía en el periodo anterior.</t>
  </si>
  <si>
    <t>IA-GDS02</t>
  </si>
  <si>
    <t>Medir el nivel de pago generado por el Consumo de Agua y uso del Alcantarillado</t>
  </si>
  <si>
    <t>Costo del Servicio de Acueducto y Alcantarillado</t>
  </si>
  <si>
    <t>Valor pagado por el servicio de Acueducto y Alcantarillado en el periodo Actual</t>
  </si>
  <si>
    <t>Valor pagado por el servicio de Acueducto y Alcantarillado en el periodo Anterior</t>
  </si>
  <si>
    <t>576,6%</t>
  </si>
  <si>
    <t>IA-GDS03</t>
  </si>
  <si>
    <t>División de Servicios</t>
  </si>
  <si>
    <t>Medir el número de Fumigaciones realizadas en la Entidad</t>
  </si>
  <si>
    <t>Fumigaciones</t>
  </si>
  <si>
    <t>Número de Fumigaciones realizadas</t>
  </si>
  <si>
    <t>Número de Fumigaciones Programadas</t>
  </si>
  <si>
    <t>IA-GDS04</t>
  </si>
  <si>
    <t>Medir el número de Capacitaciones, Talleres y Socializaciones en Servicios Generales realizadas</t>
  </si>
  <si>
    <t>Capacitaciones, Talleres y Socializaciones en Servicios Generales</t>
  </si>
  <si>
    <t>Número de Capacitaciones, Talleres y Socializaciones Ejecutadas</t>
  </si>
  <si>
    <t>Número de Capacitaciones, Talleres y Socializaciones Programadas</t>
  </si>
  <si>
    <t>IA-GDS05</t>
  </si>
  <si>
    <t>Medir la Cantidad de Residuos Ordinarios Generados</t>
  </si>
  <si>
    <t xml:space="preserve">Residuos Ordinarios </t>
  </si>
  <si>
    <t>Cantidad de M3 de Residuos Ordinarios generados en el periodo Actual</t>
  </si>
  <si>
    <t>Cantidad de M3 de Residuos Ordinarios generados en el periodo Anterior</t>
  </si>
  <si>
    <t>IA-GDS06</t>
  </si>
  <si>
    <t>Medir la Cantidad de Residuos generados y entregados para aprovechamiento</t>
  </si>
  <si>
    <t>Residuos Reciclables</t>
  </si>
  <si>
    <t>Total en Kg de material reciclado entregado para aprovechamiento mes Actual</t>
  </si>
  <si>
    <t>Total en Kg de material reciclado entregado para aprovechamiento mes Anterior</t>
  </si>
  <si>
    <t>IA-GDS07</t>
  </si>
  <si>
    <t>Ambiental Eficacia</t>
  </si>
  <si>
    <t>Medir la Cantidad de Mantenimientos Correctivos y Preventivos realizados a los Vehículos del parque Automotor de la Entidad</t>
  </si>
  <si>
    <t>Mantenimiento Correctivo y Preventivo de los Vehículos del parque Automotor de la Entidad</t>
  </si>
  <si>
    <t>Número de Vehículos con Mantenimiento Preventivo y/o Correctivo Realizado</t>
  </si>
  <si>
    <t>Número de Vehículos con Mantenimiento Preventivo y/o Correctivo Solicitado</t>
  </si>
  <si>
    <t>IA-GDSS01</t>
  </si>
  <si>
    <t>Medir la cantidad de inventarios realizados</t>
  </si>
  <si>
    <t>Inventarios realizados</t>
  </si>
  <si>
    <t>Número de inventarios realizados</t>
  </si>
  <si>
    <t>Total de inventarios Programados</t>
  </si>
  <si>
    <t xml:space="preserve"> IA-GTIC01</t>
  </si>
  <si>
    <t>Apoyo- Gestión de TIC</t>
  </si>
  <si>
    <t>Medir el porcentaje de Tiempo de Servicio de Redes</t>
  </si>
  <si>
    <t>Porcentaje Tiempo de Servicios  de Redes</t>
  </si>
  <si>
    <t xml:space="preserve">Tiempo de Redes en Servicios </t>
  </si>
  <si>
    <t>Total de tiempo disponible</t>
  </si>
  <si>
    <t>IA-GTIC02</t>
  </si>
  <si>
    <t>Medir el porcentaje de Disponibilidad Correo Electrónico</t>
  </si>
  <si>
    <t>Porcentaje Disponibilidad Correo Electrónico</t>
  </si>
  <si>
    <t>Tiempo servidor Correo Electrónico</t>
  </si>
  <si>
    <t>IA-GTIC03</t>
  </si>
  <si>
    <t>Medir el porcentaje al Aire de la Web</t>
  </si>
  <si>
    <t>Porcentaje al Aire Institucional</t>
  </si>
  <si>
    <t>Tiempo Servidor Web al aire</t>
  </si>
  <si>
    <t xml:space="preserve"> IA-GTIC04</t>
  </si>
  <si>
    <t>Medir el porcentaje de  las Solicitudes Atendidas con el recurso humano disponible</t>
  </si>
  <si>
    <t>Porcentaje Solictudes  TICS</t>
  </si>
  <si>
    <t>Número de Solictudes Atendidas</t>
  </si>
  <si>
    <t>Total solicitudes Reportadas</t>
  </si>
  <si>
    <t>IA-GTIC05</t>
  </si>
  <si>
    <t>Medir el porcentaje de Backup</t>
  </si>
  <si>
    <t>Porcentaje de Actividades Backup</t>
  </si>
  <si>
    <t>Tiempo de Redes en Servicio</t>
  </si>
  <si>
    <t>IE-CES01</t>
  </si>
  <si>
    <t>Evaluación</t>
  </si>
  <si>
    <t xml:space="preserve">Evaluación y Seguimiento                                                                                                                                </t>
  </si>
  <si>
    <t>Medir el Cumplimiento de seguimientos programados</t>
  </si>
  <si>
    <t>Seguimientos realizados</t>
  </si>
  <si>
    <t>Número de Seguimientos realizados</t>
  </si>
  <si>
    <t>Total de Seguimientos programados PAAI</t>
  </si>
  <si>
    <t>IE-CES02</t>
  </si>
  <si>
    <t>Medir el número de Auditorías  Internas realizadas</t>
  </si>
  <si>
    <t>Auditorías Internas ejecutadas</t>
  </si>
  <si>
    <t>Número de Auditorías internas realizadas</t>
  </si>
  <si>
    <t>Total Auditorías Internas programadas PPAI</t>
  </si>
  <si>
    <t>IE-CES03</t>
  </si>
  <si>
    <t>Medir el cumplimiento en la prestación de los informes de Ley responsabilidad de la OCCI</t>
  </si>
  <si>
    <t>Informes de Ley Presentados</t>
  </si>
  <si>
    <t>Número de informes de ley presentados</t>
  </si>
  <si>
    <t>Total de informes de ley responsabilidad de la OCCI</t>
  </si>
  <si>
    <t xml:space="preserve"> </t>
  </si>
  <si>
    <t>dividido en 2</t>
  </si>
  <si>
    <t>DIARIAS</t>
  </si>
  <si>
    <t>(</t>
  </si>
  <si>
    <r>
      <rPr>
        <b/>
        <sz val="10"/>
        <rFont val="Arial"/>
        <family val="2"/>
      </rPr>
      <t>PRIMER TRIMESTRE 2026</t>
    </r>
    <r>
      <rPr>
        <sz val="10"/>
        <rFont val="Arial"/>
        <family val="2"/>
      </rPr>
      <t xml:space="preserve">  De las  900 publicaciones programadas  se realizaron un total de 565 arrojan do un porcentaje de publiaciones del  del  62,78 %,descritas de la siguiente manera:                                                                                                                                                                                                       Se publicaron en la página web un total  de   25 comunicados descrita d ela siguiente forma   en el mes de enero 2 comunicados, 0 comunicados en el mes de febrero y 0 en el mes de marzo  para un total de 2 comunicados de prensa por parte de los Representantes a la Cámara  y  4 comunicados en el mes de enero, 6 comunicados en el mes de febrero y 13 comunicados en el mes de marzo para un total de 23  comunicados de prensa elaborados por la Oficina de Información y  Prensa,  tres  publicaciones de la revista Poder Legislativo en su portal web cuya dirección es: https://www.poderlegislativo.com/  realizó tres publicaciones correspondientes a los meses de: Enero  con la publicación de 6 artículos y la participación de 15  Representantes a la Cámara, Febrero  con la publicación de 13 artículos y la participáción de 16 Representantes a la Cámara y Marzo  con la publicación de 19 articulos y la participación de 39 representantes. La publicación en redes sociales (Facebook, Instagram, youtube y Twiter y la nueva red social de la Cámara de Representantes tik tok)  en el mes de enero se registraron: 89  publicaciones, con 9,233  likes 1360 compartidos, 335 menciones  y 343 comentarios y 919.009 visualizaciones, en el mes de febrero  se registraron: 188  publicaciones con  7490 likes,  926 compartidos, 386 menciones, 1038  comnentarios y 578.889 visualizaciones  y en el mes de marzo se registraron: 225 publicaciones, 3558 likes, 620 compartidos,  252 menciones, 170  comentarios y 295,395 visualizaciones.  En estas publicaciones se reporta y divulga toda la actividad legislativa de los meses de enero, febrero, y marzo, alcanzando la meta de publicaciones en cada uno de los medios de comunicación habilitados que tiene la corporación y herramientas comunicativas como: las redes sociales  y la página web,  que se han convertido en los medios más consultados por los funcionarios y ciudadanos para conocer sobre todas las actividades del quehacer legislativo y administrativo de la Entidad. 
</t>
    </r>
  </si>
  <si>
    <r>
      <t xml:space="preserve">PRIMER TRIMESTRE.Se logro  </t>
    </r>
    <r>
      <rPr>
        <sz val="10"/>
        <rFont val="Arial, sans-serif"/>
      </rPr>
      <t xml:space="preserve"> un nivel de ejecución del 100%. se constituyeron cuentas por pagar por valor de $21.999,999, las cuales fueron canceladas en su totalidad durante el primer trimestre del año,</t>
    </r>
  </si>
  <si>
    <r>
      <rPr>
        <b/>
        <sz val="10"/>
        <rFont val="Arial, sans-serif"/>
      </rPr>
      <t>PRIMER TRIMESTRE de la vigencia 2026</t>
    </r>
    <r>
      <rPr>
        <sz val="10"/>
        <rFont val="Arial, sans-serif"/>
      </rPr>
      <t>, Para este trimestre el  cumplimiento del 99,96% la ejecución de los gastos de inversión de la Entidad evidenció un comportamiento altamente eficiente y alineado con la programación presupuestal establecida.
 El indicador, medido como la relación entre el total de gastos de inversión ejecutados y el total de gastos de inversión presupuestados, alcanzó niveles de cumplimiento sobresalientes en los tres primeros meses del año, así:
 Enero: Ejecución de $9.524.812.502, equivalente al 100,0% de la meta mensual.
 Febrero: Ejecución de $7.165.462.097, correspondiente al 100,0% de la meta programada.
 Marzo: Ejecución de $18.288.656.649, alcanzando un 99,9% de cumplimiento.
 En términos acumulados, al cierre del primer trimestre se ejecutaron $34.978.931.248 frente a una meta programada de $34.992.000.000, lo que representa un cumplimiento del 99,96%, evidenciando una ejecución prácticamente total de los recursos programados.
 Respecto al presupuesto total de inversión de la vigencia ($139.564.383.853), la ejecución acumulada del primer trimestre ($34.978.931.248) equivale al 25,1%, lo cual es consistente con una programación financiera equilibrada para el inicio del año.</t>
    </r>
  </si>
  <si>
    <r>
      <rPr>
        <b/>
        <sz val="10"/>
        <rFont val="Arial, sans-serif"/>
      </rPr>
      <t>PRIMER TRIMESTRE  de la vigencia 2026</t>
    </r>
    <r>
      <rPr>
        <sz val="10"/>
        <rFont val="Arial, sans-serif"/>
      </rPr>
      <t>, Representa un cumplimiento al 100%,la ejecución de los gastos de personal presentó un comportamiento estable, predecible y altamente alineado con la programación presupuestal, reflejando una adecuada gestión administrativa y financiera.
 El indicador, calculado como la relación entre el total de gastos de personal ejecutados y el total presupuestado, evidencia un cumplimiento del 100% en cada uno de los meses del trimestre, así:
 Enero: Ejecución de $41.040.286.152, equivalente al 100% de la meta programada.
 Febrero: Ejecución de $42.963.363.802, correspondiente al 100% de cumplimiento.
 Marzo: Ejecución de $42.117.863.383, igualmente con un 100% de ejecución.
 En términos acumulados, al cierre del trimestre se ejecutaron $126.121.513.337, frente a una programación de $126.250.000.000, lo que representa un cumplimiento cercano al 100%,
 Frente al presupuesto total de gastos de personal ($444.606.000.000), la ejecución acumulada del primer trimestre ($126.121.513.337) representa aproximadamente el 28% del total anual, lo cual es consistente con la naturaleza periódica de este tipo de gasto</t>
    </r>
  </si>
  <si>
    <r>
      <rPr>
        <b/>
        <sz val="10"/>
        <rFont val="Arial, sans-serif"/>
      </rPr>
      <t>PRIMER TRIMESTRE de la vigencia 2026,</t>
    </r>
    <r>
      <rPr>
        <sz val="10"/>
        <rFont val="Arial, sans-serif"/>
      </rPr>
      <t xml:space="preserve">  En nconslusion se logró  el  100% de la meta .La ejecución presupuestal de la Entidad presentó un comportamiento altamente eficiente y alineado con la programación mensual, evidenciando una adecuada planeación financiera y capacidad de ejecución.
 El indicador de ejecución, medido como la relación entre el valor ejecutado y el valor programado, alcanzó niveles de cumplimiento del 100% en cada uno de los meses del trimestre, así:
 Enero: Ejecución de $41.725,659,624, equivalente al 100% de la meta mensual.
 Febrero: Ejecución de $52.572,043,131, correspondiente al 100% de cumplimiento.
 Marzo: Ejecución de $76,201,306,012, igualmente con un 100% de ejecución.
 En términos acumulados, al cierre del trimestre se ejecutaron $170,499,008,767, frente a una programación de $170,508.000.000, lo que representa un cumplimiento prácticamente total (≈100%), con variaciones marginales no significativas.
 Frente al presupuesto total de la vigencia ($697.515.000.000), la ejecución acumulada del primer trimestre ($170,499,008,767) representa el 24% del total anual.</t>
    </r>
  </si>
  <si>
    <r>
      <t xml:space="preserve">Durante el </t>
    </r>
    <r>
      <rPr>
        <b/>
        <sz val="10"/>
        <rFont val="Arial, sans-serif"/>
      </rPr>
      <t>PRIMER TRIMESTRE de la vigencia 2026</t>
    </r>
    <r>
      <rPr>
        <sz val="10"/>
        <rFont val="Arial, sans-serif"/>
      </rPr>
      <t xml:space="preserve">  alcanzando igualmente el99.99% de la meta programada., la ejecución presupuestal de la Entidad evidenció un desempeño sobresaliente, con niveles de cumplimiento alineados de manera consistente con la programación financiera establecida.
 El indicador de ejecución (ejecutado/programado) alcanzó un cumplimiento del 100% en cada uno de los meses del trimestre, así:
 Enero: Ejecución de $51.250.472.127, equivalente al 100% de la meta mensual.
 Febrero: Ejecución de $59.737.505.228, correspondiente al 100% de cumplimiento.
 Marzo: Ejecución de $94.489.962.661.
 En términos acumulados, al cierre del trimestre se ejecutaron $205.477.940.016, frente a una meta programada de $205.500.000.000, lo que representa un cumplimiento prácticamente total (≈100%), con diferencias marginales no significativas.
 Frente al presupuesto total de la vigencia ($837.079.383.853), la ejecución acumulada del primer trimestre ($205.477.940.016) representa el 25% del total anual</t>
    </r>
  </si>
  <si>
    <r>
      <t>*</t>
    </r>
    <r>
      <rPr>
        <b/>
        <sz val="11"/>
        <rFont val="Arial"/>
        <family val="2"/>
      </rPr>
      <t xml:space="preserve">PRIMER TRIMESTRE 2026,En conclusión, </t>
    </r>
    <r>
      <rPr>
        <sz val="11"/>
        <rFont val="Arial"/>
        <family val="2"/>
      </rPr>
      <t>para el primer trimestre se presento un aumento del 7,87% en el pago del servicio de energia.</t>
    </r>
    <r>
      <rPr>
        <b/>
        <sz val="11"/>
        <rFont val="Arial"/>
        <family val="2"/>
      </rPr>
      <t xml:space="preserve"> </t>
    </r>
    <r>
      <rPr>
        <sz val="11"/>
        <rFont val="Arial"/>
        <family val="2"/>
      </rPr>
      <t xml:space="preserve"> .Se puede evidenciar que para el mes de enero se presentó un aumento del 12% en el pago de servicio de energia, en este periodo se paga la factura correspondiente a diciembre. 
*Se puede evidenciar que para el mes de febrero se presentó un aumento del 3% en el pago de servicio de energia, en este periodo se paga la factura correspondiente a enero. 
*Se puede evidenciar que para el mes de marzo se presentó un aumento del 8% en el pago de servicio de energia, en este periodo se paga la factura correspondiente a febrero. 
</t>
    </r>
  </si>
  <si>
    <r>
      <t>*</t>
    </r>
    <r>
      <rPr>
        <b/>
        <sz val="10"/>
        <rFont val="Arial"/>
        <family val="2"/>
      </rPr>
      <t xml:space="preserve">PRIMER TRIMESTRE 2026 . </t>
    </r>
    <r>
      <rPr>
        <sz val="10"/>
        <rFont val="Arial"/>
        <family val="2"/>
      </rPr>
      <t>En conclusión, para el primer trimestre se presento un aumento en el pago del servicio de acueducto del 576,6%</t>
    </r>
    <r>
      <rPr>
        <b/>
        <sz val="10"/>
        <rFont val="Arial"/>
        <family val="2"/>
      </rPr>
      <t>.</t>
    </r>
    <r>
      <rPr>
        <sz val="10"/>
        <rFont val="Arial"/>
        <family val="2"/>
      </rPr>
      <t xml:space="preserve">*Se puede evidenciar que para el mes de enero se presentó una reducción del 6% en el pago del servicio de acueducto y alcantarillado, en este periodo se paga la factura correspondiente al mes de diciembre. 
*Se puede evidenciar que para el mes de febrero se presentó una reducción del 56% en el pago del servicio de acueducto y alcantarillado, en este periodo se paga la factura correspondiente al mes de enero. 
*Se puede evidenciar que para el mes de marzo se presentó un aumento del 1792% en el pago del servicio de acueducto y alcantarillado, en este periodo se paga la factura correspondiente al mes de febrero. Nota:  Esto se debe a que a partir del mes de marzo el servicio de acueducto de las instalaciones del Congreso esta a cargo de la Cámara de Representantes de la República por un periodo de un 1 año; Terminado este periodo pasará a ser asumido nuevamente el Senado de la Republica y así sucesivamente. 
</t>
    </r>
  </si>
  <si>
    <r>
      <rPr>
        <b/>
        <sz val="10"/>
        <rFont val="Arial"/>
        <family val="2"/>
      </rPr>
      <t>PRIMER TRIMESTRE.</t>
    </r>
    <r>
      <rPr>
        <sz val="10"/>
        <rFont val="Arial"/>
        <family val="2"/>
      </rPr>
      <t xml:space="preserve"> Las actividades de fumigación en el año  del 2026 se desarrollarón de manera normal dentro de la programación establecida, se cumplió con el 100%. Se realizaron 75 fumigaciones de las programadas </t>
    </r>
  </si>
  <si>
    <r>
      <rPr>
        <b/>
        <sz val="10"/>
        <rFont val="Arial"/>
        <family val="2"/>
      </rPr>
      <t xml:space="preserve">PRIMER TRIMESTRE 2026. </t>
    </r>
    <r>
      <rPr>
        <sz val="10"/>
        <rFont val="Arial"/>
        <family val="2"/>
      </rPr>
      <t>Se cumplió la meta del 100%,  Promoambiental recogio los residuos ordinarios generados en su totalidad, en el primer trimestre. 426 m3 de Residuos Ordinarios generados en el periodo Anterior</t>
    </r>
  </si>
  <si>
    <r>
      <rPr>
        <b/>
        <sz val="10"/>
        <rFont val="Arial"/>
        <family val="2"/>
      </rPr>
      <t>PRIMER TRIMESTRE 2026</t>
    </r>
    <r>
      <rPr>
        <sz val="10"/>
        <rFont val="Arial"/>
        <family val="2"/>
      </rPr>
      <t xml:space="preserve"> . Se cumplió el 100% de la meta .Se presentan los informes entregados por Corporación centro historico, primer trimestre. 12.222 en Kg de material reciclado entregado para aprovechamiento mes Actual</t>
    </r>
  </si>
  <si>
    <r>
      <rPr>
        <b/>
        <sz val="10"/>
        <rFont val="Arial"/>
        <family val="2"/>
      </rPr>
      <t xml:space="preserve">PRIMER TRIMESTRE 2026. </t>
    </r>
    <r>
      <rPr>
        <sz val="10"/>
        <rFont val="Arial"/>
        <family val="2"/>
      </rPr>
      <t>Se cumplió la meta del 100% .  Para el primer trimestre la Corporación ejecuto el contrato 1384 del 2025 con la empresa INVERSIONES EL NORTE SAS. 
La ejecución del contrato se desarrolló de manera normal y los vehículos son atendidos dentro de los plazos establecidos, total mantenimientos solicitados en el trimestre 8 y total mantenimientos realizados en el trimestre 8,</t>
    </r>
  </si>
  <si>
    <r>
      <t xml:space="preserve">El </t>
    </r>
    <r>
      <rPr>
        <b/>
        <sz val="10"/>
        <rFont val="Arial"/>
        <family val="2"/>
      </rPr>
      <t>PRIMER TRIMESTRE de 2026</t>
    </r>
    <r>
      <rPr>
        <sz val="10"/>
        <rFont val="Arial"/>
        <family val="2"/>
      </rPr>
      <t xml:space="preserve"> . Se cumplió el 81% de la meta .La meta propuesta para la verficación de inventarios fué de 16 inventarios, en el mes de enero se realizaron 3 inventario que corresponde al 75% con respecto a la meta de 4 inventarios a realizar, en el mes de febrero se realizaron 7 inventarios que corresponde al 88% con respecto a la meta de 8 inventarios a realizar, en el mes de marzo se realizaron 3 inventarios  que corresponde al 75% con respecto a la meta de 4 inventarios a realizar, en los meses de enero, febrero y marzo de 2026 se realizaron 13 inventarios que corresponde al 81%  de la meta propuesta de 16 inventarios, y se obtiene un acumulado de 6%                                                                                                                                                                                                                                                                                                                                                                                                                                                                                                                                                                                                                                             Para la vigencia 2026 y de acuerdo con el sistema de inventarios, la verificación física de los  los 236 inventarios de Representantes, oficinas Administrativas y Legislativas de Ley 5/1992, se reparten entre los lideres de recorrido, considerando la disponibilidad de los funcionarios a cargo con quien se verifican físicamente los inventarios.        </t>
    </r>
  </si>
  <si>
    <r>
      <rPr>
        <b/>
        <sz val="10"/>
        <rFont val="Arial"/>
        <family val="2"/>
      </rPr>
      <t xml:space="preserve">PRIMER TRIMESTRE 2026 </t>
    </r>
    <r>
      <rPr>
        <sz val="10"/>
        <rFont val="Arial"/>
        <family val="2"/>
      </rPr>
      <t xml:space="preserve"> </t>
    </r>
    <r>
      <rPr>
        <b/>
        <sz val="10"/>
        <rFont val="Arial"/>
        <family val="2"/>
      </rPr>
      <t xml:space="preserve"> </t>
    </r>
    <r>
      <rPr>
        <sz val="10"/>
        <rFont val="Arial"/>
        <family val="2"/>
      </rPr>
      <t>Se cumplió la meta del 100% Con respecto al tiempo que estuvieron disponibles las redes, suman un total de 129600 minutos.</t>
    </r>
  </si>
  <si>
    <r>
      <rPr>
        <b/>
        <sz val="10"/>
        <rFont val="Arial"/>
        <family val="2"/>
      </rPr>
      <t xml:space="preserve">PRIMER TRIMESTRE 2026. se </t>
    </r>
    <r>
      <rPr>
        <sz val="10"/>
        <rFont val="Arial"/>
        <family val="2"/>
      </rPr>
      <t xml:space="preserve">Alcanzó un 99% en la meta.  El servidor de gmail brinda la informacion de disponibilidad de todos los servicios prestados por google, de este se obtiene la anterior informacion. </t>
    </r>
  </si>
  <si>
    <r>
      <rPr>
        <b/>
        <sz val="10"/>
        <rFont val="Arial"/>
        <family val="2"/>
      </rPr>
      <t>PRIMER TRIMESTRE 2026.</t>
    </r>
    <r>
      <rPr>
        <sz val="10"/>
        <rFont val="Arial"/>
        <family val="2"/>
      </rPr>
      <t xml:space="preserve"> Se Alcanzó un 99% en la meta</t>
    </r>
    <r>
      <rPr>
        <b/>
        <sz val="10"/>
        <rFont val="Arial"/>
        <family val="2"/>
      </rPr>
      <t xml:space="preserve">. </t>
    </r>
    <r>
      <rPr>
        <sz val="10"/>
        <rFont val="Arial"/>
        <family val="2"/>
      </rPr>
      <t xml:space="preserve"> Durante el primer trimestre del año el tiempo operativo estuvo en un promedio del 99% marcando las horas de mantenimiento, se presenta indisponibildad de pagina por saturacion en el cache.</t>
    </r>
  </si>
  <si>
    <r>
      <rPr>
        <b/>
        <sz val="10"/>
        <rFont val="Arial"/>
        <family val="2"/>
      </rPr>
      <t xml:space="preserve">PRIMER TRIMESTRE 2026. </t>
    </r>
    <r>
      <rPr>
        <sz val="10"/>
        <rFont val="Arial"/>
        <family val="2"/>
      </rPr>
      <t>Se cumplió la meta del 100% Con respecto a las solicitudes de soporte técnico reportadas y atendidas del área de Tecnologías de la Información y las Comunicaciones para el primer trimestre del año 2026 suman 1403 casos, mostrando un acumulado de 1403 solicitudes atendidas.</t>
    </r>
  </si>
  <si>
    <r>
      <rPr>
        <b/>
        <sz val="10"/>
        <rFont val="Arial"/>
        <family val="2"/>
      </rPr>
      <t xml:space="preserve">PRIMER TRIMESTRE 2026. </t>
    </r>
    <r>
      <rPr>
        <sz val="10"/>
        <rFont val="Arial"/>
        <family val="2"/>
      </rPr>
      <t xml:space="preserve">Se cumplió la meta del 100% </t>
    </r>
    <r>
      <rPr>
        <b/>
        <sz val="10"/>
        <rFont val="Arial"/>
        <family val="2"/>
      </rPr>
      <t xml:space="preserve">.   </t>
    </r>
    <r>
      <rPr>
        <sz val="10"/>
        <rFont val="Arial"/>
        <family val="2"/>
      </rPr>
      <t>300 Tiempo de Redes en Servicio vs disponible</t>
    </r>
    <r>
      <rPr>
        <b/>
        <sz val="10"/>
        <rFont val="Arial"/>
        <family val="2"/>
      </rPr>
      <t xml:space="preserve"> </t>
    </r>
    <r>
      <rPr>
        <sz val="10"/>
        <rFont val="Arial"/>
        <family val="2"/>
      </rPr>
      <t xml:space="preserve">Las copias se realizan automáticamente previamente configuradas, estas máquinas virtuales, están alojadas en la nube de Azure, locales de Nutanix data center, se crearon 10 maquinas virtuales para adicionales en NUTANIX para pagina web en mayo. #00 </t>
    </r>
  </si>
  <si>
    <r>
      <t xml:space="preserve">
</t>
    </r>
    <r>
      <rPr>
        <b/>
        <sz val="10"/>
        <rFont val="Arial"/>
        <family val="2"/>
      </rPr>
      <t>PRIMER TRIMESTRE 2026. S</t>
    </r>
    <r>
      <rPr>
        <sz val="10"/>
        <rFont val="Arial"/>
        <family val="2"/>
      </rPr>
      <t>e cumplio con el 100%.Observacion: Para la vigencia 2026 Para este primer reporte se publicaron los informes de plan de acción, matrices de riesgos, planes de mejoramiento y PQRSD.Siendo así 4 seguimientos. Se proyectaron y aprobaron en el PAAI un total de 25 seguimientos, los cuales se irán elaborando y ejecutando acorde a su aprobación y fecha de cumplimiento. Se aclara que los informes que se reportan son los realizados del ultimo trimestre del año 2025. 
Para este primer reporte se publicaron los informes de plan de acción, matrices de riesgos, planes de mejoramiento y PQRSD.</t>
    </r>
  </si>
  <si>
    <r>
      <t xml:space="preserve">
</t>
    </r>
    <r>
      <rPr>
        <b/>
        <sz val="10"/>
        <rFont val="Arial"/>
        <family val="2"/>
      </rPr>
      <t xml:space="preserve">PRIMER TRIMESTRE 2026 </t>
    </r>
    <r>
      <rPr>
        <sz val="10"/>
        <rFont val="Arial"/>
        <family val="2"/>
      </rPr>
      <t xml:space="preserve">Se cumplio con el 100%. OBSERVACIONES: Teniendo en cuenta que el PAAI 2026 fue aprobado por el Comité de Coordinación de Control Interno el 10 de marzo de 2026, no se reportan avances durante el primer trimestre. En ese sentido, se informa que las actividades se ejecutarán conforme al cronograma establecido en el PAAI.se aprobaron un total de 25 auditorias internas, de las cuales ejecución del PAC se divide en 4 informes, evaluación del sistema de control interno contable en 2 y arqueo de caja menor se divide en 4 informes, por lo cual, se tomará el muestreo de 31 informes de auditorias, las cuales se iran ejecutando acorde a su aprobación y fecha de ejecución.
</t>
    </r>
  </si>
  <si>
    <r>
      <t xml:space="preserve">
</t>
    </r>
    <r>
      <rPr>
        <b/>
        <sz val="10"/>
        <rFont val="Arial"/>
        <family val="2"/>
      </rPr>
      <t xml:space="preserve">
PRIMER TRIMESTRE 2026 </t>
    </r>
    <r>
      <rPr>
        <sz val="10"/>
        <rFont val="Arial"/>
        <family val="2"/>
      </rPr>
      <t>Se cumplio con el  100%.</t>
    </r>
    <r>
      <rPr>
        <b/>
        <sz val="10"/>
        <rFont val="Arial"/>
        <family val="2"/>
      </rPr>
      <t xml:space="preserve"> </t>
    </r>
    <r>
      <rPr>
        <sz val="10"/>
        <rFont val="Arial"/>
        <family val="2"/>
      </rPr>
      <t>OBSERVACIÓN: Para el primer trimestre se establecieron 6 informs de ley presentados cumpliendo así el 100% de la meta . Acorde a la aprobación del PAAI vigencia 2026, se establecieron un total de 12 informes a presentar. 
Se publicaron los informes del 2025 cuatro trimestre austeridad en el gasto y sistema de control interno. Del año 2026 se publicaron el informe sistema de control interno contable, de evaluación por dependencias, de licencias de microsoft y de certificación ekogui.</t>
    </r>
  </si>
  <si>
    <r>
      <rPr>
        <b/>
        <sz val="10"/>
        <rFont val="Arial"/>
        <family val="2"/>
      </rPr>
      <t>PRIMER TRIMESTRE 2026. D</t>
    </r>
    <r>
      <rPr>
        <sz val="10"/>
        <rFont val="Arial"/>
        <family val="2"/>
      </rPr>
      <t xml:space="preserve">el total  de las emisiones programas se cumplio el   60.0 %. descrita  de la siguiente manera el total de las emisiones son  60  emisiones programadas. Con la producción de 36  formatos televisivos, lo que  muestra que se ha tratado de llegar a la meta propuesta  en los programas producidos y realizados  por el Canal Congreso y la Oficina de Información y Prensa y que se emiten por el Canal Congreso, youtube y el canal RCN.  
                                                                                                                                               </t>
    </r>
  </si>
  <si>
    <r>
      <t xml:space="preserve">El promedio de rendimiento del </t>
    </r>
    <r>
      <rPr>
        <b/>
        <sz val="10"/>
        <rFont val="Arial"/>
        <family val="2"/>
      </rPr>
      <t>PRIMER  TRIMESTRE de 2025</t>
    </r>
    <r>
      <rPr>
        <sz val="10"/>
        <rFont val="Arial"/>
        <family val="2"/>
      </rPr>
      <t xml:space="preserve">  fue de 0%,en donde las piezas elaboradas  fueron difundidas a través de  los correos electrónicos, intranet o fondo de pantalla de los computadotes de la entidad.  A pesar de esto se está cumpliendo con la meta establecida para el Plan de acción 2026.
</t>
    </r>
  </si>
  <si>
    <r>
      <t xml:space="preserve">El promedio de la gestión del </t>
    </r>
    <r>
      <rPr>
        <b/>
        <sz val="10"/>
        <rFont val="Arial"/>
        <family val="2"/>
      </rPr>
      <t>PRIMER TRIMESTRE</t>
    </r>
    <r>
      <rPr>
        <sz val="10"/>
        <rFont val="Arial"/>
        <family val="2"/>
      </rPr>
      <t xml:space="preserve"> de 2026   fue del 100%, Con un Total de 18 Programas emitidos,  lo que representa un aumento en el porcentaje de cumplimiento de las metas de los programas de radio Frecuencia Legislativa, que se deben realizar dos veces a la semana los sábados y domingos y  son emitidos por Radio Nacional de Colombia. En el mes de Enero  se emitieron 3 programas con un total de 35 entrevistas de Representantes a la Cámara, en el mes de Febrero se realizaron 8  programas, con un total  de 68 entrevistas a  Representantes a la Cámara y en el mes de Marzo se emitieron 7 programas  con un total de 47  entrevistas Para un total de 18 programas emitidos con la participación de 150 Representantes a la Cámara durante el primer trimestre de 2026. Estos programas son producidos por la Oficina de Información y Prensa y permiten  visualizar la actividad legislativa de los Representantes a través de este medio.  
</t>
    </r>
  </si>
  <si>
    <r>
      <t>PRIMER TRIMESTRE 2026 :</t>
    </r>
    <r>
      <rPr>
        <sz val="10"/>
        <rFont val="Arial"/>
        <family val="2"/>
      </rPr>
      <t xml:space="preserve"> El reporte se hace anual . La audiencia de rendicion de cuentas correspondiente para el periodo legislativo 2025-2026 esta para realizarse  en el mes de julio de 2026 , lo anterior debido a que está actividad se realiza anualmente una vez se ha terminasdo la legislatura .</t>
    </r>
  </si>
  <si>
    <r>
      <t xml:space="preserve"> PRIMER TRIMESTRE 2026 :  </t>
    </r>
    <r>
      <rPr>
        <sz val="10"/>
        <rFont val="Arial"/>
        <family val="2"/>
      </rPr>
      <t>El reporte se hace anual . Nos enconcontramos pendientes de iniciar la tarea de la actualizacion de la base de datos de la presidencia , correspondientes a los grupos de interes , ministerios departamentos administrativos y entes de control. De igual manera, se tendran en cuenta la base de datos de las personas  que participaron en la audiencia de rendicion de cuentas de la legislatura anterior y los funcionarios de la Corporación , siendo estos ultimos normalmente convocados, a través de correo masivos, corporativos.  así mismo , se utilizan las bases de datos actualizadas que suministran otras dependencias correspondientes a entidades territoriales , universidades, entre otras .</t>
    </r>
  </si>
  <si>
    <r>
      <rPr>
        <b/>
        <sz val="10"/>
        <rFont val="Arial"/>
        <family val="2"/>
      </rPr>
      <t>PRIMER TRIMESTRE  2026</t>
    </r>
    <r>
      <rPr>
        <sz val="10"/>
        <rFont val="Arial"/>
        <family val="2"/>
      </rPr>
      <t xml:space="preserve"> .  No hay reporte ; se realiza semestral </t>
    </r>
  </si>
  <si>
    <r>
      <rPr>
        <b/>
        <sz val="10"/>
        <rFont val="Arial"/>
        <family val="2"/>
      </rPr>
      <t xml:space="preserve">PRIMER TRIMESTRE 2026  </t>
    </r>
    <r>
      <rPr>
        <sz val="10"/>
        <rFont val="Arial"/>
        <family val="2"/>
      </rPr>
      <t>. De las  PQRSD Registradas vs Atendidas fue de 2598 PQRSD, logrando la  meta del 100%. Los valores del indicador se toman de manera trimestal de los reportes suministrados por las areas de la Cámara de Representes. La totalidad de PQRSD ingresadas por el portal web y reportadas  fueron contestadas o direccionadas a la oficina o entidad competente para dar respuesta. En el siguiente link se encontrarán publicados los informes consolidados año 2026
 https://www.camara.gov.co/1010-informes-de-gestion-de-pqrsd</t>
    </r>
  </si>
  <si>
    <r>
      <rPr>
        <b/>
        <sz val="10"/>
        <rFont val="Arial"/>
        <family val="2"/>
      </rPr>
      <t>PRIMER TRIMESTRE.</t>
    </r>
    <r>
      <rPr>
        <sz val="10"/>
        <rFont val="Arial"/>
        <family val="2"/>
      </rPr>
      <t xml:space="preserve">Se logro </t>
    </r>
    <r>
      <rPr>
        <b/>
        <sz val="10"/>
        <rFont val="Arial"/>
        <family val="2"/>
      </rPr>
      <t xml:space="preserve"> c</t>
    </r>
    <r>
      <rPr>
        <sz val="10"/>
        <rFont val="Arial"/>
        <family val="2"/>
      </rPr>
      <t xml:space="preserve">on un cumplimiento del  100% en las Condecoraciones otorgadas,un total de 17 en  el primer trimestre. descrita de la siguiente forma </t>
    </r>
    <r>
      <rPr>
        <b/>
        <sz val="10"/>
        <rFont val="Arial"/>
        <family val="2"/>
      </rPr>
      <t xml:space="preserve"> </t>
    </r>
    <r>
      <rPr>
        <sz val="10"/>
        <rFont val="Arial"/>
        <family val="2"/>
      </rPr>
      <t>En el mes de enero de 2026, se solicitaron (1) una  condecoracion y se elaboraron todas, dando un cumplimiento al 100% de lo solicitado . En el mes de febrero de 2026 solicitaron cinco (5) condecoraciones y se elaboraron todas, dando un cumplimiento al 100% de lo solicitado. En el mes de marzo de 2026, se solicitaron (11) once  condecoraciones y se elaboraron todas, dando un cumplimiento al 100% de lo solicitado.</t>
    </r>
  </si>
  <si>
    <r>
      <rPr>
        <b/>
        <sz val="10"/>
        <rFont val="Arial"/>
        <family val="2"/>
      </rPr>
      <t xml:space="preserve">PRIMER TRIMESTRE 2026. </t>
    </r>
    <r>
      <rPr>
        <sz val="10"/>
        <rFont val="Arial"/>
        <family val="2"/>
      </rPr>
      <t>Del total de mociones  programdas  se le dio  cumplimiento del 100% descritas d ela siguiente manera.</t>
    </r>
    <r>
      <rPr>
        <b/>
        <sz val="10"/>
        <rFont val="Arial"/>
        <family val="2"/>
      </rPr>
      <t xml:space="preserve">  </t>
    </r>
    <r>
      <rPr>
        <sz val="10"/>
        <rFont val="Arial"/>
        <family val="2"/>
      </rPr>
      <t>En el mes de enero de 2026 se solicitaron una (1) mociones y se elaboraron todas, dando un cumplimiento al 100% de lo solicitado.. En el mes de febrero de 2026 se solicitaron dos (3) mociones y se elaboraron todas, dando un cumplimiento al 100% de lo solicitado. En el mes de marzo de 2026 solicitaron seis (6) mociones y se elaboraron todas, dando un cumplimiento al 100% de lo solicitado.</t>
    </r>
  </si>
  <si>
    <r>
      <rPr>
        <b/>
        <sz val="10"/>
        <rFont val="Arial"/>
        <family val="2"/>
      </rPr>
      <t xml:space="preserve">PRIMER TRIMESTRE. </t>
    </r>
    <r>
      <rPr>
        <sz val="10"/>
        <rFont val="Arial"/>
        <family val="2"/>
      </rPr>
      <t>Se  realizaron (4) eventos cumpliendo  con la meta programada  arrojando un 100%,.</t>
    </r>
    <r>
      <rPr>
        <b/>
        <sz val="10"/>
        <rFont val="Arial"/>
        <family val="2"/>
      </rPr>
      <t xml:space="preserve"> </t>
    </r>
    <r>
      <rPr>
        <sz val="10"/>
        <rFont val="Arial"/>
        <family val="2"/>
      </rPr>
      <t>En el mes de enero de 2026 no se realizaron eventos teniendo en cuenta que los funcionarios estaban en vacaciones colectivas. En el mes de febrero de 2026 se realizaron (1) un eventoEl 11 de febrero del 2026. En el Salón Boyacá del Congreso de la República, el Honorable Representante Dr. Jairo Reinaldo Cala otorgó la condecoración, Orden de la Democracia Simón Bolívar a las Corporaciones ,CREDHOS , ASCAMCAT,  ACVC-RAN.  En el mes de marzo de 2026 se realizaron tres (3) eventos:El 17 marzo del 2026. , la Honorable Representante a la Cámara Dra. Juliana Aray Franco otorgo la  Condecoración Orden de la Democracia “SIMÓN BOLÍVAR” en el grado “Cruz Oficial”, al músico colombiano Juan Felipe Borge Berrocal, El 24 marzo del 2026. En el salón Elíptico ,. NOTA DE DUELO La Presidencia de la Honorable  Cámara de Representantes de Colombia lamenta profundamente el trágico siniestro aéreo del avión Hércules, ocurrido en Puerto Leguizamo  departamento de Putumayo. El 25 marzo del 2026.  el Honorable Representante a la Cámara Dr. Hugo Alfonso Archila Suarez otorgo la  Condecoración Orden de la Democracia “SIMÓN BOLÍVAR” en el grado “Cruz Oficial”, al medico Especialista en Neurocirugía  Fernando Ignacio Jimeno Jiménez,</t>
    </r>
  </si>
  <si>
    <r>
      <rPr>
        <b/>
        <sz val="10"/>
        <rFont val="Arial"/>
        <family val="2"/>
      </rPr>
      <t>PRIMER TRIMESTRE</t>
    </r>
    <r>
      <rPr>
        <sz val="10"/>
        <rFont val="Arial"/>
        <family val="2"/>
      </rPr>
      <t>: En el trimestre   no se realizaron solicitudes de pasaporte oficial/regular y visas, teniendo en cuenta que los funcionarios estaban en vacaciones colectivas.</t>
    </r>
  </si>
  <si>
    <r>
      <rPr>
        <b/>
        <sz val="10"/>
        <rFont val="Arial"/>
        <family val="2"/>
      </rPr>
      <t>PRIMER TRIMESTRE</t>
    </r>
    <r>
      <rPr>
        <sz val="10"/>
        <rFont val="Arial"/>
        <family val="2"/>
      </rPr>
      <t xml:space="preserve">  2026. se alcanzó la meta programada  en un  100%. (enero, febrero, marzo) se se realizo 1 capacitación, </t>
    </r>
  </si>
  <si>
    <r>
      <rPr>
        <b/>
        <sz val="10"/>
        <rFont val="Arial"/>
        <family val="2"/>
      </rPr>
      <t>PRIMER TRIMESTRE</t>
    </r>
    <r>
      <rPr>
        <sz val="10"/>
        <rFont val="Arial"/>
        <family val="2"/>
      </rPr>
      <t xml:space="preserve">  2026. se logró un avance del 100%.  (enero, febrero, marzo) se realizaron 2 actividades, </t>
    </r>
  </si>
  <si>
    <r>
      <rPr>
        <b/>
        <sz val="10"/>
        <rFont val="Arial"/>
        <family val="2"/>
      </rPr>
      <t>PRIMER TRIMESTRE</t>
    </r>
    <r>
      <rPr>
        <sz val="10"/>
        <rFont val="Arial"/>
        <family val="2"/>
      </rPr>
      <t xml:space="preserve"> año 2026. Se alcanzó un avance del 83%con respecto a la meta (enero, febrero, marzo) Certificaciones solicitadas 156 vs realizadas 130.</t>
    </r>
  </si>
  <si>
    <r>
      <rPr>
        <b/>
        <sz val="10"/>
        <rFont val="Arial"/>
        <family val="2"/>
      </rPr>
      <t>PRIMER TRIMESTRE</t>
    </r>
    <r>
      <rPr>
        <sz val="10"/>
        <rFont val="Arial"/>
        <family val="2"/>
      </rPr>
      <t xml:space="preserve"> del 2026 (enero,febrero, marzo) se realizaron 348 actividades del programa de Seguridad  y salud en el trabajo   , logrando asi un avance del 100% en la meta </t>
    </r>
  </si>
  <si>
    <r>
      <t xml:space="preserve"> P</t>
    </r>
    <r>
      <rPr>
        <b/>
        <sz val="10"/>
        <rFont val="Arial"/>
        <family val="2"/>
      </rPr>
      <t>RIMER TRIMESTRE</t>
    </r>
    <r>
      <rPr>
        <sz val="10"/>
        <rFont val="Arial"/>
        <family val="2"/>
      </rPr>
      <t xml:space="preserve">  2026 (enero,febrero,marzo) se tramitaron 65 incapacidades, logrando asi un avance del 100% con relación a la meta.</t>
    </r>
  </si>
  <si>
    <r>
      <t xml:space="preserve"> </t>
    </r>
    <r>
      <rPr>
        <b/>
        <sz val="10"/>
        <rFont val="Arial"/>
        <family val="2"/>
      </rPr>
      <t>PRIMER TRIMESTRE</t>
    </r>
    <r>
      <rPr>
        <sz val="10"/>
        <rFont val="Arial"/>
        <family val="2"/>
      </rPr>
      <t xml:space="preserve"> 2026 (enero, febrero, marzo) se notificaron 855 resoluciones, logrando asi un avance del 100% con relación a la  meta </t>
    </r>
  </si>
  <si>
    <r>
      <rPr>
        <b/>
        <sz val="10"/>
        <rFont val="Arial"/>
        <family val="2"/>
      </rPr>
      <t>PRIMER TRIMESTRE</t>
    </r>
    <r>
      <rPr>
        <sz val="10"/>
        <rFont val="Arial"/>
        <family val="2"/>
      </rPr>
      <t xml:space="preserve"> 2026.Se logró  un avance del 100% en la meta . (enero, febrero, marzo) se tramitaron 528 novedades,</t>
    </r>
  </si>
  <si>
    <r>
      <rPr>
        <b/>
        <sz val="10"/>
        <rFont val="Arial"/>
        <family val="2"/>
      </rPr>
      <t xml:space="preserve">PRIMER TRIMESTRE 2026. </t>
    </r>
    <r>
      <rPr>
        <sz val="10"/>
        <rFont val="Arial"/>
        <family val="2"/>
      </rPr>
      <t>Se logró el 100% de la meta establecida.                                                                                                                      343 Solicitudes de descuento nómina tramitadas Nos muestra el porcentaje mensual de eficiencia en el desarrollo de solicitudes de descuento en nomina, . Se muestra el cumpliento alto de las solicitudes de descuento que ingresan a la seccion de registro y control y el debido tramite de dichos descuentos a la nomina en su totalidad.</t>
    </r>
  </si>
  <si>
    <r>
      <t>PRIMER TRIMESTRE 2026</t>
    </r>
    <r>
      <rPr>
        <sz val="10"/>
        <rFont val="Arial"/>
        <family val="2"/>
      </rPr>
      <t>:  Se cumplió la meta 100%. En este periodo se presentó una (1) novedad de ingreso de un Honorable Representante  en la nomina de Representantes.</t>
    </r>
  </si>
  <si>
    <r>
      <rPr>
        <b/>
        <sz val="10"/>
        <rFont val="Arial"/>
        <family val="2"/>
      </rPr>
      <t>PRIMER TRIMESTRE</t>
    </r>
    <r>
      <rPr>
        <sz val="10"/>
        <rFont val="Arial"/>
        <family val="2"/>
      </rPr>
      <t xml:space="preserve"> del 2026 (enero, febrero y marzo) se realizaron 77 consultas medicas, logrando asi un avance del 100% en la meta </t>
    </r>
  </si>
  <si>
    <r>
      <rPr>
        <b/>
        <sz val="10"/>
        <rFont val="Arial"/>
        <family val="2"/>
      </rPr>
      <t>PRIMER TRIMESTRE 2026</t>
    </r>
    <r>
      <rPr>
        <sz val="10"/>
        <rFont val="Arial"/>
        <family val="2"/>
      </rPr>
      <t xml:space="preserve"> Se logró el 100% de la meta programada . Se lograron 146 consultas odontologicas realizadas </t>
    </r>
  </si>
  <si>
    <r>
      <rPr>
        <b/>
        <sz val="10"/>
        <rFont val="Arial"/>
        <family val="2"/>
      </rPr>
      <t>PRIMER TRIMESTRE</t>
    </r>
    <r>
      <rPr>
        <sz val="10"/>
        <rFont val="Arial"/>
        <family val="2"/>
      </rPr>
      <t xml:space="preserve"> </t>
    </r>
    <r>
      <rPr>
        <b/>
        <sz val="10"/>
        <rFont val="Arial"/>
        <family val="2"/>
      </rPr>
      <t xml:space="preserve"> del año 2026</t>
    </r>
    <r>
      <rPr>
        <sz val="10"/>
        <rFont val="Arial"/>
        <family val="2"/>
      </rPr>
      <t>, se emitiió un (1)  concepto por parte de la División Juridica de la Dirección Administrativa de la Cámara de Representantes, dirigido a la División de Personal</t>
    </r>
  </si>
  <si>
    <r>
      <t xml:space="preserve"> P</t>
    </r>
    <r>
      <rPr>
        <b/>
        <sz val="10"/>
        <rFont val="Arial"/>
        <family val="2"/>
      </rPr>
      <t>RIMER TRIMESTRE  del 2026</t>
    </r>
    <r>
      <rPr>
        <sz val="10"/>
        <rFont val="Arial"/>
        <family val="2"/>
      </rPr>
      <t xml:space="preserve"> se cumplieron 13 actuaciones de las 13 programadas correspondientes a los procesos de litigio y procesos extrajucidiales en los que hace parte la entidad, lo que implica el cumplimiento del 100% del indicador de gestion de defensa jucial.</t>
    </r>
  </si>
  <si>
    <r>
      <rPr>
        <b/>
        <sz val="10"/>
        <rFont val="Arial"/>
        <family val="2"/>
      </rPr>
      <t>PRIMER TRIMESTRE 2026</t>
    </r>
    <r>
      <rPr>
        <sz val="10"/>
        <rFont val="Arial"/>
        <family val="2"/>
      </rPr>
      <t xml:space="preserve"> .  Se logro  el  100% de la meta .Número de Actuaciones Disciplinarias ejecutadas vs Presentadas fue de 4 Aperturas de investigación disciplinaria o indagación preliminar 020/2025, 017/2023, 002/2022 y 022/2025 (4)</t>
    </r>
  </si>
  <si>
    <r>
      <rPr>
        <b/>
        <sz val="10"/>
        <rFont val="Arial"/>
        <family val="2"/>
      </rPr>
      <t>PRIMER TRIMESTRE 2026</t>
    </r>
    <r>
      <rPr>
        <sz val="10"/>
        <rFont val="Arial"/>
        <family val="2"/>
      </rPr>
      <t xml:space="preserve"> No se realizó ningun cobro coactivo.  Se avanza con las actividades programadas 
organización de carpetas Y anexos
</t>
    </r>
  </si>
  <si>
    <r>
      <rPr>
        <b/>
        <sz val="10"/>
        <rFont val="Arial"/>
        <family val="2"/>
      </rPr>
      <t>PRIMER TRIMESTRE 2026</t>
    </r>
    <r>
      <rPr>
        <sz val="10"/>
        <rFont val="Arial"/>
        <family val="2"/>
      </rPr>
      <t xml:space="preserve"> El reporte es anual, sin embargo damos la información correspondiente a enero,febrero y marzo es del 100% de lo establecido, con 6 de 6 de número de procesos en contra de la entidad terminados</t>
    </r>
  </si>
  <si>
    <r>
      <t xml:space="preserve"> </t>
    </r>
    <r>
      <rPr>
        <b/>
        <sz val="10"/>
        <rFont val="Arial"/>
        <family val="2"/>
      </rPr>
      <t>PRIMER TRIMESTRE</t>
    </r>
    <r>
      <rPr>
        <sz val="10"/>
        <rFont val="Arial"/>
        <family val="2"/>
      </rPr>
      <t xml:space="preserve"> del año 2026 se cumplió la meta con un  avance del 100%. En Enero hubo un (1) Contrato Interadministrativo el CI_0801_2026 IMPRENTA NACIONAL DE COLOMBIA. Se realizó ajuste a indicadores de gestion (Ejecución Contractual) En el nombre del Indicador, REALIZADOS contratos registrados (legalizados) POR ((suscritos) 42627 </t>
    </r>
  </si>
  <si>
    <r>
      <rPr>
        <b/>
        <sz val="10"/>
        <rFont val="Arial"/>
        <family val="2"/>
      </rPr>
      <t>PRIMER TRIMESTRE</t>
    </r>
    <r>
      <rPr>
        <sz val="10"/>
        <rFont val="Arial"/>
        <family val="2"/>
      </rPr>
      <t xml:space="preserve"> de 2026 no se liquidaron  contratos. Se realizó ajuste a indicadores de Gestion (Porcentaje de Contratos liquidados) NOMBRE DEL INDICADOR  .  REALIZADO .</t>
    </r>
  </si>
  <si>
    <r>
      <rPr>
        <b/>
        <sz val="10"/>
        <rFont val="Arial, sans-serif"/>
      </rPr>
      <t>PRIMER TRIMESTRE de la vigencia 2026</t>
    </r>
    <r>
      <rPr>
        <sz val="10"/>
        <rFont val="Arial, sans-serif"/>
      </rPr>
      <t xml:space="preserve"> . Para el  primer trimestre se logró  un 100% de la meta programada .Se constituyeron reservas presupuestales por un valor total de $73,796,303,107  de las cuales se  han realizado reducciones por valor de $317,710,702 para unas reservas finales de $ 73,478,592,405 y se han realizado pagos hasta el mes de marzo por valor de $59,978,805,767 alcanzando un porcentaje de avance del 81,6%</t>
    </r>
  </si>
  <si>
    <t>AÑO:(2026)</t>
  </si>
  <si>
    <r>
      <rPr>
        <b/>
        <sz val="10"/>
        <rFont val="Arial"/>
        <family val="2"/>
      </rPr>
      <t>PRIMER TRIMESTRE</t>
    </r>
    <r>
      <rPr>
        <sz val="10"/>
        <rFont val="Arial"/>
        <family val="2"/>
      </rPr>
      <t xml:space="preserve"> del año 2026, En conclusión se cumplio el  100%  de la meta , se realizaron tres capacitaciones por parte del Grupo de Control y Servicios aliado estratégico de la ARL AXA COLPATRIA y UT KIOS para la CÁMARA DE REPRESENTANTES. Se adjunta certificado de las capacitaciones.</t>
    </r>
  </si>
  <si>
    <r>
      <rPr>
        <b/>
        <sz val="10"/>
        <rFont val="Arial"/>
        <family val="2"/>
      </rPr>
      <t>PRIMER TRIMESTRE 2026</t>
    </r>
    <r>
      <rPr>
        <sz val="10"/>
        <rFont val="Arial"/>
        <family val="2"/>
      </rPr>
      <t xml:space="preserve">  : En  las actualizaciones de procesos y procedimientos se cumplio con el 100% de acuerdo a lo programado. para un total  de   a 10 procedimeintos   en el trimestre,Lo cual consta en las actas del comité Institucional de Gestión y Desempeño,. Acta #1 2026 Comite Institucional de Gestion y Desempeño en la Camara de Representantes actualizadas 1 en el Acta #2 2026 se actualizaron 2 y en el acta #3 se aprobaron 7 Procedimientos .Logrando un 100 % de la meta programada.</t>
    </r>
  </si>
  <si>
    <r>
      <rPr>
        <b/>
        <sz val="10"/>
        <rFont val="Arial"/>
        <family val="2"/>
      </rPr>
      <t xml:space="preserve">PRIMER TRIMESTRE 2026 </t>
    </r>
    <r>
      <rPr>
        <sz val="10"/>
        <rFont val="Arial"/>
        <family val="2"/>
      </rPr>
      <t xml:space="preserve">  Se cumplio con el   100 %  en la construcción, realización y actualización de los planes, programas y proyectos que  corresponden: (8) Planes 2026,(16)Programas 2026. Cumpliendo asi con el 100% de la meta solcitada Los </t>
    </r>
    <r>
      <rPr>
        <b/>
        <sz val="10"/>
        <rFont val="Arial"/>
        <family val="2"/>
      </rPr>
      <t xml:space="preserve"> </t>
    </r>
    <r>
      <rPr>
        <sz val="10"/>
        <rFont val="Arial"/>
        <family val="2"/>
      </rPr>
      <t>Planes Programas y Proyectos Programados y Realizados</t>
    </r>
    <r>
      <rPr>
        <b/>
        <sz val="10"/>
        <rFont val="Arial"/>
        <family val="2"/>
      </rPr>
      <t xml:space="preserve"> </t>
    </r>
    <r>
      <rPr>
        <sz val="10"/>
        <rFont val="Arial"/>
        <family val="2"/>
      </rPr>
      <t>correnponden</t>
    </r>
    <r>
      <rPr>
        <b/>
        <sz val="10"/>
        <rFont val="Arial"/>
        <family val="2"/>
      </rPr>
      <t xml:space="preserve"> </t>
    </r>
    <r>
      <rPr>
        <sz val="10"/>
        <rFont val="Arial"/>
        <family val="2"/>
      </rPr>
      <t>a</t>
    </r>
    <r>
      <rPr>
        <b/>
        <sz val="10"/>
        <rFont val="Arial"/>
        <family val="2"/>
      </rPr>
      <t xml:space="preserve"> </t>
    </r>
    <r>
      <rPr>
        <sz val="10"/>
        <rFont val="Arial"/>
        <family val="2"/>
      </rPr>
      <t xml:space="preserve">un total de  24 para el primer trimestre 2026 ;
</t>
    </r>
  </si>
  <si>
    <t>PRIMER TRIMESTRE En el trimestre   no se realizaron visitas protocolarias, teniendo en cuenta que los funcionarios estaban en vacaciones colectivas.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</si>
</sst>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0"/>
      <color rgb="FF000000"/>
      <name val="Arial"/>
      <scheme val="minor"/>
    </font>
    <font>
      <sz val="10"/>
      <color theme="1"/>
      <name val="Arial Narrow"/>
    </font>
    <font>
      <b/>
      <sz val="12"/>
      <color theme="1"/>
      <name val="Arial Narrow"/>
    </font>
    <font>
      <b/>
      <sz val="11"/>
      <color theme="1"/>
      <name val="Arial Narrow"/>
    </font>
    <font>
      <b/>
      <sz val="12"/>
      <color rgb="FF000000"/>
      <name val="&quot;Arial Narrow&quot;"/>
    </font>
    <font>
      <sz val="11"/>
      <color theme="1"/>
      <name val="Arial Narrow"/>
    </font>
    <font>
      <b/>
      <sz val="10"/>
      <color theme="1"/>
      <name val="Arial Narrow"/>
    </font>
    <font>
      <sz val="12"/>
      <color rgb="FF000000"/>
      <name val="Arial Narrow"/>
    </font>
    <font>
      <sz val="10"/>
      <color rgb="FF000000"/>
      <name val="Arial"/>
    </font>
    <font>
      <b/>
      <sz val="10"/>
      <color rgb="FF000000"/>
      <name val="Arial"/>
    </font>
    <font>
      <sz val="11"/>
      <color rgb="FF000000"/>
      <name val="Arial"/>
    </font>
    <font>
      <sz val="10"/>
      <color rgb="FF000000"/>
      <name val="Arial Narrow"/>
    </font>
    <font>
      <sz val="9"/>
      <color rgb="FF000000"/>
      <name val="Arial"/>
    </font>
    <font>
      <sz val="12"/>
      <color rgb="FF000000"/>
      <name val="Arial"/>
    </font>
    <font>
      <b/>
      <sz val="12"/>
      <color rgb="FF000000"/>
      <name val="Arial Narrow"/>
    </font>
    <font>
      <sz val="10"/>
      <color rgb="FF000000"/>
      <name val="Arial"/>
    </font>
    <font>
      <sz val="12"/>
      <color rgb="FF000000"/>
      <name val="&quot;Arial Narrow&quot;"/>
    </font>
    <font>
      <b/>
      <sz val="12"/>
      <color rgb="FF000000"/>
      <name val="Arial"/>
    </font>
    <font>
      <sz val="10"/>
      <color rgb="FF000000"/>
      <name val="Arial"/>
      <scheme val="minor"/>
    </font>
    <font>
      <b/>
      <sz val="10"/>
      <color rgb="FF000000"/>
      <name val="Arial Narrow"/>
    </font>
    <font>
      <sz val="10"/>
      <name val="Arial"/>
      <family val="2"/>
    </font>
    <font>
      <b/>
      <sz val="10"/>
      <name val="Arial"/>
      <family val="2"/>
    </font>
    <font>
      <b/>
      <sz val="10"/>
      <name val="Arial, sans-serif"/>
    </font>
    <font>
      <sz val="10"/>
      <name val="Arial, sans-serif"/>
    </font>
    <font>
      <sz val="11"/>
      <name val="Arial"/>
      <family val="2"/>
    </font>
    <font>
      <b/>
      <sz val="11"/>
      <name val="Arial"/>
      <family val="2"/>
    </font>
    <font>
      <sz val="12"/>
      <name val="&quot;Arial Narrow&quot;"/>
    </font>
    <font>
      <sz val="12"/>
      <name val="Arial Narrow"/>
      <family val="2"/>
    </font>
    <font>
      <sz val="10"/>
      <name val="Arial"/>
      <family val="2"/>
      <scheme val="minor"/>
    </font>
    <font>
      <b/>
      <sz val="12"/>
      <color theme="1"/>
      <name val="Arial Narrow"/>
      <family val="2"/>
    </font>
  </fonts>
  <fills count="4">
    <fill>
      <patternFill patternType="none"/>
    </fill>
    <fill>
      <patternFill patternType="gray125"/>
    </fill>
    <fill>
      <patternFill patternType="solid">
        <fgColor theme="0"/>
        <bgColor theme="0"/>
      </patternFill>
    </fill>
    <fill>
      <patternFill patternType="solid">
        <fgColor rgb="FFFFFFFF"/>
        <bgColor rgb="FFFFFFFF"/>
      </patternFill>
    </fill>
  </fills>
  <borders count="34">
    <border>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top/>
      <bottom/>
      <diagonal/>
    </border>
    <border>
      <left/>
      <right/>
      <top style="thin">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diagonal/>
    </border>
    <border>
      <left/>
      <right style="medium">
        <color rgb="FF000000"/>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style="thin">
        <color rgb="FF000000"/>
      </top>
      <bottom style="thin">
        <color rgb="FF000000"/>
      </bottom>
      <diagonal/>
    </border>
    <border>
      <left/>
      <right style="thin">
        <color rgb="FF000000"/>
      </right>
      <top/>
      <bottom style="thin">
        <color rgb="FF000000"/>
      </bottom>
      <diagonal/>
    </border>
    <border>
      <left style="thin">
        <color rgb="FF000000"/>
      </left>
      <right/>
      <top/>
      <bottom/>
      <diagonal/>
    </border>
    <border>
      <left/>
      <right/>
      <top style="thin">
        <color rgb="FF000000"/>
      </top>
      <bottom/>
      <diagonal/>
    </border>
    <border>
      <left/>
      <right style="thin">
        <color rgb="FF000000"/>
      </right>
      <top style="thin">
        <color rgb="FF000000"/>
      </top>
      <bottom/>
      <diagonal/>
    </border>
  </borders>
  <cellStyleXfs count="1">
    <xf numFmtId="0" fontId="0" fillId="0" borderId="0"/>
  </cellStyleXfs>
  <cellXfs count="165">
    <xf numFmtId="0" fontId="0" fillId="0" borderId="0" xfId="0" applyFont="1" applyAlignment="1"/>
    <xf numFmtId="0" fontId="1" fillId="2" borderId="1" xfId="0" applyFont="1" applyFill="1" applyBorder="1" applyAlignment="1">
      <alignment wrapText="1"/>
    </xf>
    <xf numFmtId="0" fontId="1" fillId="2" borderId="2" xfId="0" applyFont="1" applyFill="1" applyBorder="1" applyAlignment="1">
      <alignment wrapText="1"/>
    </xf>
    <xf numFmtId="0" fontId="1" fillId="2" borderId="3" xfId="0" applyFont="1" applyFill="1" applyBorder="1" applyAlignment="1">
      <alignment wrapText="1"/>
    </xf>
    <xf numFmtId="0" fontId="1" fillId="2" borderId="4" xfId="0" applyFont="1" applyFill="1" applyBorder="1" applyAlignment="1">
      <alignment wrapText="1"/>
    </xf>
    <xf numFmtId="0" fontId="1" fillId="2" borderId="4" xfId="0" applyFont="1" applyFill="1" applyBorder="1" applyAlignment="1">
      <alignment horizontal="left" wrapText="1"/>
    </xf>
    <xf numFmtId="0" fontId="2" fillId="2" borderId="1" xfId="0" applyFont="1" applyFill="1" applyBorder="1"/>
    <xf numFmtId="0" fontId="3" fillId="2" borderId="2" xfId="0" applyFont="1" applyFill="1" applyBorder="1"/>
    <xf numFmtId="0" fontId="4" fillId="3" borderId="5" xfId="0" applyFont="1" applyFill="1" applyBorder="1" applyAlignment="1"/>
    <xf numFmtId="0" fontId="5" fillId="2" borderId="3" xfId="0" applyFont="1" applyFill="1" applyBorder="1" applyAlignment="1">
      <alignment horizontal="left"/>
    </xf>
    <xf numFmtId="0" fontId="1" fillId="2" borderId="3" xfId="0" applyFont="1" applyFill="1" applyBorder="1" applyAlignment="1">
      <alignment horizontal="left" wrapText="1"/>
    </xf>
    <xf numFmtId="0" fontId="2" fillId="2" borderId="6" xfId="0" applyFont="1" applyFill="1" applyBorder="1"/>
    <xf numFmtId="0" fontId="1" fillId="2" borderId="7" xfId="0" applyFont="1" applyFill="1" applyBorder="1" applyAlignment="1">
      <alignment wrapText="1"/>
    </xf>
    <xf numFmtId="0" fontId="3" fillId="2" borderId="4" xfId="0" applyFont="1" applyFill="1" applyBorder="1"/>
    <xf numFmtId="0" fontId="4" fillId="3" borderId="0" xfId="0" applyFont="1" applyFill="1" applyAlignment="1"/>
    <xf numFmtId="0" fontId="5" fillId="2" borderId="7" xfId="0" applyFont="1" applyFill="1" applyBorder="1" applyAlignment="1">
      <alignment horizontal="left"/>
    </xf>
    <xf numFmtId="0" fontId="1" fillId="2" borderId="6" xfId="0" applyFont="1" applyFill="1" applyBorder="1" applyAlignment="1">
      <alignment wrapText="1"/>
    </xf>
    <xf numFmtId="0" fontId="1" fillId="2" borderId="7" xfId="0" applyFont="1" applyFill="1" applyBorder="1" applyAlignment="1">
      <alignment horizontal="left" wrapText="1"/>
    </xf>
    <xf numFmtId="0" fontId="1" fillId="2" borderId="9" xfId="0" applyFont="1" applyFill="1" applyBorder="1" applyAlignment="1">
      <alignment wrapText="1"/>
    </xf>
    <xf numFmtId="0" fontId="1" fillId="2" borderId="10" xfId="0" applyFont="1" applyFill="1" applyBorder="1" applyAlignment="1">
      <alignment wrapText="1"/>
    </xf>
    <xf numFmtId="0" fontId="3" fillId="2" borderId="9" xfId="0" applyFont="1" applyFill="1" applyBorder="1" applyAlignment="1">
      <alignment horizontal="left" vertical="center" wrapText="1"/>
    </xf>
    <xf numFmtId="0" fontId="4" fillId="3" borderId="11" xfId="0" applyFont="1" applyFill="1" applyBorder="1" applyAlignment="1">
      <alignment horizontal="left"/>
    </xf>
    <xf numFmtId="0" fontId="3" fillId="2" borderId="9" xfId="0" applyFont="1" applyFill="1" applyBorder="1" applyAlignment="1">
      <alignment vertical="center" wrapText="1"/>
    </xf>
    <xf numFmtId="0" fontId="5" fillId="2" borderId="10" xfId="0" applyFont="1" applyFill="1" applyBorder="1" applyAlignment="1">
      <alignment horizontal="left" vertical="center" wrapText="1"/>
    </xf>
    <xf numFmtId="0" fontId="1" fillId="2" borderId="8" xfId="0" applyFont="1" applyFill="1" applyBorder="1" applyAlignment="1">
      <alignment wrapText="1"/>
    </xf>
    <xf numFmtId="0" fontId="1" fillId="2" borderId="10" xfId="0" applyFont="1" applyFill="1" applyBorder="1" applyAlignment="1">
      <alignment horizontal="left" wrapText="1"/>
    </xf>
    <xf numFmtId="0" fontId="6" fillId="2" borderId="12" xfId="0" applyFont="1" applyFill="1" applyBorder="1" applyAlignment="1">
      <alignment horizontal="center" vertical="center" wrapText="1"/>
    </xf>
    <xf numFmtId="2" fontId="6" fillId="2" borderId="13" xfId="0" applyNumberFormat="1" applyFont="1" applyFill="1" applyBorder="1" applyAlignment="1">
      <alignment horizontal="center" vertical="center" wrapText="1"/>
    </xf>
    <xf numFmtId="2" fontId="6" fillId="2" borderId="12" xfId="0" applyNumberFormat="1" applyFont="1" applyFill="1" applyBorder="1" applyAlignment="1">
      <alignment horizontal="center" vertical="center" wrapText="1"/>
    </xf>
    <xf numFmtId="0" fontId="7" fillId="2" borderId="14" xfId="0" applyFont="1" applyFill="1" applyBorder="1" applyAlignment="1">
      <alignment horizontal="center" vertical="center" wrapText="1"/>
    </xf>
    <xf numFmtId="0" fontId="8" fillId="2" borderId="14" xfId="0" applyFont="1" applyFill="1" applyBorder="1" applyAlignment="1">
      <alignment horizontal="center" vertical="center" wrapText="1"/>
    </xf>
    <xf numFmtId="0" fontId="8" fillId="2" borderId="15" xfId="0" applyFont="1" applyFill="1" applyBorder="1" applyAlignment="1">
      <alignment vertical="center" wrapText="1"/>
    </xf>
    <xf numFmtId="0" fontId="8" fillId="2" borderId="14" xfId="0" applyFont="1" applyFill="1" applyBorder="1" applyAlignment="1">
      <alignment vertical="center" wrapText="1"/>
    </xf>
    <xf numFmtId="0" fontId="8" fillId="2" borderId="16" xfId="0" applyFont="1" applyFill="1" applyBorder="1" applyAlignment="1">
      <alignment vertical="center" wrapText="1"/>
    </xf>
    <xf numFmtId="9" fontId="8" fillId="2" borderId="14" xfId="0" applyNumberFormat="1" applyFont="1" applyFill="1" applyBorder="1" applyAlignment="1">
      <alignment horizontal="center" vertical="center"/>
    </xf>
    <xf numFmtId="0" fontId="7" fillId="2" borderId="4" xfId="0" applyFont="1" applyFill="1" applyBorder="1" applyAlignment="1">
      <alignment wrapText="1"/>
    </xf>
    <xf numFmtId="9" fontId="8" fillId="2" borderId="14" xfId="0" applyNumberFormat="1" applyFont="1" applyFill="1" applyBorder="1" applyAlignment="1">
      <alignment horizontal="center" vertical="center"/>
    </xf>
    <xf numFmtId="0" fontId="7" fillId="2" borderId="4" xfId="0" applyFont="1" applyFill="1" applyBorder="1" applyAlignment="1">
      <alignment horizontal="center" vertical="center" wrapText="1"/>
    </xf>
    <xf numFmtId="10" fontId="8" fillId="2" borderId="14" xfId="0" applyNumberFormat="1" applyFont="1" applyFill="1" applyBorder="1" applyAlignment="1">
      <alignment horizontal="center" vertical="center"/>
    </xf>
    <xf numFmtId="0" fontId="8" fillId="2" borderId="14" xfId="0" applyFont="1" applyFill="1" applyBorder="1" applyAlignment="1">
      <alignment horizontal="center" vertical="center"/>
    </xf>
    <xf numFmtId="0" fontId="8" fillId="2" borderId="4" xfId="0" applyFont="1" applyFill="1" applyBorder="1" applyAlignment="1">
      <alignment horizontal="center" vertical="center" wrapText="1"/>
    </xf>
    <xf numFmtId="0" fontId="8" fillId="2" borderId="17" xfId="0" applyFont="1" applyFill="1" applyBorder="1" applyAlignment="1">
      <alignment vertical="center" wrapText="1"/>
    </xf>
    <xf numFmtId="0" fontId="8" fillId="2" borderId="4" xfId="0" applyFont="1" applyFill="1" applyBorder="1"/>
    <xf numFmtId="0" fontId="10" fillId="2" borderId="18" xfId="0" applyFont="1" applyFill="1" applyBorder="1"/>
    <xf numFmtId="0" fontId="11" fillId="2" borderId="4" xfId="0" applyFont="1" applyFill="1" applyBorder="1" applyAlignment="1">
      <alignment wrapText="1"/>
    </xf>
    <xf numFmtId="0" fontId="10" fillId="2" borderId="19" xfId="0" applyFont="1" applyFill="1" applyBorder="1"/>
    <xf numFmtId="0" fontId="10" fillId="2" borderId="20" xfId="0" applyFont="1" applyFill="1" applyBorder="1"/>
    <xf numFmtId="0" fontId="12" fillId="2" borderId="14" xfId="0" applyFont="1" applyFill="1" applyBorder="1" applyAlignment="1">
      <alignment vertical="center" wrapText="1"/>
    </xf>
    <xf numFmtId="0" fontId="8" fillId="2" borderId="16" xfId="0" applyFont="1" applyFill="1" applyBorder="1" applyAlignment="1">
      <alignment horizontal="center" vertical="center"/>
    </xf>
    <xf numFmtId="0" fontId="7" fillId="2" borderId="4" xfId="0" applyFont="1" applyFill="1" applyBorder="1" applyAlignment="1">
      <alignment vertical="center" wrapText="1"/>
    </xf>
    <xf numFmtId="0" fontId="8" fillId="2" borderId="12" xfId="0" applyFont="1" applyFill="1" applyBorder="1" applyAlignment="1">
      <alignment vertical="center" wrapText="1"/>
    </xf>
    <xf numFmtId="0" fontId="7" fillId="0" borderId="14"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1" xfId="0" applyFont="1" applyBorder="1" applyAlignment="1">
      <alignment vertical="center" wrapText="1"/>
    </xf>
    <xf numFmtId="0" fontId="8" fillId="0" borderId="14" xfId="0" applyFont="1" applyBorder="1" applyAlignment="1">
      <alignment vertical="center" wrapText="1"/>
    </xf>
    <xf numFmtId="0" fontId="8" fillId="0" borderId="22" xfId="0" applyFont="1" applyBorder="1" applyAlignment="1">
      <alignment vertical="center" wrapText="1"/>
    </xf>
    <xf numFmtId="9" fontId="8" fillId="0" borderId="14" xfId="0" applyNumberFormat="1" applyFont="1" applyBorder="1" applyAlignment="1">
      <alignment horizontal="center" vertical="center"/>
    </xf>
    <xf numFmtId="0" fontId="13" fillId="0" borderId="22" xfId="0" applyFont="1" applyBorder="1" applyAlignment="1">
      <alignment vertical="top" wrapText="1"/>
    </xf>
    <xf numFmtId="0" fontId="13" fillId="0" borderId="14" xfId="0" applyFont="1" applyBorder="1" applyAlignment="1">
      <alignment vertical="top" wrapText="1"/>
    </xf>
    <xf numFmtId="0" fontId="7" fillId="0" borderId="0" xfId="0" applyFont="1" applyAlignment="1">
      <alignment wrapText="1"/>
    </xf>
    <xf numFmtId="0" fontId="14" fillId="0" borderId="0" xfId="0" applyFont="1" applyAlignment="1">
      <alignment wrapText="1"/>
    </xf>
    <xf numFmtId="0" fontId="7" fillId="2" borderId="0" xfId="0" applyFont="1" applyFill="1" applyAlignment="1">
      <alignment wrapText="1"/>
    </xf>
    <xf numFmtId="0" fontId="7" fillId="3" borderId="14" xfId="0" applyFont="1" applyFill="1" applyBorder="1" applyAlignment="1">
      <alignment horizontal="center" vertical="center" wrapText="1"/>
    </xf>
    <xf numFmtId="0" fontId="8" fillId="3" borderId="14" xfId="0" applyFont="1" applyFill="1" applyBorder="1" applyAlignment="1">
      <alignment horizontal="center" vertical="center" wrapText="1"/>
    </xf>
    <xf numFmtId="0" fontId="8" fillId="3" borderId="15" xfId="0" applyFont="1" applyFill="1" applyBorder="1" applyAlignment="1">
      <alignment vertical="center" wrapText="1"/>
    </xf>
    <xf numFmtId="0" fontId="8" fillId="3" borderId="14" xfId="0" applyFont="1" applyFill="1" applyBorder="1" applyAlignment="1">
      <alignment vertical="center" wrapText="1"/>
    </xf>
    <xf numFmtId="0" fontId="8" fillId="3" borderId="16" xfId="0" applyFont="1" applyFill="1" applyBorder="1" applyAlignment="1">
      <alignment vertical="center" wrapText="1"/>
    </xf>
    <xf numFmtId="0" fontId="8" fillId="3" borderId="14" xfId="0" applyFont="1" applyFill="1" applyBorder="1" applyAlignment="1">
      <alignment horizontal="center" vertical="center"/>
    </xf>
    <xf numFmtId="0" fontId="7" fillId="3" borderId="0" xfId="0" applyFont="1" applyFill="1" applyAlignment="1">
      <alignment wrapText="1"/>
    </xf>
    <xf numFmtId="0" fontId="8" fillId="0" borderId="14" xfId="0" applyFont="1" applyBorder="1" applyAlignment="1">
      <alignment horizontal="center" vertical="center"/>
    </xf>
    <xf numFmtId="0" fontId="13" fillId="0" borderId="5" xfId="0" applyFont="1" applyBorder="1" applyAlignment="1">
      <alignment vertical="top" wrapText="1"/>
    </xf>
    <xf numFmtId="0" fontId="13" fillId="0" borderId="23" xfId="0" applyFont="1" applyBorder="1" applyAlignment="1">
      <alignment vertical="top" wrapText="1"/>
    </xf>
    <xf numFmtId="0" fontId="8" fillId="0" borderId="0" xfId="0" applyFont="1" applyAlignment="1">
      <alignment vertical="center" wrapText="1"/>
    </xf>
    <xf numFmtId="0" fontId="8" fillId="0" borderId="0" xfId="0" applyFont="1" applyAlignment="1">
      <alignment vertical="top" wrapText="1"/>
    </xf>
    <xf numFmtId="0" fontId="8" fillId="2" borderId="21" xfId="0" applyFont="1" applyFill="1" applyBorder="1" applyAlignment="1">
      <alignment vertical="center" wrapText="1"/>
    </xf>
    <xf numFmtId="0" fontId="8" fillId="2" borderId="22" xfId="0" applyFont="1" applyFill="1" applyBorder="1" applyAlignment="1">
      <alignment vertical="center" wrapText="1"/>
    </xf>
    <xf numFmtId="0" fontId="8" fillId="2" borderId="0" xfId="0" applyFont="1" applyFill="1" applyAlignment="1">
      <alignment vertical="top" wrapText="1"/>
    </xf>
    <xf numFmtId="0" fontId="8" fillId="2" borderId="24" xfId="0" applyFont="1" applyFill="1" applyBorder="1" applyAlignment="1">
      <alignment vertical="top" wrapText="1"/>
    </xf>
    <xf numFmtId="0" fontId="7" fillId="2" borderId="14" xfId="0" applyFont="1" applyFill="1" applyBorder="1" applyAlignment="1">
      <alignment horizontal="left" vertical="center" wrapText="1"/>
    </xf>
    <xf numFmtId="9" fontId="7" fillId="2" borderId="14" xfId="0" applyNumberFormat="1" applyFont="1" applyFill="1" applyBorder="1" applyAlignment="1">
      <alignment horizontal="center" vertical="center" wrapText="1"/>
    </xf>
    <xf numFmtId="9" fontId="8" fillId="0" borderId="26" xfId="0" applyNumberFormat="1" applyFont="1" applyBorder="1" applyAlignment="1">
      <alignment horizontal="center" vertical="center"/>
    </xf>
    <xf numFmtId="0" fontId="8" fillId="0" borderId="5" xfId="0" applyFont="1" applyBorder="1" applyAlignment="1">
      <alignment horizontal="left" vertical="top" wrapText="1"/>
    </xf>
    <xf numFmtId="0" fontId="8" fillId="0" borderId="23" xfId="0" applyFont="1" applyBorder="1" applyAlignment="1">
      <alignment horizontal="left" vertical="top" wrapText="1"/>
    </xf>
    <xf numFmtId="0" fontId="8" fillId="0" borderId="0" xfId="0" applyFont="1" applyAlignment="1">
      <alignment horizontal="left" vertical="top" wrapText="1"/>
    </xf>
    <xf numFmtId="0" fontId="8" fillId="0" borderId="27" xfId="0" applyFont="1" applyBorder="1" applyAlignment="1">
      <alignment horizontal="left" vertical="top" wrapText="1"/>
    </xf>
    <xf numFmtId="0" fontId="15" fillId="0" borderId="14" xfId="0" applyFont="1" applyBorder="1" applyAlignment="1"/>
    <xf numFmtId="0" fontId="15" fillId="0" borderId="14" xfId="0" applyFont="1" applyBorder="1" applyAlignment="1">
      <alignment horizontal="left" vertical="center"/>
    </xf>
    <xf numFmtId="0" fontId="15" fillId="0" borderId="14" xfId="0" applyFont="1" applyBorder="1" applyAlignment="1">
      <alignment horizontal="left" wrapText="1"/>
    </xf>
    <xf numFmtId="9" fontId="8" fillId="0" borderId="28" xfId="0" applyNumberFormat="1" applyFont="1" applyBorder="1" applyAlignment="1">
      <alignment horizontal="center" vertical="center"/>
    </xf>
    <xf numFmtId="0" fontId="16" fillId="0" borderId="14" xfId="0" applyFont="1" applyBorder="1" applyAlignment="1">
      <alignment horizontal="center"/>
    </xf>
    <xf numFmtId="0" fontId="15" fillId="0" borderId="14" xfId="0" applyFont="1" applyBorder="1" applyAlignment="1">
      <alignment horizontal="center"/>
    </xf>
    <xf numFmtId="9" fontId="15" fillId="0" borderId="14" xfId="0" applyNumberFormat="1" applyFont="1" applyBorder="1" applyAlignment="1">
      <alignment horizontal="center"/>
    </xf>
    <xf numFmtId="0" fontId="16" fillId="0" borderId="0" xfId="0" applyFont="1" applyAlignment="1"/>
    <xf numFmtId="0" fontId="15" fillId="0" borderId="11" xfId="0" applyFont="1" applyBorder="1" applyAlignment="1"/>
    <xf numFmtId="0" fontId="15" fillId="0" borderId="30" xfId="0" applyFont="1" applyBorder="1" applyAlignment="1"/>
    <xf numFmtId="10" fontId="15" fillId="0" borderId="14" xfId="0" applyNumberFormat="1" applyFont="1" applyBorder="1" applyAlignment="1">
      <alignment horizontal="center"/>
    </xf>
    <xf numFmtId="4" fontId="8" fillId="0" borderId="14" xfId="0" applyNumberFormat="1" applyFont="1" applyBorder="1" applyAlignment="1">
      <alignment horizontal="center" vertical="center"/>
    </xf>
    <xf numFmtId="0" fontId="13" fillId="0" borderId="0" xfId="0" applyFont="1" applyAlignment="1">
      <alignment vertical="top" wrapText="1"/>
    </xf>
    <xf numFmtId="0" fontId="13" fillId="0" borderId="27" xfId="0" applyFont="1" applyBorder="1" applyAlignment="1">
      <alignment vertical="top" wrapText="1"/>
    </xf>
    <xf numFmtId="0" fontId="8" fillId="0" borderId="14" xfId="0" applyFont="1" applyBorder="1" applyAlignment="1">
      <alignment horizontal="center" vertical="center"/>
    </xf>
    <xf numFmtId="9" fontId="8" fillId="0" borderId="14" xfId="0" applyNumberFormat="1" applyFont="1" applyBorder="1" applyAlignment="1">
      <alignment horizontal="center" vertical="center"/>
    </xf>
    <xf numFmtId="0" fontId="17" fillId="0" borderId="26" xfId="0" applyFont="1" applyBorder="1" applyAlignment="1">
      <alignment horizontal="left" vertical="top" wrapText="1"/>
    </xf>
    <xf numFmtId="0" fontId="17" fillId="0" borderId="5" xfId="0" applyFont="1" applyBorder="1" applyAlignment="1">
      <alignment horizontal="left" vertical="top" wrapText="1"/>
    </xf>
    <xf numFmtId="0" fontId="17" fillId="0" borderId="23" xfId="0" applyFont="1" applyBorder="1" applyAlignment="1">
      <alignment horizontal="left" vertical="top" wrapText="1"/>
    </xf>
    <xf numFmtId="0" fontId="17" fillId="0" borderId="0" xfId="0" applyFont="1" applyAlignment="1">
      <alignment horizontal="left" vertical="top" wrapText="1"/>
    </xf>
    <xf numFmtId="0" fontId="13" fillId="0" borderId="0" xfId="0" applyFont="1" applyAlignment="1">
      <alignment horizontal="left" vertical="top" wrapText="1"/>
    </xf>
    <xf numFmtId="4" fontId="9" fillId="0" borderId="14" xfId="0" applyNumberFormat="1" applyFont="1" applyBorder="1" applyAlignment="1">
      <alignment vertical="center" wrapText="1"/>
    </xf>
    <xf numFmtId="0" fontId="17" fillId="0" borderId="27" xfId="0" applyFont="1" applyBorder="1" applyAlignment="1">
      <alignment horizontal="left" vertical="top" wrapText="1"/>
    </xf>
    <xf numFmtId="0" fontId="7" fillId="0" borderId="22" xfId="0" applyFont="1" applyBorder="1" applyAlignment="1">
      <alignment horizontal="left" vertical="center" wrapText="1"/>
    </xf>
    <xf numFmtId="0" fontId="7" fillId="0" borderId="14" xfId="0" applyFont="1" applyBorder="1" applyAlignment="1">
      <alignment horizontal="left" vertical="center" wrapText="1"/>
    </xf>
    <xf numFmtId="0" fontId="9" fillId="0" borderId="14" xfId="0" applyFont="1" applyBorder="1" applyAlignment="1">
      <alignment vertical="center" wrapText="1"/>
    </xf>
    <xf numFmtId="0" fontId="17" fillId="0" borderId="11" xfId="0" applyFont="1" applyBorder="1" applyAlignment="1">
      <alignment horizontal="left" vertical="top" wrapText="1"/>
    </xf>
    <xf numFmtId="0" fontId="17" fillId="0" borderId="30" xfId="0" applyFont="1" applyBorder="1" applyAlignment="1">
      <alignment horizontal="left" vertical="top" wrapText="1"/>
    </xf>
    <xf numFmtId="10" fontId="18" fillId="0" borderId="0" xfId="0" applyNumberFormat="1" applyFont="1" applyAlignment="1">
      <alignment horizontal="center"/>
    </xf>
    <xf numFmtId="0" fontId="17" fillId="0" borderId="31" xfId="0" applyFont="1" applyBorder="1" applyAlignment="1">
      <alignment horizontal="left" vertical="top" wrapText="1"/>
    </xf>
    <xf numFmtId="0" fontId="7" fillId="0" borderId="14" xfId="0" applyFont="1" applyBorder="1" applyAlignment="1">
      <alignment horizontal="center" wrapText="1"/>
    </xf>
    <xf numFmtId="0" fontId="8" fillId="0" borderId="21" xfId="0" applyFont="1" applyBorder="1" applyAlignment="1">
      <alignment horizontal="center" wrapText="1"/>
    </xf>
    <xf numFmtId="0" fontId="8" fillId="0" borderId="14" xfId="0" applyFont="1" applyBorder="1" applyAlignment="1">
      <alignment horizontal="center" wrapText="1"/>
    </xf>
    <xf numFmtId="0" fontId="8" fillId="0" borderId="22" xfId="0" applyFont="1" applyBorder="1" applyAlignment="1">
      <alignment wrapText="1"/>
    </xf>
    <xf numFmtId="0" fontId="8" fillId="0" borderId="14" xfId="0" applyFont="1" applyBorder="1" applyAlignment="1">
      <alignment wrapText="1"/>
    </xf>
    <xf numFmtId="0" fontId="19" fillId="0" borderId="0" xfId="0" applyFont="1" applyAlignment="1">
      <alignment wrapText="1"/>
    </xf>
    <xf numFmtId="0" fontId="11" fillId="0" borderId="0" xfId="0" applyFont="1" applyAlignment="1">
      <alignment wrapText="1"/>
    </xf>
    <xf numFmtId="0" fontId="10" fillId="2" borderId="32" xfId="0" applyFont="1" applyFill="1" applyBorder="1"/>
    <xf numFmtId="0" fontId="10" fillId="2" borderId="33" xfId="0" applyFont="1" applyFill="1" applyBorder="1"/>
    <xf numFmtId="0" fontId="19" fillId="2" borderId="4" xfId="0" applyFont="1" applyFill="1" applyBorder="1" applyAlignment="1">
      <alignment wrapText="1"/>
    </xf>
    <xf numFmtId="10" fontId="8" fillId="0" borderId="14" xfId="0" applyNumberFormat="1" applyFont="1" applyBorder="1" applyAlignment="1">
      <alignment horizontal="center" vertical="center"/>
    </xf>
    <xf numFmtId="0" fontId="1" fillId="0" borderId="0" xfId="0" applyFont="1" applyAlignment="1">
      <alignment wrapText="1"/>
    </xf>
    <xf numFmtId="0" fontId="1" fillId="0" borderId="0" xfId="0" applyFont="1" applyAlignment="1">
      <alignment vertical="center" wrapText="1"/>
    </xf>
    <xf numFmtId="0" fontId="1" fillId="0" borderId="0" xfId="0" applyFont="1" applyAlignment="1">
      <alignment horizontal="left" wrapText="1"/>
    </xf>
    <xf numFmtId="0" fontId="1" fillId="0" borderId="0" xfId="0" applyFont="1" applyAlignment="1">
      <alignment horizontal="left" vertical="center" wrapText="1"/>
    </xf>
    <xf numFmtId="0" fontId="1" fillId="0" borderId="0" xfId="0" applyFont="1" applyAlignment="1">
      <alignment horizontal="center" vertical="center" wrapText="1"/>
    </xf>
    <xf numFmtId="0" fontId="1" fillId="2" borderId="4" xfId="0" applyFont="1" applyFill="1" applyBorder="1" applyAlignment="1">
      <alignment vertical="center" wrapText="1"/>
    </xf>
    <xf numFmtId="0" fontId="1" fillId="2" borderId="4" xfId="0" applyFont="1" applyFill="1" applyBorder="1" applyAlignment="1">
      <alignment horizontal="left" vertical="center" wrapText="1"/>
    </xf>
    <xf numFmtId="0" fontId="1" fillId="2" borderId="4" xfId="0" applyFont="1" applyFill="1" applyBorder="1" applyAlignment="1">
      <alignment horizontal="center" vertical="center" wrapText="1"/>
    </xf>
    <xf numFmtId="0" fontId="1" fillId="2" borderId="4" xfId="0" applyFont="1" applyFill="1" applyBorder="1" applyAlignment="1">
      <alignment horizontal="center" wrapText="1"/>
    </xf>
    <xf numFmtId="0" fontId="20" fillId="2" borderId="14" xfId="0" applyFont="1" applyFill="1" applyBorder="1" applyAlignment="1">
      <alignment vertical="center" wrapText="1"/>
    </xf>
    <xf numFmtId="9" fontId="15" fillId="0" borderId="14" xfId="0" applyNumberFormat="1" applyFont="1" applyBorder="1" applyAlignment="1">
      <alignment horizontal="center" vertical="center"/>
    </xf>
    <xf numFmtId="0" fontId="22" fillId="0" borderId="14" xfId="0" applyFont="1" applyBorder="1" applyAlignment="1">
      <alignment wrapText="1"/>
    </xf>
    <xf numFmtId="0" fontId="23" fillId="0" borderId="14" xfId="0" applyFont="1" applyBorder="1" applyAlignment="1">
      <alignment horizontal="left" wrapText="1"/>
    </xf>
    <xf numFmtId="0" fontId="23" fillId="0" borderId="14" xfId="0" applyFont="1" applyBorder="1" applyAlignment="1">
      <alignment wrapText="1"/>
    </xf>
    <xf numFmtId="0" fontId="23" fillId="0" borderId="14" xfId="0" applyFont="1" applyBorder="1" applyAlignment="1">
      <alignment vertical="top" wrapText="1"/>
    </xf>
    <xf numFmtId="0" fontId="24" fillId="0" borderId="14" xfId="0" applyFont="1" applyBorder="1" applyAlignment="1">
      <alignment horizontal="left" vertical="top" wrapText="1"/>
    </xf>
    <xf numFmtId="0" fontId="20" fillId="0" borderId="14" xfId="0" applyFont="1" applyBorder="1" applyAlignment="1">
      <alignment vertical="center" wrapText="1"/>
    </xf>
    <xf numFmtId="0" fontId="20" fillId="0" borderId="14" xfId="0" applyFont="1" applyBorder="1" applyAlignment="1">
      <alignment horizontal="left" vertical="center" wrapText="1"/>
    </xf>
    <xf numFmtId="0" fontId="20" fillId="0" borderId="14" xfId="0" applyFont="1" applyBorder="1" applyAlignment="1">
      <alignment horizontal="left" vertical="top" wrapText="1"/>
    </xf>
    <xf numFmtId="0" fontId="20" fillId="2" borderId="4" xfId="0" applyFont="1" applyFill="1" applyBorder="1" applyAlignment="1">
      <alignment horizontal="left" wrapText="1"/>
    </xf>
    <xf numFmtId="0" fontId="20" fillId="0" borderId="14" xfId="0" applyFont="1" applyBorder="1" applyAlignment="1">
      <alignment vertical="top" wrapText="1"/>
    </xf>
    <xf numFmtId="0" fontId="20" fillId="2" borderId="14" xfId="0" applyFont="1" applyFill="1" applyBorder="1" applyAlignment="1">
      <alignment horizontal="left" vertical="center" wrapText="1"/>
    </xf>
    <xf numFmtId="0" fontId="21" fillId="2" borderId="14" xfId="0" applyFont="1" applyFill="1" applyBorder="1" applyAlignment="1">
      <alignment vertical="center" wrapText="1"/>
    </xf>
    <xf numFmtId="0" fontId="20" fillId="2" borderId="4" xfId="0" applyFont="1" applyFill="1" applyBorder="1" applyAlignment="1">
      <alignment horizontal="left" vertical="center" wrapText="1"/>
    </xf>
    <xf numFmtId="0" fontId="20" fillId="2" borderId="14" xfId="0" applyFont="1" applyFill="1" applyBorder="1" applyAlignment="1">
      <alignment horizontal="left" vertical="top" wrapText="1"/>
    </xf>
    <xf numFmtId="0" fontId="20" fillId="3" borderId="14" xfId="0" applyFont="1" applyFill="1" applyBorder="1" applyAlignment="1">
      <alignment vertical="top" wrapText="1"/>
    </xf>
    <xf numFmtId="0" fontId="21" fillId="2" borderId="0" xfId="0" applyFont="1" applyFill="1" applyAlignment="1">
      <alignment vertical="center" wrapText="1"/>
    </xf>
    <xf numFmtId="0" fontId="20" fillId="2" borderId="25" xfId="0" applyFont="1" applyFill="1" applyBorder="1" applyAlignment="1">
      <alignment vertical="center" wrapText="1"/>
    </xf>
    <xf numFmtId="0" fontId="26" fillId="0" borderId="14" xfId="0" applyFont="1" applyBorder="1" applyAlignment="1">
      <alignment horizontal="center"/>
    </xf>
    <xf numFmtId="0" fontId="20" fillId="0" borderId="14" xfId="0" applyFont="1" applyBorder="1" applyAlignment="1">
      <alignment horizontal="center"/>
    </xf>
    <xf numFmtId="0" fontId="20" fillId="0" borderId="29" xfId="0" applyFont="1" applyBorder="1" applyAlignment="1"/>
    <xf numFmtId="0" fontId="20" fillId="0" borderId="14" xfId="0" applyFont="1" applyBorder="1" applyAlignment="1"/>
    <xf numFmtId="0" fontId="20" fillId="0" borderId="22" xfId="0" applyFont="1" applyBorder="1" applyAlignment="1"/>
    <xf numFmtId="9" fontId="20" fillId="0" borderId="14" xfId="0" applyNumberFormat="1" applyFont="1" applyBorder="1" applyAlignment="1">
      <alignment horizontal="center" vertical="center"/>
    </xf>
    <xf numFmtId="0" fontId="23" fillId="0" borderId="11" xfId="0" applyFont="1" applyBorder="1" applyAlignment="1">
      <alignment horizontal="left" vertical="top" wrapText="1"/>
    </xf>
    <xf numFmtId="0" fontId="26" fillId="0" borderId="0" xfId="0" applyFont="1" applyAlignment="1"/>
    <xf numFmtId="0" fontId="27" fillId="0" borderId="0" xfId="0" applyFont="1" applyAlignment="1">
      <alignment wrapText="1"/>
    </xf>
    <xf numFmtId="0" fontId="28" fillId="0" borderId="0" xfId="0" applyFont="1" applyAlignment="1"/>
    <xf numFmtId="0" fontId="29" fillId="2" borderId="8" xfId="0" applyFont="1" applyFill="1" applyBorder="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7</xdr:col>
      <xdr:colOff>1085850</xdr:colOff>
      <xdr:row>5</xdr:row>
      <xdr:rowOff>0</xdr:rowOff>
    </xdr:from>
    <xdr:ext cx="247650" cy="390525"/>
    <xdr:sp macro="" textlink="">
      <xdr:nvSpPr>
        <xdr:cNvPr id="3" name="Shape 3">
          <a:extLst>
            <a:ext uri="{FF2B5EF4-FFF2-40B4-BE49-F238E27FC236}">
              <a16:creationId xmlns:a16="http://schemas.microsoft.com/office/drawing/2014/main" id="{00000000-0008-0000-0000-000003000000}"/>
            </a:ext>
          </a:extLst>
        </xdr:cNvPr>
        <xdr:cNvSpPr/>
      </xdr:nvSpPr>
      <xdr:spPr>
        <a:xfrm>
          <a:off x="5226938" y="3589500"/>
          <a:ext cx="238125" cy="381000"/>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2</xdr:col>
      <xdr:colOff>171450</xdr:colOff>
      <xdr:row>1</xdr:row>
      <xdr:rowOff>66675</xdr:rowOff>
    </xdr:from>
    <xdr:ext cx="3381375" cy="1190625"/>
    <xdr:pic>
      <xdr:nvPicPr>
        <xdr:cNvPr id="2" name="image1.png" title="Imagen">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camara.gov.co/1010-informes-de-gestion-de-pqrsd"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pageSetUpPr fitToPage="1"/>
  </sheetPr>
  <dimension ref="A1:AN1012"/>
  <sheetViews>
    <sheetView showGridLines="0" tabSelected="1" workbookViewId="0">
      <pane xSplit="5" ySplit="6" topLeftCell="I7" activePane="bottomRight" state="frozen"/>
      <selection pane="topRight" activeCell="F1" sqref="F1"/>
      <selection pane="bottomLeft" activeCell="A7" sqref="A7"/>
      <selection pane="bottomRight" activeCell="K22" sqref="K22"/>
    </sheetView>
  </sheetViews>
  <sheetFormatPr baseColWidth="10" defaultColWidth="12.5703125" defaultRowHeight="15" customHeight="1"/>
  <cols>
    <col min="1" max="1" width="11.28515625" customWidth="1"/>
    <col min="2" max="2" width="15.28515625" customWidth="1"/>
    <col min="3" max="3" width="18.7109375" customWidth="1"/>
    <col min="4" max="4" width="21.7109375" customWidth="1"/>
    <col min="5" max="5" width="13.85546875" customWidth="1"/>
    <col min="6" max="6" width="36" customWidth="1"/>
    <col min="7" max="7" width="26.7109375" customWidth="1"/>
    <col min="8" max="8" width="27" customWidth="1"/>
    <col min="9" max="9" width="18.85546875" customWidth="1"/>
    <col min="10" max="10" width="46.7109375" customWidth="1"/>
    <col min="11" max="11" width="117.140625" customWidth="1"/>
    <col min="12" max="12" width="11.28515625" hidden="1" customWidth="1"/>
    <col min="13" max="13" width="21.85546875" hidden="1" customWidth="1"/>
    <col min="14" max="17" width="11.28515625" hidden="1" customWidth="1"/>
    <col min="18" max="18" width="3" hidden="1" customWidth="1"/>
    <col min="19" max="23" width="11.28515625" hidden="1" customWidth="1"/>
    <col min="24" max="24" width="5.28515625" hidden="1" customWidth="1"/>
    <col min="25" max="25" width="44.28515625" customWidth="1"/>
    <col min="26" max="40" width="11.28515625" customWidth="1"/>
  </cols>
  <sheetData>
    <row r="1" spans="1:40" ht="13.5" customHeight="1">
      <c r="A1" s="1"/>
      <c r="B1" s="2"/>
      <c r="C1" s="2"/>
      <c r="D1" s="2"/>
      <c r="E1" s="3"/>
      <c r="F1" s="4"/>
      <c r="G1" s="4"/>
      <c r="H1" s="4"/>
      <c r="I1" s="4"/>
      <c r="J1" s="4"/>
      <c r="K1" s="5"/>
      <c r="L1" s="4"/>
      <c r="M1" s="4"/>
      <c r="N1" s="4"/>
      <c r="O1" s="4"/>
      <c r="P1" s="4"/>
      <c r="Q1" s="4"/>
      <c r="R1" s="4"/>
      <c r="S1" s="4"/>
      <c r="T1" s="4"/>
      <c r="U1" s="4"/>
      <c r="V1" s="4"/>
      <c r="W1" s="4"/>
      <c r="X1" s="4"/>
      <c r="Y1" s="4"/>
      <c r="Z1" s="4"/>
      <c r="AA1" s="4"/>
      <c r="AB1" s="4"/>
      <c r="AC1" s="4"/>
      <c r="AD1" s="4"/>
      <c r="AE1" s="4"/>
      <c r="AF1" s="4"/>
      <c r="AG1" s="4"/>
      <c r="AH1" s="4"/>
      <c r="AI1" s="4"/>
      <c r="AJ1" s="4"/>
      <c r="AK1" s="4"/>
      <c r="AL1" s="4"/>
      <c r="AM1" s="4"/>
      <c r="AN1" s="4"/>
    </row>
    <row r="2" spans="1:40" ht="22.5" customHeight="1">
      <c r="A2" s="6" t="s">
        <v>0</v>
      </c>
      <c r="B2" s="2"/>
      <c r="C2" s="2"/>
      <c r="D2" s="2"/>
      <c r="E2" s="3"/>
      <c r="F2" s="7"/>
      <c r="G2" s="8" t="s">
        <v>1</v>
      </c>
      <c r="H2" s="7"/>
      <c r="I2" s="9"/>
      <c r="J2" s="1"/>
      <c r="K2" s="10"/>
      <c r="L2" s="4"/>
      <c r="M2" s="4"/>
      <c r="N2" s="4"/>
      <c r="O2" s="4"/>
      <c r="P2" s="4"/>
      <c r="Q2" s="4"/>
      <c r="R2" s="4"/>
      <c r="S2" s="4"/>
      <c r="T2" s="4"/>
      <c r="U2" s="4"/>
      <c r="V2" s="4"/>
      <c r="W2" s="4"/>
      <c r="X2" s="4"/>
      <c r="Y2" s="4"/>
      <c r="Z2" s="4"/>
      <c r="AA2" s="4"/>
      <c r="AB2" s="4"/>
      <c r="AC2" s="4"/>
      <c r="AD2" s="4"/>
      <c r="AE2" s="4"/>
      <c r="AF2" s="4"/>
      <c r="AG2" s="4"/>
      <c r="AH2" s="4"/>
      <c r="AI2" s="4"/>
      <c r="AJ2" s="4"/>
      <c r="AK2" s="4"/>
      <c r="AL2" s="4"/>
      <c r="AM2" s="4"/>
      <c r="AN2" s="4"/>
    </row>
    <row r="3" spans="1:40" ht="22.5" customHeight="1">
      <c r="A3" s="11" t="s">
        <v>2</v>
      </c>
      <c r="B3" s="4"/>
      <c r="C3" s="4"/>
      <c r="D3" s="4"/>
      <c r="E3" s="12"/>
      <c r="F3" s="13"/>
      <c r="G3" s="14" t="s">
        <v>3</v>
      </c>
      <c r="H3" s="13"/>
      <c r="I3" s="15"/>
      <c r="J3" s="16"/>
      <c r="K3" s="17"/>
      <c r="L3" s="4"/>
      <c r="M3" s="4"/>
      <c r="N3" s="4"/>
      <c r="O3" s="4"/>
      <c r="P3" s="4"/>
      <c r="Q3" s="4"/>
      <c r="R3" s="4"/>
      <c r="S3" s="4"/>
      <c r="T3" s="4"/>
      <c r="U3" s="4"/>
      <c r="V3" s="4"/>
      <c r="W3" s="4"/>
      <c r="X3" s="4"/>
      <c r="Y3" s="4"/>
      <c r="Z3" s="4"/>
      <c r="AA3" s="4"/>
      <c r="AB3" s="4"/>
      <c r="AC3" s="4"/>
      <c r="AD3" s="4"/>
      <c r="AE3" s="4"/>
      <c r="AF3" s="4"/>
      <c r="AG3" s="4"/>
      <c r="AH3" s="4"/>
      <c r="AI3" s="4"/>
      <c r="AJ3" s="4"/>
      <c r="AK3" s="4"/>
      <c r="AL3" s="4"/>
      <c r="AM3" s="4"/>
      <c r="AN3" s="4"/>
    </row>
    <row r="4" spans="1:40" ht="22.5" customHeight="1">
      <c r="A4" s="11" t="s">
        <v>4</v>
      </c>
      <c r="B4" s="4"/>
      <c r="C4" s="4"/>
      <c r="D4" s="4"/>
      <c r="E4" s="12"/>
      <c r="F4" s="13"/>
      <c r="G4" s="14" t="s">
        <v>5</v>
      </c>
      <c r="H4" s="13"/>
      <c r="I4" s="15"/>
      <c r="J4" s="16"/>
      <c r="K4" s="17"/>
      <c r="L4" s="4"/>
      <c r="M4" s="4"/>
      <c r="N4" s="4"/>
      <c r="O4" s="4"/>
      <c r="P4" s="4"/>
      <c r="Q4" s="4"/>
      <c r="R4" s="4"/>
      <c r="S4" s="4"/>
      <c r="T4" s="4"/>
      <c r="U4" s="4"/>
      <c r="V4" s="4"/>
      <c r="W4" s="4"/>
      <c r="X4" s="4"/>
      <c r="Y4" s="4"/>
      <c r="Z4" s="4"/>
      <c r="AA4" s="4"/>
      <c r="AB4" s="4"/>
      <c r="AC4" s="4"/>
      <c r="AD4" s="4"/>
      <c r="AE4" s="4"/>
      <c r="AF4" s="4"/>
      <c r="AG4" s="4"/>
      <c r="AH4" s="4"/>
      <c r="AI4" s="4"/>
      <c r="AJ4" s="4"/>
      <c r="AK4" s="4"/>
      <c r="AL4" s="4"/>
      <c r="AM4" s="4"/>
      <c r="AN4" s="4"/>
    </row>
    <row r="5" spans="1:40" ht="37.5" customHeight="1">
      <c r="A5" s="164" t="s">
        <v>368</v>
      </c>
      <c r="B5" s="18"/>
      <c r="C5" s="18"/>
      <c r="D5" s="18"/>
      <c r="E5" s="19"/>
      <c r="F5" s="20"/>
      <c r="G5" s="21" t="s">
        <v>6</v>
      </c>
      <c r="H5" s="22"/>
      <c r="I5" s="23"/>
      <c r="J5" s="24"/>
      <c r="K5" s="25"/>
      <c r="L5" s="4"/>
      <c r="M5" s="4"/>
      <c r="N5" s="4"/>
      <c r="O5" s="4"/>
      <c r="P5" s="4"/>
      <c r="Q5" s="4"/>
      <c r="R5" s="4"/>
      <c r="S5" s="4"/>
      <c r="T5" s="4"/>
      <c r="U5" s="4"/>
      <c r="V5" s="4"/>
      <c r="W5" s="4"/>
      <c r="X5" s="4"/>
      <c r="Y5" s="4"/>
      <c r="Z5" s="4"/>
      <c r="AA5" s="4"/>
      <c r="AB5" s="4"/>
      <c r="AC5" s="4"/>
      <c r="AD5" s="4"/>
      <c r="AE5" s="4"/>
      <c r="AF5" s="4"/>
      <c r="AG5" s="4"/>
      <c r="AH5" s="4"/>
      <c r="AI5" s="4"/>
      <c r="AJ5" s="4"/>
      <c r="AK5" s="4"/>
      <c r="AL5" s="4"/>
      <c r="AM5" s="4"/>
      <c r="AN5" s="4"/>
    </row>
    <row r="6" spans="1:40" ht="63" customHeight="1">
      <c r="A6" s="4"/>
      <c r="B6" s="26" t="s">
        <v>7</v>
      </c>
      <c r="C6" s="26" t="s">
        <v>8</v>
      </c>
      <c r="D6" s="26" t="s">
        <v>9</v>
      </c>
      <c r="E6" s="27" t="s">
        <v>10</v>
      </c>
      <c r="F6" s="28" t="s">
        <v>11</v>
      </c>
      <c r="G6" s="28" t="s">
        <v>12</v>
      </c>
      <c r="H6" s="28" t="s">
        <v>13</v>
      </c>
      <c r="I6" s="28" t="s">
        <v>14</v>
      </c>
      <c r="J6" s="28" t="s">
        <v>15</v>
      </c>
      <c r="K6" s="28" t="s">
        <v>16</v>
      </c>
      <c r="L6" s="4"/>
      <c r="M6" s="4"/>
      <c r="N6" s="4"/>
      <c r="O6" s="4"/>
      <c r="P6" s="4"/>
      <c r="Q6" s="4"/>
      <c r="R6" s="4"/>
      <c r="S6" s="4"/>
      <c r="T6" s="4"/>
      <c r="U6" s="4"/>
      <c r="V6" s="4"/>
      <c r="W6" s="4"/>
      <c r="X6" s="4"/>
      <c r="Y6" s="4"/>
      <c r="Z6" s="4"/>
      <c r="AA6" s="4"/>
      <c r="AB6" s="4"/>
      <c r="AC6" s="4"/>
      <c r="AD6" s="4"/>
      <c r="AE6" s="4"/>
      <c r="AF6" s="4"/>
      <c r="AG6" s="4"/>
      <c r="AH6" s="4"/>
      <c r="AI6" s="4"/>
      <c r="AJ6" s="4"/>
      <c r="AK6" s="4"/>
      <c r="AL6" s="4"/>
      <c r="AM6" s="4"/>
      <c r="AN6" s="4"/>
    </row>
    <row r="7" spans="1:40" ht="51.75" customHeight="1">
      <c r="A7" s="29">
        <v>1</v>
      </c>
      <c r="B7" s="30" t="s">
        <v>17</v>
      </c>
      <c r="C7" s="30" t="s">
        <v>18</v>
      </c>
      <c r="D7" s="31" t="s">
        <v>19</v>
      </c>
      <c r="E7" s="32" t="s">
        <v>20</v>
      </c>
      <c r="F7" s="33" t="s">
        <v>21</v>
      </c>
      <c r="G7" s="32" t="s">
        <v>22</v>
      </c>
      <c r="H7" s="32" t="s">
        <v>23</v>
      </c>
      <c r="I7" s="32" t="s">
        <v>24</v>
      </c>
      <c r="J7" s="34">
        <f>(24 / 24)* 100%</f>
        <v>1</v>
      </c>
      <c r="K7" s="147" t="s">
        <v>371</v>
      </c>
      <c r="L7" s="35"/>
      <c r="M7" s="35"/>
      <c r="N7" s="35"/>
      <c r="O7" s="35"/>
      <c r="P7" s="35"/>
      <c r="Q7" s="35"/>
      <c r="R7" s="35"/>
      <c r="S7" s="35"/>
      <c r="T7" s="35"/>
      <c r="U7" s="35"/>
      <c r="V7" s="35"/>
      <c r="W7" s="35"/>
      <c r="X7" s="35"/>
      <c r="Y7" s="35"/>
      <c r="Z7" s="35"/>
      <c r="AA7" s="35"/>
      <c r="AB7" s="35"/>
      <c r="AC7" s="35"/>
      <c r="AD7" s="35"/>
      <c r="AE7" s="35"/>
      <c r="AF7" s="35"/>
      <c r="AG7" s="35"/>
      <c r="AH7" s="35"/>
      <c r="AI7" s="35"/>
      <c r="AJ7" s="35"/>
      <c r="AK7" s="35"/>
      <c r="AL7" s="35"/>
      <c r="AM7" s="35"/>
      <c r="AN7" s="35"/>
    </row>
    <row r="8" spans="1:40" ht="51">
      <c r="A8" s="29">
        <v>2</v>
      </c>
      <c r="B8" s="30" t="s">
        <v>25</v>
      </c>
      <c r="C8" s="30" t="s">
        <v>18</v>
      </c>
      <c r="D8" s="31" t="s">
        <v>19</v>
      </c>
      <c r="E8" s="32" t="s">
        <v>20</v>
      </c>
      <c r="F8" s="33" t="s">
        <v>26</v>
      </c>
      <c r="G8" s="32" t="s">
        <v>27</v>
      </c>
      <c r="H8" s="32" t="s">
        <v>28</v>
      </c>
      <c r="I8" s="32" t="s">
        <v>29</v>
      </c>
      <c r="J8" s="36">
        <f>(10 / 10)* 100%</f>
        <v>1</v>
      </c>
      <c r="K8" s="135" t="s">
        <v>370</v>
      </c>
      <c r="L8" s="35"/>
      <c r="M8" s="35"/>
      <c r="N8" s="35"/>
      <c r="O8" s="35"/>
      <c r="P8" s="35"/>
      <c r="Q8" s="35"/>
      <c r="R8" s="35"/>
      <c r="S8" s="35"/>
      <c r="T8" s="35"/>
      <c r="U8" s="35"/>
      <c r="V8" s="35"/>
      <c r="W8" s="35"/>
      <c r="X8" s="35"/>
      <c r="Y8" s="35"/>
      <c r="Z8" s="35"/>
      <c r="AA8" s="35"/>
      <c r="AB8" s="35"/>
      <c r="AC8" s="35"/>
      <c r="AD8" s="35"/>
      <c r="AE8" s="35"/>
      <c r="AF8" s="35"/>
      <c r="AG8" s="35"/>
      <c r="AH8" s="35"/>
      <c r="AI8" s="35"/>
      <c r="AJ8" s="35"/>
      <c r="AK8" s="35"/>
      <c r="AL8" s="35"/>
      <c r="AM8" s="35"/>
      <c r="AN8" s="35"/>
    </row>
    <row r="9" spans="1:40" ht="56.25" customHeight="1">
      <c r="A9" s="29">
        <v>3</v>
      </c>
      <c r="B9" s="30" t="s">
        <v>30</v>
      </c>
      <c r="C9" s="30" t="s">
        <v>31</v>
      </c>
      <c r="D9" s="31" t="s">
        <v>32</v>
      </c>
      <c r="E9" s="32" t="s">
        <v>20</v>
      </c>
      <c r="F9" s="33" t="s">
        <v>33</v>
      </c>
      <c r="G9" s="32" t="s">
        <v>34</v>
      </c>
      <c r="H9" s="32" t="s">
        <v>35</v>
      </c>
      <c r="I9" s="32" t="s">
        <v>36</v>
      </c>
      <c r="J9" s="34">
        <f>(36 / 60)*100%</f>
        <v>0.6</v>
      </c>
      <c r="K9" s="135" t="s">
        <v>338</v>
      </c>
      <c r="L9" s="35"/>
      <c r="M9" s="35"/>
      <c r="N9" s="35"/>
      <c r="O9" s="35"/>
      <c r="P9" s="35"/>
      <c r="Q9" s="35"/>
      <c r="R9" s="35"/>
      <c r="S9" s="35"/>
      <c r="T9" s="35"/>
      <c r="U9" s="35"/>
      <c r="V9" s="35"/>
      <c r="W9" s="35"/>
      <c r="X9" s="35"/>
      <c r="Y9" s="37"/>
      <c r="Z9" s="35"/>
      <c r="AA9" s="35"/>
      <c r="AB9" s="35"/>
      <c r="AC9" s="35"/>
      <c r="AD9" s="35"/>
      <c r="AE9" s="35"/>
      <c r="AF9" s="35"/>
      <c r="AG9" s="35"/>
      <c r="AH9" s="35"/>
      <c r="AI9" s="35"/>
      <c r="AJ9" s="35"/>
      <c r="AK9" s="35"/>
      <c r="AL9" s="35"/>
      <c r="AM9" s="35"/>
      <c r="AN9" s="35"/>
    </row>
    <row r="10" spans="1:40" ht="267.75">
      <c r="A10" s="29">
        <v>4</v>
      </c>
      <c r="B10" s="30" t="s">
        <v>37</v>
      </c>
      <c r="C10" s="30" t="s">
        <v>31</v>
      </c>
      <c r="D10" s="31" t="s">
        <v>32</v>
      </c>
      <c r="E10" s="32" t="s">
        <v>20</v>
      </c>
      <c r="F10" s="33" t="s">
        <v>38</v>
      </c>
      <c r="G10" s="32" t="s">
        <v>39</v>
      </c>
      <c r="H10" s="32" t="s">
        <v>40</v>
      </c>
      <c r="I10" s="32" t="s">
        <v>41</v>
      </c>
      <c r="J10" s="38">
        <f>(565 / 900 )*100%</f>
        <v>0.62777777777777777</v>
      </c>
      <c r="K10" s="135" t="s">
        <v>317</v>
      </c>
      <c r="L10" s="35"/>
      <c r="M10" s="35"/>
      <c r="N10" s="35"/>
      <c r="O10" s="35"/>
      <c r="P10" s="35"/>
      <c r="Q10" s="35"/>
      <c r="R10" s="35"/>
      <c r="S10" s="35"/>
      <c r="T10" s="35"/>
      <c r="U10" s="35"/>
      <c r="V10" s="35"/>
      <c r="W10" s="35"/>
      <c r="X10" s="35"/>
      <c r="Y10" s="35"/>
      <c r="Z10" s="35"/>
      <c r="AA10" s="35"/>
      <c r="AB10" s="35"/>
      <c r="AC10" s="35"/>
      <c r="AD10" s="35"/>
      <c r="AE10" s="35"/>
      <c r="AF10" s="35"/>
      <c r="AG10" s="35"/>
      <c r="AH10" s="35"/>
      <c r="AI10" s="35"/>
      <c r="AJ10" s="35"/>
      <c r="AK10" s="35"/>
      <c r="AL10" s="35"/>
      <c r="AM10" s="35"/>
      <c r="AN10" s="35"/>
    </row>
    <row r="11" spans="1:40" ht="51">
      <c r="A11" s="29">
        <v>5</v>
      </c>
      <c r="B11" s="30" t="s">
        <v>42</v>
      </c>
      <c r="C11" s="30" t="s">
        <v>31</v>
      </c>
      <c r="D11" s="31" t="s">
        <v>32</v>
      </c>
      <c r="E11" s="32" t="s">
        <v>20</v>
      </c>
      <c r="F11" s="33" t="s">
        <v>43</v>
      </c>
      <c r="G11" s="32" t="s">
        <v>44</v>
      </c>
      <c r="H11" s="32" t="s">
        <v>45</v>
      </c>
      <c r="I11" s="32" t="s">
        <v>41</v>
      </c>
      <c r="J11" s="39">
        <f>(0 / 1)*100</f>
        <v>0</v>
      </c>
      <c r="K11" s="135" t="s">
        <v>339</v>
      </c>
      <c r="L11" s="35"/>
      <c r="M11" s="35"/>
      <c r="N11" s="35"/>
      <c r="O11" s="35"/>
      <c r="P11" s="35"/>
      <c r="Q11" s="35"/>
      <c r="R11" s="35"/>
      <c r="S11" s="35"/>
      <c r="T11" s="35"/>
      <c r="U11" s="35"/>
      <c r="V11" s="35"/>
      <c r="W11" s="35"/>
      <c r="X11" s="35"/>
      <c r="Y11" s="35"/>
      <c r="Z11" s="35"/>
      <c r="AA11" s="35"/>
      <c r="AB11" s="35"/>
      <c r="AC11" s="35"/>
      <c r="AD11" s="35"/>
      <c r="AE11" s="35"/>
      <c r="AF11" s="35"/>
      <c r="AG11" s="35"/>
      <c r="AH11" s="35"/>
      <c r="AI11" s="35"/>
      <c r="AJ11" s="35"/>
      <c r="AK11" s="35"/>
      <c r="AL11" s="35"/>
      <c r="AM11" s="35"/>
      <c r="AN11" s="35"/>
    </row>
    <row r="12" spans="1:40" ht="114.75">
      <c r="A12" s="29">
        <v>6</v>
      </c>
      <c r="B12" s="30" t="s">
        <v>46</v>
      </c>
      <c r="C12" s="40" t="s">
        <v>31</v>
      </c>
      <c r="D12" s="31" t="s">
        <v>32</v>
      </c>
      <c r="E12" s="32" t="s">
        <v>20</v>
      </c>
      <c r="F12" s="33" t="s">
        <v>47</v>
      </c>
      <c r="G12" s="32" t="s">
        <v>48</v>
      </c>
      <c r="H12" s="32" t="s">
        <v>49</v>
      </c>
      <c r="I12" s="41" t="s">
        <v>50</v>
      </c>
      <c r="J12" s="36">
        <f>(18/18)*100%</f>
        <v>1</v>
      </c>
      <c r="K12" s="135" t="s">
        <v>340</v>
      </c>
      <c r="L12" s="35"/>
      <c r="M12" s="35"/>
      <c r="N12" s="35"/>
      <c r="O12" s="35"/>
      <c r="P12" s="35"/>
      <c r="Q12" s="35"/>
      <c r="R12" s="35"/>
      <c r="S12" s="35"/>
      <c r="T12" s="35"/>
      <c r="U12" s="35"/>
      <c r="V12" s="35"/>
      <c r="W12" s="35"/>
      <c r="X12" s="35"/>
      <c r="Y12" s="35"/>
      <c r="Z12" s="35"/>
      <c r="AA12" s="35"/>
      <c r="AB12" s="35"/>
      <c r="AC12" s="35"/>
      <c r="AD12" s="35"/>
      <c r="AE12" s="35"/>
      <c r="AF12" s="35"/>
      <c r="AG12" s="35"/>
      <c r="AH12" s="35"/>
      <c r="AI12" s="35"/>
      <c r="AJ12" s="35"/>
      <c r="AK12" s="35"/>
      <c r="AL12" s="35"/>
      <c r="AM12" s="35"/>
      <c r="AN12" s="35"/>
    </row>
    <row r="13" spans="1:40" ht="48" customHeight="1">
      <c r="A13" s="29">
        <v>7</v>
      </c>
      <c r="B13" s="30" t="s">
        <v>51</v>
      </c>
      <c r="C13" s="30" t="s">
        <v>52</v>
      </c>
      <c r="D13" s="31" t="s">
        <v>53</v>
      </c>
      <c r="E13" s="32" t="s">
        <v>20</v>
      </c>
      <c r="F13" s="33" t="s">
        <v>54</v>
      </c>
      <c r="G13" s="32" t="s">
        <v>55</v>
      </c>
      <c r="H13" s="32" t="s">
        <v>56</v>
      </c>
      <c r="I13" s="32" t="s">
        <v>57</v>
      </c>
      <c r="J13" s="39">
        <v>0</v>
      </c>
      <c r="K13" s="148" t="s">
        <v>341</v>
      </c>
      <c r="L13" s="42"/>
      <c r="M13" s="42"/>
      <c r="N13" s="42"/>
      <c r="O13" s="42"/>
      <c r="P13" s="42"/>
      <c r="Q13" s="42"/>
      <c r="R13" s="42"/>
      <c r="S13" s="42"/>
      <c r="T13" s="42"/>
      <c r="U13" s="42"/>
      <c r="V13" s="42"/>
      <c r="W13" s="42"/>
      <c r="X13" s="43"/>
      <c r="Y13" s="44"/>
      <c r="Z13" s="44"/>
      <c r="AA13" s="44"/>
      <c r="AB13" s="44"/>
      <c r="AC13" s="44"/>
      <c r="AD13" s="44"/>
      <c r="AE13" s="44"/>
      <c r="AF13" s="44"/>
      <c r="AG13" s="44"/>
      <c r="AH13" s="44"/>
      <c r="AI13" s="44"/>
      <c r="AJ13" s="44"/>
      <c r="AK13" s="44"/>
      <c r="AL13" s="44"/>
      <c r="AM13" s="44"/>
      <c r="AN13" s="44"/>
    </row>
    <row r="14" spans="1:40" ht="76.5">
      <c r="A14" s="29">
        <v>8</v>
      </c>
      <c r="B14" s="30" t="s">
        <v>58</v>
      </c>
      <c r="C14" s="30" t="s">
        <v>52</v>
      </c>
      <c r="D14" s="31" t="s">
        <v>53</v>
      </c>
      <c r="E14" s="32" t="s">
        <v>20</v>
      </c>
      <c r="F14" s="33" t="s">
        <v>59</v>
      </c>
      <c r="G14" s="32" t="s">
        <v>60</v>
      </c>
      <c r="H14" s="32" t="s">
        <v>61</v>
      </c>
      <c r="I14" s="32" t="s">
        <v>62</v>
      </c>
      <c r="J14" s="39">
        <v>0</v>
      </c>
      <c r="K14" s="148" t="s">
        <v>342</v>
      </c>
      <c r="L14" s="45"/>
      <c r="M14" s="45"/>
      <c r="N14" s="45"/>
      <c r="O14" s="45"/>
      <c r="P14" s="45"/>
      <c r="Q14" s="45"/>
      <c r="R14" s="45"/>
      <c r="S14" s="45"/>
      <c r="T14" s="45"/>
      <c r="U14" s="45"/>
      <c r="V14" s="45"/>
      <c r="W14" s="45"/>
      <c r="X14" s="46"/>
      <c r="Y14" s="35"/>
      <c r="Z14" s="35"/>
      <c r="AA14" s="35"/>
      <c r="AB14" s="35"/>
      <c r="AC14" s="35"/>
      <c r="AD14" s="35"/>
      <c r="AE14" s="35"/>
      <c r="AF14" s="35"/>
      <c r="AG14" s="35"/>
      <c r="AH14" s="35"/>
      <c r="AI14" s="35"/>
      <c r="AJ14" s="35"/>
      <c r="AK14" s="35"/>
      <c r="AL14" s="35"/>
      <c r="AM14" s="35"/>
      <c r="AN14" s="35"/>
    </row>
    <row r="15" spans="1:40" ht="75" customHeight="1">
      <c r="A15" s="29">
        <v>9</v>
      </c>
      <c r="B15" s="30" t="s">
        <v>63</v>
      </c>
      <c r="C15" s="30" t="s">
        <v>52</v>
      </c>
      <c r="D15" s="31" t="s">
        <v>64</v>
      </c>
      <c r="E15" s="32" t="s">
        <v>20</v>
      </c>
      <c r="F15" s="33" t="s">
        <v>65</v>
      </c>
      <c r="G15" s="32" t="s">
        <v>66</v>
      </c>
      <c r="H15" s="31" t="s">
        <v>67</v>
      </c>
      <c r="I15" s="47" t="s">
        <v>68</v>
      </c>
      <c r="J15" s="48">
        <v>0</v>
      </c>
      <c r="K15" s="135" t="s">
        <v>343</v>
      </c>
      <c r="L15" s="35"/>
      <c r="M15" s="35"/>
      <c r="N15" s="35"/>
      <c r="O15" s="35"/>
      <c r="P15" s="35"/>
      <c r="Q15" s="35"/>
      <c r="R15" s="35"/>
      <c r="S15" s="35"/>
      <c r="T15" s="35"/>
      <c r="U15" s="35"/>
      <c r="V15" s="35"/>
      <c r="W15" s="35"/>
      <c r="X15" s="35"/>
      <c r="Y15" s="49"/>
      <c r="Z15" s="35"/>
      <c r="AA15" s="35"/>
      <c r="AB15" s="35"/>
      <c r="AC15" s="35"/>
      <c r="AD15" s="35"/>
      <c r="AE15" s="35"/>
      <c r="AF15" s="35"/>
      <c r="AG15" s="35"/>
      <c r="AH15" s="35"/>
      <c r="AI15" s="35"/>
      <c r="AJ15" s="35"/>
      <c r="AK15" s="35"/>
      <c r="AL15" s="35"/>
      <c r="AM15" s="35"/>
      <c r="AN15" s="35"/>
    </row>
    <row r="16" spans="1:40" ht="63.75">
      <c r="A16" s="29">
        <v>11</v>
      </c>
      <c r="B16" s="30" t="s">
        <v>69</v>
      </c>
      <c r="C16" s="30" t="s">
        <v>70</v>
      </c>
      <c r="D16" s="31" t="s">
        <v>71</v>
      </c>
      <c r="E16" s="32" t="s">
        <v>20</v>
      </c>
      <c r="F16" s="33" t="s">
        <v>72</v>
      </c>
      <c r="G16" s="32" t="s">
        <v>73</v>
      </c>
      <c r="H16" s="32" t="s">
        <v>74</v>
      </c>
      <c r="I16" s="50" t="s">
        <v>75</v>
      </c>
      <c r="J16" s="36">
        <f>(2598 / 2598)*100%</f>
        <v>1</v>
      </c>
      <c r="K16" s="149" t="s">
        <v>344</v>
      </c>
      <c r="L16" s="35"/>
      <c r="M16" s="35"/>
      <c r="N16" s="35"/>
      <c r="O16" s="35"/>
      <c r="P16" s="35"/>
      <c r="Q16" s="35"/>
      <c r="R16" s="35"/>
      <c r="S16" s="35"/>
      <c r="T16" s="35"/>
      <c r="U16" s="35"/>
      <c r="V16" s="35"/>
      <c r="W16" s="35"/>
      <c r="X16" s="35"/>
      <c r="Y16" s="35"/>
      <c r="Z16" s="35"/>
      <c r="AA16" s="35"/>
      <c r="AB16" s="35"/>
      <c r="AC16" s="35"/>
      <c r="AD16" s="35"/>
      <c r="AE16" s="35"/>
      <c r="AF16" s="35"/>
      <c r="AG16" s="35"/>
      <c r="AH16" s="35"/>
      <c r="AI16" s="35"/>
      <c r="AJ16" s="35"/>
      <c r="AK16" s="35"/>
      <c r="AL16" s="35"/>
      <c r="AM16" s="35"/>
      <c r="AN16" s="35"/>
    </row>
    <row r="17" spans="1:40" ht="63.75">
      <c r="A17" s="51">
        <v>12</v>
      </c>
      <c r="B17" s="52" t="s">
        <v>76</v>
      </c>
      <c r="C17" s="52" t="s">
        <v>77</v>
      </c>
      <c r="D17" s="53" t="s">
        <v>78</v>
      </c>
      <c r="E17" s="54" t="s">
        <v>20</v>
      </c>
      <c r="F17" s="55" t="s">
        <v>79</v>
      </c>
      <c r="G17" s="54" t="s">
        <v>80</v>
      </c>
      <c r="H17" s="54" t="s">
        <v>81</v>
      </c>
      <c r="I17" s="54" t="s">
        <v>82</v>
      </c>
      <c r="J17" s="56">
        <f>(17 / 17)*100%</f>
        <v>1</v>
      </c>
      <c r="K17" s="144" t="s">
        <v>345</v>
      </c>
      <c r="L17" s="57"/>
      <c r="M17" s="58"/>
      <c r="N17" s="58"/>
      <c r="O17" s="58"/>
      <c r="P17" s="58"/>
      <c r="Q17" s="58"/>
      <c r="R17" s="58"/>
      <c r="S17" s="58"/>
      <c r="T17" s="58"/>
      <c r="U17" s="58"/>
      <c r="V17" s="58"/>
      <c r="W17" s="58"/>
      <c r="X17" s="58"/>
      <c r="Y17" s="59"/>
      <c r="Z17" s="59"/>
      <c r="AA17" s="59"/>
      <c r="AB17" s="59"/>
      <c r="AC17" s="59"/>
      <c r="AD17" s="59"/>
      <c r="AE17" s="59"/>
      <c r="AF17" s="59"/>
      <c r="AG17" s="59"/>
      <c r="AH17" s="59"/>
      <c r="AI17" s="59"/>
      <c r="AJ17" s="59"/>
      <c r="AK17" s="59"/>
      <c r="AL17" s="59"/>
      <c r="AM17" s="59"/>
      <c r="AN17" s="59"/>
    </row>
    <row r="18" spans="1:40" ht="51">
      <c r="A18" s="51">
        <v>13</v>
      </c>
      <c r="B18" s="52" t="s">
        <v>83</v>
      </c>
      <c r="C18" s="52" t="s">
        <v>77</v>
      </c>
      <c r="D18" s="53" t="s">
        <v>78</v>
      </c>
      <c r="E18" s="54" t="s">
        <v>20</v>
      </c>
      <c r="F18" s="55" t="s">
        <v>84</v>
      </c>
      <c r="G18" s="54" t="s">
        <v>85</v>
      </c>
      <c r="H18" s="54" t="s">
        <v>86</v>
      </c>
      <c r="I18" s="54" t="s">
        <v>87</v>
      </c>
      <c r="J18" s="56">
        <f>(9 / 9)*100%</f>
        <v>1</v>
      </c>
      <c r="K18" s="142" t="s">
        <v>346</v>
      </c>
      <c r="L18" s="59"/>
      <c r="M18" s="59"/>
      <c r="N18" s="59"/>
      <c r="O18" s="59"/>
      <c r="P18" s="59"/>
      <c r="Q18" s="59"/>
      <c r="R18" s="59"/>
      <c r="S18" s="59"/>
      <c r="T18" s="59"/>
      <c r="U18" s="59"/>
      <c r="V18" s="59"/>
      <c r="W18" s="59"/>
      <c r="X18" s="59"/>
      <c r="Y18" s="60"/>
      <c r="Z18" s="60"/>
      <c r="AA18" s="60"/>
      <c r="AB18" s="60"/>
      <c r="AC18" s="60"/>
      <c r="AD18" s="60"/>
      <c r="AE18" s="60"/>
      <c r="AF18" s="60"/>
      <c r="AG18" s="60"/>
      <c r="AH18" s="60"/>
      <c r="AI18" s="60"/>
      <c r="AJ18" s="60"/>
      <c r="AK18" s="60"/>
      <c r="AL18" s="60"/>
      <c r="AM18" s="60"/>
      <c r="AN18" s="60"/>
    </row>
    <row r="19" spans="1:40" ht="132" customHeight="1">
      <c r="A19" s="29">
        <v>14</v>
      </c>
      <c r="B19" s="30" t="s">
        <v>88</v>
      </c>
      <c r="C19" s="30" t="s">
        <v>77</v>
      </c>
      <c r="D19" s="31" t="s">
        <v>78</v>
      </c>
      <c r="E19" s="32" t="s">
        <v>20</v>
      </c>
      <c r="F19" s="33" t="s">
        <v>89</v>
      </c>
      <c r="G19" s="32" t="s">
        <v>90</v>
      </c>
      <c r="H19" s="32" t="s">
        <v>91</v>
      </c>
      <c r="I19" s="32" t="s">
        <v>92</v>
      </c>
      <c r="J19" s="34">
        <f>(4 / 4)*100%</f>
        <v>1</v>
      </c>
      <c r="K19" s="150" t="s">
        <v>347</v>
      </c>
      <c r="L19" s="61"/>
      <c r="M19" s="61"/>
      <c r="N19" s="61"/>
      <c r="O19" s="61"/>
      <c r="P19" s="61"/>
      <c r="Q19" s="61"/>
      <c r="R19" s="61"/>
      <c r="S19" s="61"/>
      <c r="T19" s="61"/>
      <c r="U19" s="61"/>
      <c r="V19" s="61"/>
      <c r="W19" s="61"/>
      <c r="X19" s="61"/>
      <c r="Y19" s="35"/>
      <c r="Z19" s="35"/>
      <c r="AA19" s="35"/>
      <c r="AB19" s="35"/>
      <c r="AC19" s="35"/>
      <c r="AD19" s="35"/>
      <c r="AE19" s="35"/>
      <c r="AF19" s="35"/>
      <c r="AG19" s="35"/>
      <c r="AH19" s="35"/>
      <c r="AI19" s="35"/>
      <c r="AJ19" s="35"/>
      <c r="AK19" s="35"/>
      <c r="AL19" s="35"/>
      <c r="AM19" s="35"/>
      <c r="AN19" s="35"/>
    </row>
    <row r="20" spans="1:40" ht="32.25" customHeight="1">
      <c r="A20" s="62">
        <v>15</v>
      </c>
      <c r="B20" s="63" t="s">
        <v>93</v>
      </c>
      <c r="C20" s="63" t="s">
        <v>77</v>
      </c>
      <c r="D20" s="64" t="s">
        <v>78</v>
      </c>
      <c r="E20" s="65" t="s">
        <v>20</v>
      </c>
      <c r="F20" s="66" t="s">
        <v>94</v>
      </c>
      <c r="G20" s="65" t="s">
        <v>95</v>
      </c>
      <c r="H20" s="65" t="s">
        <v>96</v>
      </c>
      <c r="I20" s="65" t="s">
        <v>97</v>
      </c>
      <c r="J20" s="67">
        <v>0</v>
      </c>
      <c r="K20" s="151" t="s">
        <v>348</v>
      </c>
      <c r="L20" s="68"/>
      <c r="M20" s="68"/>
      <c r="N20" s="68"/>
      <c r="O20" s="68"/>
      <c r="P20" s="68"/>
      <c r="Q20" s="68"/>
      <c r="R20" s="68"/>
      <c r="S20" s="68"/>
      <c r="T20" s="68"/>
      <c r="U20" s="68"/>
      <c r="V20" s="68"/>
      <c r="W20" s="68"/>
      <c r="X20" s="68"/>
      <c r="Y20" s="68"/>
      <c r="Z20" s="68"/>
      <c r="AA20" s="68"/>
      <c r="AB20" s="68"/>
      <c r="AC20" s="68"/>
      <c r="AD20" s="68"/>
      <c r="AE20" s="68"/>
      <c r="AF20" s="68"/>
      <c r="AG20" s="68"/>
      <c r="AH20" s="68"/>
      <c r="AI20" s="68"/>
      <c r="AJ20" s="68"/>
      <c r="AK20" s="68"/>
      <c r="AL20" s="68"/>
      <c r="AM20" s="68"/>
      <c r="AN20" s="68"/>
    </row>
    <row r="21" spans="1:40" ht="37.5" customHeight="1">
      <c r="A21" s="51">
        <v>16</v>
      </c>
      <c r="B21" s="52" t="s">
        <v>98</v>
      </c>
      <c r="C21" s="52" t="s">
        <v>77</v>
      </c>
      <c r="D21" s="53" t="s">
        <v>78</v>
      </c>
      <c r="E21" s="54" t="s">
        <v>20</v>
      </c>
      <c r="F21" s="55" t="s">
        <v>99</v>
      </c>
      <c r="G21" s="54" t="s">
        <v>100</v>
      </c>
      <c r="H21" s="54" t="s">
        <v>101</v>
      </c>
      <c r="I21" s="54" t="s">
        <v>102</v>
      </c>
      <c r="J21" s="69">
        <v>0</v>
      </c>
      <c r="K21" s="141" t="s">
        <v>372</v>
      </c>
      <c r="L21" s="70"/>
      <c r="M21" s="70"/>
      <c r="N21" s="70"/>
      <c r="O21" s="70"/>
      <c r="P21" s="70"/>
      <c r="Q21" s="70"/>
      <c r="R21" s="70"/>
      <c r="S21" s="70"/>
      <c r="T21" s="70"/>
      <c r="U21" s="70"/>
      <c r="V21" s="70"/>
      <c r="W21" s="70"/>
      <c r="X21" s="71"/>
      <c r="Y21" s="59"/>
      <c r="Z21" s="60"/>
      <c r="AA21" s="60"/>
      <c r="AB21" s="60"/>
      <c r="AC21" s="60"/>
      <c r="AD21" s="60"/>
      <c r="AE21" s="60"/>
      <c r="AF21" s="60"/>
      <c r="AG21" s="60"/>
      <c r="AH21" s="60"/>
      <c r="AI21" s="60"/>
      <c r="AJ21" s="60"/>
      <c r="AK21" s="60"/>
      <c r="AL21" s="60"/>
      <c r="AM21" s="60"/>
      <c r="AN21" s="60"/>
    </row>
    <row r="22" spans="1:40" ht="29.25" customHeight="1">
      <c r="A22" s="51">
        <v>17</v>
      </c>
      <c r="B22" s="52" t="s">
        <v>103</v>
      </c>
      <c r="C22" s="52" t="s">
        <v>104</v>
      </c>
      <c r="D22" s="53" t="s">
        <v>105</v>
      </c>
      <c r="E22" s="54" t="s">
        <v>20</v>
      </c>
      <c r="F22" s="55" t="s">
        <v>106</v>
      </c>
      <c r="G22" s="54" t="s">
        <v>107</v>
      </c>
      <c r="H22" s="72" t="s">
        <v>108</v>
      </c>
      <c r="I22" s="54" t="s">
        <v>109</v>
      </c>
      <c r="J22" s="56">
        <f>(1 /1)* 100%</f>
        <v>1</v>
      </c>
      <c r="K22" s="144" t="s">
        <v>349</v>
      </c>
      <c r="L22" s="59"/>
      <c r="M22" s="59"/>
      <c r="N22" s="59"/>
      <c r="O22" s="59"/>
      <c r="P22" s="59"/>
      <c r="Q22" s="59"/>
      <c r="R22" s="59"/>
      <c r="S22" s="59"/>
      <c r="T22" s="59"/>
      <c r="U22" s="59"/>
      <c r="V22" s="59"/>
      <c r="W22" s="59"/>
      <c r="X22" s="59"/>
      <c r="Y22" s="59"/>
      <c r="Z22" s="59"/>
      <c r="AA22" s="59"/>
      <c r="AB22" s="59"/>
      <c r="AC22" s="59"/>
      <c r="AD22" s="59"/>
      <c r="AE22" s="59"/>
      <c r="AF22" s="59"/>
      <c r="AG22" s="59"/>
      <c r="AH22" s="59"/>
      <c r="AI22" s="59"/>
      <c r="AJ22" s="59"/>
      <c r="AK22" s="59"/>
      <c r="AL22" s="59"/>
      <c r="AM22" s="59"/>
      <c r="AN22" s="59"/>
    </row>
    <row r="23" spans="1:40" ht="34.5" customHeight="1">
      <c r="A23" s="51">
        <v>18</v>
      </c>
      <c r="B23" s="52" t="s">
        <v>110</v>
      </c>
      <c r="C23" s="52" t="s">
        <v>104</v>
      </c>
      <c r="D23" s="53" t="s">
        <v>105</v>
      </c>
      <c r="E23" s="54" t="s">
        <v>20</v>
      </c>
      <c r="F23" s="55" t="s">
        <v>111</v>
      </c>
      <c r="G23" s="54" t="s">
        <v>112</v>
      </c>
      <c r="H23" s="54" t="s">
        <v>113</v>
      </c>
      <c r="I23" s="54" t="s">
        <v>114</v>
      </c>
      <c r="J23" s="56">
        <f>(2 /2)* 100%</f>
        <v>1</v>
      </c>
      <c r="K23" s="142" t="s">
        <v>350</v>
      </c>
      <c r="L23" s="59"/>
      <c r="M23" s="59"/>
      <c r="N23" s="59"/>
      <c r="O23" s="59"/>
      <c r="P23" s="59"/>
      <c r="Q23" s="59"/>
      <c r="R23" s="59"/>
      <c r="S23" s="59"/>
      <c r="T23" s="59"/>
      <c r="U23" s="59"/>
      <c r="V23" s="59"/>
      <c r="W23" s="59"/>
      <c r="X23" s="59"/>
      <c r="Y23" s="59"/>
      <c r="Z23" s="59"/>
      <c r="AA23" s="59"/>
      <c r="AB23" s="59"/>
      <c r="AC23" s="59"/>
      <c r="AD23" s="59"/>
      <c r="AE23" s="59"/>
      <c r="AF23" s="59"/>
      <c r="AG23" s="59"/>
      <c r="AH23" s="59"/>
      <c r="AI23" s="59"/>
      <c r="AJ23" s="59"/>
      <c r="AK23" s="59"/>
      <c r="AL23" s="59"/>
      <c r="AM23" s="59"/>
      <c r="AN23" s="59"/>
    </row>
    <row r="24" spans="1:40" ht="34.5" customHeight="1">
      <c r="A24" s="51">
        <v>19</v>
      </c>
      <c r="B24" s="52" t="s">
        <v>115</v>
      </c>
      <c r="C24" s="52" t="s">
        <v>104</v>
      </c>
      <c r="D24" s="53" t="s">
        <v>105</v>
      </c>
      <c r="E24" s="54" t="s">
        <v>20</v>
      </c>
      <c r="F24" s="55" t="s">
        <v>116</v>
      </c>
      <c r="G24" s="54" t="s">
        <v>117</v>
      </c>
      <c r="H24" s="54" t="s">
        <v>118</v>
      </c>
      <c r="I24" s="54" t="s">
        <v>119</v>
      </c>
      <c r="J24" s="56">
        <f>(130 / 156)* 100%</f>
        <v>0.83333333333333337</v>
      </c>
      <c r="K24" s="142" t="s">
        <v>351</v>
      </c>
      <c r="L24" s="73"/>
      <c r="M24" s="73"/>
      <c r="N24" s="73"/>
      <c r="O24" s="73"/>
      <c r="P24" s="73"/>
      <c r="Q24" s="73"/>
      <c r="R24" s="73"/>
      <c r="S24" s="73"/>
      <c r="T24" s="73"/>
      <c r="U24" s="73"/>
      <c r="V24" s="73"/>
      <c r="W24" s="73"/>
      <c r="X24" s="73"/>
      <c r="Y24" s="59"/>
      <c r="Z24" s="59"/>
      <c r="AA24" s="59"/>
      <c r="AB24" s="59"/>
      <c r="AC24" s="59"/>
      <c r="AD24" s="59"/>
      <c r="AE24" s="59"/>
      <c r="AF24" s="59"/>
      <c r="AG24" s="59"/>
      <c r="AH24" s="59"/>
      <c r="AI24" s="59"/>
      <c r="AJ24" s="59"/>
      <c r="AK24" s="59"/>
      <c r="AL24" s="59"/>
      <c r="AM24" s="59"/>
      <c r="AN24" s="59"/>
    </row>
    <row r="25" spans="1:40" ht="25.5">
      <c r="A25" s="51">
        <v>20</v>
      </c>
      <c r="B25" s="52" t="s">
        <v>120</v>
      </c>
      <c r="C25" s="52" t="str">
        <f>$C$24</f>
        <v>Apoyo</v>
      </c>
      <c r="D25" s="53" t="s">
        <v>105</v>
      </c>
      <c r="E25" s="54" t="str">
        <f>$E$24</f>
        <v>Eficacia</v>
      </c>
      <c r="F25" s="55" t="s">
        <v>121</v>
      </c>
      <c r="G25" s="54" t="s">
        <v>122</v>
      </c>
      <c r="H25" s="54" t="s">
        <v>123</v>
      </c>
      <c r="I25" s="54" t="s">
        <v>124</v>
      </c>
      <c r="J25" s="56">
        <f>(348 / 348)* 100%</f>
        <v>1</v>
      </c>
      <c r="K25" s="142" t="s">
        <v>352</v>
      </c>
      <c r="L25" s="73"/>
      <c r="M25" s="73"/>
      <c r="N25" s="73"/>
      <c r="O25" s="73"/>
      <c r="P25" s="73"/>
      <c r="Q25" s="73"/>
      <c r="R25" s="73"/>
      <c r="S25" s="73"/>
      <c r="T25" s="73"/>
      <c r="U25" s="73"/>
      <c r="V25" s="73"/>
      <c r="W25" s="73"/>
      <c r="X25" s="73"/>
      <c r="Y25" s="59"/>
      <c r="Z25" s="59"/>
      <c r="AA25" s="59"/>
      <c r="AB25" s="59"/>
      <c r="AC25" s="59"/>
      <c r="AD25" s="59"/>
      <c r="AE25" s="59"/>
      <c r="AF25" s="59"/>
      <c r="AG25" s="59"/>
      <c r="AH25" s="59"/>
      <c r="AI25" s="59"/>
      <c r="AJ25" s="59"/>
      <c r="AK25" s="59"/>
      <c r="AL25" s="59"/>
      <c r="AM25" s="59"/>
      <c r="AN25" s="59"/>
    </row>
    <row r="26" spans="1:40" ht="38.25">
      <c r="A26" s="51">
        <v>21</v>
      </c>
      <c r="B26" s="52" t="s">
        <v>125</v>
      </c>
      <c r="C26" s="52" t="s">
        <v>104</v>
      </c>
      <c r="D26" s="53" t="s">
        <v>105</v>
      </c>
      <c r="E26" s="54" t="s">
        <v>20</v>
      </c>
      <c r="F26" s="55" t="s">
        <v>126</v>
      </c>
      <c r="G26" s="54" t="s">
        <v>127</v>
      </c>
      <c r="H26" s="54" t="s">
        <v>128</v>
      </c>
      <c r="I26" s="54" t="s">
        <v>129</v>
      </c>
      <c r="J26" s="56">
        <f>(65 / 65)* 100%</f>
        <v>1</v>
      </c>
      <c r="K26" s="142" t="s">
        <v>353</v>
      </c>
      <c r="L26" s="59"/>
      <c r="M26" s="59"/>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c r="AM26" s="59"/>
      <c r="AN26" s="59"/>
    </row>
    <row r="27" spans="1:40" ht="38.25">
      <c r="A27" s="51">
        <v>22</v>
      </c>
      <c r="B27" s="52" t="s">
        <v>130</v>
      </c>
      <c r="C27" s="52" t="s">
        <v>104</v>
      </c>
      <c r="D27" s="53" t="s">
        <v>105</v>
      </c>
      <c r="E27" s="54" t="s">
        <v>20</v>
      </c>
      <c r="F27" s="55" t="s">
        <v>131</v>
      </c>
      <c r="G27" s="54" t="s">
        <v>132</v>
      </c>
      <c r="H27" s="54" t="s">
        <v>133</v>
      </c>
      <c r="I27" s="54" t="s">
        <v>134</v>
      </c>
      <c r="J27" s="56">
        <f>(855 / 855)* 100%</f>
        <v>1</v>
      </c>
      <c r="K27" s="142" t="s">
        <v>354</v>
      </c>
      <c r="L27" s="59"/>
      <c r="M27" s="59"/>
      <c r="N27" s="59"/>
      <c r="O27" s="59"/>
      <c r="P27" s="59"/>
      <c r="Q27" s="59"/>
      <c r="R27" s="59"/>
      <c r="S27" s="59"/>
      <c r="T27" s="59"/>
      <c r="U27" s="59"/>
      <c r="V27" s="59"/>
      <c r="W27" s="59"/>
      <c r="X27" s="59"/>
      <c r="Y27" s="59"/>
      <c r="Z27" s="59"/>
      <c r="AA27" s="59"/>
      <c r="AB27" s="59"/>
      <c r="AC27" s="59"/>
      <c r="AD27" s="59"/>
      <c r="AE27" s="59"/>
      <c r="AF27" s="59"/>
      <c r="AG27" s="59"/>
      <c r="AH27" s="59"/>
      <c r="AI27" s="59"/>
      <c r="AJ27" s="59"/>
      <c r="AK27" s="59"/>
      <c r="AL27" s="59"/>
      <c r="AM27" s="59"/>
      <c r="AN27" s="59"/>
    </row>
    <row r="28" spans="1:40" ht="25.5">
      <c r="A28" s="51">
        <v>23</v>
      </c>
      <c r="B28" s="52" t="s">
        <v>135</v>
      </c>
      <c r="C28" s="52" t="s">
        <v>104</v>
      </c>
      <c r="D28" s="53" t="s">
        <v>105</v>
      </c>
      <c r="E28" s="54" t="s">
        <v>20</v>
      </c>
      <c r="F28" s="55" t="s">
        <v>136</v>
      </c>
      <c r="G28" s="54" t="s">
        <v>137</v>
      </c>
      <c r="H28" s="54" t="s">
        <v>138</v>
      </c>
      <c r="I28" s="54" t="s">
        <v>139</v>
      </c>
      <c r="J28" s="56">
        <f>(528/ 528)* 100%</f>
        <v>1</v>
      </c>
      <c r="K28" s="142" t="s">
        <v>355</v>
      </c>
      <c r="L28" s="59"/>
      <c r="M28" s="59"/>
      <c r="N28" s="59"/>
      <c r="O28" s="59"/>
      <c r="P28" s="59"/>
      <c r="Q28" s="59"/>
      <c r="R28" s="59"/>
      <c r="S28" s="59"/>
      <c r="T28" s="59"/>
      <c r="U28" s="59"/>
      <c r="V28" s="59"/>
      <c r="W28" s="59"/>
      <c r="X28" s="59"/>
      <c r="Y28" s="59"/>
      <c r="Z28" s="59"/>
      <c r="AA28" s="59"/>
      <c r="AB28" s="59"/>
      <c r="AC28" s="59"/>
      <c r="AD28" s="59"/>
      <c r="AE28" s="59"/>
      <c r="AF28" s="59"/>
      <c r="AG28" s="59"/>
      <c r="AH28" s="59"/>
      <c r="AI28" s="59"/>
      <c r="AJ28" s="59"/>
      <c r="AK28" s="59"/>
      <c r="AL28" s="59"/>
      <c r="AM28" s="59"/>
      <c r="AN28" s="59"/>
    </row>
    <row r="29" spans="1:40" ht="51" customHeight="1">
      <c r="A29" s="29">
        <v>24</v>
      </c>
      <c r="B29" s="30" t="s">
        <v>140</v>
      </c>
      <c r="C29" s="30" t="s">
        <v>104</v>
      </c>
      <c r="D29" s="74" t="s">
        <v>105</v>
      </c>
      <c r="E29" s="32" t="s">
        <v>20</v>
      </c>
      <c r="F29" s="75" t="s">
        <v>141</v>
      </c>
      <c r="G29" s="32" t="s">
        <v>142</v>
      </c>
      <c r="H29" s="32" t="s">
        <v>143</v>
      </c>
      <c r="I29" s="32" t="s">
        <v>144</v>
      </c>
      <c r="J29" s="36">
        <f>(343/343)*100%</f>
        <v>1</v>
      </c>
      <c r="K29" s="135" t="s">
        <v>356</v>
      </c>
      <c r="L29" s="61"/>
      <c r="M29" s="61"/>
      <c r="N29" s="61"/>
      <c r="O29" s="61"/>
      <c r="P29" s="61"/>
      <c r="Q29" s="61"/>
      <c r="R29" s="61"/>
      <c r="S29" s="61"/>
      <c r="T29" s="61"/>
      <c r="U29" s="61"/>
      <c r="V29" s="61"/>
      <c r="W29" s="61"/>
      <c r="X29" s="61"/>
      <c r="Y29" s="61"/>
      <c r="Z29" s="61"/>
      <c r="AA29" s="61"/>
      <c r="AB29" s="61"/>
      <c r="AC29" s="61"/>
      <c r="AD29" s="61"/>
      <c r="AE29" s="61"/>
      <c r="AF29" s="61"/>
      <c r="AG29" s="61"/>
      <c r="AH29" s="61"/>
      <c r="AI29" s="61"/>
      <c r="AJ29" s="61"/>
      <c r="AK29" s="61"/>
      <c r="AL29" s="61"/>
      <c r="AM29" s="61"/>
      <c r="AN29" s="61"/>
    </row>
    <row r="30" spans="1:40" ht="31.5" customHeight="1">
      <c r="A30" s="29">
        <v>25</v>
      </c>
      <c r="B30" s="30" t="s">
        <v>145</v>
      </c>
      <c r="C30" s="30" t="s">
        <v>104</v>
      </c>
      <c r="D30" s="74" t="s">
        <v>105</v>
      </c>
      <c r="E30" s="32" t="s">
        <v>20</v>
      </c>
      <c r="F30" s="75" t="s">
        <v>146</v>
      </c>
      <c r="G30" s="32" t="s">
        <v>147</v>
      </c>
      <c r="H30" s="32" t="s">
        <v>148</v>
      </c>
      <c r="I30" s="32" t="s">
        <v>149</v>
      </c>
      <c r="J30" s="36">
        <f>(1 /1)* 100%</f>
        <v>1</v>
      </c>
      <c r="K30" s="152" t="s">
        <v>357</v>
      </c>
      <c r="L30" s="61"/>
      <c r="M30" s="61"/>
      <c r="N30" s="61"/>
      <c r="O30" s="61"/>
      <c r="P30" s="61"/>
      <c r="Q30" s="61"/>
      <c r="R30" s="61"/>
      <c r="S30" s="61"/>
      <c r="T30" s="61"/>
      <c r="U30" s="61"/>
      <c r="V30" s="61"/>
      <c r="W30" s="61"/>
      <c r="X30" s="61"/>
      <c r="Y30" s="61"/>
      <c r="Z30" s="61"/>
      <c r="AA30" s="61"/>
      <c r="AB30" s="61"/>
      <c r="AC30" s="61"/>
      <c r="AD30" s="61"/>
      <c r="AE30" s="61"/>
      <c r="AF30" s="61"/>
      <c r="AG30" s="61"/>
      <c r="AH30" s="61"/>
      <c r="AI30" s="61"/>
      <c r="AJ30" s="61"/>
      <c r="AK30" s="61"/>
      <c r="AL30" s="61"/>
      <c r="AM30" s="61"/>
      <c r="AN30" s="61"/>
    </row>
    <row r="31" spans="1:40" ht="25.5">
      <c r="A31" s="29">
        <v>26</v>
      </c>
      <c r="B31" s="30" t="s">
        <v>150</v>
      </c>
      <c r="C31" s="30" t="s">
        <v>104</v>
      </c>
      <c r="D31" s="75" t="s">
        <v>105</v>
      </c>
      <c r="E31" s="75" t="s">
        <v>20</v>
      </c>
      <c r="F31" s="75" t="s">
        <v>151</v>
      </c>
      <c r="G31" s="75" t="s">
        <v>152</v>
      </c>
      <c r="H31" s="75" t="s">
        <v>153</v>
      </c>
      <c r="I31" s="75" t="s">
        <v>154</v>
      </c>
      <c r="J31" s="36">
        <f>(77 / 77)* 100%</f>
        <v>1</v>
      </c>
      <c r="K31" s="135" t="s">
        <v>358</v>
      </c>
      <c r="L31" s="76"/>
      <c r="M31" s="76"/>
      <c r="N31" s="76"/>
      <c r="O31" s="76"/>
      <c r="P31" s="76"/>
      <c r="Q31" s="76"/>
      <c r="R31" s="76"/>
      <c r="S31" s="76"/>
      <c r="T31" s="76"/>
      <c r="U31" s="76"/>
      <c r="V31" s="76"/>
      <c r="W31" s="76"/>
      <c r="X31" s="77"/>
      <c r="Y31" s="61"/>
      <c r="Z31" s="61"/>
      <c r="AA31" s="61"/>
      <c r="AB31" s="61"/>
      <c r="AC31" s="61"/>
      <c r="AD31" s="61"/>
      <c r="AE31" s="61"/>
      <c r="AF31" s="61"/>
      <c r="AG31" s="61"/>
      <c r="AH31" s="61"/>
      <c r="AI31" s="61"/>
      <c r="AJ31" s="61"/>
      <c r="AK31" s="61"/>
      <c r="AL31" s="61"/>
      <c r="AM31" s="61"/>
      <c r="AN31" s="61"/>
    </row>
    <row r="32" spans="1:40" ht="39.75" customHeight="1">
      <c r="A32" s="29">
        <v>27</v>
      </c>
      <c r="B32" s="30" t="s">
        <v>155</v>
      </c>
      <c r="C32" s="30" t="s">
        <v>104</v>
      </c>
      <c r="D32" s="74" t="s">
        <v>105</v>
      </c>
      <c r="E32" s="32" t="s">
        <v>20</v>
      </c>
      <c r="F32" s="75" t="s">
        <v>156</v>
      </c>
      <c r="G32" s="32" t="s">
        <v>157</v>
      </c>
      <c r="H32" s="32" t="s">
        <v>158</v>
      </c>
      <c r="I32" s="32" t="s">
        <v>159</v>
      </c>
      <c r="J32" s="36">
        <f>(146 / 146)* 100%</f>
        <v>1</v>
      </c>
      <c r="K32" s="135" t="s">
        <v>359</v>
      </c>
      <c r="L32" s="76"/>
      <c r="M32" s="76"/>
      <c r="N32" s="76"/>
      <c r="O32" s="76"/>
      <c r="P32" s="76"/>
      <c r="Q32" s="76"/>
      <c r="R32" s="76"/>
      <c r="S32" s="76"/>
      <c r="T32" s="76"/>
      <c r="U32" s="76"/>
      <c r="V32" s="76"/>
      <c r="W32" s="76"/>
      <c r="X32" s="76"/>
      <c r="Y32" s="61"/>
      <c r="Z32" s="61"/>
      <c r="AA32" s="61"/>
      <c r="AB32" s="61"/>
      <c r="AC32" s="61"/>
      <c r="AD32" s="61"/>
      <c r="AE32" s="61"/>
      <c r="AF32" s="61"/>
      <c r="AG32" s="61"/>
      <c r="AH32" s="61"/>
      <c r="AI32" s="61"/>
      <c r="AJ32" s="61"/>
      <c r="AK32" s="61"/>
      <c r="AL32" s="61"/>
      <c r="AM32" s="61"/>
      <c r="AN32" s="61"/>
    </row>
    <row r="33" spans="1:40" ht="30.75" customHeight="1">
      <c r="A33" s="29">
        <v>28</v>
      </c>
      <c r="B33" s="30" t="s">
        <v>160</v>
      </c>
      <c r="C33" s="30" t="s">
        <v>104</v>
      </c>
      <c r="D33" s="74" t="s">
        <v>161</v>
      </c>
      <c r="E33" s="32" t="s">
        <v>20</v>
      </c>
      <c r="F33" s="75" t="s">
        <v>162</v>
      </c>
      <c r="G33" s="32" t="s">
        <v>163</v>
      </c>
      <c r="H33" s="32" t="s">
        <v>164</v>
      </c>
      <c r="I33" s="32" t="s">
        <v>165</v>
      </c>
      <c r="J33" s="36">
        <f>(1 / 1)* 100%</f>
        <v>1</v>
      </c>
      <c r="K33" s="135" t="s">
        <v>360</v>
      </c>
      <c r="L33" s="61"/>
      <c r="M33" s="61"/>
      <c r="N33" s="61"/>
      <c r="O33" s="61"/>
      <c r="P33" s="61"/>
      <c r="Q33" s="61"/>
      <c r="R33" s="61"/>
      <c r="S33" s="61"/>
      <c r="T33" s="61"/>
      <c r="U33" s="61"/>
      <c r="V33" s="61"/>
      <c r="W33" s="61"/>
      <c r="X33" s="61"/>
      <c r="Y33" s="61"/>
      <c r="Z33" s="61"/>
      <c r="AA33" s="61"/>
      <c r="AB33" s="61"/>
      <c r="AC33" s="61"/>
      <c r="AD33" s="61"/>
      <c r="AE33" s="61"/>
      <c r="AF33" s="61"/>
      <c r="AG33" s="61"/>
      <c r="AH33" s="61"/>
      <c r="AI33" s="61"/>
      <c r="AJ33" s="61"/>
      <c r="AK33" s="61"/>
      <c r="AL33" s="61"/>
      <c r="AM33" s="61"/>
      <c r="AN33" s="61"/>
    </row>
    <row r="34" spans="1:40" ht="47.25">
      <c r="A34" s="29">
        <v>29</v>
      </c>
      <c r="B34" s="29" t="s">
        <v>166</v>
      </c>
      <c r="C34" s="29" t="s">
        <v>104</v>
      </c>
      <c r="D34" s="78" t="s">
        <v>161</v>
      </c>
      <c r="E34" s="78" t="s">
        <v>20</v>
      </c>
      <c r="F34" s="29" t="s">
        <v>167</v>
      </c>
      <c r="G34" s="29" t="s">
        <v>168</v>
      </c>
      <c r="H34" s="29" t="s">
        <v>169</v>
      </c>
      <c r="I34" s="78" t="s">
        <v>170</v>
      </c>
      <c r="J34" s="79">
        <f>(13 / 13)*100%</f>
        <v>1</v>
      </c>
      <c r="K34" s="135" t="s">
        <v>361</v>
      </c>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row>
    <row r="35" spans="1:40" ht="51">
      <c r="A35" s="29">
        <v>30</v>
      </c>
      <c r="B35" s="30" t="s">
        <v>171</v>
      </c>
      <c r="C35" s="30" t="s">
        <v>104</v>
      </c>
      <c r="D35" s="74" t="s">
        <v>161</v>
      </c>
      <c r="E35" s="32" t="s">
        <v>20</v>
      </c>
      <c r="F35" s="75" t="s">
        <v>172</v>
      </c>
      <c r="G35" s="32" t="s">
        <v>173</v>
      </c>
      <c r="H35" s="32" t="s">
        <v>174</v>
      </c>
      <c r="I35" s="32" t="s">
        <v>175</v>
      </c>
      <c r="J35" s="36">
        <f>(4 / 4)*100%</f>
        <v>1</v>
      </c>
      <c r="K35" s="153" t="s">
        <v>362</v>
      </c>
      <c r="L35" s="61"/>
      <c r="M35" s="61"/>
      <c r="N35" s="61"/>
      <c r="O35" s="61"/>
      <c r="P35" s="61"/>
      <c r="Q35" s="61"/>
      <c r="R35" s="61"/>
      <c r="S35" s="61"/>
      <c r="T35" s="61"/>
      <c r="U35" s="61"/>
      <c r="V35" s="61"/>
      <c r="W35" s="61"/>
      <c r="X35" s="61"/>
      <c r="Y35" s="61"/>
      <c r="Z35" s="61"/>
      <c r="AA35" s="61"/>
      <c r="AB35" s="61"/>
      <c r="AC35" s="61"/>
      <c r="AD35" s="61"/>
      <c r="AE35" s="61"/>
      <c r="AF35" s="61"/>
      <c r="AG35" s="61"/>
      <c r="AH35" s="61"/>
      <c r="AI35" s="61"/>
      <c r="AJ35" s="61"/>
      <c r="AK35" s="61"/>
      <c r="AL35" s="61"/>
      <c r="AM35" s="61"/>
      <c r="AN35" s="61"/>
    </row>
    <row r="36" spans="1:40" ht="51" customHeight="1">
      <c r="A36" s="51">
        <v>31</v>
      </c>
      <c r="B36" s="52" t="s">
        <v>176</v>
      </c>
      <c r="C36" s="52" t="s">
        <v>104</v>
      </c>
      <c r="D36" s="53" t="s">
        <v>161</v>
      </c>
      <c r="E36" s="54" t="s">
        <v>20</v>
      </c>
      <c r="F36" s="55" t="s">
        <v>177</v>
      </c>
      <c r="G36" s="54" t="s">
        <v>178</v>
      </c>
      <c r="H36" s="54" t="s">
        <v>179</v>
      </c>
      <c r="I36" s="54" t="s">
        <v>180</v>
      </c>
      <c r="J36" s="80">
        <v>0</v>
      </c>
      <c r="K36" s="142" t="s">
        <v>363</v>
      </c>
      <c r="L36" s="81"/>
      <c r="M36" s="81"/>
      <c r="N36" s="81"/>
      <c r="O36" s="81"/>
      <c r="P36" s="81"/>
      <c r="Q36" s="81"/>
      <c r="R36" s="81"/>
      <c r="S36" s="81"/>
      <c r="T36" s="81"/>
      <c r="U36" s="81"/>
      <c r="V36" s="81"/>
      <c r="W36" s="81"/>
      <c r="X36" s="82"/>
      <c r="Y36" s="59"/>
      <c r="Z36" s="59"/>
      <c r="AA36" s="59"/>
      <c r="AB36" s="59"/>
      <c r="AC36" s="59"/>
      <c r="AD36" s="59"/>
      <c r="AE36" s="59"/>
      <c r="AF36" s="59"/>
      <c r="AG36" s="59"/>
      <c r="AH36" s="59"/>
      <c r="AI36" s="59"/>
      <c r="AJ36" s="59"/>
      <c r="AK36" s="59"/>
      <c r="AL36" s="59"/>
      <c r="AM36" s="59"/>
      <c r="AN36" s="59"/>
    </row>
    <row r="37" spans="1:40" ht="51">
      <c r="A37" s="51">
        <v>32</v>
      </c>
      <c r="B37" s="52" t="s">
        <v>181</v>
      </c>
      <c r="C37" s="52" t="s">
        <v>104</v>
      </c>
      <c r="D37" s="53" t="s">
        <v>161</v>
      </c>
      <c r="E37" s="54" t="s">
        <v>20</v>
      </c>
      <c r="F37" s="55" t="s">
        <v>182</v>
      </c>
      <c r="G37" s="54" t="s">
        <v>183</v>
      </c>
      <c r="H37" s="54" t="s">
        <v>184</v>
      </c>
      <c r="I37" s="53" t="s">
        <v>185</v>
      </c>
      <c r="J37" s="56">
        <f>(6/6)*100%</f>
        <v>1</v>
      </c>
      <c r="K37" s="143" t="s">
        <v>364</v>
      </c>
      <c r="L37" s="83"/>
      <c r="M37" s="83"/>
      <c r="N37" s="83"/>
      <c r="O37" s="83"/>
      <c r="P37" s="83"/>
      <c r="Q37" s="83"/>
      <c r="R37" s="83"/>
      <c r="S37" s="83"/>
      <c r="T37" s="83"/>
      <c r="U37" s="83"/>
      <c r="V37" s="83"/>
      <c r="W37" s="83"/>
      <c r="X37" s="84"/>
      <c r="Y37" s="59"/>
      <c r="Z37" s="59"/>
      <c r="AA37" s="59"/>
      <c r="AB37" s="59"/>
      <c r="AC37" s="59"/>
      <c r="AD37" s="59"/>
      <c r="AE37" s="59"/>
      <c r="AF37" s="59"/>
      <c r="AG37" s="59"/>
      <c r="AH37" s="59"/>
      <c r="AI37" s="59"/>
      <c r="AJ37" s="59"/>
      <c r="AK37" s="59"/>
      <c r="AL37" s="59"/>
      <c r="AM37" s="59"/>
      <c r="AN37" s="59"/>
    </row>
    <row r="38" spans="1:40" ht="57.75" customHeight="1">
      <c r="A38" s="51">
        <v>33</v>
      </c>
      <c r="B38" s="52" t="s">
        <v>186</v>
      </c>
      <c r="C38" s="52" t="s">
        <v>104</v>
      </c>
      <c r="D38" s="53" t="s">
        <v>187</v>
      </c>
      <c r="E38" s="54" t="s">
        <v>20</v>
      </c>
      <c r="F38" s="55" t="s">
        <v>188</v>
      </c>
      <c r="G38" s="85" t="s">
        <v>189</v>
      </c>
      <c r="H38" s="86" t="s">
        <v>190</v>
      </c>
      <c r="I38" s="87" t="s">
        <v>191</v>
      </c>
      <c r="J38" s="56">
        <f>(42627 / 42627)*100%</f>
        <v>1</v>
      </c>
      <c r="K38" s="143" t="s">
        <v>365</v>
      </c>
      <c r="L38" s="83"/>
      <c r="M38" s="83"/>
      <c r="N38" s="83"/>
      <c r="O38" s="83"/>
      <c r="P38" s="83"/>
      <c r="Q38" s="83"/>
      <c r="R38" s="83"/>
      <c r="S38" s="83"/>
      <c r="T38" s="83"/>
      <c r="U38" s="83"/>
      <c r="V38" s="83"/>
      <c r="W38" s="83"/>
      <c r="X38" s="84"/>
      <c r="Y38" s="59"/>
      <c r="Z38" s="59"/>
      <c r="AA38" s="59"/>
      <c r="AB38" s="59"/>
      <c r="AC38" s="59"/>
      <c r="AD38" s="59"/>
      <c r="AE38" s="59"/>
      <c r="AF38" s="59"/>
      <c r="AG38" s="59"/>
      <c r="AH38" s="59"/>
      <c r="AI38" s="59"/>
      <c r="AJ38" s="59"/>
      <c r="AK38" s="59"/>
      <c r="AL38" s="59"/>
      <c r="AM38" s="59"/>
      <c r="AN38" s="59"/>
    </row>
    <row r="39" spans="1:40" ht="60" customHeight="1">
      <c r="A39" s="51">
        <v>34</v>
      </c>
      <c r="B39" s="52" t="s">
        <v>192</v>
      </c>
      <c r="C39" s="52" t="s">
        <v>104</v>
      </c>
      <c r="D39" s="53" t="s">
        <v>187</v>
      </c>
      <c r="E39" s="54" t="s">
        <v>20</v>
      </c>
      <c r="F39" s="55" t="s">
        <v>193</v>
      </c>
      <c r="G39" s="85" t="s">
        <v>194</v>
      </c>
      <c r="H39" s="85" t="s">
        <v>195</v>
      </c>
      <c r="I39" s="85" t="s">
        <v>196</v>
      </c>
      <c r="J39" s="88">
        <v>0</v>
      </c>
      <c r="K39" s="144" t="s">
        <v>366</v>
      </c>
      <c r="L39" s="83"/>
      <c r="M39" s="83"/>
      <c r="N39" s="83"/>
      <c r="O39" s="83"/>
      <c r="P39" s="83"/>
      <c r="Q39" s="83"/>
      <c r="R39" s="83"/>
      <c r="S39" s="83"/>
      <c r="T39" s="83"/>
      <c r="U39" s="83"/>
      <c r="V39" s="83"/>
      <c r="W39" s="83"/>
      <c r="X39" s="84"/>
      <c r="Y39" s="59"/>
      <c r="Z39" s="59"/>
      <c r="AA39" s="59"/>
      <c r="AB39" s="59"/>
      <c r="AC39" s="59"/>
      <c r="AD39" s="59"/>
      <c r="AE39" s="59"/>
      <c r="AF39" s="59"/>
      <c r="AG39" s="59"/>
      <c r="AH39" s="59"/>
      <c r="AI39" s="59"/>
      <c r="AJ39" s="59"/>
      <c r="AK39" s="59"/>
      <c r="AL39" s="59"/>
      <c r="AM39" s="59"/>
      <c r="AN39" s="59"/>
    </row>
    <row r="40" spans="1:40" s="163" customFormat="1" ht="60.75" customHeight="1">
      <c r="A40" s="154">
        <v>35</v>
      </c>
      <c r="B40" s="155" t="s">
        <v>197</v>
      </c>
      <c r="C40" s="155" t="s">
        <v>104</v>
      </c>
      <c r="D40" s="156" t="s">
        <v>198</v>
      </c>
      <c r="E40" s="157" t="s">
        <v>20</v>
      </c>
      <c r="F40" s="158" t="s">
        <v>199</v>
      </c>
      <c r="G40" s="157" t="s">
        <v>200</v>
      </c>
      <c r="H40" s="157" t="s">
        <v>201</v>
      </c>
      <c r="I40" s="157" t="s">
        <v>202</v>
      </c>
      <c r="J40" s="159">
        <f>(59978805767/59978900000)*100%</f>
        <v>0.99999842889749557</v>
      </c>
      <c r="K40" s="160" t="s">
        <v>367</v>
      </c>
      <c r="L40" s="92"/>
      <c r="M40" s="92"/>
      <c r="N40" s="92"/>
      <c r="O40" s="92"/>
      <c r="P40" s="92"/>
      <c r="Q40" s="92"/>
      <c r="R40" s="92"/>
      <c r="S40" s="92"/>
      <c r="T40" s="92"/>
      <c r="U40" s="92"/>
      <c r="V40" s="92"/>
      <c r="W40" s="92"/>
      <c r="X40" s="92"/>
      <c r="Y40" s="161"/>
      <c r="Z40" s="161"/>
      <c r="AA40" s="161"/>
      <c r="AB40" s="162"/>
      <c r="AC40" s="162"/>
      <c r="AD40" s="162"/>
      <c r="AE40" s="162"/>
      <c r="AF40" s="162"/>
      <c r="AG40" s="162"/>
      <c r="AH40" s="162"/>
      <c r="AI40" s="162"/>
      <c r="AJ40" s="162"/>
      <c r="AK40" s="162"/>
      <c r="AL40" s="162"/>
      <c r="AM40" s="162"/>
      <c r="AN40" s="162"/>
    </row>
    <row r="41" spans="1:40" ht="45" customHeight="1">
      <c r="A41" s="89">
        <v>36</v>
      </c>
      <c r="B41" s="90" t="s">
        <v>203</v>
      </c>
      <c r="C41" s="90" t="s">
        <v>104</v>
      </c>
      <c r="D41" s="93" t="s">
        <v>198</v>
      </c>
      <c r="E41" s="85" t="s">
        <v>20</v>
      </c>
      <c r="F41" s="94" t="s">
        <v>204</v>
      </c>
      <c r="G41" s="85" t="s">
        <v>205</v>
      </c>
      <c r="H41" s="85" t="s">
        <v>206</v>
      </c>
      <c r="I41" s="85" t="s">
        <v>207</v>
      </c>
      <c r="J41" s="136">
        <f>(21999999/21999999)*100%</f>
        <v>1</v>
      </c>
      <c r="K41" s="137" t="s">
        <v>318</v>
      </c>
      <c r="L41" s="92"/>
      <c r="M41" s="92"/>
      <c r="N41" s="92"/>
      <c r="O41" s="92"/>
      <c r="P41" s="92"/>
      <c r="Q41" s="92"/>
      <c r="R41" s="92"/>
      <c r="S41" s="92"/>
      <c r="T41" s="92"/>
      <c r="U41" s="92"/>
      <c r="V41" s="92"/>
      <c r="W41" s="92"/>
      <c r="X41" s="92"/>
      <c r="Y41" s="92"/>
      <c r="Z41" s="92"/>
      <c r="AA41" s="92"/>
      <c r="AB41" s="59"/>
      <c r="AC41" s="59"/>
      <c r="AD41" s="59"/>
      <c r="AE41" s="59"/>
      <c r="AF41" s="59"/>
      <c r="AG41" s="59"/>
      <c r="AH41" s="59"/>
      <c r="AI41" s="59"/>
      <c r="AJ41" s="59"/>
      <c r="AK41" s="59"/>
      <c r="AL41" s="59"/>
      <c r="AM41" s="59"/>
      <c r="AN41" s="59"/>
    </row>
    <row r="42" spans="1:40" ht="111.75" customHeight="1">
      <c r="A42" s="89">
        <v>37</v>
      </c>
      <c r="B42" s="90" t="s">
        <v>208</v>
      </c>
      <c r="C42" s="90" t="s">
        <v>104</v>
      </c>
      <c r="D42" s="93" t="s">
        <v>198</v>
      </c>
      <c r="E42" s="85" t="s">
        <v>20</v>
      </c>
      <c r="F42" s="94" t="s">
        <v>209</v>
      </c>
      <c r="G42" s="85" t="s">
        <v>210</v>
      </c>
      <c r="H42" s="85" t="s">
        <v>211</v>
      </c>
      <c r="I42" s="85" t="s">
        <v>212</v>
      </c>
      <c r="J42" s="95">
        <f>(34978931248/34992000000)/100%</f>
        <v>0.99962652171925015</v>
      </c>
      <c r="K42" s="138" t="s">
        <v>319</v>
      </c>
      <c r="L42" s="92"/>
      <c r="M42" s="92"/>
      <c r="N42" s="92"/>
      <c r="O42" s="92"/>
      <c r="P42" s="92"/>
      <c r="Q42" s="92"/>
      <c r="R42" s="92"/>
      <c r="S42" s="92"/>
      <c r="T42" s="92"/>
      <c r="U42" s="92"/>
      <c r="V42" s="92"/>
      <c r="W42" s="92"/>
      <c r="X42" s="92"/>
      <c r="Y42" s="92"/>
      <c r="Z42" s="92"/>
      <c r="AA42" s="92"/>
      <c r="AB42" s="59"/>
      <c r="AC42" s="59"/>
      <c r="AD42" s="59"/>
      <c r="AE42" s="59"/>
      <c r="AF42" s="59"/>
      <c r="AG42" s="59"/>
      <c r="AH42" s="59"/>
      <c r="AI42" s="59"/>
      <c r="AJ42" s="59"/>
      <c r="AK42" s="59"/>
      <c r="AL42" s="59"/>
      <c r="AM42" s="59"/>
      <c r="AN42" s="59"/>
    </row>
    <row r="43" spans="1:40" ht="216" customHeight="1">
      <c r="A43" s="89">
        <v>38</v>
      </c>
      <c r="B43" s="90" t="s">
        <v>213</v>
      </c>
      <c r="C43" s="90" t="s">
        <v>104</v>
      </c>
      <c r="D43" s="93" t="s">
        <v>198</v>
      </c>
      <c r="E43" s="85" t="s">
        <v>20</v>
      </c>
      <c r="F43" s="94" t="s">
        <v>214</v>
      </c>
      <c r="G43" s="85" t="s">
        <v>215</v>
      </c>
      <c r="H43" s="85" t="s">
        <v>216</v>
      </c>
      <c r="I43" s="85" t="s">
        <v>217</v>
      </c>
      <c r="J43" s="91">
        <f>(126121513337/126121513337)*100%</f>
        <v>1</v>
      </c>
      <c r="K43" s="139" t="s">
        <v>320</v>
      </c>
      <c r="L43" s="92"/>
      <c r="M43" s="92"/>
      <c r="N43" s="92"/>
      <c r="O43" s="92"/>
      <c r="P43" s="92"/>
      <c r="Q43" s="92"/>
      <c r="R43" s="92"/>
      <c r="S43" s="92"/>
      <c r="T43" s="92"/>
      <c r="U43" s="92"/>
      <c r="V43" s="92"/>
      <c r="W43" s="92"/>
      <c r="X43" s="92"/>
      <c r="Y43" s="92"/>
      <c r="Z43" s="92"/>
      <c r="AA43" s="92"/>
      <c r="AB43" s="59"/>
      <c r="AC43" s="59"/>
      <c r="AD43" s="59"/>
      <c r="AE43" s="59"/>
      <c r="AF43" s="59"/>
      <c r="AG43" s="59"/>
      <c r="AH43" s="59"/>
      <c r="AI43" s="59"/>
      <c r="AJ43" s="59"/>
      <c r="AK43" s="59"/>
      <c r="AL43" s="59"/>
      <c r="AM43" s="59"/>
      <c r="AN43" s="59"/>
    </row>
    <row r="44" spans="1:40" ht="202.5" customHeight="1">
      <c r="A44" s="89">
        <v>39</v>
      </c>
      <c r="B44" s="90" t="s">
        <v>218</v>
      </c>
      <c r="C44" s="90" t="s">
        <v>104</v>
      </c>
      <c r="D44" s="93" t="s">
        <v>198</v>
      </c>
      <c r="E44" s="85" t="s">
        <v>20</v>
      </c>
      <c r="F44" s="94" t="s">
        <v>219</v>
      </c>
      <c r="G44" s="85" t="s">
        <v>220</v>
      </c>
      <c r="H44" s="85" t="s">
        <v>221</v>
      </c>
      <c r="I44" s="85" t="s">
        <v>222</v>
      </c>
      <c r="J44" s="91">
        <f>(170508000000/170499008767)*100%</f>
        <v>1.0000527348109822</v>
      </c>
      <c r="K44" s="139" t="s">
        <v>321</v>
      </c>
      <c r="L44" s="92"/>
      <c r="M44" s="92"/>
      <c r="N44" s="92"/>
      <c r="O44" s="92"/>
      <c r="P44" s="92"/>
      <c r="Q44" s="92"/>
      <c r="R44" s="92"/>
      <c r="S44" s="92"/>
      <c r="T44" s="92"/>
      <c r="U44" s="92"/>
      <c r="V44" s="92"/>
      <c r="W44" s="92"/>
      <c r="X44" s="92"/>
      <c r="Y44" s="92"/>
      <c r="Z44" s="92"/>
      <c r="AA44" s="92"/>
      <c r="AB44" s="59"/>
      <c r="AC44" s="59"/>
      <c r="AD44" s="59"/>
      <c r="AE44" s="59"/>
      <c r="AF44" s="59"/>
      <c r="AG44" s="59"/>
      <c r="AH44" s="59"/>
      <c r="AI44" s="59"/>
      <c r="AJ44" s="59"/>
      <c r="AK44" s="59"/>
      <c r="AL44" s="59"/>
      <c r="AM44" s="59"/>
      <c r="AN44" s="59"/>
    </row>
    <row r="45" spans="1:40" ht="147.75" customHeight="1">
      <c r="A45" s="89">
        <v>40</v>
      </c>
      <c r="B45" s="90" t="s">
        <v>223</v>
      </c>
      <c r="C45" s="90" t="s">
        <v>104</v>
      </c>
      <c r="D45" s="93" t="s">
        <v>198</v>
      </c>
      <c r="E45" s="85" t="s">
        <v>20</v>
      </c>
      <c r="F45" s="94" t="s">
        <v>224</v>
      </c>
      <c r="G45" s="85" t="s">
        <v>225</v>
      </c>
      <c r="H45" s="85" t="s">
        <v>226</v>
      </c>
      <c r="I45" s="85" t="s">
        <v>227</v>
      </c>
      <c r="J45" s="95">
        <f>(205477940016/205500000000)*100%</f>
        <v>0.99989265214598544</v>
      </c>
      <c r="K45" s="140" t="s">
        <v>322</v>
      </c>
      <c r="L45" s="92"/>
      <c r="M45" s="92"/>
      <c r="N45" s="92"/>
      <c r="O45" s="92"/>
      <c r="P45" s="92"/>
      <c r="Q45" s="92"/>
      <c r="R45" s="92"/>
      <c r="S45" s="92"/>
      <c r="T45" s="92"/>
      <c r="U45" s="92"/>
      <c r="V45" s="92"/>
      <c r="W45" s="92"/>
      <c r="X45" s="92"/>
      <c r="Y45" s="92"/>
      <c r="Z45" s="92"/>
      <c r="AA45" s="92"/>
      <c r="AB45" s="59"/>
      <c r="AC45" s="59"/>
      <c r="AD45" s="59"/>
      <c r="AE45" s="59"/>
      <c r="AF45" s="59"/>
      <c r="AG45" s="59"/>
      <c r="AH45" s="59"/>
      <c r="AI45" s="59"/>
      <c r="AJ45" s="59"/>
      <c r="AK45" s="59"/>
      <c r="AL45" s="59"/>
      <c r="AM45" s="59"/>
      <c r="AN45" s="59"/>
    </row>
    <row r="46" spans="1:40" ht="115.5">
      <c r="A46" s="51">
        <v>41</v>
      </c>
      <c r="B46" s="52" t="s">
        <v>228</v>
      </c>
      <c r="C46" s="52" t="s">
        <v>104</v>
      </c>
      <c r="D46" s="53" t="s">
        <v>229</v>
      </c>
      <c r="E46" s="54" t="s">
        <v>230</v>
      </c>
      <c r="F46" s="55" t="s">
        <v>231</v>
      </c>
      <c r="G46" s="54" t="s">
        <v>232</v>
      </c>
      <c r="H46" s="54" t="s">
        <v>233</v>
      </c>
      <c r="I46" s="54" t="s">
        <v>234</v>
      </c>
      <c r="J46" s="96">
        <f>(23616/3)+100%</f>
        <v>7873</v>
      </c>
      <c r="K46" s="141" t="s">
        <v>323</v>
      </c>
      <c r="L46" s="97"/>
      <c r="M46" s="97"/>
      <c r="N46" s="97"/>
      <c r="O46" s="97"/>
      <c r="P46" s="97"/>
      <c r="Q46" s="97"/>
      <c r="R46" s="97"/>
      <c r="S46" s="97"/>
      <c r="T46" s="97"/>
      <c r="U46" s="97"/>
      <c r="V46" s="97"/>
      <c r="W46" s="97"/>
      <c r="X46" s="98"/>
      <c r="Y46" s="59"/>
      <c r="Z46" s="59"/>
      <c r="AA46" s="59"/>
      <c r="AB46" s="59"/>
      <c r="AC46" s="59"/>
      <c r="AD46" s="59"/>
      <c r="AE46" s="59"/>
      <c r="AF46" s="59"/>
      <c r="AG46" s="59"/>
      <c r="AH46" s="59"/>
      <c r="AI46" s="59"/>
      <c r="AJ46" s="59"/>
      <c r="AK46" s="59"/>
      <c r="AL46" s="59"/>
      <c r="AM46" s="59"/>
      <c r="AN46" s="59"/>
    </row>
    <row r="47" spans="1:40" ht="127.5">
      <c r="A47" s="51">
        <v>42</v>
      </c>
      <c r="B47" s="52" t="s">
        <v>235</v>
      </c>
      <c r="C47" s="52" t="s">
        <v>104</v>
      </c>
      <c r="D47" s="53" t="s">
        <v>229</v>
      </c>
      <c r="E47" s="54" t="s">
        <v>230</v>
      </c>
      <c r="F47" s="55" t="s">
        <v>236</v>
      </c>
      <c r="G47" s="54" t="s">
        <v>237</v>
      </c>
      <c r="H47" s="54" t="s">
        <v>238</v>
      </c>
      <c r="I47" s="54" t="s">
        <v>239</v>
      </c>
      <c r="J47" s="99" t="s">
        <v>240</v>
      </c>
      <c r="K47" s="142" t="s">
        <v>324</v>
      </c>
      <c r="L47" s="97"/>
      <c r="M47" s="97"/>
      <c r="N47" s="97"/>
      <c r="O47" s="97"/>
      <c r="P47" s="97"/>
      <c r="Q47" s="97"/>
      <c r="R47" s="97"/>
      <c r="S47" s="97"/>
      <c r="T47" s="97"/>
      <c r="U47" s="97"/>
      <c r="V47" s="97"/>
      <c r="W47" s="97"/>
      <c r="X47" s="98"/>
      <c r="Y47" s="60"/>
      <c r="Z47" s="60"/>
      <c r="AA47" s="60"/>
      <c r="AB47" s="60"/>
      <c r="AC47" s="60"/>
      <c r="AD47" s="60"/>
      <c r="AE47" s="60"/>
      <c r="AF47" s="60"/>
      <c r="AG47" s="60"/>
      <c r="AH47" s="60"/>
      <c r="AI47" s="60"/>
      <c r="AJ47" s="60"/>
      <c r="AK47" s="60"/>
      <c r="AL47" s="60"/>
      <c r="AM47" s="60"/>
      <c r="AN47" s="60"/>
    </row>
    <row r="48" spans="1:40" ht="38.25">
      <c r="A48" s="51">
        <v>43</v>
      </c>
      <c r="B48" s="52" t="s">
        <v>241</v>
      </c>
      <c r="C48" s="52" t="s">
        <v>104</v>
      </c>
      <c r="D48" s="53" t="s">
        <v>242</v>
      </c>
      <c r="E48" s="54" t="s">
        <v>230</v>
      </c>
      <c r="F48" s="55" t="s">
        <v>243</v>
      </c>
      <c r="G48" s="54" t="s">
        <v>244</v>
      </c>
      <c r="H48" s="54" t="s">
        <v>245</v>
      </c>
      <c r="I48" s="54" t="s">
        <v>246</v>
      </c>
      <c r="J48" s="100">
        <f>(75 / 75)*100%</f>
        <v>1</v>
      </c>
      <c r="K48" s="142" t="s">
        <v>325</v>
      </c>
      <c r="L48" s="59"/>
      <c r="M48" s="59"/>
      <c r="N48" s="59"/>
      <c r="O48" s="59"/>
      <c r="P48" s="59"/>
      <c r="Q48" s="59"/>
      <c r="R48" s="59"/>
      <c r="S48" s="59"/>
      <c r="T48" s="59"/>
      <c r="U48" s="59"/>
      <c r="V48" s="59"/>
      <c r="W48" s="59"/>
      <c r="X48" s="59"/>
      <c r="Y48" s="101"/>
      <c r="Z48" s="102"/>
      <c r="AA48" s="102"/>
      <c r="AB48" s="102"/>
      <c r="AC48" s="102"/>
      <c r="AD48" s="102"/>
      <c r="AE48" s="102"/>
      <c r="AF48" s="102"/>
      <c r="AG48" s="102"/>
      <c r="AH48" s="102"/>
      <c r="AI48" s="102"/>
      <c r="AJ48" s="102"/>
      <c r="AK48" s="102"/>
      <c r="AL48" s="103"/>
      <c r="AM48" s="104"/>
      <c r="AN48" s="104"/>
    </row>
    <row r="49" spans="1:40" ht="63.75">
      <c r="A49" s="51">
        <v>44</v>
      </c>
      <c r="B49" s="52" t="s">
        <v>247</v>
      </c>
      <c r="C49" s="52" t="s">
        <v>104</v>
      </c>
      <c r="D49" s="53" t="s">
        <v>242</v>
      </c>
      <c r="E49" s="54" t="s">
        <v>230</v>
      </c>
      <c r="F49" s="55" t="s">
        <v>248</v>
      </c>
      <c r="G49" s="54" t="s">
        <v>249</v>
      </c>
      <c r="H49" s="54" t="s">
        <v>250</v>
      </c>
      <c r="I49" s="54" t="s">
        <v>251</v>
      </c>
      <c r="J49" s="56">
        <f>3/3*100%</f>
        <v>1</v>
      </c>
      <c r="K49" s="142" t="s">
        <v>369</v>
      </c>
      <c r="L49" s="105"/>
      <c r="M49" s="105"/>
      <c r="N49" s="105"/>
      <c r="O49" s="105"/>
      <c r="P49" s="105"/>
      <c r="Q49" s="105"/>
      <c r="R49" s="105"/>
      <c r="S49" s="105"/>
      <c r="T49" s="105"/>
      <c r="U49" s="105"/>
      <c r="V49" s="105"/>
      <c r="W49" s="105"/>
      <c r="X49" s="105"/>
      <c r="Y49" s="106">
        <f>(23616/3)*100%</f>
        <v>7872</v>
      </c>
      <c r="Z49" s="104"/>
      <c r="AA49" s="104"/>
      <c r="AB49" s="104"/>
      <c r="AC49" s="104"/>
      <c r="AD49" s="104"/>
      <c r="AE49" s="104"/>
      <c r="AF49" s="104"/>
      <c r="AG49" s="104"/>
      <c r="AH49" s="104"/>
      <c r="AI49" s="104"/>
      <c r="AJ49" s="104"/>
      <c r="AK49" s="104"/>
      <c r="AL49" s="107"/>
      <c r="AM49" s="104"/>
      <c r="AN49" s="104"/>
    </row>
    <row r="50" spans="1:40" ht="99" customHeight="1">
      <c r="A50" s="51">
        <v>45</v>
      </c>
      <c r="B50" s="52" t="s">
        <v>252</v>
      </c>
      <c r="C50" s="52" t="s">
        <v>104</v>
      </c>
      <c r="D50" s="53" t="s">
        <v>229</v>
      </c>
      <c r="E50" s="54" t="s">
        <v>230</v>
      </c>
      <c r="F50" s="55" t="s">
        <v>253</v>
      </c>
      <c r="G50" s="54" t="s">
        <v>254</v>
      </c>
      <c r="H50" s="54" t="s">
        <v>255</v>
      </c>
      <c r="I50" s="54" t="s">
        <v>256</v>
      </c>
      <c r="J50" s="56">
        <f>(426 / 426)*100%</f>
        <v>1</v>
      </c>
      <c r="K50" s="142" t="s">
        <v>326</v>
      </c>
      <c r="L50" s="108"/>
      <c r="M50" s="109"/>
      <c r="N50" s="109"/>
      <c r="O50" s="109"/>
      <c r="P50" s="109"/>
      <c r="Q50" s="109"/>
      <c r="R50" s="109"/>
      <c r="S50" s="109"/>
      <c r="T50" s="109"/>
      <c r="U50" s="109"/>
      <c r="V50" s="109"/>
      <c r="W50" s="109"/>
      <c r="X50" s="109"/>
      <c r="Y50" s="110"/>
      <c r="Z50" s="111"/>
      <c r="AA50" s="111"/>
      <c r="AB50" s="111"/>
      <c r="AC50" s="111"/>
      <c r="AD50" s="111"/>
      <c r="AE50" s="111"/>
      <c r="AF50" s="111"/>
      <c r="AG50" s="111"/>
      <c r="AH50" s="111"/>
      <c r="AI50" s="111"/>
      <c r="AJ50" s="111"/>
      <c r="AK50" s="111"/>
      <c r="AL50" s="112"/>
      <c r="AM50" s="104"/>
      <c r="AN50" s="104"/>
    </row>
    <row r="51" spans="1:40" ht="80.25" customHeight="1">
      <c r="A51" s="51">
        <v>46</v>
      </c>
      <c r="B51" s="52" t="s">
        <v>257</v>
      </c>
      <c r="C51" s="52" t="s">
        <v>104</v>
      </c>
      <c r="D51" s="53" t="s">
        <v>229</v>
      </c>
      <c r="E51" s="54" t="s">
        <v>230</v>
      </c>
      <c r="F51" s="55" t="s">
        <v>258</v>
      </c>
      <c r="G51" s="54" t="s">
        <v>259</v>
      </c>
      <c r="H51" s="54" t="s">
        <v>260</v>
      </c>
      <c r="I51" s="54" t="s">
        <v>261</v>
      </c>
      <c r="J51" s="100">
        <f>(1222 / 1222)*100%</f>
        <v>1</v>
      </c>
      <c r="K51" s="143" t="s">
        <v>327</v>
      </c>
      <c r="L51" s="108"/>
      <c r="M51" s="109"/>
      <c r="N51" s="109"/>
      <c r="O51" s="109"/>
      <c r="P51" s="109"/>
      <c r="Q51" s="109"/>
      <c r="R51" s="109"/>
      <c r="S51" s="109"/>
      <c r="T51" s="109"/>
      <c r="U51" s="109"/>
      <c r="V51" s="109"/>
      <c r="W51" s="109"/>
      <c r="X51" s="109"/>
      <c r="Y51" s="60"/>
      <c r="Z51" s="60"/>
      <c r="AA51" s="60"/>
      <c r="AB51" s="60"/>
      <c r="AC51" s="60"/>
      <c r="AD51" s="60"/>
      <c r="AE51" s="60"/>
      <c r="AF51" s="60"/>
      <c r="AG51" s="60"/>
      <c r="AH51" s="60"/>
      <c r="AI51" s="60"/>
      <c r="AJ51" s="60"/>
      <c r="AK51" s="60"/>
      <c r="AL51" s="60"/>
      <c r="AM51" s="60"/>
      <c r="AN51" s="60"/>
    </row>
    <row r="52" spans="1:40" ht="51">
      <c r="A52" s="51">
        <v>47</v>
      </c>
      <c r="B52" s="52" t="s">
        <v>262</v>
      </c>
      <c r="C52" s="52" t="s">
        <v>104</v>
      </c>
      <c r="D52" s="53" t="s">
        <v>229</v>
      </c>
      <c r="E52" s="54" t="s">
        <v>263</v>
      </c>
      <c r="F52" s="55" t="s">
        <v>264</v>
      </c>
      <c r="G52" s="54" t="s">
        <v>265</v>
      </c>
      <c r="H52" s="54" t="s">
        <v>266</v>
      </c>
      <c r="I52" s="54" t="s">
        <v>267</v>
      </c>
      <c r="J52" s="100">
        <f>( 8/ 8)*100%</f>
        <v>1</v>
      </c>
      <c r="K52" s="142" t="s">
        <v>328</v>
      </c>
      <c r="L52" s="108"/>
      <c r="M52" s="109"/>
      <c r="N52" s="109"/>
      <c r="O52" s="109"/>
      <c r="P52" s="109"/>
      <c r="Q52" s="109"/>
      <c r="R52" s="109"/>
      <c r="S52" s="109"/>
      <c r="T52" s="109"/>
      <c r="U52" s="109"/>
      <c r="V52" s="109"/>
      <c r="W52" s="109"/>
      <c r="X52" s="109"/>
      <c r="Y52" s="60"/>
      <c r="Z52" s="60"/>
      <c r="AA52" s="60"/>
      <c r="AB52" s="60"/>
      <c r="AC52" s="60"/>
      <c r="AD52" s="60"/>
      <c r="AE52" s="60"/>
      <c r="AF52" s="60"/>
      <c r="AG52" s="60"/>
      <c r="AH52" s="60"/>
      <c r="AI52" s="60"/>
      <c r="AJ52" s="60"/>
      <c r="AK52" s="60"/>
      <c r="AL52" s="60"/>
      <c r="AM52" s="60"/>
      <c r="AN52" s="60"/>
    </row>
    <row r="53" spans="1:40" ht="112.5" customHeight="1">
      <c r="A53" s="51">
        <v>48</v>
      </c>
      <c r="B53" s="52" t="s">
        <v>268</v>
      </c>
      <c r="C53" s="52" t="s">
        <v>104</v>
      </c>
      <c r="D53" s="53" t="s">
        <v>229</v>
      </c>
      <c r="E53" s="54" t="s">
        <v>20</v>
      </c>
      <c r="F53" s="55" t="s">
        <v>269</v>
      </c>
      <c r="G53" s="54" t="s">
        <v>270</v>
      </c>
      <c r="H53" s="54" t="s">
        <v>271</v>
      </c>
      <c r="I53" s="54" t="s">
        <v>272</v>
      </c>
      <c r="J53" s="56">
        <f>(13/ 16)*100%</f>
        <v>0.8125</v>
      </c>
      <c r="K53" s="142" t="s">
        <v>329</v>
      </c>
      <c r="L53" s="108"/>
      <c r="M53" s="109"/>
      <c r="N53" s="109"/>
      <c r="O53" s="109"/>
      <c r="P53" s="109"/>
      <c r="Q53" s="109"/>
      <c r="R53" s="109"/>
      <c r="S53" s="109"/>
      <c r="T53" s="109"/>
      <c r="U53" s="109"/>
      <c r="V53" s="109"/>
      <c r="W53" s="109"/>
      <c r="X53" s="109"/>
      <c r="Y53" s="59"/>
      <c r="Z53" s="59"/>
      <c r="AA53" s="59"/>
      <c r="AB53" s="59"/>
      <c r="AC53" s="59"/>
      <c r="AD53" s="59"/>
      <c r="AE53" s="59"/>
      <c r="AF53" s="59"/>
      <c r="AG53" s="59"/>
      <c r="AH53" s="59"/>
      <c r="AI53" s="59"/>
      <c r="AJ53" s="59"/>
      <c r="AK53" s="59"/>
      <c r="AL53" s="59"/>
      <c r="AM53" s="59"/>
      <c r="AN53" s="59"/>
    </row>
    <row r="54" spans="1:40" ht="25.5">
      <c r="A54" s="51">
        <v>49</v>
      </c>
      <c r="B54" s="52" t="s">
        <v>273</v>
      </c>
      <c r="C54" s="52" t="s">
        <v>274</v>
      </c>
      <c r="D54" s="53" t="s">
        <v>19</v>
      </c>
      <c r="E54" s="54" t="s">
        <v>20</v>
      </c>
      <c r="F54" s="55" t="s">
        <v>275</v>
      </c>
      <c r="G54" s="54" t="s">
        <v>276</v>
      </c>
      <c r="H54" s="54" t="s">
        <v>277</v>
      </c>
      <c r="I54" s="54" t="s">
        <v>278</v>
      </c>
      <c r="J54" s="56">
        <f>(1296000/ 1296000)*100%</f>
        <v>1</v>
      </c>
      <c r="K54" s="144" t="s">
        <v>330</v>
      </c>
      <c r="L54" s="59"/>
      <c r="M54" s="59"/>
      <c r="N54" s="59"/>
      <c r="O54" s="59"/>
      <c r="P54" s="59"/>
      <c r="Q54" s="59"/>
      <c r="R54" s="59"/>
      <c r="S54" s="59"/>
      <c r="T54" s="59"/>
      <c r="U54" s="59"/>
      <c r="V54" s="59"/>
      <c r="W54" s="59"/>
      <c r="X54" s="59"/>
      <c r="Y54" s="101"/>
      <c r="Z54" s="102"/>
      <c r="AA54" s="102"/>
      <c r="AB54" s="102"/>
      <c r="AC54" s="102"/>
      <c r="AD54" s="102"/>
      <c r="AE54" s="102"/>
      <c r="AF54" s="60"/>
      <c r="AG54" s="60"/>
      <c r="AH54" s="60"/>
      <c r="AI54" s="60"/>
      <c r="AJ54" s="60"/>
      <c r="AK54" s="60"/>
      <c r="AL54" s="60"/>
      <c r="AM54" s="60"/>
      <c r="AN54" s="60"/>
    </row>
    <row r="55" spans="1:40" ht="25.5">
      <c r="A55" s="51">
        <v>50</v>
      </c>
      <c r="B55" s="52" t="s">
        <v>279</v>
      </c>
      <c r="C55" s="52" t="s">
        <v>274</v>
      </c>
      <c r="D55" s="53" t="s">
        <v>19</v>
      </c>
      <c r="E55" s="54" t="s">
        <v>20</v>
      </c>
      <c r="F55" s="55" t="s">
        <v>280</v>
      </c>
      <c r="G55" s="54" t="s">
        <v>281</v>
      </c>
      <c r="H55" s="54" t="s">
        <v>282</v>
      </c>
      <c r="I55" s="54" t="s">
        <v>278</v>
      </c>
      <c r="J55" s="113">
        <f t="shared" ref="J55:J56" si="0">(99/100)*100%</f>
        <v>0.99</v>
      </c>
      <c r="K55" s="144" t="s">
        <v>331</v>
      </c>
      <c r="L55" s="59"/>
      <c r="M55" s="59"/>
      <c r="N55" s="59"/>
      <c r="O55" s="59"/>
      <c r="P55" s="59"/>
      <c r="Q55" s="59"/>
      <c r="R55" s="59"/>
      <c r="S55" s="59"/>
      <c r="T55" s="59"/>
      <c r="U55" s="59"/>
      <c r="V55" s="59"/>
      <c r="W55" s="59"/>
      <c r="X55" s="59"/>
      <c r="Y55" s="114"/>
      <c r="Z55" s="104"/>
      <c r="AA55" s="104"/>
      <c r="AB55" s="104"/>
      <c r="AC55" s="104"/>
      <c r="AD55" s="104"/>
      <c r="AE55" s="104"/>
      <c r="AF55" s="60"/>
      <c r="AG55" s="60"/>
      <c r="AH55" s="60"/>
      <c r="AI55" s="60"/>
      <c r="AJ55" s="60"/>
      <c r="AK55" s="60"/>
      <c r="AL55" s="60"/>
      <c r="AM55" s="60"/>
      <c r="AN55" s="60"/>
    </row>
    <row r="56" spans="1:40" ht="30" customHeight="1">
      <c r="A56" s="51">
        <v>51</v>
      </c>
      <c r="B56" s="52" t="s">
        <v>283</v>
      </c>
      <c r="C56" s="115" t="s">
        <v>274</v>
      </c>
      <c r="D56" s="116" t="s">
        <v>19</v>
      </c>
      <c r="E56" s="117" t="s">
        <v>20</v>
      </c>
      <c r="F56" s="118" t="s">
        <v>284</v>
      </c>
      <c r="G56" s="119" t="s">
        <v>285</v>
      </c>
      <c r="H56" s="119" t="s">
        <v>286</v>
      </c>
      <c r="I56" s="119" t="s">
        <v>278</v>
      </c>
      <c r="J56" s="56">
        <f t="shared" si="0"/>
        <v>0.99</v>
      </c>
      <c r="K56" s="144" t="s">
        <v>332</v>
      </c>
      <c r="L56" s="59"/>
      <c r="M56" s="59"/>
      <c r="N56" s="59"/>
      <c r="O56" s="59"/>
      <c r="P56" s="59"/>
      <c r="Q56" s="59"/>
      <c r="R56" s="59"/>
      <c r="S56" s="59"/>
      <c r="T56" s="59"/>
      <c r="U56" s="59"/>
      <c r="V56" s="59"/>
      <c r="W56" s="59"/>
      <c r="X56" s="59"/>
      <c r="Y56" s="120"/>
      <c r="Z56" s="120"/>
      <c r="AA56" s="120"/>
      <c r="AB56" s="120"/>
      <c r="AC56" s="120"/>
      <c r="AD56" s="120"/>
      <c r="AE56" s="120"/>
      <c r="AF56" s="120"/>
      <c r="AG56" s="120"/>
      <c r="AH56" s="120"/>
      <c r="AI56" s="120"/>
      <c r="AJ56" s="120"/>
      <c r="AK56" s="120"/>
      <c r="AL56" s="120"/>
      <c r="AM56" s="120"/>
      <c r="AN56" s="120"/>
    </row>
    <row r="57" spans="1:40" ht="90" customHeight="1">
      <c r="A57" s="51">
        <v>52</v>
      </c>
      <c r="B57" s="52" t="s">
        <v>287</v>
      </c>
      <c r="C57" s="52" t="s">
        <v>274</v>
      </c>
      <c r="D57" s="53" t="s">
        <v>19</v>
      </c>
      <c r="E57" s="54" t="s">
        <v>20</v>
      </c>
      <c r="F57" s="55" t="s">
        <v>288</v>
      </c>
      <c r="G57" s="54" t="s">
        <v>289</v>
      </c>
      <c r="H57" s="54" t="s">
        <v>290</v>
      </c>
      <c r="I57" s="54" t="s">
        <v>291</v>
      </c>
      <c r="J57" s="100">
        <f>(1403 /1403)*100%</f>
        <v>1</v>
      </c>
      <c r="K57" s="142" t="s">
        <v>333</v>
      </c>
      <c r="L57" s="121"/>
      <c r="M57" s="121"/>
      <c r="N57" s="121"/>
      <c r="O57" s="121"/>
      <c r="P57" s="121"/>
      <c r="Q57" s="121"/>
      <c r="R57" s="121"/>
      <c r="S57" s="121"/>
      <c r="T57" s="121"/>
      <c r="U57" s="121"/>
      <c r="V57" s="121"/>
      <c r="W57" s="121"/>
      <c r="X57" s="121"/>
      <c r="Y57" s="120"/>
      <c r="Z57" s="120"/>
      <c r="AA57" s="120"/>
      <c r="AB57" s="120"/>
      <c r="AC57" s="120"/>
      <c r="AD57" s="120"/>
      <c r="AE57" s="120"/>
      <c r="AF57" s="120"/>
      <c r="AG57" s="120"/>
      <c r="AH57" s="120"/>
      <c r="AI57" s="120"/>
      <c r="AJ57" s="120"/>
      <c r="AK57" s="120"/>
      <c r="AL57" s="120"/>
      <c r="AM57" s="120"/>
      <c r="AN57" s="120"/>
    </row>
    <row r="58" spans="1:40" ht="38.25">
      <c r="A58" s="29">
        <v>53</v>
      </c>
      <c r="B58" s="30" t="s">
        <v>292</v>
      </c>
      <c r="C58" s="30" t="s">
        <v>274</v>
      </c>
      <c r="D58" s="31" t="s">
        <v>19</v>
      </c>
      <c r="E58" s="32" t="s">
        <v>20</v>
      </c>
      <c r="F58" s="33" t="s">
        <v>293</v>
      </c>
      <c r="G58" s="32" t="s">
        <v>294</v>
      </c>
      <c r="H58" s="32" t="s">
        <v>295</v>
      </c>
      <c r="I58" s="32" t="s">
        <v>278</v>
      </c>
      <c r="J58" s="34">
        <f>(300 / 300)*100%</f>
        <v>1</v>
      </c>
      <c r="K58" s="145" t="s">
        <v>334</v>
      </c>
      <c r="L58" s="122"/>
      <c r="M58" s="122"/>
      <c r="N58" s="122"/>
      <c r="O58" s="122"/>
      <c r="P58" s="122"/>
      <c r="Q58" s="122"/>
      <c r="R58" s="122"/>
      <c r="S58" s="122"/>
      <c r="T58" s="122"/>
      <c r="U58" s="122"/>
      <c r="V58" s="122"/>
      <c r="W58" s="122"/>
      <c r="X58" s="123"/>
      <c r="Y58" s="124"/>
      <c r="Z58" s="124"/>
      <c r="AA58" s="124"/>
      <c r="AB58" s="124"/>
      <c r="AC58" s="124"/>
      <c r="AD58" s="124"/>
      <c r="AE58" s="124"/>
      <c r="AF58" s="124"/>
      <c r="AG58" s="124"/>
      <c r="AH58" s="124"/>
      <c r="AI58" s="124"/>
      <c r="AJ58" s="124"/>
      <c r="AK58" s="124"/>
      <c r="AL58" s="124"/>
      <c r="AM58" s="124"/>
      <c r="AN58" s="124"/>
    </row>
    <row r="59" spans="1:40" ht="89.25">
      <c r="A59" s="51">
        <v>54</v>
      </c>
      <c r="B59" s="52" t="s">
        <v>296</v>
      </c>
      <c r="C59" s="52" t="s">
        <v>297</v>
      </c>
      <c r="D59" s="53" t="s">
        <v>298</v>
      </c>
      <c r="E59" s="54" t="s">
        <v>20</v>
      </c>
      <c r="F59" s="55" t="s">
        <v>299</v>
      </c>
      <c r="G59" s="54" t="s">
        <v>300</v>
      </c>
      <c r="H59" s="54" t="s">
        <v>301</v>
      </c>
      <c r="I59" s="54" t="s">
        <v>302</v>
      </c>
      <c r="J59" s="56">
        <f>(4 / 4)*100%</f>
        <v>1</v>
      </c>
      <c r="K59" s="146" t="s">
        <v>335</v>
      </c>
      <c r="L59" s="59"/>
      <c r="M59" s="59"/>
      <c r="N59" s="59"/>
      <c r="O59" s="59"/>
      <c r="P59" s="59"/>
      <c r="Q59" s="59"/>
      <c r="R59" s="59"/>
      <c r="S59" s="59"/>
      <c r="T59" s="59"/>
      <c r="U59" s="59"/>
      <c r="V59" s="59"/>
      <c r="W59" s="59"/>
      <c r="X59" s="59"/>
      <c r="Y59" s="60"/>
      <c r="Z59" s="60"/>
      <c r="AA59" s="60"/>
      <c r="AB59" s="60"/>
      <c r="AC59" s="60"/>
      <c r="AD59" s="60"/>
      <c r="AE59" s="60"/>
      <c r="AF59" s="60"/>
      <c r="AG59" s="60"/>
      <c r="AH59" s="60"/>
      <c r="AI59" s="60"/>
      <c r="AJ59" s="60"/>
      <c r="AK59" s="60"/>
      <c r="AL59" s="60"/>
      <c r="AM59" s="60"/>
      <c r="AN59" s="60"/>
    </row>
    <row r="60" spans="1:40" ht="102">
      <c r="A60" s="51">
        <v>55</v>
      </c>
      <c r="B60" s="52" t="s">
        <v>303</v>
      </c>
      <c r="C60" s="52" t="s">
        <v>297</v>
      </c>
      <c r="D60" s="53" t="s">
        <v>298</v>
      </c>
      <c r="E60" s="54" t="s">
        <v>20</v>
      </c>
      <c r="F60" s="55" t="s">
        <v>304</v>
      </c>
      <c r="G60" s="54" t="s">
        <v>305</v>
      </c>
      <c r="H60" s="54" t="s">
        <v>306</v>
      </c>
      <c r="I60" s="54" t="s">
        <v>307</v>
      </c>
      <c r="J60" s="125">
        <f>(0 /31)*100%</f>
        <v>0</v>
      </c>
      <c r="K60" s="146" t="s">
        <v>336</v>
      </c>
      <c r="L60" s="59"/>
      <c r="M60" s="59"/>
      <c r="N60" s="59"/>
      <c r="O60" s="59"/>
      <c r="P60" s="59"/>
      <c r="Q60" s="59"/>
      <c r="R60" s="59"/>
      <c r="S60" s="59"/>
      <c r="T60" s="59"/>
      <c r="U60" s="59"/>
      <c r="V60" s="59"/>
      <c r="W60" s="59"/>
      <c r="X60" s="59"/>
      <c r="Y60" s="59"/>
      <c r="Z60" s="59"/>
      <c r="AA60" s="59"/>
      <c r="AB60" s="59"/>
      <c r="AC60" s="59"/>
      <c r="AD60" s="59"/>
      <c r="AE60" s="59"/>
      <c r="AF60" s="59"/>
      <c r="AG60" s="59"/>
      <c r="AH60" s="59"/>
      <c r="AI60" s="59"/>
      <c r="AJ60" s="59"/>
      <c r="AK60" s="59"/>
      <c r="AL60" s="59"/>
      <c r="AM60" s="59"/>
      <c r="AN60" s="59"/>
    </row>
    <row r="61" spans="1:40" ht="106.5" customHeight="1">
      <c r="A61" s="51">
        <v>56</v>
      </c>
      <c r="B61" s="52" t="s">
        <v>308</v>
      </c>
      <c r="C61" s="52" t="s">
        <v>297</v>
      </c>
      <c r="D61" s="54" t="s">
        <v>298</v>
      </c>
      <c r="E61" s="54" t="s">
        <v>20</v>
      </c>
      <c r="F61" s="54" t="s">
        <v>309</v>
      </c>
      <c r="G61" s="54" t="s">
        <v>310</v>
      </c>
      <c r="H61" s="54" t="s">
        <v>311</v>
      </c>
      <c r="I61" s="54" t="s">
        <v>312</v>
      </c>
      <c r="J61" s="100">
        <f>(6/ 6)*100%</f>
        <v>1</v>
      </c>
      <c r="K61" s="146" t="s">
        <v>337</v>
      </c>
      <c r="L61" s="121"/>
      <c r="M61" s="121"/>
      <c r="N61" s="121"/>
      <c r="O61" s="121"/>
      <c r="P61" s="121"/>
      <c r="Q61" s="121"/>
      <c r="R61" s="121"/>
      <c r="S61" s="121"/>
      <c r="T61" s="121"/>
      <c r="U61" s="121"/>
      <c r="V61" s="121"/>
      <c r="W61" s="121"/>
      <c r="X61" s="121"/>
      <c r="Y61" s="120"/>
      <c r="Z61" s="120"/>
      <c r="AA61" s="120"/>
      <c r="AB61" s="120"/>
      <c r="AC61" s="120"/>
      <c r="AD61" s="120"/>
      <c r="AE61" s="120"/>
      <c r="AF61" s="120"/>
      <c r="AG61" s="120"/>
      <c r="AH61" s="120"/>
      <c r="AI61" s="120"/>
      <c r="AJ61" s="120"/>
      <c r="AK61" s="120"/>
      <c r="AL61" s="120"/>
      <c r="AM61" s="120"/>
      <c r="AN61" s="120"/>
    </row>
    <row r="62" spans="1:40" ht="15" hidden="1" customHeight="1">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row>
    <row r="63" spans="1:40" ht="15" hidden="1" customHeight="1">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row>
    <row r="64" spans="1:40" ht="15" hidden="1" customHeight="1">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row>
    <row r="65" spans="1:40" ht="15" hidden="1" customHeight="1">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row>
    <row r="66" spans="1:40" ht="15" hidden="1" customHeight="1">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row>
    <row r="67" spans="1:40" ht="15" hidden="1" customHeight="1"/>
    <row r="68" spans="1:40" ht="15" hidden="1" customHeight="1"/>
    <row r="69" spans="1:40" ht="15" hidden="1" customHeight="1"/>
    <row r="70" spans="1:40" ht="15" hidden="1" customHeight="1"/>
    <row r="71" spans="1:40" ht="15" hidden="1" customHeight="1"/>
    <row r="72" spans="1:40" ht="15" hidden="1" customHeight="1"/>
    <row r="73" spans="1:40" ht="15" hidden="1" customHeight="1"/>
    <row r="74" spans="1:40" ht="164.25" hidden="1" customHeight="1">
      <c r="A74" s="126"/>
      <c r="B74" s="126"/>
      <c r="C74" s="126"/>
      <c r="D74" s="126" t="s">
        <v>313</v>
      </c>
      <c r="E74" s="127"/>
      <c r="F74" s="126"/>
      <c r="G74" s="126"/>
      <c r="H74" s="126"/>
      <c r="I74" s="126"/>
      <c r="J74" s="126"/>
      <c r="K74" s="128"/>
      <c r="L74" s="126"/>
      <c r="M74" s="126"/>
      <c r="N74" s="126"/>
      <c r="O74" s="126"/>
      <c r="P74" s="126"/>
      <c r="Q74" s="126"/>
      <c r="R74" s="126"/>
      <c r="S74" s="126"/>
      <c r="T74" s="126"/>
      <c r="U74" s="126"/>
      <c r="V74" s="126"/>
      <c r="W74" s="126"/>
      <c r="X74" s="126"/>
      <c r="Y74" s="126"/>
      <c r="Z74" s="126"/>
      <c r="AA74" s="126"/>
      <c r="AB74" s="126"/>
      <c r="AC74" s="126"/>
      <c r="AD74" s="126"/>
      <c r="AE74" s="126"/>
      <c r="AF74" s="126"/>
      <c r="AG74" s="126"/>
      <c r="AH74" s="126"/>
      <c r="AI74" s="126"/>
      <c r="AJ74" s="126"/>
      <c r="AK74" s="126"/>
      <c r="AL74" s="126"/>
      <c r="AM74" s="126"/>
      <c r="AN74" s="126"/>
    </row>
    <row r="75" spans="1:40" ht="12.75" hidden="1">
      <c r="A75" s="126"/>
      <c r="B75" s="126"/>
      <c r="C75" s="126"/>
      <c r="D75" s="126"/>
      <c r="E75" s="127"/>
      <c r="F75" s="129"/>
      <c r="G75" s="127"/>
      <c r="H75" s="127"/>
      <c r="I75" s="127"/>
      <c r="J75" s="130"/>
      <c r="K75" s="129"/>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6"/>
      <c r="AJ75" s="126"/>
      <c r="AK75" s="126"/>
      <c r="AL75" s="126"/>
      <c r="AM75" s="126"/>
      <c r="AN75" s="126"/>
    </row>
    <row r="76" spans="1:40" ht="193.5" hidden="1" customHeight="1">
      <c r="A76" s="126"/>
      <c r="B76" s="126"/>
      <c r="C76" s="126"/>
      <c r="D76" s="126"/>
      <c r="E76" s="127"/>
      <c r="F76" s="129"/>
      <c r="G76" s="127">
        <f>(184/100)*100</f>
        <v>184</v>
      </c>
      <c r="H76" s="127"/>
      <c r="I76" s="127"/>
      <c r="J76" s="130"/>
      <c r="K76" s="129"/>
      <c r="L76" s="126"/>
      <c r="M76" s="126"/>
      <c r="N76" s="126"/>
      <c r="O76" s="126"/>
      <c r="P76" s="126"/>
      <c r="Q76" s="126"/>
      <c r="R76" s="126"/>
      <c r="S76" s="126"/>
      <c r="T76" s="126"/>
      <c r="U76" s="126"/>
      <c r="V76" s="126"/>
      <c r="W76" s="126"/>
      <c r="X76" s="126"/>
      <c r="Y76" s="126"/>
      <c r="Z76" s="126"/>
      <c r="AA76" s="126"/>
      <c r="AB76" s="126"/>
      <c r="AC76" s="126"/>
      <c r="AD76" s="126"/>
      <c r="AE76" s="126"/>
      <c r="AF76" s="126"/>
      <c r="AG76" s="126"/>
      <c r="AH76" s="126"/>
      <c r="AI76" s="126"/>
      <c r="AJ76" s="126"/>
      <c r="AK76" s="126"/>
      <c r="AL76" s="126"/>
      <c r="AM76" s="126"/>
      <c r="AN76" s="126"/>
    </row>
    <row r="77" spans="1:40" ht="98.25" customHeight="1">
      <c r="A77" s="126"/>
      <c r="B77" s="126"/>
      <c r="C77" s="126"/>
      <c r="D77" s="126"/>
      <c r="E77" s="127"/>
      <c r="F77" s="129"/>
      <c r="G77" s="127"/>
      <c r="H77" s="127"/>
      <c r="I77" s="127"/>
      <c r="J77" s="130"/>
      <c r="K77" s="129"/>
      <c r="L77" s="126"/>
      <c r="M77" s="126"/>
      <c r="N77" s="126"/>
      <c r="O77" s="126">
        <v>8</v>
      </c>
      <c r="P77" s="126">
        <v>12</v>
      </c>
      <c r="Q77" s="126"/>
      <c r="R77" s="126"/>
      <c r="S77" s="126"/>
      <c r="T77" s="126"/>
      <c r="U77" s="126"/>
      <c r="V77" s="126"/>
      <c r="W77" s="126"/>
      <c r="X77" s="126"/>
      <c r="Y77" s="126"/>
      <c r="Z77" s="126"/>
      <c r="AA77" s="126"/>
      <c r="AB77" s="126"/>
      <c r="AC77" s="126"/>
      <c r="AD77" s="126"/>
      <c r="AE77" s="126"/>
      <c r="AF77" s="126"/>
      <c r="AG77" s="126"/>
      <c r="AH77" s="126"/>
      <c r="AI77" s="126"/>
      <c r="AJ77" s="126"/>
      <c r="AK77" s="126"/>
      <c r="AL77" s="126"/>
      <c r="AM77" s="126"/>
      <c r="AN77" s="126"/>
    </row>
    <row r="78" spans="1:40" ht="83.25" customHeight="1">
      <c r="A78" s="126"/>
      <c r="B78" s="126"/>
      <c r="C78" s="126"/>
      <c r="D78" s="126"/>
      <c r="E78" s="127"/>
      <c r="F78" s="129"/>
      <c r="G78" s="127"/>
      <c r="H78" s="127"/>
      <c r="I78" s="127"/>
      <c r="J78" s="130"/>
      <c r="K78" s="129"/>
      <c r="L78" s="126"/>
      <c r="M78" s="126"/>
      <c r="N78" s="126"/>
      <c r="O78" s="126"/>
      <c r="P78" s="126">
        <v>16</v>
      </c>
      <c r="Q78" s="126" t="s">
        <v>314</v>
      </c>
      <c r="R78" s="126">
        <v>8</v>
      </c>
      <c r="S78" s="126" t="s">
        <v>315</v>
      </c>
      <c r="T78" s="126"/>
      <c r="U78" s="126"/>
      <c r="V78" s="126"/>
      <c r="W78" s="126"/>
      <c r="X78" s="126"/>
      <c r="Y78" s="126"/>
      <c r="Z78" s="126"/>
      <c r="AA78" s="126"/>
      <c r="AB78" s="126"/>
      <c r="AC78" s="126"/>
      <c r="AD78" s="126"/>
      <c r="AE78" s="126"/>
      <c r="AF78" s="126"/>
      <c r="AG78" s="126"/>
      <c r="AH78" s="126"/>
      <c r="AI78" s="126"/>
      <c r="AJ78" s="126"/>
      <c r="AK78" s="126"/>
      <c r="AL78" s="126"/>
      <c r="AM78" s="126"/>
      <c r="AN78" s="126"/>
    </row>
    <row r="79" spans="1:40" ht="120" customHeight="1">
      <c r="A79" s="126"/>
      <c r="B79" s="126"/>
      <c r="C79" s="126"/>
      <c r="D79" s="126"/>
      <c r="E79" s="127"/>
      <c r="F79" s="129"/>
      <c r="G79" s="127"/>
      <c r="H79" s="127"/>
      <c r="I79" s="127"/>
      <c r="J79" s="130"/>
      <c r="K79" s="129"/>
      <c r="L79" s="126"/>
      <c r="M79" s="126"/>
      <c r="N79" s="126"/>
      <c r="O79" s="126"/>
      <c r="P79" s="126">
        <f>+P78/10</f>
        <v>1.6</v>
      </c>
      <c r="Q79" s="126"/>
      <c r="R79" s="126">
        <f>+R78*30</f>
        <v>240</v>
      </c>
      <c r="S79" s="126"/>
      <c r="T79" s="126"/>
      <c r="U79" s="126"/>
      <c r="V79" s="126"/>
      <c r="W79" s="126"/>
      <c r="X79" s="126"/>
      <c r="Y79" s="126"/>
      <c r="Z79" s="126"/>
      <c r="AA79" s="126"/>
      <c r="AB79" s="126"/>
      <c r="AC79" s="126"/>
      <c r="AD79" s="126"/>
      <c r="AE79" s="126"/>
      <c r="AF79" s="126"/>
      <c r="AG79" s="126"/>
      <c r="AH79" s="126"/>
      <c r="AI79" s="126"/>
      <c r="AJ79" s="126"/>
      <c r="AK79" s="126"/>
      <c r="AL79" s="126"/>
      <c r="AM79" s="126"/>
      <c r="AN79" s="126"/>
    </row>
    <row r="80" spans="1:40" ht="12.75" customHeight="1">
      <c r="A80" s="4"/>
      <c r="B80" s="4"/>
      <c r="C80" s="4"/>
      <c r="D80" s="4"/>
      <c r="E80" s="131"/>
      <c r="F80" s="132"/>
      <c r="G80" s="131"/>
      <c r="H80" s="131"/>
      <c r="I80" s="131"/>
      <c r="J80" s="133"/>
      <c r="K80" s="132"/>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row>
    <row r="81" spans="1:40" ht="65.25" customHeight="1">
      <c r="A81" s="4"/>
      <c r="B81" s="4"/>
      <c r="C81" s="4"/>
      <c r="D81" s="4"/>
      <c r="E81" s="131"/>
      <c r="F81" s="132"/>
      <c r="G81" s="131"/>
      <c r="H81" s="131"/>
      <c r="I81" s="131"/>
      <c r="J81" s="133"/>
      <c r="K81" s="132"/>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row>
    <row r="82" spans="1:40" ht="90" customHeight="1">
      <c r="A82" s="4"/>
      <c r="B82" s="4"/>
      <c r="C82" s="4"/>
      <c r="D82" s="4"/>
      <c r="E82" s="131"/>
      <c r="F82" s="4"/>
      <c r="G82" s="4"/>
      <c r="H82" s="4"/>
      <c r="I82" s="4"/>
      <c r="J82" s="4"/>
      <c r="K82" s="5"/>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row>
    <row r="83" spans="1:40" ht="74.25" customHeight="1">
      <c r="A83" s="4"/>
      <c r="B83" s="4"/>
      <c r="C83" s="4"/>
      <c r="D83" s="4"/>
      <c r="E83" s="131"/>
      <c r="F83" s="132"/>
      <c r="G83" s="131"/>
      <c r="H83" s="131"/>
      <c r="I83" s="131"/>
      <c r="J83" s="133"/>
      <c r="K83" s="132"/>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row>
    <row r="84" spans="1:40" ht="74.25" customHeight="1">
      <c r="A84" s="4"/>
      <c r="B84" s="4"/>
      <c r="C84" s="4"/>
      <c r="D84" s="4"/>
      <c r="E84" s="131"/>
      <c r="F84" s="132"/>
      <c r="G84" s="131"/>
      <c r="H84" s="131"/>
      <c r="I84" s="131"/>
      <c r="J84" s="133"/>
      <c r="K84" s="132"/>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row>
    <row r="85" spans="1:40" ht="68.25" customHeight="1">
      <c r="A85" s="4"/>
      <c r="B85" s="4"/>
      <c r="C85" s="4"/>
      <c r="D85" s="4"/>
      <c r="E85" s="131"/>
      <c r="F85" s="132"/>
      <c r="G85" s="131"/>
      <c r="H85" s="131"/>
      <c r="I85" s="131"/>
      <c r="J85" s="133"/>
      <c r="K85" s="132"/>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row>
    <row r="86" spans="1:40" ht="70.5" customHeight="1">
      <c r="A86" s="4"/>
      <c r="B86" s="4"/>
      <c r="C86" s="4"/>
      <c r="D86" s="4"/>
      <c r="E86" s="131"/>
      <c r="F86" s="132"/>
      <c r="G86" s="131"/>
      <c r="H86" s="131"/>
      <c r="I86" s="131"/>
      <c r="J86" s="133"/>
      <c r="K86" s="132"/>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row>
    <row r="87" spans="1:40" ht="65.25" customHeight="1">
      <c r="A87" s="4"/>
      <c r="B87" s="4"/>
      <c r="C87" s="4"/>
      <c r="D87" s="4"/>
      <c r="E87" s="131"/>
      <c r="F87" s="132"/>
      <c r="G87" s="131"/>
      <c r="H87" s="131"/>
      <c r="I87" s="131"/>
      <c r="J87" s="133"/>
      <c r="K87" s="132"/>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row>
    <row r="88" spans="1:40" ht="69" customHeight="1">
      <c r="A88" s="4"/>
      <c r="B88" s="4"/>
      <c r="C88" s="4"/>
      <c r="D88" s="4"/>
      <c r="E88" s="131"/>
      <c r="F88" s="132"/>
      <c r="G88" s="131"/>
      <c r="H88" s="131"/>
      <c r="I88" s="131"/>
      <c r="J88" s="133"/>
      <c r="K88" s="132"/>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row>
    <row r="89" spans="1:40" ht="61.5" customHeight="1">
      <c r="A89" s="4"/>
      <c r="B89" s="4"/>
      <c r="C89" s="4"/>
      <c r="D89" s="4"/>
      <c r="E89" s="131"/>
      <c r="F89" s="132"/>
      <c r="G89" s="131"/>
      <c r="H89" s="131"/>
      <c r="I89" s="131"/>
      <c r="J89" s="133"/>
      <c r="K89" s="132"/>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row>
    <row r="90" spans="1:40" ht="63.75" customHeight="1">
      <c r="A90" s="4"/>
      <c r="B90" s="4"/>
      <c r="C90" s="4"/>
      <c r="D90" s="4"/>
      <c r="E90" s="131"/>
      <c r="F90" s="132"/>
      <c r="G90" s="131"/>
      <c r="H90" s="131"/>
      <c r="I90" s="131"/>
      <c r="J90" s="133"/>
      <c r="K90" s="132"/>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row>
    <row r="91" spans="1:40" ht="83.25" customHeight="1">
      <c r="A91" s="4"/>
      <c r="B91" s="4"/>
      <c r="C91" s="4"/>
      <c r="D91" s="4"/>
      <c r="E91" s="131"/>
      <c r="F91" s="132"/>
      <c r="G91" s="131"/>
      <c r="H91" s="131"/>
      <c r="I91" s="131"/>
      <c r="J91" s="133"/>
      <c r="K91" s="132"/>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row>
    <row r="92" spans="1:40" ht="12.75" customHeight="1">
      <c r="A92" s="4"/>
      <c r="B92" s="4"/>
      <c r="C92" s="4"/>
      <c r="D92" s="4"/>
      <c r="E92" s="131"/>
      <c r="F92" s="132"/>
      <c r="G92" s="131"/>
      <c r="H92" s="131"/>
      <c r="I92" s="131"/>
      <c r="J92" s="133"/>
      <c r="K92" s="132"/>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row>
    <row r="93" spans="1:40" ht="81" customHeight="1">
      <c r="A93" s="4"/>
      <c r="B93" s="4"/>
      <c r="C93" s="4"/>
      <c r="D93" s="4"/>
      <c r="E93" s="131"/>
      <c r="F93" s="132"/>
      <c r="G93" s="131"/>
      <c r="H93" s="131"/>
      <c r="I93" s="131"/>
      <c r="J93" s="133"/>
      <c r="K93" s="132"/>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row>
    <row r="94" spans="1:40" ht="59.25" customHeight="1">
      <c r="A94" s="4"/>
      <c r="B94" s="4"/>
      <c r="C94" s="4"/>
      <c r="D94" s="4"/>
      <c r="E94" s="131"/>
      <c r="F94" s="132"/>
      <c r="G94" s="131"/>
      <c r="H94" s="131"/>
      <c r="I94" s="131"/>
      <c r="J94" s="133"/>
      <c r="K94" s="132"/>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row>
    <row r="95" spans="1:40" ht="57" customHeight="1">
      <c r="A95" s="4"/>
      <c r="B95" s="4"/>
      <c r="C95" s="4"/>
      <c r="D95" s="4"/>
      <c r="E95" s="131"/>
      <c r="F95" s="132"/>
      <c r="G95" s="131"/>
      <c r="H95" s="131"/>
      <c r="I95" s="131"/>
      <c r="J95" s="133"/>
      <c r="K95" s="132"/>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row>
    <row r="96" spans="1:40" ht="39.75" customHeight="1">
      <c r="A96" s="4"/>
      <c r="B96" s="4"/>
      <c r="C96" s="4"/>
      <c r="D96" s="4"/>
      <c r="E96" s="131"/>
      <c r="F96" s="132"/>
      <c r="G96" s="131"/>
      <c r="H96" s="131"/>
      <c r="I96" s="131"/>
      <c r="J96" s="133"/>
      <c r="K96" s="132"/>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row>
    <row r="97" spans="1:40" ht="52.5" customHeight="1">
      <c r="A97" s="4"/>
      <c r="B97" s="4"/>
      <c r="C97" s="4"/>
      <c r="D97" s="4"/>
      <c r="E97" s="131"/>
      <c r="F97" s="132"/>
      <c r="G97" s="131"/>
      <c r="H97" s="131"/>
      <c r="I97" s="131"/>
      <c r="J97" s="133"/>
      <c r="K97" s="132"/>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row>
    <row r="98" spans="1:40" ht="57" customHeight="1">
      <c r="A98" s="4"/>
      <c r="B98" s="4"/>
      <c r="C98" s="4"/>
      <c r="D98" s="4"/>
      <c r="E98" s="131"/>
      <c r="F98" s="132"/>
      <c r="G98" s="131"/>
      <c r="H98" s="131"/>
      <c r="I98" s="131"/>
      <c r="J98" s="133"/>
      <c r="K98" s="132"/>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row>
    <row r="99" spans="1:40" ht="69.75" customHeight="1">
      <c r="A99" s="4"/>
      <c r="B99" s="4"/>
      <c r="C99" s="4"/>
      <c r="D99" s="4"/>
      <c r="E99" s="131"/>
      <c r="F99" s="132"/>
      <c r="G99" s="131"/>
      <c r="H99" s="131"/>
      <c r="I99" s="131"/>
      <c r="J99" s="133"/>
      <c r="K99" s="132"/>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row>
    <row r="100" spans="1:40" ht="80.25" customHeight="1">
      <c r="A100" s="4"/>
      <c r="B100" s="4"/>
      <c r="C100" s="4"/>
      <c r="D100" s="4"/>
      <c r="E100" s="131"/>
      <c r="F100" s="132"/>
      <c r="G100" s="131"/>
      <c r="H100" s="131"/>
      <c r="I100" s="131"/>
      <c r="J100" s="133"/>
      <c r="K100" s="132"/>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row>
    <row r="101" spans="1:40" ht="52.5" customHeight="1">
      <c r="A101" s="4"/>
      <c r="B101" s="4"/>
      <c r="C101" s="4"/>
      <c r="D101" s="4"/>
      <c r="E101" s="131"/>
      <c r="F101" s="4"/>
      <c r="G101" s="4"/>
      <c r="H101" s="4"/>
      <c r="I101" s="4"/>
      <c r="J101" s="4"/>
      <c r="K101" s="5"/>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row>
    <row r="102" spans="1:40" ht="51" customHeight="1">
      <c r="A102" s="4"/>
      <c r="B102" s="4"/>
      <c r="C102" s="4"/>
      <c r="D102" s="4"/>
      <c r="E102" s="131"/>
      <c r="F102" s="132"/>
      <c r="G102" s="131"/>
      <c r="H102" s="131"/>
      <c r="I102" s="131"/>
      <c r="J102" s="133"/>
      <c r="K102" s="132"/>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row>
    <row r="103" spans="1:40" ht="74.25" customHeight="1">
      <c r="A103" s="4"/>
      <c r="B103" s="4"/>
      <c r="C103" s="4"/>
      <c r="D103" s="4"/>
      <c r="E103" s="131"/>
      <c r="F103" s="132"/>
      <c r="G103" s="131"/>
      <c r="H103" s="131"/>
      <c r="I103" s="131"/>
      <c r="J103" s="133"/>
      <c r="K103" s="132"/>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row>
    <row r="104" spans="1:40" ht="74.25" customHeight="1">
      <c r="A104" s="4"/>
      <c r="B104" s="4"/>
      <c r="C104" s="4"/>
      <c r="D104" s="4"/>
      <c r="E104" s="131"/>
      <c r="F104" s="132"/>
      <c r="G104" s="131"/>
      <c r="H104" s="131"/>
      <c r="I104" s="131"/>
      <c r="J104" s="133"/>
      <c r="K104" s="132"/>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row>
    <row r="105" spans="1:40" ht="66" customHeight="1">
      <c r="A105" s="4"/>
      <c r="B105" s="4"/>
      <c r="C105" s="4"/>
      <c r="D105" s="4"/>
      <c r="E105" s="131"/>
      <c r="F105" s="132"/>
      <c r="G105" s="131"/>
      <c r="H105" s="131"/>
      <c r="I105" s="131"/>
      <c r="J105" s="133"/>
      <c r="K105" s="132"/>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row>
    <row r="106" spans="1:40" ht="51" customHeight="1">
      <c r="A106" s="4"/>
      <c r="B106" s="4"/>
      <c r="C106" s="4"/>
      <c r="D106" s="4"/>
      <c r="E106" s="131"/>
      <c r="F106" s="132"/>
      <c r="G106" s="131"/>
      <c r="H106" s="131"/>
      <c r="I106" s="131"/>
      <c r="J106" s="133"/>
      <c r="K106" s="132"/>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row>
    <row r="107" spans="1:40" ht="51" customHeight="1">
      <c r="A107" s="4"/>
      <c r="B107" s="4"/>
      <c r="C107" s="4"/>
      <c r="D107" s="4"/>
      <c r="E107" s="131"/>
      <c r="F107" s="132"/>
      <c r="G107" s="131"/>
      <c r="H107" s="131"/>
      <c r="I107" s="131"/>
      <c r="J107" s="133"/>
      <c r="K107" s="132"/>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row>
    <row r="108" spans="1:40" ht="65.25" customHeight="1">
      <c r="A108" s="4"/>
      <c r="B108" s="4"/>
      <c r="C108" s="4"/>
      <c r="D108" s="4"/>
      <c r="E108" s="131"/>
      <c r="F108" s="132"/>
      <c r="G108" s="131"/>
      <c r="H108" s="131"/>
      <c r="I108" s="131"/>
      <c r="J108" s="133"/>
      <c r="K108" s="132"/>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row>
    <row r="109" spans="1:40" ht="63.75" customHeight="1">
      <c r="A109" s="4"/>
      <c r="B109" s="4"/>
      <c r="C109" s="4"/>
      <c r="D109" s="4"/>
      <c r="E109" s="131"/>
      <c r="F109" s="132"/>
      <c r="G109" s="131"/>
      <c r="H109" s="131"/>
      <c r="I109" s="131"/>
      <c r="J109" s="133"/>
      <c r="K109" s="132"/>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row>
    <row r="110" spans="1:40" ht="63.75" customHeight="1">
      <c r="A110" s="4"/>
      <c r="B110" s="4"/>
      <c r="C110" s="4"/>
      <c r="D110" s="4"/>
      <c r="E110" s="131"/>
      <c r="F110" s="132"/>
      <c r="G110" s="131"/>
      <c r="H110" s="131"/>
      <c r="I110" s="131"/>
      <c r="J110" s="133"/>
      <c r="K110" s="132"/>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row>
    <row r="111" spans="1:40" ht="77.25" customHeight="1">
      <c r="A111" s="4"/>
      <c r="B111" s="4"/>
      <c r="C111" s="4"/>
      <c r="D111" s="4"/>
      <c r="E111" s="131"/>
      <c r="F111" s="132"/>
      <c r="G111" s="131"/>
      <c r="H111" s="131"/>
      <c r="I111" s="131"/>
      <c r="J111" s="133"/>
      <c r="K111" s="132"/>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row>
    <row r="112" spans="1:40" ht="77.25" customHeight="1">
      <c r="A112" s="4"/>
      <c r="B112" s="4"/>
      <c r="C112" s="4"/>
      <c r="D112" s="4"/>
      <c r="E112" s="131"/>
      <c r="F112" s="132"/>
      <c r="G112" s="131"/>
      <c r="H112" s="131"/>
      <c r="I112" s="131"/>
      <c r="J112" s="133"/>
      <c r="K112" s="132"/>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row>
    <row r="113" spans="1:40" ht="77.25" customHeight="1">
      <c r="A113" s="4"/>
      <c r="B113" s="4"/>
      <c r="C113" s="4"/>
      <c r="D113" s="4"/>
      <c r="E113" s="131"/>
      <c r="F113" s="132"/>
      <c r="G113" s="131"/>
      <c r="H113" s="131"/>
      <c r="I113" s="131"/>
      <c r="J113" s="133"/>
      <c r="K113" s="132"/>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row>
    <row r="114" spans="1:40" ht="77.25" customHeight="1">
      <c r="A114" s="4"/>
      <c r="B114" s="4"/>
      <c r="C114" s="4"/>
      <c r="D114" s="4"/>
      <c r="E114" s="131"/>
      <c r="F114" s="132"/>
      <c r="G114" s="131"/>
      <c r="H114" s="131"/>
      <c r="I114" s="131"/>
      <c r="J114" s="133"/>
      <c r="K114" s="132"/>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row>
    <row r="115" spans="1:40" ht="77.25" customHeight="1">
      <c r="A115" s="4"/>
      <c r="B115" s="4"/>
      <c r="C115" s="4"/>
      <c r="D115" s="4"/>
      <c r="E115" s="131"/>
      <c r="F115" s="132"/>
      <c r="G115" s="131"/>
      <c r="H115" s="131"/>
      <c r="I115" s="131"/>
      <c r="J115" s="133"/>
      <c r="K115" s="132"/>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row>
    <row r="116" spans="1:40" ht="178.5" customHeight="1">
      <c r="A116" s="4"/>
      <c r="B116" s="4"/>
      <c r="C116" s="4"/>
      <c r="D116" s="4"/>
      <c r="E116" s="131"/>
      <c r="F116" s="132"/>
      <c r="G116" s="131"/>
      <c r="H116" s="131"/>
      <c r="I116" s="131"/>
      <c r="J116" s="133"/>
      <c r="K116" s="132"/>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row>
    <row r="117" spans="1:40" ht="183" customHeight="1">
      <c r="A117" s="4"/>
      <c r="B117" s="4"/>
      <c r="C117" s="4"/>
      <c r="D117" s="4"/>
      <c r="E117" s="131"/>
      <c r="F117" s="132"/>
      <c r="G117" s="131"/>
      <c r="H117" s="131"/>
      <c r="I117" s="131"/>
      <c r="J117" s="133"/>
      <c r="K117" s="132"/>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row>
    <row r="118" spans="1:40" ht="189" customHeight="1">
      <c r="A118" s="4"/>
      <c r="B118" s="4"/>
      <c r="C118" s="4"/>
      <c r="D118" s="4"/>
      <c r="E118" s="131"/>
      <c r="F118" s="132"/>
      <c r="G118" s="131"/>
      <c r="H118" s="131"/>
      <c r="I118" s="131"/>
      <c r="J118" s="133"/>
      <c r="K118" s="132"/>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row>
    <row r="119" spans="1:40" ht="162.75" customHeight="1">
      <c r="A119" s="4"/>
      <c r="B119" s="4"/>
      <c r="C119" s="4"/>
      <c r="D119" s="4"/>
      <c r="E119" s="131"/>
      <c r="F119" s="132"/>
      <c r="G119" s="131"/>
      <c r="H119" s="131"/>
      <c r="I119" s="131"/>
      <c r="J119" s="133"/>
      <c r="K119" s="132"/>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row>
    <row r="120" spans="1:40" ht="122.25" customHeight="1">
      <c r="A120" s="4"/>
      <c r="B120" s="4"/>
      <c r="C120" s="4"/>
      <c r="D120" s="4"/>
      <c r="E120" s="131"/>
      <c r="F120" s="132"/>
      <c r="G120" s="131"/>
      <c r="H120" s="131"/>
      <c r="I120" s="131"/>
      <c r="J120" s="133"/>
      <c r="K120" s="132"/>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row>
    <row r="121" spans="1:40" ht="120" customHeight="1">
      <c r="A121" s="4"/>
      <c r="B121" s="4"/>
      <c r="C121" s="4"/>
      <c r="D121" s="4"/>
      <c r="E121" s="131"/>
      <c r="F121" s="132"/>
      <c r="G121" s="131"/>
      <c r="H121" s="131"/>
      <c r="I121" s="131"/>
      <c r="J121" s="133"/>
      <c r="K121" s="132"/>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row>
    <row r="122" spans="1:40" ht="120" customHeight="1">
      <c r="A122" s="4"/>
      <c r="B122" s="4"/>
      <c r="C122" s="4"/>
      <c r="D122" s="4"/>
      <c r="E122" s="131"/>
      <c r="F122" s="132"/>
      <c r="G122" s="131"/>
      <c r="H122" s="131"/>
      <c r="I122" s="131"/>
      <c r="J122" s="133"/>
      <c r="K122" s="132"/>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row>
    <row r="123" spans="1:40" ht="135" customHeight="1">
      <c r="A123" s="4"/>
      <c r="B123" s="4"/>
      <c r="C123" s="4"/>
      <c r="D123" s="4"/>
      <c r="E123" s="131"/>
      <c r="F123" s="132"/>
      <c r="G123" s="131"/>
      <c r="H123" s="131"/>
      <c r="I123" s="131"/>
      <c r="J123" s="133"/>
      <c r="K123" s="132"/>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row>
    <row r="124" spans="1:40" ht="154.5" customHeight="1">
      <c r="A124" s="4"/>
      <c r="B124" s="4"/>
      <c r="C124" s="4"/>
      <c r="D124" s="4"/>
      <c r="E124" s="131"/>
      <c r="F124" s="132"/>
      <c r="G124" s="131"/>
      <c r="H124" s="131"/>
      <c r="I124" s="131"/>
      <c r="J124" s="133"/>
      <c r="K124" s="132"/>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row>
    <row r="125" spans="1:40" ht="135" customHeight="1">
      <c r="A125" s="4"/>
      <c r="B125" s="4"/>
      <c r="C125" s="4"/>
      <c r="D125" s="4"/>
      <c r="E125" s="131"/>
      <c r="F125" s="132"/>
      <c r="G125" s="131"/>
      <c r="H125" s="131"/>
      <c r="I125" s="131"/>
      <c r="J125" s="133"/>
      <c r="K125" s="132"/>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row>
    <row r="126" spans="1:40" ht="54.75" customHeight="1">
      <c r="A126" s="4"/>
      <c r="B126" s="4"/>
      <c r="C126" s="4"/>
      <c r="D126" s="4"/>
      <c r="E126" s="131"/>
      <c r="F126" s="132"/>
      <c r="G126" s="131"/>
      <c r="H126" s="131"/>
      <c r="I126" s="131"/>
      <c r="J126" s="133"/>
      <c r="K126" s="132"/>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row>
    <row r="127" spans="1:40" ht="78.75" customHeight="1">
      <c r="A127" s="4"/>
      <c r="B127" s="4"/>
      <c r="C127" s="4"/>
      <c r="D127" s="4"/>
      <c r="E127" s="131"/>
      <c r="F127" s="132"/>
      <c r="G127" s="131"/>
      <c r="H127" s="131"/>
      <c r="I127" s="131"/>
      <c r="J127" s="133"/>
      <c r="K127" s="132"/>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row>
    <row r="128" spans="1:40" ht="69.75" customHeight="1">
      <c r="A128" s="4"/>
      <c r="B128" s="4"/>
      <c r="C128" s="4"/>
      <c r="D128" s="4"/>
      <c r="E128" s="131"/>
      <c r="F128" s="132"/>
      <c r="G128" s="131"/>
      <c r="H128" s="131"/>
      <c r="I128" s="131"/>
      <c r="J128" s="133"/>
      <c r="K128" s="132"/>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row>
    <row r="129" spans="1:40" ht="69.75" customHeight="1">
      <c r="A129" s="4"/>
      <c r="B129" s="4"/>
      <c r="C129" s="4"/>
      <c r="D129" s="4"/>
      <c r="E129" s="131"/>
      <c r="F129" s="132"/>
      <c r="G129" s="131"/>
      <c r="H129" s="131"/>
      <c r="I129" s="131"/>
      <c r="J129" s="133"/>
      <c r="K129" s="132"/>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row>
    <row r="130" spans="1:40" ht="69" customHeight="1">
      <c r="A130" s="4"/>
      <c r="B130" s="4"/>
      <c r="C130" s="4"/>
      <c r="D130" s="4"/>
      <c r="E130" s="131"/>
      <c r="F130" s="132"/>
      <c r="G130" s="131"/>
      <c r="H130" s="131"/>
      <c r="I130" s="131"/>
      <c r="J130" s="133"/>
      <c r="K130" s="132"/>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row>
    <row r="131" spans="1:40" ht="72" customHeight="1">
      <c r="A131" s="4"/>
      <c r="B131" s="4"/>
      <c r="C131" s="4"/>
      <c r="D131" s="4"/>
      <c r="E131" s="131"/>
      <c r="F131" s="132"/>
      <c r="G131" s="131"/>
      <c r="H131" s="131"/>
      <c r="I131" s="131"/>
      <c r="J131" s="133"/>
      <c r="K131" s="132"/>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row>
    <row r="132" spans="1:40" ht="83.25" customHeight="1">
      <c r="A132" s="4"/>
      <c r="B132" s="4"/>
      <c r="C132" s="4"/>
      <c r="D132" s="4"/>
      <c r="E132" s="131"/>
      <c r="F132" s="132"/>
      <c r="G132" s="131"/>
      <c r="H132" s="131"/>
      <c r="I132" s="131"/>
      <c r="J132" s="133"/>
      <c r="K132" s="132"/>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row>
    <row r="133" spans="1:40" ht="12.75" customHeight="1">
      <c r="A133" s="4"/>
      <c r="B133" s="4"/>
      <c r="C133" s="4"/>
      <c r="D133" s="4"/>
      <c r="E133" s="131"/>
      <c r="F133" s="132"/>
      <c r="G133" s="131"/>
      <c r="H133" s="131"/>
      <c r="I133" s="131"/>
      <c r="J133" s="133"/>
      <c r="K133" s="132"/>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row>
    <row r="134" spans="1:40" ht="51" customHeight="1">
      <c r="A134" s="4"/>
      <c r="B134" s="4"/>
      <c r="C134" s="4"/>
      <c r="D134" s="4"/>
      <c r="E134" s="131"/>
      <c r="F134" s="132"/>
      <c r="G134" s="131"/>
      <c r="H134" s="131"/>
      <c r="I134" s="131"/>
      <c r="J134" s="133"/>
      <c r="K134" s="132"/>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row>
    <row r="135" spans="1:40" ht="12.75" customHeight="1">
      <c r="A135" s="4"/>
      <c r="B135" s="4"/>
      <c r="C135" s="4"/>
      <c r="D135" s="4"/>
      <c r="E135" s="131"/>
      <c r="F135" s="132"/>
      <c r="G135" s="131"/>
      <c r="H135" s="131"/>
      <c r="I135" s="131"/>
      <c r="J135" s="131"/>
      <c r="K135" s="132"/>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row>
    <row r="136" spans="1:40" ht="12.75" customHeight="1">
      <c r="A136" s="4"/>
      <c r="B136" s="4"/>
      <c r="C136" s="4"/>
      <c r="D136" s="4"/>
      <c r="E136" s="131"/>
      <c r="F136" s="132"/>
      <c r="G136" s="131"/>
      <c r="H136" s="131"/>
      <c r="I136" s="131"/>
      <c r="J136" s="131"/>
      <c r="K136" s="132"/>
      <c r="L136" s="4"/>
      <c r="M136" s="4" t="s">
        <v>316</v>
      </c>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row>
    <row r="137" spans="1:40" ht="12.75" customHeight="1">
      <c r="A137" s="4"/>
      <c r="B137" s="4"/>
      <c r="C137" s="4"/>
      <c r="D137" s="4"/>
      <c r="E137" s="131"/>
      <c r="F137" s="132"/>
      <c r="G137" s="131"/>
      <c r="H137" s="131"/>
      <c r="I137" s="131"/>
      <c r="J137" s="131"/>
      <c r="K137" s="132"/>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row>
    <row r="138" spans="1:40" ht="59.25" customHeight="1">
      <c r="A138" s="4"/>
      <c r="B138" s="4"/>
      <c r="C138" s="4"/>
      <c r="D138" s="4"/>
      <c r="E138" s="131"/>
      <c r="F138" s="132"/>
      <c r="G138" s="131"/>
      <c r="H138" s="131"/>
      <c r="I138" s="131"/>
      <c r="J138" s="131"/>
      <c r="K138" s="132"/>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row>
    <row r="139" spans="1:40" ht="51" customHeight="1">
      <c r="A139" s="4"/>
      <c r="B139" s="4"/>
      <c r="C139" s="4"/>
      <c r="D139" s="4"/>
      <c r="E139" s="131"/>
      <c r="F139" s="132"/>
      <c r="G139" s="131"/>
      <c r="H139" s="131"/>
      <c r="I139" s="131"/>
      <c r="J139" s="131"/>
      <c r="K139" s="132"/>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row>
    <row r="140" spans="1:40" ht="65.25" customHeight="1">
      <c r="A140" s="4"/>
      <c r="B140" s="4"/>
      <c r="C140" s="4"/>
      <c r="D140" s="4"/>
      <c r="E140" s="131"/>
      <c r="F140" s="132"/>
      <c r="G140" s="131"/>
      <c r="H140" s="131"/>
      <c r="I140" s="131"/>
      <c r="J140" s="131"/>
      <c r="K140" s="132"/>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row>
    <row r="141" spans="1:40" ht="54" customHeight="1">
      <c r="A141" s="4"/>
      <c r="B141" s="4"/>
      <c r="C141" s="4"/>
      <c r="D141" s="4"/>
      <c r="E141" s="131"/>
      <c r="F141" s="132"/>
      <c r="G141" s="131"/>
      <c r="H141" s="131"/>
      <c r="I141" s="131"/>
      <c r="J141" s="133"/>
      <c r="K141" s="132"/>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row>
    <row r="142" spans="1:40" ht="12.75" customHeight="1">
      <c r="A142" s="4"/>
      <c r="B142" s="4"/>
      <c r="C142" s="4"/>
      <c r="D142" s="4"/>
      <c r="E142" s="131"/>
      <c r="F142" s="132"/>
      <c r="G142" s="131"/>
      <c r="H142" s="131"/>
      <c r="I142" s="131"/>
      <c r="J142" s="133"/>
      <c r="K142" s="132"/>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row>
    <row r="143" spans="1:40" ht="12.75" customHeight="1">
      <c r="A143" s="4"/>
      <c r="B143" s="4"/>
      <c r="C143" s="4"/>
      <c r="D143" s="4"/>
      <c r="E143" s="4"/>
      <c r="F143" s="4"/>
      <c r="G143" s="4"/>
      <c r="H143" s="4"/>
      <c r="I143" s="4"/>
      <c r="J143" s="4"/>
      <c r="K143" s="5"/>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row>
    <row r="144" spans="1:40" ht="12.75" customHeight="1">
      <c r="A144" s="4"/>
      <c r="B144" s="4"/>
      <c r="C144" s="4"/>
      <c r="D144" s="4"/>
      <c r="E144" s="4"/>
      <c r="F144" s="4"/>
      <c r="G144" s="4"/>
      <c r="H144" s="4"/>
      <c r="I144" s="4"/>
      <c r="J144" s="4"/>
      <c r="K144" s="5"/>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row>
    <row r="145" spans="1:40" ht="12.75" customHeight="1">
      <c r="A145" s="4"/>
      <c r="B145" s="4"/>
      <c r="C145" s="4"/>
      <c r="D145" s="4"/>
      <c r="E145" s="4"/>
      <c r="F145" s="4"/>
      <c r="G145" s="4"/>
      <c r="H145" s="4"/>
      <c r="I145" s="4"/>
      <c r="J145" s="4"/>
      <c r="K145" s="5"/>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row>
    <row r="146" spans="1:40" ht="12.75" customHeight="1">
      <c r="A146" s="4"/>
      <c r="B146" s="4"/>
      <c r="C146" s="4"/>
      <c r="D146" s="4"/>
      <c r="E146" s="4"/>
      <c r="F146" s="4"/>
      <c r="G146" s="4"/>
      <c r="H146" s="4"/>
      <c r="I146" s="4"/>
      <c r="J146" s="4"/>
      <c r="K146" s="5"/>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row>
    <row r="147" spans="1:40" ht="12.75" customHeight="1">
      <c r="A147" s="4"/>
      <c r="B147" s="4"/>
      <c r="C147" s="4"/>
      <c r="D147" s="4"/>
      <c r="E147" s="4"/>
      <c r="F147" s="4"/>
      <c r="G147" s="4"/>
      <c r="H147" s="4"/>
      <c r="I147" s="4"/>
      <c r="J147" s="4"/>
      <c r="K147" s="5"/>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row>
    <row r="148" spans="1:40" ht="12.75" customHeight="1">
      <c r="A148" s="4"/>
      <c r="B148" s="4"/>
      <c r="C148" s="4"/>
      <c r="D148" s="4"/>
      <c r="E148" s="4"/>
      <c r="F148" s="4"/>
      <c r="G148" s="4"/>
      <c r="H148" s="4"/>
      <c r="I148" s="4"/>
      <c r="J148" s="4"/>
      <c r="K148" s="5"/>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row>
    <row r="149" spans="1:40" ht="12.75" customHeight="1">
      <c r="A149" s="4"/>
      <c r="B149" s="4"/>
      <c r="C149" s="4"/>
      <c r="D149" s="4"/>
      <c r="E149" s="4"/>
      <c r="F149" s="4"/>
      <c r="G149" s="4"/>
      <c r="H149" s="4"/>
      <c r="I149" s="4"/>
      <c r="J149" s="4"/>
      <c r="K149" s="5"/>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row>
    <row r="150" spans="1:40" ht="12.75" customHeight="1">
      <c r="A150" s="4"/>
      <c r="B150" s="4"/>
      <c r="C150" s="4"/>
      <c r="D150" s="4"/>
      <c r="E150" s="4"/>
      <c r="F150" s="4"/>
      <c r="G150" s="4"/>
      <c r="H150" s="4"/>
      <c r="I150" s="4"/>
      <c r="J150" s="4"/>
      <c r="K150" s="5"/>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row>
    <row r="151" spans="1:40" ht="12.75" customHeight="1">
      <c r="A151" s="4"/>
      <c r="B151" s="4"/>
      <c r="C151" s="4"/>
      <c r="D151" s="4"/>
      <c r="E151" s="4"/>
      <c r="F151" s="4"/>
      <c r="G151" s="4"/>
      <c r="H151" s="4"/>
      <c r="I151" s="4"/>
      <c r="J151" s="4"/>
      <c r="K151" s="5"/>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row>
    <row r="152" spans="1:40" ht="12.75" customHeight="1">
      <c r="A152" s="4"/>
      <c r="B152" s="4"/>
      <c r="C152" s="4"/>
      <c r="D152" s="4"/>
      <c r="E152" s="4"/>
      <c r="F152" s="4"/>
      <c r="G152" s="4"/>
      <c r="H152" s="4"/>
      <c r="I152" s="4"/>
      <c r="J152" s="4"/>
      <c r="K152" s="5"/>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row>
    <row r="153" spans="1:40" ht="12.75" customHeight="1">
      <c r="A153" s="4"/>
      <c r="B153" s="4"/>
      <c r="C153" s="4"/>
      <c r="D153" s="4"/>
      <c r="E153" s="4"/>
      <c r="F153" s="4"/>
      <c r="G153" s="4"/>
      <c r="H153" s="4"/>
      <c r="I153" s="4"/>
      <c r="J153" s="4"/>
      <c r="K153" s="5"/>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row>
    <row r="154" spans="1:40" ht="12.75" customHeight="1">
      <c r="A154" s="4"/>
      <c r="B154" s="4"/>
      <c r="C154" s="4"/>
      <c r="D154" s="4"/>
      <c r="E154" s="4"/>
      <c r="F154" s="4"/>
      <c r="G154" s="4"/>
      <c r="H154" s="4"/>
      <c r="I154" s="134"/>
      <c r="J154" s="4"/>
      <c r="K154" s="5"/>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row>
    <row r="155" spans="1:40" ht="12.75" customHeight="1">
      <c r="A155" s="4"/>
      <c r="B155" s="4"/>
      <c r="C155" s="4"/>
      <c r="D155" s="4"/>
      <c r="E155" s="4"/>
      <c r="F155" s="4"/>
      <c r="G155" s="4"/>
      <c r="H155" s="4"/>
      <c r="I155" s="4"/>
      <c r="J155" s="4"/>
      <c r="K155" s="5"/>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row>
    <row r="156" spans="1:40" ht="12.75" customHeight="1">
      <c r="A156" s="4"/>
      <c r="B156" s="4"/>
      <c r="C156" s="4"/>
      <c r="D156" s="4"/>
      <c r="E156" s="4"/>
      <c r="F156" s="4"/>
      <c r="G156" s="4"/>
      <c r="H156" s="4"/>
      <c r="I156" s="4"/>
      <c r="J156" s="4"/>
      <c r="K156" s="5"/>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row>
    <row r="157" spans="1:40" ht="12.75" customHeight="1">
      <c r="A157" s="4"/>
      <c r="B157" s="4"/>
      <c r="C157" s="4"/>
      <c r="D157" s="4"/>
      <c r="E157" s="4"/>
      <c r="F157" s="4"/>
      <c r="G157" s="4"/>
      <c r="H157" s="4"/>
      <c r="I157" s="4"/>
      <c r="J157" s="4"/>
      <c r="K157" s="5"/>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row>
    <row r="158" spans="1:40" ht="12.75" customHeight="1">
      <c r="A158" s="4"/>
      <c r="B158" s="4"/>
      <c r="C158" s="4"/>
      <c r="D158" s="4"/>
      <c r="E158" s="4"/>
      <c r="F158" s="4"/>
      <c r="G158" s="4"/>
      <c r="H158" s="4"/>
      <c r="I158" s="4"/>
      <c r="J158" s="4"/>
      <c r="K158" s="5"/>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row>
    <row r="159" spans="1:40" ht="12.75" customHeight="1">
      <c r="A159" s="4"/>
      <c r="B159" s="4"/>
      <c r="C159" s="4"/>
      <c r="D159" s="4"/>
      <c r="E159" s="4"/>
      <c r="F159" s="4"/>
      <c r="G159" s="4"/>
      <c r="H159" s="4"/>
      <c r="I159" s="4"/>
      <c r="J159" s="4"/>
      <c r="K159" s="5"/>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row>
    <row r="160" spans="1:40" ht="12.75" customHeight="1">
      <c r="A160" s="4"/>
      <c r="B160" s="4"/>
      <c r="C160" s="4"/>
      <c r="D160" s="4"/>
      <c r="E160" s="4"/>
      <c r="F160" s="4"/>
      <c r="G160" s="4"/>
      <c r="H160" s="4"/>
      <c r="I160" s="4"/>
      <c r="J160" s="4"/>
      <c r="K160" s="5"/>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row>
    <row r="161" spans="1:40" ht="12.75" customHeight="1">
      <c r="A161" s="4"/>
      <c r="B161" s="4"/>
      <c r="C161" s="4"/>
      <c r="D161" s="4"/>
      <c r="E161" s="4"/>
      <c r="F161" s="4"/>
      <c r="G161" s="4"/>
      <c r="H161" s="4"/>
      <c r="I161" s="4"/>
      <c r="J161" s="4"/>
      <c r="K161" s="5"/>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row>
    <row r="162" spans="1:40" ht="12.75" customHeight="1">
      <c r="A162" s="4"/>
      <c r="B162" s="4"/>
      <c r="C162" s="4"/>
      <c r="D162" s="4"/>
      <c r="E162" s="4"/>
      <c r="F162" s="4"/>
      <c r="G162" s="4"/>
      <c r="H162" s="4"/>
      <c r="I162" s="4"/>
      <c r="J162" s="4"/>
      <c r="K162" s="5"/>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row>
    <row r="163" spans="1:40" ht="12.75" customHeight="1">
      <c r="A163" s="4"/>
      <c r="B163" s="4"/>
      <c r="C163" s="4"/>
      <c r="D163" s="4"/>
      <c r="E163" s="4"/>
      <c r="F163" s="4"/>
      <c r="G163" s="4"/>
      <c r="H163" s="4"/>
      <c r="I163" s="4"/>
      <c r="J163" s="4"/>
      <c r="K163" s="5"/>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row>
    <row r="164" spans="1:40" ht="12.75" customHeight="1">
      <c r="A164" s="4"/>
      <c r="B164" s="4"/>
      <c r="C164" s="4"/>
      <c r="D164" s="4"/>
      <c r="E164" s="4"/>
      <c r="F164" s="4"/>
      <c r="G164" s="4"/>
      <c r="H164" s="4"/>
      <c r="I164" s="4"/>
      <c r="J164" s="4"/>
      <c r="K164" s="5"/>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row>
    <row r="165" spans="1:40" ht="12.75" customHeight="1">
      <c r="A165" s="4"/>
      <c r="B165" s="4"/>
      <c r="C165" s="4"/>
      <c r="D165" s="4"/>
      <c r="E165" s="4"/>
      <c r="F165" s="4"/>
      <c r="G165" s="4"/>
      <c r="H165" s="4"/>
      <c r="I165" s="4"/>
      <c r="J165" s="4"/>
      <c r="K165" s="5"/>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row>
    <row r="166" spans="1:40" ht="12.75" customHeight="1">
      <c r="A166" s="4"/>
      <c r="B166" s="4"/>
      <c r="C166" s="4"/>
      <c r="D166" s="4"/>
      <c r="E166" s="4"/>
      <c r="F166" s="4"/>
      <c r="G166" s="4"/>
      <c r="H166" s="4"/>
      <c r="I166" s="4"/>
      <c r="J166" s="4"/>
      <c r="K166" s="5"/>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row>
    <row r="167" spans="1:40" ht="12.75" customHeight="1">
      <c r="A167" s="4"/>
      <c r="B167" s="4"/>
      <c r="C167" s="4"/>
      <c r="D167" s="4"/>
      <c r="E167" s="4"/>
      <c r="F167" s="4"/>
      <c r="G167" s="4"/>
      <c r="H167" s="4"/>
      <c r="I167" s="4"/>
      <c r="J167" s="4"/>
      <c r="K167" s="5"/>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row>
    <row r="168" spans="1:40" ht="12.75" customHeight="1">
      <c r="A168" s="4"/>
      <c r="B168" s="4"/>
      <c r="C168" s="4"/>
      <c r="D168" s="4"/>
      <c r="E168" s="4"/>
      <c r="F168" s="4"/>
      <c r="G168" s="4"/>
      <c r="H168" s="4"/>
      <c r="I168" s="4"/>
      <c r="J168" s="4"/>
      <c r="K168" s="5"/>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row>
    <row r="169" spans="1:40" ht="12.75" customHeight="1">
      <c r="A169" s="4"/>
      <c r="B169" s="4"/>
      <c r="C169" s="4"/>
      <c r="D169" s="4"/>
      <c r="E169" s="4"/>
      <c r="F169" s="4"/>
      <c r="G169" s="4"/>
      <c r="H169" s="4"/>
      <c r="I169" s="4"/>
      <c r="J169" s="4"/>
      <c r="K169" s="5"/>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row>
    <row r="170" spans="1:40" ht="12.75" customHeight="1">
      <c r="A170" s="4"/>
      <c r="B170" s="4"/>
      <c r="C170" s="4"/>
      <c r="D170" s="4"/>
      <c r="E170" s="4"/>
      <c r="F170" s="4"/>
      <c r="G170" s="4"/>
      <c r="H170" s="4"/>
      <c r="I170" s="4"/>
      <c r="J170" s="4"/>
      <c r="K170" s="5"/>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row>
    <row r="171" spans="1:40" ht="12.75" customHeight="1">
      <c r="A171" s="4"/>
      <c r="B171" s="4"/>
      <c r="C171" s="4"/>
      <c r="D171" s="4"/>
      <c r="E171" s="4"/>
      <c r="F171" s="4"/>
      <c r="G171" s="4"/>
      <c r="H171" s="4"/>
      <c r="I171" s="4"/>
      <c r="J171" s="4"/>
      <c r="K171" s="5"/>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row>
    <row r="172" spans="1:40" ht="12.75" customHeight="1">
      <c r="A172" s="4"/>
      <c r="B172" s="4"/>
      <c r="C172" s="4"/>
      <c r="D172" s="4"/>
      <c r="E172" s="4"/>
      <c r="F172" s="4"/>
      <c r="G172" s="4"/>
      <c r="H172" s="4"/>
      <c r="I172" s="4"/>
      <c r="J172" s="4"/>
      <c r="K172" s="5"/>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row>
    <row r="173" spans="1:40" ht="12.75" customHeight="1">
      <c r="A173" s="4"/>
      <c r="B173" s="4"/>
      <c r="C173" s="4"/>
      <c r="D173" s="4"/>
      <c r="E173" s="4"/>
      <c r="F173" s="4"/>
      <c r="G173" s="4"/>
      <c r="H173" s="4"/>
      <c r="I173" s="4"/>
      <c r="J173" s="4"/>
      <c r="K173" s="5"/>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row>
    <row r="174" spans="1:40" ht="12.75" customHeight="1">
      <c r="A174" s="4"/>
      <c r="B174" s="4"/>
      <c r="C174" s="4"/>
      <c r="D174" s="4"/>
      <c r="E174" s="4"/>
      <c r="F174" s="4"/>
      <c r="G174" s="4"/>
      <c r="H174" s="4"/>
      <c r="I174" s="4"/>
      <c r="J174" s="4"/>
      <c r="K174" s="5"/>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row>
    <row r="175" spans="1:40" ht="12.75" customHeight="1">
      <c r="A175" s="4"/>
      <c r="B175" s="4"/>
      <c r="C175" s="4"/>
      <c r="D175" s="4"/>
      <c r="E175" s="4"/>
      <c r="F175" s="4"/>
      <c r="G175" s="4"/>
      <c r="H175" s="4"/>
      <c r="I175" s="4"/>
      <c r="J175" s="4"/>
      <c r="K175" s="5"/>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row>
    <row r="176" spans="1:40" ht="12.75" customHeight="1">
      <c r="A176" s="4"/>
      <c r="B176" s="4"/>
      <c r="C176" s="4"/>
      <c r="D176" s="4"/>
      <c r="E176" s="4"/>
      <c r="F176" s="4"/>
      <c r="G176" s="4"/>
      <c r="H176" s="4"/>
      <c r="I176" s="4"/>
      <c r="J176" s="4"/>
      <c r="K176" s="5"/>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row>
    <row r="177" spans="1:40" ht="12.75" customHeight="1">
      <c r="A177" s="4"/>
      <c r="B177" s="4"/>
      <c r="C177" s="4"/>
      <c r="D177" s="4"/>
      <c r="E177" s="4"/>
      <c r="F177" s="4"/>
      <c r="G177" s="4"/>
      <c r="H177" s="4"/>
      <c r="I177" s="4"/>
      <c r="J177" s="4"/>
      <c r="K177" s="5"/>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row>
    <row r="178" spans="1:40" ht="12.75" customHeight="1">
      <c r="A178" s="4"/>
      <c r="B178" s="4"/>
      <c r="C178" s="4"/>
      <c r="D178" s="4"/>
      <c r="E178" s="4"/>
      <c r="F178" s="4"/>
      <c r="G178" s="4"/>
      <c r="H178" s="4"/>
      <c r="I178" s="4"/>
      <c r="J178" s="4"/>
      <c r="K178" s="5"/>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row>
    <row r="179" spans="1:40" ht="12.75" customHeight="1">
      <c r="A179" s="4"/>
      <c r="B179" s="4"/>
      <c r="C179" s="4"/>
      <c r="D179" s="4"/>
      <c r="E179" s="4"/>
      <c r="F179" s="4"/>
      <c r="G179" s="4"/>
      <c r="H179" s="4"/>
      <c r="I179" s="4"/>
      <c r="J179" s="4"/>
      <c r="K179" s="5"/>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row>
    <row r="180" spans="1:40" ht="12.75" customHeight="1">
      <c r="A180" s="4"/>
      <c r="B180" s="4"/>
      <c r="C180" s="4"/>
      <c r="D180" s="4"/>
      <c r="E180" s="4"/>
      <c r="F180" s="4"/>
      <c r="G180" s="4"/>
      <c r="H180" s="4"/>
      <c r="I180" s="4"/>
      <c r="J180" s="4"/>
      <c r="K180" s="5"/>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row>
    <row r="181" spans="1:40" ht="12.75" customHeight="1">
      <c r="A181" s="4"/>
      <c r="B181" s="4"/>
      <c r="C181" s="4"/>
      <c r="D181" s="4"/>
      <c r="E181" s="4"/>
      <c r="F181" s="4"/>
      <c r="G181" s="4"/>
      <c r="H181" s="4"/>
      <c r="I181" s="4"/>
      <c r="J181" s="4"/>
      <c r="K181" s="5"/>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row>
    <row r="182" spans="1:40" ht="12.75" customHeight="1">
      <c r="A182" s="4"/>
      <c r="B182" s="4"/>
      <c r="C182" s="4"/>
      <c r="D182" s="4"/>
      <c r="E182" s="4"/>
      <c r="F182" s="4"/>
      <c r="G182" s="4"/>
      <c r="H182" s="4"/>
      <c r="I182" s="4"/>
      <c r="J182" s="4"/>
      <c r="K182" s="5"/>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row>
    <row r="183" spans="1:40" ht="12.75" customHeight="1">
      <c r="A183" s="4"/>
      <c r="B183" s="4"/>
      <c r="C183" s="4"/>
      <c r="D183" s="4"/>
      <c r="E183" s="4"/>
      <c r="F183" s="4"/>
      <c r="G183" s="4"/>
      <c r="H183" s="4"/>
      <c r="I183" s="4"/>
      <c r="J183" s="4"/>
      <c r="K183" s="5"/>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row>
    <row r="184" spans="1:40" ht="12.75" customHeight="1">
      <c r="A184" s="4"/>
      <c r="B184" s="4"/>
      <c r="C184" s="4"/>
      <c r="D184" s="4"/>
      <c r="E184" s="4"/>
      <c r="F184" s="4"/>
      <c r="G184" s="4"/>
      <c r="H184" s="4"/>
      <c r="I184" s="4"/>
      <c r="J184" s="4"/>
      <c r="K184" s="5"/>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row>
    <row r="185" spans="1:40" ht="12.75" customHeight="1">
      <c r="A185" s="4"/>
      <c r="B185" s="4"/>
      <c r="C185" s="4"/>
      <c r="D185" s="4"/>
      <c r="E185" s="4"/>
      <c r="F185" s="4"/>
      <c r="G185" s="4"/>
      <c r="H185" s="4"/>
      <c r="I185" s="4"/>
      <c r="J185" s="4"/>
      <c r="K185" s="5"/>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row>
    <row r="186" spans="1:40" ht="12.75" customHeight="1">
      <c r="A186" s="4"/>
      <c r="B186" s="4"/>
      <c r="C186" s="4"/>
      <c r="D186" s="4"/>
      <c r="E186" s="4"/>
      <c r="F186" s="4"/>
      <c r="G186" s="4"/>
      <c r="H186" s="4"/>
      <c r="I186" s="4"/>
      <c r="J186" s="4"/>
      <c r="K186" s="5"/>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row>
    <row r="187" spans="1:40" ht="12.75" customHeight="1">
      <c r="A187" s="4"/>
      <c r="B187" s="4"/>
      <c r="C187" s="4"/>
      <c r="D187" s="4"/>
      <c r="E187" s="4"/>
      <c r="F187" s="4"/>
      <c r="G187" s="4"/>
      <c r="H187" s="4"/>
      <c r="I187" s="4"/>
      <c r="J187" s="4"/>
      <c r="K187" s="5"/>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row>
    <row r="188" spans="1:40" ht="12.75" customHeight="1">
      <c r="A188" s="4"/>
      <c r="B188" s="4"/>
      <c r="C188" s="4"/>
      <c r="D188" s="4"/>
      <c r="E188" s="4"/>
      <c r="F188" s="4"/>
      <c r="G188" s="4"/>
      <c r="H188" s="4"/>
      <c r="I188" s="4"/>
      <c r="J188" s="4"/>
      <c r="K188" s="5"/>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row>
    <row r="189" spans="1:40" ht="12.75" customHeight="1">
      <c r="A189" s="4"/>
      <c r="B189" s="4"/>
      <c r="C189" s="4"/>
      <c r="D189" s="4"/>
      <c r="E189" s="4"/>
      <c r="F189" s="4"/>
      <c r="G189" s="4"/>
      <c r="H189" s="4"/>
      <c r="I189" s="4"/>
      <c r="J189" s="4"/>
      <c r="K189" s="5"/>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row>
    <row r="190" spans="1:40" ht="12.75" customHeight="1">
      <c r="A190" s="4"/>
      <c r="B190" s="4"/>
      <c r="C190" s="4"/>
      <c r="D190" s="4"/>
      <c r="E190" s="4"/>
      <c r="F190" s="4"/>
      <c r="G190" s="4"/>
      <c r="H190" s="4"/>
      <c r="I190" s="4"/>
      <c r="J190" s="4"/>
      <c r="K190" s="5"/>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row>
    <row r="191" spans="1:40" ht="12.75" customHeight="1">
      <c r="A191" s="4"/>
      <c r="B191" s="4"/>
      <c r="C191" s="4"/>
      <c r="D191" s="4"/>
      <c r="E191" s="4"/>
      <c r="F191" s="4"/>
      <c r="G191" s="4"/>
      <c r="H191" s="4"/>
      <c r="I191" s="4"/>
      <c r="J191" s="4"/>
      <c r="K191" s="5"/>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row>
    <row r="192" spans="1:40" ht="12.75" customHeight="1">
      <c r="A192" s="4"/>
      <c r="B192" s="4"/>
      <c r="C192" s="4"/>
      <c r="D192" s="4"/>
      <c r="E192" s="4"/>
      <c r="F192" s="4"/>
      <c r="G192" s="4"/>
      <c r="H192" s="4"/>
      <c r="I192" s="4"/>
      <c r="J192" s="4"/>
      <c r="K192" s="5"/>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row>
    <row r="193" spans="1:40" ht="12.75" customHeight="1">
      <c r="A193" s="4"/>
      <c r="B193" s="4"/>
      <c r="C193" s="4"/>
      <c r="D193" s="4"/>
      <c r="E193" s="4"/>
      <c r="F193" s="4"/>
      <c r="G193" s="4"/>
      <c r="H193" s="4"/>
      <c r="I193" s="4"/>
      <c r="J193" s="4"/>
      <c r="K193" s="5"/>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row>
    <row r="194" spans="1:40" ht="12.75" customHeight="1">
      <c r="A194" s="4"/>
      <c r="B194" s="4"/>
      <c r="C194" s="4"/>
      <c r="D194" s="4"/>
      <c r="E194" s="4"/>
      <c r="F194" s="4"/>
      <c r="G194" s="4"/>
      <c r="H194" s="4"/>
      <c r="I194" s="4"/>
      <c r="J194" s="4"/>
      <c r="K194" s="5"/>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row>
    <row r="195" spans="1:40" ht="12.75" customHeight="1">
      <c r="A195" s="4"/>
      <c r="B195" s="4"/>
      <c r="C195" s="4"/>
      <c r="D195" s="4"/>
      <c r="E195" s="4"/>
      <c r="F195" s="4"/>
      <c r="G195" s="4"/>
      <c r="H195" s="4"/>
      <c r="I195" s="4"/>
      <c r="J195" s="4"/>
      <c r="K195" s="5"/>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row>
    <row r="196" spans="1:40" ht="12.75" customHeight="1">
      <c r="A196" s="4"/>
      <c r="B196" s="4"/>
      <c r="C196" s="4"/>
      <c r="D196" s="4"/>
      <c r="E196" s="4"/>
      <c r="F196" s="4"/>
      <c r="G196" s="4"/>
      <c r="H196" s="4"/>
      <c r="I196" s="4"/>
      <c r="J196" s="4"/>
      <c r="K196" s="5"/>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row>
    <row r="197" spans="1:40" ht="12.75" customHeight="1">
      <c r="A197" s="4"/>
      <c r="B197" s="4"/>
      <c r="C197" s="4"/>
      <c r="D197" s="4"/>
      <c r="E197" s="4"/>
      <c r="F197" s="4"/>
      <c r="G197" s="4"/>
      <c r="H197" s="4"/>
      <c r="I197" s="4"/>
      <c r="J197" s="4"/>
      <c r="K197" s="5"/>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row>
    <row r="198" spans="1:40" ht="12.75" customHeight="1">
      <c r="A198" s="4"/>
      <c r="B198" s="4"/>
      <c r="C198" s="4"/>
      <c r="D198" s="4"/>
      <c r="E198" s="4"/>
      <c r="F198" s="4"/>
      <c r="G198" s="4"/>
      <c r="H198" s="4"/>
      <c r="I198" s="4"/>
      <c r="J198" s="4"/>
      <c r="K198" s="5"/>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row>
    <row r="199" spans="1:40" ht="12.75" customHeight="1">
      <c r="A199" s="4"/>
      <c r="B199" s="4"/>
      <c r="C199" s="4"/>
      <c r="D199" s="4"/>
      <c r="E199" s="4"/>
      <c r="F199" s="4"/>
      <c r="G199" s="4"/>
      <c r="H199" s="4"/>
      <c r="I199" s="4"/>
      <c r="J199" s="4"/>
      <c r="K199" s="5"/>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row>
    <row r="200" spans="1:40" ht="12.75" customHeight="1">
      <c r="A200" s="4"/>
      <c r="B200" s="4"/>
      <c r="C200" s="4"/>
      <c r="D200" s="4"/>
      <c r="E200" s="4"/>
      <c r="F200" s="4"/>
      <c r="G200" s="4"/>
      <c r="H200" s="4"/>
      <c r="I200" s="4"/>
      <c r="J200" s="4"/>
      <c r="K200" s="5"/>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row>
    <row r="201" spans="1:40" ht="12.75" customHeight="1">
      <c r="A201" s="4"/>
      <c r="B201" s="4"/>
      <c r="C201" s="4"/>
      <c r="D201" s="4"/>
      <c r="E201" s="4"/>
      <c r="F201" s="4"/>
      <c r="G201" s="4"/>
      <c r="H201" s="4"/>
      <c r="I201" s="4"/>
      <c r="J201" s="4"/>
      <c r="K201" s="5"/>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row>
    <row r="202" spans="1:40" ht="12.75" customHeight="1">
      <c r="A202" s="4"/>
      <c r="B202" s="4"/>
      <c r="C202" s="4"/>
      <c r="D202" s="4"/>
      <c r="E202" s="4"/>
      <c r="F202" s="4"/>
      <c r="G202" s="4"/>
      <c r="H202" s="4"/>
      <c r="I202" s="4"/>
      <c r="J202" s="4"/>
      <c r="K202" s="5"/>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row>
    <row r="203" spans="1:40" ht="12.75" customHeight="1">
      <c r="A203" s="4"/>
      <c r="B203" s="4"/>
      <c r="C203" s="4"/>
      <c r="D203" s="4"/>
      <c r="E203" s="4"/>
      <c r="F203" s="4"/>
      <c r="G203" s="4"/>
      <c r="H203" s="4"/>
      <c r="I203" s="4"/>
      <c r="J203" s="4"/>
      <c r="K203" s="5"/>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row>
    <row r="204" spans="1:40" ht="12.75" customHeight="1">
      <c r="A204" s="4"/>
      <c r="B204" s="4"/>
      <c r="C204" s="4"/>
      <c r="D204" s="4"/>
      <c r="E204" s="4"/>
      <c r="F204" s="4"/>
      <c r="G204" s="4"/>
      <c r="H204" s="4"/>
      <c r="I204" s="4"/>
      <c r="J204" s="4"/>
      <c r="K204" s="5"/>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row>
    <row r="205" spans="1:40" ht="12.75" customHeight="1">
      <c r="A205" s="4"/>
      <c r="B205" s="4"/>
      <c r="C205" s="4"/>
      <c r="D205" s="4"/>
      <c r="E205" s="4"/>
      <c r="F205" s="4"/>
      <c r="G205" s="4"/>
      <c r="H205" s="4"/>
      <c r="I205" s="4"/>
      <c r="J205" s="4"/>
      <c r="K205" s="5"/>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row>
    <row r="206" spans="1:40" ht="12.75" customHeight="1">
      <c r="A206" s="4"/>
      <c r="B206" s="4"/>
      <c r="C206" s="4"/>
      <c r="D206" s="4"/>
      <c r="E206" s="4"/>
      <c r="F206" s="4"/>
      <c r="G206" s="4"/>
      <c r="H206" s="4"/>
      <c r="I206" s="4"/>
      <c r="J206" s="4"/>
      <c r="K206" s="5"/>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row>
    <row r="207" spans="1:40" ht="12.75" customHeight="1">
      <c r="A207" s="4"/>
      <c r="B207" s="4"/>
      <c r="C207" s="4"/>
      <c r="D207" s="4"/>
      <c r="E207" s="4"/>
      <c r="F207" s="4"/>
      <c r="G207" s="4"/>
      <c r="H207" s="4"/>
      <c r="I207" s="4"/>
      <c r="J207" s="4"/>
      <c r="K207" s="5"/>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row>
    <row r="208" spans="1:40" ht="12.75" customHeight="1">
      <c r="A208" s="4"/>
      <c r="B208" s="4"/>
      <c r="C208" s="4"/>
      <c r="D208" s="4"/>
      <c r="E208" s="4"/>
      <c r="F208" s="4"/>
      <c r="G208" s="4"/>
      <c r="H208" s="4"/>
      <c r="I208" s="4"/>
      <c r="J208" s="4"/>
      <c r="K208" s="5"/>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row>
    <row r="209" spans="1:40" ht="12.75" customHeight="1">
      <c r="A209" s="4"/>
      <c r="B209" s="4"/>
      <c r="C209" s="4"/>
      <c r="D209" s="4"/>
      <c r="E209" s="4"/>
      <c r="F209" s="4"/>
      <c r="G209" s="4"/>
      <c r="H209" s="4"/>
      <c r="I209" s="4"/>
      <c r="J209" s="4"/>
      <c r="K209" s="5"/>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row>
    <row r="210" spans="1:40" ht="12.75" customHeight="1">
      <c r="A210" s="4"/>
      <c r="B210" s="4"/>
      <c r="C210" s="4"/>
      <c r="D210" s="4"/>
      <c r="E210" s="4"/>
      <c r="F210" s="4"/>
      <c r="G210" s="4"/>
      <c r="H210" s="4"/>
      <c r="I210" s="4"/>
      <c r="J210" s="4"/>
      <c r="K210" s="5"/>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row>
    <row r="211" spans="1:40" ht="12.75" customHeight="1">
      <c r="A211" s="4"/>
      <c r="B211" s="4"/>
      <c r="C211" s="4"/>
      <c r="D211" s="4"/>
      <c r="E211" s="4"/>
      <c r="F211" s="4"/>
      <c r="G211" s="4"/>
      <c r="H211" s="4"/>
      <c r="I211" s="4"/>
      <c r="J211" s="4"/>
      <c r="K211" s="5"/>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row>
    <row r="212" spans="1:40" ht="12.75" customHeight="1">
      <c r="A212" s="4"/>
      <c r="B212" s="4"/>
      <c r="C212" s="4"/>
      <c r="D212" s="4"/>
      <c r="E212" s="4"/>
      <c r="F212" s="4"/>
      <c r="G212" s="4"/>
      <c r="H212" s="4"/>
      <c r="I212" s="4"/>
      <c r="J212" s="4"/>
      <c r="K212" s="5"/>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row>
    <row r="213" spans="1:40" ht="12.75" customHeight="1">
      <c r="A213" s="4"/>
      <c r="B213" s="4"/>
      <c r="C213" s="4"/>
      <c r="D213" s="4"/>
      <c r="E213" s="4"/>
      <c r="F213" s="4"/>
      <c r="G213" s="4"/>
      <c r="H213" s="4"/>
      <c r="I213" s="4"/>
      <c r="J213" s="4"/>
      <c r="K213" s="5"/>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row>
    <row r="214" spans="1:40" ht="12.75" customHeight="1">
      <c r="A214" s="4"/>
      <c r="B214" s="4"/>
      <c r="C214" s="4"/>
      <c r="D214" s="4"/>
      <c r="E214" s="4"/>
      <c r="F214" s="4"/>
      <c r="G214" s="4"/>
      <c r="H214" s="4"/>
      <c r="I214" s="4"/>
      <c r="J214" s="4"/>
      <c r="K214" s="5"/>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row>
    <row r="215" spans="1:40" ht="12.75" customHeight="1">
      <c r="A215" s="4"/>
      <c r="B215" s="4"/>
      <c r="C215" s="4"/>
      <c r="D215" s="4"/>
      <c r="E215" s="4"/>
      <c r="F215" s="4"/>
      <c r="G215" s="4"/>
      <c r="H215" s="4"/>
      <c r="I215" s="4"/>
      <c r="J215" s="4"/>
      <c r="K215" s="5"/>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row>
    <row r="216" spans="1:40" ht="12.75" customHeight="1">
      <c r="A216" s="4"/>
      <c r="B216" s="4"/>
      <c r="C216" s="4"/>
      <c r="D216" s="4"/>
      <c r="E216" s="4"/>
      <c r="F216" s="4"/>
      <c r="G216" s="4"/>
      <c r="H216" s="4"/>
      <c r="I216" s="4"/>
      <c r="J216" s="4"/>
      <c r="K216" s="5"/>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row>
    <row r="217" spans="1:40" ht="12.75" customHeight="1">
      <c r="A217" s="4"/>
      <c r="B217" s="4"/>
      <c r="C217" s="4"/>
      <c r="D217" s="4"/>
      <c r="E217" s="4"/>
      <c r="F217" s="4"/>
      <c r="G217" s="4"/>
      <c r="H217" s="4"/>
      <c r="I217" s="4"/>
      <c r="J217" s="4"/>
      <c r="K217" s="5"/>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row>
    <row r="218" spans="1:40" ht="12.75" customHeight="1">
      <c r="A218" s="4"/>
      <c r="B218" s="4"/>
      <c r="C218" s="4"/>
      <c r="D218" s="4"/>
      <c r="E218" s="4"/>
      <c r="F218" s="4"/>
      <c r="G218" s="4"/>
      <c r="H218" s="4"/>
      <c r="I218" s="4"/>
      <c r="J218" s="4"/>
      <c r="K218" s="5"/>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row>
    <row r="219" spans="1:40" ht="12.75" customHeight="1">
      <c r="A219" s="4"/>
      <c r="B219" s="4"/>
      <c r="C219" s="4"/>
      <c r="D219" s="4"/>
      <c r="E219" s="4"/>
      <c r="F219" s="4"/>
      <c r="G219" s="4"/>
      <c r="H219" s="4"/>
      <c r="I219" s="4"/>
      <c r="J219" s="4"/>
      <c r="K219" s="5"/>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row>
    <row r="220" spans="1:40" ht="12.75" customHeight="1">
      <c r="A220" s="4"/>
      <c r="B220" s="4"/>
      <c r="C220" s="4"/>
      <c r="D220" s="4"/>
      <c r="E220" s="4"/>
      <c r="F220" s="4"/>
      <c r="G220" s="4"/>
      <c r="H220" s="4"/>
      <c r="I220" s="4"/>
      <c r="J220" s="4"/>
      <c r="K220" s="5"/>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row>
    <row r="221" spans="1:40" ht="12.75" customHeight="1">
      <c r="A221" s="4"/>
      <c r="B221" s="4"/>
      <c r="C221" s="4"/>
      <c r="D221" s="4"/>
      <c r="E221" s="4"/>
      <c r="F221" s="4"/>
      <c r="G221" s="4"/>
      <c r="H221" s="4"/>
      <c r="I221" s="4"/>
      <c r="J221" s="4"/>
      <c r="K221" s="5"/>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row>
    <row r="222" spans="1:40" ht="12.75" customHeight="1">
      <c r="A222" s="4"/>
      <c r="B222" s="4"/>
      <c r="C222" s="4"/>
      <c r="D222" s="4"/>
      <c r="E222" s="4"/>
      <c r="F222" s="4"/>
      <c r="G222" s="4"/>
      <c r="H222" s="4"/>
      <c r="I222" s="4"/>
      <c r="J222" s="4"/>
      <c r="K222" s="5"/>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row>
    <row r="223" spans="1:40" ht="12.75" customHeight="1">
      <c r="A223" s="4"/>
      <c r="B223" s="4"/>
      <c r="C223" s="4"/>
      <c r="D223" s="4"/>
      <c r="E223" s="4"/>
      <c r="F223" s="4"/>
      <c r="G223" s="4"/>
      <c r="H223" s="4"/>
      <c r="I223" s="4"/>
      <c r="J223" s="4"/>
      <c r="K223" s="5"/>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row>
    <row r="224" spans="1:40" ht="12.75" customHeight="1">
      <c r="A224" s="4"/>
      <c r="B224" s="4"/>
      <c r="C224" s="4"/>
      <c r="D224" s="4"/>
      <c r="E224" s="4"/>
      <c r="F224" s="4"/>
      <c r="G224" s="4"/>
      <c r="H224" s="4"/>
      <c r="I224" s="4"/>
      <c r="J224" s="4"/>
      <c r="K224" s="5"/>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row>
    <row r="225" spans="1:40" ht="12.75" customHeight="1">
      <c r="A225" s="4"/>
      <c r="B225" s="4"/>
      <c r="C225" s="4"/>
      <c r="D225" s="4"/>
      <c r="E225" s="4"/>
      <c r="F225" s="4"/>
      <c r="G225" s="4"/>
      <c r="H225" s="4"/>
      <c r="I225" s="4"/>
      <c r="J225" s="4"/>
      <c r="K225" s="5"/>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row>
    <row r="226" spans="1:40" ht="12.75" customHeight="1">
      <c r="A226" s="4"/>
      <c r="B226" s="4"/>
      <c r="C226" s="4"/>
      <c r="D226" s="4"/>
      <c r="E226" s="4"/>
      <c r="F226" s="4"/>
      <c r="G226" s="4"/>
      <c r="H226" s="4"/>
      <c r="I226" s="4"/>
      <c r="J226" s="4"/>
      <c r="K226" s="5"/>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row>
    <row r="227" spans="1:40" ht="12.75" customHeight="1">
      <c r="A227" s="4"/>
      <c r="B227" s="4"/>
      <c r="C227" s="4"/>
      <c r="D227" s="4"/>
      <c r="E227" s="4"/>
      <c r="F227" s="4"/>
      <c r="G227" s="4"/>
      <c r="H227" s="4"/>
      <c r="I227" s="4"/>
      <c r="J227" s="4"/>
      <c r="K227" s="5"/>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row>
    <row r="228" spans="1:40" ht="12.75" customHeight="1">
      <c r="A228" s="4"/>
      <c r="B228" s="4"/>
      <c r="C228" s="4"/>
      <c r="D228" s="4"/>
      <c r="E228" s="4"/>
      <c r="F228" s="4"/>
      <c r="G228" s="4"/>
      <c r="H228" s="4"/>
      <c r="I228" s="4"/>
      <c r="J228" s="4"/>
      <c r="K228" s="5"/>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row>
    <row r="229" spans="1:40" ht="12.75" customHeight="1">
      <c r="A229" s="4"/>
      <c r="B229" s="4"/>
      <c r="C229" s="4"/>
      <c r="D229" s="4"/>
      <c r="E229" s="4"/>
      <c r="F229" s="4"/>
      <c r="G229" s="4"/>
      <c r="H229" s="4"/>
      <c r="I229" s="4"/>
      <c r="J229" s="4"/>
      <c r="K229" s="5"/>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row>
    <row r="230" spans="1:40" ht="12.75" customHeight="1">
      <c r="A230" s="4"/>
      <c r="B230" s="4"/>
      <c r="C230" s="4"/>
      <c r="D230" s="4"/>
      <c r="E230" s="4"/>
      <c r="F230" s="4"/>
      <c r="G230" s="4"/>
      <c r="H230" s="4"/>
      <c r="I230" s="4"/>
      <c r="J230" s="4"/>
      <c r="K230" s="5"/>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row>
    <row r="231" spans="1:40" ht="12.75" customHeight="1">
      <c r="A231" s="4"/>
      <c r="B231" s="4"/>
      <c r="C231" s="4"/>
      <c r="D231" s="4"/>
      <c r="E231" s="4"/>
      <c r="F231" s="4"/>
      <c r="G231" s="4"/>
      <c r="H231" s="4"/>
      <c r="I231" s="4"/>
      <c r="J231" s="4"/>
      <c r="K231" s="5"/>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row>
    <row r="232" spans="1:40" ht="12.75" customHeight="1">
      <c r="A232" s="4"/>
      <c r="B232" s="4"/>
      <c r="C232" s="4"/>
      <c r="D232" s="4"/>
      <c r="E232" s="4"/>
      <c r="F232" s="4"/>
      <c r="G232" s="4"/>
      <c r="H232" s="4"/>
      <c r="I232" s="4"/>
      <c r="J232" s="4"/>
      <c r="K232" s="5"/>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row>
    <row r="233" spans="1:40" ht="12.75" customHeight="1">
      <c r="A233" s="4"/>
      <c r="B233" s="4"/>
      <c r="C233" s="4"/>
      <c r="D233" s="4"/>
      <c r="E233" s="4"/>
      <c r="F233" s="4"/>
      <c r="G233" s="4"/>
      <c r="H233" s="4"/>
      <c r="I233" s="4"/>
      <c r="J233" s="4"/>
      <c r="K233" s="5"/>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row>
    <row r="234" spans="1:40" ht="12.75" customHeight="1">
      <c r="A234" s="4"/>
      <c r="B234" s="4"/>
      <c r="C234" s="4"/>
      <c r="D234" s="4"/>
      <c r="E234" s="4"/>
      <c r="F234" s="4"/>
      <c r="G234" s="4"/>
      <c r="H234" s="4"/>
      <c r="I234" s="4"/>
      <c r="J234" s="4"/>
      <c r="K234" s="5"/>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row>
    <row r="235" spans="1:40" ht="12.75" customHeight="1">
      <c r="A235" s="4"/>
      <c r="B235" s="4"/>
      <c r="C235" s="4"/>
      <c r="D235" s="4"/>
      <c r="E235" s="4"/>
      <c r="F235" s="4"/>
      <c r="G235" s="4"/>
      <c r="H235" s="4"/>
      <c r="I235" s="4"/>
      <c r="J235" s="4"/>
      <c r="K235" s="5"/>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row>
    <row r="236" spans="1:40" ht="12.75" customHeight="1">
      <c r="A236" s="4"/>
      <c r="B236" s="4"/>
      <c r="C236" s="4"/>
      <c r="D236" s="4"/>
      <c r="E236" s="4"/>
      <c r="F236" s="4"/>
      <c r="G236" s="4"/>
      <c r="H236" s="4"/>
      <c r="I236" s="4"/>
      <c r="J236" s="4"/>
      <c r="K236" s="5"/>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row>
    <row r="237" spans="1:40" ht="12.75" customHeight="1">
      <c r="A237" s="4"/>
      <c r="B237" s="4"/>
      <c r="C237" s="4"/>
      <c r="D237" s="4"/>
      <c r="E237" s="4"/>
      <c r="F237" s="4"/>
      <c r="G237" s="4"/>
      <c r="H237" s="4"/>
      <c r="I237" s="4"/>
      <c r="J237" s="4"/>
      <c r="K237" s="5"/>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row>
    <row r="238" spans="1:40" ht="12.75" customHeight="1">
      <c r="A238" s="4"/>
      <c r="B238" s="4"/>
      <c r="C238" s="4"/>
      <c r="D238" s="4"/>
      <c r="E238" s="4"/>
      <c r="F238" s="4"/>
      <c r="G238" s="4"/>
      <c r="H238" s="4"/>
      <c r="I238" s="4"/>
      <c r="J238" s="4"/>
      <c r="K238" s="5"/>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row>
    <row r="239" spans="1:40" ht="12.75" customHeight="1">
      <c r="A239" s="4"/>
      <c r="B239" s="4"/>
      <c r="C239" s="4"/>
      <c r="D239" s="4"/>
      <c r="E239" s="4"/>
      <c r="F239" s="4"/>
      <c r="G239" s="4"/>
      <c r="H239" s="4"/>
      <c r="I239" s="4"/>
      <c r="J239" s="4"/>
      <c r="K239" s="5"/>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row>
    <row r="240" spans="1:40" ht="12.75" customHeight="1">
      <c r="A240" s="4"/>
      <c r="B240" s="4"/>
      <c r="C240" s="4"/>
      <c r="D240" s="4"/>
      <c r="E240" s="4"/>
      <c r="F240" s="4"/>
      <c r="G240" s="4"/>
      <c r="H240" s="4"/>
      <c r="I240" s="4"/>
      <c r="J240" s="4"/>
      <c r="K240" s="5"/>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row>
    <row r="241" spans="1:40" ht="12.75" customHeight="1">
      <c r="A241" s="4"/>
      <c r="B241" s="4"/>
      <c r="C241" s="4"/>
      <c r="D241" s="4"/>
      <c r="E241" s="4"/>
      <c r="F241" s="4"/>
      <c r="G241" s="4"/>
      <c r="H241" s="4"/>
      <c r="I241" s="4"/>
      <c r="J241" s="4"/>
      <c r="K241" s="5"/>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row>
    <row r="242" spans="1:40" ht="12.75" customHeight="1">
      <c r="A242" s="4"/>
      <c r="B242" s="4"/>
      <c r="C242" s="4"/>
      <c r="D242" s="4"/>
      <c r="E242" s="4"/>
      <c r="F242" s="4"/>
      <c r="G242" s="4"/>
      <c r="H242" s="4"/>
      <c r="I242" s="4"/>
      <c r="J242" s="4"/>
      <c r="K242" s="5"/>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row>
    <row r="243" spans="1:40" ht="12.75" customHeight="1">
      <c r="A243" s="4"/>
      <c r="B243" s="4"/>
      <c r="C243" s="4"/>
      <c r="D243" s="4"/>
      <c r="E243" s="4"/>
      <c r="F243" s="4"/>
      <c r="G243" s="4"/>
      <c r="H243" s="4"/>
      <c r="I243" s="4"/>
      <c r="J243" s="4"/>
      <c r="K243" s="5"/>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row>
    <row r="244" spans="1:40" ht="12.75" customHeight="1">
      <c r="A244" s="4"/>
      <c r="B244" s="4"/>
      <c r="C244" s="4"/>
      <c r="D244" s="4"/>
      <c r="E244" s="4"/>
      <c r="F244" s="4"/>
      <c r="G244" s="4"/>
      <c r="H244" s="4"/>
      <c r="I244" s="4"/>
      <c r="J244" s="4"/>
      <c r="K244" s="5"/>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row>
    <row r="245" spans="1:40" ht="12.75" customHeight="1">
      <c r="A245" s="4"/>
      <c r="B245" s="4"/>
      <c r="C245" s="4"/>
      <c r="D245" s="4"/>
      <c r="E245" s="4"/>
      <c r="F245" s="4"/>
      <c r="G245" s="4"/>
      <c r="H245" s="4"/>
      <c r="I245" s="4"/>
      <c r="J245" s="4"/>
      <c r="K245" s="5"/>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row>
    <row r="246" spans="1:40" ht="12.75" customHeight="1">
      <c r="A246" s="4"/>
      <c r="B246" s="4"/>
      <c r="C246" s="4"/>
      <c r="D246" s="4"/>
      <c r="E246" s="4"/>
      <c r="F246" s="4"/>
      <c r="G246" s="4"/>
      <c r="H246" s="4"/>
      <c r="I246" s="4"/>
      <c r="J246" s="4"/>
      <c r="K246" s="5"/>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row>
    <row r="247" spans="1:40" ht="12.75" customHeight="1">
      <c r="A247" s="4"/>
      <c r="B247" s="4"/>
      <c r="C247" s="4"/>
      <c r="D247" s="4"/>
      <c r="E247" s="4"/>
      <c r="F247" s="4"/>
      <c r="G247" s="4"/>
      <c r="H247" s="4"/>
      <c r="I247" s="4"/>
      <c r="J247" s="4"/>
      <c r="K247" s="5"/>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row>
    <row r="248" spans="1:40" ht="12.75" customHeight="1">
      <c r="A248" s="4"/>
      <c r="B248" s="4"/>
      <c r="C248" s="4"/>
      <c r="D248" s="4"/>
      <c r="E248" s="4"/>
      <c r="F248" s="4"/>
      <c r="G248" s="4"/>
      <c r="H248" s="4"/>
      <c r="I248" s="4"/>
      <c r="J248" s="4"/>
      <c r="K248" s="5"/>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row>
    <row r="249" spans="1:40" ht="12.75" customHeight="1">
      <c r="A249" s="4"/>
      <c r="B249" s="4"/>
      <c r="C249" s="4"/>
      <c r="D249" s="4"/>
      <c r="E249" s="4"/>
      <c r="F249" s="4"/>
      <c r="G249" s="4"/>
      <c r="H249" s="4"/>
      <c r="I249" s="4"/>
      <c r="J249" s="4"/>
      <c r="K249" s="5"/>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row>
    <row r="250" spans="1:40" ht="12.75" customHeight="1">
      <c r="A250" s="4"/>
      <c r="B250" s="4"/>
      <c r="C250" s="4"/>
      <c r="D250" s="4"/>
      <c r="E250" s="4"/>
      <c r="F250" s="4"/>
      <c r="G250" s="4"/>
      <c r="H250" s="4"/>
      <c r="I250" s="4"/>
      <c r="J250" s="4"/>
      <c r="K250" s="5"/>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row>
    <row r="251" spans="1:40" ht="12.75" customHeight="1">
      <c r="A251" s="4"/>
      <c r="B251" s="4"/>
      <c r="C251" s="4"/>
      <c r="D251" s="4"/>
      <c r="E251" s="4"/>
      <c r="F251" s="4"/>
      <c r="G251" s="4"/>
      <c r="H251" s="4"/>
      <c r="I251" s="4"/>
      <c r="J251" s="4"/>
      <c r="K251" s="5"/>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row>
    <row r="252" spans="1:40" ht="12.75" customHeight="1">
      <c r="A252" s="4"/>
      <c r="B252" s="4"/>
      <c r="C252" s="4"/>
      <c r="D252" s="4"/>
      <c r="E252" s="4"/>
      <c r="F252" s="4"/>
      <c r="G252" s="4"/>
      <c r="H252" s="4"/>
      <c r="I252" s="4"/>
      <c r="J252" s="4"/>
      <c r="K252" s="5"/>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row>
    <row r="253" spans="1:40" ht="12.75" customHeight="1">
      <c r="A253" s="4"/>
      <c r="B253" s="4"/>
      <c r="C253" s="4"/>
      <c r="D253" s="4"/>
      <c r="E253" s="4"/>
      <c r="F253" s="4"/>
      <c r="G253" s="4"/>
      <c r="H253" s="4"/>
      <c r="I253" s="4"/>
      <c r="J253" s="4"/>
      <c r="K253" s="5"/>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row>
    <row r="254" spans="1:40" ht="12.75" customHeight="1">
      <c r="A254" s="4"/>
      <c r="B254" s="4"/>
      <c r="C254" s="4"/>
      <c r="D254" s="4"/>
      <c r="E254" s="4"/>
      <c r="F254" s="4"/>
      <c r="G254" s="4"/>
      <c r="H254" s="4"/>
      <c r="I254" s="4"/>
      <c r="J254" s="4"/>
      <c r="K254" s="5"/>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row>
    <row r="255" spans="1:40" ht="12.75" customHeight="1">
      <c r="A255" s="4"/>
      <c r="B255" s="4"/>
      <c r="C255" s="4"/>
      <c r="D255" s="4"/>
      <c r="E255" s="4"/>
      <c r="F255" s="4"/>
      <c r="G255" s="4"/>
      <c r="H255" s="4"/>
      <c r="I255" s="4"/>
      <c r="J255" s="4"/>
      <c r="K255" s="5"/>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row>
    <row r="256" spans="1:40" ht="12.75" customHeight="1">
      <c r="A256" s="4"/>
      <c r="B256" s="4"/>
      <c r="C256" s="4"/>
      <c r="D256" s="4"/>
      <c r="E256" s="4"/>
      <c r="F256" s="4"/>
      <c r="G256" s="4"/>
      <c r="H256" s="4"/>
      <c r="I256" s="4"/>
      <c r="J256" s="4"/>
      <c r="K256" s="5"/>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row>
    <row r="257" spans="1:40" ht="12.75" customHeight="1">
      <c r="A257" s="4"/>
      <c r="B257" s="4"/>
      <c r="C257" s="4"/>
      <c r="D257" s="4"/>
      <c r="E257" s="4"/>
      <c r="F257" s="4"/>
      <c r="G257" s="4"/>
      <c r="H257" s="4"/>
      <c r="I257" s="4"/>
      <c r="J257" s="4"/>
      <c r="K257" s="5"/>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row>
    <row r="258" spans="1:40" ht="12.75" customHeight="1">
      <c r="A258" s="4"/>
      <c r="B258" s="4"/>
      <c r="C258" s="4"/>
      <c r="D258" s="4"/>
      <c r="E258" s="4"/>
      <c r="F258" s="4"/>
      <c r="G258" s="4"/>
      <c r="H258" s="4"/>
      <c r="I258" s="4"/>
      <c r="J258" s="4"/>
      <c r="K258" s="5"/>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row>
    <row r="259" spans="1:40" ht="12.75" customHeight="1">
      <c r="A259" s="4"/>
      <c r="B259" s="4"/>
      <c r="C259" s="4"/>
      <c r="D259" s="4"/>
      <c r="E259" s="4"/>
      <c r="F259" s="4"/>
      <c r="G259" s="4"/>
      <c r="H259" s="4"/>
      <c r="I259" s="4"/>
      <c r="J259" s="4"/>
      <c r="K259" s="5"/>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row>
    <row r="260" spans="1:40" ht="12.75" customHeight="1">
      <c r="A260" s="4"/>
      <c r="B260" s="4"/>
      <c r="C260" s="4"/>
      <c r="D260" s="4"/>
      <c r="E260" s="4"/>
      <c r="F260" s="4"/>
      <c r="G260" s="4"/>
      <c r="H260" s="4"/>
      <c r="I260" s="4"/>
      <c r="J260" s="4"/>
      <c r="K260" s="5"/>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row>
    <row r="261" spans="1:40" ht="12.75" customHeight="1">
      <c r="A261" s="4"/>
      <c r="B261" s="4"/>
      <c r="C261" s="4"/>
      <c r="D261" s="4"/>
      <c r="E261" s="4"/>
      <c r="F261" s="4"/>
      <c r="G261" s="4"/>
      <c r="H261" s="4"/>
      <c r="I261" s="4"/>
      <c r="J261" s="4"/>
      <c r="K261" s="5"/>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row>
    <row r="262" spans="1:40" ht="12.75" customHeight="1">
      <c r="A262" s="4"/>
      <c r="B262" s="4"/>
      <c r="C262" s="4"/>
      <c r="D262" s="4"/>
      <c r="E262" s="4"/>
      <c r="F262" s="4"/>
      <c r="G262" s="4"/>
      <c r="H262" s="4"/>
      <c r="I262" s="4"/>
      <c r="J262" s="4"/>
      <c r="K262" s="5"/>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row>
    <row r="263" spans="1:40" ht="12.75" customHeight="1">
      <c r="A263" s="4"/>
      <c r="B263" s="4"/>
      <c r="C263" s="4"/>
      <c r="D263" s="4"/>
      <c r="E263" s="4"/>
      <c r="F263" s="4"/>
      <c r="G263" s="4"/>
      <c r="H263" s="4"/>
      <c r="I263" s="4"/>
      <c r="J263" s="4"/>
      <c r="K263" s="5"/>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row>
    <row r="264" spans="1:40" ht="12.75" customHeight="1">
      <c r="A264" s="4"/>
      <c r="B264" s="4"/>
      <c r="C264" s="4"/>
      <c r="D264" s="4"/>
      <c r="E264" s="4"/>
      <c r="F264" s="4"/>
      <c r="G264" s="4"/>
      <c r="H264" s="4"/>
      <c r="I264" s="4"/>
      <c r="J264" s="4"/>
      <c r="K264" s="5"/>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row>
    <row r="265" spans="1:40" ht="12.75" customHeight="1">
      <c r="A265" s="4"/>
      <c r="B265" s="4"/>
      <c r="C265" s="4"/>
      <c r="D265" s="4"/>
      <c r="E265" s="4"/>
      <c r="F265" s="4"/>
      <c r="G265" s="4"/>
      <c r="H265" s="4"/>
      <c r="I265" s="4"/>
      <c r="J265" s="4"/>
      <c r="K265" s="5"/>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row>
    <row r="266" spans="1:40" ht="12.75" customHeight="1">
      <c r="A266" s="4"/>
      <c r="B266" s="4"/>
      <c r="C266" s="4"/>
      <c r="D266" s="4"/>
      <c r="E266" s="4"/>
      <c r="F266" s="4"/>
      <c r="G266" s="4"/>
      <c r="H266" s="4"/>
      <c r="I266" s="4"/>
      <c r="J266" s="4"/>
      <c r="K266" s="5"/>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row>
    <row r="267" spans="1:40" ht="12.75" customHeight="1">
      <c r="A267" s="4"/>
      <c r="B267" s="4"/>
      <c r="C267" s="4"/>
      <c r="D267" s="4"/>
      <c r="E267" s="4"/>
      <c r="F267" s="4"/>
      <c r="G267" s="4"/>
      <c r="H267" s="4"/>
      <c r="I267" s="4"/>
      <c r="J267" s="4"/>
      <c r="K267" s="5"/>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row>
    <row r="268" spans="1:40" ht="12.75" customHeight="1">
      <c r="A268" s="4"/>
      <c r="B268" s="4"/>
      <c r="C268" s="4"/>
      <c r="D268" s="4"/>
      <c r="E268" s="4"/>
      <c r="F268" s="4"/>
      <c r="G268" s="4"/>
      <c r="H268" s="4"/>
      <c r="I268" s="4"/>
      <c r="J268" s="4"/>
      <c r="K268" s="5"/>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row>
    <row r="269" spans="1:40" ht="12.75" customHeight="1">
      <c r="A269" s="4"/>
      <c r="B269" s="4"/>
      <c r="C269" s="4"/>
      <c r="D269" s="4"/>
      <c r="E269" s="4"/>
      <c r="F269" s="4"/>
      <c r="G269" s="4"/>
      <c r="H269" s="4"/>
      <c r="I269" s="4"/>
      <c r="J269" s="4"/>
      <c r="K269" s="5"/>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row>
    <row r="270" spans="1:40" ht="12.75" customHeight="1">
      <c r="A270" s="4"/>
      <c r="B270" s="4"/>
      <c r="C270" s="4"/>
      <c r="D270" s="4"/>
      <c r="E270" s="4"/>
      <c r="F270" s="4"/>
      <c r="G270" s="4"/>
      <c r="H270" s="4"/>
      <c r="I270" s="4"/>
      <c r="J270" s="4"/>
      <c r="K270" s="5"/>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row>
    <row r="271" spans="1:40" ht="12.75" customHeight="1">
      <c r="A271" s="4"/>
      <c r="B271" s="4"/>
      <c r="C271" s="4"/>
      <c r="D271" s="4"/>
      <c r="E271" s="4"/>
      <c r="F271" s="4"/>
      <c r="G271" s="4"/>
      <c r="H271" s="4"/>
      <c r="I271" s="4"/>
      <c r="J271" s="4"/>
      <c r="K271" s="5"/>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row>
    <row r="272" spans="1:40" ht="12.75" customHeight="1">
      <c r="A272" s="4"/>
      <c r="B272" s="4"/>
      <c r="C272" s="4"/>
      <c r="D272" s="4"/>
      <c r="E272" s="4"/>
      <c r="F272" s="4"/>
      <c r="G272" s="4"/>
      <c r="H272" s="4"/>
      <c r="I272" s="4"/>
      <c r="J272" s="4"/>
      <c r="K272" s="5"/>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row>
    <row r="273" spans="1:40" ht="12.75" customHeight="1">
      <c r="A273" s="4"/>
      <c r="B273" s="4"/>
      <c r="C273" s="4"/>
      <c r="D273" s="4"/>
      <c r="E273" s="4"/>
      <c r="F273" s="4"/>
      <c r="G273" s="4"/>
      <c r="H273" s="4"/>
      <c r="I273" s="4"/>
      <c r="J273" s="4"/>
      <c r="K273" s="5"/>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row>
    <row r="274" spans="1:40" ht="12.75" customHeight="1">
      <c r="A274" s="4"/>
      <c r="B274" s="4"/>
      <c r="C274" s="4"/>
      <c r="D274" s="4"/>
      <c r="E274" s="4"/>
      <c r="F274" s="4"/>
      <c r="G274" s="4"/>
      <c r="H274" s="4"/>
      <c r="I274" s="4"/>
      <c r="J274" s="4"/>
      <c r="K274" s="5"/>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row>
    <row r="275" spans="1:40" ht="12.75" customHeight="1">
      <c r="A275" s="4"/>
      <c r="B275" s="4"/>
      <c r="C275" s="4"/>
      <c r="D275" s="4"/>
      <c r="E275" s="4"/>
      <c r="F275" s="4"/>
      <c r="G275" s="4"/>
      <c r="H275" s="4"/>
      <c r="I275" s="4"/>
      <c r="J275" s="4"/>
      <c r="K275" s="5"/>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row>
    <row r="276" spans="1:40" ht="12.75" customHeight="1">
      <c r="A276" s="4"/>
      <c r="B276" s="4"/>
      <c r="C276" s="4"/>
      <c r="D276" s="4"/>
      <c r="E276" s="4"/>
      <c r="F276" s="4"/>
      <c r="G276" s="4"/>
      <c r="H276" s="4"/>
      <c r="I276" s="4"/>
      <c r="J276" s="4"/>
      <c r="K276" s="5"/>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row>
    <row r="277" spans="1:40" ht="12.75" customHeight="1">
      <c r="A277" s="4"/>
      <c r="B277" s="4"/>
      <c r="C277" s="4"/>
      <c r="D277" s="4"/>
      <c r="E277" s="4"/>
      <c r="F277" s="4"/>
      <c r="G277" s="4"/>
      <c r="H277" s="4"/>
      <c r="I277" s="4"/>
      <c r="J277" s="4"/>
      <c r="K277" s="5"/>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row>
    <row r="278" spans="1:40" ht="12.75" customHeight="1">
      <c r="A278" s="4"/>
      <c r="B278" s="4"/>
      <c r="C278" s="4"/>
      <c r="D278" s="4"/>
      <c r="E278" s="4"/>
      <c r="F278" s="4"/>
      <c r="G278" s="4"/>
      <c r="H278" s="4"/>
      <c r="I278" s="4"/>
      <c r="J278" s="4"/>
      <c r="K278" s="5"/>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row>
    <row r="279" spans="1:40" ht="12.75" customHeight="1">
      <c r="A279" s="4"/>
      <c r="B279" s="4"/>
      <c r="C279" s="4"/>
      <c r="D279" s="4"/>
      <c r="E279" s="4"/>
      <c r="F279" s="4"/>
      <c r="G279" s="4"/>
      <c r="H279" s="4"/>
      <c r="I279" s="4"/>
      <c r="J279" s="4"/>
      <c r="K279" s="5"/>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row>
    <row r="280" spans="1:40" ht="12.75" customHeight="1">
      <c r="A280" s="4"/>
      <c r="B280" s="4"/>
      <c r="C280" s="4"/>
      <c r="D280" s="4"/>
      <c r="E280" s="4"/>
      <c r="F280" s="4"/>
      <c r="G280" s="4"/>
      <c r="H280" s="4"/>
      <c r="I280" s="4"/>
      <c r="J280" s="4"/>
      <c r="K280" s="5"/>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row>
    <row r="281" spans="1:40" ht="12.75" customHeight="1">
      <c r="A281" s="4"/>
      <c r="B281" s="4"/>
      <c r="C281" s="4"/>
      <c r="D281" s="4"/>
      <c r="E281" s="4"/>
      <c r="F281" s="4"/>
      <c r="G281" s="4"/>
      <c r="H281" s="4"/>
      <c r="I281" s="4"/>
      <c r="J281" s="4"/>
      <c r="K281" s="5"/>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row>
    <row r="282" spans="1:40" ht="12.75" customHeight="1">
      <c r="A282" s="4"/>
      <c r="B282" s="4"/>
      <c r="C282" s="4"/>
      <c r="D282" s="4"/>
      <c r="E282" s="4"/>
      <c r="F282" s="4"/>
      <c r="G282" s="4"/>
      <c r="H282" s="4"/>
      <c r="I282" s="4"/>
      <c r="J282" s="4"/>
      <c r="K282" s="5"/>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row>
    <row r="283" spans="1:40" ht="12.75" customHeight="1">
      <c r="A283" s="4"/>
      <c r="B283" s="4"/>
      <c r="C283" s="4"/>
      <c r="D283" s="4"/>
      <c r="E283" s="4"/>
      <c r="F283" s="4"/>
      <c r="G283" s="4"/>
      <c r="H283" s="4"/>
      <c r="I283" s="4"/>
      <c r="J283" s="4"/>
      <c r="K283" s="5"/>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row>
    <row r="284" spans="1:40" ht="12.75" customHeight="1">
      <c r="A284" s="4"/>
      <c r="B284" s="4"/>
      <c r="C284" s="4"/>
      <c r="D284" s="4"/>
      <c r="E284" s="4"/>
      <c r="F284" s="4"/>
      <c r="G284" s="4"/>
      <c r="H284" s="4"/>
      <c r="I284" s="4"/>
      <c r="J284" s="4"/>
      <c r="K284" s="5"/>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row>
    <row r="285" spans="1:40" ht="12.75" customHeight="1">
      <c r="A285" s="4"/>
      <c r="B285" s="4"/>
      <c r="C285" s="4"/>
      <c r="D285" s="4"/>
      <c r="E285" s="4"/>
      <c r="F285" s="4"/>
      <c r="G285" s="4"/>
      <c r="H285" s="4"/>
      <c r="I285" s="4"/>
      <c r="J285" s="4"/>
      <c r="K285" s="5"/>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row>
    <row r="286" spans="1:40" ht="12.75" customHeight="1">
      <c r="A286" s="4"/>
      <c r="B286" s="4"/>
      <c r="C286" s="4"/>
      <c r="D286" s="4"/>
      <c r="E286" s="4"/>
      <c r="F286" s="4"/>
      <c r="G286" s="4"/>
      <c r="H286" s="4"/>
      <c r="I286" s="4"/>
      <c r="J286" s="4"/>
      <c r="K286" s="5"/>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row>
    <row r="287" spans="1:40" ht="12.75" customHeight="1">
      <c r="A287" s="4"/>
      <c r="B287" s="4"/>
      <c r="C287" s="4"/>
      <c r="D287" s="4"/>
      <c r="E287" s="4"/>
      <c r="F287" s="4"/>
      <c r="G287" s="4"/>
      <c r="H287" s="4"/>
      <c r="I287" s="4"/>
      <c r="J287" s="4"/>
      <c r="K287" s="5"/>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row>
    <row r="288" spans="1:40" ht="12.75" customHeight="1">
      <c r="A288" s="4"/>
      <c r="B288" s="4"/>
      <c r="C288" s="4"/>
      <c r="D288" s="4"/>
      <c r="E288" s="4"/>
      <c r="F288" s="4"/>
      <c r="G288" s="4"/>
      <c r="H288" s="4"/>
      <c r="I288" s="4"/>
      <c r="J288" s="4"/>
      <c r="K288" s="5"/>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row>
    <row r="289" spans="1:40" ht="12.75" customHeight="1">
      <c r="A289" s="4"/>
      <c r="B289" s="4"/>
      <c r="C289" s="4"/>
      <c r="D289" s="4"/>
      <c r="E289" s="4"/>
      <c r="F289" s="4"/>
      <c r="G289" s="4"/>
      <c r="H289" s="4"/>
      <c r="I289" s="4"/>
      <c r="J289" s="4"/>
      <c r="K289" s="5"/>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row>
    <row r="290" spans="1:40" ht="12.75" customHeight="1">
      <c r="A290" s="4"/>
      <c r="B290" s="4"/>
      <c r="C290" s="4"/>
      <c r="D290" s="4"/>
      <c r="E290" s="4"/>
      <c r="F290" s="4"/>
      <c r="G290" s="4"/>
      <c r="H290" s="4"/>
      <c r="I290" s="4"/>
      <c r="J290" s="4"/>
      <c r="K290" s="5"/>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row>
    <row r="291" spans="1:40" ht="12.75" customHeight="1">
      <c r="A291" s="4"/>
      <c r="B291" s="4"/>
      <c r="C291" s="4"/>
      <c r="D291" s="4"/>
      <c r="E291" s="4"/>
      <c r="F291" s="4"/>
      <c r="G291" s="4"/>
      <c r="H291" s="4"/>
      <c r="I291" s="4"/>
      <c r="J291" s="4"/>
      <c r="K291" s="5"/>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row>
    <row r="292" spans="1:40" ht="12.75" customHeight="1">
      <c r="A292" s="4"/>
      <c r="B292" s="4"/>
      <c r="C292" s="4"/>
      <c r="D292" s="4"/>
      <c r="E292" s="4"/>
      <c r="F292" s="4"/>
      <c r="G292" s="4"/>
      <c r="H292" s="4"/>
      <c r="I292" s="4"/>
      <c r="J292" s="4"/>
      <c r="K292" s="5"/>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row>
    <row r="293" spans="1:40" ht="12.75" customHeight="1">
      <c r="A293" s="4"/>
      <c r="B293" s="4"/>
      <c r="C293" s="4"/>
      <c r="D293" s="4"/>
      <c r="E293" s="4"/>
      <c r="F293" s="4"/>
      <c r="G293" s="4"/>
      <c r="H293" s="4"/>
      <c r="I293" s="4"/>
      <c r="J293" s="4"/>
      <c r="K293" s="5"/>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row>
    <row r="294" spans="1:40" ht="12.75" customHeight="1">
      <c r="A294" s="4"/>
      <c r="B294" s="4"/>
      <c r="C294" s="4"/>
      <c r="D294" s="4"/>
      <c r="E294" s="4"/>
      <c r="F294" s="4"/>
      <c r="G294" s="4"/>
      <c r="H294" s="4"/>
      <c r="I294" s="4"/>
      <c r="J294" s="4"/>
      <c r="K294" s="5"/>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row>
    <row r="295" spans="1:40" ht="12.75" customHeight="1">
      <c r="A295" s="4"/>
      <c r="B295" s="4"/>
      <c r="C295" s="4"/>
      <c r="D295" s="4"/>
      <c r="E295" s="4"/>
      <c r="F295" s="4"/>
      <c r="G295" s="4"/>
      <c r="H295" s="4"/>
      <c r="I295" s="4"/>
      <c r="J295" s="4"/>
      <c r="K295" s="5"/>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row>
    <row r="296" spans="1:40" ht="12.75" customHeight="1">
      <c r="A296" s="4"/>
      <c r="B296" s="4"/>
      <c r="C296" s="4"/>
      <c r="D296" s="4"/>
      <c r="E296" s="4"/>
      <c r="F296" s="4"/>
      <c r="G296" s="4"/>
      <c r="H296" s="4"/>
      <c r="I296" s="4"/>
      <c r="J296" s="4"/>
      <c r="K296" s="5"/>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row>
    <row r="297" spans="1:40" ht="12.75" customHeight="1">
      <c r="A297" s="4"/>
      <c r="B297" s="4"/>
      <c r="C297" s="4"/>
      <c r="D297" s="4"/>
      <c r="E297" s="4"/>
      <c r="F297" s="4"/>
      <c r="G297" s="4"/>
      <c r="H297" s="4"/>
      <c r="I297" s="4"/>
      <c r="J297" s="4"/>
      <c r="K297" s="5"/>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row>
    <row r="298" spans="1:40" ht="12.75" customHeight="1">
      <c r="A298" s="4"/>
      <c r="B298" s="4"/>
      <c r="C298" s="4"/>
      <c r="D298" s="4"/>
      <c r="E298" s="4"/>
      <c r="F298" s="4"/>
      <c r="G298" s="4"/>
      <c r="H298" s="4"/>
      <c r="I298" s="4"/>
      <c r="J298" s="4"/>
      <c r="K298" s="5"/>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row>
    <row r="299" spans="1:40" ht="12.75" customHeight="1">
      <c r="A299" s="4"/>
      <c r="B299" s="4"/>
      <c r="C299" s="4"/>
      <c r="D299" s="4"/>
      <c r="E299" s="4"/>
      <c r="F299" s="4"/>
      <c r="G299" s="4"/>
      <c r="H299" s="4"/>
      <c r="I299" s="4"/>
      <c r="J299" s="4"/>
      <c r="K299" s="5"/>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row>
    <row r="300" spans="1:40" ht="12.75" customHeight="1">
      <c r="A300" s="4"/>
      <c r="B300" s="4"/>
      <c r="C300" s="4"/>
      <c r="D300" s="4"/>
      <c r="E300" s="4"/>
      <c r="F300" s="4"/>
      <c r="G300" s="4"/>
      <c r="H300" s="4"/>
      <c r="I300" s="4"/>
      <c r="J300" s="4"/>
      <c r="K300" s="5"/>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row>
    <row r="301" spans="1:40" ht="12.75" customHeight="1">
      <c r="A301" s="4"/>
      <c r="B301" s="4"/>
      <c r="C301" s="4"/>
      <c r="D301" s="4"/>
      <c r="E301" s="4"/>
      <c r="F301" s="4"/>
      <c r="G301" s="4"/>
      <c r="H301" s="4"/>
      <c r="I301" s="4"/>
      <c r="J301" s="4"/>
      <c r="K301" s="5"/>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row>
    <row r="302" spans="1:40" ht="12.75" customHeight="1">
      <c r="A302" s="4"/>
      <c r="B302" s="4"/>
      <c r="C302" s="4"/>
      <c r="D302" s="4"/>
      <c r="E302" s="4"/>
      <c r="F302" s="4"/>
      <c r="G302" s="4"/>
      <c r="H302" s="4"/>
      <c r="I302" s="4"/>
      <c r="J302" s="4"/>
      <c r="K302" s="5"/>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row>
    <row r="303" spans="1:40" ht="12.75" customHeight="1">
      <c r="A303" s="4"/>
      <c r="B303" s="4"/>
      <c r="C303" s="4"/>
      <c r="D303" s="4"/>
      <c r="E303" s="4"/>
      <c r="F303" s="4"/>
      <c r="G303" s="4"/>
      <c r="H303" s="4"/>
      <c r="I303" s="4"/>
      <c r="J303" s="4"/>
      <c r="K303" s="5"/>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row>
    <row r="304" spans="1:40" ht="12.75" customHeight="1">
      <c r="A304" s="4"/>
      <c r="B304" s="4"/>
      <c r="C304" s="4"/>
      <c r="D304" s="4"/>
      <c r="E304" s="4"/>
      <c r="F304" s="4"/>
      <c r="G304" s="4"/>
      <c r="H304" s="4"/>
      <c r="I304" s="4"/>
      <c r="J304" s="4"/>
      <c r="K304" s="5"/>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row>
    <row r="305" spans="1:40" ht="12.75" customHeight="1">
      <c r="A305" s="4"/>
      <c r="B305" s="4"/>
      <c r="C305" s="4"/>
      <c r="D305" s="4"/>
      <c r="E305" s="4"/>
      <c r="F305" s="4"/>
      <c r="G305" s="4"/>
      <c r="H305" s="4"/>
      <c r="I305" s="4"/>
      <c r="J305" s="4"/>
      <c r="K305" s="5"/>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row>
    <row r="306" spans="1:40" ht="12.75" customHeight="1">
      <c r="A306" s="4"/>
      <c r="B306" s="4"/>
      <c r="C306" s="4"/>
      <c r="D306" s="4"/>
      <c r="E306" s="4"/>
      <c r="F306" s="4"/>
      <c r="G306" s="4"/>
      <c r="H306" s="4"/>
      <c r="I306" s="4"/>
      <c r="J306" s="4"/>
      <c r="K306" s="5"/>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row>
    <row r="307" spans="1:40" ht="12.75" customHeight="1">
      <c r="A307" s="4"/>
      <c r="B307" s="4"/>
      <c r="C307" s="4"/>
      <c r="D307" s="4"/>
      <c r="E307" s="4"/>
      <c r="F307" s="4"/>
      <c r="G307" s="4"/>
      <c r="H307" s="4"/>
      <c r="I307" s="4"/>
      <c r="J307" s="4"/>
      <c r="K307" s="5"/>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row>
    <row r="308" spans="1:40" ht="12.75" customHeight="1">
      <c r="A308" s="4"/>
      <c r="B308" s="4"/>
      <c r="C308" s="4"/>
      <c r="D308" s="4"/>
      <c r="E308" s="4"/>
      <c r="F308" s="4"/>
      <c r="G308" s="4"/>
      <c r="H308" s="4"/>
      <c r="I308" s="4"/>
      <c r="J308" s="4"/>
      <c r="K308" s="5"/>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row>
    <row r="309" spans="1:40" ht="12.75" customHeight="1">
      <c r="A309" s="4"/>
      <c r="B309" s="4"/>
      <c r="C309" s="4"/>
      <c r="D309" s="4"/>
      <c r="E309" s="4"/>
      <c r="F309" s="4"/>
      <c r="G309" s="4"/>
      <c r="H309" s="4"/>
      <c r="I309" s="4"/>
      <c r="J309" s="4"/>
      <c r="K309" s="5"/>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row>
    <row r="310" spans="1:40" ht="12.75" customHeight="1">
      <c r="A310" s="4"/>
      <c r="B310" s="4"/>
      <c r="C310" s="4"/>
      <c r="D310" s="4"/>
      <c r="E310" s="4"/>
      <c r="F310" s="4"/>
      <c r="G310" s="4"/>
      <c r="H310" s="4"/>
      <c r="I310" s="4"/>
      <c r="J310" s="4"/>
      <c r="K310" s="5"/>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row>
    <row r="311" spans="1:40" ht="12.75" customHeight="1">
      <c r="A311" s="4"/>
      <c r="B311" s="4"/>
      <c r="C311" s="4"/>
      <c r="D311" s="4"/>
      <c r="E311" s="4"/>
      <c r="F311" s="4"/>
      <c r="G311" s="4"/>
      <c r="H311" s="4"/>
      <c r="I311" s="4"/>
      <c r="J311" s="4"/>
      <c r="K311" s="5"/>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row>
    <row r="312" spans="1:40" ht="12.75" customHeight="1">
      <c r="A312" s="4"/>
      <c r="B312" s="4"/>
      <c r="C312" s="4"/>
      <c r="D312" s="4"/>
      <c r="E312" s="4"/>
      <c r="F312" s="4"/>
      <c r="G312" s="4"/>
      <c r="H312" s="4"/>
      <c r="I312" s="4"/>
      <c r="J312" s="4"/>
      <c r="K312" s="5"/>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row>
    <row r="313" spans="1:40" ht="12.75" customHeight="1">
      <c r="A313" s="4"/>
      <c r="B313" s="4"/>
      <c r="C313" s="4"/>
      <c r="D313" s="4"/>
      <c r="E313" s="4"/>
      <c r="F313" s="4"/>
      <c r="G313" s="4"/>
      <c r="H313" s="4"/>
      <c r="I313" s="4"/>
      <c r="J313" s="4"/>
      <c r="K313" s="5"/>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row>
    <row r="314" spans="1:40" ht="12.75" customHeight="1">
      <c r="A314" s="4"/>
      <c r="B314" s="4"/>
      <c r="C314" s="4"/>
      <c r="D314" s="4"/>
      <c r="E314" s="4"/>
      <c r="F314" s="4"/>
      <c r="G314" s="4"/>
      <c r="H314" s="4"/>
      <c r="I314" s="4"/>
      <c r="J314" s="4"/>
      <c r="K314" s="5"/>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row>
    <row r="315" spans="1:40" ht="12.75" customHeight="1">
      <c r="A315" s="4"/>
      <c r="B315" s="4"/>
      <c r="C315" s="4"/>
      <c r="D315" s="4"/>
      <c r="E315" s="4"/>
      <c r="F315" s="4"/>
      <c r="G315" s="4"/>
      <c r="H315" s="4"/>
      <c r="I315" s="4"/>
      <c r="J315" s="4"/>
      <c r="K315" s="5"/>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row>
    <row r="316" spans="1:40" ht="12.75" customHeight="1">
      <c r="A316" s="4"/>
      <c r="B316" s="4"/>
      <c r="C316" s="4"/>
      <c r="D316" s="4"/>
      <c r="E316" s="4"/>
      <c r="F316" s="4"/>
      <c r="G316" s="4"/>
      <c r="H316" s="4"/>
      <c r="I316" s="4"/>
      <c r="J316" s="4"/>
      <c r="K316" s="5"/>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row>
    <row r="317" spans="1:40" ht="12.75" customHeight="1">
      <c r="A317" s="4"/>
      <c r="B317" s="4"/>
      <c r="C317" s="4"/>
      <c r="D317" s="4"/>
      <c r="E317" s="4"/>
      <c r="F317" s="4"/>
      <c r="G317" s="4"/>
      <c r="H317" s="4"/>
      <c r="I317" s="4"/>
      <c r="J317" s="4"/>
      <c r="K317" s="5"/>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row>
    <row r="318" spans="1:40" ht="12.75" customHeight="1">
      <c r="A318" s="4"/>
      <c r="B318" s="4"/>
      <c r="C318" s="4"/>
      <c r="D318" s="4"/>
      <c r="E318" s="4"/>
      <c r="F318" s="4"/>
      <c r="G318" s="4"/>
      <c r="H318" s="4"/>
      <c r="I318" s="4"/>
      <c r="J318" s="4"/>
      <c r="K318" s="5"/>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row>
    <row r="319" spans="1:40" ht="12.75" customHeight="1">
      <c r="A319" s="4"/>
      <c r="B319" s="4"/>
      <c r="C319" s="4"/>
      <c r="D319" s="4"/>
      <c r="E319" s="4"/>
      <c r="F319" s="4"/>
      <c r="G319" s="4"/>
      <c r="H319" s="4"/>
      <c r="I319" s="4"/>
      <c r="J319" s="4"/>
      <c r="K319" s="5"/>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row>
    <row r="320" spans="1:40" ht="12.75" customHeight="1">
      <c r="A320" s="4"/>
      <c r="B320" s="4"/>
      <c r="C320" s="4"/>
      <c r="D320" s="4"/>
      <c r="E320" s="4"/>
      <c r="F320" s="4"/>
      <c r="G320" s="4"/>
      <c r="H320" s="4"/>
      <c r="I320" s="4"/>
      <c r="J320" s="4"/>
      <c r="K320" s="5"/>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row>
    <row r="321" spans="1:40" ht="12.75" customHeight="1">
      <c r="A321" s="4"/>
      <c r="B321" s="4"/>
      <c r="C321" s="4"/>
      <c r="D321" s="4"/>
      <c r="E321" s="4"/>
      <c r="F321" s="4"/>
      <c r="G321" s="4"/>
      <c r="H321" s="4"/>
      <c r="I321" s="4"/>
      <c r="J321" s="4"/>
      <c r="K321" s="5"/>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row>
    <row r="322" spans="1:40" ht="12.75" customHeight="1">
      <c r="A322" s="4"/>
      <c r="B322" s="4"/>
      <c r="C322" s="4"/>
      <c r="D322" s="4"/>
      <c r="E322" s="4"/>
      <c r="F322" s="4"/>
      <c r="G322" s="4"/>
      <c r="H322" s="4"/>
      <c r="I322" s="4"/>
      <c r="J322" s="4"/>
      <c r="K322" s="5"/>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row>
    <row r="323" spans="1:40" ht="12.75" customHeight="1">
      <c r="A323" s="4"/>
      <c r="B323" s="4"/>
      <c r="C323" s="4"/>
      <c r="D323" s="4"/>
      <c r="E323" s="4"/>
      <c r="F323" s="4"/>
      <c r="G323" s="4"/>
      <c r="H323" s="4"/>
      <c r="I323" s="4"/>
      <c r="J323" s="4"/>
      <c r="K323" s="5"/>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row>
    <row r="324" spans="1:40" ht="12.75" customHeight="1">
      <c r="A324" s="4"/>
      <c r="B324" s="4"/>
      <c r="C324" s="4"/>
      <c r="D324" s="4"/>
      <c r="E324" s="4"/>
      <c r="F324" s="4"/>
      <c r="G324" s="4"/>
      <c r="H324" s="4"/>
      <c r="I324" s="4"/>
      <c r="J324" s="4"/>
      <c r="K324" s="5"/>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row>
    <row r="325" spans="1:40" ht="12.75" customHeight="1">
      <c r="A325" s="4"/>
      <c r="B325" s="4"/>
      <c r="C325" s="4"/>
      <c r="D325" s="4"/>
      <c r="E325" s="4"/>
      <c r="F325" s="4"/>
      <c r="G325" s="4"/>
      <c r="H325" s="4"/>
      <c r="I325" s="4"/>
      <c r="J325" s="4"/>
      <c r="K325" s="5"/>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row>
    <row r="326" spans="1:40" ht="12.75" customHeight="1">
      <c r="A326" s="4"/>
      <c r="B326" s="4"/>
      <c r="C326" s="4"/>
      <c r="D326" s="4"/>
      <c r="E326" s="4"/>
      <c r="F326" s="4"/>
      <c r="G326" s="4"/>
      <c r="H326" s="4"/>
      <c r="I326" s="4"/>
      <c r="J326" s="4"/>
      <c r="K326" s="5"/>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row>
    <row r="327" spans="1:40" ht="12.75" customHeight="1">
      <c r="A327" s="4"/>
      <c r="B327" s="4"/>
      <c r="C327" s="4"/>
      <c r="D327" s="4"/>
      <c r="E327" s="4"/>
      <c r="F327" s="4"/>
      <c r="G327" s="4"/>
      <c r="H327" s="4"/>
      <c r="I327" s="4"/>
      <c r="J327" s="4"/>
      <c r="K327" s="5"/>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row>
    <row r="328" spans="1:40" ht="12.75" customHeight="1">
      <c r="A328" s="4"/>
      <c r="B328" s="4"/>
      <c r="C328" s="4"/>
      <c r="D328" s="4"/>
      <c r="E328" s="4"/>
      <c r="F328" s="4"/>
      <c r="G328" s="4"/>
      <c r="H328" s="4"/>
      <c r="I328" s="4"/>
      <c r="J328" s="4"/>
      <c r="K328" s="5"/>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row>
    <row r="329" spans="1:40" ht="12.75" customHeight="1">
      <c r="A329" s="4"/>
      <c r="B329" s="4"/>
      <c r="C329" s="4"/>
      <c r="D329" s="4"/>
      <c r="E329" s="4"/>
      <c r="F329" s="4"/>
      <c r="G329" s="4"/>
      <c r="H329" s="4"/>
      <c r="I329" s="4"/>
      <c r="J329" s="4"/>
      <c r="K329" s="5"/>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row>
    <row r="330" spans="1:40" ht="12.75" customHeight="1">
      <c r="A330" s="4"/>
      <c r="B330" s="4"/>
      <c r="C330" s="4"/>
      <c r="D330" s="4"/>
      <c r="E330" s="4"/>
      <c r="F330" s="4"/>
      <c r="G330" s="4"/>
      <c r="H330" s="4"/>
      <c r="I330" s="4"/>
      <c r="J330" s="4"/>
      <c r="K330" s="5"/>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row>
    <row r="331" spans="1:40" ht="12.75" customHeight="1">
      <c r="A331" s="4"/>
      <c r="B331" s="4"/>
      <c r="C331" s="4"/>
      <c r="D331" s="4"/>
      <c r="E331" s="4"/>
      <c r="F331" s="4"/>
      <c r="G331" s="4"/>
      <c r="H331" s="4"/>
      <c r="I331" s="4"/>
      <c r="J331" s="4"/>
      <c r="K331" s="5"/>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row>
    <row r="332" spans="1:40" ht="12.75" customHeight="1">
      <c r="A332" s="4"/>
      <c r="B332" s="4"/>
      <c r="C332" s="4"/>
      <c r="D332" s="4"/>
      <c r="E332" s="4"/>
      <c r="F332" s="4"/>
      <c r="G332" s="4"/>
      <c r="H332" s="4"/>
      <c r="I332" s="4"/>
      <c r="J332" s="4"/>
      <c r="K332" s="5"/>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row>
    <row r="333" spans="1:40" ht="12.75" customHeight="1">
      <c r="A333" s="4"/>
      <c r="B333" s="4"/>
      <c r="C333" s="4"/>
      <c r="D333" s="4"/>
      <c r="E333" s="4"/>
      <c r="F333" s="4"/>
      <c r="G333" s="4"/>
      <c r="H333" s="4"/>
      <c r="I333" s="4"/>
      <c r="J333" s="4"/>
      <c r="K333" s="5"/>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row>
    <row r="334" spans="1:40" ht="12.75" customHeight="1">
      <c r="A334" s="4"/>
      <c r="B334" s="4"/>
      <c r="C334" s="4"/>
      <c r="D334" s="4"/>
      <c r="E334" s="4"/>
      <c r="F334" s="4"/>
      <c r="G334" s="4"/>
      <c r="H334" s="4"/>
      <c r="I334" s="4"/>
      <c r="J334" s="4"/>
      <c r="K334" s="5"/>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row>
    <row r="335" spans="1:40" ht="12.75" customHeight="1">
      <c r="A335" s="4"/>
      <c r="B335" s="4"/>
      <c r="C335" s="4"/>
      <c r="D335" s="4"/>
      <c r="E335" s="4"/>
      <c r="F335" s="4"/>
      <c r="G335" s="4"/>
      <c r="H335" s="4"/>
      <c r="I335" s="4"/>
      <c r="J335" s="4"/>
      <c r="K335" s="5"/>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row>
    <row r="336" spans="1:40" ht="12.75" customHeight="1">
      <c r="A336" s="4"/>
      <c r="B336" s="4"/>
      <c r="C336" s="4"/>
      <c r="D336" s="4"/>
      <c r="E336" s="4"/>
      <c r="F336" s="4"/>
      <c r="G336" s="4"/>
      <c r="H336" s="4"/>
      <c r="I336" s="4"/>
      <c r="J336" s="4"/>
      <c r="K336" s="5"/>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row>
    <row r="337" spans="1:40" ht="12.75" customHeight="1">
      <c r="A337" s="4"/>
      <c r="B337" s="4"/>
      <c r="C337" s="4"/>
      <c r="D337" s="4"/>
      <c r="E337" s="4"/>
      <c r="F337" s="4"/>
      <c r="G337" s="4"/>
      <c r="H337" s="4"/>
      <c r="I337" s="4"/>
      <c r="J337" s="4"/>
      <c r="K337" s="5"/>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row>
    <row r="338" spans="1:40" ht="12.75" customHeight="1">
      <c r="A338" s="4"/>
      <c r="B338" s="4"/>
      <c r="C338" s="4"/>
      <c r="D338" s="4"/>
      <c r="E338" s="4"/>
      <c r="F338" s="4"/>
      <c r="G338" s="4"/>
      <c r="H338" s="4"/>
      <c r="I338" s="4"/>
      <c r="J338" s="4"/>
      <c r="K338" s="5"/>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row>
    <row r="339" spans="1:40" ht="12.75" customHeight="1">
      <c r="A339" s="4"/>
      <c r="B339" s="4"/>
      <c r="C339" s="4"/>
      <c r="D339" s="4"/>
      <c r="E339" s="4"/>
      <c r="F339" s="4"/>
      <c r="G339" s="4"/>
      <c r="H339" s="4"/>
      <c r="I339" s="4"/>
      <c r="J339" s="4"/>
      <c r="K339" s="5"/>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row>
    <row r="340" spans="1:40" ht="12.75" customHeight="1">
      <c r="A340" s="4"/>
      <c r="B340" s="4"/>
      <c r="C340" s="4"/>
      <c r="D340" s="4"/>
      <c r="E340" s="4"/>
      <c r="F340" s="4"/>
      <c r="G340" s="4"/>
      <c r="H340" s="4"/>
      <c r="I340" s="4"/>
      <c r="J340" s="4"/>
      <c r="K340" s="5"/>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row>
    <row r="341" spans="1:40" ht="12.75" customHeight="1">
      <c r="A341" s="4"/>
      <c r="B341" s="4"/>
      <c r="C341" s="4"/>
      <c r="D341" s="4"/>
      <c r="E341" s="4"/>
      <c r="F341" s="4"/>
      <c r="G341" s="4"/>
      <c r="H341" s="4"/>
      <c r="I341" s="4"/>
      <c r="J341" s="4"/>
      <c r="K341" s="5"/>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row>
    <row r="342" spans="1:40" ht="12.75" customHeight="1">
      <c r="A342" s="4"/>
      <c r="B342" s="4"/>
      <c r="C342" s="4"/>
      <c r="D342" s="4"/>
      <c r="E342" s="4"/>
      <c r="F342" s="4"/>
      <c r="G342" s="4"/>
      <c r="H342" s="4"/>
      <c r="I342" s="4"/>
      <c r="J342" s="4"/>
      <c r="K342" s="5"/>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row>
    <row r="343" spans="1:40" ht="12.75" customHeight="1">
      <c r="A343" s="4"/>
      <c r="B343" s="4"/>
      <c r="C343" s="4"/>
      <c r="D343" s="4"/>
      <c r="E343" s="4"/>
      <c r="F343" s="4"/>
      <c r="G343" s="4"/>
      <c r="H343" s="4"/>
      <c r="I343" s="4"/>
      <c r="J343" s="4"/>
      <c r="K343" s="5"/>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row>
    <row r="344" spans="1:40" ht="12.75" customHeight="1">
      <c r="A344" s="4"/>
      <c r="B344" s="4"/>
      <c r="C344" s="4"/>
      <c r="D344" s="4"/>
      <c r="E344" s="4"/>
      <c r="F344" s="4"/>
      <c r="G344" s="4"/>
      <c r="H344" s="4"/>
      <c r="I344" s="4"/>
      <c r="J344" s="4"/>
      <c r="K344" s="5"/>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row>
    <row r="345" spans="1:40" ht="12.75" customHeight="1">
      <c r="A345" s="4"/>
      <c r="B345" s="4"/>
      <c r="C345" s="4"/>
      <c r="D345" s="4"/>
      <c r="E345" s="4"/>
      <c r="F345" s="4"/>
      <c r="G345" s="4"/>
      <c r="H345" s="4"/>
      <c r="I345" s="4"/>
      <c r="J345" s="4"/>
      <c r="K345" s="5"/>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row>
    <row r="346" spans="1:40" ht="12.75" customHeight="1">
      <c r="A346" s="4"/>
      <c r="B346" s="4"/>
      <c r="C346" s="4"/>
      <c r="D346" s="4"/>
      <c r="E346" s="4"/>
      <c r="F346" s="4"/>
      <c r="G346" s="4"/>
      <c r="H346" s="4"/>
      <c r="I346" s="4"/>
      <c r="J346" s="4"/>
      <c r="K346" s="5"/>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row>
    <row r="347" spans="1:40" ht="12.75" customHeight="1">
      <c r="A347" s="4"/>
      <c r="B347" s="4"/>
      <c r="C347" s="4"/>
      <c r="D347" s="4"/>
      <c r="E347" s="4"/>
      <c r="F347" s="4"/>
      <c r="G347" s="4"/>
      <c r="H347" s="4"/>
      <c r="I347" s="4"/>
      <c r="J347" s="4"/>
      <c r="K347" s="5"/>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row>
    <row r="348" spans="1:40" ht="12.75" customHeight="1">
      <c r="A348" s="4"/>
      <c r="B348" s="4"/>
      <c r="C348" s="4"/>
      <c r="D348" s="4"/>
      <c r="E348" s="4"/>
      <c r="F348" s="4"/>
      <c r="G348" s="4"/>
      <c r="H348" s="4"/>
      <c r="I348" s="4"/>
      <c r="J348" s="4"/>
      <c r="K348" s="5"/>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row>
    <row r="349" spans="1:40" ht="12.75" customHeight="1">
      <c r="A349" s="4"/>
      <c r="B349" s="4"/>
      <c r="C349" s="4"/>
      <c r="D349" s="4"/>
      <c r="E349" s="4"/>
      <c r="F349" s="4"/>
      <c r="G349" s="4"/>
      <c r="H349" s="4"/>
      <c r="I349" s="4"/>
      <c r="J349" s="4"/>
      <c r="K349" s="5"/>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row>
    <row r="350" spans="1:40" ht="12.75" customHeight="1">
      <c r="A350" s="4"/>
      <c r="B350" s="4"/>
      <c r="C350" s="4"/>
      <c r="D350" s="4"/>
      <c r="E350" s="4"/>
      <c r="F350" s="4"/>
      <c r="G350" s="4"/>
      <c r="H350" s="4"/>
      <c r="I350" s="4"/>
      <c r="J350" s="4"/>
      <c r="K350" s="5"/>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row>
    <row r="351" spans="1:40" ht="12.75" customHeight="1">
      <c r="A351" s="4"/>
      <c r="B351" s="4"/>
      <c r="C351" s="4"/>
      <c r="D351" s="4"/>
      <c r="E351" s="4"/>
      <c r="F351" s="4"/>
      <c r="G351" s="4"/>
      <c r="H351" s="4"/>
      <c r="I351" s="4"/>
      <c r="J351" s="4"/>
      <c r="K351" s="5"/>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row>
    <row r="352" spans="1:40" ht="12.75" customHeight="1">
      <c r="A352" s="4"/>
      <c r="B352" s="4"/>
      <c r="C352" s="4"/>
      <c r="D352" s="4"/>
      <c r="E352" s="4"/>
      <c r="F352" s="4"/>
      <c r="G352" s="4"/>
      <c r="H352" s="4"/>
      <c r="I352" s="4"/>
      <c r="J352" s="4"/>
      <c r="K352" s="5"/>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row>
    <row r="353" spans="1:40" ht="12.75" customHeight="1">
      <c r="A353" s="4"/>
      <c r="B353" s="4"/>
      <c r="C353" s="4"/>
      <c r="D353" s="4"/>
      <c r="E353" s="4"/>
      <c r="F353" s="4"/>
      <c r="G353" s="4"/>
      <c r="H353" s="4"/>
      <c r="I353" s="4"/>
      <c r="J353" s="4"/>
      <c r="K353" s="5"/>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row>
    <row r="354" spans="1:40" ht="12.75" customHeight="1">
      <c r="A354" s="4"/>
      <c r="B354" s="4"/>
      <c r="C354" s="4"/>
      <c r="D354" s="4"/>
      <c r="E354" s="4"/>
      <c r="F354" s="4"/>
      <c r="G354" s="4"/>
      <c r="H354" s="4"/>
      <c r="I354" s="4"/>
      <c r="J354" s="4"/>
      <c r="K354" s="5"/>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row>
    <row r="355" spans="1:40" ht="12.75" customHeight="1">
      <c r="A355" s="4"/>
      <c r="B355" s="4"/>
      <c r="C355" s="4"/>
      <c r="D355" s="4"/>
      <c r="E355" s="4"/>
      <c r="F355" s="4"/>
      <c r="G355" s="4"/>
      <c r="H355" s="4"/>
      <c r="I355" s="4"/>
      <c r="J355" s="4"/>
      <c r="K355" s="5"/>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row>
    <row r="356" spans="1:40" ht="12.75" customHeight="1">
      <c r="A356" s="4"/>
      <c r="B356" s="4"/>
      <c r="C356" s="4"/>
      <c r="D356" s="4"/>
      <c r="E356" s="4"/>
      <c r="F356" s="4"/>
      <c r="G356" s="4"/>
      <c r="H356" s="4"/>
      <c r="I356" s="4"/>
      <c r="J356" s="4"/>
      <c r="K356" s="5"/>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row>
    <row r="357" spans="1:40" ht="12.75" customHeight="1">
      <c r="A357" s="4"/>
      <c r="B357" s="4"/>
      <c r="C357" s="4"/>
      <c r="D357" s="4"/>
      <c r="E357" s="4"/>
      <c r="F357" s="4"/>
      <c r="G357" s="4"/>
      <c r="H357" s="4"/>
      <c r="I357" s="4"/>
      <c r="J357" s="4"/>
      <c r="K357" s="5"/>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row>
    <row r="358" spans="1:40" ht="12.75" customHeight="1">
      <c r="A358" s="4"/>
      <c r="B358" s="4"/>
      <c r="C358" s="4"/>
      <c r="D358" s="4"/>
      <c r="E358" s="4"/>
      <c r="F358" s="4"/>
      <c r="G358" s="4"/>
      <c r="H358" s="4"/>
      <c r="I358" s="4"/>
      <c r="J358" s="4"/>
      <c r="K358" s="5"/>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row>
    <row r="359" spans="1:40" ht="12.75" customHeight="1">
      <c r="A359" s="4"/>
      <c r="B359" s="4"/>
      <c r="C359" s="4"/>
      <c r="D359" s="4"/>
      <c r="E359" s="4"/>
      <c r="F359" s="4"/>
      <c r="G359" s="4"/>
      <c r="H359" s="4"/>
      <c r="I359" s="4"/>
      <c r="J359" s="4"/>
      <c r="K359" s="5"/>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row>
    <row r="360" spans="1:40" ht="12.75" customHeight="1">
      <c r="A360" s="4"/>
      <c r="B360" s="4"/>
      <c r="C360" s="4"/>
      <c r="D360" s="4"/>
      <c r="E360" s="4"/>
      <c r="F360" s="4"/>
      <c r="G360" s="4"/>
      <c r="H360" s="4"/>
      <c r="I360" s="4"/>
      <c r="J360" s="4"/>
      <c r="K360" s="5"/>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row>
    <row r="361" spans="1:40" ht="12.75" customHeight="1">
      <c r="A361" s="4"/>
      <c r="B361" s="4"/>
      <c r="C361" s="4"/>
      <c r="D361" s="4"/>
      <c r="E361" s="4"/>
      <c r="F361" s="4"/>
      <c r="G361" s="4"/>
      <c r="H361" s="4"/>
      <c r="I361" s="4"/>
      <c r="J361" s="4"/>
      <c r="K361" s="5"/>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row>
    <row r="362" spans="1:40" ht="12.75" customHeight="1">
      <c r="A362" s="4"/>
      <c r="B362" s="4"/>
      <c r="C362" s="4"/>
      <c r="D362" s="4"/>
      <c r="E362" s="4"/>
      <c r="F362" s="4"/>
      <c r="G362" s="4"/>
      <c r="H362" s="4"/>
      <c r="I362" s="4"/>
      <c r="J362" s="4"/>
      <c r="K362" s="5"/>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row>
    <row r="363" spans="1:40" ht="12.75" customHeight="1">
      <c r="A363" s="4"/>
      <c r="B363" s="4"/>
      <c r="C363" s="4"/>
      <c r="D363" s="4"/>
      <c r="E363" s="4"/>
      <c r="F363" s="4"/>
      <c r="G363" s="4"/>
      <c r="H363" s="4"/>
      <c r="I363" s="4"/>
      <c r="J363" s="4"/>
      <c r="K363" s="5"/>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row>
    <row r="364" spans="1:40" ht="12.75" customHeight="1">
      <c r="A364" s="4"/>
      <c r="B364" s="4"/>
      <c r="C364" s="4"/>
      <c r="D364" s="4"/>
      <c r="E364" s="4"/>
      <c r="F364" s="4"/>
      <c r="G364" s="4"/>
      <c r="H364" s="4"/>
      <c r="I364" s="4"/>
      <c r="J364" s="4"/>
      <c r="K364" s="5"/>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row>
    <row r="365" spans="1:40" ht="12.75" customHeight="1">
      <c r="A365" s="4"/>
      <c r="B365" s="4"/>
      <c r="C365" s="4"/>
      <c r="D365" s="4"/>
      <c r="E365" s="4"/>
      <c r="F365" s="4"/>
      <c r="G365" s="4"/>
      <c r="H365" s="4"/>
      <c r="I365" s="4"/>
      <c r="J365" s="4"/>
      <c r="K365" s="5"/>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row>
    <row r="366" spans="1:40" ht="12.75" customHeight="1">
      <c r="A366" s="4"/>
      <c r="B366" s="4"/>
      <c r="C366" s="4"/>
      <c r="D366" s="4"/>
      <c r="E366" s="4"/>
      <c r="F366" s="4"/>
      <c r="G366" s="4"/>
      <c r="H366" s="4"/>
      <c r="I366" s="4"/>
      <c r="J366" s="4"/>
      <c r="K366" s="5"/>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row>
    <row r="367" spans="1:40" ht="12.75" customHeight="1">
      <c r="A367" s="4"/>
      <c r="B367" s="4"/>
      <c r="C367" s="4"/>
      <c r="D367" s="4"/>
      <c r="E367" s="4"/>
      <c r="F367" s="4"/>
      <c r="G367" s="4"/>
      <c r="H367" s="4"/>
      <c r="I367" s="4"/>
      <c r="J367" s="4"/>
      <c r="K367" s="5"/>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row>
    <row r="368" spans="1:40" ht="12.75" customHeight="1">
      <c r="A368" s="4"/>
      <c r="B368" s="4"/>
      <c r="C368" s="4"/>
      <c r="D368" s="4"/>
      <c r="E368" s="4"/>
      <c r="F368" s="4"/>
      <c r="G368" s="4"/>
      <c r="H368" s="4"/>
      <c r="I368" s="4"/>
      <c r="J368" s="4"/>
      <c r="K368" s="5"/>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row>
    <row r="369" spans="1:40" ht="12.75" customHeight="1">
      <c r="A369" s="4"/>
      <c r="B369" s="4"/>
      <c r="C369" s="4"/>
      <c r="D369" s="4"/>
      <c r="E369" s="4"/>
      <c r="F369" s="4"/>
      <c r="G369" s="4"/>
      <c r="H369" s="4"/>
      <c r="I369" s="4"/>
      <c r="J369" s="4"/>
      <c r="K369" s="5"/>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row>
    <row r="370" spans="1:40" ht="12.75" customHeight="1">
      <c r="A370" s="4"/>
      <c r="B370" s="4"/>
      <c r="C370" s="4"/>
      <c r="D370" s="4"/>
      <c r="E370" s="4"/>
      <c r="F370" s="4"/>
      <c r="G370" s="4"/>
      <c r="H370" s="4"/>
      <c r="I370" s="4"/>
      <c r="J370" s="4"/>
      <c r="K370" s="5"/>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row>
    <row r="371" spans="1:40" ht="12.75" customHeight="1">
      <c r="A371" s="4"/>
      <c r="B371" s="4"/>
      <c r="C371" s="4"/>
      <c r="D371" s="4"/>
      <c r="E371" s="4"/>
      <c r="F371" s="4"/>
      <c r="G371" s="4"/>
      <c r="H371" s="4"/>
      <c r="I371" s="4"/>
      <c r="J371" s="4"/>
      <c r="K371" s="5"/>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row>
    <row r="372" spans="1:40" ht="12.75" customHeight="1">
      <c r="A372" s="4"/>
      <c r="B372" s="4"/>
      <c r="C372" s="4"/>
      <c r="D372" s="4"/>
      <c r="E372" s="4"/>
      <c r="F372" s="4"/>
      <c r="G372" s="4"/>
      <c r="H372" s="4"/>
      <c r="I372" s="4"/>
      <c r="J372" s="4"/>
      <c r="K372" s="5"/>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row>
    <row r="373" spans="1:40" ht="12.75" customHeight="1">
      <c r="A373" s="4"/>
      <c r="B373" s="4"/>
      <c r="C373" s="4"/>
      <c r="D373" s="4"/>
      <c r="E373" s="4"/>
      <c r="F373" s="4"/>
      <c r="G373" s="4"/>
      <c r="H373" s="4"/>
      <c r="I373" s="4"/>
      <c r="J373" s="4"/>
      <c r="K373" s="5"/>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row>
    <row r="374" spans="1:40" ht="12.75" customHeight="1">
      <c r="A374" s="4"/>
      <c r="B374" s="4"/>
      <c r="C374" s="4"/>
      <c r="D374" s="4"/>
      <c r="E374" s="4"/>
      <c r="F374" s="4"/>
      <c r="G374" s="4"/>
      <c r="H374" s="4"/>
      <c r="I374" s="4"/>
      <c r="J374" s="4"/>
      <c r="K374" s="5"/>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row>
    <row r="375" spans="1:40" ht="12.75" customHeight="1">
      <c r="A375" s="4"/>
      <c r="B375" s="4"/>
      <c r="C375" s="4"/>
      <c r="D375" s="4"/>
      <c r="E375" s="4"/>
      <c r="F375" s="4"/>
      <c r="G375" s="4"/>
      <c r="H375" s="4"/>
      <c r="I375" s="4"/>
      <c r="J375" s="4"/>
      <c r="K375" s="5"/>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row>
    <row r="376" spans="1:40" ht="12.75" customHeight="1">
      <c r="A376" s="4"/>
      <c r="B376" s="4"/>
      <c r="C376" s="4"/>
      <c r="D376" s="4"/>
      <c r="E376" s="4"/>
      <c r="F376" s="4"/>
      <c r="G376" s="4"/>
      <c r="H376" s="4"/>
      <c r="I376" s="4"/>
      <c r="J376" s="4"/>
      <c r="K376" s="5"/>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row>
    <row r="377" spans="1:40" ht="12.75" customHeight="1">
      <c r="A377" s="4"/>
      <c r="B377" s="4"/>
      <c r="C377" s="4"/>
      <c r="D377" s="4"/>
      <c r="E377" s="4"/>
      <c r="F377" s="4"/>
      <c r="G377" s="4"/>
      <c r="H377" s="4"/>
      <c r="I377" s="4"/>
      <c r="J377" s="4"/>
      <c r="K377" s="5"/>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row>
    <row r="378" spans="1:40" ht="12.75" customHeight="1">
      <c r="A378" s="4"/>
      <c r="B378" s="4"/>
      <c r="C378" s="4"/>
      <c r="D378" s="4"/>
      <c r="E378" s="4"/>
      <c r="F378" s="4"/>
      <c r="G378" s="4"/>
      <c r="H378" s="4"/>
      <c r="I378" s="4"/>
      <c r="J378" s="4"/>
      <c r="K378" s="5"/>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row>
    <row r="379" spans="1:40" ht="12.75" customHeight="1">
      <c r="A379" s="4"/>
      <c r="B379" s="4"/>
      <c r="C379" s="4"/>
      <c r="D379" s="4"/>
      <c r="E379" s="4"/>
      <c r="F379" s="4"/>
      <c r="G379" s="4"/>
      <c r="H379" s="4"/>
      <c r="I379" s="4"/>
      <c r="J379" s="4"/>
      <c r="K379" s="5"/>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row>
    <row r="380" spans="1:40" ht="12.75" customHeight="1">
      <c r="A380" s="4"/>
      <c r="B380" s="4"/>
      <c r="C380" s="4"/>
      <c r="D380" s="4"/>
      <c r="E380" s="4"/>
      <c r="F380" s="4"/>
      <c r="G380" s="4"/>
      <c r="H380" s="4"/>
      <c r="I380" s="4"/>
      <c r="J380" s="4"/>
      <c r="K380" s="5"/>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row>
    <row r="381" spans="1:40" ht="12.75" customHeight="1">
      <c r="A381" s="4"/>
      <c r="B381" s="4"/>
      <c r="C381" s="4"/>
      <c r="D381" s="4"/>
      <c r="E381" s="4"/>
      <c r="F381" s="4"/>
      <c r="G381" s="4"/>
      <c r="H381" s="4"/>
      <c r="I381" s="4"/>
      <c r="J381" s="4"/>
      <c r="K381" s="5"/>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row>
    <row r="382" spans="1:40" ht="12.75" customHeight="1">
      <c r="A382" s="4"/>
      <c r="B382" s="4"/>
      <c r="C382" s="4"/>
      <c r="D382" s="4"/>
      <c r="E382" s="4"/>
      <c r="F382" s="4"/>
      <c r="G382" s="4"/>
      <c r="H382" s="4"/>
      <c r="I382" s="4"/>
      <c r="J382" s="4"/>
      <c r="K382" s="5"/>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row>
    <row r="383" spans="1:40" ht="12.75" customHeight="1">
      <c r="A383" s="4"/>
      <c r="B383" s="4"/>
      <c r="C383" s="4"/>
      <c r="D383" s="4"/>
      <c r="E383" s="4"/>
      <c r="F383" s="4"/>
      <c r="G383" s="4"/>
      <c r="H383" s="4"/>
      <c r="I383" s="4"/>
      <c r="J383" s="4"/>
      <c r="K383" s="5"/>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row>
    <row r="384" spans="1:40" ht="12.75" customHeight="1">
      <c r="A384" s="4"/>
      <c r="B384" s="4"/>
      <c r="C384" s="4"/>
      <c r="D384" s="4"/>
      <c r="E384" s="4"/>
      <c r="F384" s="4"/>
      <c r="G384" s="4"/>
      <c r="H384" s="4"/>
      <c r="I384" s="4"/>
      <c r="J384" s="4"/>
      <c r="K384" s="5"/>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row>
    <row r="385" spans="1:40" ht="12.75" customHeight="1">
      <c r="A385" s="4"/>
      <c r="B385" s="4"/>
      <c r="C385" s="4"/>
      <c r="D385" s="4"/>
      <c r="E385" s="4"/>
      <c r="F385" s="4"/>
      <c r="G385" s="4"/>
      <c r="H385" s="4"/>
      <c r="I385" s="4"/>
      <c r="J385" s="4"/>
      <c r="K385" s="5"/>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row>
    <row r="386" spans="1:40" ht="12.75" customHeight="1">
      <c r="A386" s="4"/>
      <c r="B386" s="4"/>
      <c r="C386" s="4"/>
      <c r="D386" s="4"/>
      <c r="E386" s="4"/>
      <c r="F386" s="4"/>
      <c r="G386" s="4"/>
      <c r="H386" s="4"/>
      <c r="I386" s="4"/>
      <c r="J386" s="4"/>
      <c r="K386" s="5"/>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row>
    <row r="387" spans="1:40" ht="12.75" customHeight="1">
      <c r="A387" s="4"/>
      <c r="B387" s="4"/>
      <c r="C387" s="4"/>
      <c r="D387" s="4"/>
      <c r="E387" s="4"/>
      <c r="F387" s="4"/>
      <c r="G387" s="4"/>
      <c r="H387" s="4"/>
      <c r="I387" s="4"/>
      <c r="J387" s="4"/>
      <c r="K387" s="5"/>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row>
    <row r="388" spans="1:40" ht="12.75" customHeight="1">
      <c r="A388" s="4"/>
      <c r="B388" s="4"/>
      <c r="C388" s="4"/>
      <c r="D388" s="4"/>
      <c r="E388" s="4"/>
      <c r="F388" s="4"/>
      <c r="G388" s="4"/>
      <c r="H388" s="4"/>
      <c r="I388" s="4"/>
      <c r="J388" s="4"/>
      <c r="K388" s="5"/>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row>
    <row r="389" spans="1:40" ht="12.75" customHeight="1">
      <c r="A389" s="4"/>
      <c r="B389" s="4"/>
      <c r="C389" s="4"/>
      <c r="D389" s="4"/>
      <c r="E389" s="4"/>
      <c r="F389" s="4"/>
      <c r="G389" s="4"/>
      <c r="H389" s="4"/>
      <c r="I389" s="4"/>
      <c r="J389" s="4"/>
      <c r="K389" s="5"/>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row>
    <row r="390" spans="1:40" ht="12.75" customHeight="1">
      <c r="A390" s="4"/>
      <c r="B390" s="4"/>
      <c r="C390" s="4"/>
      <c r="D390" s="4"/>
      <c r="E390" s="4"/>
      <c r="F390" s="4"/>
      <c r="G390" s="4"/>
      <c r="H390" s="4"/>
      <c r="I390" s="4"/>
      <c r="J390" s="4"/>
      <c r="K390" s="5"/>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row>
    <row r="391" spans="1:40" ht="12.75" customHeight="1">
      <c r="A391" s="4"/>
      <c r="B391" s="4"/>
      <c r="C391" s="4"/>
      <c r="D391" s="4"/>
      <c r="E391" s="4"/>
      <c r="F391" s="4"/>
      <c r="G391" s="4"/>
      <c r="H391" s="4"/>
      <c r="I391" s="4"/>
      <c r="J391" s="4"/>
      <c r="K391" s="5"/>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row>
    <row r="392" spans="1:40" ht="12.75" customHeight="1">
      <c r="A392" s="4"/>
      <c r="B392" s="4"/>
      <c r="C392" s="4"/>
      <c r="D392" s="4"/>
      <c r="E392" s="4"/>
      <c r="F392" s="4"/>
      <c r="G392" s="4"/>
      <c r="H392" s="4"/>
      <c r="I392" s="4"/>
      <c r="J392" s="4"/>
      <c r="K392" s="5"/>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row>
    <row r="393" spans="1:40" ht="12.75" customHeight="1">
      <c r="A393" s="4"/>
      <c r="B393" s="4"/>
      <c r="C393" s="4"/>
      <c r="D393" s="4"/>
      <c r="E393" s="4"/>
      <c r="F393" s="4"/>
      <c r="G393" s="4"/>
      <c r="H393" s="4"/>
      <c r="I393" s="4"/>
      <c r="J393" s="4"/>
      <c r="K393" s="5"/>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row>
    <row r="394" spans="1:40" ht="12.75" customHeight="1">
      <c r="A394" s="4"/>
      <c r="B394" s="4"/>
      <c r="C394" s="4"/>
      <c r="D394" s="4"/>
      <c r="E394" s="4"/>
      <c r="F394" s="4"/>
      <c r="G394" s="4"/>
      <c r="H394" s="4"/>
      <c r="I394" s="4"/>
      <c r="J394" s="4"/>
      <c r="K394" s="5"/>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row>
    <row r="395" spans="1:40" ht="12.75" customHeight="1">
      <c r="A395" s="4"/>
      <c r="B395" s="4"/>
      <c r="C395" s="4"/>
      <c r="D395" s="4"/>
      <c r="E395" s="4"/>
      <c r="F395" s="4"/>
      <c r="G395" s="4"/>
      <c r="H395" s="4"/>
      <c r="I395" s="4"/>
      <c r="J395" s="4"/>
      <c r="K395" s="5"/>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row>
    <row r="396" spans="1:40" ht="12.75" customHeight="1">
      <c r="A396" s="4"/>
      <c r="B396" s="4"/>
      <c r="C396" s="4"/>
      <c r="D396" s="4"/>
      <c r="E396" s="4"/>
      <c r="F396" s="4"/>
      <c r="G396" s="4"/>
      <c r="H396" s="4"/>
      <c r="I396" s="4"/>
      <c r="J396" s="4"/>
      <c r="K396" s="5"/>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row>
    <row r="397" spans="1:40" ht="12.75" customHeight="1">
      <c r="A397" s="4"/>
      <c r="B397" s="4"/>
      <c r="C397" s="4"/>
      <c r="D397" s="4"/>
      <c r="E397" s="4"/>
      <c r="F397" s="4"/>
      <c r="G397" s="4"/>
      <c r="H397" s="4"/>
      <c r="I397" s="4"/>
      <c r="J397" s="4"/>
      <c r="K397" s="5"/>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row>
    <row r="398" spans="1:40" ht="12.75" customHeight="1">
      <c r="A398" s="4"/>
      <c r="B398" s="4"/>
      <c r="C398" s="4"/>
      <c r="D398" s="4"/>
      <c r="E398" s="4"/>
      <c r="F398" s="4"/>
      <c r="G398" s="4"/>
      <c r="H398" s="4"/>
      <c r="I398" s="4"/>
      <c r="J398" s="4"/>
      <c r="K398" s="5"/>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row>
    <row r="399" spans="1:40" ht="12.75" customHeight="1">
      <c r="A399" s="4"/>
      <c r="B399" s="4"/>
      <c r="C399" s="4"/>
      <c r="D399" s="4"/>
      <c r="E399" s="4"/>
      <c r="F399" s="4"/>
      <c r="G399" s="4"/>
      <c r="H399" s="4"/>
      <c r="I399" s="4"/>
      <c r="J399" s="4"/>
      <c r="K399" s="5"/>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row>
    <row r="400" spans="1:40" ht="12.75" customHeight="1">
      <c r="A400" s="4"/>
      <c r="B400" s="4"/>
      <c r="C400" s="4"/>
      <c r="D400" s="4"/>
      <c r="E400" s="4"/>
      <c r="F400" s="4"/>
      <c r="G400" s="4"/>
      <c r="H400" s="4"/>
      <c r="I400" s="4"/>
      <c r="J400" s="4"/>
      <c r="K400" s="5"/>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row>
    <row r="401" spans="1:40" ht="12.75" customHeight="1">
      <c r="A401" s="4"/>
      <c r="B401" s="4"/>
      <c r="C401" s="4"/>
      <c r="D401" s="4"/>
      <c r="E401" s="4"/>
      <c r="F401" s="4"/>
      <c r="G401" s="4"/>
      <c r="H401" s="4"/>
      <c r="I401" s="4"/>
      <c r="J401" s="4"/>
      <c r="K401" s="5"/>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row>
    <row r="402" spans="1:40" ht="12.75" customHeight="1">
      <c r="A402" s="4"/>
      <c r="B402" s="4"/>
      <c r="C402" s="4"/>
      <c r="D402" s="4"/>
      <c r="E402" s="4"/>
      <c r="F402" s="4"/>
      <c r="G402" s="4"/>
      <c r="H402" s="4"/>
      <c r="I402" s="4"/>
      <c r="J402" s="4"/>
      <c r="K402" s="5"/>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row>
    <row r="403" spans="1:40" ht="12.75" customHeight="1">
      <c r="A403" s="4"/>
      <c r="B403" s="4"/>
      <c r="C403" s="4"/>
      <c r="D403" s="4"/>
      <c r="E403" s="4"/>
      <c r="F403" s="4"/>
      <c r="G403" s="4"/>
      <c r="H403" s="4"/>
      <c r="I403" s="4"/>
      <c r="J403" s="4"/>
      <c r="K403" s="5"/>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row>
    <row r="404" spans="1:40" ht="12.75" customHeight="1">
      <c r="A404" s="4"/>
      <c r="B404" s="4"/>
      <c r="C404" s="4"/>
      <c r="D404" s="4"/>
      <c r="E404" s="4"/>
      <c r="F404" s="4"/>
      <c r="G404" s="4"/>
      <c r="H404" s="4"/>
      <c r="I404" s="4"/>
      <c r="J404" s="4"/>
      <c r="K404" s="5"/>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row>
    <row r="405" spans="1:40" ht="12.75" customHeight="1">
      <c r="A405" s="4"/>
      <c r="B405" s="4"/>
      <c r="C405" s="4"/>
      <c r="D405" s="4"/>
      <c r="E405" s="4"/>
      <c r="F405" s="4"/>
      <c r="G405" s="4"/>
      <c r="H405" s="4"/>
      <c r="I405" s="4"/>
      <c r="J405" s="4"/>
      <c r="K405" s="5"/>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row>
    <row r="406" spans="1:40" ht="12.75" customHeight="1">
      <c r="A406" s="4"/>
      <c r="B406" s="4"/>
      <c r="C406" s="4"/>
      <c r="D406" s="4"/>
      <c r="E406" s="4"/>
      <c r="F406" s="4"/>
      <c r="G406" s="4"/>
      <c r="H406" s="4"/>
      <c r="I406" s="4"/>
      <c r="J406" s="4"/>
      <c r="K406" s="5"/>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row>
    <row r="407" spans="1:40" ht="12.75" customHeight="1">
      <c r="A407" s="4"/>
      <c r="B407" s="4"/>
      <c r="C407" s="4"/>
      <c r="D407" s="4"/>
      <c r="E407" s="4"/>
      <c r="F407" s="4"/>
      <c r="G407" s="4"/>
      <c r="H407" s="4"/>
      <c r="I407" s="4"/>
      <c r="J407" s="4"/>
      <c r="K407" s="5"/>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row>
    <row r="408" spans="1:40" ht="12.75" customHeight="1">
      <c r="A408" s="4"/>
      <c r="B408" s="4"/>
      <c r="C408" s="4"/>
      <c r="D408" s="4"/>
      <c r="E408" s="4"/>
      <c r="F408" s="4"/>
      <c r="G408" s="4"/>
      <c r="H408" s="4"/>
      <c r="I408" s="4"/>
      <c r="J408" s="4"/>
      <c r="K408" s="5"/>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row>
    <row r="409" spans="1:40" ht="12.75" customHeight="1">
      <c r="A409" s="4"/>
      <c r="B409" s="4"/>
      <c r="C409" s="4"/>
      <c r="D409" s="4"/>
      <c r="E409" s="4"/>
      <c r="F409" s="4"/>
      <c r="G409" s="4"/>
      <c r="H409" s="4"/>
      <c r="I409" s="4"/>
      <c r="J409" s="4"/>
      <c r="K409" s="5"/>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row>
    <row r="410" spans="1:40" ht="12.75" customHeight="1">
      <c r="A410" s="4"/>
      <c r="B410" s="4"/>
      <c r="C410" s="4"/>
      <c r="D410" s="4"/>
      <c r="E410" s="4"/>
      <c r="F410" s="4"/>
      <c r="G410" s="4"/>
      <c r="H410" s="4"/>
      <c r="I410" s="4"/>
      <c r="J410" s="4"/>
      <c r="K410" s="5"/>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row>
    <row r="411" spans="1:40" ht="12.75" customHeight="1">
      <c r="A411" s="4"/>
      <c r="B411" s="4"/>
      <c r="C411" s="4"/>
      <c r="D411" s="4"/>
      <c r="E411" s="4"/>
      <c r="F411" s="4"/>
      <c r="G411" s="4"/>
      <c r="H411" s="4"/>
      <c r="I411" s="4"/>
      <c r="J411" s="4"/>
      <c r="K411" s="5"/>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row>
    <row r="412" spans="1:40" ht="12.75" customHeight="1">
      <c r="A412" s="4"/>
      <c r="B412" s="4"/>
      <c r="C412" s="4"/>
      <c r="D412" s="4"/>
      <c r="E412" s="4"/>
      <c r="F412" s="4"/>
      <c r="G412" s="4"/>
      <c r="H412" s="4"/>
      <c r="I412" s="4"/>
      <c r="J412" s="4"/>
      <c r="K412" s="5"/>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row>
    <row r="413" spans="1:40" ht="12.75" customHeight="1">
      <c r="A413" s="4"/>
      <c r="B413" s="4"/>
      <c r="C413" s="4"/>
      <c r="D413" s="4"/>
      <c r="E413" s="4"/>
      <c r="F413" s="4"/>
      <c r="G413" s="4"/>
      <c r="H413" s="4"/>
      <c r="I413" s="4"/>
      <c r="J413" s="4"/>
      <c r="K413" s="5"/>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row>
    <row r="414" spans="1:40" ht="12.75" customHeight="1">
      <c r="A414" s="4"/>
      <c r="B414" s="4"/>
      <c r="C414" s="4"/>
      <c r="D414" s="4"/>
      <c r="E414" s="4"/>
      <c r="F414" s="4"/>
      <c r="G414" s="4"/>
      <c r="H414" s="4"/>
      <c r="I414" s="4"/>
      <c r="J414" s="4"/>
      <c r="K414" s="5"/>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row>
    <row r="415" spans="1:40" ht="12.75" customHeight="1">
      <c r="A415" s="4"/>
      <c r="B415" s="4"/>
      <c r="C415" s="4"/>
      <c r="D415" s="4"/>
      <c r="E415" s="4"/>
      <c r="F415" s="4"/>
      <c r="G415" s="4"/>
      <c r="H415" s="4"/>
      <c r="I415" s="4"/>
      <c r="J415" s="4"/>
      <c r="K415" s="5"/>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row>
    <row r="416" spans="1:40" ht="12.75" customHeight="1">
      <c r="A416" s="4"/>
      <c r="B416" s="4"/>
      <c r="C416" s="4"/>
      <c r="D416" s="4"/>
      <c r="E416" s="4"/>
      <c r="F416" s="4"/>
      <c r="G416" s="4"/>
      <c r="H416" s="4"/>
      <c r="I416" s="4"/>
      <c r="J416" s="4"/>
      <c r="K416" s="5"/>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row>
    <row r="417" spans="1:40" ht="12.75" customHeight="1">
      <c r="A417" s="4"/>
      <c r="B417" s="4"/>
      <c r="C417" s="4"/>
      <c r="D417" s="4"/>
      <c r="E417" s="4"/>
      <c r="F417" s="4"/>
      <c r="G417" s="4"/>
      <c r="H417" s="4"/>
      <c r="I417" s="4"/>
      <c r="J417" s="4"/>
      <c r="K417" s="5"/>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row>
    <row r="418" spans="1:40" ht="12.75" customHeight="1">
      <c r="A418" s="4"/>
      <c r="B418" s="4"/>
      <c r="C418" s="4"/>
      <c r="D418" s="4"/>
      <c r="E418" s="4"/>
      <c r="F418" s="4"/>
      <c r="G418" s="4"/>
      <c r="H418" s="4"/>
      <c r="I418" s="4"/>
      <c r="J418" s="4"/>
      <c r="K418" s="5"/>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row>
    <row r="419" spans="1:40" ht="12.75" customHeight="1">
      <c r="A419" s="4"/>
      <c r="B419" s="4"/>
      <c r="C419" s="4"/>
      <c r="D419" s="4"/>
      <c r="E419" s="4"/>
      <c r="F419" s="4"/>
      <c r="G419" s="4"/>
      <c r="H419" s="4"/>
      <c r="I419" s="4"/>
      <c r="J419" s="4"/>
      <c r="K419" s="5"/>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row>
    <row r="420" spans="1:40" ht="12.75" customHeight="1">
      <c r="A420" s="4"/>
      <c r="B420" s="4"/>
      <c r="C420" s="4"/>
      <c r="D420" s="4"/>
      <c r="E420" s="4"/>
      <c r="F420" s="4"/>
      <c r="G420" s="4"/>
      <c r="H420" s="4"/>
      <c r="I420" s="4"/>
      <c r="J420" s="4"/>
      <c r="K420" s="5"/>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row>
    <row r="421" spans="1:40" ht="12.75" customHeight="1">
      <c r="A421" s="4"/>
      <c r="B421" s="4"/>
      <c r="C421" s="4"/>
      <c r="D421" s="4"/>
      <c r="E421" s="4"/>
      <c r="F421" s="4"/>
      <c r="G421" s="4"/>
      <c r="H421" s="4"/>
      <c r="I421" s="4"/>
      <c r="J421" s="4"/>
      <c r="K421" s="5"/>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row>
    <row r="422" spans="1:40" ht="12.75" customHeight="1">
      <c r="A422" s="4"/>
      <c r="B422" s="4"/>
      <c r="C422" s="4"/>
      <c r="D422" s="4"/>
      <c r="E422" s="4"/>
      <c r="F422" s="4"/>
      <c r="G422" s="4"/>
      <c r="H422" s="4"/>
      <c r="I422" s="4"/>
      <c r="J422" s="4"/>
      <c r="K422" s="5"/>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row>
    <row r="423" spans="1:40" ht="12.75" customHeight="1">
      <c r="A423" s="4"/>
      <c r="B423" s="4"/>
      <c r="C423" s="4"/>
      <c r="D423" s="4"/>
      <c r="E423" s="4"/>
      <c r="F423" s="4"/>
      <c r="G423" s="4"/>
      <c r="H423" s="4"/>
      <c r="I423" s="4"/>
      <c r="J423" s="4"/>
      <c r="K423" s="5"/>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row>
    <row r="424" spans="1:40" ht="12.75" customHeight="1">
      <c r="A424" s="4"/>
      <c r="B424" s="4"/>
      <c r="C424" s="4"/>
      <c r="D424" s="4"/>
      <c r="E424" s="4"/>
      <c r="F424" s="4"/>
      <c r="G424" s="4"/>
      <c r="H424" s="4"/>
      <c r="I424" s="4"/>
      <c r="J424" s="4"/>
      <c r="K424" s="5"/>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row>
    <row r="425" spans="1:40" ht="12.75" customHeight="1">
      <c r="A425" s="4"/>
      <c r="B425" s="4"/>
      <c r="C425" s="4"/>
      <c r="D425" s="4"/>
      <c r="E425" s="4"/>
      <c r="F425" s="4"/>
      <c r="G425" s="4"/>
      <c r="H425" s="4"/>
      <c r="I425" s="4"/>
      <c r="J425" s="4"/>
      <c r="K425" s="5"/>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row>
    <row r="426" spans="1:40" ht="12.75" customHeight="1">
      <c r="A426" s="4"/>
      <c r="B426" s="4"/>
      <c r="C426" s="4"/>
      <c r="D426" s="4"/>
      <c r="E426" s="4"/>
      <c r="F426" s="4"/>
      <c r="G426" s="4"/>
      <c r="H426" s="4"/>
      <c r="I426" s="4"/>
      <c r="J426" s="4"/>
      <c r="K426" s="5"/>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row>
    <row r="427" spans="1:40" ht="12.75" customHeight="1">
      <c r="A427" s="4"/>
      <c r="B427" s="4"/>
      <c r="C427" s="4"/>
      <c r="D427" s="4"/>
      <c r="E427" s="4"/>
      <c r="F427" s="4"/>
      <c r="G427" s="4"/>
      <c r="H427" s="4"/>
      <c r="I427" s="4"/>
      <c r="J427" s="4"/>
      <c r="K427" s="5"/>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row>
    <row r="428" spans="1:40" ht="12.75" customHeight="1">
      <c r="A428" s="4"/>
      <c r="B428" s="4"/>
      <c r="C428" s="4"/>
      <c r="D428" s="4"/>
      <c r="E428" s="4"/>
      <c r="F428" s="4"/>
      <c r="G428" s="4"/>
      <c r="H428" s="4"/>
      <c r="I428" s="4"/>
      <c r="J428" s="4"/>
      <c r="K428" s="5"/>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row>
    <row r="429" spans="1:40" ht="12.75" customHeight="1">
      <c r="A429" s="4"/>
      <c r="B429" s="4"/>
      <c r="C429" s="4"/>
      <c r="D429" s="4"/>
      <c r="E429" s="4"/>
      <c r="F429" s="4"/>
      <c r="G429" s="4"/>
      <c r="H429" s="4"/>
      <c r="I429" s="4"/>
      <c r="J429" s="4"/>
      <c r="K429" s="5"/>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row>
    <row r="430" spans="1:40" ht="12.75" customHeight="1">
      <c r="A430" s="4"/>
      <c r="B430" s="4"/>
      <c r="C430" s="4"/>
      <c r="D430" s="4"/>
      <c r="E430" s="4"/>
      <c r="F430" s="4"/>
      <c r="G430" s="4"/>
      <c r="H430" s="4"/>
      <c r="I430" s="4"/>
      <c r="J430" s="4"/>
      <c r="K430" s="5"/>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row>
    <row r="431" spans="1:40" ht="12.75" customHeight="1">
      <c r="A431" s="4"/>
      <c r="B431" s="4"/>
      <c r="C431" s="4"/>
      <c r="D431" s="4"/>
      <c r="E431" s="4"/>
      <c r="F431" s="4"/>
      <c r="G431" s="4"/>
      <c r="H431" s="4"/>
      <c r="I431" s="4"/>
      <c r="J431" s="4"/>
      <c r="K431" s="5"/>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row>
    <row r="432" spans="1:40" ht="12.75" customHeight="1">
      <c r="A432" s="4"/>
      <c r="B432" s="4"/>
      <c r="C432" s="4"/>
      <c r="D432" s="4"/>
      <c r="E432" s="4"/>
      <c r="F432" s="4"/>
      <c r="G432" s="4"/>
      <c r="H432" s="4"/>
      <c r="I432" s="4"/>
      <c r="J432" s="4"/>
      <c r="K432" s="5"/>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row>
    <row r="433" spans="1:40" ht="12.75" customHeight="1">
      <c r="A433" s="4"/>
      <c r="B433" s="4"/>
      <c r="C433" s="4"/>
      <c r="D433" s="4"/>
      <c r="E433" s="4"/>
      <c r="F433" s="4"/>
      <c r="G433" s="4"/>
      <c r="H433" s="4"/>
      <c r="I433" s="4"/>
      <c r="J433" s="4"/>
      <c r="K433" s="5"/>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row>
    <row r="434" spans="1:40" ht="12.75" customHeight="1">
      <c r="A434" s="4"/>
      <c r="B434" s="4"/>
      <c r="C434" s="4"/>
      <c r="D434" s="4"/>
      <c r="E434" s="4"/>
      <c r="F434" s="4"/>
      <c r="G434" s="4"/>
      <c r="H434" s="4"/>
      <c r="I434" s="4"/>
      <c r="J434" s="4"/>
      <c r="K434" s="5"/>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row>
    <row r="435" spans="1:40" ht="12.75" customHeight="1">
      <c r="A435" s="4"/>
      <c r="B435" s="4"/>
      <c r="C435" s="4"/>
      <c r="D435" s="4"/>
      <c r="E435" s="4"/>
      <c r="F435" s="4"/>
      <c r="G435" s="4"/>
      <c r="H435" s="4"/>
      <c r="I435" s="4"/>
      <c r="J435" s="4"/>
      <c r="K435" s="5"/>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row>
    <row r="436" spans="1:40" ht="12.75" customHeight="1">
      <c r="A436" s="4"/>
      <c r="B436" s="4"/>
      <c r="C436" s="4"/>
      <c r="D436" s="4"/>
      <c r="E436" s="4"/>
      <c r="F436" s="4"/>
      <c r="G436" s="4"/>
      <c r="H436" s="4"/>
      <c r="I436" s="4"/>
      <c r="J436" s="4"/>
      <c r="K436" s="5"/>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row>
    <row r="437" spans="1:40" ht="12.75" customHeight="1">
      <c r="A437" s="4"/>
      <c r="B437" s="4"/>
      <c r="C437" s="4"/>
      <c r="D437" s="4"/>
      <c r="E437" s="4"/>
      <c r="F437" s="4"/>
      <c r="G437" s="4"/>
      <c r="H437" s="4"/>
      <c r="I437" s="4"/>
      <c r="J437" s="4"/>
      <c r="K437" s="5"/>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row>
    <row r="438" spans="1:40" ht="12.75" customHeight="1">
      <c r="A438" s="4"/>
      <c r="B438" s="4"/>
      <c r="C438" s="4"/>
      <c r="D438" s="4"/>
      <c r="E438" s="4"/>
      <c r="F438" s="4"/>
      <c r="G438" s="4"/>
      <c r="H438" s="4"/>
      <c r="I438" s="4"/>
      <c r="J438" s="4"/>
      <c r="K438" s="5"/>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row>
    <row r="439" spans="1:40" ht="12.75" customHeight="1">
      <c r="A439" s="4"/>
      <c r="B439" s="4"/>
      <c r="C439" s="4"/>
      <c r="D439" s="4"/>
      <c r="E439" s="4"/>
      <c r="F439" s="4"/>
      <c r="G439" s="4"/>
      <c r="H439" s="4"/>
      <c r="I439" s="4"/>
      <c r="J439" s="4"/>
      <c r="K439" s="5"/>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row>
    <row r="440" spans="1:40" ht="12.75" customHeight="1">
      <c r="A440" s="4"/>
      <c r="B440" s="4"/>
      <c r="C440" s="4"/>
      <c r="D440" s="4"/>
      <c r="E440" s="4"/>
      <c r="F440" s="4"/>
      <c r="G440" s="4"/>
      <c r="H440" s="4"/>
      <c r="I440" s="4"/>
      <c r="J440" s="4"/>
      <c r="K440" s="5"/>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row>
    <row r="441" spans="1:40" ht="12.75" customHeight="1">
      <c r="A441" s="4"/>
      <c r="B441" s="4"/>
      <c r="C441" s="4"/>
      <c r="D441" s="4"/>
      <c r="E441" s="4"/>
      <c r="F441" s="4"/>
      <c r="G441" s="4"/>
      <c r="H441" s="4"/>
      <c r="I441" s="4"/>
      <c r="J441" s="4"/>
      <c r="K441" s="5"/>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row>
    <row r="442" spans="1:40" ht="12.75" customHeight="1">
      <c r="A442" s="4"/>
      <c r="B442" s="4"/>
      <c r="C442" s="4"/>
      <c r="D442" s="4"/>
      <c r="E442" s="4"/>
      <c r="F442" s="4"/>
      <c r="G442" s="4"/>
      <c r="H442" s="4"/>
      <c r="I442" s="4"/>
      <c r="J442" s="4"/>
      <c r="K442" s="5"/>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row>
    <row r="443" spans="1:40" ht="12.75" customHeight="1">
      <c r="A443" s="4"/>
      <c r="B443" s="4"/>
      <c r="C443" s="4"/>
      <c r="D443" s="4"/>
      <c r="E443" s="4"/>
      <c r="F443" s="4"/>
      <c r="G443" s="4"/>
      <c r="H443" s="4"/>
      <c r="I443" s="4"/>
      <c r="J443" s="4"/>
      <c r="K443" s="5"/>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row>
    <row r="444" spans="1:40" ht="12.75" customHeight="1">
      <c r="A444" s="4"/>
      <c r="B444" s="4"/>
      <c r="C444" s="4"/>
      <c r="D444" s="4"/>
      <c r="E444" s="4"/>
      <c r="F444" s="4"/>
      <c r="G444" s="4"/>
      <c r="H444" s="4"/>
      <c r="I444" s="4"/>
      <c r="J444" s="4"/>
      <c r="K444" s="5"/>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row>
    <row r="445" spans="1:40" ht="12.75" customHeight="1">
      <c r="A445" s="4"/>
      <c r="B445" s="4"/>
      <c r="C445" s="4"/>
      <c r="D445" s="4"/>
      <c r="E445" s="4"/>
      <c r="F445" s="4"/>
      <c r="G445" s="4"/>
      <c r="H445" s="4"/>
      <c r="I445" s="4"/>
      <c r="J445" s="4"/>
      <c r="K445" s="5"/>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row>
    <row r="446" spans="1:40" ht="12.75" customHeight="1">
      <c r="A446" s="4"/>
      <c r="B446" s="4"/>
      <c r="C446" s="4"/>
      <c r="D446" s="4"/>
      <c r="E446" s="4"/>
      <c r="F446" s="4"/>
      <c r="G446" s="4"/>
      <c r="H446" s="4"/>
      <c r="I446" s="4"/>
      <c r="J446" s="4"/>
      <c r="K446" s="5"/>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row>
    <row r="447" spans="1:40" ht="12.75" customHeight="1">
      <c r="A447" s="4"/>
      <c r="B447" s="4"/>
      <c r="C447" s="4"/>
      <c r="D447" s="4"/>
      <c r="E447" s="4"/>
      <c r="F447" s="4"/>
      <c r="G447" s="4"/>
      <c r="H447" s="4"/>
      <c r="I447" s="4"/>
      <c r="J447" s="4"/>
      <c r="K447" s="5"/>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row>
    <row r="448" spans="1:40" ht="12.75" customHeight="1">
      <c r="A448" s="4"/>
      <c r="B448" s="4"/>
      <c r="C448" s="4"/>
      <c r="D448" s="4"/>
      <c r="E448" s="4"/>
      <c r="F448" s="4"/>
      <c r="G448" s="4"/>
      <c r="H448" s="4"/>
      <c r="I448" s="4"/>
      <c r="J448" s="4"/>
      <c r="K448" s="5"/>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row>
    <row r="449" spans="1:40" ht="12.75" customHeight="1">
      <c r="A449" s="4"/>
      <c r="B449" s="4"/>
      <c r="C449" s="4"/>
      <c r="D449" s="4"/>
      <c r="E449" s="4"/>
      <c r="F449" s="4"/>
      <c r="G449" s="4"/>
      <c r="H449" s="4"/>
      <c r="I449" s="4"/>
      <c r="J449" s="4"/>
      <c r="K449" s="5"/>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row>
    <row r="450" spans="1:40" ht="12.75" customHeight="1">
      <c r="A450" s="4"/>
      <c r="B450" s="4"/>
      <c r="C450" s="4"/>
      <c r="D450" s="4"/>
      <c r="E450" s="4"/>
      <c r="F450" s="4"/>
      <c r="G450" s="4"/>
      <c r="H450" s="4"/>
      <c r="I450" s="4"/>
      <c r="J450" s="4"/>
      <c r="K450" s="5"/>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row>
    <row r="451" spans="1:40" ht="12.75" customHeight="1">
      <c r="A451" s="4"/>
      <c r="B451" s="4"/>
      <c r="C451" s="4"/>
      <c r="D451" s="4"/>
      <c r="E451" s="4"/>
      <c r="F451" s="4"/>
      <c r="G451" s="4"/>
      <c r="H451" s="4"/>
      <c r="I451" s="4"/>
      <c r="J451" s="4"/>
      <c r="K451" s="5"/>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row>
    <row r="452" spans="1:40" ht="12.75" customHeight="1">
      <c r="A452" s="4"/>
      <c r="B452" s="4"/>
      <c r="C452" s="4"/>
      <c r="D452" s="4"/>
      <c r="E452" s="4"/>
      <c r="F452" s="4"/>
      <c r="G452" s="4"/>
      <c r="H452" s="4"/>
      <c r="I452" s="4"/>
      <c r="J452" s="4"/>
      <c r="K452" s="5"/>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row>
    <row r="453" spans="1:40" ht="12.75" customHeight="1">
      <c r="A453" s="4"/>
      <c r="B453" s="4"/>
      <c r="C453" s="4"/>
      <c r="D453" s="4"/>
      <c r="E453" s="4"/>
      <c r="F453" s="4"/>
      <c r="G453" s="4"/>
      <c r="H453" s="4"/>
      <c r="I453" s="4"/>
      <c r="J453" s="4"/>
      <c r="K453" s="5"/>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row>
    <row r="454" spans="1:40" ht="12.75" customHeight="1">
      <c r="A454" s="4"/>
      <c r="B454" s="4"/>
      <c r="C454" s="4"/>
      <c r="D454" s="4"/>
      <c r="E454" s="4"/>
      <c r="F454" s="4"/>
      <c r="G454" s="4"/>
      <c r="H454" s="4"/>
      <c r="I454" s="4"/>
      <c r="J454" s="4"/>
      <c r="K454" s="5"/>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row>
    <row r="455" spans="1:40" ht="12.75" customHeight="1">
      <c r="A455" s="4"/>
      <c r="B455" s="4"/>
      <c r="C455" s="4"/>
      <c r="D455" s="4"/>
      <c r="E455" s="4"/>
      <c r="F455" s="4"/>
      <c r="G455" s="4"/>
      <c r="H455" s="4"/>
      <c r="I455" s="4"/>
      <c r="J455" s="4"/>
      <c r="K455" s="5"/>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row>
    <row r="456" spans="1:40" ht="12.75" customHeight="1">
      <c r="A456" s="4"/>
      <c r="B456" s="4"/>
      <c r="C456" s="4"/>
      <c r="D456" s="4"/>
      <c r="E456" s="4"/>
      <c r="F456" s="4"/>
      <c r="G456" s="4"/>
      <c r="H456" s="4"/>
      <c r="I456" s="4"/>
      <c r="J456" s="4"/>
      <c r="K456" s="5"/>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row>
    <row r="457" spans="1:40" ht="12.75" customHeight="1">
      <c r="A457" s="4"/>
      <c r="B457" s="4"/>
      <c r="C457" s="4"/>
      <c r="D457" s="4"/>
      <c r="E457" s="4"/>
      <c r="F457" s="4"/>
      <c r="G457" s="4"/>
      <c r="H457" s="4"/>
      <c r="I457" s="4"/>
      <c r="J457" s="4"/>
      <c r="K457" s="5"/>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row>
    <row r="458" spans="1:40" ht="12.75" customHeight="1">
      <c r="A458" s="4"/>
      <c r="B458" s="4"/>
      <c r="C458" s="4"/>
      <c r="D458" s="4"/>
      <c r="E458" s="4"/>
      <c r="F458" s="4"/>
      <c r="G458" s="4"/>
      <c r="H458" s="4"/>
      <c r="I458" s="4"/>
      <c r="J458" s="4"/>
      <c r="K458" s="5"/>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row>
    <row r="459" spans="1:40" ht="12.75" customHeight="1">
      <c r="A459" s="4"/>
      <c r="B459" s="4"/>
      <c r="C459" s="4"/>
      <c r="D459" s="4"/>
      <c r="E459" s="4"/>
      <c r="F459" s="4"/>
      <c r="G459" s="4"/>
      <c r="H459" s="4"/>
      <c r="I459" s="4"/>
      <c r="J459" s="4"/>
      <c r="K459" s="5"/>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row>
    <row r="460" spans="1:40" ht="12.75" customHeight="1">
      <c r="A460" s="4"/>
      <c r="B460" s="4"/>
      <c r="C460" s="4"/>
      <c r="D460" s="4"/>
      <c r="E460" s="4"/>
      <c r="F460" s="4"/>
      <c r="G460" s="4"/>
      <c r="H460" s="4"/>
      <c r="I460" s="4"/>
      <c r="J460" s="4"/>
      <c r="K460" s="5"/>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row>
    <row r="461" spans="1:40" ht="12.75" customHeight="1">
      <c r="A461" s="4"/>
      <c r="B461" s="4"/>
      <c r="C461" s="4"/>
      <c r="D461" s="4"/>
      <c r="E461" s="4"/>
      <c r="F461" s="4"/>
      <c r="G461" s="4"/>
      <c r="H461" s="4"/>
      <c r="I461" s="4"/>
      <c r="J461" s="4"/>
      <c r="K461" s="5"/>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row>
    <row r="462" spans="1:40" ht="12.75" customHeight="1">
      <c r="A462" s="4"/>
      <c r="B462" s="4"/>
      <c r="C462" s="4"/>
      <c r="D462" s="4"/>
      <c r="E462" s="4"/>
      <c r="F462" s="4"/>
      <c r="G462" s="4"/>
      <c r="H462" s="4"/>
      <c r="I462" s="4"/>
      <c r="J462" s="4"/>
      <c r="K462" s="5"/>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row>
    <row r="463" spans="1:40" ht="12.75" customHeight="1">
      <c r="A463" s="4"/>
      <c r="B463" s="4"/>
      <c r="C463" s="4"/>
      <c r="D463" s="4"/>
      <c r="E463" s="4"/>
      <c r="F463" s="4"/>
      <c r="G463" s="4"/>
      <c r="H463" s="4"/>
      <c r="I463" s="4"/>
      <c r="J463" s="4"/>
      <c r="K463" s="5"/>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row>
    <row r="464" spans="1:40" ht="12.75" customHeight="1">
      <c r="A464" s="4"/>
      <c r="B464" s="4"/>
      <c r="C464" s="4"/>
      <c r="D464" s="4"/>
      <c r="E464" s="4"/>
      <c r="F464" s="4"/>
      <c r="G464" s="4"/>
      <c r="H464" s="4"/>
      <c r="I464" s="4"/>
      <c r="J464" s="4"/>
      <c r="K464" s="5"/>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row>
    <row r="465" spans="1:40" ht="12.75" customHeight="1">
      <c r="A465" s="4"/>
      <c r="B465" s="4"/>
      <c r="C465" s="4"/>
      <c r="D465" s="4"/>
      <c r="E465" s="4"/>
      <c r="F465" s="4"/>
      <c r="G465" s="4"/>
      <c r="H465" s="4"/>
      <c r="I465" s="4"/>
      <c r="J465" s="4"/>
      <c r="K465" s="5"/>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row>
    <row r="466" spans="1:40" ht="12.75" customHeight="1">
      <c r="A466" s="4"/>
      <c r="B466" s="4"/>
      <c r="C466" s="4"/>
      <c r="D466" s="4"/>
      <c r="E466" s="4"/>
      <c r="F466" s="4"/>
      <c r="G466" s="4"/>
      <c r="H466" s="4"/>
      <c r="I466" s="4"/>
      <c r="J466" s="4"/>
      <c r="K466" s="5"/>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row>
    <row r="467" spans="1:40" ht="12.75" customHeight="1">
      <c r="A467" s="4"/>
      <c r="B467" s="4"/>
      <c r="C467" s="4"/>
      <c r="D467" s="4"/>
      <c r="E467" s="4"/>
      <c r="F467" s="4"/>
      <c r="G467" s="4"/>
      <c r="H467" s="4"/>
      <c r="I467" s="4"/>
      <c r="J467" s="4"/>
      <c r="K467" s="5"/>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row>
    <row r="468" spans="1:40" ht="12.75" customHeight="1">
      <c r="A468" s="4"/>
      <c r="B468" s="4"/>
      <c r="C468" s="4"/>
      <c r="D468" s="4"/>
      <c r="E468" s="4"/>
      <c r="F468" s="4"/>
      <c r="G468" s="4"/>
      <c r="H468" s="4"/>
      <c r="I468" s="4"/>
      <c r="J468" s="4"/>
      <c r="K468" s="5"/>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row>
    <row r="469" spans="1:40" ht="12.75" customHeight="1">
      <c r="A469" s="4"/>
      <c r="B469" s="4"/>
      <c r="C469" s="4"/>
      <c r="D469" s="4"/>
      <c r="E469" s="4"/>
      <c r="F469" s="4"/>
      <c r="G469" s="4"/>
      <c r="H469" s="4"/>
      <c r="I469" s="4"/>
      <c r="J469" s="4"/>
      <c r="K469" s="5"/>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row>
    <row r="470" spans="1:40" ht="12.75" customHeight="1">
      <c r="A470" s="4"/>
      <c r="B470" s="4"/>
      <c r="C470" s="4"/>
      <c r="D470" s="4"/>
      <c r="E470" s="4"/>
      <c r="F470" s="4"/>
      <c r="G470" s="4"/>
      <c r="H470" s="4"/>
      <c r="I470" s="4"/>
      <c r="J470" s="4"/>
      <c r="K470" s="5"/>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row>
    <row r="471" spans="1:40" ht="12.75" customHeight="1">
      <c r="A471" s="4"/>
      <c r="B471" s="4"/>
      <c r="C471" s="4"/>
      <c r="D471" s="4"/>
      <c r="E471" s="4"/>
      <c r="F471" s="4"/>
      <c r="G471" s="4"/>
      <c r="H471" s="4"/>
      <c r="I471" s="4"/>
      <c r="J471" s="4"/>
      <c r="K471" s="5"/>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row>
    <row r="472" spans="1:40" ht="12.75" customHeight="1">
      <c r="A472" s="4"/>
      <c r="B472" s="4"/>
      <c r="C472" s="4"/>
      <c r="D472" s="4"/>
      <c r="E472" s="4"/>
      <c r="F472" s="4"/>
      <c r="G472" s="4"/>
      <c r="H472" s="4"/>
      <c r="I472" s="4"/>
      <c r="J472" s="4"/>
      <c r="K472" s="5"/>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row>
    <row r="473" spans="1:40" ht="12.75" customHeight="1">
      <c r="A473" s="4"/>
      <c r="B473" s="4"/>
      <c r="C473" s="4"/>
      <c r="D473" s="4"/>
      <c r="E473" s="4"/>
      <c r="F473" s="4"/>
      <c r="G473" s="4"/>
      <c r="H473" s="4"/>
      <c r="I473" s="4"/>
      <c r="J473" s="4"/>
      <c r="K473" s="5"/>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row>
    <row r="474" spans="1:40" ht="12.75" customHeight="1">
      <c r="A474" s="4"/>
      <c r="B474" s="4"/>
      <c r="C474" s="4"/>
      <c r="D474" s="4"/>
      <c r="E474" s="4"/>
      <c r="F474" s="4"/>
      <c r="G474" s="4"/>
      <c r="H474" s="4"/>
      <c r="I474" s="4"/>
      <c r="J474" s="4"/>
      <c r="K474" s="5"/>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row>
    <row r="475" spans="1:40" ht="12.75" customHeight="1">
      <c r="A475" s="4"/>
      <c r="B475" s="4"/>
      <c r="C475" s="4"/>
      <c r="D475" s="4"/>
      <c r="E475" s="4"/>
      <c r="F475" s="4"/>
      <c r="G475" s="4"/>
      <c r="H475" s="4"/>
      <c r="I475" s="4"/>
      <c r="J475" s="4"/>
      <c r="K475" s="5"/>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row>
    <row r="476" spans="1:40" ht="12.75" customHeight="1">
      <c r="A476" s="4"/>
      <c r="B476" s="4"/>
      <c r="C476" s="4"/>
      <c r="D476" s="4"/>
      <c r="E476" s="4"/>
      <c r="F476" s="4"/>
      <c r="G476" s="4"/>
      <c r="H476" s="4"/>
      <c r="I476" s="4"/>
      <c r="J476" s="4"/>
      <c r="K476" s="5"/>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row>
    <row r="477" spans="1:40" ht="12.75" customHeight="1">
      <c r="A477" s="4"/>
      <c r="B477" s="4"/>
      <c r="C477" s="4"/>
      <c r="D477" s="4"/>
      <c r="E477" s="4"/>
      <c r="F477" s="4"/>
      <c r="G477" s="4"/>
      <c r="H477" s="4"/>
      <c r="I477" s="4"/>
      <c r="J477" s="4"/>
      <c r="K477" s="5"/>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row>
    <row r="478" spans="1:40" ht="12.75" customHeight="1">
      <c r="A478" s="4"/>
      <c r="B478" s="4"/>
      <c r="C478" s="4"/>
      <c r="D478" s="4"/>
      <c r="E478" s="4"/>
      <c r="F478" s="4"/>
      <c r="G478" s="4"/>
      <c r="H478" s="4"/>
      <c r="I478" s="4"/>
      <c r="J478" s="4"/>
      <c r="K478" s="5"/>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row>
    <row r="479" spans="1:40" ht="12.75" customHeight="1">
      <c r="A479" s="4"/>
      <c r="B479" s="4"/>
      <c r="C479" s="4"/>
      <c r="D479" s="4"/>
      <c r="E479" s="4"/>
      <c r="F479" s="4"/>
      <c r="G479" s="4"/>
      <c r="H479" s="4"/>
      <c r="I479" s="4"/>
      <c r="J479" s="4"/>
      <c r="K479" s="5"/>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row>
    <row r="480" spans="1:40" ht="12.75" customHeight="1">
      <c r="A480" s="4"/>
      <c r="B480" s="4"/>
      <c r="C480" s="4"/>
      <c r="D480" s="4"/>
      <c r="E480" s="4"/>
      <c r="F480" s="4"/>
      <c r="G480" s="4"/>
      <c r="H480" s="4"/>
      <c r="I480" s="4"/>
      <c r="J480" s="4"/>
      <c r="K480" s="5"/>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row>
    <row r="481" spans="1:40" ht="12.75" customHeight="1">
      <c r="A481" s="4"/>
      <c r="B481" s="4"/>
      <c r="C481" s="4"/>
      <c r="D481" s="4"/>
      <c r="E481" s="4"/>
      <c r="F481" s="4"/>
      <c r="G481" s="4"/>
      <c r="H481" s="4"/>
      <c r="I481" s="4"/>
      <c r="J481" s="4"/>
      <c r="K481" s="5"/>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row>
    <row r="482" spans="1:40" ht="12.75" customHeight="1">
      <c r="A482" s="4"/>
      <c r="B482" s="4"/>
      <c r="C482" s="4"/>
      <c r="D482" s="4"/>
      <c r="E482" s="4"/>
      <c r="F482" s="4"/>
      <c r="G482" s="4"/>
      <c r="H482" s="4"/>
      <c r="I482" s="4"/>
      <c r="J482" s="4"/>
      <c r="K482" s="5"/>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row>
    <row r="483" spans="1:40" ht="12.75" customHeight="1">
      <c r="A483" s="4"/>
      <c r="B483" s="4"/>
      <c r="C483" s="4"/>
      <c r="D483" s="4"/>
      <c r="E483" s="4"/>
      <c r="F483" s="4"/>
      <c r="G483" s="4"/>
      <c r="H483" s="4"/>
      <c r="I483" s="4"/>
      <c r="J483" s="4"/>
      <c r="K483" s="5"/>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row>
    <row r="484" spans="1:40" ht="12.75" customHeight="1">
      <c r="A484" s="4"/>
      <c r="B484" s="4"/>
      <c r="C484" s="4"/>
      <c r="D484" s="4"/>
      <c r="E484" s="4"/>
      <c r="F484" s="4"/>
      <c r="G484" s="4"/>
      <c r="H484" s="4"/>
      <c r="I484" s="4"/>
      <c r="J484" s="4"/>
      <c r="K484" s="5"/>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row>
    <row r="485" spans="1:40" ht="12.75" customHeight="1">
      <c r="A485" s="4"/>
      <c r="B485" s="4"/>
      <c r="C485" s="4"/>
      <c r="D485" s="4"/>
      <c r="E485" s="4"/>
      <c r="F485" s="4"/>
      <c r="G485" s="4"/>
      <c r="H485" s="4"/>
      <c r="I485" s="4"/>
      <c r="J485" s="4"/>
      <c r="K485" s="5"/>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row>
    <row r="486" spans="1:40" ht="12.75" customHeight="1">
      <c r="A486" s="4"/>
      <c r="B486" s="4"/>
      <c r="C486" s="4"/>
      <c r="D486" s="4"/>
      <c r="E486" s="4"/>
      <c r="F486" s="4"/>
      <c r="G486" s="4"/>
      <c r="H486" s="4"/>
      <c r="I486" s="4"/>
      <c r="J486" s="4"/>
      <c r="K486" s="5"/>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row>
    <row r="487" spans="1:40" ht="12.75" customHeight="1">
      <c r="A487" s="4"/>
      <c r="B487" s="4"/>
      <c r="C487" s="4"/>
      <c r="D487" s="4"/>
      <c r="E487" s="4"/>
      <c r="F487" s="4"/>
      <c r="G487" s="4"/>
      <c r="H487" s="4"/>
      <c r="I487" s="4"/>
      <c r="J487" s="4"/>
      <c r="K487" s="5"/>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row>
    <row r="488" spans="1:40" ht="12.75" customHeight="1">
      <c r="A488" s="4"/>
      <c r="B488" s="4"/>
      <c r="C488" s="4"/>
      <c r="D488" s="4"/>
      <c r="E488" s="4"/>
      <c r="F488" s="4"/>
      <c r="G488" s="4"/>
      <c r="H488" s="4"/>
      <c r="I488" s="4"/>
      <c r="J488" s="4"/>
      <c r="K488" s="5"/>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row>
    <row r="489" spans="1:40" ht="12.75" customHeight="1">
      <c r="A489" s="4"/>
      <c r="B489" s="4"/>
      <c r="C489" s="4"/>
      <c r="D489" s="4"/>
      <c r="E489" s="4"/>
      <c r="F489" s="4"/>
      <c r="G489" s="4"/>
      <c r="H489" s="4"/>
      <c r="I489" s="4"/>
      <c r="J489" s="4"/>
      <c r="K489" s="5"/>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row>
    <row r="490" spans="1:40" ht="12.75" customHeight="1">
      <c r="A490" s="4"/>
      <c r="B490" s="4"/>
      <c r="C490" s="4"/>
      <c r="D490" s="4"/>
      <c r="E490" s="4"/>
      <c r="F490" s="4"/>
      <c r="G490" s="4"/>
      <c r="H490" s="4"/>
      <c r="I490" s="4"/>
      <c r="J490" s="4"/>
      <c r="K490" s="5"/>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row>
    <row r="491" spans="1:40" ht="12.75" customHeight="1">
      <c r="A491" s="4"/>
      <c r="B491" s="4"/>
      <c r="C491" s="4"/>
      <c r="D491" s="4"/>
      <c r="E491" s="4"/>
      <c r="F491" s="4"/>
      <c r="G491" s="4"/>
      <c r="H491" s="4"/>
      <c r="I491" s="4"/>
      <c r="J491" s="4"/>
      <c r="K491" s="5"/>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row>
    <row r="492" spans="1:40" ht="12.75" customHeight="1">
      <c r="A492" s="4"/>
      <c r="B492" s="4"/>
      <c r="C492" s="4"/>
      <c r="D492" s="4"/>
      <c r="E492" s="4"/>
      <c r="F492" s="4"/>
      <c r="G492" s="4"/>
      <c r="H492" s="4"/>
      <c r="I492" s="4"/>
      <c r="J492" s="4"/>
      <c r="K492" s="5"/>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row>
    <row r="493" spans="1:40" ht="12.75" customHeight="1">
      <c r="A493" s="4"/>
      <c r="B493" s="4"/>
      <c r="C493" s="4"/>
      <c r="D493" s="4"/>
      <c r="E493" s="4"/>
      <c r="F493" s="4"/>
      <c r="G493" s="4"/>
      <c r="H493" s="4"/>
      <c r="I493" s="4"/>
      <c r="J493" s="4"/>
      <c r="K493" s="5"/>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row>
    <row r="494" spans="1:40" ht="12.75" customHeight="1">
      <c r="A494" s="4"/>
      <c r="B494" s="4"/>
      <c r="C494" s="4"/>
      <c r="D494" s="4"/>
      <c r="E494" s="4"/>
      <c r="F494" s="4"/>
      <c r="G494" s="4"/>
      <c r="H494" s="4"/>
      <c r="I494" s="4"/>
      <c r="J494" s="4"/>
      <c r="K494" s="5"/>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row>
    <row r="495" spans="1:40" ht="12.75" customHeight="1">
      <c r="A495" s="4"/>
      <c r="B495" s="4"/>
      <c r="C495" s="4"/>
      <c r="D495" s="4"/>
      <c r="E495" s="4"/>
      <c r="F495" s="4"/>
      <c r="G495" s="4"/>
      <c r="H495" s="4"/>
      <c r="I495" s="4"/>
      <c r="J495" s="4"/>
      <c r="K495" s="5"/>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row>
    <row r="496" spans="1:40" ht="12.75" customHeight="1">
      <c r="A496" s="4"/>
      <c r="B496" s="4"/>
      <c r="C496" s="4"/>
      <c r="D496" s="4"/>
      <c r="E496" s="4"/>
      <c r="F496" s="4"/>
      <c r="G496" s="4"/>
      <c r="H496" s="4"/>
      <c r="I496" s="4"/>
      <c r="J496" s="4"/>
      <c r="K496" s="5"/>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row>
    <row r="497" spans="1:40" ht="12.75" customHeight="1">
      <c r="A497" s="4"/>
      <c r="B497" s="4"/>
      <c r="C497" s="4"/>
      <c r="D497" s="4"/>
      <c r="E497" s="4"/>
      <c r="F497" s="4"/>
      <c r="G497" s="4"/>
      <c r="H497" s="4"/>
      <c r="I497" s="4"/>
      <c r="J497" s="4"/>
      <c r="K497" s="5"/>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row>
    <row r="498" spans="1:40" ht="12.75" customHeight="1">
      <c r="A498" s="4"/>
      <c r="B498" s="4"/>
      <c r="C498" s="4"/>
      <c r="D498" s="4"/>
      <c r="E498" s="4"/>
      <c r="F498" s="4"/>
      <c r="G498" s="4"/>
      <c r="H498" s="4"/>
      <c r="I498" s="4"/>
      <c r="J498" s="4"/>
      <c r="K498" s="5"/>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row>
    <row r="499" spans="1:40" ht="12.75" customHeight="1">
      <c r="A499" s="4"/>
      <c r="B499" s="4"/>
      <c r="C499" s="4"/>
      <c r="D499" s="4"/>
      <c r="E499" s="4"/>
      <c r="F499" s="4"/>
      <c r="G499" s="4"/>
      <c r="H499" s="4"/>
      <c r="I499" s="4"/>
      <c r="J499" s="4"/>
      <c r="K499" s="5"/>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row>
    <row r="500" spans="1:40" ht="12.75" customHeight="1">
      <c r="A500" s="4"/>
      <c r="B500" s="4"/>
      <c r="C500" s="4"/>
      <c r="D500" s="4"/>
      <c r="E500" s="4"/>
      <c r="F500" s="4"/>
      <c r="G500" s="4"/>
      <c r="H500" s="4"/>
      <c r="I500" s="4"/>
      <c r="J500" s="4"/>
      <c r="K500" s="5"/>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row>
    <row r="501" spans="1:40" ht="12.75" customHeight="1">
      <c r="A501" s="4"/>
      <c r="B501" s="4"/>
      <c r="C501" s="4"/>
      <c r="D501" s="4"/>
      <c r="E501" s="4"/>
      <c r="F501" s="4"/>
      <c r="G501" s="4"/>
      <c r="H501" s="4"/>
      <c r="I501" s="4"/>
      <c r="J501" s="4"/>
      <c r="K501" s="5"/>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row>
    <row r="502" spans="1:40" ht="12.75" customHeight="1">
      <c r="A502" s="4"/>
      <c r="B502" s="4"/>
      <c r="C502" s="4"/>
      <c r="D502" s="4"/>
      <c r="E502" s="4"/>
      <c r="F502" s="4"/>
      <c r="G502" s="4"/>
      <c r="H502" s="4"/>
      <c r="I502" s="4"/>
      <c r="J502" s="4"/>
      <c r="K502" s="5"/>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row>
    <row r="503" spans="1:40" ht="12.75" customHeight="1">
      <c r="A503" s="4"/>
      <c r="B503" s="4"/>
      <c r="C503" s="4"/>
      <c r="D503" s="4"/>
      <c r="E503" s="4"/>
      <c r="F503" s="4"/>
      <c r="G503" s="4"/>
      <c r="H503" s="4"/>
      <c r="I503" s="4"/>
      <c r="J503" s="4"/>
      <c r="K503" s="5"/>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row>
    <row r="504" spans="1:40" ht="12.75" customHeight="1">
      <c r="A504" s="4"/>
      <c r="B504" s="4"/>
      <c r="C504" s="4"/>
      <c r="D504" s="4"/>
      <c r="E504" s="4"/>
      <c r="F504" s="4"/>
      <c r="G504" s="4"/>
      <c r="H504" s="4"/>
      <c r="I504" s="4"/>
      <c r="J504" s="4"/>
      <c r="K504" s="5"/>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row>
    <row r="505" spans="1:40" ht="12.75" customHeight="1">
      <c r="A505" s="4"/>
      <c r="B505" s="4"/>
      <c r="C505" s="4"/>
      <c r="D505" s="4"/>
      <c r="E505" s="4"/>
      <c r="F505" s="4"/>
      <c r="G505" s="4"/>
      <c r="H505" s="4"/>
      <c r="I505" s="4"/>
      <c r="J505" s="4"/>
      <c r="K505" s="5"/>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row>
    <row r="506" spans="1:40" ht="12.75" customHeight="1">
      <c r="A506" s="4"/>
      <c r="B506" s="4"/>
      <c r="C506" s="4"/>
      <c r="D506" s="4"/>
      <c r="E506" s="4"/>
      <c r="F506" s="4"/>
      <c r="G506" s="4"/>
      <c r="H506" s="4"/>
      <c r="I506" s="4"/>
      <c r="J506" s="4"/>
      <c r="K506" s="5"/>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row>
    <row r="507" spans="1:40" ht="12.75" customHeight="1">
      <c r="A507" s="4"/>
      <c r="B507" s="4"/>
      <c r="C507" s="4"/>
      <c r="D507" s="4"/>
      <c r="E507" s="4"/>
      <c r="F507" s="4"/>
      <c r="G507" s="4"/>
      <c r="H507" s="4"/>
      <c r="I507" s="4"/>
      <c r="J507" s="4"/>
      <c r="K507" s="5"/>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row>
    <row r="508" spans="1:40" ht="12.75" customHeight="1">
      <c r="A508" s="4"/>
      <c r="B508" s="4"/>
      <c r="C508" s="4"/>
      <c r="D508" s="4"/>
      <c r="E508" s="4"/>
      <c r="F508" s="4"/>
      <c r="G508" s="4"/>
      <c r="H508" s="4"/>
      <c r="I508" s="4"/>
      <c r="J508" s="4"/>
      <c r="K508" s="5"/>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row>
    <row r="509" spans="1:40" ht="12.75" customHeight="1">
      <c r="A509" s="4"/>
      <c r="B509" s="4"/>
      <c r="C509" s="4"/>
      <c r="D509" s="4"/>
      <c r="E509" s="4"/>
      <c r="F509" s="4"/>
      <c r="G509" s="4"/>
      <c r="H509" s="4"/>
      <c r="I509" s="4"/>
      <c r="J509" s="4"/>
      <c r="K509" s="5"/>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row>
    <row r="510" spans="1:40" ht="12.75" customHeight="1">
      <c r="A510" s="4"/>
      <c r="B510" s="4"/>
      <c r="C510" s="4"/>
      <c r="D510" s="4"/>
      <c r="E510" s="4"/>
      <c r="F510" s="4"/>
      <c r="G510" s="4"/>
      <c r="H510" s="4"/>
      <c r="I510" s="4"/>
      <c r="J510" s="4"/>
      <c r="K510" s="5"/>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row>
    <row r="511" spans="1:40" ht="12.75" customHeight="1">
      <c r="A511" s="4"/>
      <c r="B511" s="4"/>
      <c r="C511" s="4"/>
      <c r="D511" s="4"/>
      <c r="E511" s="4"/>
      <c r="F511" s="4"/>
      <c r="G511" s="4"/>
      <c r="H511" s="4"/>
      <c r="I511" s="4"/>
      <c r="J511" s="4"/>
      <c r="K511" s="5"/>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row>
    <row r="512" spans="1:40" ht="12.75" customHeight="1">
      <c r="A512" s="4"/>
      <c r="B512" s="4"/>
      <c r="C512" s="4"/>
      <c r="D512" s="4"/>
      <c r="E512" s="4"/>
      <c r="F512" s="4"/>
      <c r="G512" s="4"/>
      <c r="H512" s="4"/>
      <c r="I512" s="4"/>
      <c r="J512" s="4"/>
      <c r="K512" s="5"/>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row>
    <row r="513" spans="1:40" ht="12.75" customHeight="1">
      <c r="A513" s="4"/>
      <c r="B513" s="4"/>
      <c r="C513" s="4"/>
      <c r="D513" s="4"/>
      <c r="E513" s="4"/>
      <c r="F513" s="4"/>
      <c r="G513" s="4"/>
      <c r="H513" s="4"/>
      <c r="I513" s="4"/>
      <c r="J513" s="4"/>
      <c r="K513" s="5"/>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row>
    <row r="514" spans="1:40" ht="12.75" customHeight="1">
      <c r="A514" s="4"/>
      <c r="B514" s="4"/>
      <c r="C514" s="4"/>
      <c r="D514" s="4"/>
      <c r="E514" s="4"/>
      <c r="F514" s="4"/>
      <c r="G514" s="4"/>
      <c r="H514" s="4"/>
      <c r="I514" s="4"/>
      <c r="J514" s="4"/>
      <c r="K514" s="5"/>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row>
    <row r="515" spans="1:40" ht="12.75" customHeight="1">
      <c r="A515" s="4"/>
      <c r="B515" s="4"/>
      <c r="C515" s="4"/>
      <c r="D515" s="4"/>
      <c r="E515" s="4"/>
      <c r="F515" s="4"/>
      <c r="G515" s="4"/>
      <c r="H515" s="4"/>
      <c r="I515" s="4"/>
      <c r="J515" s="4"/>
      <c r="K515" s="5"/>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row>
    <row r="516" spans="1:40" ht="12.75" customHeight="1">
      <c r="A516" s="4"/>
      <c r="B516" s="4"/>
      <c r="C516" s="4"/>
      <c r="D516" s="4"/>
      <c r="E516" s="4"/>
      <c r="F516" s="4"/>
      <c r="G516" s="4"/>
      <c r="H516" s="4"/>
      <c r="I516" s="4"/>
      <c r="J516" s="4"/>
      <c r="K516" s="5"/>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row>
    <row r="517" spans="1:40" ht="12.75" customHeight="1">
      <c r="A517" s="4"/>
      <c r="B517" s="4"/>
      <c r="C517" s="4"/>
      <c r="D517" s="4"/>
      <c r="E517" s="4"/>
      <c r="F517" s="4"/>
      <c r="G517" s="4"/>
      <c r="H517" s="4"/>
      <c r="I517" s="4"/>
      <c r="J517" s="4"/>
      <c r="K517" s="5"/>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row>
    <row r="518" spans="1:40" ht="12.75" customHeight="1">
      <c r="A518" s="4"/>
      <c r="B518" s="4"/>
      <c r="C518" s="4"/>
      <c r="D518" s="4"/>
      <c r="E518" s="4"/>
      <c r="F518" s="4"/>
      <c r="G518" s="4"/>
      <c r="H518" s="4"/>
      <c r="I518" s="4"/>
      <c r="J518" s="4"/>
      <c r="K518" s="5"/>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row>
    <row r="519" spans="1:40" ht="12.75" customHeight="1">
      <c r="A519" s="4"/>
      <c r="B519" s="4"/>
      <c r="C519" s="4"/>
      <c r="D519" s="4"/>
      <c r="E519" s="4"/>
      <c r="F519" s="4"/>
      <c r="G519" s="4"/>
      <c r="H519" s="4"/>
      <c r="I519" s="4"/>
      <c r="J519" s="4"/>
      <c r="K519" s="5"/>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row>
    <row r="520" spans="1:40" ht="12.75" customHeight="1">
      <c r="A520" s="4"/>
      <c r="B520" s="4"/>
      <c r="C520" s="4"/>
      <c r="D520" s="4"/>
      <c r="E520" s="4"/>
      <c r="F520" s="4"/>
      <c r="G520" s="4"/>
      <c r="H520" s="4"/>
      <c r="I520" s="4"/>
      <c r="J520" s="4"/>
      <c r="K520" s="5"/>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row>
    <row r="521" spans="1:40" ht="12.75" customHeight="1">
      <c r="A521" s="4"/>
      <c r="B521" s="4"/>
      <c r="C521" s="4"/>
      <c r="D521" s="4"/>
      <c r="E521" s="4"/>
      <c r="F521" s="4"/>
      <c r="G521" s="4"/>
      <c r="H521" s="4"/>
      <c r="I521" s="4"/>
      <c r="J521" s="4"/>
      <c r="K521" s="5"/>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row>
    <row r="522" spans="1:40" ht="12.75" customHeight="1">
      <c r="A522" s="4"/>
      <c r="B522" s="4"/>
      <c r="C522" s="4"/>
      <c r="D522" s="4"/>
      <c r="E522" s="4"/>
      <c r="F522" s="4"/>
      <c r="G522" s="4"/>
      <c r="H522" s="4"/>
      <c r="I522" s="4"/>
      <c r="J522" s="4"/>
      <c r="K522" s="5"/>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row>
    <row r="523" spans="1:40" ht="12.75" customHeight="1">
      <c r="A523" s="4"/>
      <c r="B523" s="4"/>
      <c r="C523" s="4"/>
      <c r="D523" s="4"/>
      <c r="E523" s="4"/>
      <c r="F523" s="4"/>
      <c r="G523" s="4"/>
      <c r="H523" s="4"/>
      <c r="I523" s="4"/>
      <c r="J523" s="4"/>
      <c r="K523" s="5"/>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row>
    <row r="524" spans="1:40" ht="12.75" customHeight="1">
      <c r="A524" s="4"/>
      <c r="B524" s="4"/>
      <c r="C524" s="4"/>
      <c r="D524" s="4"/>
      <c r="E524" s="4"/>
      <c r="F524" s="4"/>
      <c r="G524" s="4"/>
      <c r="H524" s="4"/>
      <c r="I524" s="4"/>
      <c r="J524" s="4"/>
      <c r="K524" s="5"/>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row>
    <row r="525" spans="1:40" ht="12.75" customHeight="1">
      <c r="A525" s="4"/>
      <c r="B525" s="4"/>
      <c r="C525" s="4"/>
      <c r="D525" s="4"/>
      <c r="E525" s="4"/>
      <c r="F525" s="4"/>
      <c r="G525" s="4"/>
      <c r="H525" s="4"/>
      <c r="I525" s="4"/>
      <c r="J525" s="4"/>
      <c r="K525" s="5"/>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row>
    <row r="526" spans="1:40" ht="12.75" customHeight="1">
      <c r="A526" s="4"/>
      <c r="B526" s="4"/>
      <c r="C526" s="4"/>
      <c r="D526" s="4"/>
      <c r="E526" s="4"/>
      <c r="F526" s="4"/>
      <c r="G526" s="4"/>
      <c r="H526" s="4"/>
      <c r="I526" s="4"/>
      <c r="J526" s="4"/>
      <c r="K526" s="5"/>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row>
    <row r="527" spans="1:40" ht="12.75" customHeight="1">
      <c r="A527" s="4"/>
      <c r="B527" s="4"/>
      <c r="C527" s="4"/>
      <c r="D527" s="4"/>
      <c r="E527" s="4"/>
      <c r="F527" s="4"/>
      <c r="G527" s="4"/>
      <c r="H527" s="4"/>
      <c r="I527" s="4"/>
      <c r="J527" s="4"/>
      <c r="K527" s="5"/>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row>
    <row r="528" spans="1:40" ht="12.75" customHeight="1">
      <c r="A528" s="4"/>
      <c r="B528" s="4"/>
      <c r="C528" s="4"/>
      <c r="D528" s="4"/>
      <c r="E528" s="4"/>
      <c r="F528" s="4"/>
      <c r="G528" s="4"/>
      <c r="H528" s="4"/>
      <c r="I528" s="4"/>
      <c r="J528" s="4"/>
      <c r="K528" s="5"/>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row>
    <row r="529" spans="1:40" ht="12.75" customHeight="1">
      <c r="A529" s="4"/>
      <c r="B529" s="4"/>
      <c r="C529" s="4"/>
      <c r="D529" s="4"/>
      <c r="E529" s="4"/>
      <c r="F529" s="4"/>
      <c r="G529" s="4"/>
      <c r="H529" s="4"/>
      <c r="I529" s="4"/>
      <c r="J529" s="4"/>
      <c r="K529" s="5"/>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row>
    <row r="530" spans="1:40" ht="12.75" customHeight="1">
      <c r="A530" s="4"/>
      <c r="B530" s="4"/>
      <c r="C530" s="4"/>
      <c r="D530" s="4"/>
      <c r="E530" s="4"/>
      <c r="F530" s="4"/>
      <c r="G530" s="4"/>
      <c r="H530" s="4"/>
      <c r="I530" s="4"/>
      <c r="J530" s="4"/>
      <c r="K530" s="5"/>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row>
    <row r="531" spans="1:40" ht="12.75" customHeight="1">
      <c r="A531" s="4"/>
      <c r="B531" s="4"/>
      <c r="C531" s="4"/>
      <c r="D531" s="4"/>
      <c r="E531" s="4"/>
      <c r="F531" s="4"/>
      <c r="G531" s="4"/>
      <c r="H531" s="4"/>
      <c r="I531" s="4"/>
      <c r="J531" s="4"/>
      <c r="K531" s="5"/>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row>
    <row r="532" spans="1:40" ht="12.75" customHeight="1">
      <c r="A532" s="4"/>
      <c r="B532" s="4"/>
      <c r="C532" s="4"/>
      <c r="D532" s="4"/>
      <c r="E532" s="4"/>
      <c r="F532" s="4"/>
      <c r="G532" s="4"/>
      <c r="H532" s="4"/>
      <c r="I532" s="4"/>
      <c r="J532" s="4"/>
      <c r="K532" s="5"/>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row>
    <row r="533" spans="1:40" ht="12.75" customHeight="1">
      <c r="A533" s="4"/>
      <c r="B533" s="4"/>
      <c r="C533" s="4"/>
      <c r="D533" s="4"/>
      <c r="E533" s="4"/>
      <c r="F533" s="4"/>
      <c r="G533" s="4"/>
      <c r="H533" s="4"/>
      <c r="I533" s="4"/>
      <c r="J533" s="4"/>
      <c r="K533" s="5"/>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row>
    <row r="534" spans="1:40" ht="12.75" customHeight="1">
      <c r="A534" s="4"/>
      <c r="B534" s="4"/>
      <c r="C534" s="4"/>
      <c r="D534" s="4"/>
      <c r="E534" s="4"/>
      <c r="F534" s="4"/>
      <c r="G534" s="4"/>
      <c r="H534" s="4"/>
      <c r="I534" s="4"/>
      <c r="J534" s="4"/>
      <c r="K534" s="5"/>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row>
    <row r="535" spans="1:40" ht="12.75" customHeight="1">
      <c r="A535" s="4"/>
      <c r="B535" s="4"/>
      <c r="C535" s="4"/>
      <c r="D535" s="4"/>
      <c r="E535" s="4"/>
      <c r="F535" s="4"/>
      <c r="G535" s="4"/>
      <c r="H535" s="4"/>
      <c r="I535" s="4"/>
      <c r="J535" s="4"/>
      <c r="K535" s="5"/>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row>
    <row r="536" spans="1:40" ht="12.75" customHeight="1">
      <c r="A536" s="4"/>
      <c r="B536" s="4"/>
      <c r="C536" s="4"/>
      <c r="D536" s="4"/>
      <c r="E536" s="4"/>
      <c r="F536" s="4"/>
      <c r="G536" s="4"/>
      <c r="H536" s="4"/>
      <c r="I536" s="4"/>
      <c r="J536" s="4"/>
      <c r="K536" s="5"/>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row>
    <row r="537" spans="1:40" ht="12.75" customHeight="1">
      <c r="A537" s="4"/>
      <c r="B537" s="4"/>
      <c r="C537" s="4"/>
      <c r="D537" s="4"/>
      <c r="E537" s="4"/>
      <c r="F537" s="4"/>
      <c r="G537" s="4"/>
      <c r="H537" s="4"/>
      <c r="I537" s="4"/>
      <c r="J537" s="4"/>
      <c r="K537" s="5"/>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row>
    <row r="538" spans="1:40" ht="12.75" customHeight="1">
      <c r="A538" s="4"/>
      <c r="B538" s="4"/>
      <c r="C538" s="4"/>
      <c r="D538" s="4"/>
      <c r="E538" s="4"/>
      <c r="F538" s="4"/>
      <c r="G538" s="4"/>
      <c r="H538" s="4"/>
      <c r="I538" s="4"/>
      <c r="J538" s="4"/>
      <c r="K538" s="5"/>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row>
    <row r="539" spans="1:40" ht="12.75" customHeight="1">
      <c r="A539" s="4"/>
      <c r="B539" s="4"/>
      <c r="C539" s="4"/>
      <c r="D539" s="4"/>
      <c r="E539" s="4"/>
      <c r="F539" s="4"/>
      <c r="G539" s="4"/>
      <c r="H539" s="4"/>
      <c r="I539" s="4"/>
      <c r="J539" s="4"/>
      <c r="K539" s="5"/>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row>
    <row r="540" spans="1:40" ht="12.75" customHeight="1">
      <c r="A540" s="4"/>
      <c r="B540" s="4"/>
      <c r="C540" s="4"/>
      <c r="D540" s="4"/>
      <c r="E540" s="4"/>
      <c r="F540" s="4"/>
      <c r="G540" s="4"/>
      <c r="H540" s="4"/>
      <c r="I540" s="4"/>
      <c r="J540" s="4"/>
      <c r="K540" s="5"/>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row>
    <row r="541" spans="1:40" ht="12.75" customHeight="1">
      <c r="A541" s="4"/>
      <c r="B541" s="4"/>
      <c r="C541" s="4"/>
      <c r="D541" s="4"/>
      <c r="E541" s="4"/>
      <c r="F541" s="4"/>
      <c r="G541" s="4"/>
      <c r="H541" s="4"/>
      <c r="I541" s="4"/>
      <c r="J541" s="4"/>
      <c r="K541" s="5"/>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row>
    <row r="542" spans="1:40" ht="12.75" customHeight="1">
      <c r="A542" s="4"/>
      <c r="B542" s="4"/>
      <c r="C542" s="4"/>
      <c r="D542" s="4"/>
      <c r="E542" s="4"/>
      <c r="F542" s="4"/>
      <c r="G542" s="4"/>
      <c r="H542" s="4"/>
      <c r="I542" s="4"/>
      <c r="J542" s="4"/>
      <c r="K542" s="5"/>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row>
    <row r="543" spans="1:40" ht="12.75" customHeight="1">
      <c r="A543" s="4"/>
      <c r="B543" s="4"/>
      <c r="C543" s="4"/>
      <c r="D543" s="4"/>
      <c r="E543" s="4"/>
      <c r="F543" s="4"/>
      <c r="G543" s="4"/>
      <c r="H543" s="4"/>
      <c r="I543" s="4"/>
      <c r="J543" s="4"/>
      <c r="K543" s="5"/>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row>
    <row r="544" spans="1:40" ht="12.75" customHeight="1">
      <c r="A544" s="4"/>
      <c r="B544" s="4"/>
      <c r="C544" s="4"/>
      <c r="D544" s="4"/>
      <c r="E544" s="4"/>
      <c r="F544" s="4"/>
      <c r="G544" s="4"/>
      <c r="H544" s="4"/>
      <c r="I544" s="4"/>
      <c r="J544" s="4"/>
      <c r="K544" s="5"/>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row>
    <row r="545" spans="1:40" ht="12.75" customHeight="1">
      <c r="A545" s="4"/>
      <c r="B545" s="4"/>
      <c r="C545" s="4"/>
      <c r="D545" s="4"/>
      <c r="E545" s="4"/>
      <c r="F545" s="4"/>
      <c r="G545" s="4"/>
      <c r="H545" s="4"/>
      <c r="I545" s="4"/>
      <c r="J545" s="4"/>
      <c r="K545" s="5"/>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row>
    <row r="546" spans="1:40" ht="12.75" customHeight="1">
      <c r="A546" s="4"/>
      <c r="B546" s="4"/>
      <c r="C546" s="4"/>
      <c r="D546" s="4"/>
      <c r="E546" s="4"/>
      <c r="F546" s="4"/>
      <c r="G546" s="4"/>
      <c r="H546" s="4"/>
      <c r="I546" s="4"/>
      <c r="J546" s="4"/>
      <c r="K546" s="5"/>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row>
    <row r="547" spans="1:40" ht="12.75" customHeight="1">
      <c r="A547" s="4"/>
      <c r="B547" s="4"/>
      <c r="C547" s="4"/>
      <c r="D547" s="4"/>
      <c r="E547" s="4"/>
      <c r="F547" s="4"/>
      <c r="G547" s="4"/>
      <c r="H547" s="4"/>
      <c r="I547" s="4"/>
      <c r="J547" s="4"/>
      <c r="K547" s="5"/>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row>
    <row r="548" spans="1:40" ht="12.75" customHeight="1">
      <c r="A548" s="4"/>
      <c r="B548" s="4"/>
      <c r="C548" s="4"/>
      <c r="D548" s="4"/>
      <c r="E548" s="4"/>
      <c r="F548" s="4"/>
      <c r="G548" s="4"/>
      <c r="H548" s="4"/>
      <c r="I548" s="4"/>
      <c r="J548" s="4"/>
      <c r="K548" s="5"/>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row>
    <row r="549" spans="1:40" ht="12.75" customHeight="1">
      <c r="A549" s="4"/>
      <c r="B549" s="4"/>
      <c r="C549" s="4"/>
      <c r="D549" s="4"/>
      <c r="E549" s="4"/>
      <c r="F549" s="4"/>
      <c r="G549" s="4"/>
      <c r="H549" s="4"/>
      <c r="I549" s="4"/>
      <c r="J549" s="4"/>
      <c r="K549" s="5"/>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row>
    <row r="550" spans="1:40" ht="12.75" customHeight="1">
      <c r="A550" s="4"/>
      <c r="B550" s="4"/>
      <c r="C550" s="4"/>
      <c r="D550" s="4"/>
      <c r="E550" s="4"/>
      <c r="F550" s="4"/>
      <c r="G550" s="4"/>
      <c r="H550" s="4"/>
      <c r="I550" s="4"/>
      <c r="J550" s="4"/>
      <c r="K550" s="5"/>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row>
    <row r="551" spans="1:40" ht="12.75" customHeight="1">
      <c r="A551" s="4"/>
      <c r="B551" s="4"/>
      <c r="C551" s="4"/>
      <c r="D551" s="4"/>
      <c r="E551" s="4"/>
      <c r="F551" s="4"/>
      <c r="G551" s="4"/>
      <c r="H551" s="4"/>
      <c r="I551" s="4"/>
      <c r="J551" s="4"/>
      <c r="K551" s="5"/>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row>
    <row r="552" spans="1:40" ht="12.75" customHeight="1">
      <c r="A552" s="4"/>
      <c r="B552" s="4"/>
      <c r="C552" s="4"/>
      <c r="D552" s="4"/>
      <c r="E552" s="4"/>
      <c r="F552" s="4"/>
      <c r="G552" s="4"/>
      <c r="H552" s="4"/>
      <c r="I552" s="4"/>
      <c r="J552" s="4"/>
      <c r="K552" s="5"/>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row>
    <row r="553" spans="1:40" ht="12.75" customHeight="1">
      <c r="A553" s="4"/>
      <c r="B553" s="4"/>
      <c r="C553" s="4"/>
      <c r="D553" s="4"/>
      <c r="E553" s="4"/>
      <c r="F553" s="4"/>
      <c r="G553" s="4"/>
      <c r="H553" s="4"/>
      <c r="I553" s="4"/>
      <c r="J553" s="4"/>
      <c r="K553" s="5"/>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row>
    <row r="554" spans="1:40" ht="12.75" customHeight="1">
      <c r="A554" s="4"/>
      <c r="B554" s="4"/>
      <c r="C554" s="4"/>
      <c r="D554" s="4"/>
      <c r="E554" s="4"/>
      <c r="F554" s="4"/>
      <c r="G554" s="4"/>
      <c r="H554" s="4"/>
      <c r="I554" s="4"/>
      <c r="J554" s="4"/>
      <c r="K554" s="5"/>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row>
    <row r="555" spans="1:40" ht="12.75" customHeight="1">
      <c r="A555" s="4"/>
      <c r="B555" s="4"/>
      <c r="C555" s="4"/>
      <c r="D555" s="4"/>
      <c r="E555" s="4"/>
      <c r="F555" s="4"/>
      <c r="G555" s="4"/>
      <c r="H555" s="4"/>
      <c r="I555" s="4"/>
      <c r="J555" s="4"/>
      <c r="K555" s="5"/>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row>
    <row r="556" spans="1:40" ht="12.75" customHeight="1">
      <c r="A556" s="4"/>
      <c r="B556" s="4"/>
      <c r="C556" s="4"/>
      <c r="D556" s="4"/>
      <c r="E556" s="4"/>
      <c r="F556" s="4"/>
      <c r="G556" s="4"/>
      <c r="H556" s="4"/>
      <c r="I556" s="4"/>
      <c r="J556" s="4"/>
      <c r="K556" s="5"/>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row>
    <row r="557" spans="1:40" ht="12.75" customHeight="1">
      <c r="A557" s="4"/>
      <c r="B557" s="4"/>
      <c r="C557" s="4"/>
      <c r="D557" s="4"/>
      <c r="E557" s="4"/>
      <c r="F557" s="4"/>
      <c r="G557" s="4"/>
      <c r="H557" s="4"/>
      <c r="I557" s="4"/>
      <c r="J557" s="4"/>
      <c r="K557" s="5"/>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row>
    <row r="558" spans="1:40" ht="12.75" customHeight="1">
      <c r="A558" s="4"/>
      <c r="B558" s="4"/>
      <c r="C558" s="4"/>
      <c r="D558" s="4"/>
      <c r="E558" s="4"/>
      <c r="F558" s="4"/>
      <c r="G558" s="4"/>
      <c r="H558" s="4"/>
      <c r="I558" s="4"/>
      <c r="J558" s="4"/>
      <c r="K558" s="5"/>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row>
    <row r="559" spans="1:40" ht="12.75" customHeight="1">
      <c r="A559" s="4"/>
      <c r="B559" s="4"/>
      <c r="C559" s="4"/>
      <c r="D559" s="4"/>
      <c r="E559" s="4"/>
      <c r="F559" s="4"/>
      <c r="G559" s="4"/>
      <c r="H559" s="4"/>
      <c r="I559" s="4"/>
      <c r="J559" s="4"/>
      <c r="K559" s="5"/>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row>
    <row r="560" spans="1:40" ht="12.75" customHeight="1">
      <c r="A560" s="4"/>
      <c r="B560" s="4"/>
      <c r="C560" s="4"/>
      <c r="D560" s="4"/>
      <c r="E560" s="4"/>
      <c r="F560" s="4"/>
      <c r="G560" s="4"/>
      <c r="H560" s="4"/>
      <c r="I560" s="4"/>
      <c r="J560" s="4"/>
      <c r="K560" s="5"/>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row>
    <row r="561" spans="1:40" ht="12.75" customHeight="1">
      <c r="A561" s="4"/>
      <c r="B561" s="4"/>
      <c r="C561" s="4"/>
      <c r="D561" s="4"/>
      <c r="E561" s="4"/>
      <c r="F561" s="4"/>
      <c r="G561" s="4"/>
      <c r="H561" s="4"/>
      <c r="I561" s="4"/>
      <c r="J561" s="4"/>
      <c r="K561" s="5"/>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row>
    <row r="562" spans="1:40" ht="12.75" customHeight="1">
      <c r="A562" s="4"/>
      <c r="B562" s="4"/>
      <c r="C562" s="4"/>
      <c r="D562" s="4"/>
      <c r="E562" s="4"/>
      <c r="F562" s="4"/>
      <c r="G562" s="4"/>
      <c r="H562" s="4"/>
      <c r="I562" s="4"/>
      <c r="J562" s="4"/>
      <c r="K562" s="5"/>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row>
    <row r="563" spans="1:40" ht="12.75" customHeight="1">
      <c r="A563" s="4"/>
      <c r="B563" s="4"/>
      <c r="C563" s="4"/>
      <c r="D563" s="4"/>
      <c r="E563" s="4"/>
      <c r="F563" s="4"/>
      <c r="G563" s="4"/>
      <c r="H563" s="4"/>
      <c r="I563" s="4"/>
      <c r="J563" s="4"/>
      <c r="K563" s="5"/>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row>
    <row r="564" spans="1:40" ht="12.75" customHeight="1">
      <c r="A564" s="4"/>
      <c r="B564" s="4"/>
      <c r="C564" s="4"/>
      <c r="D564" s="4"/>
      <c r="E564" s="4"/>
      <c r="F564" s="4"/>
      <c r="G564" s="4"/>
      <c r="H564" s="4"/>
      <c r="I564" s="4"/>
      <c r="J564" s="4"/>
      <c r="K564" s="5"/>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row>
    <row r="565" spans="1:40" ht="12.75" customHeight="1">
      <c r="A565" s="4"/>
      <c r="B565" s="4"/>
      <c r="C565" s="4"/>
      <c r="D565" s="4"/>
      <c r="E565" s="4"/>
      <c r="F565" s="4"/>
      <c r="G565" s="4"/>
      <c r="H565" s="4"/>
      <c r="I565" s="4"/>
      <c r="J565" s="4"/>
      <c r="K565" s="5"/>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row>
    <row r="566" spans="1:40" ht="12.75" customHeight="1">
      <c r="A566" s="4"/>
      <c r="B566" s="4"/>
      <c r="C566" s="4"/>
      <c r="D566" s="4"/>
      <c r="E566" s="4"/>
      <c r="F566" s="4"/>
      <c r="G566" s="4"/>
      <c r="H566" s="4"/>
      <c r="I566" s="4"/>
      <c r="J566" s="4"/>
      <c r="K566" s="5"/>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row>
    <row r="567" spans="1:40" ht="12.75" customHeight="1">
      <c r="A567" s="4"/>
      <c r="B567" s="4"/>
      <c r="C567" s="4"/>
      <c r="D567" s="4"/>
      <c r="E567" s="4"/>
      <c r="F567" s="4"/>
      <c r="G567" s="4"/>
      <c r="H567" s="4"/>
      <c r="I567" s="4"/>
      <c r="J567" s="4"/>
      <c r="K567" s="5"/>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row>
    <row r="568" spans="1:40" ht="12.75" customHeight="1">
      <c r="A568" s="4"/>
      <c r="B568" s="4"/>
      <c r="C568" s="4"/>
      <c r="D568" s="4"/>
      <c r="E568" s="4"/>
      <c r="F568" s="4"/>
      <c r="G568" s="4"/>
      <c r="H568" s="4"/>
      <c r="I568" s="4"/>
      <c r="J568" s="4"/>
      <c r="K568" s="5"/>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row>
    <row r="569" spans="1:40" ht="12.75" customHeight="1">
      <c r="A569" s="4"/>
      <c r="B569" s="4"/>
      <c r="C569" s="4"/>
      <c r="D569" s="4"/>
      <c r="E569" s="4"/>
      <c r="F569" s="4"/>
      <c r="G569" s="4"/>
      <c r="H569" s="4"/>
      <c r="I569" s="4"/>
      <c r="J569" s="4"/>
      <c r="K569" s="5"/>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row>
    <row r="570" spans="1:40" ht="12.75" customHeight="1">
      <c r="A570" s="4"/>
      <c r="B570" s="4"/>
      <c r="C570" s="4"/>
      <c r="D570" s="4"/>
      <c r="E570" s="4"/>
      <c r="F570" s="4"/>
      <c r="G570" s="4"/>
      <c r="H570" s="4"/>
      <c r="I570" s="4"/>
      <c r="J570" s="4"/>
      <c r="K570" s="5"/>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row>
    <row r="571" spans="1:40" ht="12.75" customHeight="1">
      <c r="A571" s="4"/>
      <c r="B571" s="4"/>
      <c r="C571" s="4"/>
      <c r="D571" s="4"/>
      <c r="E571" s="4"/>
      <c r="F571" s="4"/>
      <c r="G571" s="4"/>
      <c r="H571" s="4"/>
      <c r="I571" s="4"/>
      <c r="J571" s="4"/>
      <c r="K571" s="5"/>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row>
    <row r="572" spans="1:40" ht="12.75" customHeight="1">
      <c r="A572" s="4"/>
      <c r="B572" s="4"/>
      <c r="C572" s="4"/>
      <c r="D572" s="4"/>
      <c r="E572" s="4"/>
      <c r="F572" s="4"/>
      <c r="G572" s="4"/>
      <c r="H572" s="4"/>
      <c r="I572" s="4"/>
      <c r="J572" s="4"/>
      <c r="K572" s="5"/>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row>
    <row r="573" spans="1:40" ht="12.75" customHeight="1">
      <c r="A573" s="4"/>
      <c r="B573" s="4"/>
      <c r="C573" s="4"/>
      <c r="D573" s="4"/>
      <c r="E573" s="4"/>
      <c r="F573" s="4"/>
      <c r="G573" s="4"/>
      <c r="H573" s="4"/>
      <c r="I573" s="4"/>
      <c r="J573" s="4"/>
      <c r="K573" s="5"/>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row>
    <row r="574" spans="1:40" ht="12.75" customHeight="1">
      <c r="A574" s="4"/>
      <c r="B574" s="4"/>
      <c r="C574" s="4"/>
      <c r="D574" s="4"/>
      <c r="E574" s="4"/>
      <c r="F574" s="4"/>
      <c r="G574" s="4"/>
      <c r="H574" s="4"/>
      <c r="I574" s="4"/>
      <c r="J574" s="4"/>
      <c r="K574" s="5"/>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row>
    <row r="575" spans="1:40" ht="12.75" customHeight="1">
      <c r="A575" s="4"/>
      <c r="B575" s="4"/>
      <c r="C575" s="4"/>
      <c r="D575" s="4"/>
      <c r="E575" s="4"/>
      <c r="F575" s="4"/>
      <c r="G575" s="4"/>
      <c r="H575" s="4"/>
      <c r="I575" s="4"/>
      <c r="J575" s="4"/>
      <c r="K575" s="5"/>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row>
    <row r="576" spans="1:40" ht="12.75" customHeight="1">
      <c r="A576" s="4"/>
      <c r="B576" s="4"/>
      <c r="C576" s="4"/>
      <c r="D576" s="4"/>
      <c r="E576" s="4"/>
      <c r="F576" s="4"/>
      <c r="G576" s="4"/>
      <c r="H576" s="4"/>
      <c r="I576" s="4"/>
      <c r="J576" s="4"/>
      <c r="K576" s="5"/>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row>
    <row r="577" spans="1:40" ht="12.75" customHeight="1">
      <c r="A577" s="4"/>
      <c r="B577" s="4"/>
      <c r="C577" s="4"/>
      <c r="D577" s="4"/>
      <c r="E577" s="4"/>
      <c r="F577" s="4"/>
      <c r="G577" s="4"/>
      <c r="H577" s="4"/>
      <c r="I577" s="4"/>
      <c r="J577" s="4"/>
      <c r="K577" s="5"/>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row>
    <row r="578" spans="1:40" ht="12.75" customHeight="1">
      <c r="A578" s="4"/>
      <c r="B578" s="4"/>
      <c r="C578" s="4"/>
      <c r="D578" s="4"/>
      <c r="E578" s="4"/>
      <c r="F578" s="4"/>
      <c r="G578" s="4"/>
      <c r="H578" s="4"/>
      <c r="I578" s="4"/>
      <c r="J578" s="4"/>
      <c r="K578" s="5"/>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row>
    <row r="579" spans="1:40" ht="12.75" customHeight="1">
      <c r="A579" s="4"/>
      <c r="B579" s="4"/>
      <c r="C579" s="4"/>
      <c r="D579" s="4"/>
      <c r="E579" s="4"/>
      <c r="F579" s="4"/>
      <c r="G579" s="4"/>
      <c r="H579" s="4"/>
      <c r="I579" s="4"/>
      <c r="J579" s="4"/>
      <c r="K579" s="5"/>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row>
    <row r="580" spans="1:40" ht="12.75" customHeight="1">
      <c r="A580" s="4"/>
      <c r="B580" s="4"/>
      <c r="C580" s="4"/>
      <c r="D580" s="4"/>
      <c r="E580" s="4"/>
      <c r="F580" s="4"/>
      <c r="G580" s="4"/>
      <c r="H580" s="4"/>
      <c r="I580" s="4"/>
      <c r="J580" s="4"/>
      <c r="K580" s="5"/>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row>
    <row r="581" spans="1:40" ht="12.75" customHeight="1">
      <c r="A581" s="4"/>
      <c r="B581" s="4"/>
      <c r="C581" s="4"/>
      <c r="D581" s="4"/>
      <c r="E581" s="4"/>
      <c r="F581" s="4"/>
      <c r="G581" s="4"/>
      <c r="H581" s="4"/>
      <c r="I581" s="4"/>
      <c r="J581" s="4"/>
      <c r="K581" s="5"/>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row>
    <row r="582" spans="1:40" ht="12.75" customHeight="1">
      <c r="A582" s="4"/>
      <c r="B582" s="4"/>
      <c r="C582" s="4"/>
      <c r="D582" s="4"/>
      <c r="E582" s="4"/>
      <c r="F582" s="4"/>
      <c r="G582" s="4"/>
      <c r="H582" s="4"/>
      <c r="I582" s="4"/>
      <c r="J582" s="4"/>
      <c r="K582" s="5"/>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row>
    <row r="583" spans="1:40" ht="12.75" customHeight="1">
      <c r="A583" s="4"/>
      <c r="B583" s="4"/>
      <c r="C583" s="4"/>
      <c r="D583" s="4"/>
      <c r="E583" s="4"/>
      <c r="F583" s="4"/>
      <c r="G583" s="4"/>
      <c r="H583" s="4"/>
      <c r="I583" s="4"/>
      <c r="J583" s="4"/>
      <c r="K583" s="5"/>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row>
    <row r="584" spans="1:40" ht="12.75" customHeight="1">
      <c r="A584" s="4"/>
      <c r="B584" s="4"/>
      <c r="C584" s="4"/>
      <c r="D584" s="4"/>
      <c r="E584" s="4"/>
      <c r="F584" s="4"/>
      <c r="G584" s="4"/>
      <c r="H584" s="4"/>
      <c r="I584" s="4"/>
      <c r="J584" s="4"/>
      <c r="K584" s="5"/>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row>
    <row r="585" spans="1:40" ht="12.75" customHeight="1">
      <c r="A585" s="4"/>
      <c r="B585" s="4"/>
      <c r="C585" s="4"/>
      <c r="D585" s="4"/>
      <c r="E585" s="4"/>
      <c r="F585" s="4"/>
      <c r="G585" s="4"/>
      <c r="H585" s="4"/>
      <c r="I585" s="4"/>
      <c r="J585" s="4"/>
      <c r="K585" s="5"/>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row>
    <row r="586" spans="1:40" ht="12.75" customHeight="1">
      <c r="A586" s="4"/>
      <c r="B586" s="4"/>
      <c r="C586" s="4"/>
      <c r="D586" s="4"/>
      <c r="E586" s="4"/>
      <c r="F586" s="4"/>
      <c r="G586" s="4"/>
      <c r="H586" s="4"/>
      <c r="I586" s="4"/>
      <c r="J586" s="4"/>
      <c r="K586" s="5"/>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row>
    <row r="587" spans="1:40" ht="12.75" customHeight="1">
      <c r="A587" s="4"/>
      <c r="B587" s="4"/>
      <c r="C587" s="4"/>
      <c r="D587" s="4"/>
      <c r="E587" s="4"/>
      <c r="F587" s="4"/>
      <c r="G587" s="4"/>
      <c r="H587" s="4"/>
      <c r="I587" s="4"/>
      <c r="J587" s="4"/>
      <c r="K587" s="5"/>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row>
    <row r="588" spans="1:40" ht="12.75" customHeight="1">
      <c r="A588" s="4"/>
      <c r="B588" s="4"/>
      <c r="C588" s="4"/>
      <c r="D588" s="4"/>
      <c r="E588" s="4"/>
      <c r="F588" s="4"/>
      <c r="G588" s="4"/>
      <c r="H588" s="4"/>
      <c r="I588" s="4"/>
      <c r="J588" s="4"/>
      <c r="K588" s="5"/>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row>
    <row r="589" spans="1:40" ht="12.75" customHeight="1">
      <c r="A589" s="4"/>
      <c r="B589" s="4"/>
      <c r="C589" s="4"/>
      <c r="D589" s="4"/>
      <c r="E589" s="4"/>
      <c r="F589" s="4"/>
      <c r="G589" s="4"/>
      <c r="H589" s="4"/>
      <c r="I589" s="4"/>
      <c r="J589" s="4"/>
      <c r="K589" s="5"/>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row>
    <row r="590" spans="1:40" ht="12.75" customHeight="1">
      <c r="A590" s="4"/>
      <c r="B590" s="4"/>
      <c r="C590" s="4"/>
      <c r="D590" s="4"/>
      <c r="E590" s="4"/>
      <c r="F590" s="4"/>
      <c r="G590" s="4"/>
      <c r="H590" s="4"/>
      <c r="I590" s="4"/>
      <c r="J590" s="4"/>
      <c r="K590" s="5"/>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row>
    <row r="591" spans="1:40" ht="12.75" customHeight="1">
      <c r="A591" s="4"/>
      <c r="B591" s="4"/>
      <c r="C591" s="4"/>
      <c r="D591" s="4"/>
      <c r="E591" s="4"/>
      <c r="F591" s="4"/>
      <c r="G591" s="4"/>
      <c r="H591" s="4"/>
      <c r="I591" s="4"/>
      <c r="J591" s="4"/>
      <c r="K591" s="5"/>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row>
    <row r="592" spans="1:40" ht="12.75" customHeight="1">
      <c r="A592" s="4"/>
      <c r="B592" s="4"/>
      <c r="C592" s="4"/>
      <c r="D592" s="4"/>
      <c r="E592" s="4"/>
      <c r="F592" s="4"/>
      <c r="G592" s="4"/>
      <c r="H592" s="4"/>
      <c r="I592" s="4"/>
      <c r="J592" s="4"/>
      <c r="K592" s="5"/>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4"/>
      <c r="AN592" s="4"/>
    </row>
    <row r="593" spans="1:40" ht="12.75" customHeight="1">
      <c r="A593" s="4"/>
      <c r="B593" s="4"/>
      <c r="C593" s="4"/>
      <c r="D593" s="4"/>
      <c r="E593" s="4"/>
      <c r="F593" s="4"/>
      <c r="G593" s="4"/>
      <c r="H593" s="4"/>
      <c r="I593" s="4"/>
      <c r="J593" s="4"/>
      <c r="K593" s="5"/>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row>
    <row r="594" spans="1:40" ht="12.75" customHeight="1">
      <c r="A594" s="4"/>
      <c r="B594" s="4"/>
      <c r="C594" s="4"/>
      <c r="D594" s="4"/>
      <c r="E594" s="4"/>
      <c r="F594" s="4"/>
      <c r="G594" s="4"/>
      <c r="H594" s="4"/>
      <c r="I594" s="4"/>
      <c r="J594" s="4"/>
      <c r="K594" s="5"/>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row>
    <row r="595" spans="1:40" ht="12.75" customHeight="1">
      <c r="A595" s="4"/>
      <c r="B595" s="4"/>
      <c r="C595" s="4"/>
      <c r="D595" s="4"/>
      <c r="E595" s="4"/>
      <c r="F595" s="4"/>
      <c r="G595" s="4"/>
      <c r="H595" s="4"/>
      <c r="I595" s="4"/>
      <c r="J595" s="4"/>
      <c r="K595" s="5"/>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4"/>
      <c r="AN595" s="4"/>
    </row>
    <row r="596" spans="1:40" ht="12.75" customHeight="1">
      <c r="A596" s="4"/>
      <c r="B596" s="4"/>
      <c r="C596" s="4"/>
      <c r="D596" s="4"/>
      <c r="E596" s="4"/>
      <c r="F596" s="4"/>
      <c r="G596" s="4"/>
      <c r="H596" s="4"/>
      <c r="I596" s="4"/>
      <c r="J596" s="4"/>
      <c r="K596" s="5"/>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row>
    <row r="597" spans="1:40" ht="12.75" customHeight="1">
      <c r="A597" s="4"/>
      <c r="B597" s="4"/>
      <c r="C597" s="4"/>
      <c r="D597" s="4"/>
      <c r="E597" s="4"/>
      <c r="F597" s="4"/>
      <c r="G597" s="4"/>
      <c r="H597" s="4"/>
      <c r="I597" s="4"/>
      <c r="J597" s="4"/>
      <c r="K597" s="5"/>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row>
    <row r="598" spans="1:40" ht="12.75" customHeight="1">
      <c r="A598" s="4"/>
      <c r="B598" s="4"/>
      <c r="C598" s="4"/>
      <c r="D598" s="4"/>
      <c r="E598" s="4"/>
      <c r="F598" s="4"/>
      <c r="G598" s="4"/>
      <c r="H598" s="4"/>
      <c r="I598" s="4"/>
      <c r="J598" s="4"/>
      <c r="K598" s="5"/>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4"/>
      <c r="AN598" s="4"/>
    </row>
    <row r="599" spans="1:40" ht="12.75" customHeight="1">
      <c r="A599" s="4"/>
      <c r="B599" s="4"/>
      <c r="C599" s="4"/>
      <c r="D599" s="4"/>
      <c r="E599" s="4"/>
      <c r="F599" s="4"/>
      <c r="G599" s="4"/>
      <c r="H599" s="4"/>
      <c r="I599" s="4"/>
      <c r="J599" s="4"/>
      <c r="K599" s="5"/>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4"/>
      <c r="AN599" s="4"/>
    </row>
    <row r="600" spans="1:40" ht="12.75" customHeight="1">
      <c r="A600" s="4"/>
      <c r="B600" s="4"/>
      <c r="C600" s="4"/>
      <c r="D600" s="4"/>
      <c r="E600" s="4"/>
      <c r="F600" s="4"/>
      <c r="G600" s="4"/>
      <c r="H600" s="4"/>
      <c r="I600" s="4"/>
      <c r="J600" s="4"/>
      <c r="K600" s="5"/>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row>
    <row r="601" spans="1:40" ht="12.75" customHeight="1">
      <c r="A601" s="4"/>
      <c r="B601" s="4"/>
      <c r="C601" s="4"/>
      <c r="D601" s="4"/>
      <c r="E601" s="4"/>
      <c r="F601" s="4"/>
      <c r="G601" s="4"/>
      <c r="H601" s="4"/>
      <c r="I601" s="4"/>
      <c r="J601" s="4"/>
      <c r="K601" s="5"/>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row>
    <row r="602" spans="1:40" ht="12.75" customHeight="1">
      <c r="A602" s="4"/>
      <c r="B602" s="4"/>
      <c r="C602" s="4"/>
      <c r="D602" s="4"/>
      <c r="E602" s="4"/>
      <c r="F602" s="4"/>
      <c r="G602" s="4"/>
      <c r="H602" s="4"/>
      <c r="I602" s="4"/>
      <c r="J602" s="4"/>
      <c r="K602" s="5"/>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row>
    <row r="603" spans="1:40" ht="12.75" customHeight="1">
      <c r="A603" s="4"/>
      <c r="B603" s="4"/>
      <c r="C603" s="4"/>
      <c r="D603" s="4"/>
      <c r="E603" s="4"/>
      <c r="F603" s="4"/>
      <c r="G603" s="4"/>
      <c r="H603" s="4"/>
      <c r="I603" s="4"/>
      <c r="J603" s="4"/>
      <c r="K603" s="5"/>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row>
    <row r="604" spans="1:40" ht="12.75" customHeight="1">
      <c r="A604" s="4"/>
      <c r="B604" s="4"/>
      <c r="C604" s="4"/>
      <c r="D604" s="4"/>
      <c r="E604" s="4"/>
      <c r="F604" s="4"/>
      <c r="G604" s="4"/>
      <c r="H604" s="4"/>
      <c r="I604" s="4"/>
      <c r="J604" s="4"/>
      <c r="K604" s="5"/>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row>
    <row r="605" spans="1:40" ht="12.75" customHeight="1">
      <c r="A605" s="4"/>
      <c r="B605" s="4"/>
      <c r="C605" s="4"/>
      <c r="D605" s="4"/>
      <c r="E605" s="4"/>
      <c r="F605" s="4"/>
      <c r="G605" s="4"/>
      <c r="H605" s="4"/>
      <c r="I605" s="4"/>
      <c r="J605" s="4"/>
      <c r="K605" s="5"/>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row>
    <row r="606" spans="1:40" ht="12.75" customHeight="1">
      <c r="A606" s="4"/>
      <c r="B606" s="4"/>
      <c r="C606" s="4"/>
      <c r="D606" s="4"/>
      <c r="E606" s="4"/>
      <c r="F606" s="4"/>
      <c r="G606" s="4"/>
      <c r="H606" s="4"/>
      <c r="I606" s="4"/>
      <c r="J606" s="4"/>
      <c r="K606" s="5"/>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row>
    <row r="607" spans="1:40" ht="12.75" customHeight="1">
      <c r="A607" s="4"/>
      <c r="B607" s="4"/>
      <c r="C607" s="4"/>
      <c r="D607" s="4"/>
      <c r="E607" s="4"/>
      <c r="F607" s="4"/>
      <c r="G607" s="4"/>
      <c r="H607" s="4"/>
      <c r="I607" s="4"/>
      <c r="J607" s="4"/>
      <c r="K607" s="5"/>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row>
    <row r="608" spans="1:40" ht="12.75" customHeight="1">
      <c r="A608" s="4"/>
      <c r="B608" s="4"/>
      <c r="C608" s="4"/>
      <c r="D608" s="4"/>
      <c r="E608" s="4"/>
      <c r="F608" s="4"/>
      <c r="G608" s="4"/>
      <c r="H608" s="4"/>
      <c r="I608" s="4"/>
      <c r="J608" s="4"/>
      <c r="K608" s="5"/>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row>
    <row r="609" spans="1:40" ht="12.75" customHeight="1">
      <c r="A609" s="4"/>
      <c r="B609" s="4"/>
      <c r="C609" s="4"/>
      <c r="D609" s="4"/>
      <c r="E609" s="4"/>
      <c r="F609" s="4"/>
      <c r="G609" s="4"/>
      <c r="H609" s="4"/>
      <c r="I609" s="4"/>
      <c r="J609" s="4"/>
      <c r="K609" s="5"/>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row>
    <row r="610" spans="1:40" ht="12.75" customHeight="1">
      <c r="A610" s="4"/>
      <c r="B610" s="4"/>
      <c r="C610" s="4"/>
      <c r="D610" s="4"/>
      <c r="E610" s="4"/>
      <c r="F610" s="4"/>
      <c r="G610" s="4"/>
      <c r="H610" s="4"/>
      <c r="I610" s="4"/>
      <c r="J610" s="4"/>
      <c r="K610" s="5"/>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row>
    <row r="611" spans="1:40" ht="12.75" customHeight="1">
      <c r="A611" s="4"/>
      <c r="B611" s="4"/>
      <c r="C611" s="4"/>
      <c r="D611" s="4"/>
      <c r="E611" s="4"/>
      <c r="F611" s="4"/>
      <c r="G611" s="4"/>
      <c r="H611" s="4"/>
      <c r="I611" s="4"/>
      <c r="J611" s="4"/>
      <c r="K611" s="5"/>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row>
    <row r="612" spans="1:40" ht="12.75" customHeight="1">
      <c r="A612" s="4"/>
      <c r="B612" s="4"/>
      <c r="C612" s="4"/>
      <c r="D612" s="4"/>
      <c r="E612" s="4"/>
      <c r="F612" s="4"/>
      <c r="G612" s="4"/>
      <c r="H612" s="4"/>
      <c r="I612" s="4"/>
      <c r="J612" s="4"/>
      <c r="K612" s="5"/>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row>
    <row r="613" spans="1:40" ht="12.75" customHeight="1">
      <c r="A613" s="4"/>
      <c r="B613" s="4"/>
      <c r="C613" s="4"/>
      <c r="D613" s="4"/>
      <c r="E613" s="4"/>
      <c r="F613" s="4"/>
      <c r="G613" s="4"/>
      <c r="H613" s="4"/>
      <c r="I613" s="4"/>
      <c r="J613" s="4"/>
      <c r="K613" s="5"/>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row>
    <row r="614" spans="1:40" ht="12.75" customHeight="1">
      <c r="A614" s="4"/>
      <c r="B614" s="4"/>
      <c r="C614" s="4"/>
      <c r="D614" s="4"/>
      <c r="E614" s="4"/>
      <c r="F614" s="4"/>
      <c r="G614" s="4"/>
      <c r="H614" s="4"/>
      <c r="I614" s="4"/>
      <c r="J614" s="4"/>
      <c r="K614" s="5"/>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row>
    <row r="615" spans="1:40" ht="12.75" customHeight="1">
      <c r="A615" s="4"/>
      <c r="B615" s="4"/>
      <c r="C615" s="4"/>
      <c r="D615" s="4"/>
      <c r="E615" s="4"/>
      <c r="F615" s="4"/>
      <c r="G615" s="4"/>
      <c r="H615" s="4"/>
      <c r="I615" s="4"/>
      <c r="J615" s="4"/>
      <c r="K615" s="5"/>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row>
    <row r="616" spans="1:40" ht="12.75" customHeight="1">
      <c r="A616" s="4"/>
      <c r="B616" s="4"/>
      <c r="C616" s="4"/>
      <c r="D616" s="4"/>
      <c r="E616" s="4"/>
      <c r="F616" s="4"/>
      <c r="G616" s="4"/>
      <c r="H616" s="4"/>
      <c r="I616" s="4"/>
      <c r="J616" s="4"/>
      <c r="K616" s="5"/>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row>
    <row r="617" spans="1:40" ht="12.75" customHeight="1">
      <c r="A617" s="4"/>
      <c r="B617" s="4"/>
      <c r="C617" s="4"/>
      <c r="D617" s="4"/>
      <c r="E617" s="4"/>
      <c r="F617" s="4"/>
      <c r="G617" s="4"/>
      <c r="H617" s="4"/>
      <c r="I617" s="4"/>
      <c r="J617" s="4"/>
      <c r="K617" s="5"/>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row>
    <row r="618" spans="1:40" ht="12.75" customHeight="1">
      <c r="A618" s="4"/>
      <c r="B618" s="4"/>
      <c r="C618" s="4"/>
      <c r="D618" s="4"/>
      <c r="E618" s="4"/>
      <c r="F618" s="4"/>
      <c r="G618" s="4"/>
      <c r="H618" s="4"/>
      <c r="I618" s="4"/>
      <c r="J618" s="4"/>
      <c r="K618" s="5"/>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row>
    <row r="619" spans="1:40" ht="12.75" customHeight="1">
      <c r="A619" s="4"/>
      <c r="B619" s="4"/>
      <c r="C619" s="4"/>
      <c r="D619" s="4"/>
      <c r="E619" s="4"/>
      <c r="F619" s="4"/>
      <c r="G619" s="4"/>
      <c r="H619" s="4"/>
      <c r="I619" s="4"/>
      <c r="J619" s="4"/>
      <c r="K619" s="5"/>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row>
    <row r="620" spans="1:40" ht="12.75" customHeight="1">
      <c r="A620" s="4"/>
      <c r="B620" s="4"/>
      <c r="C620" s="4"/>
      <c r="D620" s="4"/>
      <c r="E620" s="4"/>
      <c r="F620" s="4"/>
      <c r="G620" s="4"/>
      <c r="H620" s="4"/>
      <c r="I620" s="4"/>
      <c r="J620" s="4"/>
      <c r="K620" s="5"/>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row>
    <row r="621" spans="1:40" ht="12.75" customHeight="1">
      <c r="A621" s="4"/>
      <c r="B621" s="4"/>
      <c r="C621" s="4"/>
      <c r="D621" s="4"/>
      <c r="E621" s="4"/>
      <c r="F621" s="4"/>
      <c r="G621" s="4"/>
      <c r="H621" s="4"/>
      <c r="I621" s="4"/>
      <c r="J621" s="4"/>
      <c r="K621" s="5"/>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row>
    <row r="622" spans="1:40" ht="12.75" customHeight="1">
      <c r="A622" s="4"/>
      <c r="B622" s="4"/>
      <c r="C622" s="4"/>
      <c r="D622" s="4"/>
      <c r="E622" s="4"/>
      <c r="F622" s="4"/>
      <c r="G622" s="4"/>
      <c r="H622" s="4"/>
      <c r="I622" s="4"/>
      <c r="J622" s="4"/>
      <c r="K622" s="5"/>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row>
    <row r="623" spans="1:40" ht="12.75" customHeight="1">
      <c r="A623" s="4"/>
      <c r="B623" s="4"/>
      <c r="C623" s="4"/>
      <c r="D623" s="4"/>
      <c r="E623" s="4"/>
      <c r="F623" s="4"/>
      <c r="G623" s="4"/>
      <c r="H623" s="4"/>
      <c r="I623" s="4"/>
      <c r="J623" s="4"/>
      <c r="K623" s="5"/>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row>
    <row r="624" spans="1:40" ht="12.75" customHeight="1">
      <c r="A624" s="4"/>
      <c r="B624" s="4"/>
      <c r="C624" s="4"/>
      <c r="D624" s="4"/>
      <c r="E624" s="4"/>
      <c r="F624" s="4"/>
      <c r="G624" s="4"/>
      <c r="H624" s="4"/>
      <c r="I624" s="4"/>
      <c r="J624" s="4"/>
      <c r="K624" s="5"/>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row>
    <row r="625" spans="1:40" ht="12.75" customHeight="1">
      <c r="A625" s="4"/>
      <c r="B625" s="4"/>
      <c r="C625" s="4"/>
      <c r="D625" s="4"/>
      <c r="E625" s="4"/>
      <c r="F625" s="4"/>
      <c r="G625" s="4"/>
      <c r="H625" s="4"/>
      <c r="I625" s="4"/>
      <c r="J625" s="4"/>
      <c r="K625" s="5"/>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row>
    <row r="626" spans="1:40" ht="12.75" customHeight="1">
      <c r="A626" s="4"/>
      <c r="B626" s="4"/>
      <c r="C626" s="4"/>
      <c r="D626" s="4"/>
      <c r="E626" s="4"/>
      <c r="F626" s="4"/>
      <c r="G626" s="4"/>
      <c r="H626" s="4"/>
      <c r="I626" s="4"/>
      <c r="J626" s="4"/>
      <c r="K626" s="5"/>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row>
    <row r="627" spans="1:40" ht="12.75" customHeight="1">
      <c r="A627" s="4"/>
      <c r="B627" s="4"/>
      <c r="C627" s="4"/>
      <c r="D627" s="4"/>
      <c r="E627" s="4"/>
      <c r="F627" s="4"/>
      <c r="G627" s="4"/>
      <c r="H627" s="4"/>
      <c r="I627" s="4"/>
      <c r="J627" s="4"/>
      <c r="K627" s="5"/>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4"/>
      <c r="AN627" s="4"/>
    </row>
    <row r="628" spans="1:40" ht="12.75" customHeight="1">
      <c r="A628" s="4"/>
      <c r="B628" s="4"/>
      <c r="C628" s="4"/>
      <c r="D628" s="4"/>
      <c r="E628" s="4"/>
      <c r="F628" s="4"/>
      <c r="G628" s="4"/>
      <c r="H628" s="4"/>
      <c r="I628" s="4"/>
      <c r="J628" s="4"/>
      <c r="K628" s="5"/>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row>
    <row r="629" spans="1:40" ht="12.75" customHeight="1">
      <c r="A629" s="4"/>
      <c r="B629" s="4"/>
      <c r="C629" s="4"/>
      <c r="D629" s="4"/>
      <c r="E629" s="4"/>
      <c r="F629" s="4"/>
      <c r="G629" s="4"/>
      <c r="H629" s="4"/>
      <c r="I629" s="4"/>
      <c r="J629" s="4"/>
      <c r="K629" s="5"/>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row>
    <row r="630" spans="1:40" ht="12.75" customHeight="1">
      <c r="A630" s="4"/>
      <c r="B630" s="4"/>
      <c r="C630" s="4"/>
      <c r="D630" s="4"/>
      <c r="E630" s="4"/>
      <c r="F630" s="4"/>
      <c r="G630" s="4"/>
      <c r="H630" s="4"/>
      <c r="I630" s="4"/>
      <c r="J630" s="4"/>
      <c r="K630" s="5"/>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row>
    <row r="631" spans="1:40" ht="12.75" customHeight="1">
      <c r="A631" s="4"/>
      <c r="B631" s="4"/>
      <c r="C631" s="4"/>
      <c r="D631" s="4"/>
      <c r="E631" s="4"/>
      <c r="F631" s="4"/>
      <c r="G631" s="4"/>
      <c r="H631" s="4"/>
      <c r="I631" s="4"/>
      <c r="J631" s="4"/>
      <c r="K631" s="5"/>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row>
    <row r="632" spans="1:40" ht="12.75" customHeight="1">
      <c r="A632" s="4"/>
      <c r="B632" s="4"/>
      <c r="C632" s="4"/>
      <c r="D632" s="4"/>
      <c r="E632" s="4"/>
      <c r="F632" s="4"/>
      <c r="G632" s="4"/>
      <c r="H632" s="4"/>
      <c r="I632" s="4"/>
      <c r="J632" s="4"/>
      <c r="K632" s="5"/>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row>
    <row r="633" spans="1:40" ht="12.75" customHeight="1">
      <c r="A633" s="4"/>
      <c r="B633" s="4"/>
      <c r="C633" s="4"/>
      <c r="D633" s="4"/>
      <c r="E633" s="4"/>
      <c r="F633" s="4"/>
      <c r="G633" s="4"/>
      <c r="H633" s="4"/>
      <c r="I633" s="4"/>
      <c r="J633" s="4"/>
      <c r="K633" s="5"/>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row>
    <row r="634" spans="1:40" ht="12.75" customHeight="1">
      <c r="A634" s="4"/>
      <c r="B634" s="4"/>
      <c r="C634" s="4"/>
      <c r="D634" s="4"/>
      <c r="E634" s="4"/>
      <c r="F634" s="4"/>
      <c r="G634" s="4"/>
      <c r="H634" s="4"/>
      <c r="I634" s="4"/>
      <c r="J634" s="4"/>
      <c r="K634" s="5"/>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row>
    <row r="635" spans="1:40" ht="12.75" customHeight="1">
      <c r="A635" s="4"/>
      <c r="B635" s="4"/>
      <c r="C635" s="4"/>
      <c r="D635" s="4"/>
      <c r="E635" s="4"/>
      <c r="F635" s="4"/>
      <c r="G635" s="4"/>
      <c r="H635" s="4"/>
      <c r="I635" s="4"/>
      <c r="J635" s="4"/>
      <c r="K635" s="5"/>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row>
    <row r="636" spans="1:40" ht="12.75" customHeight="1">
      <c r="A636" s="4"/>
      <c r="B636" s="4"/>
      <c r="C636" s="4"/>
      <c r="D636" s="4"/>
      <c r="E636" s="4"/>
      <c r="F636" s="4"/>
      <c r="G636" s="4"/>
      <c r="H636" s="4"/>
      <c r="I636" s="4"/>
      <c r="J636" s="4"/>
      <c r="K636" s="5"/>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row>
    <row r="637" spans="1:40" ht="12.75" customHeight="1">
      <c r="A637" s="4"/>
      <c r="B637" s="4"/>
      <c r="C637" s="4"/>
      <c r="D637" s="4"/>
      <c r="E637" s="4"/>
      <c r="F637" s="4"/>
      <c r="G637" s="4"/>
      <c r="H637" s="4"/>
      <c r="I637" s="4"/>
      <c r="J637" s="4"/>
      <c r="K637" s="5"/>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row>
    <row r="638" spans="1:40" ht="12.75" customHeight="1">
      <c r="A638" s="4"/>
      <c r="B638" s="4"/>
      <c r="C638" s="4"/>
      <c r="D638" s="4"/>
      <c r="E638" s="4"/>
      <c r="F638" s="4"/>
      <c r="G638" s="4"/>
      <c r="H638" s="4"/>
      <c r="I638" s="4"/>
      <c r="J638" s="4"/>
      <c r="K638" s="5"/>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row>
    <row r="639" spans="1:40" ht="12.75" customHeight="1">
      <c r="A639" s="4"/>
      <c r="B639" s="4"/>
      <c r="C639" s="4"/>
      <c r="D639" s="4"/>
      <c r="E639" s="4"/>
      <c r="F639" s="4"/>
      <c r="G639" s="4"/>
      <c r="H639" s="4"/>
      <c r="I639" s="4"/>
      <c r="J639" s="4"/>
      <c r="K639" s="5"/>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row>
    <row r="640" spans="1:40" ht="12.75" customHeight="1">
      <c r="A640" s="4"/>
      <c r="B640" s="4"/>
      <c r="C640" s="4"/>
      <c r="D640" s="4"/>
      <c r="E640" s="4"/>
      <c r="F640" s="4"/>
      <c r="G640" s="4"/>
      <c r="H640" s="4"/>
      <c r="I640" s="4"/>
      <c r="J640" s="4"/>
      <c r="K640" s="5"/>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row>
    <row r="641" spans="1:40" ht="12.75" customHeight="1">
      <c r="A641" s="4"/>
      <c r="B641" s="4"/>
      <c r="C641" s="4"/>
      <c r="D641" s="4"/>
      <c r="E641" s="4"/>
      <c r="F641" s="4"/>
      <c r="G641" s="4"/>
      <c r="H641" s="4"/>
      <c r="I641" s="4"/>
      <c r="J641" s="4"/>
      <c r="K641" s="5"/>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row>
    <row r="642" spans="1:40" ht="12.75" customHeight="1">
      <c r="A642" s="4"/>
      <c r="B642" s="4"/>
      <c r="C642" s="4"/>
      <c r="D642" s="4"/>
      <c r="E642" s="4"/>
      <c r="F642" s="4"/>
      <c r="G642" s="4"/>
      <c r="H642" s="4"/>
      <c r="I642" s="4"/>
      <c r="J642" s="4"/>
      <c r="K642" s="5"/>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row>
    <row r="643" spans="1:40" ht="12.75" customHeight="1">
      <c r="A643" s="4"/>
      <c r="B643" s="4"/>
      <c r="C643" s="4"/>
      <c r="D643" s="4"/>
      <c r="E643" s="4"/>
      <c r="F643" s="4"/>
      <c r="G643" s="4"/>
      <c r="H643" s="4"/>
      <c r="I643" s="4"/>
      <c r="J643" s="4"/>
      <c r="K643" s="5"/>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row>
    <row r="644" spans="1:40" ht="12.75" customHeight="1">
      <c r="A644" s="4"/>
      <c r="B644" s="4"/>
      <c r="C644" s="4"/>
      <c r="D644" s="4"/>
      <c r="E644" s="4"/>
      <c r="F644" s="4"/>
      <c r="G644" s="4"/>
      <c r="H644" s="4"/>
      <c r="I644" s="4"/>
      <c r="J644" s="4"/>
      <c r="K644" s="5"/>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row>
    <row r="645" spans="1:40" ht="12.75" customHeight="1">
      <c r="A645" s="4"/>
      <c r="B645" s="4"/>
      <c r="C645" s="4"/>
      <c r="D645" s="4"/>
      <c r="E645" s="4"/>
      <c r="F645" s="4"/>
      <c r="G645" s="4"/>
      <c r="H645" s="4"/>
      <c r="I645" s="4"/>
      <c r="J645" s="4"/>
      <c r="K645" s="5"/>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row>
    <row r="646" spans="1:40" ht="12.75" customHeight="1">
      <c r="A646" s="4"/>
      <c r="B646" s="4"/>
      <c r="C646" s="4"/>
      <c r="D646" s="4"/>
      <c r="E646" s="4"/>
      <c r="F646" s="4"/>
      <c r="G646" s="4"/>
      <c r="H646" s="4"/>
      <c r="I646" s="4"/>
      <c r="J646" s="4"/>
      <c r="K646" s="5"/>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row>
    <row r="647" spans="1:40" ht="12.75" customHeight="1">
      <c r="A647" s="4"/>
      <c r="B647" s="4"/>
      <c r="C647" s="4"/>
      <c r="D647" s="4"/>
      <c r="E647" s="4"/>
      <c r="F647" s="4"/>
      <c r="G647" s="4"/>
      <c r="H647" s="4"/>
      <c r="I647" s="4"/>
      <c r="J647" s="4"/>
      <c r="K647" s="5"/>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row>
    <row r="648" spans="1:40" ht="12.75" customHeight="1">
      <c r="A648" s="4"/>
      <c r="B648" s="4"/>
      <c r="C648" s="4"/>
      <c r="D648" s="4"/>
      <c r="E648" s="4"/>
      <c r="F648" s="4"/>
      <c r="G648" s="4"/>
      <c r="H648" s="4"/>
      <c r="I648" s="4"/>
      <c r="J648" s="4"/>
      <c r="K648" s="5"/>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row>
    <row r="649" spans="1:40" ht="12.75" customHeight="1">
      <c r="A649" s="4"/>
      <c r="B649" s="4"/>
      <c r="C649" s="4"/>
      <c r="D649" s="4"/>
      <c r="E649" s="4"/>
      <c r="F649" s="4"/>
      <c r="G649" s="4"/>
      <c r="H649" s="4"/>
      <c r="I649" s="4"/>
      <c r="J649" s="4"/>
      <c r="K649" s="5"/>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row>
    <row r="650" spans="1:40" ht="12.75" customHeight="1">
      <c r="A650" s="4"/>
      <c r="B650" s="4"/>
      <c r="C650" s="4"/>
      <c r="D650" s="4"/>
      <c r="E650" s="4"/>
      <c r="F650" s="4"/>
      <c r="G650" s="4"/>
      <c r="H650" s="4"/>
      <c r="I650" s="4"/>
      <c r="J650" s="4"/>
      <c r="K650" s="5"/>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row>
    <row r="651" spans="1:40" ht="12.75" customHeight="1">
      <c r="A651" s="4"/>
      <c r="B651" s="4"/>
      <c r="C651" s="4"/>
      <c r="D651" s="4"/>
      <c r="E651" s="4"/>
      <c r="F651" s="4"/>
      <c r="G651" s="4"/>
      <c r="H651" s="4"/>
      <c r="I651" s="4"/>
      <c r="J651" s="4"/>
      <c r="K651" s="5"/>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row>
    <row r="652" spans="1:40" ht="12.75" customHeight="1">
      <c r="A652" s="4"/>
      <c r="B652" s="4"/>
      <c r="C652" s="4"/>
      <c r="D652" s="4"/>
      <c r="E652" s="4"/>
      <c r="F652" s="4"/>
      <c r="G652" s="4"/>
      <c r="H652" s="4"/>
      <c r="I652" s="4"/>
      <c r="J652" s="4"/>
      <c r="K652" s="5"/>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row>
    <row r="653" spans="1:40" ht="12.75" customHeight="1">
      <c r="A653" s="4"/>
      <c r="B653" s="4"/>
      <c r="C653" s="4"/>
      <c r="D653" s="4"/>
      <c r="E653" s="4"/>
      <c r="F653" s="4"/>
      <c r="G653" s="4"/>
      <c r="H653" s="4"/>
      <c r="I653" s="4"/>
      <c r="J653" s="4"/>
      <c r="K653" s="5"/>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row>
    <row r="654" spans="1:40" ht="12.75" customHeight="1">
      <c r="A654" s="4"/>
      <c r="B654" s="4"/>
      <c r="C654" s="4"/>
      <c r="D654" s="4"/>
      <c r="E654" s="4"/>
      <c r="F654" s="4"/>
      <c r="G654" s="4"/>
      <c r="H654" s="4"/>
      <c r="I654" s="4"/>
      <c r="J654" s="4"/>
      <c r="K654" s="5"/>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row>
    <row r="655" spans="1:40" ht="12.75" customHeight="1">
      <c r="A655" s="4"/>
      <c r="B655" s="4"/>
      <c r="C655" s="4"/>
      <c r="D655" s="4"/>
      <c r="E655" s="4"/>
      <c r="F655" s="4"/>
      <c r="G655" s="4"/>
      <c r="H655" s="4"/>
      <c r="I655" s="4"/>
      <c r="J655" s="4"/>
      <c r="K655" s="5"/>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row>
    <row r="656" spans="1:40" ht="12.75" customHeight="1">
      <c r="A656" s="4"/>
      <c r="B656" s="4"/>
      <c r="C656" s="4"/>
      <c r="D656" s="4"/>
      <c r="E656" s="4"/>
      <c r="F656" s="4"/>
      <c r="G656" s="4"/>
      <c r="H656" s="4"/>
      <c r="I656" s="4"/>
      <c r="J656" s="4"/>
      <c r="K656" s="5"/>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row>
    <row r="657" spans="1:40" ht="12.75" customHeight="1">
      <c r="A657" s="4"/>
      <c r="B657" s="4"/>
      <c r="C657" s="4"/>
      <c r="D657" s="4"/>
      <c r="E657" s="4"/>
      <c r="F657" s="4"/>
      <c r="G657" s="4"/>
      <c r="H657" s="4"/>
      <c r="I657" s="4"/>
      <c r="J657" s="4"/>
      <c r="K657" s="5"/>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row>
    <row r="658" spans="1:40" ht="12.75" customHeight="1">
      <c r="A658" s="4"/>
      <c r="B658" s="4"/>
      <c r="C658" s="4"/>
      <c r="D658" s="4"/>
      <c r="E658" s="4"/>
      <c r="F658" s="4"/>
      <c r="G658" s="4"/>
      <c r="H658" s="4"/>
      <c r="I658" s="4"/>
      <c r="J658" s="4"/>
      <c r="K658" s="5"/>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row>
    <row r="659" spans="1:40" ht="12.75" customHeight="1">
      <c r="A659" s="4"/>
      <c r="B659" s="4"/>
      <c r="C659" s="4"/>
      <c r="D659" s="4"/>
      <c r="E659" s="4"/>
      <c r="F659" s="4"/>
      <c r="G659" s="4"/>
      <c r="H659" s="4"/>
      <c r="I659" s="4"/>
      <c r="J659" s="4"/>
      <c r="K659" s="5"/>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row>
    <row r="660" spans="1:40" ht="12.75" customHeight="1">
      <c r="A660" s="4"/>
      <c r="B660" s="4"/>
      <c r="C660" s="4"/>
      <c r="D660" s="4"/>
      <c r="E660" s="4"/>
      <c r="F660" s="4"/>
      <c r="G660" s="4"/>
      <c r="H660" s="4"/>
      <c r="I660" s="4"/>
      <c r="J660" s="4"/>
      <c r="K660" s="5"/>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row>
    <row r="661" spans="1:40" ht="12.75" customHeight="1">
      <c r="A661" s="4"/>
      <c r="B661" s="4"/>
      <c r="C661" s="4"/>
      <c r="D661" s="4"/>
      <c r="E661" s="4"/>
      <c r="F661" s="4"/>
      <c r="G661" s="4"/>
      <c r="H661" s="4"/>
      <c r="I661" s="4"/>
      <c r="J661" s="4"/>
      <c r="K661" s="5"/>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row>
    <row r="662" spans="1:40" ht="12.75" customHeight="1">
      <c r="A662" s="4"/>
      <c r="B662" s="4"/>
      <c r="C662" s="4"/>
      <c r="D662" s="4"/>
      <c r="E662" s="4"/>
      <c r="F662" s="4"/>
      <c r="G662" s="4"/>
      <c r="H662" s="4"/>
      <c r="I662" s="4"/>
      <c r="J662" s="4"/>
      <c r="K662" s="5"/>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row>
    <row r="663" spans="1:40" ht="12.75" customHeight="1">
      <c r="A663" s="4"/>
      <c r="B663" s="4"/>
      <c r="C663" s="4"/>
      <c r="D663" s="4"/>
      <c r="E663" s="4"/>
      <c r="F663" s="4"/>
      <c r="G663" s="4"/>
      <c r="H663" s="4"/>
      <c r="I663" s="4"/>
      <c r="J663" s="4"/>
      <c r="K663" s="5"/>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c r="AM663" s="4"/>
      <c r="AN663" s="4"/>
    </row>
    <row r="664" spans="1:40" ht="12.75" customHeight="1">
      <c r="A664" s="4"/>
      <c r="B664" s="4"/>
      <c r="C664" s="4"/>
      <c r="D664" s="4"/>
      <c r="E664" s="4"/>
      <c r="F664" s="4"/>
      <c r="G664" s="4"/>
      <c r="H664" s="4"/>
      <c r="I664" s="4"/>
      <c r="J664" s="4"/>
      <c r="K664" s="5"/>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4"/>
      <c r="AN664" s="4"/>
    </row>
    <row r="665" spans="1:40" ht="12.75" customHeight="1">
      <c r="A665" s="4"/>
      <c r="B665" s="4"/>
      <c r="C665" s="4"/>
      <c r="D665" s="4"/>
      <c r="E665" s="4"/>
      <c r="F665" s="4"/>
      <c r="G665" s="4"/>
      <c r="H665" s="4"/>
      <c r="I665" s="4"/>
      <c r="J665" s="4"/>
      <c r="K665" s="5"/>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4"/>
      <c r="AN665" s="4"/>
    </row>
    <row r="666" spans="1:40" ht="12.75" customHeight="1">
      <c r="A666" s="4"/>
      <c r="B666" s="4"/>
      <c r="C666" s="4"/>
      <c r="D666" s="4"/>
      <c r="E666" s="4"/>
      <c r="F666" s="4"/>
      <c r="G666" s="4"/>
      <c r="H666" s="4"/>
      <c r="I666" s="4"/>
      <c r="J666" s="4"/>
      <c r="K666" s="5"/>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4"/>
      <c r="AN666" s="4"/>
    </row>
    <row r="667" spans="1:40" ht="12.75" customHeight="1">
      <c r="A667" s="4"/>
      <c r="B667" s="4"/>
      <c r="C667" s="4"/>
      <c r="D667" s="4"/>
      <c r="E667" s="4"/>
      <c r="F667" s="4"/>
      <c r="G667" s="4"/>
      <c r="H667" s="4"/>
      <c r="I667" s="4"/>
      <c r="J667" s="4"/>
      <c r="K667" s="5"/>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c r="AM667" s="4"/>
      <c r="AN667" s="4"/>
    </row>
    <row r="668" spans="1:40" ht="12.75" customHeight="1">
      <c r="A668" s="4"/>
      <c r="B668" s="4"/>
      <c r="C668" s="4"/>
      <c r="D668" s="4"/>
      <c r="E668" s="4"/>
      <c r="F668" s="4"/>
      <c r="G668" s="4"/>
      <c r="H668" s="4"/>
      <c r="I668" s="4"/>
      <c r="J668" s="4"/>
      <c r="K668" s="5"/>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row>
    <row r="669" spans="1:40" ht="12.75" customHeight="1">
      <c r="A669" s="4"/>
      <c r="B669" s="4"/>
      <c r="C669" s="4"/>
      <c r="D669" s="4"/>
      <c r="E669" s="4"/>
      <c r="F669" s="4"/>
      <c r="G669" s="4"/>
      <c r="H669" s="4"/>
      <c r="I669" s="4"/>
      <c r="J669" s="4"/>
      <c r="K669" s="5"/>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4"/>
      <c r="AN669" s="4"/>
    </row>
    <row r="670" spans="1:40" ht="12.75" customHeight="1">
      <c r="A670" s="4"/>
      <c r="B670" s="4"/>
      <c r="C670" s="4"/>
      <c r="D670" s="4"/>
      <c r="E670" s="4"/>
      <c r="F670" s="4"/>
      <c r="G670" s="4"/>
      <c r="H670" s="4"/>
      <c r="I670" s="4"/>
      <c r="J670" s="4"/>
      <c r="K670" s="5"/>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4"/>
      <c r="AN670" s="4"/>
    </row>
    <row r="671" spans="1:40" ht="12.75" customHeight="1">
      <c r="A671" s="4"/>
      <c r="B671" s="4"/>
      <c r="C671" s="4"/>
      <c r="D671" s="4"/>
      <c r="E671" s="4"/>
      <c r="F671" s="4"/>
      <c r="G671" s="4"/>
      <c r="H671" s="4"/>
      <c r="I671" s="4"/>
      <c r="J671" s="4"/>
      <c r="K671" s="5"/>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4"/>
      <c r="AN671" s="4"/>
    </row>
    <row r="672" spans="1:40" ht="12.75" customHeight="1">
      <c r="A672" s="4"/>
      <c r="B672" s="4"/>
      <c r="C672" s="4"/>
      <c r="D672" s="4"/>
      <c r="E672" s="4"/>
      <c r="F672" s="4"/>
      <c r="G672" s="4"/>
      <c r="H672" s="4"/>
      <c r="I672" s="4"/>
      <c r="J672" s="4"/>
      <c r="K672" s="5"/>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4"/>
      <c r="AN672" s="4"/>
    </row>
    <row r="673" spans="1:40" ht="12.75" customHeight="1">
      <c r="A673" s="4"/>
      <c r="B673" s="4"/>
      <c r="C673" s="4"/>
      <c r="D673" s="4"/>
      <c r="E673" s="4"/>
      <c r="F673" s="4"/>
      <c r="G673" s="4"/>
      <c r="H673" s="4"/>
      <c r="I673" s="4"/>
      <c r="J673" s="4"/>
      <c r="K673" s="5"/>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4"/>
      <c r="AN673" s="4"/>
    </row>
    <row r="674" spans="1:40" ht="12.75" customHeight="1">
      <c r="A674" s="4"/>
      <c r="B674" s="4"/>
      <c r="C674" s="4"/>
      <c r="D674" s="4"/>
      <c r="E674" s="4"/>
      <c r="F674" s="4"/>
      <c r="G674" s="4"/>
      <c r="H674" s="4"/>
      <c r="I674" s="4"/>
      <c r="J674" s="4"/>
      <c r="K674" s="5"/>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4"/>
      <c r="AN674" s="4"/>
    </row>
    <row r="675" spans="1:40" ht="12.75" customHeight="1">
      <c r="A675" s="4"/>
      <c r="B675" s="4"/>
      <c r="C675" s="4"/>
      <c r="D675" s="4"/>
      <c r="E675" s="4"/>
      <c r="F675" s="4"/>
      <c r="G675" s="4"/>
      <c r="H675" s="4"/>
      <c r="I675" s="4"/>
      <c r="J675" s="4"/>
      <c r="K675" s="5"/>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c r="AM675" s="4"/>
      <c r="AN675" s="4"/>
    </row>
    <row r="676" spans="1:40" ht="12.75" customHeight="1">
      <c r="A676" s="4"/>
      <c r="B676" s="4"/>
      <c r="C676" s="4"/>
      <c r="D676" s="4"/>
      <c r="E676" s="4"/>
      <c r="F676" s="4"/>
      <c r="G676" s="4"/>
      <c r="H676" s="4"/>
      <c r="I676" s="4"/>
      <c r="J676" s="4"/>
      <c r="K676" s="5"/>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4"/>
      <c r="AN676" s="4"/>
    </row>
    <row r="677" spans="1:40" ht="12.75" customHeight="1">
      <c r="A677" s="4"/>
      <c r="B677" s="4"/>
      <c r="C677" s="4"/>
      <c r="D677" s="4"/>
      <c r="E677" s="4"/>
      <c r="F677" s="4"/>
      <c r="G677" s="4"/>
      <c r="H677" s="4"/>
      <c r="I677" s="4"/>
      <c r="J677" s="4"/>
      <c r="K677" s="5"/>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4"/>
      <c r="AN677" s="4"/>
    </row>
    <row r="678" spans="1:40" ht="12.75" customHeight="1">
      <c r="A678" s="4"/>
      <c r="B678" s="4"/>
      <c r="C678" s="4"/>
      <c r="D678" s="4"/>
      <c r="E678" s="4"/>
      <c r="F678" s="4"/>
      <c r="G678" s="4"/>
      <c r="H678" s="4"/>
      <c r="I678" s="4"/>
      <c r="J678" s="4"/>
      <c r="K678" s="5"/>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4"/>
      <c r="AN678" s="4"/>
    </row>
    <row r="679" spans="1:40" ht="12.75" customHeight="1">
      <c r="A679" s="4"/>
      <c r="B679" s="4"/>
      <c r="C679" s="4"/>
      <c r="D679" s="4"/>
      <c r="E679" s="4"/>
      <c r="F679" s="4"/>
      <c r="G679" s="4"/>
      <c r="H679" s="4"/>
      <c r="I679" s="4"/>
      <c r="J679" s="4"/>
      <c r="K679" s="5"/>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4"/>
      <c r="AN679" s="4"/>
    </row>
    <row r="680" spans="1:40" ht="12.75" customHeight="1">
      <c r="A680" s="4"/>
      <c r="B680" s="4"/>
      <c r="C680" s="4"/>
      <c r="D680" s="4"/>
      <c r="E680" s="4"/>
      <c r="F680" s="4"/>
      <c r="G680" s="4"/>
      <c r="H680" s="4"/>
      <c r="I680" s="4"/>
      <c r="J680" s="4"/>
      <c r="K680" s="5"/>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4"/>
      <c r="AN680" s="4"/>
    </row>
    <row r="681" spans="1:40" ht="12.75" customHeight="1">
      <c r="A681" s="4"/>
      <c r="B681" s="4"/>
      <c r="C681" s="4"/>
      <c r="D681" s="4"/>
      <c r="E681" s="4"/>
      <c r="F681" s="4"/>
      <c r="G681" s="4"/>
      <c r="H681" s="4"/>
      <c r="I681" s="4"/>
      <c r="J681" s="4"/>
      <c r="K681" s="5"/>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4"/>
      <c r="AN681" s="4"/>
    </row>
    <row r="682" spans="1:40" ht="12.75" customHeight="1">
      <c r="A682" s="4"/>
      <c r="B682" s="4"/>
      <c r="C682" s="4"/>
      <c r="D682" s="4"/>
      <c r="E682" s="4"/>
      <c r="F682" s="4"/>
      <c r="G682" s="4"/>
      <c r="H682" s="4"/>
      <c r="I682" s="4"/>
      <c r="J682" s="4"/>
      <c r="K682" s="5"/>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row>
    <row r="683" spans="1:40" ht="12.75" customHeight="1">
      <c r="A683" s="4"/>
      <c r="B683" s="4"/>
      <c r="C683" s="4"/>
      <c r="D683" s="4"/>
      <c r="E683" s="4"/>
      <c r="F683" s="4"/>
      <c r="G683" s="4"/>
      <c r="H683" s="4"/>
      <c r="I683" s="4"/>
      <c r="J683" s="4"/>
      <c r="K683" s="5"/>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4"/>
      <c r="AN683" s="4"/>
    </row>
    <row r="684" spans="1:40" ht="12.75" customHeight="1">
      <c r="A684" s="4"/>
      <c r="B684" s="4"/>
      <c r="C684" s="4"/>
      <c r="D684" s="4"/>
      <c r="E684" s="4"/>
      <c r="F684" s="4"/>
      <c r="G684" s="4"/>
      <c r="H684" s="4"/>
      <c r="I684" s="4"/>
      <c r="J684" s="4"/>
      <c r="K684" s="5"/>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row>
    <row r="685" spans="1:40" ht="12.75" customHeight="1">
      <c r="A685" s="4"/>
      <c r="B685" s="4"/>
      <c r="C685" s="4"/>
      <c r="D685" s="4"/>
      <c r="E685" s="4"/>
      <c r="F685" s="4"/>
      <c r="G685" s="4"/>
      <c r="H685" s="4"/>
      <c r="I685" s="4"/>
      <c r="J685" s="4"/>
      <c r="K685" s="5"/>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4"/>
      <c r="AN685" s="4"/>
    </row>
    <row r="686" spans="1:40" ht="12.75" customHeight="1">
      <c r="A686" s="4"/>
      <c r="B686" s="4"/>
      <c r="C686" s="4"/>
      <c r="D686" s="4"/>
      <c r="E686" s="4"/>
      <c r="F686" s="4"/>
      <c r="G686" s="4"/>
      <c r="H686" s="4"/>
      <c r="I686" s="4"/>
      <c r="J686" s="4"/>
      <c r="K686" s="5"/>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row>
    <row r="687" spans="1:40" ht="12.75" customHeight="1">
      <c r="A687" s="4"/>
      <c r="B687" s="4"/>
      <c r="C687" s="4"/>
      <c r="D687" s="4"/>
      <c r="E687" s="4"/>
      <c r="F687" s="4"/>
      <c r="G687" s="4"/>
      <c r="H687" s="4"/>
      <c r="I687" s="4"/>
      <c r="J687" s="4"/>
      <c r="K687" s="5"/>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4"/>
      <c r="AN687" s="4"/>
    </row>
    <row r="688" spans="1:40" ht="12.75" customHeight="1">
      <c r="A688" s="4"/>
      <c r="B688" s="4"/>
      <c r="C688" s="4"/>
      <c r="D688" s="4"/>
      <c r="E688" s="4"/>
      <c r="F688" s="4"/>
      <c r="G688" s="4"/>
      <c r="H688" s="4"/>
      <c r="I688" s="4"/>
      <c r="J688" s="4"/>
      <c r="K688" s="5"/>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4"/>
      <c r="AN688" s="4"/>
    </row>
    <row r="689" spans="1:40" ht="12.75" customHeight="1">
      <c r="A689" s="4"/>
      <c r="B689" s="4"/>
      <c r="C689" s="4"/>
      <c r="D689" s="4"/>
      <c r="E689" s="4"/>
      <c r="F689" s="4"/>
      <c r="G689" s="4"/>
      <c r="H689" s="4"/>
      <c r="I689" s="4"/>
      <c r="J689" s="4"/>
      <c r="K689" s="5"/>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4"/>
      <c r="AN689" s="4"/>
    </row>
    <row r="690" spans="1:40" ht="12.75" customHeight="1">
      <c r="A690" s="4"/>
      <c r="B690" s="4"/>
      <c r="C690" s="4"/>
      <c r="D690" s="4"/>
      <c r="E690" s="4"/>
      <c r="F690" s="4"/>
      <c r="G690" s="4"/>
      <c r="H690" s="4"/>
      <c r="I690" s="4"/>
      <c r="J690" s="4"/>
      <c r="K690" s="5"/>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4"/>
      <c r="AN690" s="4"/>
    </row>
    <row r="691" spans="1:40" ht="12.75" customHeight="1">
      <c r="A691" s="4"/>
      <c r="B691" s="4"/>
      <c r="C691" s="4"/>
      <c r="D691" s="4"/>
      <c r="E691" s="4"/>
      <c r="F691" s="4"/>
      <c r="G691" s="4"/>
      <c r="H691" s="4"/>
      <c r="I691" s="4"/>
      <c r="J691" s="4"/>
      <c r="K691" s="5"/>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4"/>
      <c r="AN691" s="4"/>
    </row>
    <row r="692" spans="1:40" ht="12.75" customHeight="1">
      <c r="A692" s="4"/>
      <c r="B692" s="4"/>
      <c r="C692" s="4"/>
      <c r="D692" s="4"/>
      <c r="E692" s="4"/>
      <c r="F692" s="4"/>
      <c r="G692" s="4"/>
      <c r="H692" s="4"/>
      <c r="I692" s="4"/>
      <c r="J692" s="4"/>
      <c r="K692" s="5"/>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row>
    <row r="693" spans="1:40" ht="12.75" customHeight="1">
      <c r="A693" s="4"/>
      <c r="B693" s="4"/>
      <c r="C693" s="4"/>
      <c r="D693" s="4"/>
      <c r="E693" s="4"/>
      <c r="F693" s="4"/>
      <c r="G693" s="4"/>
      <c r="H693" s="4"/>
      <c r="I693" s="4"/>
      <c r="J693" s="4"/>
      <c r="K693" s="5"/>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c r="AM693" s="4"/>
      <c r="AN693" s="4"/>
    </row>
    <row r="694" spans="1:40" ht="12.75" customHeight="1">
      <c r="A694" s="4"/>
      <c r="B694" s="4"/>
      <c r="C694" s="4"/>
      <c r="D694" s="4"/>
      <c r="E694" s="4"/>
      <c r="F694" s="4"/>
      <c r="G694" s="4"/>
      <c r="H694" s="4"/>
      <c r="I694" s="4"/>
      <c r="J694" s="4"/>
      <c r="K694" s="5"/>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row>
    <row r="695" spans="1:40" ht="12.75" customHeight="1">
      <c r="A695" s="4"/>
      <c r="B695" s="4"/>
      <c r="C695" s="4"/>
      <c r="D695" s="4"/>
      <c r="E695" s="4"/>
      <c r="F695" s="4"/>
      <c r="G695" s="4"/>
      <c r="H695" s="4"/>
      <c r="I695" s="4"/>
      <c r="J695" s="4"/>
      <c r="K695" s="5"/>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row>
    <row r="696" spans="1:40" ht="12.75" customHeight="1">
      <c r="A696" s="4"/>
      <c r="B696" s="4"/>
      <c r="C696" s="4"/>
      <c r="D696" s="4"/>
      <c r="E696" s="4"/>
      <c r="F696" s="4"/>
      <c r="G696" s="4"/>
      <c r="H696" s="4"/>
      <c r="I696" s="4"/>
      <c r="J696" s="4"/>
      <c r="K696" s="5"/>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4"/>
      <c r="AN696" s="4"/>
    </row>
    <row r="697" spans="1:40" ht="12.75" customHeight="1">
      <c r="A697" s="4"/>
      <c r="B697" s="4"/>
      <c r="C697" s="4"/>
      <c r="D697" s="4"/>
      <c r="E697" s="4"/>
      <c r="F697" s="4"/>
      <c r="G697" s="4"/>
      <c r="H697" s="4"/>
      <c r="I697" s="4"/>
      <c r="J697" s="4"/>
      <c r="K697" s="5"/>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c r="AL697" s="4"/>
      <c r="AM697" s="4"/>
      <c r="AN697" s="4"/>
    </row>
    <row r="698" spans="1:40" ht="12.75" customHeight="1">
      <c r="A698" s="4"/>
      <c r="B698" s="4"/>
      <c r="C698" s="4"/>
      <c r="D698" s="4"/>
      <c r="E698" s="4"/>
      <c r="F698" s="4"/>
      <c r="G698" s="4"/>
      <c r="H698" s="4"/>
      <c r="I698" s="4"/>
      <c r="J698" s="4"/>
      <c r="K698" s="5"/>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4"/>
      <c r="AN698" s="4"/>
    </row>
    <row r="699" spans="1:40" ht="12.75" customHeight="1">
      <c r="A699" s="4"/>
      <c r="B699" s="4"/>
      <c r="C699" s="4"/>
      <c r="D699" s="4"/>
      <c r="E699" s="4"/>
      <c r="F699" s="4"/>
      <c r="G699" s="4"/>
      <c r="H699" s="4"/>
      <c r="I699" s="4"/>
      <c r="J699" s="4"/>
      <c r="K699" s="5"/>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4"/>
      <c r="AN699" s="4"/>
    </row>
    <row r="700" spans="1:40" ht="12.75" customHeight="1">
      <c r="A700" s="4"/>
      <c r="B700" s="4"/>
      <c r="C700" s="4"/>
      <c r="D700" s="4"/>
      <c r="E700" s="4"/>
      <c r="F700" s="4"/>
      <c r="G700" s="4"/>
      <c r="H700" s="4"/>
      <c r="I700" s="4"/>
      <c r="J700" s="4"/>
      <c r="K700" s="5"/>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4"/>
      <c r="AN700" s="4"/>
    </row>
    <row r="701" spans="1:40" ht="12.75" customHeight="1">
      <c r="A701" s="4"/>
      <c r="B701" s="4"/>
      <c r="C701" s="4"/>
      <c r="D701" s="4"/>
      <c r="E701" s="4"/>
      <c r="F701" s="4"/>
      <c r="G701" s="4"/>
      <c r="H701" s="4"/>
      <c r="I701" s="4"/>
      <c r="J701" s="4"/>
      <c r="K701" s="5"/>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c r="AL701" s="4"/>
      <c r="AM701" s="4"/>
      <c r="AN701" s="4"/>
    </row>
    <row r="702" spans="1:40" ht="12.75" customHeight="1">
      <c r="A702" s="4"/>
      <c r="B702" s="4"/>
      <c r="C702" s="4"/>
      <c r="D702" s="4"/>
      <c r="E702" s="4"/>
      <c r="F702" s="4"/>
      <c r="G702" s="4"/>
      <c r="H702" s="4"/>
      <c r="I702" s="4"/>
      <c r="J702" s="4"/>
      <c r="K702" s="5"/>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4"/>
      <c r="AN702" s="4"/>
    </row>
    <row r="703" spans="1:40" ht="12.75" customHeight="1">
      <c r="A703" s="4"/>
      <c r="B703" s="4"/>
      <c r="C703" s="4"/>
      <c r="D703" s="4"/>
      <c r="E703" s="4"/>
      <c r="F703" s="4"/>
      <c r="G703" s="4"/>
      <c r="H703" s="4"/>
      <c r="I703" s="4"/>
      <c r="J703" s="4"/>
      <c r="K703" s="5"/>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c r="AL703" s="4"/>
      <c r="AM703" s="4"/>
      <c r="AN703" s="4"/>
    </row>
    <row r="704" spans="1:40" ht="12.75" customHeight="1">
      <c r="A704" s="4"/>
      <c r="B704" s="4"/>
      <c r="C704" s="4"/>
      <c r="D704" s="4"/>
      <c r="E704" s="4"/>
      <c r="F704" s="4"/>
      <c r="G704" s="4"/>
      <c r="H704" s="4"/>
      <c r="I704" s="4"/>
      <c r="J704" s="4"/>
      <c r="K704" s="5"/>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4"/>
      <c r="AN704" s="4"/>
    </row>
    <row r="705" spans="1:40" ht="12.75" customHeight="1">
      <c r="A705" s="4"/>
      <c r="B705" s="4"/>
      <c r="C705" s="4"/>
      <c r="D705" s="4"/>
      <c r="E705" s="4"/>
      <c r="F705" s="4"/>
      <c r="G705" s="4"/>
      <c r="H705" s="4"/>
      <c r="I705" s="4"/>
      <c r="J705" s="4"/>
      <c r="K705" s="5"/>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4"/>
      <c r="AN705" s="4"/>
    </row>
    <row r="706" spans="1:40" ht="12.75" customHeight="1">
      <c r="A706" s="4"/>
      <c r="B706" s="4"/>
      <c r="C706" s="4"/>
      <c r="D706" s="4"/>
      <c r="E706" s="4"/>
      <c r="F706" s="4"/>
      <c r="G706" s="4"/>
      <c r="H706" s="4"/>
      <c r="I706" s="4"/>
      <c r="J706" s="4"/>
      <c r="K706" s="5"/>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4"/>
      <c r="AN706" s="4"/>
    </row>
    <row r="707" spans="1:40" ht="12.75" customHeight="1">
      <c r="A707" s="4"/>
      <c r="B707" s="4"/>
      <c r="C707" s="4"/>
      <c r="D707" s="4"/>
      <c r="E707" s="4"/>
      <c r="F707" s="4"/>
      <c r="G707" s="4"/>
      <c r="H707" s="4"/>
      <c r="I707" s="4"/>
      <c r="J707" s="4"/>
      <c r="K707" s="5"/>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4"/>
      <c r="AL707" s="4"/>
      <c r="AM707" s="4"/>
      <c r="AN707" s="4"/>
    </row>
    <row r="708" spans="1:40" ht="12.75" customHeight="1">
      <c r="A708" s="4"/>
      <c r="B708" s="4"/>
      <c r="C708" s="4"/>
      <c r="D708" s="4"/>
      <c r="E708" s="4"/>
      <c r="F708" s="4"/>
      <c r="G708" s="4"/>
      <c r="H708" s="4"/>
      <c r="I708" s="4"/>
      <c r="J708" s="4"/>
      <c r="K708" s="5"/>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c r="AL708" s="4"/>
      <c r="AM708" s="4"/>
      <c r="AN708" s="4"/>
    </row>
    <row r="709" spans="1:40" ht="12.75" customHeight="1">
      <c r="A709" s="4"/>
      <c r="B709" s="4"/>
      <c r="C709" s="4"/>
      <c r="D709" s="4"/>
      <c r="E709" s="4"/>
      <c r="F709" s="4"/>
      <c r="G709" s="4"/>
      <c r="H709" s="4"/>
      <c r="I709" s="4"/>
      <c r="J709" s="4"/>
      <c r="K709" s="5"/>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c r="AL709" s="4"/>
      <c r="AM709" s="4"/>
      <c r="AN709" s="4"/>
    </row>
    <row r="710" spans="1:40" ht="12.75" customHeight="1">
      <c r="A710" s="4"/>
      <c r="B710" s="4"/>
      <c r="C710" s="4"/>
      <c r="D710" s="4"/>
      <c r="E710" s="4"/>
      <c r="F710" s="4"/>
      <c r="G710" s="4"/>
      <c r="H710" s="4"/>
      <c r="I710" s="4"/>
      <c r="J710" s="4"/>
      <c r="K710" s="5"/>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4"/>
      <c r="AN710" s="4"/>
    </row>
    <row r="711" spans="1:40" ht="12.75" customHeight="1">
      <c r="A711" s="4"/>
      <c r="B711" s="4"/>
      <c r="C711" s="4"/>
      <c r="D711" s="4"/>
      <c r="E711" s="4"/>
      <c r="F711" s="4"/>
      <c r="G711" s="4"/>
      <c r="H711" s="4"/>
      <c r="I711" s="4"/>
      <c r="J711" s="4"/>
      <c r="K711" s="5"/>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c r="AL711" s="4"/>
      <c r="AM711" s="4"/>
      <c r="AN711" s="4"/>
    </row>
    <row r="712" spans="1:40" ht="12.75" customHeight="1">
      <c r="A712" s="4"/>
      <c r="B712" s="4"/>
      <c r="C712" s="4"/>
      <c r="D712" s="4"/>
      <c r="E712" s="4"/>
      <c r="F712" s="4"/>
      <c r="G712" s="4"/>
      <c r="H712" s="4"/>
      <c r="I712" s="4"/>
      <c r="J712" s="4"/>
      <c r="K712" s="5"/>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4"/>
      <c r="AN712" s="4"/>
    </row>
    <row r="713" spans="1:40" ht="12.75" customHeight="1">
      <c r="A713" s="4"/>
      <c r="B713" s="4"/>
      <c r="C713" s="4"/>
      <c r="D713" s="4"/>
      <c r="E713" s="4"/>
      <c r="F713" s="4"/>
      <c r="G713" s="4"/>
      <c r="H713" s="4"/>
      <c r="I713" s="4"/>
      <c r="J713" s="4"/>
      <c r="K713" s="5"/>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4"/>
      <c r="AN713" s="4"/>
    </row>
    <row r="714" spans="1:40" ht="12.75" customHeight="1">
      <c r="A714" s="4"/>
      <c r="B714" s="4"/>
      <c r="C714" s="4"/>
      <c r="D714" s="4"/>
      <c r="E714" s="4"/>
      <c r="F714" s="4"/>
      <c r="G714" s="4"/>
      <c r="H714" s="4"/>
      <c r="I714" s="4"/>
      <c r="J714" s="4"/>
      <c r="K714" s="5"/>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4"/>
      <c r="AN714" s="4"/>
    </row>
    <row r="715" spans="1:40" ht="12.75" customHeight="1">
      <c r="A715" s="4"/>
      <c r="B715" s="4"/>
      <c r="C715" s="4"/>
      <c r="D715" s="4"/>
      <c r="E715" s="4"/>
      <c r="F715" s="4"/>
      <c r="G715" s="4"/>
      <c r="H715" s="4"/>
      <c r="I715" s="4"/>
      <c r="J715" s="4"/>
      <c r="K715" s="5"/>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4"/>
      <c r="AN715" s="4"/>
    </row>
    <row r="716" spans="1:40" ht="12.75" customHeight="1">
      <c r="A716" s="4"/>
      <c r="B716" s="4"/>
      <c r="C716" s="4"/>
      <c r="D716" s="4"/>
      <c r="E716" s="4"/>
      <c r="F716" s="4"/>
      <c r="G716" s="4"/>
      <c r="H716" s="4"/>
      <c r="I716" s="4"/>
      <c r="J716" s="4"/>
      <c r="K716" s="5"/>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row>
    <row r="717" spans="1:40" ht="12.75" customHeight="1">
      <c r="A717" s="4"/>
      <c r="B717" s="4"/>
      <c r="C717" s="4"/>
      <c r="D717" s="4"/>
      <c r="E717" s="4"/>
      <c r="F717" s="4"/>
      <c r="G717" s="4"/>
      <c r="H717" s="4"/>
      <c r="I717" s="4"/>
      <c r="J717" s="4"/>
      <c r="K717" s="5"/>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row>
    <row r="718" spans="1:40" ht="12.75" customHeight="1">
      <c r="A718" s="4"/>
      <c r="B718" s="4"/>
      <c r="C718" s="4"/>
      <c r="D718" s="4"/>
      <c r="E718" s="4"/>
      <c r="F718" s="4"/>
      <c r="G718" s="4"/>
      <c r="H718" s="4"/>
      <c r="I718" s="4"/>
      <c r="J718" s="4"/>
      <c r="K718" s="5"/>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row>
    <row r="719" spans="1:40" ht="12.75" customHeight="1">
      <c r="A719" s="4"/>
      <c r="B719" s="4"/>
      <c r="C719" s="4"/>
      <c r="D719" s="4"/>
      <c r="E719" s="4"/>
      <c r="F719" s="4"/>
      <c r="G719" s="4"/>
      <c r="H719" s="4"/>
      <c r="I719" s="4"/>
      <c r="J719" s="4"/>
      <c r="K719" s="5"/>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row>
    <row r="720" spans="1:40" ht="12.75" customHeight="1">
      <c r="A720" s="4"/>
      <c r="B720" s="4"/>
      <c r="C720" s="4"/>
      <c r="D720" s="4"/>
      <c r="E720" s="4"/>
      <c r="F720" s="4"/>
      <c r="G720" s="4"/>
      <c r="H720" s="4"/>
      <c r="I720" s="4"/>
      <c r="J720" s="4"/>
      <c r="K720" s="5"/>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row>
    <row r="721" spans="1:40" ht="12.75" customHeight="1">
      <c r="A721" s="4"/>
      <c r="B721" s="4"/>
      <c r="C721" s="4"/>
      <c r="D721" s="4"/>
      <c r="E721" s="4"/>
      <c r="F721" s="4"/>
      <c r="G721" s="4"/>
      <c r="H721" s="4"/>
      <c r="I721" s="4"/>
      <c r="J721" s="4"/>
      <c r="K721" s="5"/>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row>
    <row r="722" spans="1:40" ht="12.75" customHeight="1">
      <c r="A722" s="4"/>
      <c r="B722" s="4"/>
      <c r="C722" s="4"/>
      <c r="D722" s="4"/>
      <c r="E722" s="4"/>
      <c r="F722" s="4"/>
      <c r="G722" s="4"/>
      <c r="H722" s="4"/>
      <c r="I722" s="4"/>
      <c r="J722" s="4"/>
      <c r="K722" s="5"/>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row>
    <row r="723" spans="1:40" ht="12.75" customHeight="1">
      <c r="A723" s="4"/>
      <c r="B723" s="4"/>
      <c r="C723" s="4"/>
      <c r="D723" s="4"/>
      <c r="E723" s="4"/>
      <c r="F723" s="4"/>
      <c r="G723" s="4"/>
      <c r="H723" s="4"/>
      <c r="I723" s="4"/>
      <c r="J723" s="4"/>
      <c r="K723" s="5"/>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row>
    <row r="724" spans="1:40" ht="12.75" customHeight="1">
      <c r="A724" s="4"/>
      <c r="B724" s="4"/>
      <c r="C724" s="4"/>
      <c r="D724" s="4"/>
      <c r="E724" s="4"/>
      <c r="F724" s="4"/>
      <c r="G724" s="4"/>
      <c r="H724" s="4"/>
      <c r="I724" s="4"/>
      <c r="J724" s="4"/>
      <c r="K724" s="5"/>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row>
    <row r="725" spans="1:40" ht="12.75" customHeight="1">
      <c r="A725" s="4"/>
      <c r="B725" s="4"/>
      <c r="C725" s="4"/>
      <c r="D725" s="4"/>
      <c r="E725" s="4"/>
      <c r="F725" s="4"/>
      <c r="G725" s="4"/>
      <c r="H725" s="4"/>
      <c r="I725" s="4"/>
      <c r="J725" s="4"/>
      <c r="K725" s="5"/>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row>
    <row r="726" spans="1:40" ht="12.75" customHeight="1">
      <c r="A726" s="4"/>
      <c r="B726" s="4"/>
      <c r="C726" s="4"/>
      <c r="D726" s="4"/>
      <c r="E726" s="4"/>
      <c r="F726" s="4"/>
      <c r="G726" s="4"/>
      <c r="H726" s="4"/>
      <c r="I726" s="4"/>
      <c r="J726" s="4"/>
      <c r="K726" s="5"/>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row>
    <row r="727" spans="1:40" ht="12.75" customHeight="1">
      <c r="A727" s="4"/>
      <c r="B727" s="4"/>
      <c r="C727" s="4"/>
      <c r="D727" s="4"/>
      <c r="E727" s="4"/>
      <c r="F727" s="4"/>
      <c r="G727" s="4"/>
      <c r="H727" s="4"/>
      <c r="I727" s="4"/>
      <c r="J727" s="4"/>
      <c r="K727" s="5"/>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4"/>
      <c r="AN727" s="4"/>
    </row>
    <row r="728" spans="1:40" ht="12.75" customHeight="1">
      <c r="A728" s="4"/>
      <c r="B728" s="4"/>
      <c r="C728" s="4"/>
      <c r="D728" s="4"/>
      <c r="E728" s="4"/>
      <c r="F728" s="4"/>
      <c r="G728" s="4"/>
      <c r="H728" s="4"/>
      <c r="I728" s="4"/>
      <c r="J728" s="4"/>
      <c r="K728" s="5"/>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row>
    <row r="729" spans="1:40" ht="12.75" customHeight="1">
      <c r="A729" s="4"/>
      <c r="B729" s="4"/>
      <c r="C729" s="4"/>
      <c r="D729" s="4"/>
      <c r="E729" s="4"/>
      <c r="F729" s="4"/>
      <c r="G729" s="4"/>
      <c r="H729" s="4"/>
      <c r="I729" s="4"/>
      <c r="J729" s="4"/>
      <c r="K729" s="5"/>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c r="AM729" s="4"/>
      <c r="AN729" s="4"/>
    </row>
    <row r="730" spans="1:40" ht="12.75" customHeight="1">
      <c r="A730" s="4"/>
      <c r="B730" s="4"/>
      <c r="C730" s="4"/>
      <c r="D730" s="4"/>
      <c r="E730" s="4"/>
      <c r="F730" s="4"/>
      <c r="G730" s="4"/>
      <c r="H730" s="4"/>
      <c r="I730" s="4"/>
      <c r="J730" s="4"/>
      <c r="K730" s="5"/>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row>
    <row r="731" spans="1:40" ht="12.75" customHeight="1">
      <c r="A731" s="4"/>
      <c r="B731" s="4"/>
      <c r="C731" s="4"/>
      <c r="D731" s="4"/>
      <c r="E731" s="4"/>
      <c r="F731" s="4"/>
      <c r="G731" s="4"/>
      <c r="H731" s="4"/>
      <c r="I731" s="4"/>
      <c r="J731" s="4"/>
      <c r="K731" s="5"/>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4"/>
      <c r="AN731" s="4"/>
    </row>
    <row r="732" spans="1:40" ht="12.75" customHeight="1">
      <c r="A732" s="4"/>
      <c r="B732" s="4"/>
      <c r="C732" s="4"/>
      <c r="D732" s="4"/>
      <c r="E732" s="4"/>
      <c r="F732" s="4"/>
      <c r="G732" s="4"/>
      <c r="H732" s="4"/>
      <c r="I732" s="4"/>
      <c r="J732" s="4"/>
      <c r="K732" s="5"/>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row>
    <row r="733" spans="1:40" ht="12.75" customHeight="1">
      <c r="A733" s="4"/>
      <c r="B733" s="4"/>
      <c r="C733" s="4"/>
      <c r="D733" s="4"/>
      <c r="E733" s="4"/>
      <c r="F733" s="4"/>
      <c r="G733" s="4"/>
      <c r="H733" s="4"/>
      <c r="I733" s="4"/>
      <c r="J733" s="4"/>
      <c r="K733" s="5"/>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c r="AM733" s="4"/>
      <c r="AN733" s="4"/>
    </row>
    <row r="734" spans="1:40" ht="12.75" customHeight="1">
      <c r="A734" s="4"/>
      <c r="B734" s="4"/>
      <c r="C734" s="4"/>
      <c r="D734" s="4"/>
      <c r="E734" s="4"/>
      <c r="F734" s="4"/>
      <c r="G734" s="4"/>
      <c r="H734" s="4"/>
      <c r="I734" s="4"/>
      <c r="J734" s="4"/>
      <c r="K734" s="5"/>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row>
    <row r="735" spans="1:40" ht="12.75" customHeight="1">
      <c r="A735" s="4"/>
      <c r="B735" s="4"/>
      <c r="C735" s="4"/>
      <c r="D735" s="4"/>
      <c r="E735" s="4"/>
      <c r="F735" s="4"/>
      <c r="G735" s="4"/>
      <c r="H735" s="4"/>
      <c r="I735" s="4"/>
      <c r="J735" s="4"/>
      <c r="K735" s="5"/>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4"/>
      <c r="AL735" s="4"/>
      <c r="AM735" s="4"/>
      <c r="AN735" s="4"/>
    </row>
    <row r="736" spans="1:40" ht="12.75" customHeight="1">
      <c r="A736" s="4"/>
      <c r="B736" s="4"/>
      <c r="C736" s="4"/>
      <c r="D736" s="4"/>
      <c r="E736" s="4"/>
      <c r="F736" s="4"/>
      <c r="G736" s="4"/>
      <c r="H736" s="4"/>
      <c r="I736" s="4"/>
      <c r="J736" s="4"/>
      <c r="K736" s="5"/>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c r="AL736" s="4"/>
      <c r="AM736" s="4"/>
      <c r="AN736" s="4"/>
    </row>
    <row r="737" spans="1:40" ht="12.75" customHeight="1">
      <c r="A737" s="4"/>
      <c r="B737" s="4"/>
      <c r="C737" s="4"/>
      <c r="D737" s="4"/>
      <c r="E737" s="4"/>
      <c r="F737" s="4"/>
      <c r="G737" s="4"/>
      <c r="H737" s="4"/>
      <c r="I737" s="4"/>
      <c r="J737" s="4"/>
      <c r="K737" s="5"/>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4"/>
      <c r="AL737" s="4"/>
      <c r="AM737" s="4"/>
      <c r="AN737" s="4"/>
    </row>
    <row r="738" spans="1:40" ht="12.75" customHeight="1">
      <c r="A738" s="4"/>
      <c r="B738" s="4"/>
      <c r="C738" s="4"/>
      <c r="D738" s="4"/>
      <c r="E738" s="4"/>
      <c r="F738" s="4"/>
      <c r="G738" s="4"/>
      <c r="H738" s="4"/>
      <c r="I738" s="4"/>
      <c r="J738" s="4"/>
      <c r="K738" s="5"/>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c r="AK738" s="4"/>
      <c r="AL738" s="4"/>
      <c r="AM738" s="4"/>
      <c r="AN738" s="4"/>
    </row>
    <row r="739" spans="1:40" ht="12.75" customHeight="1">
      <c r="A739" s="4"/>
      <c r="B739" s="4"/>
      <c r="C739" s="4"/>
      <c r="D739" s="4"/>
      <c r="E739" s="4"/>
      <c r="F739" s="4"/>
      <c r="G739" s="4"/>
      <c r="H739" s="4"/>
      <c r="I739" s="4"/>
      <c r="J739" s="4"/>
      <c r="K739" s="5"/>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4"/>
      <c r="AL739" s="4"/>
      <c r="AM739" s="4"/>
      <c r="AN739" s="4"/>
    </row>
    <row r="740" spans="1:40" ht="12.75" customHeight="1">
      <c r="A740" s="4"/>
      <c r="B740" s="4"/>
      <c r="C740" s="4"/>
      <c r="D740" s="4"/>
      <c r="E740" s="4"/>
      <c r="F740" s="4"/>
      <c r="G740" s="4"/>
      <c r="H740" s="4"/>
      <c r="I740" s="4"/>
      <c r="J740" s="4"/>
      <c r="K740" s="5"/>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4"/>
      <c r="AL740" s="4"/>
      <c r="AM740" s="4"/>
      <c r="AN740" s="4"/>
    </row>
    <row r="741" spans="1:40" ht="12.75" customHeight="1">
      <c r="A741" s="4"/>
      <c r="B741" s="4"/>
      <c r="C741" s="4"/>
      <c r="D741" s="4"/>
      <c r="E741" s="4"/>
      <c r="F741" s="4"/>
      <c r="G741" s="4"/>
      <c r="H741" s="4"/>
      <c r="I741" s="4"/>
      <c r="J741" s="4"/>
      <c r="K741" s="5"/>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4"/>
      <c r="AL741" s="4"/>
      <c r="AM741" s="4"/>
      <c r="AN741" s="4"/>
    </row>
    <row r="742" spans="1:40" ht="12.75" customHeight="1">
      <c r="A742" s="4"/>
      <c r="B742" s="4"/>
      <c r="C742" s="4"/>
      <c r="D742" s="4"/>
      <c r="E742" s="4"/>
      <c r="F742" s="4"/>
      <c r="G742" s="4"/>
      <c r="H742" s="4"/>
      <c r="I742" s="4"/>
      <c r="J742" s="4"/>
      <c r="K742" s="5"/>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c r="AL742" s="4"/>
      <c r="AM742" s="4"/>
      <c r="AN742" s="4"/>
    </row>
    <row r="743" spans="1:40" ht="12.75" customHeight="1">
      <c r="A743" s="4"/>
      <c r="B743" s="4"/>
      <c r="C743" s="4"/>
      <c r="D743" s="4"/>
      <c r="E743" s="4"/>
      <c r="F743" s="4"/>
      <c r="G743" s="4"/>
      <c r="H743" s="4"/>
      <c r="I743" s="4"/>
      <c r="J743" s="4"/>
      <c r="K743" s="5"/>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4"/>
      <c r="AL743" s="4"/>
      <c r="AM743" s="4"/>
      <c r="AN743" s="4"/>
    </row>
    <row r="744" spans="1:40" ht="12.75" customHeight="1">
      <c r="A744" s="4"/>
      <c r="B744" s="4"/>
      <c r="C744" s="4"/>
      <c r="D744" s="4"/>
      <c r="E744" s="4"/>
      <c r="F744" s="4"/>
      <c r="G744" s="4"/>
      <c r="H744" s="4"/>
      <c r="I744" s="4"/>
      <c r="J744" s="4"/>
      <c r="K744" s="5"/>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c r="AL744" s="4"/>
      <c r="AM744" s="4"/>
      <c r="AN744" s="4"/>
    </row>
    <row r="745" spans="1:40" ht="12.75" customHeight="1">
      <c r="A745" s="4"/>
      <c r="B745" s="4"/>
      <c r="C745" s="4"/>
      <c r="D745" s="4"/>
      <c r="E745" s="4"/>
      <c r="F745" s="4"/>
      <c r="G745" s="4"/>
      <c r="H745" s="4"/>
      <c r="I745" s="4"/>
      <c r="J745" s="4"/>
      <c r="K745" s="5"/>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4"/>
      <c r="AL745" s="4"/>
      <c r="AM745" s="4"/>
      <c r="AN745" s="4"/>
    </row>
    <row r="746" spans="1:40" ht="12.75" customHeight="1">
      <c r="A746" s="4"/>
      <c r="B746" s="4"/>
      <c r="C746" s="4"/>
      <c r="D746" s="4"/>
      <c r="E746" s="4"/>
      <c r="F746" s="4"/>
      <c r="G746" s="4"/>
      <c r="H746" s="4"/>
      <c r="I746" s="4"/>
      <c r="J746" s="4"/>
      <c r="K746" s="5"/>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4"/>
      <c r="AL746" s="4"/>
      <c r="AM746" s="4"/>
      <c r="AN746" s="4"/>
    </row>
    <row r="747" spans="1:40" ht="12.75" customHeight="1">
      <c r="A747" s="4"/>
      <c r="B747" s="4"/>
      <c r="C747" s="4"/>
      <c r="D747" s="4"/>
      <c r="E747" s="4"/>
      <c r="F747" s="4"/>
      <c r="G747" s="4"/>
      <c r="H747" s="4"/>
      <c r="I747" s="4"/>
      <c r="J747" s="4"/>
      <c r="K747" s="5"/>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c r="AL747" s="4"/>
      <c r="AM747" s="4"/>
      <c r="AN747" s="4"/>
    </row>
    <row r="748" spans="1:40" ht="12.75" customHeight="1">
      <c r="A748" s="4"/>
      <c r="B748" s="4"/>
      <c r="C748" s="4"/>
      <c r="D748" s="4"/>
      <c r="E748" s="4"/>
      <c r="F748" s="4"/>
      <c r="G748" s="4"/>
      <c r="H748" s="4"/>
      <c r="I748" s="4"/>
      <c r="J748" s="4"/>
      <c r="K748" s="5"/>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c r="AL748" s="4"/>
      <c r="AM748" s="4"/>
      <c r="AN748" s="4"/>
    </row>
    <row r="749" spans="1:40" ht="12.75" customHeight="1">
      <c r="A749" s="4"/>
      <c r="B749" s="4"/>
      <c r="C749" s="4"/>
      <c r="D749" s="4"/>
      <c r="E749" s="4"/>
      <c r="F749" s="4"/>
      <c r="G749" s="4"/>
      <c r="H749" s="4"/>
      <c r="I749" s="4"/>
      <c r="J749" s="4"/>
      <c r="K749" s="5"/>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4"/>
      <c r="AL749" s="4"/>
      <c r="AM749" s="4"/>
      <c r="AN749" s="4"/>
    </row>
    <row r="750" spans="1:40" ht="12.75" customHeight="1">
      <c r="A750" s="4"/>
      <c r="B750" s="4"/>
      <c r="C750" s="4"/>
      <c r="D750" s="4"/>
      <c r="E750" s="4"/>
      <c r="F750" s="4"/>
      <c r="G750" s="4"/>
      <c r="H750" s="4"/>
      <c r="I750" s="4"/>
      <c r="J750" s="4"/>
      <c r="K750" s="5"/>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c r="AL750" s="4"/>
      <c r="AM750" s="4"/>
      <c r="AN750" s="4"/>
    </row>
    <row r="751" spans="1:40" ht="12.75" customHeight="1">
      <c r="A751" s="4"/>
      <c r="B751" s="4"/>
      <c r="C751" s="4"/>
      <c r="D751" s="4"/>
      <c r="E751" s="4"/>
      <c r="F751" s="4"/>
      <c r="G751" s="4"/>
      <c r="H751" s="4"/>
      <c r="I751" s="4"/>
      <c r="J751" s="4"/>
      <c r="K751" s="5"/>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4"/>
      <c r="AL751" s="4"/>
      <c r="AM751" s="4"/>
      <c r="AN751" s="4"/>
    </row>
    <row r="752" spans="1:40" ht="12.75" customHeight="1">
      <c r="A752" s="4"/>
      <c r="B752" s="4"/>
      <c r="C752" s="4"/>
      <c r="D752" s="4"/>
      <c r="E752" s="4"/>
      <c r="F752" s="4"/>
      <c r="G752" s="4"/>
      <c r="H752" s="4"/>
      <c r="I752" s="4"/>
      <c r="J752" s="4"/>
      <c r="K752" s="5"/>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4"/>
      <c r="AL752" s="4"/>
      <c r="AM752" s="4"/>
      <c r="AN752" s="4"/>
    </row>
    <row r="753" spans="1:40" ht="12.75" customHeight="1">
      <c r="A753" s="4"/>
      <c r="B753" s="4"/>
      <c r="C753" s="4"/>
      <c r="D753" s="4"/>
      <c r="E753" s="4"/>
      <c r="F753" s="4"/>
      <c r="G753" s="4"/>
      <c r="H753" s="4"/>
      <c r="I753" s="4"/>
      <c r="J753" s="4"/>
      <c r="K753" s="5"/>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c r="AL753" s="4"/>
      <c r="AM753" s="4"/>
      <c r="AN753" s="4"/>
    </row>
    <row r="754" spans="1:40" ht="12.75" customHeight="1">
      <c r="A754" s="4"/>
      <c r="B754" s="4"/>
      <c r="C754" s="4"/>
      <c r="D754" s="4"/>
      <c r="E754" s="4"/>
      <c r="F754" s="4"/>
      <c r="G754" s="4"/>
      <c r="H754" s="4"/>
      <c r="I754" s="4"/>
      <c r="J754" s="4"/>
      <c r="K754" s="5"/>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c r="AL754" s="4"/>
      <c r="AM754" s="4"/>
      <c r="AN754" s="4"/>
    </row>
    <row r="755" spans="1:40" ht="12.75" customHeight="1">
      <c r="A755" s="4"/>
      <c r="B755" s="4"/>
      <c r="C755" s="4"/>
      <c r="D755" s="4"/>
      <c r="E755" s="4"/>
      <c r="F755" s="4"/>
      <c r="G755" s="4"/>
      <c r="H755" s="4"/>
      <c r="I755" s="4"/>
      <c r="J755" s="4"/>
      <c r="K755" s="5"/>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4"/>
      <c r="AL755" s="4"/>
      <c r="AM755" s="4"/>
      <c r="AN755" s="4"/>
    </row>
    <row r="756" spans="1:40" ht="12.75" customHeight="1">
      <c r="A756" s="4"/>
      <c r="B756" s="4"/>
      <c r="C756" s="4"/>
      <c r="D756" s="4"/>
      <c r="E756" s="4"/>
      <c r="F756" s="4"/>
      <c r="G756" s="4"/>
      <c r="H756" s="4"/>
      <c r="I756" s="4"/>
      <c r="J756" s="4"/>
      <c r="K756" s="5"/>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4"/>
      <c r="AL756" s="4"/>
      <c r="AM756" s="4"/>
      <c r="AN756" s="4"/>
    </row>
    <row r="757" spans="1:40" ht="12.75" customHeight="1">
      <c r="A757" s="4"/>
      <c r="B757" s="4"/>
      <c r="C757" s="4"/>
      <c r="D757" s="4"/>
      <c r="E757" s="4"/>
      <c r="F757" s="4"/>
      <c r="G757" s="4"/>
      <c r="H757" s="4"/>
      <c r="I757" s="4"/>
      <c r="J757" s="4"/>
      <c r="K757" s="5"/>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4"/>
      <c r="AL757" s="4"/>
      <c r="AM757" s="4"/>
      <c r="AN757" s="4"/>
    </row>
    <row r="758" spans="1:40" ht="12.75" customHeight="1">
      <c r="A758" s="4"/>
      <c r="B758" s="4"/>
      <c r="C758" s="4"/>
      <c r="D758" s="4"/>
      <c r="E758" s="4"/>
      <c r="F758" s="4"/>
      <c r="G758" s="4"/>
      <c r="H758" s="4"/>
      <c r="I758" s="4"/>
      <c r="J758" s="4"/>
      <c r="K758" s="5"/>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c r="AM758" s="4"/>
      <c r="AN758" s="4"/>
    </row>
    <row r="759" spans="1:40" ht="12.75" customHeight="1">
      <c r="A759" s="4"/>
      <c r="B759" s="4"/>
      <c r="C759" s="4"/>
      <c r="D759" s="4"/>
      <c r="E759" s="4"/>
      <c r="F759" s="4"/>
      <c r="G759" s="4"/>
      <c r="H759" s="4"/>
      <c r="I759" s="4"/>
      <c r="J759" s="4"/>
      <c r="K759" s="5"/>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4"/>
      <c r="AL759" s="4"/>
      <c r="AM759" s="4"/>
      <c r="AN759" s="4"/>
    </row>
    <row r="760" spans="1:40" ht="12.75" customHeight="1">
      <c r="A760" s="4"/>
      <c r="B760" s="4"/>
      <c r="C760" s="4"/>
      <c r="D760" s="4"/>
      <c r="E760" s="4"/>
      <c r="F760" s="4"/>
      <c r="G760" s="4"/>
      <c r="H760" s="4"/>
      <c r="I760" s="4"/>
      <c r="J760" s="4"/>
      <c r="K760" s="5"/>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c r="AM760" s="4"/>
      <c r="AN760" s="4"/>
    </row>
    <row r="761" spans="1:40" ht="12.75" customHeight="1">
      <c r="A761" s="4"/>
      <c r="B761" s="4"/>
      <c r="C761" s="4"/>
      <c r="D761" s="4"/>
      <c r="E761" s="4"/>
      <c r="F761" s="4"/>
      <c r="G761" s="4"/>
      <c r="H761" s="4"/>
      <c r="I761" s="4"/>
      <c r="J761" s="4"/>
      <c r="K761" s="5"/>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4"/>
      <c r="AL761" s="4"/>
      <c r="AM761" s="4"/>
      <c r="AN761" s="4"/>
    </row>
    <row r="762" spans="1:40" ht="12.75" customHeight="1">
      <c r="A762" s="4"/>
      <c r="B762" s="4"/>
      <c r="C762" s="4"/>
      <c r="D762" s="4"/>
      <c r="E762" s="4"/>
      <c r="F762" s="4"/>
      <c r="G762" s="4"/>
      <c r="H762" s="4"/>
      <c r="I762" s="4"/>
      <c r="J762" s="4"/>
      <c r="K762" s="5"/>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c r="AM762" s="4"/>
      <c r="AN762" s="4"/>
    </row>
    <row r="763" spans="1:40" ht="12.75" customHeight="1">
      <c r="A763" s="4"/>
      <c r="B763" s="4"/>
      <c r="C763" s="4"/>
      <c r="D763" s="4"/>
      <c r="E763" s="4"/>
      <c r="F763" s="4"/>
      <c r="G763" s="4"/>
      <c r="H763" s="4"/>
      <c r="I763" s="4"/>
      <c r="J763" s="4"/>
      <c r="K763" s="5"/>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4"/>
      <c r="AL763" s="4"/>
      <c r="AM763" s="4"/>
      <c r="AN763" s="4"/>
    </row>
    <row r="764" spans="1:40" ht="12.75" customHeight="1">
      <c r="A764" s="4"/>
      <c r="B764" s="4"/>
      <c r="C764" s="4"/>
      <c r="D764" s="4"/>
      <c r="E764" s="4"/>
      <c r="F764" s="4"/>
      <c r="G764" s="4"/>
      <c r="H764" s="4"/>
      <c r="I764" s="4"/>
      <c r="J764" s="4"/>
      <c r="K764" s="5"/>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c r="AM764" s="4"/>
      <c r="AN764" s="4"/>
    </row>
    <row r="765" spans="1:40" ht="12.75" customHeight="1">
      <c r="A765" s="4"/>
      <c r="B765" s="4"/>
      <c r="C765" s="4"/>
      <c r="D765" s="4"/>
      <c r="E765" s="4"/>
      <c r="F765" s="4"/>
      <c r="G765" s="4"/>
      <c r="H765" s="4"/>
      <c r="I765" s="4"/>
      <c r="J765" s="4"/>
      <c r="K765" s="5"/>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4"/>
      <c r="AL765" s="4"/>
      <c r="AM765" s="4"/>
      <c r="AN765" s="4"/>
    </row>
    <row r="766" spans="1:40" ht="12.75" customHeight="1">
      <c r="A766" s="4"/>
      <c r="B766" s="4"/>
      <c r="C766" s="4"/>
      <c r="D766" s="4"/>
      <c r="E766" s="4"/>
      <c r="F766" s="4"/>
      <c r="G766" s="4"/>
      <c r="H766" s="4"/>
      <c r="I766" s="4"/>
      <c r="J766" s="4"/>
      <c r="K766" s="5"/>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4"/>
      <c r="AL766" s="4"/>
      <c r="AM766" s="4"/>
      <c r="AN766" s="4"/>
    </row>
    <row r="767" spans="1:40" ht="12.75" customHeight="1">
      <c r="A767" s="4"/>
      <c r="B767" s="4"/>
      <c r="C767" s="4"/>
      <c r="D767" s="4"/>
      <c r="E767" s="4"/>
      <c r="F767" s="4"/>
      <c r="G767" s="4"/>
      <c r="H767" s="4"/>
      <c r="I767" s="4"/>
      <c r="J767" s="4"/>
      <c r="K767" s="5"/>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c r="AK767" s="4"/>
      <c r="AL767" s="4"/>
      <c r="AM767" s="4"/>
      <c r="AN767" s="4"/>
    </row>
    <row r="768" spans="1:40" ht="12.75" customHeight="1">
      <c r="A768" s="4"/>
      <c r="B768" s="4"/>
      <c r="C768" s="4"/>
      <c r="D768" s="4"/>
      <c r="E768" s="4"/>
      <c r="F768" s="4"/>
      <c r="G768" s="4"/>
      <c r="H768" s="4"/>
      <c r="I768" s="4"/>
      <c r="J768" s="4"/>
      <c r="K768" s="5"/>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c r="AM768" s="4"/>
      <c r="AN768" s="4"/>
    </row>
    <row r="769" spans="1:40" ht="12.75" customHeight="1">
      <c r="A769" s="4"/>
      <c r="B769" s="4"/>
      <c r="C769" s="4"/>
      <c r="D769" s="4"/>
      <c r="E769" s="4"/>
      <c r="F769" s="4"/>
      <c r="G769" s="4"/>
      <c r="H769" s="4"/>
      <c r="I769" s="4"/>
      <c r="J769" s="4"/>
      <c r="K769" s="5"/>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4"/>
      <c r="AL769" s="4"/>
      <c r="AM769" s="4"/>
      <c r="AN769" s="4"/>
    </row>
    <row r="770" spans="1:40" ht="12.75" customHeight="1">
      <c r="A770" s="4"/>
      <c r="B770" s="4"/>
      <c r="C770" s="4"/>
      <c r="D770" s="4"/>
      <c r="E770" s="4"/>
      <c r="F770" s="4"/>
      <c r="G770" s="4"/>
      <c r="H770" s="4"/>
      <c r="I770" s="4"/>
      <c r="J770" s="4"/>
      <c r="K770" s="5"/>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c r="AL770" s="4"/>
      <c r="AM770" s="4"/>
      <c r="AN770" s="4"/>
    </row>
    <row r="771" spans="1:40" ht="12.75" customHeight="1">
      <c r="A771" s="4"/>
      <c r="B771" s="4"/>
      <c r="C771" s="4"/>
      <c r="D771" s="4"/>
      <c r="E771" s="4"/>
      <c r="F771" s="4"/>
      <c r="G771" s="4"/>
      <c r="H771" s="4"/>
      <c r="I771" s="4"/>
      <c r="J771" s="4"/>
      <c r="K771" s="5"/>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c r="AK771" s="4"/>
      <c r="AL771" s="4"/>
      <c r="AM771" s="4"/>
      <c r="AN771" s="4"/>
    </row>
    <row r="772" spans="1:40" ht="12.75" customHeight="1">
      <c r="A772" s="4"/>
      <c r="B772" s="4"/>
      <c r="C772" s="4"/>
      <c r="D772" s="4"/>
      <c r="E772" s="4"/>
      <c r="F772" s="4"/>
      <c r="G772" s="4"/>
      <c r="H772" s="4"/>
      <c r="I772" s="4"/>
      <c r="J772" s="4"/>
      <c r="K772" s="5"/>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c r="AL772" s="4"/>
      <c r="AM772" s="4"/>
      <c r="AN772" s="4"/>
    </row>
    <row r="773" spans="1:40" ht="12.75" customHeight="1">
      <c r="A773" s="4"/>
      <c r="B773" s="4"/>
      <c r="C773" s="4"/>
      <c r="D773" s="4"/>
      <c r="E773" s="4"/>
      <c r="F773" s="4"/>
      <c r="G773" s="4"/>
      <c r="H773" s="4"/>
      <c r="I773" s="4"/>
      <c r="J773" s="4"/>
      <c r="K773" s="5"/>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4"/>
      <c r="AL773" s="4"/>
      <c r="AM773" s="4"/>
      <c r="AN773" s="4"/>
    </row>
    <row r="774" spans="1:40" ht="12.75" customHeight="1">
      <c r="A774" s="4"/>
      <c r="B774" s="4"/>
      <c r="C774" s="4"/>
      <c r="D774" s="4"/>
      <c r="E774" s="4"/>
      <c r="F774" s="4"/>
      <c r="G774" s="4"/>
      <c r="H774" s="4"/>
      <c r="I774" s="4"/>
      <c r="J774" s="4"/>
      <c r="K774" s="5"/>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4"/>
      <c r="AL774" s="4"/>
      <c r="AM774" s="4"/>
      <c r="AN774" s="4"/>
    </row>
    <row r="775" spans="1:40" ht="12.75" customHeight="1">
      <c r="A775" s="4"/>
      <c r="B775" s="4"/>
      <c r="C775" s="4"/>
      <c r="D775" s="4"/>
      <c r="E775" s="4"/>
      <c r="F775" s="4"/>
      <c r="G775" s="4"/>
      <c r="H775" s="4"/>
      <c r="I775" s="4"/>
      <c r="J775" s="4"/>
      <c r="K775" s="5"/>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4"/>
      <c r="AL775" s="4"/>
      <c r="AM775" s="4"/>
      <c r="AN775" s="4"/>
    </row>
    <row r="776" spans="1:40" ht="12.75" customHeight="1">
      <c r="A776" s="4"/>
      <c r="B776" s="4"/>
      <c r="C776" s="4"/>
      <c r="D776" s="4"/>
      <c r="E776" s="4"/>
      <c r="F776" s="4"/>
      <c r="G776" s="4"/>
      <c r="H776" s="4"/>
      <c r="I776" s="4"/>
      <c r="J776" s="4"/>
      <c r="K776" s="5"/>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row>
    <row r="777" spans="1:40" ht="12.75" customHeight="1">
      <c r="A777" s="4"/>
      <c r="B777" s="4"/>
      <c r="C777" s="4"/>
      <c r="D777" s="4"/>
      <c r="E777" s="4"/>
      <c r="F777" s="4"/>
      <c r="G777" s="4"/>
      <c r="H777" s="4"/>
      <c r="I777" s="4"/>
      <c r="J777" s="4"/>
      <c r="K777" s="5"/>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4"/>
      <c r="AL777" s="4"/>
      <c r="AM777" s="4"/>
      <c r="AN777" s="4"/>
    </row>
    <row r="778" spans="1:40" ht="12.75" customHeight="1">
      <c r="A778" s="4"/>
      <c r="B778" s="4"/>
      <c r="C778" s="4"/>
      <c r="D778" s="4"/>
      <c r="E778" s="4"/>
      <c r="F778" s="4"/>
      <c r="G778" s="4"/>
      <c r="H778" s="4"/>
      <c r="I778" s="4"/>
      <c r="J778" s="4"/>
      <c r="K778" s="5"/>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4"/>
      <c r="AL778" s="4"/>
      <c r="AM778" s="4"/>
      <c r="AN778" s="4"/>
    </row>
    <row r="779" spans="1:40" ht="12.75" customHeight="1">
      <c r="A779" s="4"/>
      <c r="B779" s="4"/>
      <c r="C779" s="4"/>
      <c r="D779" s="4"/>
      <c r="E779" s="4"/>
      <c r="F779" s="4"/>
      <c r="G779" s="4"/>
      <c r="H779" s="4"/>
      <c r="I779" s="4"/>
      <c r="J779" s="4"/>
      <c r="K779" s="5"/>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c r="AL779" s="4"/>
      <c r="AM779" s="4"/>
      <c r="AN779" s="4"/>
    </row>
    <row r="780" spans="1:40" ht="12.75" customHeight="1">
      <c r="A780" s="4"/>
      <c r="B780" s="4"/>
      <c r="C780" s="4"/>
      <c r="D780" s="4"/>
      <c r="E780" s="4"/>
      <c r="F780" s="4"/>
      <c r="G780" s="4"/>
      <c r="H780" s="4"/>
      <c r="I780" s="4"/>
      <c r="J780" s="4"/>
      <c r="K780" s="5"/>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4"/>
      <c r="AL780" s="4"/>
      <c r="AM780" s="4"/>
      <c r="AN780" s="4"/>
    </row>
    <row r="781" spans="1:40" ht="12.75" customHeight="1">
      <c r="A781" s="4"/>
      <c r="B781" s="4"/>
      <c r="C781" s="4"/>
      <c r="D781" s="4"/>
      <c r="E781" s="4"/>
      <c r="F781" s="4"/>
      <c r="G781" s="4"/>
      <c r="H781" s="4"/>
      <c r="I781" s="4"/>
      <c r="J781" s="4"/>
      <c r="K781" s="5"/>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4"/>
      <c r="AL781" s="4"/>
      <c r="AM781" s="4"/>
      <c r="AN781" s="4"/>
    </row>
    <row r="782" spans="1:40" ht="12.75" customHeight="1">
      <c r="A782" s="4"/>
      <c r="B782" s="4"/>
      <c r="C782" s="4"/>
      <c r="D782" s="4"/>
      <c r="E782" s="4"/>
      <c r="F782" s="4"/>
      <c r="G782" s="4"/>
      <c r="H782" s="4"/>
      <c r="I782" s="4"/>
      <c r="J782" s="4"/>
      <c r="K782" s="5"/>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c r="AM782" s="4"/>
      <c r="AN782" s="4"/>
    </row>
    <row r="783" spans="1:40" ht="12.75" customHeight="1">
      <c r="A783" s="4"/>
      <c r="B783" s="4"/>
      <c r="C783" s="4"/>
      <c r="D783" s="4"/>
      <c r="E783" s="4"/>
      <c r="F783" s="4"/>
      <c r="G783" s="4"/>
      <c r="H783" s="4"/>
      <c r="I783" s="4"/>
      <c r="J783" s="4"/>
      <c r="K783" s="5"/>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4"/>
      <c r="AL783" s="4"/>
      <c r="AM783" s="4"/>
      <c r="AN783" s="4"/>
    </row>
    <row r="784" spans="1:40" ht="12.75" customHeight="1">
      <c r="A784" s="4"/>
      <c r="B784" s="4"/>
      <c r="C784" s="4"/>
      <c r="D784" s="4"/>
      <c r="E784" s="4"/>
      <c r="F784" s="4"/>
      <c r="G784" s="4"/>
      <c r="H784" s="4"/>
      <c r="I784" s="4"/>
      <c r="J784" s="4"/>
      <c r="K784" s="5"/>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c r="AM784" s="4"/>
      <c r="AN784" s="4"/>
    </row>
    <row r="785" spans="1:40" ht="12.75" customHeight="1">
      <c r="A785" s="4"/>
      <c r="B785" s="4"/>
      <c r="C785" s="4"/>
      <c r="D785" s="4"/>
      <c r="E785" s="4"/>
      <c r="F785" s="4"/>
      <c r="G785" s="4"/>
      <c r="H785" s="4"/>
      <c r="I785" s="4"/>
      <c r="J785" s="4"/>
      <c r="K785" s="5"/>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4"/>
      <c r="AL785" s="4"/>
      <c r="AM785" s="4"/>
      <c r="AN785" s="4"/>
    </row>
    <row r="786" spans="1:40" ht="12.75" customHeight="1">
      <c r="A786" s="4"/>
      <c r="B786" s="4"/>
      <c r="C786" s="4"/>
      <c r="D786" s="4"/>
      <c r="E786" s="4"/>
      <c r="F786" s="4"/>
      <c r="G786" s="4"/>
      <c r="H786" s="4"/>
      <c r="I786" s="4"/>
      <c r="J786" s="4"/>
      <c r="K786" s="5"/>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c r="AM786" s="4"/>
      <c r="AN786" s="4"/>
    </row>
    <row r="787" spans="1:40" ht="12.75" customHeight="1">
      <c r="A787" s="4"/>
      <c r="B787" s="4"/>
      <c r="C787" s="4"/>
      <c r="D787" s="4"/>
      <c r="E787" s="4"/>
      <c r="F787" s="4"/>
      <c r="G787" s="4"/>
      <c r="H787" s="4"/>
      <c r="I787" s="4"/>
      <c r="J787" s="4"/>
      <c r="K787" s="5"/>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4"/>
      <c r="AL787" s="4"/>
      <c r="AM787" s="4"/>
      <c r="AN787" s="4"/>
    </row>
    <row r="788" spans="1:40" ht="12.75" customHeight="1">
      <c r="A788" s="4"/>
      <c r="B788" s="4"/>
      <c r="C788" s="4"/>
      <c r="D788" s="4"/>
      <c r="E788" s="4"/>
      <c r="F788" s="4"/>
      <c r="G788" s="4"/>
      <c r="H788" s="4"/>
      <c r="I788" s="4"/>
      <c r="J788" s="4"/>
      <c r="K788" s="5"/>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c r="AM788" s="4"/>
      <c r="AN788" s="4"/>
    </row>
    <row r="789" spans="1:40" ht="12.75" customHeight="1">
      <c r="A789" s="4"/>
      <c r="B789" s="4"/>
      <c r="C789" s="4"/>
      <c r="D789" s="4"/>
      <c r="E789" s="4"/>
      <c r="F789" s="4"/>
      <c r="G789" s="4"/>
      <c r="H789" s="4"/>
      <c r="I789" s="4"/>
      <c r="J789" s="4"/>
      <c r="K789" s="5"/>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4"/>
      <c r="AL789" s="4"/>
      <c r="AM789" s="4"/>
      <c r="AN789" s="4"/>
    </row>
    <row r="790" spans="1:40" ht="12.75" customHeight="1">
      <c r="A790" s="4"/>
      <c r="B790" s="4"/>
      <c r="C790" s="4"/>
      <c r="D790" s="4"/>
      <c r="E790" s="4"/>
      <c r="F790" s="4"/>
      <c r="G790" s="4"/>
      <c r="H790" s="4"/>
      <c r="I790" s="4"/>
      <c r="J790" s="4"/>
      <c r="K790" s="5"/>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c r="AL790" s="4"/>
      <c r="AM790" s="4"/>
      <c r="AN790" s="4"/>
    </row>
    <row r="791" spans="1:40" ht="12.75" customHeight="1">
      <c r="A791" s="4"/>
      <c r="B791" s="4"/>
      <c r="C791" s="4"/>
      <c r="D791" s="4"/>
      <c r="E791" s="4"/>
      <c r="F791" s="4"/>
      <c r="G791" s="4"/>
      <c r="H791" s="4"/>
      <c r="I791" s="4"/>
      <c r="J791" s="4"/>
      <c r="K791" s="5"/>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4"/>
      <c r="AL791" s="4"/>
      <c r="AM791" s="4"/>
      <c r="AN791" s="4"/>
    </row>
    <row r="792" spans="1:40" ht="12.75" customHeight="1">
      <c r="A792" s="4"/>
      <c r="B792" s="4"/>
      <c r="C792" s="4"/>
      <c r="D792" s="4"/>
      <c r="E792" s="4"/>
      <c r="F792" s="4"/>
      <c r="G792" s="4"/>
      <c r="H792" s="4"/>
      <c r="I792" s="4"/>
      <c r="J792" s="4"/>
      <c r="K792" s="5"/>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c r="AL792" s="4"/>
      <c r="AM792" s="4"/>
      <c r="AN792" s="4"/>
    </row>
    <row r="793" spans="1:40" ht="12.75" customHeight="1">
      <c r="A793" s="4"/>
      <c r="B793" s="4"/>
      <c r="C793" s="4"/>
      <c r="D793" s="4"/>
      <c r="E793" s="4"/>
      <c r="F793" s="4"/>
      <c r="G793" s="4"/>
      <c r="H793" s="4"/>
      <c r="I793" s="4"/>
      <c r="J793" s="4"/>
      <c r="K793" s="5"/>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4"/>
      <c r="AL793" s="4"/>
      <c r="AM793" s="4"/>
      <c r="AN793" s="4"/>
    </row>
    <row r="794" spans="1:40" ht="12.75" customHeight="1">
      <c r="A794" s="4"/>
      <c r="B794" s="4"/>
      <c r="C794" s="4"/>
      <c r="D794" s="4"/>
      <c r="E794" s="4"/>
      <c r="F794" s="4"/>
      <c r="G794" s="4"/>
      <c r="H794" s="4"/>
      <c r="I794" s="4"/>
      <c r="J794" s="4"/>
      <c r="K794" s="5"/>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4"/>
      <c r="AL794" s="4"/>
      <c r="AM794" s="4"/>
      <c r="AN794" s="4"/>
    </row>
    <row r="795" spans="1:40" ht="12.75" customHeight="1">
      <c r="A795" s="4"/>
      <c r="B795" s="4"/>
      <c r="C795" s="4"/>
      <c r="D795" s="4"/>
      <c r="E795" s="4"/>
      <c r="F795" s="4"/>
      <c r="G795" s="4"/>
      <c r="H795" s="4"/>
      <c r="I795" s="4"/>
      <c r="J795" s="4"/>
      <c r="K795" s="5"/>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4"/>
      <c r="AL795" s="4"/>
      <c r="AM795" s="4"/>
      <c r="AN795" s="4"/>
    </row>
    <row r="796" spans="1:40" ht="12.75" customHeight="1">
      <c r="A796" s="4"/>
      <c r="B796" s="4"/>
      <c r="C796" s="4"/>
      <c r="D796" s="4"/>
      <c r="E796" s="4"/>
      <c r="F796" s="4"/>
      <c r="G796" s="4"/>
      <c r="H796" s="4"/>
      <c r="I796" s="4"/>
      <c r="J796" s="4"/>
      <c r="K796" s="5"/>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4"/>
      <c r="AL796" s="4"/>
      <c r="AM796" s="4"/>
      <c r="AN796" s="4"/>
    </row>
    <row r="797" spans="1:40" ht="12.75" customHeight="1">
      <c r="A797" s="4"/>
      <c r="B797" s="4"/>
      <c r="C797" s="4"/>
      <c r="D797" s="4"/>
      <c r="E797" s="4"/>
      <c r="F797" s="4"/>
      <c r="G797" s="4"/>
      <c r="H797" s="4"/>
      <c r="I797" s="4"/>
      <c r="J797" s="4"/>
      <c r="K797" s="5"/>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4"/>
      <c r="AL797" s="4"/>
      <c r="AM797" s="4"/>
      <c r="AN797" s="4"/>
    </row>
    <row r="798" spans="1:40" ht="12.75" customHeight="1">
      <c r="A798" s="4"/>
      <c r="B798" s="4"/>
      <c r="C798" s="4"/>
      <c r="D798" s="4"/>
      <c r="E798" s="4"/>
      <c r="F798" s="4"/>
      <c r="G798" s="4"/>
      <c r="H798" s="4"/>
      <c r="I798" s="4"/>
      <c r="J798" s="4"/>
      <c r="K798" s="5"/>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4"/>
      <c r="AL798" s="4"/>
      <c r="AM798" s="4"/>
      <c r="AN798" s="4"/>
    </row>
    <row r="799" spans="1:40" ht="12.75" customHeight="1">
      <c r="A799" s="4"/>
      <c r="B799" s="4"/>
      <c r="C799" s="4"/>
      <c r="D799" s="4"/>
      <c r="E799" s="4"/>
      <c r="F799" s="4"/>
      <c r="G799" s="4"/>
      <c r="H799" s="4"/>
      <c r="I799" s="4"/>
      <c r="J799" s="4"/>
      <c r="K799" s="5"/>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row>
    <row r="800" spans="1:40" ht="12.75" customHeight="1">
      <c r="A800" s="4"/>
      <c r="B800" s="4"/>
      <c r="C800" s="4"/>
      <c r="D800" s="4"/>
      <c r="E800" s="4"/>
      <c r="F800" s="4"/>
      <c r="G800" s="4"/>
      <c r="H800" s="4"/>
      <c r="I800" s="4"/>
      <c r="J800" s="4"/>
      <c r="K800" s="5"/>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4"/>
      <c r="AL800" s="4"/>
      <c r="AM800" s="4"/>
      <c r="AN800" s="4"/>
    </row>
    <row r="801" spans="1:40" ht="12.75" customHeight="1">
      <c r="A801" s="4"/>
      <c r="B801" s="4"/>
      <c r="C801" s="4"/>
      <c r="D801" s="4"/>
      <c r="E801" s="4"/>
      <c r="F801" s="4"/>
      <c r="G801" s="4"/>
      <c r="H801" s="4"/>
      <c r="I801" s="4"/>
      <c r="J801" s="4"/>
      <c r="K801" s="5"/>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4"/>
      <c r="AL801" s="4"/>
      <c r="AM801" s="4"/>
      <c r="AN801" s="4"/>
    </row>
    <row r="802" spans="1:40" ht="12.75" customHeight="1">
      <c r="A802" s="4"/>
      <c r="B802" s="4"/>
      <c r="C802" s="4"/>
      <c r="D802" s="4"/>
      <c r="E802" s="4"/>
      <c r="F802" s="4"/>
      <c r="G802" s="4"/>
      <c r="H802" s="4"/>
      <c r="I802" s="4"/>
      <c r="J802" s="4"/>
      <c r="K802" s="5"/>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4"/>
      <c r="AL802" s="4"/>
      <c r="AM802" s="4"/>
      <c r="AN802" s="4"/>
    </row>
    <row r="803" spans="1:40" ht="12.75" customHeight="1">
      <c r="A803" s="4"/>
      <c r="B803" s="4"/>
      <c r="C803" s="4"/>
      <c r="D803" s="4"/>
      <c r="E803" s="4"/>
      <c r="F803" s="4"/>
      <c r="G803" s="4"/>
      <c r="H803" s="4"/>
      <c r="I803" s="4"/>
      <c r="J803" s="4"/>
      <c r="K803" s="5"/>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4"/>
      <c r="AL803" s="4"/>
      <c r="AM803" s="4"/>
      <c r="AN803" s="4"/>
    </row>
    <row r="804" spans="1:40" ht="12.75" customHeight="1">
      <c r="A804" s="4"/>
      <c r="B804" s="4"/>
      <c r="C804" s="4"/>
      <c r="D804" s="4"/>
      <c r="E804" s="4"/>
      <c r="F804" s="4"/>
      <c r="G804" s="4"/>
      <c r="H804" s="4"/>
      <c r="I804" s="4"/>
      <c r="J804" s="4"/>
      <c r="K804" s="5"/>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c r="AL804" s="4"/>
      <c r="AM804" s="4"/>
      <c r="AN804" s="4"/>
    </row>
    <row r="805" spans="1:40" ht="12.75" customHeight="1">
      <c r="A805" s="4"/>
      <c r="B805" s="4"/>
      <c r="C805" s="4"/>
      <c r="D805" s="4"/>
      <c r="E805" s="4"/>
      <c r="F805" s="4"/>
      <c r="G805" s="4"/>
      <c r="H805" s="4"/>
      <c r="I805" s="4"/>
      <c r="J805" s="4"/>
      <c r="K805" s="5"/>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4"/>
      <c r="AL805" s="4"/>
      <c r="AM805" s="4"/>
      <c r="AN805" s="4"/>
    </row>
    <row r="806" spans="1:40" ht="12.75" customHeight="1">
      <c r="A806" s="4"/>
      <c r="B806" s="4"/>
      <c r="C806" s="4"/>
      <c r="D806" s="4"/>
      <c r="E806" s="4"/>
      <c r="F806" s="4"/>
      <c r="G806" s="4"/>
      <c r="H806" s="4"/>
      <c r="I806" s="4"/>
      <c r="J806" s="4"/>
      <c r="K806" s="5"/>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4"/>
      <c r="AL806" s="4"/>
      <c r="AM806" s="4"/>
      <c r="AN806" s="4"/>
    </row>
    <row r="807" spans="1:40" ht="12.75" customHeight="1">
      <c r="A807" s="4"/>
      <c r="B807" s="4"/>
      <c r="C807" s="4"/>
      <c r="D807" s="4"/>
      <c r="E807" s="4"/>
      <c r="F807" s="4"/>
      <c r="G807" s="4"/>
      <c r="H807" s="4"/>
      <c r="I807" s="4"/>
      <c r="J807" s="4"/>
      <c r="K807" s="5"/>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4"/>
      <c r="AL807" s="4"/>
      <c r="AM807" s="4"/>
      <c r="AN807" s="4"/>
    </row>
    <row r="808" spans="1:40" ht="12.75" customHeight="1">
      <c r="A808" s="4"/>
      <c r="B808" s="4"/>
      <c r="C808" s="4"/>
      <c r="D808" s="4"/>
      <c r="E808" s="4"/>
      <c r="F808" s="4"/>
      <c r="G808" s="4"/>
      <c r="H808" s="4"/>
      <c r="I808" s="4"/>
      <c r="J808" s="4"/>
      <c r="K808" s="5"/>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4"/>
      <c r="AL808" s="4"/>
      <c r="AM808" s="4"/>
      <c r="AN808" s="4"/>
    </row>
    <row r="809" spans="1:40" ht="12.75" customHeight="1">
      <c r="A809" s="4"/>
      <c r="B809" s="4"/>
      <c r="C809" s="4"/>
      <c r="D809" s="4"/>
      <c r="E809" s="4"/>
      <c r="F809" s="4"/>
      <c r="G809" s="4"/>
      <c r="H809" s="4"/>
      <c r="I809" s="4"/>
      <c r="J809" s="4"/>
      <c r="K809" s="5"/>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c r="AK809" s="4"/>
      <c r="AL809" s="4"/>
      <c r="AM809" s="4"/>
      <c r="AN809" s="4"/>
    </row>
    <row r="810" spans="1:40" ht="12.75" customHeight="1">
      <c r="A810" s="4"/>
      <c r="B810" s="4"/>
      <c r="C810" s="4"/>
      <c r="D810" s="4"/>
      <c r="E810" s="4"/>
      <c r="F810" s="4"/>
      <c r="G810" s="4"/>
      <c r="H810" s="4"/>
      <c r="I810" s="4"/>
      <c r="J810" s="4"/>
      <c r="K810" s="5"/>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4"/>
      <c r="AL810" s="4"/>
      <c r="AM810" s="4"/>
      <c r="AN810" s="4"/>
    </row>
    <row r="811" spans="1:40" ht="12.75" customHeight="1">
      <c r="A811" s="4"/>
      <c r="B811" s="4"/>
      <c r="C811" s="4"/>
      <c r="D811" s="4"/>
      <c r="E811" s="4"/>
      <c r="F811" s="4"/>
      <c r="G811" s="4"/>
      <c r="H811" s="4"/>
      <c r="I811" s="4"/>
      <c r="J811" s="4"/>
      <c r="K811" s="5"/>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c r="AK811" s="4"/>
      <c r="AL811" s="4"/>
      <c r="AM811" s="4"/>
      <c r="AN811" s="4"/>
    </row>
    <row r="812" spans="1:40" ht="12.75" customHeight="1">
      <c r="A812" s="4"/>
      <c r="B812" s="4"/>
      <c r="C812" s="4"/>
      <c r="D812" s="4"/>
      <c r="E812" s="4"/>
      <c r="F812" s="4"/>
      <c r="G812" s="4"/>
      <c r="H812" s="4"/>
      <c r="I812" s="4"/>
      <c r="J812" s="4"/>
      <c r="K812" s="5"/>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4"/>
      <c r="AL812" s="4"/>
      <c r="AM812" s="4"/>
      <c r="AN812" s="4"/>
    </row>
    <row r="813" spans="1:40" ht="12.75" customHeight="1">
      <c r="A813" s="4"/>
      <c r="B813" s="4"/>
      <c r="C813" s="4"/>
      <c r="D813" s="4"/>
      <c r="E813" s="4"/>
      <c r="F813" s="4"/>
      <c r="G813" s="4"/>
      <c r="H813" s="4"/>
      <c r="I813" s="4"/>
      <c r="J813" s="4"/>
      <c r="K813" s="5"/>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4"/>
      <c r="AL813" s="4"/>
      <c r="AM813" s="4"/>
      <c r="AN813" s="4"/>
    </row>
    <row r="814" spans="1:40" ht="12.75" customHeight="1">
      <c r="A814" s="4"/>
      <c r="B814" s="4"/>
      <c r="C814" s="4"/>
      <c r="D814" s="4"/>
      <c r="E814" s="4"/>
      <c r="F814" s="4"/>
      <c r="G814" s="4"/>
      <c r="H814" s="4"/>
      <c r="I814" s="4"/>
      <c r="J814" s="4"/>
      <c r="K814" s="5"/>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4"/>
      <c r="AL814" s="4"/>
      <c r="AM814" s="4"/>
      <c r="AN814" s="4"/>
    </row>
    <row r="815" spans="1:40" ht="12.75" customHeight="1">
      <c r="A815" s="4"/>
      <c r="B815" s="4"/>
      <c r="C815" s="4"/>
      <c r="D815" s="4"/>
      <c r="E815" s="4"/>
      <c r="F815" s="4"/>
      <c r="G815" s="4"/>
      <c r="H815" s="4"/>
      <c r="I815" s="4"/>
      <c r="J815" s="4"/>
      <c r="K815" s="5"/>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4"/>
      <c r="AL815" s="4"/>
      <c r="AM815" s="4"/>
      <c r="AN815" s="4"/>
    </row>
    <row r="816" spans="1:40" ht="12.75" customHeight="1">
      <c r="A816" s="4"/>
      <c r="B816" s="4"/>
      <c r="C816" s="4"/>
      <c r="D816" s="4"/>
      <c r="E816" s="4"/>
      <c r="F816" s="4"/>
      <c r="G816" s="4"/>
      <c r="H816" s="4"/>
      <c r="I816" s="4"/>
      <c r="J816" s="4"/>
      <c r="K816" s="5"/>
      <c r="L816" s="4"/>
      <c r="M816" s="4"/>
      <c r="N816" s="4"/>
      <c r="O816" s="4"/>
      <c r="P816" s="4"/>
      <c r="Q816" s="4"/>
      <c r="R816" s="4"/>
      <c r="S816" s="4"/>
      <c r="T816" s="4"/>
      <c r="U816" s="4"/>
      <c r="V816" s="4"/>
      <c r="W816" s="4"/>
      <c r="X816" s="4"/>
      <c r="Y816" s="4"/>
      <c r="Z816" s="4"/>
      <c r="AA816" s="4"/>
      <c r="AB816" s="4"/>
      <c r="AC816" s="4"/>
      <c r="AD816" s="4"/>
      <c r="AE816" s="4"/>
      <c r="AF816" s="4"/>
      <c r="AG816" s="4"/>
      <c r="AH816" s="4"/>
      <c r="AI816" s="4"/>
      <c r="AJ816" s="4"/>
      <c r="AK816" s="4"/>
      <c r="AL816" s="4"/>
      <c r="AM816" s="4"/>
      <c r="AN816" s="4"/>
    </row>
    <row r="817" spans="1:40" ht="12.75" customHeight="1">
      <c r="A817" s="4"/>
      <c r="B817" s="4"/>
      <c r="C817" s="4"/>
      <c r="D817" s="4"/>
      <c r="E817" s="4"/>
      <c r="F817" s="4"/>
      <c r="G817" s="4"/>
      <c r="H817" s="4"/>
      <c r="I817" s="4"/>
      <c r="J817" s="4"/>
      <c r="K817" s="5"/>
      <c r="L817" s="4"/>
      <c r="M817" s="4"/>
      <c r="N817" s="4"/>
      <c r="O817" s="4"/>
      <c r="P817" s="4"/>
      <c r="Q817" s="4"/>
      <c r="R817" s="4"/>
      <c r="S817" s="4"/>
      <c r="T817" s="4"/>
      <c r="U817" s="4"/>
      <c r="V817" s="4"/>
      <c r="W817" s="4"/>
      <c r="X817" s="4"/>
      <c r="Y817" s="4"/>
      <c r="Z817" s="4"/>
      <c r="AA817" s="4"/>
      <c r="AB817" s="4"/>
      <c r="AC817" s="4"/>
      <c r="AD817" s="4"/>
      <c r="AE817" s="4"/>
      <c r="AF817" s="4"/>
      <c r="AG817" s="4"/>
      <c r="AH817" s="4"/>
      <c r="AI817" s="4"/>
      <c r="AJ817" s="4"/>
      <c r="AK817" s="4"/>
      <c r="AL817" s="4"/>
      <c r="AM817" s="4"/>
      <c r="AN817" s="4"/>
    </row>
    <row r="818" spans="1:40" ht="12.75" customHeight="1">
      <c r="A818" s="4"/>
      <c r="B818" s="4"/>
      <c r="C818" s="4"/>
      <c r="D818" s="4"/>
      <c r="E818" s="4"/>
      <c r="F818" s="4"/>
      <c r="G818" s="4"/>
      <c r="H818" s="4"/>
      <c r="I818" s="4"/>
      <c r="J818" s="4"/>
      <c r="K818" s="5"/>
      <c r="L818" s="4"/>
      <c r="M818" s="4"/>
      <c r="N818" s="4"/>
      <c r="O818" s="4"/>
      <c r="P818" s="4"/>
      <c r="Q818" s="4"/>
      <c r="R818" s="4"/>
      <c r="S818" s="4"/>
      <c r="T818" s="4"/>
      <c r="U818" s="4"/>
      <c r="V818" s="4"/>
      <c r="W818" s="4"/>
      <c r="X818" s="4"/>
      <c r="Y818" s="4"/>
      <c r="Z818" s="4"/>
      <c r="AA818" s="4"/>
      <c r="AB818" s="4"/>
      <c r="AC818" s="4"/>
      <c r="AD818" s="4"/>
      <c r="AE818" s="4"/>
      <c r="AF818" s="4"/>
      <c r="AG818" s="4"/>
      <c r="AH818" s="4"/>
      <c r="AI818" s="4"/>
      <c r="AJ818" s="4"/>
      <c r="AK818" s="4"/>
      <c r="AL818" s="4"/>
      <c r="AM818" s="4"/>
      <c r="AN818" s="4"/>
    </row>
    <row r="819" spans="1:40" ht="12.75" customHeight="1">
      <c r="A819" s="4"/>
      <c r="B819" s="4"/>
      <c r="C819" s="4"/>
      <c r="D819" s="4"/>
      <c r="E819" s="4"/>
      <c r="F819" s="4"/>
      <c r="G819" s="4"/>
      <c r="H819" s="4"/>
      <c r="I819" s="4"/>
      <c r="J819" s="4"/>
      <c r="K819" s="5"/>
      <c r="L819" s="4"/>
      <c r="M819" s="4"/>
      <c r="N819" s="4"/>
      <c r="O819" s="4"/>
      <c r="P819" s="4"/>
      <c r="Q819" s="4"/>
      <c r="R819" s="4"/>
      <c r="S819" s="4"/>
      <c r="T819" s="4"/>
      <c r="U819" s="4"/>
      <c r="V819" s="4"/>
      <c r="W819" s="4"/>
      <c r="X819" s="4"/>
      <c r="Y819" s="4"/>
      <c r="Z819" s="4"/>
      <c r="AA819" s="4"/>
      <c r="AB819" s="4"/>
      <c r="AC819" s="4"/>
      <c r="AD819" s="4"/>
      <c r="AE819" s="4"/>
      <c r="AF819" s="4"/>
      <c r="AG819" s="4"/>
      <c r="AH819" s="4"/>
      <c r="AI819" s="4"/>
      <c r="AJ819" s="4"/>
      <c r="AK819" s="4"/>
      <c r="AL819" s="4"/>
      <c r="AM819" s="4"/>
      <c r="AN819" s="4"/>
    </row>
    <row r="820" spans="1:40" ht="12.75" customHeight="1">
      <c r="A820" s="4"/>
      <c r="B820" s="4"/>
      <c r="C820" s="4"/>
      <c r="D820" s="4"/>
      <c r="E820" s="4"/>
      <c r="F820" s="4"/>
      <c r="G820" s="4"/>
      <c r="H820" s="4"/>
      <c r="I820" s="4"/>
      <c r="J820" s="4"/>
      <c r="K820" s="5"/>
      <c r="L820" s="4"/>
      <c r="M820" s="4"/>
      <c r="N820" s="4"/>
      <c r="O820" s="4"/>
      <c r="P820" s="4"/>
      <c r="Q820" s="4"/>
      <c r="R820" s="4"/>
      <c r="S820" s="4"/>
      <c r="T820" s="4"/>
      <c r="U820" s="4"/>
      <c r="V820" s="4"/>
      <c r="W820" s="4"/>
      <c r="X820" s="4"/>
      <c r="Y820" s="4"/>
      <c r="Z820" s="4"/>
      <c r="AA820" s="4"/>
      <c r="AB820" s="4"/>
      <c r="AC820" s="4"/>
      <c r="AD820" s="4"/>
      <c r="AE820" s="4"/>
      <c r="AF820" s="4"/>
      <c r="AG820" s="4"/>
      <c r="AH820" s="4"/>
      <c r="AI820" s="4"/>
      <c r="AJ820" s="4"/>
      <c r="AK820" s="4"/>
      <c r="AL820" s="4"/>
      <c r="AM820" s="4"/>
      <c r="AN820" s="4"/>
    </row>
    <row r="821" spans="1:40" ht="12.75" customHeight="1">
      <c r="A821" s="4"/>
      <c r="B821" s="4"/>
      <c r="C821" s="4"/>
      <c r="D821" s="4"/>
      <c r="E821" s="4"/>
      <c r="F821" s="4"/>
      <c r="G821" s="4"/>
      <c r="H821" s="4"/>
      <c r="I821" s="4"/>
      <c r="J821" s="4"/>
      <c r="K821" s="5"/>
      <c r="L821" s="4"/>
      <c r="M821" s="4"/>
      <c r="N821" s="4"/>
      <c r="O821" s="4"/>
      <c r="P821" s="4"/>
      <c r="Q821" s="4"/>
      <c r="R821" s="4"/>
      <c r="S821" s="4"/>
      <c r="T821" s="4"/>
      <c r="U821" s="4"/>
      <c r="V821" s="4"/>
      <c r="W821" s="4"/>
      <c r="X821" s="4"/>
      <c r="Y821" s="4"/>
      <c r="Z821" s="4"/>
      <c r="AA821" s="4"/>
      <c r="AB821" s="4"/>
      <c r="AC821" s="4"/>
      <c r="AD821" s="4"/>
      <c r="AE821" s="4"/>
      <c r="AF821" s="4"/>
      <c r="AG821" s="4"/>
      <c r="AH821" s="4"/>
      <c r="AI821" s="4"/>
      <c r="AJ821" s="4"/>
      <c r="AK821" s="4"/>
      <c r="AL821" s="4"/>
      <c r="AM821" s="4"/>
      <c r="AN821" s="4"/>
    </row>
    <row r="822" spans="1:40" ht="12.75" customHeight="1">
      <c r="A822" s="4"/>
      <c r="B822" s="4"/>
      <c r="C822" s="4"/>
      <c r="D822" s="4"/>
      <c r="E822" s="4"/>
      <c r="F822" s="4"/>
      <c r="G822" s="4"/>
      <c r="H822" s="4"/>
      <c r="I822" s="4"/>
      <c r="J822" s="4"/>
      <c r="K822" s="5"/>
      <c r="L822" s="4"/>
      <c r="M822" s="4"/>
      <c r="N822" s="4"/>
      <c r="O822" s="4"/>
      <c r="P822" s="4"/>
      <c r="Q822" s="4"/>
      <c r="R822" s="4"/>
      <c r="S822" s="4"/>
      <c r="T822" s="4"/>
      <c r="U822" s="4"/>
      <c r="V822" s="4"/>
      <c r="W822" s="4"/>
      <c r="X822" s="4"/>
      <c r="Y822" s="4"/>
      <c r="Z822" s="4"/>
      <c r="AA822" s="4"/>
      <c r="AB822" s="4"/>
      <c r="AC822" s="4"/>
      <c r="AD822" s="4"/>
      <c r="AE822" s="4"/>
      <c r="AF822" s="4"/>
      <c r="AG822" s="4"/>
      <c r="AH822" s="4"/>
      <c r="AI822" s="4"/>
      <c r="AJ822" s="4"/>
      <c r="AK822" s="4"/>
      <c r="AL822" s="4"/>
      <c r="AM822" s="4"/>
      <c r="AN822" s="4"/>
    </row>
    <row r="823" spans="1:40" ht="12.75" customHeight="1">
      <c r="A823" s="4"/>
      <c r="B823" s="4"/>
      <c r="C823" s="4"/>
      <c r="D823" s="4"/>
      <c r="E823" s="4"/>
      <c r="F823" s="4"/>
      <c r="G823" s="4"/>
      <c r="H823" s="4"/>
      <c r="I823" s="4"/>
      <c r="J823" s="4"/>
      <c r="K823" s="5"/>
      <c r="L823" s="4"/>
      <c r="M823" s="4"/>
      <c r="N823" s="4"/>
      <c r="O823" s="4"/>
      <c r="P823" s="4"/>
      <c r="Q823" s="4"/>
      <c r="R823" s="4"/>
      <c r="S823" s="4"/>
      <c r="T823" s="4"/>
      <c r="U823" s="4"/>
      <c r="V823" s="4"/>
      <c r="W823" s="4"/>
      <c r="X823" s="4"/>
      <c r="Y823" s="4"/>
      <c r="Z823" s="4"/>
      <c r="AA823" s="4"/>
      <c r="AB823" s="4"/>
      <c r="AC823" s="4"/>
      <c r="AD823" s="4"/>
      <c r="AE823" s="4"/>
      <c r="AF823" s="4"/>
      <c r="AG823" s="4"/>
      <c r="AH823" s="4"/>
      <c r="AI823" s="4"/>
      <c r="AJ823" s="4"/>
      <c r="AK823" s="4"/>
      <c r="AL823" s="4"/>
      <c r="AM823" s="4"/>
      <c r="AN823" s="4"/>
    </row>
    <row r="824" spans="1:40" ht="12.75" customHeight="1">
      <c r="A824" s="4"/>
      <c r="B824" s="4"/>
      <c r="C824" s="4"/>
      <c r="D824" s="4"/>
      <c r="E824" s="4"/>
      <c r="F824" s="4"/>
      <c r="G824" s="4"/>
      <c r="H824" s="4"/>
      <c r="I824" s="4"/>
      <c r="J824" s="4"/>
      <c r="K824" s="5"/>
      <c r="L824" s="4"/>
      <c r="M824" s="4"/>
      <c r="N824" s="4"/>
      <c r="O824" s="4"/>
      <c r="P824" s="4"/>
      <c r="Q824" s="4"/>
      <c r="R824" s="4"/>
      <c r="S824" s="4"/>
      <c r="T824" s="4"/>
      <c r="U824" s="4"/>
      <c r="V824" s="4"/>
      <c r="W824" s="4"/>
      <c r="X824" s="4"/>
      <c r="Y824" s="4"/>
      <c r="Z824" s="4"/>
      <c r="AA824" s="4"/>
      <c r="AB824" s="4"/>
      <c r="AC824" s="4"/>
      <c r="AD824" s="4"/>
      <c r="AE824" s="4"/>
      <c r="AF824" s="4"/>
      <c r="AG824" s="4"/>
      <c r="AH824" s="4"/>
      <c r="AI824" s="4"/>
      <c r="AJ824" s="4"/>
      <c r="AK824" s="4"/>
      <c r="AL824" s="4"/>
      <c r="AM824" s="4"/>
      <c r="AN824" s="4"/>
    </row>
    <row r="825" spans="1:40" ht="12.75" customHeight="1">
      <c r="A825" s="4"/>
      <c r="B825" s="4"/>
      <c r="C825" s="4"/>
      <c r="D825" s="4"/>
      <c r="E825" s="4"/>
      <c r="F825" s="4"/>
      <c r="G825" s="4"/>
      <c r="H825" s="4"/>
      <c r="I825" s="4"/>
      <c r="J825" s="4"/>
      <c r="K825" s="5"/>
      <c r="L825" s="4"/>
      <c r="M825" s="4"/>
      <c r="N825" s="4"/>
      <c r="O825" s="4"/>
      <c r="P825" s="4"/>
      <c r="Q825" s="4"/>
      <c r="R825" s="4"/>
      <c r="S825" s="4"/>
      <c r="T825" s="4"/>
      <c r="U825" s="4"/>
      <c r="V825" s="4"/>
      <c r="W825" s="4"/>
      <c r="X825" s="4"/>
      <c r="Y825" s="4"/>
      <c r="Z825" s="4"/>
      <c r="AA825" s="4"/>
      <c r="AB825" s="4"/>
      <c r="AC825" s="4"/>
      <c r="AD825" s="4"/>
      <c r="AE825" s="4"/>
      <c r="AF825" s="4"/>
      <c r="AG825" s="4"/>
      <c r="AH825" s="4"/>
      <c r="AI825" s="4"/>
      <c r="AJ825" s="4"/>
      <c r="AK825" s="4"/>
      <c r="AL825" s="4"/>
      <c r="AM825" s="4"/>
      <c r="AN825" s="4"/>
    </row>
    <row r="826" spans="1:40" ht="12.75" customHeight="1">
      <c r="A826" s="4"/>
      <c r="B826" s="4"/>
      <c r="C826" s="4"/>
      <c r="D826" s="4"/>
      <c r="E826" s="4"/>
      <c r="F826" s="4"/>
      <c r="G826" s="4"/>
      <c r="H826" s="4"/>
      <c r="I826" s="4"/>
      <c r="J826" s="4"/>
      <c r="K826" s="5"/>
      <c r="L826" s="4"/>
      <c r="M826" s="4"/>
      <c r="N826" s="4"/>
      <c r="O826" s="4"/>
      <c r="P826" s="4"/>
      <c r="Q826" s="4"/>
      <c r="R826" s="4"/>
      <c r="S826" s="4"/>
      <c r="T826" s="4"/>
      <c r="U826" s="4"/>
      <c r="V826" s="4"/>
      <c r="W826" s="4"/>
      <c r="X826" s="4"/>
      <c r="Y826" s="4"/>
      <c r="Z826" s="4"/>
      <c r="AA826" s="4"/>
      <c r="AB826" s="4"/>
      <c r="AC826" s="4"/>
      <c r="AD826" s="4"/>
      <c r="AE826" s="4"/>
      <c r="AF826" s="4"/>
      <c r="AG826" s="4"/>
      <c r="AH826" s="4"/>
      <c r="AI826" s="4"/>
      <c r="AJ826" s="4"/>
      <c r="AK826" s="4"/>
      <c r="AL826" s="4"/>
      <c r="AM826" s="4"/>
      <c r="AN826" s="4"/>
    </row>
    <row r="827" spans="1:40" ht="12.75" customHeight="1">
      <c r="A827" s="4"/>
      <c r="B827" s="4"/>
      <c r="C827" s="4"/>
      <c r="D827" s="4"/>
      <c r="E827" s="4"/>
      <c r="F827" s="4"/>
      <c r="G827" s="4"/>
      <c r="H827" s="4"/>
      <c r="I827" s="4"/>
      <c r="J827" s="4"/>
      <c r="K827" s="5"/>
      <c r="L827" s="4"/>
      <c r="M827" s="4"/>
      <c r="N827" s="4"/>
      <c r="O827" s="4"/>
      <c r="P827" s="4"/>
      <c r="Q827" s="4"/>
      <c r="R827" s="4"/>
      <c r="S827" s="4"/>
      <c r="T827" s="4"/>
      <c r="U827" s="4"/>
      <c r="V827" s="4"/>
      <c r="W827" s="4"/>
      <c r="X827" s="4"/>
      <c r="Y827" s="4"/>
      <c r="Z827" s="4"/>
      <c r="AA827" s="4"/>
      <c r="AB827" s="4"/>
      <c r="AC827" s="4"/>
      <c r="AD827" s="4"/>
      <c r="AE827" s="4"/>
      <c r="AF827" s="4"/>
      <c r="AG827" s="4"/>
      <c r="AH827" s="4"/>
      <c r="AI827" s="4"/>
      <c r="AJ827" s="4"/>
      <c r="AK827" s="4"/>
      <c r="AL827" s="4"/>
      <c r="AM827" s="4"/>
      <c r="AN827" s="4"/>
    </row>
    <row r="828" spans="1:40" ht="12.75" customHeight="1">
      <c r="A828" s="4"/>
      <c r="B828" s="4"/>
      <c r="C828" s="4"/>
      <c r="D828" s="4"/>
      <c r="E828" s="4"/>
      <c r="F828" s="4"/>
      <c r="G828" s="4"/>
      <c r="H828" s="4"/>
      <c r="I828" s="4"/>
      <c r="J828" s="4"/>
      <c r="K828" s="5"/>
      <c r="L828" s="4"/>
      <c r="M828" s="4"/>
      <c r="N828" s="4"/>
      <c r="O828" s="4"/>
      <c r="P828" s="4"/>
      <c r="Q828" s="4"/>
      <c r="R828" s="4"/>
      <c r="S828" s="4"/>
      <c r="T828" s="4"/>
      <c r="U828" s="4"/>
      <c r="V828" s="4"/>
      <c r="W828" s="4"/>
      <c r="X828" s="4"/>
      <c r="Y828" s="4"/>
      <c r="Z828" s="4"/>
      <c r="AA828" s="4"/>
      <c r="AB828" s="4"/>
      <c r="AC828" s="4"/>
      <c r="AD828" s="4"/>
      <c r="AE828" s="4"/>
      <c r="AF828" s="4"/>
      <c r="AG828" s="4"/>
      <c r="AH828" s="4"/>
      <c r="AI828" s="4"/>
      <c r="AJ828" s="4"/>
      <c r="AK828" s="4"/>
      <c r="AL828" s="4"/>
      <c r="AM828" s="4"/>
      <c r="AN828" s="4"/>
    </row>
    <row r="829" spans="1:40" ht="12.75" customHeight="1">
      <c r="A829" s="4"/>
      <c r="B829" s="4"/>
      <c r="C829" s="4"/>
      <c r="D829" s="4"/>
      <c r="E829" s="4"/>
      <c r="F829" s="4"/>
      <c r="G829" s="4"/>
      <c r="H829" s="4"/>
      <c r="I829" s="4"/>
      <c r="J829" s="4"/>
      <c r="K829" s="5"/>
      <c r="L829" s="4"/>
      <c r="M829" s="4"/>
      <c r="N829" s="4"/>
      <c r="O829" s="4"/>
      <c r="P829" s="4"/>
      <c r="Q829" s="4"/>
      <c r="R829" s="4"/>
      <c r="S829" s="4"/>
      <c r="T829" s="4"/>
      <c r="U829" s="4"/>
      <c r="V829" s="4"/>
      <c r="W829" s="4"/>
      <c r="X829" s="4"/>
      <c r="Y829" s="4"/>
      <c r="Z829" s="4"/>
      <c r="AA829" s="4"/>
      <c r="AB829" s="4"/>
      <c r="AC829" s="4"/>
      <c r="AD829" s="4"/>
      <c r="AE829" s="4"/>
      <c r="AF829" s="4"/>
      <c r="AG829" s="4"/>
      <c r="AH829" s="4"/>
      <c r="AI829" s="4"/>
      <c r="AJ829" s="4"/>
      <c r="AK829" s="4"/>
      <c r="AL829" s="4"/>
      <c r="AM829" s="4"/>
      <c r="AN829" s="4"/>
    </row>
    <row r="830" spans="1:40" ht="12.75" customHeight="1">
      <c r="A830" s="4"/>
      <c r="B830" s="4"/>
      <c r="C830" s="4"/>
      <c r="D830" s="4"/>
      <c r="E830" s="4"/>
      <c r="F830" s="4"/>
      <c r="G830" s="4"/>
      <c r="H830" s="4"/>
      <c r="I830" s="4"/>
      <c r="J830" s="4"/>
      <c r="K830" s="5"/>
      <c r="L830" s="4"/>
      <c r="M830" s="4"/>
      <c r="N830" s="4"/>
      <c r="O830" s="4"/>
      <c r="P830" s="4"/>
      <c r="Q830" s="4"/>
      <c r="R830" s="4"/>
      <c r="S830" s="4"/>
      <c r="T830" s="4"/>
      <c r="U830" s="4"/>
      <c r="V830" s="4"/>
      <c r="W830" s="4"/>
      <c r="X830" s="4"/>
      <c r="Y830" s="4"/>
      <c r="Z830" s="4"/>
      <c r="AA830" s="4"/>
      <c r="AB830" s="4"/>
      <c r="AC830" s="4"/>
      <c r="AD830" s="4"/>
      <c r="AE830" s="4"/>
      <c r="AF830" s="4"/>
      <c r="AG830" s="4"/>
      <c r="AH830" s="4"/>
      <c r="AI830" s="4"/>
      <c r="AJ830" s="4"/>
      <c r="AK830" s="4"/>
      <c r="AL830" s="4"/>
      <c r="AM830" s="4"/>
      <c r="AN830" s="4"/>
    </row>
    <row r="831" spans="1:40" ht="12.75" customHeight="1">
      <c r="A831" s="4"/>
      <c r="B831" s="4"/>
      <c r="C831" s="4"/>
      <c r="D831" s="4"/>
      <c r="E831" s="4"/>
      <c r="F831" s="4"/>
      <c r="G831" s="4"/>
      <c r="H831" s="4"/>
      <c r="I831" s="4"/>
      <c r="J831" s="4"/>
      <c r="K831" s="5"/>
      <c r="L831" s="4"/>
      <c r="M831" s="4"/>
      <c r="N831" s="4"/>
      <c r="O831" s="4"/>
      <c r="P831" s="4"/>
      <c r="Q831" s="4"/>
      <c r="R831" s="4"/>
      <c r="S831" s="4"/>
      <c r="T831" s="4"/>
      <c r="U831" s="4"/>
      <c r="V831" s="4"/>
      <c r="W831" s="4"/>
      <c r="X831" s="4"/>
      <c r="Y831" s="4"/>
      <c r="Z831" s="4"/>
      <c r="AA831" s="4"/>
      <c r="AB831" s="4"/>
      <c r="AC831" s="4"/>
      <c r="AD831" s="4"/>
      <c r="AE831" s="4"/>
      <c r="AF831" s="4"/>
      <c r="AG831" s="4"/>
      <c r="AH831" s="4"/>
      <c r="AI831" s="4"/>
      <c r="AJ831" s="4"/>
      <c r="AK831" s="4"/>
      <c r="AL831" s="4"/>
      <c r="AM831" s="4"/>
      <c r="AN831" s="4"/>
    </row>
    <row r="832" spans="1:40" ht="12.75" customHeight="1">
      <c r="A832" s="4"/>
      <c r="B832" s="4"/>
      <c r="C832" s="4"/>
      <c r="D832" s="4"/>
      <c r="E832" s="4"/>
      <c r="F832" s="4"/>
      <c r="G832" s="4"/>
      <c r="H832" s="4"/>
      <c r="I832" s="4"/>
      <c r="J832" s="4"/>
      <c r="K832" s="5"/>
      <c r="L832" s="4"/>
      <c r="M832" s="4"/>
      <c r="N832" s="4"/>
      <c r="O832" s="4"/>
      <c r="P832" s="4"/>
      <c r="Q832" s="4"/>
      <c r="R832" s="4"/>
      <c r="S832" s="4"/>
      <c r="T832" s="4"/>
      <c r="U832" s="4"/>
      <c r="V832" s="4"/>
      <c r="W832" s="4"/>
      <c r="X832" s="4"/>
      <c r="Y832" s="4"/>
      <c r="Z832" s="4"/>
      <c r="AA832" s="4"/>
      <c r="AB832" s="4"/>
      <c r="AC832" s="4"/>
      <c r="AD832" s="4"/>
      <c r="AE832" s="4"/>
      <c r="AF832" s="4"/>
      <c r="AG832" s="4"/>
      <c r="AH832" s="4"/>
      <c r="AI832" s="4"/>
      <c r="AJ832" s="4"/>
      <c r="AK832" s="4"/>
      <c r="AL832" s="4"/>
      <c r="AM832" s="4"/>
      <c r="AN832" s="4"/>
    </row>
    <row r="833" spans="1:40" ht="12.75" customHeight="1">
      <c r="A833" s="4"/>
      <c r="B833" s="4"/>
      <c r="C833" s="4"/>
      <c r="D833" s="4"/>
      <c r="E833" s="4"/>
      <c r="F833" s="4"/>
      <c r="G833" s="4"/>
      <c r="H833" s="4"/>
      <c r="I833" s="4"/>
      <c r="J833" s="4"/>
      <c r="K833" s="5"/>
      <c r="L833" s="4"/>
      <c r="M833" s="4"/>
      <c r="N833" s="4"/>
      <c r="O833" s="4"/>
      <c r="P833" s="4"/>
      <c r="Q833" s="4"/>
      <c r="R833" s="4"/>
      <c r="S833" s="4"/>
      <c r="T833" s="4"/>
      <c r="U833" s="4"/>
      <c r="V833" s="4"/>
      <c r="W833" s="4"/>
      <c r="X833" s="4"/>
      <c r="Y833" s="4"/>
      <c r="Z833" s="4"/>
      <c r="AA833" s="4"/>
      <c r="AB833" s="4"/>
      <c r="AC833" s="4"/>
      <c r="AD833" s="4"/>
      <c r="AE833" s="4"/>
      <c r="AF833" s="4"/>
      <c r="AG833" s="4"/>
      <c r="AH833" s="4"/>
      <c r="AI833" s="4"/>
      <c r="AJ833" s="4"/>
      <c r="AK833" s="4"/>
      <c r="AL833" s="4"/>
      <c r="AM833" s="4"/>
      <c r="AN833" s="4"/>
    </row>
    <row r="834" spans="1:40" ht="12.75" customHeight="1">
      <c r="A834" s="4"/>
      <c r="B834" s="4"/>
      <c r="C834" s="4"/>
      <c r="D834" s="4"/>
      <c r="E834" s="4"/>
      <c r="F834" s="4"/>
      <c r="G834" s="4"/>
      <c r="H834" s="4"/>
      <c r="I834" s="4"/>
      <c r="J834" s="4"/>
      <c r="K834" s="5"/>
      <c r="L834" s="4"/>
      <c r="M834" s="4"/>
      <c r="N834" s="4"/>
      <c r="O834" s="4"/>
      <c r="P834" s="4"/>
      <c r="Q834" s="4"/>
      <c r="R834" s="4"/>
      <c r="S834" s="4"/>
      <c r="T834" s="4"/>
      <c r="U834" s="4"/>
      <c r="V834" s="4"/>
      <c r="W834" s="4"/>
      <c r="X834" s="4"/>
      <c r="Y834" s="4"/>
      <c r="Z834" s="4"/>
      <c r="AA834" s="4"/>
      <c r="AB834" s="4"/>
      <c r="AC834" s="4"/>
      <c r="AD834" s="4"/>
      <c r="AE834" s="4"/>
      <c r="AF834" s="4"/>
      <c r="AG834" s="4"/>
      <c r="AH834" s="4"/>
      <c r="AI834" s="4"/>
      <c r="AJ834" s="4"/>
      <c r="AK834" s="4"/>
      <c r="AL834" s="4"/>
      <c r="AM834" s="4"/>
      <c r="AN834" s="4"/>
    </row>
    <row r="835" spans="1:40" ht="12.75" customHeight="1">
      <c r="A835" s="4"/>
      <c r="B835" s="4"/>
      <c r="C835" s="4"/>
      <c r="D835" s="4"/>
      <c r="E835" s="4"/>
      <c r="F835" s="4"/>
      <c r="G835" s="4"/>
      <c r="H835" s="4"/>
      <c r="I835" s="4"/>
      <c r="J835" s="4"/>
      <c r="K835" s="5"/>
      <c r="L835" s="4"/>
      <c r="M835" s="4"/>
      <c r="N835" s="4"/>
      <c r="O835" s="4"/>
      <c r="P835" s="4"/>
      <c r="Q835" s="4"/>
      <c r="R835" s="4"/>
      <c r="S835" s="4"/>
      <c r="T835" s="4"/>
      <c r="U835" s="4"/>
      <c r="V835" s="4"/>
      <c r="W835" s="4"/>
      <c r="X835" s="4"/>
      <c r="Y835" s="4"/>
      <c r="Z835" s="4"/>
      <c r="AA835" s="4"/>
      <c r="AB835" s="4"/>
      <c r="AC835" s="4"/>
      <c r="AD835" s="4"/>
      <c r="AE835" s="4"/>
      <c r="AF835" s="4"/>
      <c r="AG835" s="4"/>
      <c r="AH835" s="4"/>
      <c r="AI835" s="4"/>
      <c r="AJ835" s="4"/>
      <c r="AK835" s="4"/>
      <c r="AL835" s="4"/>
      <c r="AM835" s="4"/>
      <c r="AN835" s="4"/>
    </row>
    <row r="836" spans="1:40" ht="12.75" customHeight="1">
      <c r="A836" s="4"/>
      <c r="B836" s="4"/>
      <c r="C836" s="4"/>
      <c r="D836" s="4"/>
      <c r="E836" s="4"/>
      <c r="F836" s="4"/>
      <c r="G836" s="4"/>
      <c r="H836" s="4"/>
      <c r="I836" s="4"/>
      <c r="J836" s="4"/>
      <c r="K836" s="5"/>
      <c r="L836" s="4"/>
      <c r="M836" s="4"/>
      <c r="N836" s="4"/>
      <c r="O836" s="4"/>
      <c r="P836" s="4"/>
      <c r="Q836" s="4"/>
      <c r="R836" s="4"/>
      <c r="S836" s="4"/>
      <c r="T836" s="4"/>
      <c r="U836" s="4"/>
      <c r="V836" s="4"/>
      <c r="W836" s="4"/>
      <c r="X836" s="4"/>
      <c r="Y836" s="4"/>
      <c r="Z836" s="4"/>
      <c r="AA836" s="4"/>
      <c r="AB836" s="4"/>
      <c r="AC836" s="4"/>
      <c r="AD836" s="4"/>
      <c r="AE836" s="4"/>
      <c r="AF836" s="4"/>
      <c r="AG836" s="4"/>
      <c r="AH836" s="4"/>
      <c r="AI836" s="4"/>
      <c r="AJ836" s="4"/>
      <c r="AK836" s="4"/>
      <c r="AL836" s="4"/>
      <c r="AM836" s="4"/>
      <c r="AN836" s="4"/>
    </row>
    <row r="837" spans="1:40" ht="12.75" customHeight="1">
      <c r="A837" s="4"/>
      <c r="B837" s="4"/>
      <c r="C837" s="4"/>
      <c r="D837" s="4"/>
      <c r="E837" s="4"/>
      <c r="F837" s="4"/>
      <c r="G837" s="4"/>
      <c r="H837" s="4"/>
      <c r="I837" s="4"/>
      <c r="J837" s="4"/>
      <c r="K837" s="5"/>
      <c r="L837" s="4"/>
      <c r="M837" s="4"/>
      <c r="N837" s="4"/>
      <c r="O837" s="4"/>
      <c r="P837" s="4"/>
      <c r="Q837" s="4"/>
      <c r="R837" s="4"/>
      <c r="S837" s="4"/>
      <c r="T837" s="4"/>
      <c r="U837" s="4"/>
      <c r="V837" s="4"/>
      <c r="W837" s="4"/>
      <c r="X837" s="4"/>
      <c r="Y837" s="4"/>
      <c r="Z837" s="4"/>
      <c r="AA837" s="4"/>
      <c r="AB837" s="4"/>
      <c r="AC837" s="4"/>
      <c r="AD837" s="4"/>
      <c r="AE837" s="4"/>
      <c r="AF837" s="4"/>
      <c r="AG837" s="4"/>
      <c r="AH837" s="4"/>
      <c r="AI837" s="4"/>
      <c r="AJ837" s="4"/>
      <c r="AK837" s="4"/>
      <c r="AL837" s="4"/>
      <c r="AM837" s="4"/>
      <c r="AN837" s="4"/>
    </row>
    <row r="838" spans="1:40" ht="12.75" customHeight="1">
      <c r="A838" s="4"/>
      <c r="B838" s="4"/>
      <c r="C838" s="4"/>
      <c r="D838" s="4"/>
      <c r="E838" s="4"/>
      <c r="F838" s="4"/>
      <c r="G838" s="4"/>
      <c r="H838" s="4"/>
      <c r="I838" s="4"/>
      <c r="J838" s="4"/>
      <c r="K838" s="5"/>
      <c r="L838" s="4"/>
      <c r="M838" s="4"/>
      <c r="N838" s="4"/>
      <c r="O838" s="4"/>
      <c r="P838" s="4"/>
      <c r="Q838" s="4"/>
      <c r="R838" s="4"/>
      <c r="S838" s="4"/>
      <c r="T838" s="4"/>
      <c r="U838" s="4"/>
      <c r="V838" s="4"/>
      <c r="W838" s="4"/>
      <c r="X838" s="4"/>
      <c r="Y838" s="4"/>
      <c r="Z838" s="4"/>
      <c r="AA838" s="4"/>
      <c r="AB838" s="4"/>
      <c r="AC838" s="4"/>
      <c r="AD838" s="4"/>
      <c r="AE838" s="4"/>
      <c r="AF838" s="4"/>
      <c r="AG838" s="4"/>
      <c r="AH838" s="4"/>
      <c r="AI838" s="4"/>
      <c r="AJ838" s="4"/>
      <c r="AK838" s="4"/>
      <c r="AL838" s="4"/>
      <c r="AM838" s="4"/>
      <c r="AN838" s="4"/>
    </row>
    <row r="839" spans="1:40" ht="12.75" customHeight="1">
      <c r="A839" s="4"/>
      <c r="B839" s="4"/>
      <c r="C839" s="4"/>
      <c r="D839" s="4"/>
      <c r="E839" s="4"/>
      <c r="F839" s="4"/>
      <c r="G839" s="4"/>
      <c r="H839" s="4"/>
      <c r="I839" s="4"/>
      <c r="J839" s="4"/>
      <c r="K839" s="5"/>
      <c r="L839" s="4"/>
      <c r="M839" s="4"/>
      <c r="N839" s="4"/>
      <c r="O839" s="4"/>
      <c r="P839" s="4"/>
      <c r="Q839" s="4"/>
      <c r="R839" s="4"/>
      <c r="S839" s="4"/>
      <c r="T839" s="4"/>
      <c r="U839" s="4"/>
      <c r="V839" s="4"/>
      <c r="W839" s="4"/>
      <c r="X839" s="4"/>
      <c r="Y839" s="4"/>
      <c r="Z839" s="4"/>
      <c r="AA839" s="4"/>
      <c r="AB839" s="4"/>
      <c r="AC839" s="4"/>
      <c r="AD839" s="4"/>
      <c r="AE839" s="4"/>
      <c r="AF839" s="4"/>
      <c r="AG839" s="4"/>
      <c r="AH839" s="4"/>
      <c r="AI839" s="4"/>
      <c r="AJ839" s="4"/>
      <c r="AK839" s="4"/>
      <c r="AL839" s="4"/>
      <c r="AM839" s="4"/>
      <c r="AN839" s="4"/>
    </row>
    <row r="840" spans="1:40" ht="12.75" customHeight="1">
      <c r="A840" s="4"/>
      <c r="B840" s="4"/>
      <c r="C840" s="4"/>
      <c r="D840" s="4"/>
      <c r="E840" s="4"/>
      <c r="F840" s="4"/>
      <c r="G840" s="4"/>
      <c r="H840" s="4"/>
      <c r="I840" s="4"/>
      <c r="J840" s="4"/>
      <c r="K840" s="5"/>
      <c r="L840" s="4"/>
      <c r="M840" s="4"/>
      <c r="N840" s="4"/>
      <c r="O840" s="4"/>
      <c r="P840" s="4"/>
      <c r="Q840" s="4"/>
      <c r="R840" s="4"/>
      <c r="S840" s="4"/>
      <c r="T840" s="4"/>
      <c r="U840" s="4"/>
      <c r="V840" s="4"/>
      <c r="W840" s="4"/>
      <c r="X840" s="4"/>
      <c r="Y840" s="4"/>
      <c r="Z840" s="4"/>
      <c r="AA840" s="4"/>
      <c r="AB840" s="4"/>
      <c r="AC840" s="4"/>
      <c r="AD840" s="4"/>
      <c r="AE840" s="4"/>
      <c r="AF840" s="4"/>
      <c r="AG840" s="4"/>
      <c r="AH840" s="4"/>
      <c r="AI840" s="4"/>
      <c r="AJ840" s="4"/>
      <c r="AK840" s="4"/>
      <c r="AL840" s="4"/>
      <c r="AM840" s="4"/>
      <c r="AN840" s="4"/>
    </row>
    <row r="841" spans="1:40" ht="12.75" customHeight="1">
      <c r="A841" s="4"/>
      <c r="B841" s="4"/>
      <c r="C841" s="4"/>
      <c r="D841" s="4"/>
      <c r="E841" s="4"/>
      <c r="F841" s="4"/>
      <c r="G841" s="4"/>
      <c r="H841" s="4"/>
      <c r="I841" s="4"/>
      <c r="J841" s="4"/>
      <c r="K841" s="5"/>
      <c r="L841" s="4"/>
      <c r="M841" s="4"/>
      <c r="N841" s="4"/>
      <c r="O841" s="4"/>
      <c r="P841" s="4"/>
      <c r="Q841" s="4"/>
      <c r="R841" s="4"/>
      <c r="S841" s="4"/>
      <c r="T841" s="4"/>
      <c r="U841" s="4"/>
      <c r="V841" s="4"/>
      <c r="W841" s="4"/>
      <c r="X841" s="4"/>
      <c r="Y841" s="4"/>
      <c r="Z841" s="4"/>
      <c r="AA841" s="4"/>
      <c r="AB841" s="4"/>
      <c r="AC841" s="4"/>
      <c r="AD841" s="4"/>
      <c r="AE841" s="4"/>
      <c r="AF841" s="4"/>
      <c r="AG841" s="4"/>
      <c r="AH841" s="4"/>
      <c r="AI841" s="4"/>
      <c r="AJ841" s="4"/>
      <c r="AK841" s="4"/>
      <c r="AL841" s="4"/>
      <c r="AM841" s="4"/>
      <c r="AN841" s="4"/>
    </row>
    <row r="842" spans="1:40" ht="12.75" customHeight="1">
      <c r="A842" s="4"/>
      <c r="B842" s="4"/>
      <c r="C842" s="4"/>
      <c r="D842" s="4"/>
      <c r="E842" s="4"/>
      <c r="F842" s="4"/>
      <c r="G842" s="4"/>
      <c r="H842" s="4"/>
      <c r="I842" s="4"/>
      <c r="J842" s="4"/>
      <c r="K842" s="5"/>
      <c r="L842" s="4"/>
      <c r="M842" s="4"/>
      <c r="N842" s="4"/>
      <c r="O842" s="4"/>
      <c r="P842" s="4"/>
      <c r="Q842" s="4"/>
      <c r="R842" s="4"/>
      <c r="S842" s="4"/>
      <c r="T842" s="4"/>
      <c r="U842" s="4"/>
      <c r="V842" s="4"/>
      <c r="W842" s="4"/>
      <c r="X842" s="4"/>
      <c r="Y842" s="4"/>
      <c r="Z842" s="4"/>
      <c r="AA842" s="4"/>
      <c r="AB842" s="4"/>
      <c r="AC842" s="4"/>
      <c r="AD842" s="4"/>
      <c r="AE842" s="4"/>
      <c r="AF842" s="4"/>
      <c r="AG842" s="4"/>
      <c r="AH842" s="4"/>
      <c r="AI842" s="4"/>
      <c r="AJ842" s="4"/>
      <c r="AK842" s="4"/>
      <c r="AL842" s="4"/>
      <c r="AM842" s="4"/>
      <c r="AN842" s="4"/>
    </row>
    <row r="843" spans="1:40" ht="12.75" customHeight="1">
      <c r="A843" s="4"/>
      <c r="B843" s="4"/>
      <c r="C843" s="4"/>
      <c r="D843" s="4"/>
      <c r="E843" s="4"/>
      <c r="F843" s="4"/>
      <c r="G843" s="4"/>
      <c r="H843" s="4"/>
      <c r="I843" s="4"/>
      <c r="J843" s="4"/>
      <c r="K843" s="5"/>
      <c r="L843" s="4"/>
      <c r="M843" s="4"/>
      <c r="N843" s="4"/>
      <c r="O843" s="4"/>
      <c r="P843" s="4"/>
      <c r="Q843" s="4"/>
      <c r="R843" s="4"/>
      <c r="S843" s="4"/>
      <c r="T843" s="4"/>
      <c r="U843" s="4"/>
      <c r="V843" s="4"/>
      <c r="W843" s="4"/>
      <c r="X843" s="4"/>
      <c r="Y843" s="4"/>
      <c r="Z843" s="4"/>
      <c r="AA843" s="4"/>
      <c r="AB843" s="4"/>
      <c r="AC843" s="4"/>
      <c r="AD843" s="4"/>
      <c r="AE843" s="4"/>
      <c r="AF843" s="4"/>
      <c r="AG843" s="4"/>
      <c r="AH843" s="4"/>
      <c r="AI843" s="4"/>
      <c r="AJ843" s="4"/>
      <c r="AK843" s="4"/>
      <c r="AL843" s="4"/>
      <c r="AM843" s="4"/>
      <c r="AN843" s="4"/>
    </row>
    <row r="844" spans="1:40" ht="12.75" customHeight="1">
      <c r="A844" s="4"/>
      <c r="B844" s="4"/>
      <c r="C844" s="4"/>
      <c r="D844" s="4"/>
      <c r="E844" s="4"/>
      <c r="F844" s="4"/>
      <c r="G844" s="4"/>
      <c r="H844" s="4"/>
      <c r="I844" s="4"/>
      <c r="J844" s="4"/>
      <c r="K844" s="5"/>
      <c r="L844" s="4"/>
      <c r="M844" s="4"/>
      <c r="N844" s="4"/>
      <c r="O844" s="4"/>
      <c r="P844" s="4"/>
      <c r="Q844" s="4"/>
      <c r="R844" s="4"/>
      <c r="S844" s="4"/>
      <c r="T844" s="4"/>
      <c r="U844" s="4"/>
      <c r="V844" s="4"/>
      <c r="W844" s="4"/>
      <c r="X844" s="4"/>
      <c r="Y844" s="4"/>
      <c r="Z844" s="4"/>
      <c r="AA844" s="4"/>
      <c r="AB844" s="4"/>
      <c r="AC844" s="4"/>
      <c r="AD844" s="4"/>
      <c r="AE844" s="4"/>
      <c r="AF844" s="4"/>
      <c r="AG844" s="4"/>
      <c r="AH844" s="4"/>
      <c r="AI844" s="4"/>
      <c r="AJ844" s="4"/>
      <c r="AK844" s="4"/>
      <c r="AL844" s="4"/>
      <c r="AM844" s="4"/>
      <c r="AN844" s="4"/>
    </row>
    <row r="845" spans="1:40" ht="12.75" customHeight="1">
      <c r="A845" s="4"/>
      <c r="B845" s="4"/>
      <c r="C845" s="4"/>
      <c r="D845" s="4"/>
      <c r="E845" s="4"/>
      <c r="F845" s="4"/>
      <c r="G845" s="4"/>
      <c r="H845" s="4"/>
      <c r="I845" s="4"/>
      <c r="J845" s="4"/>
      <c r="K845" s="5"/>
      <c r="L845" s="4"/>
      <c r="M845" s="4"/>
      <c r="N845" s="4"/>
      <c r="O845" s="4"/>
      <c r="P845" s="4"/>
      <c r="Q845" s="4"/>
      <c r="R845" s="4"/>
      <c r="S845" s="4"/>
      <c r="T845" s="4"/>
      <c r="U845" s="4"/>
      <c r="V845" s="4"/>
      <c r="W845" s="4"/>
      <c r="X845" s="4"/>
      <c r="Y845" s="4"/>
      <c r="Z845" s="4"/>
      <c r="AA845" s="4"/>
      <c r="AB845" s="4"/>
      <c r="AC845" s="4"/>
      <c r="AD845" s="4"/>
      <c r="AE845" s="4"/>
      <c r="AF845" s="4"/>
      <c r="AG845" s="4"/>
      <c r="AH845" s="4"/>
      <c r="AI845" s="4"/>
      <c r="AJ845" s="4"/>
      <c r="AK845" s="4"/>
      <c r="AL845" s="4"/>
      <c r="AM845" s="4"/>
      <c r="AN845" s="4"/>
    </row>
    <row r="846" spans="1:40" ht="12.75" customHeight="1">
      <c r="A846" s="4"/>
      <c r="B846" s="4"/>
      <c r="C846" s="4"/>
      <c r="D846" s="4"/>
      <c r="E846" s="4"/>
      <c r="F846" s="4"/>
      <c r="G846" s="4"/>
      <c r="H846" s="4"/>
      <c r="I846" s="4"/>
      <c r="J846" s="4"/>
      <c r="K846" s="5"/>
      <c r="L846" s="4"/>
      <c r="M846" s="4"/>
      <c r="N846" s="4"/>
      <c r="O846" s="4"/>
      <c r="P846" s="4"/>
      <c r="Q846" s="4"/>
      <c r="R846" s="4"/>
      <c r="S846" s="4"/>
      <c r="T846" s="4"/>
      <c r="U846" s="4"/>
      <c r="V846" s="4"/>
      <c r="W846" s="4"/>
      <c r="X846" s="4"/>
      <c r="Y846" s="4"/>
      <c r="Z846" s="4"/>
      <c r="AA846" s="4"/>
      <c r="AB846" s="4"/>
      <c r="AC846" s="4"/>
      <c r="AD846" s="4"/>
      <c r="AE846" s="4"/>
      <c r="AF846" s="4"/>
      <c r="AG846" s="4"/>
      <c r="AH846" s="4"/>
      <c r="AI846" s="4"/>
      <c r="AJ846" s="4"/>
      <c r="AK846" s="4"/>
      <c r="AL846" s="4"/>
      <c r="AM846" s="4"/>
      <c r="AN846" s="4"/>
    </row>
    <row r="847" spans="1:40" ht="12.75" customHeight="1">
      <c r="A847" s="4"/>
      <c r="B847" s="4"/>
      <c r="C847" s="4"/>
      <c r="D847" s="4"/>
      <c r="E847" s="4"/>
      <c r="F847" s="4"/>
      <c r="G847" s="4"/>
      <c r="H847" s="4"/>
      <c r="I847" s="4"/>
      <c r="J847" s="4"/>
      <c r="K847" s="5"/>
      <c r="L847" s="4"/>
      <c r="M847" s="4"/>
      <c r="N847" s="4"/>
      <c r="O847" s="4"/>
      <c r="P847" s="4"/>
      <c r="Q847" s="4"/>
      <c r="R847" s="4"/>
      <c r="S847" s="4"/>
      <c r="T847" s="4"/>
      <c r="U847" s="4"/>
      <c r="V847" s="4"/>
      <c r="W847" s="4"/>
      <c r="X847" s="4"/>
      <c r="Y847" s="4"/>
      <c r="Z847" s="4"/>
      <c r="AA847" s="4"/>
      <c r="AB847" s="4"/>
      <c r="AC847" s="4"/>
      <c r="AD847" s="4"/>
      <c r="AE847" s="4"/>
      <c r="AF847" s="4"/>
      <c r="AG847" s="4"/>
      <c r="AH847" s="4"/>
      <c r="AI847" s="4"/>
      <c r="AJ847" s="4"/>
      <c r="AK847" s="4"/>
      <c r="AL847" s="4"/>
      <c r="AM847" s="4"/>
      <c r="AN847" s="4"/>
    </row>
    <row r="848" spans="1:40" ht="12.75" customHeight="1">
      <c r="A848" s="4"/>
      <c r="B848" s="4"/>
      <c r="C848" s="4"/>
      <c r="D848" s="4"/>
      <c r="E848" s="4"/>
      <c r="F848" s="4"/>
      <c r="G848" s="4"/>
      <c r="H848" s="4"/>
      <c r="I848" s="4"/>
      <c r="J848" s="4"/>
      <c r="K848" s="5"/>
      <c r="L848" s="4"/>
      <c r="M848" s="4"/>
      <c r="N848" s="4"/>
      <c r="O848" s="4"/>
      <c r="P848" s="4"/>
      <c r="Q848" s="4"/>
      <c r="R848" s="4"/>
      <c r="S848" s="4"/>
      <c r="T848" s="4"/>
      <c r="U848" s="4"/>
      <c r="V848" s="4"/>
      <c r="W848" s="4"/>
      <c r="X848" s="4"/>
      <c r="Y848" s="4"/>
      <c r="Z848" s="4"/>
      <c r="AA848" s="4"/>
      <c r="AB848" s="4"/>
      <c r="AC848" s="4"/>
      <c r="AD848" s="4"/>
      <c r="AE848" s="4"/>
      <c r="AF848" s="4"/>
      <c r="AG848" s="4"/>
      <c r="AH848" s="4"/>
      <c r="AI848" s="4"/>
      <c r="AJ848" s="4"/>
      <c r="AK848" s="4"/>
      <c r="AL848" s="4"/>
      <c r="AM848" s="4"/>
      <c r="AN848" s="4"/>
    </row>
    <row r="849" spans="1:40" ht="12.75" customHeight="1">
      <c r="A849" s="4"/>
      <c r="B849" s="4"/>
      <c r="C849" s="4"/>
      <c r="D849" s="4"/>
      <c r="E849" s="4"/>
      <c r="F849" s="4"/>
      <c r="G849" s="4"/>
      <c r="H849" s="4"/>
      <c r="I849" s="4"/>
      <c r="J849" s="4"/>
      <c r="K849" s="5"/>
      <c r="L849" s="4"/>
      <c r="M849" s="4"/>
      <c r="N849" s="4"/>
      <c r="O849" s="4"/>
      <c r="P849" s="4"/>
      <c r="Q849" s="4"/>
      <c r="R849" s="4"/>
      <c r="S849" s="4"/>
      <c r="T849" s="4"/>
      <c r="U849" s="4"/>
      <c r="V849" s="4"/>
      <c r="W849" s="4"/>
      <c r="X849" s="4"/>
      <c r="Y849" s="4"/>
      <c r="Z849" s="4"/>
      <c r="AA849" s="4"/>
      <c r="AB849" s="4"/>
      <c r="AC849" s="4"/>
      <c r="AD849" s="4"/>
      <c r="AE849" s="4"/>
      <c r="AF849" s="4"/>
      <c r="AG849" s="4"/>
      <c r="AH849" s="4"/>
      <c r="AI849" s="4"/>
      <c r="AJ849" s="4"/>
      <c r="AK849" s="4"/>
      <c r="AL849" s="4"/>
      <c r="AM849" s="4"/>
      <c r="AN849" s="4"/>
    </row>
    <row r="850" spans="1:40" ht="12.75" customHeight="1">
      <c r="A850" s="4"/>
      <c r="B850" s="4"/>
      <c r="C850" s="4"/>
      <c r="D850" s="4"/>
      <c r="E850" s="4"/>
      <c r="F850" s="4"/>
      <c r="G850" s="4"/>
      <c r="H850" s="4"/>
      <c r="I850" s="4"/>
      <c r="J850" s="4"/>
      <c r="K850" s="5"/>
      <c r="L850" s="4"/>
      <c r="M850" s="4"/>
      <c r="N850" s="4"/>
      <c r="O850" s="4"/>
      <c r="P850" s="4"/>
      <c r="Q850" s="4"/>
      <c r="R850" s="4"/>
      <c r="S850" s="4"/>
      <c r="T850" s="4"/>
      <c r="U850" s="4"/>
      <c r="V850" s="4"/>
      <c r="W850" s="4"/>
      <c r="X850" s="4"/>
      <c r="Y850" s="4"/>
      <c r="Z850" s="4"/>
      <c r="AA850" s="4"/>
      <c r="AB850" s="4"/>
      <c r="AC850" s="4"/>
      <c r="AD850" s="4"/>
      <c r="AE850" s="4"/>
      <c r="AF850" s="4"/>
      <c r="AG850" s="4"/>
      <c r="AH850" s="4"/>
      <c r="AI850" s="4"/>
      <c r="AJ850" s="4"/>
      <c r="AK850" s="4"/>
      <c r="AL850" s="4"/>
      <c r="AM850" s="4"/>
      <c r="AN850" s="4"/>
    </row>
    <row r="851" spans="1:40" ht="12.75" customHeight="1">
      <c r="A851" s="4"/>
      <c r="B851" s="4"/>
      <c r="C851" s="4"/>
      <c r="D851" s="4"/>
      <c r="E851" s="4"/>
      <c r="F851" s="4"/>
      <c r="G851" s="4"/>
      <c r="H851" s="4"/>
      <c r="I851" s="4"/>
      <c r="J851" s="4"/>
      <c r="K851" s="5"/>
      <c r="L851" s="4"/>
      <c r="M851" s="4"/>
      <c r="N851" s="4"/>
      <c r="O851" s="4"/>
      <c r="P851" s="4"/>
      <c r="Q851" s="4"/>
      <c r="R851" s="4"/>
      <c r="S851" s="4"/>
      <c r="T851" s="4"/>
      <c r="U851" s="4"/>
      <c r="V851" s="4"/>
      <c r="W851" s="4"/>
      <c r="X851" s="4"/>
      <c r="Y851" s="4"/>
      <c r="Z851" s="4"/>
      <c r="AA851" s="4"/>
      <c r="AB851" s="4"/>
      <c r="AC851" s="4"/>
      <c r="AD851" s="4"/>
      <c r="AE851" s="4"/>
      <c r="AF851" s="4"/>
      <c r="AG851" s="4"/>
      <c r="AH851" s="4"/>
      <c r="AI851" s="4"/>
      <c r="AJ851" s="4"/>
      <c r="AK851" s="4"/>
      <c r="AL851" s="4"/>
      <c r="AM851" s="4"/>
      <c r="AN851" s="4"/>
    </row>
    <row r="852" spans="1:40" ht="12.75" customHeight="1">
      <c r="A852" s="4"/>
      <c r="B852" s="4"/>
      <c r="C852" s="4"/>
      <c r="D852" s="4"/>
      <c r="E852" s="4"/>
      <c r="F852" s="4"/>
      <c r="G852" s="4"/>
      <c r="H852" s="4"/>
      <c r="I852" s="4"/>
      <c r="J852" s="4"/>
      <c r="K852" s="5"/>
      <c r="L852" s="4"/>
      <c r="M852" s="4"/>
      <c r="N852" s="4"/>
      <c r="O852" s="4"/>
      <c r="P852" s="4"/>
      <c r="Q852" s="4"/>
      <c r="R852" s="4"/>
      <c r="S852" s="4"/>
      <c r="T852" s="4"/>
      <c r="U852" s="4"/>
      <c r="V852" s="4"/>
      <c r="W852" s="4"/>
      <c r="X852" s="4"/>
      <c r="Y852" s="4"/>
      <c r="Z852" s="4"/>
      <c r="AA852" s="4"/>
      <c r="AB852" s="4"/>
      <c r="AC852" s="4"/>
      <c r="AD852" s="4"/>
      <c r="AE852" s="4"/>
      <c r="AF852" s="4"/>
      <c r="AG852" s="4"/>
      <c r="AH852" s="4"/>
      <c r="AI852" s="4"/>
      <c r="AJ852" s="4"/>
      <c r="AK852" s="4"/>
      <c r="AL852" s="4"/>
      <c r="AM852" s="4"/>
      <c r="AN852" s="4"/>
    </row>
    <row r="853" spans="1:40" ht="12.75" customHeight="1">
      <c r="A853" s="4"/>
      <c r="B853" s="4"/>
      <c r="C853" s="4"/>
      <c r="D853" s="4"/>
      <c r="E853" s="4"/>
      <c r="F853" s="4"/>
      <c r="G853" s="4"/>
      <c r="H853" s="4"/>
      <c r="I853" s="4"/>
      <c r="J853" s="4"/>
      <c r="K853" s="5"/>
      <c r="L853" s="4"/>
      <c r="M853" s="4"/>
      <c r="N853" s="4"/>
      <c r="O853" s="4"/>
      <c r="P853" s="4"/>
      <c r="Q853" s="4"/>
      <c r="R853" s="4"/>
      <c r="S853" s="4"/>
      <c r="T853" s="4"/>
      <c r="U853" s="4"/>
      <c r="V853" s="4"/>
      <c r="W853" s="4"/>
      <c r="X853" s="4"/>
      <c r="Y853" s="4"/>
      <c r="Z853" s="4"/>
      <c r="AA853" s="4"/>
      <c r="AB853" s="4"/>
      <c r="AC853" s="4"/>
      <c r="AD853" s="4"/>
      <c r="AE853" s="4"/>
      <c r="AF853" s="4"/>
      <c r="AG853" s="4"/>
      <c r="AH853" s="4"/>
      <c r="AI853" s="4"/>
      <c r="AJ853" s="4"/>
      <c r="AK853" s="4"/>
      <c r="AL853" s="4"/>
      <c r="AM853" s="4"/>
      <c r="AN853" s="4"/>
    </row>
    <row r="854" spans="1:40" ht="12.75" customHeight="1">
      <c r="A854" s="4"/>
      <c r="B854" s="4"/>
      <c r="C854" s="4"/>
      <c r="D854" s="4"/>
      <c r="E854" s="4"/>
      <c r="F854" s="4"/>
      <c r="G854" s="4"/>
      <c r="H854" s="4"/>
      <c r="I854" s="4"/>
      <c r="J854" s="4"/>
      <c r="K854" s="5"/>
      <c r="L854" s="4"/>
      <c r="M854" s="4"/>
      <c r="N854" s="4"/>
      <c r="O854" s="4"/>
      <c r="P854" s="4"/>
      <c r="Q854" s="4"/>
      <c r="R854" s="4"/>
      <c r="S854" s="4"/>
      <c r="T854" s="4"/>
      <c r="U854" s="4"/>
      <c r="V854" s="4"/>
      <c r="W854" s="4"/>
      <c r="X854" s="4"/>
      <c r="Y854" s="4"/>
      <c r="Z854" s="4"/>
      <c r="AA854" s="4"/>
      <c r="AB854" s="4"/>
      <c r="AC854" s="4"/>
      <c r="AD854" s="4"/>
      <c r="AE854" s="4"/>
      <c r="AF854" s="4"/>
      <c r="AG854" s="4"/>
      <c r="AH854" s="4"/>
      <c r="AI854" s="4"/>
      <c r="AJ854" s="4"/>
      <c r="AK854" s="4"/>
      <c r="AL854" s="4"/>
      <c r="AM854" s="4"/>
      <c r="AN854" s="4"/>
    </row>
    <row r="855" spans="1:40" ht="12.75" customHeight="1">
      <c r="A855" s="4"/>
      <c r="B855" s="4"/>
      <c r="C855" s="4"/>
      <c r="D855" s="4"/>
      <c r="E855" s="4"/>
      <c r="F855" s="4"/>
      <c r="G855" s="4"/>
      <c r="H855" s="4"/>
      <c r="I855" s="4"/>
      <c r="J855" s="4"/>
      <c r="K855" s="5"/>
      <c r="L855" s="4"/>
      <c r="M855" s="4"/>
      <c r="N855" s="4"/>
      <c r="O855" s="4"/>
      <c r="P855" s="4"/>
      <c r="Q855" s="4"/>
      <c r="R855" s="4"/>
      <c r="S855" s="4"/>
      <c r="T855" s="4"/>
      <c r="U855" s="4"/>
      <c r="V855" s="4"/>
      <c r="W855" s="4"/>
      <c r="X855" s="4"/>
      <c r="Y855" s="4"/>
      <c r="Z855" s="4"/>
      <c r="AA855" s="4"/>
      <c r="AB855" s="4"/>
      <c r="AC855" s="4"/>
      <c r="AD855" s="4"/>
      <c r="AE855" s="4"/>
      <c r="AF855" s="4"/>
      <c r="AG855" s="4"/>
      <c r="AH855" s="4"/>
      <c r="AI855" s="4"/>
      <c r="AJ855" s="4"/>
      <c r="AK855" s="4"/>
      <c r="AL855" s="4"/>
      <c r="AM855" s="4"/>
      <c r="AN855" s="4"/>
    </row>
    <row r="856" spans="1:40" ht="12.75" customHeight="1">
      <c r="A856" s="4"/>
      <c r="B856" s="4"/>
      <c r="C856" s="4"/>
      <c r="D856" s="4"/>
      <c r="E856" s="4"/>
      <c r="F856" s="4"/>
      <c r="G856" s="4"/>
      <c r="H856" s="4"/>
      <c r="I856" s="4"/>
      <c r="J856" s="4"/>
      <c r="K856" s="5"/>
      <c r="L856" s="4"/>
      <c r="M856" s="4"/>
      <c r="N856" s="4"/>
      <c r="O856" s="4"/>
      <c r="P856" s="4"/>
      <c r="Q856" s="4"/>
      <c r="R856" s="4"/>
      <c r="S856" s="4"/>
      <c r="T856" s="4"/>
      <c r="U856" s="4"/>
      <c r="V856" s="4"/>
      <c r="W856" s="4"/>
      <c r="X856" s="4"/>
      <c r="Y856" s="4"/>
      <c r="Z856" s="4"/>
      <c r="AA856" s="4"/>
      <c r="AB856" s="4"/>
      <c r="AC856" s="4"/>
      <c r="AD856" s="4"/>
      <c r="AE856" s="4"/>
      <c r="AF856" s="4"/>
      <c r="AG856" s="4"/>
      <c r="AH856" s="4"/>
      <c r="AI856" s="4"/>
      <c r="AJ856" s="4"/>
      <c r="AK856" s="4"/>
      <c r="AL856" s="4"/>
      <c r="AM856" s="4"/>
      <c r="AN856" s="4"/>
    </row>
    <row r="857" spans="1:40" ht="12.75" customHeight="1">
      <c r="A857" s="4"/>
      <c r="B857" s="4"/>
      <c r="C857" s="4"/>
      <c r="D857" s="4"/>
      <c r="E857" s="4"/>
      <c r="F857" s="4"/>
      <c r="G857" s="4"/>
      <c r="H857" s="4"/>
      <c r="I857" s="4"/>
      <c r="J857" s="4"/>
      <c r="K857" s="5"/>
      <c r="L857" s="4"/>
      <c r="M857" s="4"/>
      <c r="N857" s="4"/>
      <c r="O857" s="4"/>
      <c r="P857" s="4"/>
      <c r="Q857" s="4"/>
      <c r="R857" s="4"/>
      <c r="S857" s="4"/>
      <c r="T857" s="4"/>
      <c r="U857" s="4"/>
      <c r="V857" s="4"/>
      <c r="W857" s="4"/>
      <c r="X857" s="4"/>
      <c r="Y857" s="4"/>
      <c r="Z857" s="4"/>
      <c r="AA857" s="4"/>
      <c r="AB857" s="4"/>
      <c r="AC857" s="4"/>
      <c r="AD857" s="4"/>
      <c r="AE857" s="4"/>
      <c r="AF857" s="4"/>
      <c r="AG857" s="4"/>
      <c r="AH857" s="4"/>
      <c r="AI857" s="4"/>
      <c r="AJ857" s="4"/>
      <c r="AK857" s="4"/>
      <c r="AL857" s="4"/>
      <c r="AM857" s="4"/>
      <c r="AN857" s="4"/>
    </row>
    <row r="858" spans="1:40" ht="12.75" customHeight="1">
      <c r="A858" s="4"/>
      <c r="B858" s="4"/>
      <c r="C858" s="4"/>
      <c r="D858" s="4"/>
      <c r="E858" s="4"/>
      <c r="F858" s="4"/>
      <c r="G858" s="4"/>
      <c r="H858" s="4"/>
      <c r="I858" s="4"/>
      <c r="J858" s="4"/>
      <c r="K858" s="5"/>
      <c r="L858" s="4"/>
      <c r="M858" s="4"/>
      <c r="N858" s="4"/>
      <c r="O858" s="4"/>
      <c r="P858" s="4"/>
      <c r="Q858" s="4"/>
      <c r="R858" s="4"/>
      <c r="S858" s="4"/>
      <c r="T858" s="4"/>
      <c r="U858" s="4"/>
      <c r="V858" s="4"/>
      <c r="W858" s="4"/>
      <c r="X858" s="4"/>
      <c r="Y858" s="4"/>
      <c r="Z858" s="4"/>
      <c r="AA858" s="4"/>
      <c r="AB858" s="4"/>
      <c r="AC858" s="4"/>
      <c r="AD858" s="4"/>
      <c r="AE858" s="4"/>
      <c r="AF858" s="4"/>
      <c r="AG858" s="4"/>
      <c r="AH858" s="4"/>
      <c r="AI858" s="4"/>
      <c r="AJ858" s="4"/>
      <c r="AK858" s="4"/>
      <c r="AL858" s="4"/>
      <c r="AM858" s="4"/>
      <c r="AN858" s="4"/>
    </row>
    <row r="859" spans="1:40" ht="12.75" customHeight="1">
      <c r="A859" s="4"/>
      <c r="B859" s="4"/>
      <c r="C859" s="4"/>
      <c r="D859" s="4"/>
      <c r="E859" s="4"/>
      <c r="F859" s="4"/>
      <c r="G859" s="4"/>
      <c r="H859" s="4"/>
      <c r="I859" s="4"/>
      <c r="J859" s="4"/>
      <c r="K859" s="5"/>
      <c r="L859" s="4"/>
      <c r="M859" s="4"/>
      <c r="N859" s="4"/>
      <c r="O859" s="4"/>
      <c r="P859" s="4"/>
      <c r="Q859" s="4"/>
      <c r="R859" s="4"/>
      <c r="S859" s="4"/>
      <c r="T859" s="4"/>
      <c r="U859" s="4"/>
      <c r="V859" s="4"/>
      <c r="W859" s="4"/>
      <c r="X859" s="4"/>
      <c r="Y859" s="4"/>
      <c r="Z859" s="4"/>
      <c r="AA859" s="4"/>
      <c r="AB859" s="4"/>
      <c r="AC859" s="4"/>
      <c r="AD859" s="4"/>
      <c r="AE859" s="4"/>
      <c r="AF859" s="4"/>
      <c r="AG859" s="4"/>
      <c r="AH859" s="4"/>
      <c r="AI859" s="4"/>
      <c r="AJ859" s="4"/>
      <c r="AK859" s="4"/>
      <c r="AL859" s="4"/>
      <c r="AM859" s="4"/>
      <c r="AN859" s="4"/>
    </row>
    <row r="860" spans="1:40" ht="12.75" customHeight="1">
      <c r="A860" s="4"/>
      <c r="B860" s="4"/>
      <c r="C860" s="4"/>
      <c r="D860" s="4"/>
      <c r="E860" s="4"/>
      <c r="F860" s="4"/>
      <c r="G860" s="4"/>
      <c r="H860" s="4"/>
      <c r="I860" s="4"/>
      <c r="J860" s="4"/>
      <c r="K860" s="5"/>
      <c r="L860" s="4"/>
      <c r="M860" s="4"/>
      <c r="N860" s="4"/>
      <c r="O860" s="4"/>
      <c r="P860" s="4"/>
      <c r="Q860" s="4"/>
      <c r="R860" s="4"/>
      <c r="S860" s="4"/>
      <c r="T860" s="4"/>
      <c r="U860" s="4"/>
      <c r="V860" s="4"/>
      <c r="W860" s="4"/>
      <c r="X860" s="4"/>
      <c r="Y860" s="4"/>
      <c r="Z860" s="4"/>
      <c r="AA860" s="4"/>
      <c r="AB860" s="4"/>
      <c r="AC860" s="4"/>
      <c r="AD860" s="4"/>
      <c r="AE860" s="4"/>
      <c r="AF860" s="4"/>
      <c r="AG860" s="4"/>
      <c r="AH860" s="4"/>
      <c r="AI860" s="4"/>
      <c r="AJ860" s="4"/>
      <c r="AK860" s="4"/>
      <c r="AL860" s="4"/>
      <c r="AM860" s="4"/>
      <c r="AN860" s="4"/>
    </row>
    <row r="861" spans="1:40" ht="12.75" customHeight="1">
      <c r="A861" s="4"/>
      <c r="B861" s="4"/>
      <c r="C861" s="4"/>
      <c r="D861" s="4"/>
      <c r="E861" s="4"/>
      <c r="F861" s="4"/>
      <c r="G861" s="4"/>
      <c r="H861" s="4"/>
      <c r="I861" s="4"/>
      <c r="J861" s="4"/>
      <c r="K861" s="5"/>
      <c r="L861" s="4"/>
      <c r="M861" s="4"/>
      <c r="N861" s="4"/>
      <c r="O861" s="4"/>
      <c r="P861" s="4"/>
      <c r="Q861" s="4"/>
      <c r="R861" s="4"/>
      <c r="S861" s="4"/>
      <c r="T861" s="4"/>
      <c r="U861" s="4"/>
      <c r="V861" s="4"/>
      <c r="W861" s="4"/>
      <c r="X861" s="4"/>
      <c r="Y861" s="4"/>
      <c r="Z861" s="4"/>
      <c r="AA861" s="4"/>
      <c r="AB861" s="4"/>
      <c r="AC861" s="4"/>
      <c r="AD861" s="4"/>
      <c r="AE861" s="4"/>
      <c r="AF861" s="4"/>
      <c r="AG861" s="4"/>
      <c r="AH861" s="4"/>
      <c r="AI861" s="4"/>
      <c r="AJ861" s="4"/>
      <c r="AK861" s="4"/>
      <c r="AL861" s="4"/>
      <c r="AM861" s="4"/>
      <c r="AN861" s="4"/>
    </row>
    <row r="862" spans="1:40" ht="12.75" customHeight="1">
      <c r="A862" s="4"/>
      <c r="B862" s="4"/>
      <c r="C862" s="4"/>
      <c r="D862" s="4"/>
      <c r="E862" s="4"/>
      <c r="F862" s="4"/>
      <c r="G862" s="4"/>
      <c r="H862" s="4"/>
      <c r="I862" s="4"/>
      <c r="J862" s="4"/>
      <c r="K862" s="5"/>
      <c r="L862" s="4"/>
      <c r="M862" s="4"/>
      <c r="N862" s="4"/>
      <c r="O862" s="4"/>
      <c r="P862" s="4"/>
      <c r="Q862" s="4"/>
      <c r="R862" s="4"/>
      <c r="S862" s="4"/>
      <c r="T862" s="4"/>
      <c r="U862" s="4"/>
      <c r="V862" s="4"/>
      <c r="W862" s="4"/>
      <c r="X862" s="4"/>
      <c r="Y862" s="4"/>
      <c r="Z862" s="4"/>
      <c r="AA862" s="4"/>
      <c r="AB862" s="4"/>
      <c r="AC862" s="4"/>
      <c r="AD862" s="4"/>
      <c r="AE862" s="4"/>
      <c r="AF862" s="4"/>
      <c r="AG862" s="4"/>
      <c r="AH862" s="4"/>
      <c r="AI862" s="4"/>
      <c r="AJ862" s="4"/>
      <c r="AK862" s="4"/>
      <c r="AL862" s="4"/>
      <c r="AM862" s="4"/>
      <c r="AN862" s="4"/>
    </row>
    <row r="863" spans="1:40" ht="12.75" customHeight="1">
      <c r="A863" s="4"/>
      <c r="B863" s="4"/>
      <c r="C863" s="4"/>
      <c r="D863" s="4"/>
      <c r="E863" s="4"/>
      <c r="F863" s="4"/>
      <c r="G863" s="4"/>
      <c r="H863" s="4"/>
      <c r="I863" s="4"/>
      <c r="J863" s="4"/>
      <c r="K863" s="5"/>
      <c r="L863" s="4"/>
      <c r="M863" s="4"/>
      <c r="N863" s="4"/>
      <c r="O863" s="4"/>
      <c r="P863" s="4"/>
      <c r="Q863" s="4"/>
      <c r="R863" s="4"/>
      <c r="S863" s="4"/>
      <c r="T863" s="4"/>
      <c r="U863" s="4"/>
      <c r="V863" s="4"/>
      <c r="W863" s="4"/>
      <c r="X863" s="4"/>
      <c r="Y863" s="4"/>
      <c r="Z863" s="4"/>
      <c r="AA863" s="4"/>
      <c r="AB863" s="4"/>
      <c r="AC863" s="4"/>
      <c r="AD863" s="4"/>
      <c r="AE863" s="4"/>
      <c r="AF863" s="4"/>
      <c r="AG863" s="4"/>
      <c r="AH863" s="4"/>
      <c r="AI863" s="4"/>
      <c r="AJ863" s="4"/>
      <c r="AK863" s="4"/>
      <c r="AL863" s="4"/>
      <c r="AM863" s="4"/>
      <c r="AN863" s="4"/>
    </row>
    <row r="864" spans="1:40" ht="12.75" customHeight="1">
      <c r="A864" s="4"/>
      <c r="B864" s="4"/>
      <c r="C864" s="4"/>
      <c r="D864" s="4"/>
      <c r="E864" s="4"/>
      <c r="F864" s="4"/>
      <c r="G864" s="4"/>
      <c r="H864" s="4"/>
      <c r="I864" s="4"/>
      <c r="J864" s="4"/>
      <c r="K864" s="5"/>
      <c r="L864" s="4"/>
      <c r="M864" s="4"/>
      <c r="N864" s="4"/>
      <c r="O864" s="4"/>
      <c r="P864" s="4"/>
      <c r="Q864" s="4"/>
      <c r="R864" s="4"/>
      <c r="S864" s="4"/>
      <c r="T864" s="4"/>
      <c r="U864" s="4"/>
      <c r="V864" s="4"/>
      <c r="W864" s="4"/>
      <c r="X864" s="4"/>
      <c r="Y864" s="4"/>
      <c r="Z864" s="4"/>
      <c r="AA864" s="4"/>
      <c r="AB864" s="4"/>
      <c r="AC864" s="4"/>
      <c r="AD864" s="4"/>
      <c r="AE864" s="4"/>
      <c r="AF864" s="4"/>
      <c r="AG864" s="4"/>
      <c r="AH864" s="4"/>
      <c r="AI864" s="4"/>
      <c r="AJ864" s="4"/>
      <c r="AK864" s="4"/>
      <c r="AL864" s="4"/>
      <c r="AM864" s="4"/>
      <c r="AN864" s="4"/>
    </row>
    <row r="865" spans="1:40" ht="12.75" customHeight="1">
      <c r="A865" s="4"/>
      <c r="B865" s="4"/>
      <c r="C865" s="4"/>
      <c r="D865" s="4"/>
      <c r="E865" s="4"/>
      <c r="F865" s="4"/>
      <c r="G865" s="4"/>
      <c r="H865" s="4"/>
      <c r="I865" s="4"/>
      <c r="J865" s="4"/>
      <c r="K865" s="5"/>
      <c r="L865" s="4"/>
      <c r="M865" s="4"/>
      <c r="N865" s="4"/>
      <c r="O865" s="4"/>
      <c r="P865" s="4"/>
      <c r="Q865" s="4"/>
      <c r="R865" s="4"/>
      <c r="S865" s="4"/>
      <c r="T865" s="4"/>
      <c r="U865" s="4"/>
      <c r="V865" s="4"/>
      <c r="W865" s="4"/>
      <c r="X865" s="4"/>
      <c r="Y865" s="4"/>
      <c r="Z865" s="4"/>
      <c r="AA865" s="4"/>
      <c r="AB865" s="4"/>
      <c r="AC865" s="4"/>
      <c r="AD865" s="4"/>
      <c r="AE865" s="4"/>
      <c r="AF865" s="4"/>
      <c r="AG865" s="4"/>
      <c r="AH865" s="4"/>
      <c r="AI865" s="4"/>
      <c r="AJ865" s="4"/>
      <c r="AK865" s="4"/>
      <c r="AL865" s="4"/>
      <c r="AM865" s="4"/>
      <c r="AN865" s="4"/>
    </row>
    <row r="866" spans="1:40" ht="12.75" customHeight="1">
      <c r="A866" s="4"/>
      <c r="B866" s="4"/>
      <c r="C866" s="4"/>
      <c r="D866" s="4"/>
      <c r="E866" s="4"/>
      <c r="F866" s="4"/>
      <c r="G866" s="4"/>
      <c r="H866" s="4"/>
      <c r="I866" s="4"/>
      <c r="J866" s="4"/>
      <c r="K866" s="5"/>
      <c r="L866" s="4"/>
      <c r="M866" s="4"/>
      <c r="N866" s="4"/>
      <c r="O866" s="4"/>
      <c r="P866" s="4"/>
      <c r="Q866" s="4"/>
      <c r="R866" s="4"/>
      <c r="S866" s="4"/>
      <c r="T866" s="4"/>
      <c r="U866" s="4"/>
      <c r="V866" s="4"/>
      <c r="W866" s="4"/>
      <c r="X866" s="4"/>
      <c r="Y866" s="4"/>
      <c r="Z866" s="4"/>
      <c r="AA866" s="4"/>
      <c r="AB866" s="4"/>
      <c r="AC866" s="4"/>
      <c r="AD866" s="4"/>
      <c r="AE866" s="4"/>
      <c r="AF866" s="4"/>
      <c r="AG866" s="4"/>
      <c r="AH866" s="4"/>
      <c r="AI866" s="4"/>
      <c r="AJ866" s="4"/>
      <c r="AK866" s="4"/>
      <c r="AL866" s="4"/>
      <c r="AM866" s="4"/>
      <c r="AN866" s="4"/>
    </row>
    <row r="867" spans="1:40" ht="12.75" customHeight="1">
      <c r="A867" s="4"/>
      <c r="B867" s="4"/>
      <c r="C867" s="4"/>
      <c r="D867" s="4"/>
      <c r="E867" s="4"/>
      <c r="F867" s="4"/>
      <c r="G867" s="4"/>
      <c r="H867" s="4"/>
      <c r="I867" s="4"/>
      <c r="J867" s="4"/>
      <c r="K867" s="5"/>
      <c r="L867" s="4"/>
      <c r="M867" s="4"/>
      <c r="N867" s="4"/>
      <c r="O867" s="4"/>
      <c r="P867" s="4"/>
      <c r="Q867" s="4"/>
      <c r="R867" s="4"/>
      <c r="S867" s="4"/>
      <c r="T867" s="4"/>
      <c r="U867" s="4"/>
      <c r="V867" s="4"/>
      <c r="W867" s="4"/>
      <c r="X867" s="4"/>
      <c r="Y867" s="4"/>
      <c r="Z867" s="4"/>
      <c r="AA867" s="4"/>
      <c r="AB867" s="4"/>
      <c r="AC867" s="4"/>
      <c r="AD867" s="4"/>
      <c r="AE867" s="4"/>
      <c r="AF867" s="4"/>
      <c r="AG867" s="4"/>
      <c r="AH867" s="4"/>
      <c r="AI867" s="4"/>
      <c r="AJ867" s="4"/>
      <c r="AK867" s="4"/>
      <c r="AL867" s="4"/>
      <c r="AM867" s="4"/>
      <c r="AN867" s="4"/>
    </row>
    <row r="868" spans="1:40" ht="12.75" customHeight="1">
      <c r="A868" s="4"/>
      <c r="B868" s="4"/>
      <c r="C868" s="4"/>
      <c r="D868" s="4"/>
      <c r="E868" s="4"/>
      <c r="F868" s="4"/>
      <c r="G868" s="4"/>
      <c r="H868" s="4"/>
      <c r="I868" s="4"/>
      <c r="J868" s="4"/>
      <c r="K868" s="5"/>
      <c r="L868" s="4"/>
      <c r="M868" s="4"/>
      <c r="N868" s="4"/>
      <c r="O868" s="4"/>
      <c r="P868" s="4"/>
      <c r="Q868" s="4"/>
      <c r="R868" s="4"/>
      <c r="S868" s="4"/>
      <c r="T868" s="4"/>
      <c r="U868" s="4"/>
      <c r="V868" s="4"/>
      <c r="W868" s="4"/>
      <c r="X868" s="4"/>
      <c r="Y868" s="4"/>
      <c r="Z868" s="4"/>
      <c r="AA868" s="4"/>
      <c r="AB868" s="4"/>
      <c r="AC868" s="4"/>
      <c r="AD868" s="4"/>
      <c r="AE868" s="4"/>
      <c r="AF868" s="4"/>
      <c r="AG868" s="4"/>
      <c r="AH868" s="4"/>
      <c r="AI868" s="4"/>
      <c r="AJ868" s="4"/>
      <c r="AK868" s="4"/>
      <c r="AL868" s="4"/>
      <c r="AM868" s="4"/>
      <c r="AN868" s="4"/>
    </row>
    <row r="869" spans="1:40" ht="12.75" customHeight="1">
      <c r="A869" s="4"/>
      <c r="B869" s="4"/>
      <c r="C869" s="4"/>
      <c r="D869" s="4"/>
      <c r="E869" s="4"/>
      <c r="F869" s="4"/>
      <c r="G869" s="4"/>
      <c r="H869" s="4"/>
      <c r="I869" s="4"/>
      <c r="J869" s="4"/>
      <c r="K869" s="5"/>
      <c r="L869" s="4"/>
      <c r="M869" s="4"/>
      <c r="N869" s="4"/>
      <c r="O869" s="4"/>
      <c r="P869" s="4"/>
      <c r="Q869" s="4"/>
      <c r="R869" s="4"/>
      <c r="S869" s="4"/>
      <c r="T869" s="4"/>
      <c r="U869" s="4"/>
      <c r="V869" s="4"/>
      <c r="W869" s="4"/>
      <c r="X869" s="4"/>
      <c r="Y869" s="4"/>
      <c r="Z869" s="4"/>
      <c r="AA869" s="4"/>
      <c r="AB869" s="4"/>
      <c r="AC869" s="4"/>
      <c r="AD869" s="4"/>
      <c r="AE869" s="4"/>
      <c r="AF869" s="4"/>
      <c r="AG869" s="4"/>
      <c r="AH869" s="4"/>
      <c r="AI869" s="4"/>
      <c r="AJ869" s="4"/>
      <c r="AK869" s="4"/>
      <c r="AL869" s="4"/>
      <c r="AM869" s="4"/>
      <c r="AN869" s="4"/>
    </row>
    <row r="870" spans="1:40" ht="12.75" customHeight="1">
      <c r="A870" s="4"/>
      <c r="B870" s="4"/>
      <c r="C870" s="4"/>
      <c r="D870" s="4"/>
      <c r="E870" s="4"/>
      <c r="F870" s="4"/>
      <c r="G870" s="4"/>
      <c r="H870" s="4"/>
      <c r="I870" s="4"/>
      <c r="J870" s="4"/>
      <c r="K870" s="5"/>
      <c r="L870" s="4"/>
      <c r="M870" s="4"/>
      <c r="N870" s="4"/>
      <c r="O870" s="4"/>
      <c r="P870" s="4"/>
      <c r="Q870" s="4"/>
      <c r="R870" s="4"/>
      <c r="S870" s="4"/>
      <c r="T870" s="4"/>
      <c r="U870" s="4"/>
      <c r="V870" s="4"/>
      <c r="W870" s="4"/>
      <c r="X870" s="4"/>
      <c r="Y870" s="4"/>
      <c r="Z870" s="4"/>
      <c r="AA870" s="4"/>
      <c r="AB870" s="4"/>
      <c r="AC870" s="4"/>
      <c r="AD870" s="4"/>
      <c r="AE870" s="4"/>
      <c r="AF870" s="4"/>
      <c r="AG870" s="4"/>
      <c r="AH870" s="4"/>
      <c r="AI870" s="4"/>
      <c r="AJ870" s="4"/>
      <c r="AK870" s="4"/>
      <c r="AL870" s="4"/>
      <c r="AM870" s="4"/>
      <c r="AN870" s="4"/>
    </row>
    <row r="871" spans="1:40" ht="12.75" customHeight="1">
      <c r="A871" s="4"/>
      <c r="B871" s="4"/>
      <c r="C871" s="4"/>
      <c r="D871" s="4"/>
      <c r="E871" s="4"/>
      <c r="F871" s="4"/>
      <c r="G871" s="4"/>
      <c r="H871" s="4"/>
      <c r="I871" s="4"/>
      <c r="J871" s="4"/>
      <c r="K871" s="5"/>
      <c r="L871" s="4"/>
      <c r="M871" s="4"/>
      <c r="N871" s="4"/>
      <c r="O871" s="4"/>
      <c r="P871" s="4"/>
      <c r="Q871" s="4"/>
      <c r="R871" s="4"/>
      <c r="S871" s="4"/>
      <c r="T871" s="4"/>
      <c r="U871" s="4"/>
      <c r="V871" s="4"/>
      <c r="W871" s="4"/>
      <c r="X871" s="4"/>
      <c r="Y871" s="4"/>
      <c r="Z871" s="4"/>
      <c r="AA871" s="4"/>
      <c r="AB871" s="4"/>
      <c r="AC871" s="4"/>
      <c r="AD871" s="4"/>
      <c r="AE871" s="4"/>
      <c r="AF871" s="4"/>
      <c r="AG871" s="4"/>
      <c r="AH871" s="4"/>
      <c r="AI871" s="4"/>
      <c r="AJ871" s="4"/>
      <c r="AK871" s="4"/>
      <c r="AL871" s="4"/>
      <c r="AM871" s="4"/>
      <c r="AN871" s="4"/>
    </row>
    <row r="872" spans="1:40" ht="12.75" customHeight="1">
      <c r="A872" s="4"/>
      <c r="B872" s="4"/>
      <c r="C872" s="4"/>
      <c r="D872" s="4"/>
      <c r="E872" s="4"/>
      <c r="F872" s="4"/>
      <c r="G872" s="4"/>
      <c r="H872" s="4"/>
      <c r="I872" s="4"/>
      <c r="J872" s="4"/>
      <c r="K872" s="5"/>
      <c r="L872" s="4"/>
      <c r="M872" s="4"/>
      <c r="N872" s="4"/>
      <c r="O872" s="4"/>
      <c r="P872" s="4"/>
      <c r="Q872" s="4"/>
      <c r="R872" s="4"/>
      <c r="S872" s="4"/>
      <c r="T872" s="4"/>
      <c r="U872" s="4"/>
      <c r="V872" s="4"/>
      <c r="W872" s="4"/>
      <c r="X872" s="4"/>
      <c r="Y872" s="4"/>
      <c r="Z872" s="4"/>
      <c r="AA872" s="4"/>
      <c r="AB872" s="4"/>
      <c r="AC872" s="4"/>
      <c r="AD872" s="4"/>
      <c r="AE872" s="4"/>
      <c r="AF872" s="4"/>
      <c r="AG872" s="4"/>
      <c r="AH872" s="4"/>
      <c r="AI872" s="4"/>
      <c r="AJ872" s="4"/>
      <c r="AK872" s="4"/>
      <c r="AL872" s="4"/>
      <c r="AM872" s="4"/>
      <c r="AN872" s="4"/>
    </row>
    <row r="873" spans="1:40" ht="12.75" customHeight="1">
      <c r="A873" s="4"/>
      <c r="B873" s="4"/>
      <c r="C873" s="4"/>
      <c r="D873" s="4"/>
      <c r="E873" s="4"/>
      <c r="F873" s="4"/>
      <c r="G873" s="4"/>
      <c r="H873" s="4"/>
      <c r="I873" s="4"/>
      <c r="J873" s="4"/>
      <c r="K873" s="5"/>
      <c r="L873" s="4"/>
      <c r="M873" s="4"/>
      <c r="N873" s="4"/>
      <c r="O873" s="4"/>
      <c r="P873" s="4"/>
      <c r="Q873" s="4"/>
      <c r="R873" s="4"/>
      <c r="S873" s="4"/>
      <c r="T873" s="4"/>
      <c r="U873" s="4"/>
      <c r="V873" s="4"/>
      <c r="W873" s="4"/>
      <c r="X873" s="4"/>
      <c r="Y873" s="4"/>
      <c r="Z873" s="4"/>
      <c r="AA873" s="4"/>
      <c r="AB873" s="4"/>
      <c r="AC873" s="4"/>
      <c r="AD873" s="4"/>
      <c r="AE873" s="4"/>
      <c r="AF873" s="4"/>
      <c r="AG873" s="4"/>
      <c r="AH873" s="4"/>
      <c r="AI873" s="4"/>
      <c r="AJ873" s="4"/>
      <c r="AK873" s="4"/>
      <c r="AL873" s="4"/>
      <c r="AM873" s="4"/>
      <c r="AN873" s="4"/>
    </row>
    <row r="874" spans="1:40" ht="12.75" customHeight="1">
      <c r="A874" s="4"/>
      <c r="B874" s="4"/>
      <c r="C874" s="4"/>
      <c r="D874" s="4"/>
      <c r="E874" s="4"/>
      <c r="F874" s="4"/>
      <c r="G874" s="4"/>
      <c r="H874" s="4"/>
      <c r="I874" s="4"/>
      <c r="J874" s="4"/>
      <c r="K874" s="5"/>
      <c r="L874" s="4"/>
      <c r="M874" s="4"/>
      <c r="N874" s="4"/>
      <c r="O874" s="4"/>
      <c r="P874" s="4"/>
      <c r="Q874" s="4"/>
      <c r="R874" s="4"/>
      <c r="S874" s="4"/>
      <c r="T874" s="4"/>
      <c r="U874" s="4"/>
      <c r="V874" s="4"/>
      <c r="W874" s="4"/>
      <c r="X874" s="4"/>
      <c r="Y874" s="4"/>
      <c r="Z874" s="4"/>
      <c r="AA874" s="4"/>
      <c r="AB874" s="4"/>
      <c r="AC874" s="4"/>
      <c r="AD874" s="4"/>
      <c r="AE874" s="4"/>
      <c r="AF874" s="4"/>
      <c r="AG874" s="4"/>
      <c r="AH874" s="4"/>
      <c r="AI874" s="4"/>
      <c r="AJ874" s="4"/>
      <c r="AK874" s="4"/>
      <c r="AL874" s="4"/>
      <c r="AM874" s="4"/>
      <c r="AN874" s="4"/>
    </row>
    <row r="875" spans="1:40" ht="12.75" customHeight="1">
      <c r="A875" s="4"/>
      <c r="B875" s="4"/>
      <c r="C875" s="4"/>
      <c r="D875" s="4"/>
      <c r="E875" s="4"/>
      <c r="F875" s="4"/>
      <c r="G875" s="4"/>
      <c r="H875" s="4"/>
      <c r="I875" s="4"/>
      <c r="J875" s="4"/>
      <c r="K875" s="5"/>
      <c r="L875" s="4"/>
      <c r="M875" s="4"/>
      <c r="N875" s="4"/>
      <c r="O875" s="4"/>
      <c r="P875" s="4"/>
      <c r="Q875" s="4"/>
      <c r="R875" s="4"/>
      <c r="S875" s="4"/>
      <c r="T875" s="4"/>
      <c r="U875" s="4"/>
      <c r="V875" s="4"/>
      <c r="W875" s="4"/>
      <c r="X875" s="4"/>
      <c r="Y875" s="4"/>
      <c r="Z875" s="4"/>
      <c r="AA875" s="4"/>
      <c r="AB875" s="4"/>
      <c r="AC875" s="4"/>
      <c r="AD875" s="4"/>
      <c r="AE875" s="4"/>
      <c r="AF875" s="4"/>
      <c r="AG875" s="4"/>
      <c r="AH875" s="4"/>
      <c r="AI875" s="4"/>
      <c r="AJ875" s="4"/>
      <c r="AK875" s="4"/>
      <c r="AL875" s="4"/>
      <c r="AM875" s="4"/>
      <c r="AN875" s="4"/>
    </row>
    <row r="876" spans="1:40" ht="12.75" customHeight="1">
      <c r="A876" s="4"/>
      <c r="B876" s="4"/>
      <c r="C876" s="4"/>
      <c r="D876" s="4"/>
      <c r="E876" s="4"/>
      <c r="F876" s="4"/>
      <c r="G876" s="4"/>
      <c r="H876" s="4"/>
      <c r="I876" s="4"/>
      <c r="J876" s="4"/>
      <c r="K876" s="5"/>
      <c r="L876" s="4"/>
      <c r="M876" s="4"/>
      <c r="N876" s="4"/>
      <c r="O876" s="4"/>
      <c r="P876" s="4"/>
      <c r="Q876" s="4"/>
      <c r="R876" s="4"/>
      <c r="S876" s="4"/>
      <c r="T876" s="4"/>
      <c r="U876" s="4"/>
      <c r="V876" s="4"/>
      <c r="W876" s="4"/>
      <c r="X876" s="4"/>
      <c r="Y876" s="4"/>
      <c r="Z876" s="4"/>
      <c r="AA876" s="4"/>
      <c r="AB876" s="4"/>
      <c r="AC876" s="4"/>
      <c r="AD876" s="4"/>
      <c r="AE876" s="4"/>
      <c r="AF876" s="4"/>
      <c r="AG876" s="4"/>
      <c r="AH876" s="4"/>
      <c r="AI876" s="4"/>
      <c r="AJ876" s="4"/>
      <c r="AK876" s="4"/>
      <c r="AL876" s="4"/>
      <c r="AM876" s="4"/>
      <c r="AN876" s="4"/>
    </row>
    <row r="877" spans="1:40" ht="12.75" customHeight="1">
      <c r="A877" s="4"/>
      <c r="B877" s="4"/>
      <c r="C877" s="4"/>
      <c r="D877" s="4"/>
      <c r="E877" s="4"/>
      <c r="F877" s="4"/>
      <c r="G877" s="4"/>
      <c r="H877" s="4"/>
      <c r="I877" s="4"/>
      <c r="J877" s="4"/>
      <c r="K877" s="5"/>
      <c r="L877" s="4"/>
      <c r="M877" s="4"/>
      <c r="N877" s="4"/>
      <c r="O877" s="4"/>
      <c r="P877" s="4"/>
      <c r="Q877" s="4"/>
      <c r="R877" s="4"/>
      <c r="S877" s="4"/>
      <c r="T877" s="4"/>
      <c r="U877" s="4"/>
      <c r="V877" s="4"/>
      <c r="W877" s="4"/>
      <c r="X877" s="4"/>
      <c r="Y877" s="4"/>
      <c r="Z877" s="4"/>
      <c r="AA877" s="4"/>
      <c r="AB877" s="4"/>
      <c r="AC877" s="4"/>
      <c r="AD877" s="4"/>
      <c r="AE877" s="4"/>
      <c r="AF877" s="4"/>
      <c r="AG877" s="4"/>
      <c r="AH877" s="4"/>
      <c r="AI877" s="4"/>
      <c r="AJ877" s="4"/>
      <c r="AK877" s="4"/>
      <c r="AL877" s="4"/>
      <c r="AM877" s="4"/>
      <c r="AN877" s="4"/>
    </row>
    <row r="878" spans="1:40" ht="12.75" customHeight="1">
      <c r="A878" s="4"/>
      <c r="B878" s="4"/>
      <c r="C878" s="4"/>
      <c r="D878" s="4"/>
      <c r="E878" s="4"/>
      <c r="F878" s="4"/>
      <c r="G878" s="4"/>
      <c r="H878" s="4"/>
      <c r="I878" s="4"/>
      <c r="J878" s="4"/>
      <c r="K878" s="5"/>
      <c r="L878" s="4"/>
      <c r="M878" s="4"/>
      <c r="N878" s="4"/>
      <c r="O878" s="4"/>
      <c r="P878" s="4"/>
      <c r="Q878" s="4"/>
      <c r="R878" s="4"/>
      <c r="S878" s="4"/>
      <c r="T878" s="4"/>
      <c r="U878" s="4"/>
      <c r="V878" s="4"/>
      <c r="W878" s="4"/>
      <c r="X878" s="4"/>
      <c r="Y878" s="4"/>
      <c r="Z878" s="4"/>
      <c r="AA878" s="4"/>
      <c r="AB878" s="4"/>
      <c r="AC878" s="4"/>
      <c r="AD878" s="4"/>
      <c r="AE878" s="4"/>
      <c r="AF878" s="4"/>
      <c r="AG878" s="4"/>
      <c r="AH878" s="4"/>
      <c r="AI878" s="4"/>
      <c r="AJ878" s="4"/>
      <c r="AK878" s="4"/>
      <c r="AL878" s="4"/>
      <c r="AM878" s="4"/>
      <c r="AN878" s="4"/>
    </row>
    <row r="879" spans="1:40" ht="12.75" customHeight="1">
      <c r="A879" s="4"/>
      <c r="B879" s="4"/>
      <c r="C879" s="4"/>
      <c r="D879" s="4"/>
      <c r="E879" s="4"/>
      <c r="F879" s="4"/>
      <c r="G879" s="4"/>
      <c r="H879" s="4"/>
      <c r="I879" s="4"/>
      <c r="J879" s="4"/>
      <c r="K879" s="5"/>
      <c r="L879" s="4"/>
      <c r="M879" s="4"/>
      <c r="N879" s="4"/>
      <c r="O879" s="4"/>
      <c r="P879" s="4"/>
      <c r="Q879" s="4"/>
      <c r="R879" s="4"/>
      <c r="S879" s="4"/>
      <c r="T879" s="4"/>
      <c r="U879" s="4"/>
      <c r="V879" s="4"/>
      <c r="W879" s="4"/>
      <c r="X879" s="4"/>
      <c r="Y879" s="4"/>
      <c r="Z879" s="4"/>
      <c r="AA879" s="4"/>
      <c r="AB879" s="4"/>
      <c r="AC879" s="4"/>
      <c r="AD879" s="4"/>
      <c r="AE879" s="4"/>
      <c r="AF879" s="4"/>
      <c r="AG879" s="4"/>
      <c r="AH879" s="4"/>
      <c r="AI879" s="4"/>
      <c r="AJ879" s="4"/>
      <c r="AK879" s="4"/>
      <c r="AL879" s="4"/>
      <c r="AM879" s="4"/>
      <c r="AN879" s="4"/>
    </row>
    <row r="880" spans="1:40" ht="12.75" customHeight="1">
      <c r="A880" s="4"/>
      <c r="B880" s="4"/>
      <c r="C880" s="4"/>
      <c r="D880" s="4"/>
      <c r="E880" s="4"/>
      <c r="F880" s="4"/>
      <c r="G880" s="4"/>
      <c r="H880" s="4"/>
      <c r="I880" s="4"/>
      <c r="J880" s="4"/>
      <c r="K880" s="5"/>
      <c r="L880" s="4"/>
      <c r="M880" s="4"/>
      <c r="N880" s="4"/>
      <c r="O880" s="4"/>
      <c r="P880" s="4"/>
      <c r="Q880" s="4"/>
      <c r="R880" s="4"/>
      <c r="S880" s="4"/>
      <c r="T880" s="4"/>
      <c r="U880" s="4"/>
      <c r="V880" s="4"/>
      <c r="W880" s="4"/>
      <c r="X880" s="4"/>
      <c r="Y880" s="4"/>
      <c r="Z880" s="4"/>
      <c r="AA880" s="4"/>
      <c r="AB880" s="4"/>
      <c r="AC880" s="4"/>
      <c r="AD880" s="4"/>
      <c r="AE880" s="4"/>
      <c r="AF880" s="4"/>
      <c r="AG880" s="4"/>
      <c r="AH880" s="4"/>
      <c r="AI880" s="4"/>
      <c r="AJ880" s="4"/>
      <c r="AK880" s="4"/>
      <c r="AL880" s="4"/>
      <c r="AM880" s="4"/>
      <c r="AN880" s="4"/>
    </row>
    <row r="881" spans="1:40" ht="12.75" customHeight="1">
      <c r="A881" s="4"/>
      <c r="B881" s="4"/>
      <c r="C881" s="4"/>
      <c r="D881" s="4"/>
      <c r="E881" s="4"/>
      <c r="F881" s="4"/>
      <c r="G881" s="4"/>
      <c r="H881" s="4"/>
      <c r="I881" s="4"/>
      <c r="J881" s="4"/>
      <c r="K881" s="5"/>
      <c r="L881" s="4"/>
      <c r="M881" s="4"/>
      <c r="N881" s="4"/>
      <c r="O881" s="4"/>
      <c r="P881" s="4"/>
      <c r="Q881" s="4"/>
      <c r="R881" s="4"/>
      <c r="S881" s="4"/>
      <c r="T881" s="4"/>
      <c r="U881" s="4"/>
      <c r="V881" s="4"/>
      <c r="W881" s="4"/>
      <c r="X881" s="4"/>
      <c r="Y881" s="4"/>
      <c r="Z881" s="4"/>
      <c r="AA881" s="4"/>
      <c r="AB881" s="4"/>
      <c r="AC881" s="4"/>
      <c r="AD881" s="4"/>
      <c r="AE881" s="4"/>
      <c r="AF881" s="4"/>
      <c r="AG881" s="4"/>
      <c r="AH881" s="4"/>
      <c r="AI881" s="4"/>
      <c r="AJ881" s="4"/>
      <c r="AK881" s="4"/>
      <c r="AL881" s="4"/>
      <c r="AM881" s="4"/>
      <c r="AN881" s="4"/>
    </row>
    <row r="882" spans="1:40" ht="12.75" customHeight="1">
      <c r="A882" s="4"/>
      <c r="B882" s="4"/>
      <c r="C882" s="4"/>
      <c r="D882" s="4"/>
      <c r="E882" s="4"/>
      <c r="F882" s="4"/>
      <c r="G882" s="4"/>
      <c r="H882" s="4"/>
      <c r="I882" s="4"/>
      <c r="J882" s="4"/>
      <c r="K882" s="5"/>
      <c r="L882" s="4"/>
      <c r="M882" s="4"/>
      <c r="N882" s="4"/>
      <c r="O882" s="4"/>
      <c r="P882" s="4"/>
      <c r="Q882" s="4"/>
      <c r="R882" s="4"/>
      <c r="S882" s="4"/>
      <c r="T882" s="4"/>
      <c r="U882" s="4"/>
      <c r="V882" s="4"/>
      <c r="W882" s="4"/>
      <c r="X882" s="4"/>
      <c r="Y882" s="4"/>
      <c r="Z882" s="4"/>
      <c r="AA882" s="4"/>
      <c r="AB882" s="4"/>
      <c r="AC882" s="4"/>
      <c r="AD882" s="4"/>
      <c r="AE882" s="4"/>
      <c r="AF882" s="4"/>
      <c r="AG882" s="4"/>
      <c r="AH882" s="4"/>
      <c r="AI882" s="4"/>
      <c r="AJ882" s="4"/>
      <c r="AK882" s="4"/>
      <c r="AL882" s="4"/>
      <c r="AM882" s="4"/>
      <c r="AN882" s="4"/>
    </row>
    <row r="883" spans="1:40" ht="12.75" customHeight="1">
      <c r="A883" s="4"/>
      <c r="B883" s="4"/>
      <c r="C883" s="4"/>
      <c r="D883" s="4"/>
      <c r="E883" s="4"/>
      <c r="F883" s="4"/>
      <c r="G883" s="4"/>
      <c r="H883" s="4"/>
      <c r="I883" s="4"/>
      <c r="J883" s="4"/>
      <c r="K883" s="5"/>
      <c r="L883" s="4"/>
      <c r="M883" s="4"/>
      <c r="N883" s="4"/>
      <c r="O883" s="4"/>
      <c r="P883" s="4"/>
      <c r="Q883" s="4"/>
      <c r="R883" s="4"/>
      <c r="S883" s="4"/>
      <c r="T883" s="4"/>
      <c r="U883" s="4"/>
      <c r="V883" s="4"/>
      <c r="W883" s="4"/>
      <c r="X883" s="4"/>
      <c r="Y883" s="4"/>
      <c r="Z883" s="4"/>
      <c r="AA883" s="4"/>
      <c r="AB883" s="4"/>
      <c r="AC883" s="4"/>
      <c r="AD883" s="4"/>
      <c r="AE883" s="4"/>
      <c r="AF883" s="4"/>
      <c r="AG883" s="4"/>
      <c r="AH883" s="4"/>
      <c r="AI883" s="4"/>
      <c r="AJ883" s="4"/>
      <c r="AK883" s="4"/>
      <c r="AL883" s="4"/>
      <c r="AM883" s="4"/>
      <c r="AN883" s="4"/>
    </row>
    <row r="884" spans="1:40" ht="12.75" customHeight="1">
      <c r="A884" s="4"/>
      <c r="B884" s="4"/>
      <c r="C884" s="4"/>
      <c r="D884" s="4"/>
      <c r="E884" s="4"/>
      <c r="F884" s="4"/>
      <c r="G884" s="4"/>
      <c r="H884" s="4"/>
      <c r="I884" s="4"/>
      <c r="J884" s="4"/>
      <c r="K884" s="5"/>
      <c r="L884" s="4"/>
      <c r="M884" s="4"/>
      <c r="N884" s="4"/>
      <c r="O884" s="4"/>
      <c r="P884" s="4"/>
      <c r="Q884" s="4"/>
      <c r="R884" s="4"/>
      <c r="S884" s="4"/>
      <c r="T884" s="4"/>
      <c r="U884" s="4"/>
      <c r="V884" s="4"/>
      <c r="W884" s="4"/>
      <c r="X884" s="4"/>
      <c r="Y884" s="4"/>
      <c r="Z884" s="4"/>
      <c r="AA884" s="4"/>
      <c r="AB884" s="4"/>
      <c r="AC884" s="4"/>
      <c r="AD884" s="4"/>
      <c r="AE884" s="4"/>
      <c r="AF884" s="4"/>
      <c r="AG884" s="4"/>
      <c r="AH884" s="4"/>
      <c r="AI884" s="4"/>
      <c r="AJ884" s="4"/>
      <c r="AK884" s="4"/>
      <c r="AL884" s="4"/>
      <c r="AM884" s="4"/>
      <c r="AN884" s="4"/>
    </row>
    <row r="885" spans="1:40" ht="12.75" customHeight="1">
      <c r="A885" s="4"/>
      <c r="B885" s="4"/>
      <c r="C885" s="4"/>
      <c r="D885" s="4"/>
      <c r="E885" s="4"/>
      <c r="F885" s="4"/>
      <c r="G885" s="4"/>
      <c r="H885" s="4"/>
      <c r="I885" s="4"/>
      <c r="J885" s="4"/>
      <c r="K885" s="5"/>
      <c r="L885" s="4"/>
      <c r="M885" s="4"/>
      <c r="N885" s="4"/>
      <c r="O885" s="4"/>
      <c r="P885" s="4"/>
      <c r="Q885" s="4"/>
      <c r="R885" s="4"/>
      <c r="S885" s="4"/>
      <c r="T885" s="4"/>
      <c r="U885" s="4"/>
      <c r="V885" s="4"/>
      <c r="W885" s="4"/>
      <c r="X885" s="4"/>
      <c r="Y885" s="4"/>
      <c r="Z885" s="4"/>
      <c r="AA885" s="4"/>
      <c r="AB885" s="4"/>
      <c r="AC885" s="4"/>
      <c r="AD885" s="4"/>
      <c r="AE885" s="4"/>
      <c r="AF885" s="4"/>
      <c r="AG885" s="4"/>
      <c r="AH885" s="4"/>
      <c r="AI885" s="4"/>
      <c r="AJ885" s="4"/>
      <c r="AK885" s="4"/>
      <c r="AL885" s="4"/>
      <c r="AM885" s="4"/>
      <c r="AN885" s="4"/>
    </row>
    <row r="886" spans="1:40" ht="12.75" customHeight="1">
      <c r="A886" s="4"/>
      <c r="B886" s="4"/>
      <c r="C886" s="4"/>
      <c r="D886" s="4"/>
      <c r="E886" s="4"/>
      <c r="F886" s="4"/>
      <c r="G886" s="4"/>
      <c r="H886" s="4"/>
      <c r="I886" s="4"/>
      <c r="J886" s="4"/>
      <c r="K886" s="5"/>
      <c r="L886" s="4"/>
      <c r="M886" s="4"/>
      <c r="N886" s="4"/>
      <c r="O886" s="4"/>
      <c r="P886" s="4"/>
      <c r="Q886" s="4"/>
      <c r="R886" s="4"/>
      <c r="S886" s="4"/>
      <c r="T886" s="4"/>
      <c r="U886" s="4"/>
      <c r="V886" s="4"/>
      <c r="W886" s="4"/>
      <c r="X886" s="4"/>
      <c r="Y886" s="4"/>
      <c r="Z886" s="4"/>
      <c r="AA886" s="4"/>
      <c r="AB886" s="4"/>
      <c r="AC886" s="4"/>
      <c r="AD886" s="4"/>
      <c r="AE886" s="4"/>
      <c r="AF886" s="4"/>
      <c r="AG886" s="4"/>
      <c r="AH886" s="4"/>
      <c r="AI886" s="4"/>
      <c r="AJ886" s="4"/>
      <c r="AK886" s="4"/>
      <c r="AL886" s="4"/>
      <c r="AM886" s="4"/>
      <c r="AN886" s="4"/>
    </row>
    <row r="887" spans="1:40" ht="12.75" customHeight="1">
      <c r="A887" s="4"/>
      <c r="B887" s="4"/>
      <c r="C887" s="4"/>
      <c r="D887" s="4"/>
      <c r="E887" s="4"/>
      <c r="F887" s="4"/>
      <c r="G887" s="4"/>
      <c r="H887" s="4"/>
      <c r="I887" s="4"/>
      <c r="J887" s="4"/>
      <c r="K887" s="5"/>
      <c r="L887" s="4"/>
      <c r="M887" s="4"/>
      <c r="N887" s="4"/>
      <c r="O887" s="4"/>
      <c r="P887" s="4"/>
      <c r="Q887" s="4"/>
      <c r="R887" s="4"/>
      <c r="S887" s="4"/>
      <c r="T887" s="4"/>
      <c r="U887" s="4"/>
      <c r="V887" s="4"/>
      <c r="W887" s="4"/>
      <c r="X887" s="4"/>
      <c r="Y887" s="4"/>
      <c r="Z887" s="4"/>
      <c r="AA887" s="4"/>
      <c r="AB887" s="4"/>
      <c r="AC887" s="4"/>
      <c r="AD887" s="4"/>
      <c r="AE887" s="4"/>
      <c r="AF887" s="4"/>
      <c r="AG887" s="4"/>
      <c r="AH887" s="4"/>
      <c r="AI887" s="4"/>
      <c r="AJ887" s="4"/>
      <c r="AK887" s="4"/>
      <c r="AL887" s="4"/>
      <c r="AM887" s="4"/>
      <c r="AN887" s="4"/>
    </row>
    <row r="888" spans="1:40" ht="12.75" customHeight="1">
      <c r="A888" s="4"/>
      <c r="B888" s="4"/>
      <c r="C888" s="4"/>
      <c r="D888" s="4"/>
      <c r="E888" s="4"/>
      <c r="F888" s="4"/>
      <c r="G888" s="4"/>
      <c r="H888" s="4"/>
      <c r="I888" s="4"/>
      <c r="J888" s="4"/>
      <c r="K888" s="5"/>
      <c r="L888" s="4"/>
      <c r="M888" s="4"/>
      <c r="N888" s="4"/>
      <c r="O888" s="4"/>
      <c r="P888" s="4"/>
      <c r="Q888" s="4"/>
      <c r="R888" s="4"/>
      <c r="S888" s="4"/>
      <c r="T888" s="4"/>
      <c r="U888" s="4"/>
      <c r="V888" s="4"/>
      <c r="W888" s="4"/>
      <c r="X888" s="4"/>
      <c r="Y888" s="4"/>
      <c r="Z888" s="4"/>
      <c r="AA888" s="4"/>
      <c r="AB888" s="4"/>
      <c r="AC888" s="4"/>
      <c r="AD888" s="4"/>
      <c r="AE888" s="4"/>
      <c r="AF888" s="4"/>
      <c r="AG888" s="4"/>
      <c r="AH888" s="4"/>
      <c r="AI888" s="4"/>
      <c r="AJ888" s="4"/>
      <c r="AK888" s="4"/>
      <c r="AL888" s="4"/>
      <c r="AM888" s="4"/>
      <c r="AN888" s="4"/>
    </row>
    <row r="889" spans="1:40" ht="12.75" customHeight="1">
      <c r="A889" s="4"/>
      <c r="B889" s="4"/>
      <c r="C889" s="4"/>
      <c r="D889" s="4"/>
      <c r="E889" s="4"/>
      <c r="F889" s="4"/>
      <c r="G889" s="4"/>
      <c r="H889" s="4"/>
      <c r="I889" s="4"/>
      <c r="J889" s="4"/>
      <c r="K889" s="5"/>
      <c r="L889" s="4"/>
      <c r="M889" s="4"/>
      <c r="N889" s="4"/>
      <c r="O889" s="4"/>
      <c r="P889" s="4"/>
      <c r="Q889" s="4"/>
      <c r="R889" s="4"/>
      <c r="S889" s="4"/>
      <c r="T889" s="4"/>
      <c r="U889" s="4"/>
      <c r="V889" s="4"/>
      <c r="W889" s="4"/>
      <c r="X889" s="4"/>
      <c r="Y889" s="4"/>
      <c r="Z889" s="4"/>
      <c r="AA889" s="4"/>
      <c r="AB889" s="4"/>
      <c r="AC889" s="4"/>
      <c r="AD889" s="4"/>
      <c r="AE889" s="4"/>
      <c r="AF889" s="4"/>
      <c r="AG889" s="4"/>
      <c r="AH889" s="4"/>
      <c r="AI889" s="4"/>
      <c r="AJ889" s="4"/>
      <c r="AK889" s="4"/>
      <c r="AL889" s="4"/>
      <c r="AM889" s="4"/>
      <c r="AN889" s="4"/>
    </row>
    <row r="890" spans="1:40" ht="12.75" customHeight="1">
      <c r="A890" s="4"/>
      <c r="B890" s="4"/>
      <c r="C890" s="4"/>
      <c r="D890" s="4"/>
      <c r="E890" s="4"/>
      <c r="F890" s="4"/>
      <c r="G890" s="4"/>
      <c r="H890" s="4"/>
      <c r="I890" s="4"/>
      <c r="J890" s="4"/>
      <c r="K890" s="5"/>
      <c r="L890" s="4"/>
      <c r="M890" s="4"/>
      <c r="N890" s="4"/>
      <c r="O890" s="4"/>
      <c r="P890" s="4"/>
      <c r="Q890" s="4"/>
      <c r="R890" s="4"/>
      <c r="S890" s="4"/>
      <c r="T890" s="4"/>
      <c r="U890" s="4"/>
      <c r="V890" s="4"/>
      <c r="W890" s="4"/>
      <c r="X890" s="4"/>
      <c r="Y890" s="4"/>
      <c r="Z890" s="4"/>
      <c r="AA890" s="4"/>
      <c r="AB890" s="4"/>
      <c r="AC890" s="4"/>
      <c r="AD890" s="4"/>
      <c r="AE890" s="4"/>
      <c r="AF890" s="4"/>
      <c r="AG890" s="4"/>
      <c r="AH890" s="4"/>
      <c r="AI890" s="4"/>
      <c r="AJ890" s="4"/>
      <c r="AK890" s="4"/>
      <c r="AL890" s="4"/>
      <c r="AM890" s="4"/>
      <c r="AN890" s="4"/>
    </row>
    <row r="891" spans="1:40" ht="12.75" customHeight="1">
      <c r="A891" s="4"/>
      <c r="B891" s="4"/>
      <c r="C891" s="4"/>
      <c r="D891" s="4"/>
      <c r="E891" s="4"/>
      <c r="F891" s="4"/>
      <c r="G891" s="4"/>
      <c r="H891" s="4"/>
      <c r="I891" s="4"/>
      <c r="J891" s="4"/>
      <c r="K891" s="5"/>
      <c r="L891" s="4"/>
      <c r="M891" s="4"/>
      <c r="N891" s="4"/>
      <c r="O891" s="4"/>
      <c r="P891" s="4"/>
      <c r="Q891" s="4"/>
      <c r="R891" s="4"/>
      <c r="S891" s="4"/>
      <c r="T891" s="4"/>
      <c r="U891" s="4"/>
      <c r="V891" s="4"/>
      <c r="W891" s="4"/>
      <c r="X891" s="4"/>
      <c r="Y891" s="4"/>
      <c r="Z891" s="4"/>
      <c r="AA891" s="4"/>
      <c r="AB891" s="4"/>
      <c r="AC891" s="4"/>
      <c r="AD891" s="4"/>
      <c r="AE891" s="4"/>
      <c r="AF891" s="4"/>
      <c r="AG891" s="4"/>
      <c r="AH891" s="4"/>
      <c r="AI891" s="4"/>
      <c r="AJ891" s="4"/>
      <c r="AK891" s="4"/>
      <c r="AL891" s="4"/>
      <c r="AM891" s="4"/>
      <c r="AN891" s="4"/>
    </row>
    <row r="892" spans="1:40" ht="12.75" customHeight="1">
      <c r="A892" s="4"/>
      <c r="B892" s="4"/>
      <c r="C892" s="4"/>
      <c r="D892" s="4"/>
      <c r="E892" s="4"/>
      <c r="F892" s="4"/>
      <c r="G892" s="4"/>
      <c r="H892" s="4"/>
      <c r="I892" s="4"/>
      <c r="J892" s="4"/>
      <c r="K892" s="5"/>
      <c r="L892" s="4"/>
      <c r="M892" s="4"/>
      <c r="N892" s="4"/>
      <c r="O892" s="4"/>
      <c r="P892" s="4"/>
      <c r="Q892" s="4"/>
      <c r="R892" s="4"/>
      <c r="S892" s="4"/>
      <c r="T892" s="4"/>
      <c r="U892" s="4"/>
      <c r="V892" s="4"/>
      <c r="W892" s="4"/>
      <c r="X892" s="4"/>
      <c r="Y892" s="4"/>
      <c r="Z892" s="4"/>
      <c r="AA892" s="4"/>
      <c r="AB892" s="4"/>
      <c r="AC892" s="4"/>
      <c r="AD892" s="4"/>
      <c r="AE892" s="4"/>
      <c r="AF892" s="4"/>
      <c r="AG892" s="4"/>
      <c r="AH892" s="4"/>
      <c r="AI892" s="4"/>
      <c r="AJ892" s="4"/>
      <c r="AK892" s="4"/>
      <c r="AL892" s="4"/>
      <c r="AM892" s="4"/>
      <c r="AN892" s="4"/>
    </row>
    <row r="893" spans="1:40" ht="12.75" customHeight="1">
      <c r="A893" s="4"/>
      <c r="B893" s="4"/>
      <c r="C893" s="4"/>
      <c r="D893" s="4"/>
      <c r="E893" s="4"/>
      <c r="F893" s="4"/>
      <c r="G893" s="4"/>
      <c r="H893" s="4"/>
      <c r="I893" s="4"/>
      <c r="J893" s="4"/>
      <c r="K893" s="5"/>
      <c r="L893" s="4"/>
      <c r="M893" s="4"/>
      <c r="N893" s="4"/>
      <c r="O893" s="4"/>
      <c r="P893" s="4"/>
      <c r="Q893" s="4"/>
      <c r="R893" s="4"/>
      <c r="S893" s="4"/>
      <c r="T893" s="4"/>
      <c r="U893" s="4"/>
      <c r="V893" s="4"/>
      <c r="W893" s="4"/>
      <c r="X893" s="4"/>
      <c r="Y893" s="4"/>
      <c r="Z893" s="4"/>
      <c r="AA893" s="4"/>
      <c r="AB893" s="4"/>
      <c r="AC893" s="4"/>
      <c r="AD893" s="4"/>
      <c r="AE893" s="4"/>
      <c r="AF893" s="4"/>
      <c r="AG893" s="4"/>
      <c r="AH893" s="4"/>
      <c r="AI893" s="4"/>
      <c r="AJ893" s="4"/>
      <c r="AK893" s="4"/>
      <c r="AL893" s="4"/>
      <c r="AM893" s="4"/>
      <c r="AN893" s="4"/>
    </row>
    <row r="894" spans="1:40" ht="12.75" customHeight="1">
      <c r="A894" s="4"/>
      <c r="B894" s="4"/>
      <c r="C894" s="4"/>
      <c r="D894" s="4"/>
      <c r="E894" s="4"/>
      <c r="F894" s="4"/>
      <c r="G894" s="4"/>
      <c r="H894" s="4"/>
      <c r="I894" s="4"/>
      <c r="J894" s="4"/>
      <c r="K894" s="5"/>
      <c r="L894" s="4"/>
      <c r="M894" s="4"/>
      <c r="N894" s="4"/>
      <c r="O894" s="4"/>
      <c r="P894" s="4"/>
      <c r="Q894" s="4"/>
      <c r="R894" s="4"/>
      <c r="S894" s="4"/>
      <c r="T894" s="4"/>
      <c r="U894" s="4"/>
      <c r="V894" s="4"/>
      <c r="W894" s="4"/>
      <c r="X894" s="4"/>
      <c r="Y894" s="4"/>
      <c r="Z894" s="4"/>
      <c r="AA894" s="4"/>
      <c r="AB894" s="4"/>
      <c r="AC894" s="4"/>
      <c r="AD894" s="4"/>
      <c r="AE894" s="4"/>
      <c r="AF894" s="4"/>
      <c r="AG894" s="4"/>
      <c r="AH894" s="4"/>
      <c r="AI894" s="4"/>
      <c r="AJ894" s="4"/>
      <c r="AK894" s="4"/>
      <c r="AL894" s="4"/>
      <c r="AM894" s="4"/>
      <c r="AN894" s="4"/>
    </row>
    <row r="895" spans="1:40" ht="12.75" customHeight="1">
      <c r="A895" s="4"/>
      <c r="B895" s="4"/>
      <c r="C895" s="4"/>
      <c r="D895" s="4"/>
      <c r="E895" s="4"/>
      <c r="F895" s="4"/>
      <c r="G895" s="4"/>
      <c r="H895" s="4"/>
      <c r="I895" s="4"/>
      <c r="J895" s="4"/>
      <c r="K895" s="5"/>
      <c r="L895" s="4"/>
      <c r="M895" s="4"/>
      <c r="N895" s="4"/>
      <c r="O895" s="4"/>
      <c r="P895" s="4"/>
      <c r="Q895" s="4"/>
      <c r="R895" s="4"/>
      <c r="S895" s="4"/>
      <c r="T895" s="4"/>
      <c r="U895" s="4"/>
      <c r="V895" s="4"/>
      <c r="W895" s="4"/>
      <c r="X895" s="4"/>
      <c r="Y895" s="4"/>
      <c r="Z895" s="4"/>
      <c r="AA895" s="4"/>
      <c r="AB895" s="4"/>
      <c r="AC895" s="4"/>
      <c r="AD895" s="4"/>
      <c r="AE895" s="4"/>
      <c r="AF895" s="4"/>
      <c r="AG895" s="4"/>
      <c r="AH895" s="4"/>
      <c r="AI895" s="4"/>
      <c r="AJ895" s="4"/>
      <c r="AK895" s="4"/>
      <c r="AL895" s="4"/>
      <c r="AM895" s="4"/>
      <c r="AN895" s="4"/>
    </row>
    <row r="896" spans="1:40" ht="12.75" customHeight="1">
      <c r="A896" s="4"/>
      <c r="B896" s="4"/>
      <c r="C896" s="4"/>
      <c r="D896" s="4"/>
      <c r="E896" s="4"/>
      <c r="F896" s="4"/>
      <c r="G896" s="4"/>
      <c r="H896" s="4"/>
      <c r="I896" s="4"/>
      <c r="J896" s="4"/>
      <c r="K896" s="5"/>
      <c r="L896" s="4"/>
      <c r="M896" s="4"/>
      <c r="N896" s="4"/>
      <c r="O896" s="4"/>
      <c r="P896" s="4"/>
      <c r="Q896" s="4"/>
      <c r="R896" s="4"/>
      <c r="S896" s="4"/>
      <c r="T896" s="4"/>
      <c r="U896" s="4"/>
      <c r="V896" s="4"/>
      <c r="W896" s="4"/>
      <c r="X896" s="4"/>
      <c r="Y896" s="4"/>
      <c r="Z896" s="4"/>
      <c r="AA896" s="4"/>
      <c r="AB896" s="4"/>
      <c r="AC896" s="4"/>
      <c r="AD896" s="4"/>
      <c r="AE896" s="4"/>
      <c r="AF896" s="4"/>
      <c r="AG896" s="4"/>
      <c r="AH896" s="4"/>
      <c r="AI896" s="4"/>
      <c r="AJ896" s="4"/>
      <c r="AK896" s="4"/>
      <c r="AL896" s="4"/>
      <c r="AM896" s="4"/>
      <c r="AN896" s="4"/>
    </row>
    <row r="897" spans="1:40" ht="12.75" customHeight="1">
      <c r="A897" s="4"/>
      <c r="B897" s="4"/>
      <c r="C897" s="4"/>
      <c r="D897" s="4"/>
      <c r="E897" s="4"/>
      <c r="F897" s="4"/>
      <c r="G897" s="4"/>
      <c r="H897" s="4"/>
      <c r="I897" s="4"/>
      <c r="J897" s="4"/>
      <c r="K897" s="5"/>
      <c r="L897" s="4"/>
      <c r="M897" s="4"/>
      <c r="N897" s="4"/>
      <c r="O897" s="4"/>
      <c r="P897" s="4"/>
      <c r="Q897" s="4"/>
      <c r="R897" s="4"/>
      <c r="S897" s="4"/>
      <c r="T897" s="4"/>
      <c r="U897" s="4"/>
      <c r="V897" s="4"/>
      <c r="W897" s="4"/>
      <c r="X897" s="4"/>
      <c r="Y897" s="4"/>
      <c r="Z897" s="4"/>
      <c r="AA897" s="4"/>
      <c r="AB897" s="4"/>
      <c r="AC897" s="4"/>
      <c r="AD897" s="4"/>
      <c r="AE897" s="4"/>
      <c r="AF897" s="4"/>
      <c r="AG897" s="4"/>
      <c r="AH897" s="4"/>
      <c r="AI897" s="4"/>
      <c r="AJ897" s="4"/>
      <c r="AK897" s="4"/>
      <c r="AL897" s="4"/>
      <c r="AM897" s="4"/>
      <c r="AN897" s="4"/>
    </row>
    <row r="898" spans="1:40" ht="12.75" customHeight="1">
      <c r="A898" s="4"/>
      <c r="B898" s="4"/>
      <c r="C898" s="4"/>
      <c r="D898" s="4"/>
      <c r="E898" s="4"/>
      <c r="F898" s="4"/>
      <c r="G898" s="4"/>
      <c r="H898" s="4"/>
      <c r="I898" s="4"/>
      <c r="J898" s="4"/>
      <c r="K898" s="5"/>
      <c r="L898" s="4"/>
      <c r="M898" s="4"/>
      <c r="N898" s="4"/>
      <c r="O898" s="4"/>
      <c r="P898" s="4"/>
      <c r="Q898" s="4"/>
      <c r="R898" s="4"/>
      <c r="S898" s="4"/>
      <c r="T898" s="4"/>
      <c r="U898" s="4"/>
      <c r="V898" s="4"/>
      <c r="W898" s="4"/>
      <c r="X898" s="4"/>
      <c r="Y898" s="4"/>
      <c r="Z898" s="4"/>
      <c r="AA898" s="4"/>
      <c r="AB898" s="4"/>
      <c r="AC898" s="4"/>
      <c r="AD898" s="4"/>
      <c r="AE898" s="4"/>
      <c r="AF898" s="4"/>
      <c r="AG898" s="4"/>
      <c r="AH898" s="4"/>
      <c r="AI898" s="4"/>
      <c r="AJ898" s="4"/>
      <c r="AK898" s="4"/>
      <c r="AL898" s="4"/>
      <c r="AM898" s="4"/>
      <c r="AN898" s="4"/>
    </row>
    <row r="899" spans="1:40" ht="12.75" customHeight="1">
      <c r="A899" s="4"/>
      <c r="B899" s="4"/>
      <c r="C899" s="4"/>
      <c r="D899" s="4"/>
      <c r="E899" s="4"/>
      <c r="F899" s="4"/>
      <c r="G899" s="4"/>
      <c r="H899" s="4"/>
      <c r="I899" s="4"/>
      <c r="J899" s="4"/>
      <c r="K899" s="5"/>
      <c r="L899" s="4"/>
      <c r="M899" s="4"/>
      <c r="N899" s="4"/>
      <c r="O899" s="4"/>
      <c r="P899" s="4"/>
      <c r="Q899" s="4"/>
      <c r="R899" s="4"/>
      <c r="S899" s="4"/>
      <c r="T899" s="4"/>
      <c r="U899" s="4"/>
      <c r="V899" s="4"/>
      <c r="W899" s="4"/>
      <c r="X899" s="4"/>
      <c r="Y899" s="4"/>
      <c r="Z899" s="4"/>
      <c r="AA899" s="4"/>
      <c r="AB899" s="4"/>
      <c r="AC899" s="4"/>
      <c r="AD899" s="4"/>
      <c r="AE899" s="4"/>
      <c r="AF899" s="4"/>
      <c r="AG899" s="4"/>
      <c r="AH899" s="4"/>
      <c r="AI899" s="4"/>
      <c r="AJ899" s="4"/>
      <c r="AK899" s="4"/>
      <c r="AL899" s="4"/>
      <c r="AM899" s="4"/>
      <c r="AN899" s="4"/>
    </row>
    <row r="900" spans="1:40" ht="12.75" customHeight="1">
      <c r="A900" s="4"/>
      <c r="B900" s="4"/>
      <c r="C900" s="4"/>
      <c r="D900" s="4"/>
      <c r="E900" s="4"/>
      <c r="F900" s="4"/>
      <c r="G900" s="4"/>
      <c r="H900" s="4"/>
      <c r="I900" s="4"/>
      <c r="J900" s="4"/>
      <c r="K900" s="5"/>
      <c r="L900" s="4"/>
      <c r="M900" s="4"/>
      <c r="N900" s="4"/>
      <c r="O900" s="4"/>
      <c r="P900" s="4"/>
      <c r="Q900" s="4"/>
      <c r="R900" s="4"/>
      <c r="S900" s="4"/>
      <c r="T900" s="4"/>
      <c r="U900" s="4"/>
      <c r="V900" s="4"/>
      <c r="W900" s="4"/>
      <c r="X900" s="4"/>
      <c r="Y900" s="4"/>
      <c r="Z900" s="4"/>
      <c r="AA900" s="4"/>
      <c r="AB900" s="4"/>
      <c r="AC900" s="4"/>
      <c r="AD900" s="4"/>
      <c r="AE900" s="4"/>
      <c r="AF900" s="4"/>
      <c r="AG900" s="4"/>
      <c r="AH900" s="4"/>
      <c r="AI900" s="4"/>
      <c r="AJ900" s="4"/>
      <c r="AK900" s="4"/>
      <c r="AL900" s="4"/>
      <c r="AM900" s="4"/>
      <c r="AN900" s="4"/>
    </row>
    <row r="901" spans="1:40" ht="12.75" customHeight="1">
      <c r="A901" s="4"/>
      <c r="B901" s="4"/>
      <c r="C901" s="4"/>
      <c r="D901" s="4"/>
      <c r="E901" s="4"/>
      <c r="F901" s="4"/>
      <c r="G901" s="4"/>
      <c r="H901" s="4"/>
      <c r="I901" s="4"/>
      <c r="J901" s="4"/>
      <c r="K901" s="5"/>
      <c r="L901" s="4"/>
      <c r="M901" s="4"/>
      <c r="N901" s="4"/>
      <c r="O901" s="4"/>
      <c r="P901" s="4"/>
      <c r="Q901" s="4"/>
      <c r="R901" s="4"/>
      <c r="S901" s="4"/>
      <c r="T901" s="4"/>
      <c r="U901" s="4"/>
      <c r="V901" s="4"/>
      <c r="W901" s="4"/>
      <c r="X901" s="4"/>
      <c r="Y901" s="4"/>
      <c r="Z901" s="4"/>
      <c r="AA901" s="4"/>
      <c r="AB901" s="4"/>
      <c r="AC901" s="4"/>
      <c r="AD901" s="4"/>
      <c r="AE901" s="4"/>
      <c r="AF901" s="4"/>
      <c r="AG901" s="4"/>
      <c r="AH901" s="4"/>
      <c r="AI901" s="4"/>
      <c r="AJ901" s="4"/>
      <c r="AK901" s="4"/>
      <c r="AL901" s="4"/>
      <c r="AM901" s="4"/>
      <c r="AN901" s="4"/>
    </row>
    <row r="902" spans="1:40" ht="12.75" customHeight="1">
      <c r="A902" s="4"/>
      <c r="B902" s="4"/>
      <c r="C902" s="4"/>
      <c r="D902" s="4"/>
      <c r="E902" s="4"/>
      <c r="F902" s="4"/>
      <c r="G902" s="4"/>
      <c r="H902" s="4"/>
      <c r="I902" s="4"/>
      <c r="J902" s="4"/>
      <c r="K902" s="5"/>
      <c r="L902" s="4"/>
      <c r="M902" s="4"/>
      <c r="N902" s="4"/>
      <c r="O902" s="4"/>
      <c r="P902" s="4"/>
      <c r="Q902" s="4"/>
      <c r="R902" s="4"/>
      <c r="S902" s="4"/>
      <c r="T902" s="4"/>
      <c r="U902" s="4"/>
      <c r="V902" s="4"/>
      <c r="W902" s="4"/>
      <c r="X902" s="4"/>
      <c r="Y902" s="4"/>
      <c r="Z902" s="4"/>
      <c r="AA902" s="4"/>
      <c r="AB902" s="4"/>
      <c r="AC902" s="4"/>
      <c r="AD902" s="4"/>
      <c r="AE902" s="4"/>
      <c r="AF902" s="4"/>
      <c r="AG902" s="4"/>
      <c r="AH902" s="4"/>
      <c r="AI902" s="4"/>
      <c r="AJ902" s="4"/>
      <c r="AK902" s="4"/>
      <c r="AL902" s="4"/>
      <c r="AM902" s="4"/>
      <c r="AN902" s="4"/>
    </row>
    <row r="903" spans="1:40" ht="12.75" customHeight="1">
      <c r="A903" s="4"/>
      <c r="B903" s="4"/>
      <c r="C903" s="4"/>
      <c r="D903" s="4"/>
      <c r="E903" s="4"/>
      <c r="F903" s="4"/>
      <c r="G903" s="4"/>
      <c r="H903" s="4"/>
      <c r="I903" s="4"/>
      <c r="J903" s="4"/>
      <c r="K903" s="5"/>
      <c r="L903" s="4"/>
      <c r="M903" s="4"/>
      <c r="N903" s="4"/>
      <c r="O903" s="4"/>
      <c r="P903" s="4"/>
      <c r="Q903" s="4"/>
      <c r="R903" s="4"/>
      <c r="S903" s="4"/>
      <c r="T903" s="4"/>
      <c r="U903" s="4"/>
      <c r="V903" s="4"/>
      <c r="W903" s="4"/>
      <c r="X903" s="4"/>
      <c r="Y903" s="4"/>
      <c r="Z903" s="4"/>
      <c r="AA903" s="4"/>
      <c r="AB903" s="4"/>
      <c r="AC903" s="4"/>
      <c r="AD903" s="4"/>
      <c r="AE903" s="4"/>
      <c r="AF903" s="4"/>
      <c r="AG903" s="4"/>
      <c r="AH903" s="4"/>
      <c r="AI903" s="4"/>
      <c r="AJ903" s="4"/>
      <c r="AK903" s="4"/>
      <c r="AL903" s="4"/>
      <c r="AM903" s="4"/>
      <c r="AN903" s="4"/>
    </row>
    <row r="904" spans="1:40" ht="12.75" customHeight="1">
      <c r="A904" s="4"/>
      <c r="B904" s="4"/>
      <c r="C904" s="4"/>
      <c r="D904" s="4"/>
      <c r="E904" s="4"/>
      <c r="F904" s="4"/>
      <c r="G904" s="4"/>
      <c r="H904" s="4"/>
      <c r="I904" s="4"/>
      <c r="J904" s="4"/>
      <c r="K904" s="5"/>
      <c r="L904" s="4"/>
      <c r="M904" s="4"/>
      <c r="N904" s="4"/>
      <c r="O904" s="4"/>
      <c r="P904" s="4"/>
      <c r="Q904" s="4"/>
      <c r="R904" s="4"/>
      <c r="S904" s="4"/>
      <c r="T904" s="4"/>
      <c r="U904" s="4"/>
      <c r="V904" s="4"/>
      <c r="W904" s="4"/>
      <c r="X904" s="4"/>
      <c r="Y904" s="4"/>
      <c r="Z904" s="4"/>
      <c r="AA904" s="4"/>
      <c r="AB904" s="4"/>
      <c r="AC904" s="4"/>
      <c r="AD904" s="4"/>
      <c r="AE904" s="4"/>
      <c r="AF904" s="4"/>
      <c r="AG904" s="4"/>
      <c r="AH904" s="4"/>
      <c r="AI904" s="4"/>
      <c r="AJ904" s="4"/>
      <c r="AK904" s="4"/>
      <c r="AL904" s="4"/>
      <c r="AM904" s="4"/>
      <c r="AN904" s="4"/>
    </row>
    <row r="905" spans="1:40" ht="12.75" customHeight="1">
      <c r="A905" s="4"/>
      <c r="B905" s="4"/>
      <c r="C905" s="4"/>
      <c r="D905" s="4"/>
      <c r="E905" s="4"/>
      <c r="F905" s="4"/>
      <c r="G905" s="4"/>
      <c r="H905" s="4"/>
      <c r="I905" s="4"/>
      <c r="J905" s="4"/>
      <c r="K905" s="5"/>
      <c r="L905" s="4"/>
      <c r="M905" s="4"/>
      <c r="N905" s="4"/>
      <c r="O905" s="4"/>
      <c r="P905" s="4"/>
      <c r="Q905" s="4"/>
      <c r="R905" s="4"/>
      <c r="S905" s="4"/>
      <c r="T905" s="4"/>
      <c r="U905" s="4"/>
      <c r="V905" s="4"/>
      <c r="W905" s="4"/>
      <c r="X905" s="4"/>
      <c r="Y905" s="4"/>
      <c r="Z905" s="4"/>
      <c r="AA905" s="4"/>
      <c r="AB905" s="4"/>
      <c r="AC905" s="4"/>
      <c r="AD905" s="4"/>
      <c r="AE905" s="4"/>
      <c r="AF905" s="4"/>
      <c r="AG905" s="4"/>
      <c r="AH905" s="4"/>
      <c r="AI905" s="4"/>
      <c r="AJ905" s="4"/>
      <c r="AK905" s="4"/>
      <c r="AL905" s="4"/>
      <c r="AM905" s="4"/>
      <c r="AN905" s="4"/>
    </row>
    <row r="906" spans="1:40" ht="12.75" customHeight="1">
      <c r="A906" s="4"/>
      <c r="B906" s="4"/>
      <c r="C906" s="4"/>
      <c r="D906" s="4"/>
      <c r="E906" s="4"/>
      <c r="F906" s="4"/>
      <c r="G906" s="4"/>
      <c r="H906" s="4"/>
      <c r="I906" s="4"/>
      <c r="J906" s="4"/>
      <c r="K906" s="5"/>
      <c r="L906" s="4"/>
      <c r="M906" s="4"/>
      <c r="N906" s="4"/>
      <c r="O906" s="4"/>
      <c r="P906" s="4"/>
      <c r="Q906" s="4"/>
      <c r="R906" s="4"/>
      <c r="S906" s="4"/>
      <c r="T906" s="4"/>
      <c r="U906" s="4"/>
      <c r="V906" s="4"/>
      <c r="W906" s="4"/>
      <c r="X906" s="4"/>
      <c r="Y906" s="4"/>
      <c r="Z906" s="4"/>
      <c r="AA906" s="4"/>
      <c r="AB906" s="4"/>
      <c r="AC906" s="4"/>
      <c r="AD906" s="4"/>
      <c r="AE906" s="4"/>
      <c r="AF906" s="4"/>
      <c r="AG906" s="4"/>
      <c r="AH906" s="4"/>
      <c r="AI906" s="4"/>
      <c r="AJ906" s="4"/>
      <c r="AK906" s="4"/>
      <c r="AL906" s="4"/>
      <c r="AM906" s="4"/>
      <c r="AN906" s="4"/>
    </row>
    <row r="907" spans="1:40" ht="12.75" customHeight="1">
      <c r="A907" s="4"/>
      <c r="B907" s="4"/>
      <c r="C907" s="4"/>
      <c r="D907" s="4"/>
      <c r="E907" s="4"/>
      <c r="F907" s="4"/>
      <c r="G907" s="4"/>
      <c r="H907" s="4"/>
      <c r="I907" s="4"/>
      <c r="J907" s="4"/>
      <c r="K907" s="5"/>
      <c r="L907" s="4"/>
      <c r="M907" s="4"/>
      <c r="N907" s="4"/>
      <c r="O907" s="4"/>
      <c r="P907" s="4"/>
      <c r="Q907" s="4"/>
      <c r="R907" s="4"/>
      <c r="S907" s="4"/>
      <c r="T907" s="4"/>
      <c r="U907" s="4"/>
      <c r="V907" s="4"/>
      <c r="W907" s="4"/>
      <c r="X907" s="4"/>
      <c r="Y907" s="4"/>
      <c r="Z907" s="4"/>
      <c r="AA907" s="4"/>
      <c r="AB907" s="4"/>
      <c r="AC907" s="4"/>
      <c r="AD907" s="4"/>
      <c r="AE907" s="4"/>
      <c r="AF907" s="4"/>
      <c r="AG907" s="4"/>
      <c r="AH907" s="4"/>
      <c r="AI907" s="4"/>
      <c r="AJ907" s="4"/>
      <c r="AK907" s="4"/>
      <c r="AL907" s="4"/>
      <c r="AM907" s="4"/>
      <c r="AN907" s="4"/>
    </row>
    <row r="908" spans="1:40" ht="12.75" customHeight="1">
      <c r="A908" s="4"/>
      <c r="B908" s="4"/>
      <c r="C908" s="4"/>
      <c r="D908" s="4"/>
      <c r="E908" s="4"/>
      <c r="F908" s="4"/>
      <c r="G908" s="4"/>
      <c r="H908" s="4"/>
      <c r="I908" s="4"/>
      <c r="J908" s="4"/>
      <c r="K908" s="5"/>
      <c r="L908" s="4"/>
      <c r="M908" s="4"/>
      <c r="N908" s="4"/>
      <c r="O908" s="4"/>
      <c r="P908" s="4"/>
      <c r="Q908" s="4"/>
      <c r="R908" s="4"/>
      <c r="S908" s="4"/>
      <c r="T908" s="4"/>
      <c r="U908" s="4"/>
      <c r="V908" s="4"/>
      <c r="W908" s="4"/>
      <c r="X908" s="4"/>
      <c r="Y908" s="4"/>
      <c r="Z908" s="4"/>
      <c r="AA908" s="4"/>
      <c r="AB908" s="4"/>
      <c r="AC908" s="4"/>
      <c r="AD908" s="4"/>
      <c r="AE908" s="4"/>
      <c r="AF908" s="4"/>
      <c r="AG908" s="4"/>
      <c r="AH908" s="4"/>
      <c r="AI908" s="4"/>
      <c r="AJ908" s="4"/>
      <c r="AK908" s="4"/>
      <c r="AL908" s="4"/>
      <c r="AM908" s="4"/>
      <c r="AN908" s="4"/>
    </row>
    <row r="909" spans="1:40" ht="12.75" customHeight="1">
      <c r="A909" s="4"/>
      <c r="B909" s="4"/>
      <c r="C909" s="4"/>
      <c r="D909" s="4"/>
      <c r="E909" s="4"/>
      <c r="F909" s="4"/>
      <c r="G909" s="4"/>
      <c r="H909" s="4"/>
      <c r="I909" s="4"/>
      <c r="J909" s="4"/>
      <c r="K909" s="5"/>
      <c r="L909" s="4"/>
      <c r="M909" s="4"/>
      <c r="N909" s="4"/>
      <c r="O909" s="4"/>
      <c r="P909" s="4"/>
      <c r="Q909" s="4"/>
      <c r="R909" s="4"/>
      <c r="S909" s="4"/>
      <c r="T909" s="4"/>
      <c r="U909" s="4"/>
      <c r="V909" s="4"/>
      <c r="W909" s="4"/>
      <c r="X909" s="4"/>
      <c r="Y909" s="4"/>
      <c r="Z909" s="4"/>
      <c r="AA909" s="4"/>
      <c r="AB909" s="4"/>
      <c r="AC909" s="4"/>
      <c r="AD909" s="4"/>
      <c r="AE909" s="4"/>
      <c r="AF909" s="4"/>
      <c r="AG909" s="4"/>
      <c r="AH909" s="4"/>
      <c r="AI909" s="4"/>
      <c r="AJ909" s="4"/>
      <c r="AK909" s="4"/>
      <c r="AL909" s="4"/>
      <c r="AM909" s="4"/>
      <c r="AN909" s="4"/>
    </row>
    <row r="910" spans="1:40" ht="12.75" customHeight="1">
      <c r="A910" s="4"/>
      <c r="B910" s="4"/>
      <c r="C910" s="4"/>
      <c r="D910" s="4"/>
      <c r="E910" s="4"/>
      <c r="F910" s="4"/>
      <c r="G910" s="4"/>
      <c r="H910" s="4"/>
      <c r="I910" s="4"/>
      <c r="J910" s="4"/>
      <c r="K910" s="5"/>
      <c r="L910" s="4"/>
      <c r="M910" s="4"/>
      <c r="N910" s="4"/>
      <c r="O910" s="4"/>
      <c r="P910" s="4"/>
      <c r="Q910" s="4"/>
      <c r="R910" s="4"/>
      <c r="S910" s="4"/>
      <c r="T910" s="4"/>
      <c r="U910" s="4"/>
      <c r="V910" s="4"/>
      <c r="W910" s="4"/>
      <c r="X910" s="4"/>
      <c r="Y910" s="4"/>
      <c r="Z910" s="4"/>
      <c r="AA910" s="4"/>
      <c r="AB910" s="4"/>
      <c r="AC910" s="4"/>
      <c r="AD910" s="4"/>
      <c r="AE910" s="4"/>
      <c r="AF910" s="4"/>
      <c r="AG910" s="4"/>
      <c r="AH910" s="4"/>
      <c r="AI910" s="4"/>
      <c r="AJ910" s="4"/>
      <c r="AK910" s="4"/>
      <c r="AL910" s="4"/>
      <c r="AM910" s="4"/>
      <c r="AN910" s="4"/>
    </row>
    <row r="911" spans="1:40" ht="12.75" customHeight="1">
      <c r="A911" s="4"/>
      <c r="B911" s="4"/>
      <c r="C911" s="4"/>
      <c r="D911" s="4"/>
      <c r="E911" s="4"/>
      <c r="F911" s="4"/>
      <c r="G911" s="4"/>
      <c r="H911" s="4"/>
      <c r="I911" s="4"/>
      <c r="J911" s="4"/>
      <c r="K911" s="5"/>
      <c r="L911" s="4"/>
      <c r="M911" s="4"/>
      <c r="N911" s="4"/>
      <c r="O911" s="4"/>
      <c r="P911" s="4"/>
      <c r="Q911" s="4"/>
      <c r="R911" s="4"/>
      <c r="S911" s="4"/>
      <c r="T911" s="4"/>
      <c r="U911" s="4"/>
      <c r="V911" s="4"/>
      <c r="W911" s="4"/>
      <c r="X911" s="4"/>
      <c r="Y911" s="4"/>
      <c r="Z911" s="4"/>
      <c r="AA911" s="4"/>
      <c r="AB911" s="4"/>
      <c r="AC911" s="4"/>
      <c r="AD911" s="4"/>
      <c r="AE911" s="4"/>
      <c r="AF911" s="4"/>
      <c r="AG911" s="4"/>
      <c r="AH911" s="4"/>
      <c r="AI911" s="4"/>
      <c r="AJ911" s="4"/>
      <c r="AK911" s="4"/>
      <c r="AL911" s="4"/>
      <c r="AM911" s="4"/>
      <c r="AN911" s="4"/>
    </row>
    <row r="912" spans="1:40" ht="12.75" customHeight="1">
      <c r="A912" s="4"/>
      <c r="B912" s="4"/>
      <c r="C912" s="4"/>
      <c r="D912" s="4"/>
      <c r="E912" s="4"/>
      <c r="F912" s="4"/>
      <c r="G912" s="4"/>
      <c r="H912" s="4"/>
      <c r="I912" s="4"/>
      <c r="J912" s="4"/>
      <c r="K912" s="5"/>
      <c r="L912" s="4"/>
      <c r="M912" s="4"/>
      <c r="N912" s="4"/>
      <c r="O912" s="4"/>
      <c r="P912" s="4"/>
      <c r="Q912" s="4"/>
      <c r="R912" s="4"/>
      <c r="S912" s="4"/>
      <c r="T912" s="4"/>
      <c r="U912" s="4"/>
      <c r="V912" s="4"/>
      <c r="W912" s="4"/>
      <c r="X912" s="4"/>
      <c r="Y912" s="4"/>
      <c r="Z912" s="4"/>
      <c r="AA912" s="4"/>
      <c r="AB912" s="4"/>
      <c r="AC912" s="4"/>
      <c r="AD912" s="4"/>
      <c r="AE912" s="4"/>
      <c r="AF912" s="4"/>
      <c r="AG912" s="4"/>
      <c r="AH912" s="4"/>
      <c r="AI912" s="4"/>
      <c r="AJ912" s="4"/>
      <c r="AK912" s="4"/>
      <c r="AL912" s="4"/>
      <c r="AM912" s="4"/>
      <c r="AN912" s="4"/>
    </row>
    <row r="913" spans="1:40" ht="12.75" customHeight="1">
      <c r="A913" s="4"/>
      <c r="B913" s="4"/>
      <c r="C913" s="4"/>
      <c r="D913" s="4"/>
      <c r="E913" s="4"/>
      <c r="F913" s="4"/>
      <c r="G913" s="4"/>
      <c r="H913" s="4"/>
      <c r="I913" s="4"/>
      <c r="J913" s="4"/>
      <c r="K913" s="5"/>
      <c r="L913" s="4"/>
      <c r="M913" s="4"/>
      <c r="N913" s="4"/>
      <c r="O913" s="4"/>
      <c r="P913" s="4"/>
      <c r="Q913" s="4"/>
      <c r="R913" s="4"/>
      <c r="S913" s="4"/>
      <c r="T913" s="4"/>
      <c r="U913" s="4"/>
      <c r="V913" s="4"/>
      <c r="W913" s="4"/>
      <c r="X913" s="4"/>
      <c r="Y913" s="4"/>
      <c r="Z913" s="4"/>
      <c r="AA913" s="4"/>
      <c r="AB913" s="4"/>
      <c r="AC913" s="4"/>
      <c r="AD913" s="4"/>
      <c r="AE913" s="4"/>
      <c r="AF913" s="4"/>
      <c r="AG913" s="4"/>
      <c r="AH913" s="4"/>
      <c r="AI913" s="4"/>
      <c r="AJ913" s="4"/>
      <c r="AK913" s="4"/>
      <c r="AL913" s="4"/>
      <c r="AM913" s="4"/>
      <c r="AN913" s="4"/>
    </row>
    <row r="914" spans="1:40" ht="12.75" customHeight="1">
      <c r="A914" s="4"/>
      <c r="B914" s="4"/>
      <c r="C914" s="4"/>
      <c r="D914" s="4"/>
      <c r="E914" s="4"/>
      <c r="F914" s="4"/>
      <c r="G914" s="4"/>
      <c r="H914" s="4"/>
      <c r="I914" s="4"/>
      <c r="J914" s="4"/>
      <c r="K914" s="5"/>
      <c r="L914" s="4"/>
      <c r="M914" s="4"/>
      <c r="N914" s="4"/>
      <c r="O914" s="4"/>
      <c r="P914" s="4"/>
      <c r="Q914" s="4"/>
      <c r="R914" s="4"/>
      <c r="S914" s="4"/>
      <c r="T914" s="4"/>
      <c r="U914" s="4"/>
      <c r="V914" s="4"/>
      <c r="W914" s="4"/>
      <c r="X914" s="4"/>
      <c r="Y914" s="4"/>
      <c r="Z914" s="4"/>
      <c r="AA914" s="4"/>
      <c r="AB914" s="4"/>
      <c r="AC914" s="4"/>
      <c r="AD914" s="4"/>
      <c r="AE914" s="4"/>
      <c r="AF914" s="4"/>
      <c r="AG914" s="4"/>
      <c r="AH914" s="4"/>
      <c r="AI914" s="4"/>
      <c r="AJ914" s="4"/>
      <c r="AK914" s="4"/>
      <c r="AL914" s="4"/>
      <c r="AM914" s="4"/>
      <c r="AN914" s="4"/>
    </row>
    <row r="915" spans="1:40" ht="12.75" customHeight="1">
      <c r="A915" s="4"/>
      <c r="B915" s="4"/>
      <c r="C915" s="4"/>
      <c r="D915" s="4"/>
      <c r="E915" s="4"/>
      <c r="F915" s="4"/>
      <c r="G915" s="4"/>
      <c r="H915" s="4"/>
      <c r="I915" s="4"/>
      <c r="J915" s="4"/>
      <c r="K915" s="5"/>
      <c r="L915" s="4"/>
      <c r="M915" s="4"/>
      <c r="N915" s="4"/>
      <c r="O915" s="4"/>
      <c r="P915" s="4"/>
      <c r="Q915" s="4"/>
      <c r="R915" s="4"/>
      <c r="S915" s="4"/>
      <c r="T915" s="4"/>
      <c r="U915" s="4"/>
      <c r="V915" s="4"/>
      <c r="W915" s="4"/>
      <c r="X915" s="4"/>
      <c r="Y915" s="4"/>
      <c r="Z915" s="4"/>
      <c r="AA915" s="4"/>
      <c r="AB915" s="4"/>
      <c r="AC915" s="4"/>
      <c r="AD915" s="4"/>
      <c r="AE915" s="4"/>
      <c r="AF915" s="4"/>
      <c r="AG915" s="4"/>
      <c r="AH915" s="4"/>
      <c r="AI915" s="4"/>
      <c r="AJ915" s="4"/>
      <c r="AK915" s="4"/>
      <c r="AL915" s="4"/>
      <c r="AM915" s="4"/>
      <c r="AN915" s="4"/>
    </row>
    <row r="916" spans="1:40" ht="12.75" customHeight="1">
      <c r="A916" s="4"/>
      <c r="B916" s="4"/>
      <c r="C916" s="4"/>
      <c r="D916" s="4"/>
      <c r="E916" s="4"/>
      <c r="F916" s="4"/>
      <c r="G916" s="4"/>
      <c r="H916" s="4"/>
      <c r="I916" s="4"/>
      <c r="J916" s="4"/>
      <c r="K916" s="5"/>
      <c r="L916" s="4"/>
      <c r="M916" s="4"/>
      <c r="N916" s="4"/>
      <c r="O916" s="4"/>
      <c r="P916" s="4"/>
      <c r="Q916" s="4"/>
      <c r="R916" s="4"/>
      <c r="S916" s="4"/>
      <c r="T916" s="4"/>
      <c r="U916" s="4"/>
      <c r="V916" s="4"/>
      <c r="W916" s="4"/>
      <c r="X916" s="4"/>
      <c r="Y916" s="4"/>
      <c r="Z916" s="4"/>
      <c r="AA916" s="4"/>
      <c r="AB916" s="4"/>
      <c r="AC916" s="4"/>
      <c r="AD916" s="4"/>
      <c r="AE916" s="4"/>
      <c r="AF916" s="4"/>
      <c r="AG916" s="4"/>
      <c r="AH916" s="4"/>
      <c r="AI916" s="4"/>
      <c r="AJ916" s="4"/>
      <c r="AK916" s="4"/>
      <c r="AL916" s="4"/>
      <c r="AM916" s="4"/>
      <c r="AN916" s="4"/>
    </row>
    <row r="917" spans="1:40" ht="12.75" customHeight="1">
      <c r="A917" s="4"/>
      <c r="B917" s="4"/>
      <c r="C917" s="4"/>
      <c r="D917" s="4"/>
      <c r="E917" s="4"/>
      <c r="F917" s="4"/>
      <c r="G917" s="4"/>
      <c r="H917" s="4"/>
      <c r="I917" s="4"/>
      <c r="J917" s="4"/>
      <c r="K917" s="5"/>
      <c r="L917" s="4"/>
      <c r="M917" s="4"/>
      <c r="N917" s="4"/>
      <c r="O917" s="4"/>
      <c r="P917" s="4"/>
      <c r="Q917" s="4"/>
      <c r="R917" s="4"/>
      <c r="S917" s="4"/>
      <c r="T917" s="4"/>
      <c r="U917" s="4"/>
      <c r="V917" s="4"/>
      <c r="W917" s="4"/>
      <c r="X917" s="4"/>
      <c r="Y917" s="4"/>
      <c r="Z917" s="4"/>
      <c r="AA917" s="4"/>
      <c r="AB917" s="4"/>
      <c r="AC917" s="4"/>
      <c r="AD917" s="4"/>
      <c r="AE917" s="4"/>
      <c r="AF917" s="4"/>
      <c r="AG917" s="4"/>
      <c r="AH917" s="4"/>
      <c r="AI917" s="4"/>
      <c r="AJ917" s="4"/>
      <c r="AK917" s="4"/>
      <c r="AL917" s="4"/>
      <c r="AM917" s="4"/>
      <c r="AN917" s="4"/>
    </row>
    <row r="918" spans="1:40" ht="12.75" customHeight="1">
      <c r="A918" s="4"/>
      <c r="B918" s="4"/>
      <c r="C918" s="4"/>
      <c r="D918" s="4"/>
      <c r="E918" s="4"/>
      <c r="F918" s="4"/>
      <c r="G918" s="4"/>
      <c r="H918" s="4"/>
      <c r="I918" s="4"/>
      <c r="J918" s="4"/>
      <c r="K918" s="5"/>
      <c r="L918" s="4"/>
      <c r="M918" s="4"/>
      <c r="N918" s="4"/>
      <c r="O918" s="4"/>
      <c r="P918" s="4"/>
      <c r="Q918" s="4"/>
      <c r="R918" s="4"/>
      <c r="S918" s="4"/>
      <c r="T918" s="4"/>
      <c r="U918" s="4"/>
      <c r="V918" s="4"/>
      <c r="W918" s="4"/>
      <c r="X918" s="4"/>
      <c r="Y918" s="4"/>
      <c r="Z918" s="4"/>
      <c r="AA918" s="4"/>
      <c r="AB918" s="4"/>
      <c r="AC918" s="4"/>
      <c r="AD918" s="4"/>
      <c r="AE918" s="4"/>
      <c r="AF918" s="4"/>
      <c r="AG918" s="4"/>
      <c r="AH918" s="4"/>
      <c r="AI918" s="4"/>
      <c r="AJ918" s="4"/>
      <c r="AK918" s="4"/>
      <c r="AL918" s="4"/>
      <c r="AM918" s="4"/>
      <c r="AN918" s="4"/>
    </row>
    <row r="919" spans="1:40" ht="12.75" customHeight="1">
      <c r="A919" s="4"/>
      <c r="B919" s="4"/>
      <c r="C919" s="4"/>
      <c r="D919" s="4"/>
      <c r="E919" s="4"/>
      <c r="F919" s="4"/>
      <c r="G919" s="4"/>
      <c r="H919" s="4"/>
      <c r="I919" s="4"/>
      <c r="J919" s="4"/>
      <c r="K919" s="5"/>
      <c r="L919" s="4"/>
      <c r="M919" s="4"/>
      <c r="N919" s="4"/>
      <c r="O919" s="4"/>
      <c r="P919" s="4"/>
      <c r="Q919" s="4"/>
      <c r="R919" s="4"/>
      <c r="S919" s="4"/>
      <c r="T919" s="4"/>
      <c r="U919" s="4"/>
      <c r="V919" s="4"/>
      <c r="W919" s="4"/>
      <c r="X919" s="4"/>
      <c r="Y919" s="4"/>
      <c r="Z919" s="4"/>
      <c r="AA919" s="4"/>
      <c r="AB919" s="4"/>
      <c r="AC919" s="4"/>
      <c r="AD919" s="4"/>
      <c r="AE919" s="4"/>
      <c r="AF919" s="4"/>
      <c r="AG919" s="4"/>
      <c r="AH919" s="4"/>
      <c r="AI919" s="4"/>
      <c r="AJ919" s="4"/>
      <c r="AK919" s="4"/>
      <c r="AL919" s="4"/>
      <c r="AM919" s="4"/>
      <c r="AN919" s="4"/>
    </row>
    <row r="920" spans="1:40" ht="12.75" customHeight="1">
      <c r="A920" s="4"/>
      <c r="B920" s="4"/>
      <c r="C920" s="4"/>
      <c r="D920" s="4"/>
      <c r="E920" s="4"/>
      <c r="F920" s="4"/>
      <c r="G920" s="4"/>
      <c r="H920" s="4"/>
      <c r="I920" s="4"/>
      <c r="J920" s="4"/>
      <c r="K920" s="5"/>
      <c r="L920" s="4"/>
      <c r="M920" s="4"/>
      <c r="N920" s="4"/>
      <c r="O920" s="4"/>
      <c r="P920" s="4"/>
      <c r="Q920" s="4"/>
      <c r="R920" s="4"/>
      <c r="S920" s="4"/>
      <c r="T920" s="4"/>
      <c r="U920" s="4"/>
      <c r="V920" s="4"/>
      <c r="W920" s="4"/>
      <c r="X920" s="4"/>
      <c r="Y920" s="4"/>
      <c r="Z920" s="4"/>
      <c r="AA920" s="4"/>
      <c r="AB920" s="4"/>
      <c r="AC920" s="4"/>
      <c r="AD920" s="4"/>
      <c r="AE920" s="4"/>
      <c r="AF920" s="4"/>
      <c r="AG920" s="4"/>
      <c r="AH920" s="4"/>
      <c r="AI920" s="4"/>
      <c r="AJ920" s="4"/>
      <c r="AK920" s="4"/>
      <c r="AL920" s="4"/>
      <c r="AM920" s="4"/>
      <c r="AN920" s="4"/>
    </row>
    <row r="921" spans="1:40" ht="12.75" customHeight="1">
      <c r="A921" s="4"/>
      <c r="B921" s="4"/>
      <c r="C921" s="4"/>
      <c r="D921" s="4"/>
      <c r="E921" s="4"/>
      <c r="F921" s="4"/>
      <c r="G921" s="4"/>
      <c r="H921" s="4"/>
      <c r="I921" s="4"/>
      <c r="J921" s="4"/>
      <c r="K921" s="5"/>
      <c r="L921" s="4"/>
      <c r="M921" s="4"/>
      <c r="N921" s="4"/>
      <c r="O921" s="4"/>
      <c r="P921" s="4"/>
      <c r="Q921" s="4"/>
      <c r="R921" s="4"/>
      <c r="S921" s="4"/>
      <c r="T921" s="4"/>
      <c r="U921" s="4"/>
      <c r="V921" s="4"/>
      <c r="W921" s="4"/>
      <c r="X921" s="4"/>
      <c r="Y921" s="4"/>
      <c r="Z921" s="4"/>
      <c r="AA921" s="4"/>
      <c r="AB921" s="4"/>
      <c r="AC921" s="4"/>
      <c r="AD921" s="4"/>
      <c r="AE921" s="4"/>
      <c r="AF921" s="4"/>
      <c r="AG921" s="4"/>
      <c r="AH921" s="4"/>
      <c r="AI921" s="4"/>
      <c r="AJ921" s="4"/>
      <c r="AK921" s="4"/>
      <c r="AL921" s="4"/>
      <c r="AM921" s="4"/>
      <c r="AN921" s="4"/>
    </row>
    <row r="922" spans="1:40" ht="12.75" customHeight="1">
      <c r="A922" s="4"/>
      <c r="B922" s="4"/>
      <c r="C922" s="4"/>
      <c r="D922" s="4"/>
      <c r="E922" s="4"/>
      <c r="F922" s="4"/>
      <c r="G922" s="4"/>
      <c r="H922" s="4"/>
      <c r="I922" s="4"/>
      <c r="J922" s="4"/>
      <c r="K922" s="5"/>
      <c r="L922" s="4"/>
      <c r="M922" s="4"/>
      <c r="N922" s="4"/>
      <c r="O922" s="4"/>
      <c r="P922" s="4"/>
      <c r="Q922" s="4"/>
      <c r="R922" s="4"/>
      <c r="S922" s="4"/>
      <c r="T922" s="4"/>
      <c r="U922" s="4"/>
      <c r="V922" s="4"/>
      <c r="W922" s="4"/>
      <c r="X922" s="4"/>
      <c r="Y922" s="4"/>
      <c r="Z922" s="4"/>
      <c r="AA922" s="4"/>
      <c r="AB922" s="4"/>
      <c r="AC922" s="4"/>
      <c r="AD922" s="4"/>
      <c r="AE922" s="4"/>
      <c r="AF922" s="4"/>
      <c r="AG922" s="4"/>
      <c r="AH922" s="4"/>
      <c r="AI922" s="4"/>
      <c r="AJ922" s="4"/>
      <c r="AK922" s="4"/>
      <c r="AL922" s="4"/>
      <c r="AM922" s="4"/>
      <c r="AN922" s="4"/>
    </row>
    <row r="923" spans="1:40" ht="12.75" customHeight="1">
      <c r="A923" s="4"/>
      <c r="B923" s="4"/>
      <c r="C923" s="4"/>
      <c r="D923" s="4"/>
      <c r="E923" s="4"/>
      <c r="F923" s="4"/>
      <c r="G923" s="4"/>
      <c r="H923" s="4"/>
      <c r="I923" s="4"/>
      <c r="J923" s="4"/>
      <c r="K923" s="5"/>
      <c r="L923" s="4"/>
      <c r="M923" s="4"/>
      <c r="N923" s="4"/>
      <c r="O923" s="4"/>
      <c r="P923" s="4"/>
      <c r="Q923" s="4"/>
      <c r="R923" s="4"/>
      <c r="S923" s="4"/>
      <c r="T923" s="4"/>
      <c r="U923" s="4"/>
      <c r="V923" s="4"/>
      <c r="W923" s="4"/>
      <c r="X923" s="4"/>
      <c r="Y923" s="4"/>
      <c r="Z923" s="4"/>
      <c r="AA923" s="4"/>
      <c r="AB923" s="4"/>
      <c r="AC923" s="4"/>
      <c r="AD923" s="4"/>
      <c r="AE923" s="4"/>
      <c r="AF923" s="4"/>
      <c r="AG923" s="4"/>
      <c r="AH923" s="4"/>
      <c r="AI923" s="4"/>
      <c r="AJ923" s="4"/>
      <c r="AK923" s="4"/>
      <c r="AL923" s="4"/>
      <c r="AM923" s="4"/>
      <c r="AN923" s="4"/>
    </row>
    <row r="924" spans="1:40" ht="12.75" customHeight="1">
      <c r="A924" s="4"/>
      <c r="B924" s="4"/>
      <c r="C924" s="4"/>
      <c r="D924" s="4"/>
      <c r="E924" s="4"/>
      <c r="F924" s="4"/>
      <c r="G924" s="4"/>
      <c r="H924" s="4"/>
      <c r="I924" s="4"/>
      <c r="J924" s="4"/>
      <c r="K924" s="5"/>
      <c r="L924" s="4"/>
      <c r="M924" s="4"/>
      <c r="N924" s="4"/>
      <c r="O924" s="4"/>
      <c r="P924" s="4"/>
      <c r="Q924" s="4"/>
      <c r="R924" s="4"/>
      <c r="S924" s="4"/>
      <c r="T924" s="4"/>
      <c r="U924" s="4"/>
      <c r="V924" s="4"/>
      <c r="W924" s="4"/>
      <c r="X924" s="4"/>
      <c r="Y924" s="4"/>
      <c r="Z924" s="4"/>
      <c r="AA924" s="4"/>
      <c r="AB924" s="4"/>
      <c r="AC924" s="4"/>
      <c r="AD924" s="4"/>
      <c r="AE924" s="4"/>
      <c r="AF924" s="4"/>
      <c r="AG924" s="4"/>
      <c r="AH924" s="4"/>
      <c r="AI924" s="4"/>
      <c r="AJ924" s="4"/>
      <c r="AK924" s="4"/>
      <c r="AL924" s="4"/>
      <c r="AM924" s="4"/>
      <c r="AN924" s="4"/>
    </row>
    <row r="925" spans="1:40" ht="12.75" customHeight="1">
      <c r="A925" s="4"/>
      <c r="B925" s="4"/>
      <c r="C925" s="4"/>
      <c r="D925" s="4"/>
      <c r="E925" s="4"/>
      <c r="F925" s="4"/>
      <c r="G925" s="4"/>
      <c r="H925" s="4"/>
      <c r="I925" s="4"/>
      <c r="J925" s="4"/>
      <c r="K925" s="5"/>
      <c r="L925" s="4"/>
      <c r="M925" s="4"/>
      <c r="N925" s="4"/>
      <c r="O925" s="4"/>
      <c r="P925" s="4"/>
      <c r="Q925" s="4"/>
      <c r="R925" s="4"/>
      <c r="S925" s="4"/>
      <c r="T925" s="4"/>
      <c r="U925" s="4"/>
      <c r="V925" s="4"/>
      <c r="W925" s="4"/>
      <c r="X925" s="4"/>
      <c r="Y925" s="4"/>
      <c r="Z925" s="4"/>
      <c r="AA925" s="4"/>
      <c r="AB925" s="4"/>
      <c r="AC925" s="4"/>
      <c r="AD925" s="4"/>
      <c r="AE925" s="4"/>
      <c r="AF925" s="4"/>
      <c r="AG925" s="4"/>
      <c r="AH925" s="4"/>
      <c r="AI925" s="4"/>
      <c r="AJ925" s="4"/>
      <c r="AK925" s="4"/>
      <c r="AL925" s="4"/>
      <c r="AM925" s="4"/>
      <c r="AN925" s="4"/>
    </row>
    <row r="926" spans="1:40" ht="12.75" customHeight="1">
      <c r="A926" s="4"/>
      <c r="B926" s="4"/>
      <c r="C926" s="4"/>
      <c r="D926" s="4"/>
      <c r="E926" s="4"/>
      <c r="F926" s="4"/>
      <c r="G926" s="4"/>
      <c r="H926" s="4"/>
      <c r="I926" s="4"/>
      <c r="J926" s="4"/>
      <c r="K926" s="5"/>
      <c r="L926" s="4"/>
      <c r="M926" s="4"/>
      <c r="N926" s="4"/>
      <c r="O926" s="4"/>
      <c r="P926" s="4"/>
      <c r="Q926" s="4"/>
      <c r="R926" s="4"/>
      <c r="S926" s="4"/>
      <c r="T926" s="4"/>
      <c r="U926" s="4"/>
      <c r="V926" s="4"/>
      <c r="W926" s="4"/>
      <c r="X926" s="4"/>
      <c r="Y926" s="4"/>
      <c r="Z926" s="4"/>
      <c r="AA926" s="4"/>
      <c r="AB926" s="4"/>
      <c r="AC926" s="4"/>
      <c r="AD926" s="4"/>
      <c r="AE926" s="4"/>
      <c r="AF926" s="4"/>
      <c r="AG926" s="4"/>
      <c r="AH926" s="4"/>
      <c r="AI926" s="4"/>
      <c r="AJ926" s="4"/>
      <c r="AK926" s="4"/>
      <c r="AL926" s="4"/>
      <c r="AM926" s="4"/>
      <c r="AN926" s="4"/>
    </row>
    <row r="927" spans="1:40" ht="12.75" customHeight="1">
      <c r="A927" s="4"/>
      <c r="B927" s="4"/>
      <c r="C927" s="4"/>
      <c r="D927" s="4"/>
      <c r="E927" s="4"/>
      <c r="F927" s="4"/>
      <c r="G927" s="4"/>
      <c r="H927" s="4"/>
      <c r="I927" s="4"/>
      <c r="J927" s="4"/>
      <c r="K927" s="5"/>
      <c r="L927" s="4"/>
      <c r="M927" s="4"/>
      <c r="N927" s="4"/>
      <c r="O927" s="4"/>
      <c r="P927" s="4"/>
      <c r="Q927" s="4"/>
      <c r="R927" s="4"/>
      <c r="S927" s="4"/>
      <c r="T927" s="4"/>
      <c r="U927" s="4"/>
      <c r="V927" s="4"/>
      <c r="W927" s="4"/>
      <c r="X927" s="4"/>
      <c r="Y927" s="4"/>
      <c r="Z927" s="4"/>
      <c r="AA927" s="4"/>
      <c r="AB927" s="4"/>
      <c r="AC927" s="4"/>
      <c r="AD927" s="4"/>
      <c r="AE927" s="4"/>
      <c r="AF927" s="4"/>
      <c r="AG927" s="4"/>
      <c r="AH927" s="4"/>
      <c r="AI927" s="4"/>
      <c r="AJ927" s="4"/>
      <c r="AK927" s="4"/>
      <c r="AL927" s="4"/>
      <c r="AM927" s="4"/>
      <c r="AN927" s="4"/>
    </row>
    <row r="928" spans="1:40" ht="12.75" customHeight="1">
      <c r="A928" s="4"/>
      <c r="B928" s="4"/>
      <c r="C928" s="4"/>
      <c r="D928" s="4"/>
      <c r="E928" s="4"/>
      <c r="F928" s="4"/>
      <c r="G928" s="4"/>
      <c r="H928" s="4"/>
      <c r="I928" s="4"/>
      <c r="J928" s="4"/>
      <c r="K928" s="5"/>
      <c r="L928" s="4"/>
      <c r="M928" s="4"/>
      <c r="N928" s="4"/>
      <c r="O928" s="4"/>
      <c r="P928" s="4"/>
      <c r="Q928" s="4"/>
      <c r="R928" s="4"/>
      <c r="S928" s="4"/>
      <c r="T928" s="4"/>
      <c r="U928" s="4"/>
      <c r="V928" s="4"/>
      <c r="W928" s="4"/>
      <c r="X928" s="4"/>
      <c r="Y928" s="4"/>
      <c r="Z928" s="4"/>
      <c r="AA928" s="4"/>
      <c r="AB928" s="4"/>
      <c r="AC928" s="4"/>
      <c r="AD928" s="4"/>
      <c r="AE928" s="4"/>
      <c r="AF928" s="4"/>
      <c r="AG928" s="4"/>
      <c r="AH928" s="4"/>
      <c r="AI928" s="4"/>
      <c r="AJ928" s="4"/>
      <c r="AK928" s="4"/>
      <c r="AL928" s="4"/>
      <c r="AM928" s="4"/>
      <c r="AN928" s="4"/>
    </row>
    <row r="929" spans="1:40" ht="12.75" customHeight="1">
      <c r="A929" s="4"/>
      <c r="B929" s="4"/>
      <c r="C929" s="4"/>
      <c r="D929" s="4"/>
      <c r="E929" s="4"/>
      <c r="F929" s="4"/>
      <c r="G929" s="4"/>
      <c r="H929" s="4"/>
      <c r="I929" s="4"/>
      <c r="J929" s="4"/>
      <c r="K929" s="5"/>
      <c r="L929" s="4"/>
      <c r="M929" s="4"/>
      <c r="N929" s="4"/>
      <c r="O929" s="4"/>
      <c r="P929" s="4"/>
      <c r="Q929" s="4"/>
      <c r="R929" s="4"/>
      <c r="S929" s="4"/>
      <c r="T929" s="4"/>
      <c r="U929" s="4"/>
      <c r="V929" s="4"/>
      <c r="W929" s="4"/>
      <c r="X929" s="4"/>
      <c r="Y929" s="4"/>
      <c r="Z929" s="4"/>
      <c r="AA929" s="4"/>
      <c r="AB929" s="4"/>
      <c r="AC929" s="4"/>
      <c r="AD929" s="4"/>
      <c r="AE929" s="4"/>
      <c r="AF929" s="4"/>
      <c r="AG929" s="4"/>
      <c r="AH929" s="4"/>
      <c r="AI929" s="4"/>
      <c r="AJ929" s="4"/>
      <c r="AK929" s="4"/>
      <c r="AL929" s="4"/>
      <c r="AM929" s="4"/>
      <c r="AN929" s="4"/>
    </row>
    <row r="930" spans="1:40" ht="12.75" customHeight="1">
      <c r="A930" s="4"/>
      <c r="B930" s="4"/>
      <c r="C930" s="4"/>
      <c r="D930" s="4"/>
      <c r="E930" s="4"/>
      <c r="F930" s="4"/>
      <c r="G930" s="4"/>
      <c r="H930" s="4"/>
      <c r="I930" s="4"/>
      <c r="J930" s="4"/>
      <c r="K930" s="5"/>
      <c r="L930" s="4"/>
      <c r="M930" s="4"/>
      <c r="N930" s="4"/>
      <c r="O930" s="4"/>
      <c r="P930" s="4"/>
      <c r="Q930" s="4"/>
      <c r="R930" s="4"/>
      <c r="S930" s="4"/>
      <c r="T930" s="4"/>
      <c r="U930" s="4"/>
      <c r="V930" s="4"/>
      <c r="W930" s="4"/>
      <c r="X930" s="4"/>
      <c r="Y930" s="4"/>
      <c r="Z930" s="4"/>
      <c r="AA930" s="4"/>
      <c r="AB930" s="4"/>
      <c r="AC930" s="4"/>
      <c r="AD930" s="4"/>
      <c r="AE930" s="4"/>
      <c r="AF930" s="4"/>
      <c r="AG930" s="4"/>
      <c r="AH930" s="4"/>
      <c r="AI930" s="4"/>
      <c r="AJ930" s="4"/>
      <c r="AK930" s="4"/>
      <c r="AL930" s="4"/>
      <c r="AM930" s="4"/>
      <c r="AN930" s="4"/>
    </row>
    <row r="931" spans="1:40" ht="12.75" customHeight="1">
      <c r="A931" s="4"/>
      <c r="B931" s="4"/>
      <c r="C931" s="4"/>
      <c r="D931" s="4"/>
      <c r="E931" s="4"/>
      <c r="F931" s="4"/>
      <c r="G931" s="4"/>
      <c r="H931" s="4"/>
      <c r="I931" s="4"/>
      <c r="J931" s="4"/>
      <c r="K931" s="5"/>
      <c r="L931" s="4"/>
      <c r="M931" s="4"/>
      <c r="N931" s="4"/>
      <c r="O931" s="4"/>
      <c r="P931" s="4"/>
      <c r="Q931" s="4"/>
      <c r="R931" s="4"/>
      <c r="S931" s="4"/>
      <c r="T931" s="4"/>
      <c r="U931" s="4"/>
      <c r="V931" s="4"/>
      <c r="W931" s="4"/>
      <c r="X931" s="4"/>
      <c r="Y931" s="4"/>
      <c r="Z931" s="4"/>
      <c r="AA931" s="4"/>
      <c r="AB931" s="4"/>
      <c r="AC931" s="4"/>
      <c r="AD931" s="4"/>
      <c r="AE931" s="4"/>
      <c r="AF931" s="4"/>
      <c r="AG931" s="4"/>
      <c r="AH931" s="4"/>
      <c r="AI931" s="4"/>
      <c r="AJ931" s="4"/>
      <c r="AK931" s="4"/>
      <c r="AL931" s="4"/>
      <c r="AM931" s="4"/>
      <c r="AN931" s="4"/>
    </row>
    <row r="932" spans="1:40" ht="12.75" customHeight="1">
      <c r="A932" s="4"/>
      <c r="B932" s="4"/>
      <c r="C932" s="4"/>
      <c r="D932" s="4"/>
      <c r="E932" s="4"/>
      <c r="F932" s="4"/>
      <c r="G932" s="4"/>
      <c r="H932" s="4"/>
      <c r="I932" s="4"/>
      <c r="J932" s="4"/>
      <c r="K932" s="5"/>
      <c r="L932" s="4"/>
      <c r="M932" s="4"/>
      <c r="N932" s="4"/>
      <c r="O932" s="4"/>
      <c r="P932" s="4"/>
      <c r="Q932" s="4"/>
      <c r="R932" s="4"/>
      <c r="S932" s="4"/>
      <c r="T932" s="4"/>
      <c r="U932" s="4"/>
      <c r="V932" s="4"/>
      <c r="W932" s="4"/>
      <c r="X932" s="4"/>
      <c r="Y932" s="4"/>
      <c r="Z932" s="4"/>
      <c r="AA932" s="4"/>
      <c r="AB932" s="4"/>
      <c r="AC932" s="4"/>
      <c r="AD932" s="4"/>
      <c r="AE932" s="4"/>
      <c r="AF932" s="4"/>
      <c r="AG932" s="4"/>
      <c r="AH932" s="4"/>
      <c r="AI932" s="4"/>
      <c r="AJ932" s="4"/>
      <c r="AK932" s="4"/>
      <c r="AL932" s="4"/>
      <c r="AM932" s="4"/>
      <c r="AN932" s="4"/>
    </row>
    <row r="933" spans="1:40" ht="12.75" customHeight="1">
      <c r="A933" s="4"/>
      <c r="B933" s="4"/>
      <c r="C933" s="4"/>
      <c r="D933" s="4"/>
      <c r="E933" s="4"/>
      <c r="F933" s="4"/>
      <c r="G933" s="4"/>
      <c r="H933" s="4"/>
      <c r="I933" s="4"/>
      <c r="J933" s="4"/>
      <c r="K933" s="5"/>
      <c r="L933" s="4"/>
      <c r="M933" s="4"/>
      <c r="N933" s="4"/>
      <c r="O933" s="4"/>
      <c r="P933" s="4"/>
      <c r="Q933" s="4"/>
      <c r="R933" s="4"/>
      <c r="S933" s="4"/>
      <c r="T933" s="4"/>
      <c r="U933" s="4"/>
      <c r="V933" s="4"/>
      <c r="W933" s="4"/>
      <c r="X933" s="4"/>
      <c r="Y933" s="4"/>
      <c r="Z933" s="4"/>
      <c r="AA933" s="4"/>
      <c r="AB933" s="4"/>
      <c r="AC933" s="4"/>
      <c r="AD933" s="4"/>
      <c r="AE933" s="4"/>
      <c r="AF933" s="4"/>
      <c r="AG933" s="4"/>
      <c r="AH933" s="4"/>
      <c r="AI933" s="4"/>
      <c r="AJ933" s="4"/>
      <c r="AK933" s="4"/>
      <c r="AL933" s="4"/>
      <c r="AM933" s="4"/>
      <c r="AN933" s="4"/>
    </row>
    <row r="934" spans="1:40" ht="12.75" customHeight="1">
      <c r="A934" s="4"/>
      <c r="B934" s="4"/>
      <c r="C934" s="4"/>
      <c r="D934" s="4"/>
      <c r="E934" s="4"/>
      <c r="F934" s="4"/>
      <c r="G934" s="4"/>
      <c r="H934" s="4"/>
      <c r="I934" s="4"/>
      <c r="J934" s="4"/>
      <c r="K934" s="5"/>
      <c r="L934" s="4"/>
      <c r="M934" s="4"/>
      <c r="N934" s="4"/>
      <c r="O934" s="4"/>
      <c r="P934" s="4"/>
      <c r="Q934" s="4"/>
      <c r="R934" s="4"/>
      <c r="S934" s="4"/>
      <c r="T934" s="4"/>
      <c r="U934" s="4"/>
      <c r="V934" s="4"/>
      <c r="W934" s="4"/>
      <c r="X934" s="4"/>
      <c r="Y934" s="4"/>
      <c r="Z934" s="4"/>
      <c r="AA934" s="4"/>
      <c r="AB934" s="4"/>
      <c r="AC934" s="4"/>
      <c r="AD934" s="4"/>
      <c r="AE934" s="4"/>
      <c r="AF934" s="4"/>
      <c r="AG934" s="4"/>
      <c r="AH934" s="4"/>
      <c r="AI934" s="4"/>
      <c r="AJ934" s="4"/>
      <c r="AK934" s="4"/>
      <c r="AL934" s="4"/>
      <c r="AM934" s="4"/>
      <c r="AN934" s="4"/>
    </row>
    <row r="935" spans="1:40" ht="12.75" customHeight="1">
      <c r="A935" s="4"/>
      <c r="B935" s="4"/>
      <c r="C935" s="4"/>
      <c r="D935" s="4"/>
      <c r="E935" s="4"/>
      <c r="F935" s="4"/>
      <c r="G935" s="4"/>
      <c r="H935" s="4"/>
      <c r="I935" s="4"/>
      <c r="J935" s="4"/>
      <c r="K935" s="5"/>
      <c r="L935" s="4"/>
      <c r="M935" s="4"/>
      <c r="N935" s="4"/>
      <c r="O935" s="4"/>
      <c r="P935" s="4"/>
      <c r="Q935" s="4"/>
      <c r="R935" s="4"/>
      <c r="S935" s="4"/>
      <c r="T935" s="4"/>
      <c r="U935" s="4"/>
      <c r="V935" s="4"/>
      <c r="W935" s="4"/>
      <c r="X935" s="4"/>
      <c r="Y935" s="4"/>
      <c r="Z935" s="4"/>
      <c r="AA935" s="4"/>
      <c r="AB935" s="4"/>
      <c r="AC935" s="4"/>
      <c r="AD935" s="4"/>
      <c r="AE935" s="4"/>
      <c r="AF935" s="4"/>
      <c r="AG935" s="4"/>
      <c r="AH935" s="4"/>
      <c r="AI935" s="4"/>
      <c r="AJ935" s="4"/>
      <c r="AK935" s="4"/>
      <c r="AL935" s="4"/>
      <c r="AM935" s="4"/>
      <c r="AN935" s="4"/>
    </row>
    <row r="936" spans="1:40" ht="12.75" customHeight="1">
      <c r="A936" s="4"/>
      <c r="B936" s="4"/>
      <c r="C936" s="4"/>
      <c r="D936" s="4"/>
      <c r="E936" s="4"/>
      <c r="F936" s="4"/>
      <c r="G936" s="4"/>
      <c r="H936" s="4"/>
      <c r="I936" s="4"/>
      <c r="J936" s="4"/>
      <c r="K936" s="5"/>
      <c r="L936" s="4"/>
      <c r="M936" s="4"/>
      <c r="N936" s="4"/>
      <c r="O936" s="4"/>
      <c r="P936" s="4"/>
      <c r="Q936" s="4"/>
      <c r="R936" s="4"/>
      <c r="S936" s="4"/>
      <c r="T936" s="4"/>
      <c r="U936" s="4"/>
      <c r="V936" s="4"/>
      <c r="W936" s="4"/>
      <c r="X936" s="4"/>
      <c r="Y936" s="4"/>
      <c r="Z936" s="4"/>
      <c r="AA936" s="4"/>
      <c r="AB936" s="4"/>
      <c r="AC936" s="4"/>
      <c r="AD936" s="4"/>
      <c r="AE936" s="4"/>
      <c r="AF936" s="4"/>
      <c r="AG936" s="4"/>
      <c r="AH936" s="4"/>
      <c r="AI936" s="4"/>
      <c r="AJ936" s="4"/>
      <c r="AK936" s="4"/>
      <c r="AL936" s="4"/>
      <c r="AM936" s="4"/>
      <c r="AN936" s="4"/>
    </row>
    <row r="937" spans="1:40" ht="12.75" customHeight="1">
      <c r="A937" s="4"/>
      <c r="B937" s="4"/>
      <c r="C937" s="4"/>
      <c r="D937" s="4"/>
      <c r="E937" s="4"/>
      <c r="F937" s="4"/>
      <c r="G937" s="4"/>
      <c r="H937" s="4"/>
      <c r="I937" s="4"/>
      <c r="J937" s="4"/>
      <c r="K937" s="5"/>
      <c r="L937" s="4"/>
      <c r="M937" s="4"/>
      <c r="N937" s="4"/>
      <c r="O937" s="4"/>
      <c r="P937" s="4"/>
      <c r="Q937" s="4"/>
      <c r="R937" s="4"/>
      <c r="S937" s="4"/>
      <c r="T937" s="4"/>
      <c r="U937" s="4"/>
      <c r="V937" s="4"/>
      <c r="W937" s="4"/>
      <c r="X937" s="4"/>
      <c r="Y937" s="4"/>
      <c r="Z937" s="4"/>
      <c r="AA937" s="4"/>
      <c r="AB937" s="4"/>
      <c r="AC937" s="4"/>
      <c r="AD937" s="4"/>
      <c r="AE937" s="4"/>
      <c r="AF937" s="4"/>
      <c r="AG937" s="4"/>
      <c r="AH937" s="4"/>
      <c r="AI937" s="4"/>
      <c r="AJ937" s="4"/>
      <c r="AK937" s="4"/>
      <c r="AL937" s="4"/>
      <c r="AM937" s="4"/>
      <c r="AN937" s="4"/>
    </row>
    <row r="938" spans="1:40" ht="12.75" customHeight="1">
      <c r="A938" s="4"/>
      <c r="B938" s="4"/>
      <c r="C938" s="4"/>
      <c r="D938" s="4"/>
      <c r="E938" s="4"/>
      <c r="F938" s="4"/>
      <c r="G938" s="4"/>
      <c r="H938" s="4"/>
      <c r="I938" s="4"/>
      <c r="J938" s="4"/>
      <c r="K938" s="5"/>
      <c r="L938" s="4"/>
      <c r="M938" s="4"/>
      <c r="N938" s="4"/>
      <c r="O938" s="4"/>
      <c r="P938" s="4"/>
      <c r="Q938" s="4"/>
      <c r="R938" s="4"/>
      <c r="S938" s="4"/>
      <c r="T938" s="4"/>
      <c r="U938" s="4"/>
      <c r="V938" s="4"/>
      <c r="W938" s="4"/>
      <c r="X938" s="4"/>
      <c r="Y938" s="4"/>
      <c r="Z938" s="4"/>
      <c r="AA938" s="4"/>
      <c r="AB938" s="4"/>
      <c r="AC938" s="4"/>
      <c r="AD938" s="4"/>
      <c r="AE938" s="4"/>
      <c r="AF938" s="4"/>
      <c r="AG938" s="4"/>
      <c r="AH938" s="4"/>
      <c r="AI938" s="4"/>
      <c r="AJ938" s="4"/>
      <c r="AK938" s="4"/>
      <c r="AL938" s="4"/>
      <c r="AM938" s="4"/>
      <c r="AN938" s="4"/>
    </row>
    <row r="939" spans="1:40" ht="12.75" customHeight="1">
      <c r="A939" s="4"/>
      <c r="B939" s="4"/>
      <c r="C939" s="4"/>
      <c r="D939" s="4"/>
      <c r="E939" s="4"/>
      <c r="F939" s="4"/>
      <c r="G939" s="4"/>
      <c r="H939" s="4"/>
      <c r="I939" s="4"/>
      <c r="J939" s="4"/>
      <c r="K939" s="5"/>
      <c r="L939" s="4"/>
      <c r="M939" s="4"/>
      <c r="N939" s="4"/>
      <c r="O939" s="4"/>
      <c r="P939" s="4"/>
      <c r="Q939" s="4"/>
      <c r="R939" s="4"/>
      <c r="S939" s="4"/>
      <c r="T939" s="4"/>
      <c r="U939" s="4"/>
      <c r="V939" s="4"/>
      <c r="W939" s="4"/>
      <c r="X939" s="4"/>
      <c r="Y939" s="4"/>
      <c r="Z939" s="4"/>
      <c r="AA939" s="4"/>
      <c r="AB939" s="4"/>
      <c r="AC939" s="4"/>
      <c r="AD939" s="4"/>
      <c r="AE939" s="4"/>
      <c r="AF939" s="4"/>
      <c r="AG939" s="4"/>
      <c r="AH939" s="4"/>
      <c r="AI939" s="4"/>
      <c r="AJ939" s="4"/>
      <c r="AK939" s="4"/>
      <c r="AL939" s="4"/>
      <c r="AM939" s="4"/>
      <c r="AN939" s="4"/>
    </row>
    <row r="940" spans="1:40" ht="12.75" customHeight="1">
      <c r="A940" s="4"/>
      <c r="B940" s="4"/>
      <c r="C940" s="4"/>
      <c r="D940" s="4"/>
      <c r="E940" s="4"/>
      <c r="F940" s="4"/>
      <c r="G940" s="4"/>
      <c r="H940" s="4"/>
      <c r="I940" s="4"/>
      <c r="J940" s="4"/>
      <c r="K940" s="5"/>
      <c r="L940" s="4"/>
      <c r="M940" s="4"/>
      <c r="N940" s="4"/>
      <c r="O940" s="4"/>
      <c r="P940" s="4"/>
      <c r="Q940" s="4"/>
      <c r="R940" s="4"/>
      <c r="S940" s="4"/>
      <c r="T940" s="4"/>
      <c r="U940" s="4"/>
      <c r="V940" s="4"/>
      <c r="W940" s="4"/>
      <c r="X940" s="4"/>
      <c r="Y940" s="4"/>
      <c r="Z940" s="4"/>
      <c r="AA940" s="4"/>
      <c r="AB940" s="4"/>
      <c r="AC940" s="4"/>
      <c r="AD940" s="4"/>
      <c r="AE940" s="4"/>
      <c r="AF940" s="4"/>
      <c r="AG940" s="4"/>
      <c r="AH940" s="4"/>
      <c r="AI940" s="4"/>
      <c r="AJ940" s="4"/>
      <c r="AK940" s="4"/>
      <c r="AL940" s="4"/>
      <c r="AM940" s="4"/>
      <c r="AN940" s="4"/>
    </row>
    <row r="941" spans="1:40" ht="12.75" customHeight="1">
      <c r="A941" s="4"/>
      <c r="B941" s="4"/>
      <c r="C941" s="4"/>
      <c r="D941" s="4"/>
      <c r="E941" s="4"/>
      <c r="F941" s="4"/>
      <c r="G941" s="4"/>
      <c r="H941" s="4"/>
      <c r="I941" s="4"/>
      <c r="J941" s="4"/>
      <c r="K941" s="5"/>
      <c r="L941" s="4"/>
      <c r="M941" s="4"/>
      <c r="N941" s="4"/>
      <c r="O941" s="4"/>
      <c r="P941" s="4"/>
      <c r="Q941" s="4"/>
      <c r="R941" s="4"/>
      <c r="S941" s="4"/>
      <c r="T941" s="4"/>
      <c r="U941" s="4"/>
      <c r="V941" s="4"/>
      <c r="W941" s="4"/>
      <c r="X941" s="4"/>
      <c r="Y941" s="4"/>
      <c r="Z941" s="4"/>
      <c r="AA941" s="4"/>
      <c r="AB941" s="4"/>
      <c r="AC941" s="4"/>
      <c r="AD941" s="4"/>
      <c r="AE941" s="4"/>
      <c r="AF941" s="4"/>
      <c r="AG941" s="4"/>
      <c r="AH941" s="4"/>
      <c r="AI941" s="4"/>
      <c r="AJ941" s="4"/>
      <c r="AK941" s="4"/>
      <c r="AL941" s="4"/>
      <c r="AM941" s="4"/>
      <c r="AN941" s="4"/>
    </row>
    <row r="942" spans="1:40" ht="12.75" customHeight="1">
      <c r="A942" s="4"/>
      <c r="B942" s="4"/>
      <c r="C942" s="4"/>
      <c r="D942" s="4"/>
      <c r="E942" s="4"/>
      <c r="F942" s="4"/>
      <c r="G942" s="4"/>
      <c r="H942" s="4"/>
      <c r="I942" s="4"/>
      <c r="J942" s="4"/>
      <c r="K942" s="5"/>
      <c r="L942" s="4"/>
      <c r="M942" s="4"/>
      <c r="N942" s="4"/>
      <c r="O942" s="4"/>
      <c r="P942" s="4"/>
      <c r="Q942" s="4"/>
      <c r="R942" s="4"/>
      <c r="S942" s="4"/>
      <c r="T942" s="4"/>
      <c r="U942" s="4"/>
      <c r="V942" s="4"/>
      <c r="W942" s="4"/>
      <c r="X942" s="4"/>
      <c r="Y942" s="4"/>
      <c r="Z942" s="4"/>
      <c r="AA942" s="4"/>
      <c r="AB942" s="4"/>
      <c r="AC942" s="4"/>
      <c r="AD942" s="4"/>
      <c r="AE942" s="4"/>
      <c r="AF942" s="4"/>
      <c r="AG942" s="4"/>
      <c r="AH942" s="4"/>
      <c r="AI942" s="4"/>
      <c r="AJ942" s="4"/>
      <c r="AK942" s="4"/>
      <c r="AL942" s="4"/>
      <c r="AM942" s="4"/>
      <c r="AN942" s="4"/>
    </row>
    <row r="943" spans="1:40" ht="12.75" customHeight="1">
      <c r="A943" s="4"/>
      <c r="B943" s="4"/>
      <c r="C943" s="4"/>
      <c r="D943" s="4"/>
      <c r="E943" s="4"/>
      <c r="F943" s="4"/>
      <c r="G943" s="4"/>
      <c r="H943" s="4"/>
      <c r="I943" s="4"/>
      <c r="J943" s="4"/>
      <c r="K943" s="5"/>
      <c r="L943" s="4"/>
      <c r="M943" s="4"/>
      <c r="N943" s="4"/>
      <c r="O943" s="4"/>
      <c r="P943" s="4"/>
      <c r="Q943" s="4"/>
      <c r="R943" s="4"/>
      <c r="S943" s="4"/>
      <c r="T943" s="4"/>
      <c r="U943" s="4"/>
      <c r="V943" s="4"/>
      <c r="W943" s="4"/>
      <c r="X943" s="4"/>
      <c r="Y943" s="4"/>
      <c r="Z943" s="4"/>
      <c r="AA943" s="4"/>
      <c r="AB943" s="4"/>
      <c r="AC943" s="4"/>
      <c r="AD943" s="4"/>
      <c r="AE943" s="4"/>
      <c r="AF943" s="4"/>
      <c r="AG943" s="4"/>
      <c r="AH943" s="4"/>
      <c r="AI943" s="4"/>
      <c r="AJ943" s="4"/>
      <c r="AK943" s="4"/>
      <c r="AL943" s="4"/>
      <c r="AM943" s="4"/>
      <c r="AN943" s="4"/>
    </row>
    <row r="944" spans="1:40" ht="12.75" customHeight="1">
      <c r="A944" s="4"/>
      <c r="B944" s="4"/>
      <c r="C944" s="4"/>
      <c r="D944" s="4"/>
      <c r="E944" s="4"/>
      <c r="F944" s="4"/>
      <c r="G944" s="4"/>
      <c r="H944" s="4"/>
      <c r="I944" s="4"/>
      <c r="J944" s="4"/>
      <c r="K944" s="5"/>
      <c r="L944" s="4"/>
      <c r="M944" s="4"/>
      <c r="N944" s="4"/>
      <c r="O944" s="4"/>
      <c r="P944" s="4"/>
      <c r="Q944" s="4"/>
      <c r="R944" s="4"/>
      <c r="S944" s="4"/>
      <c r="T944" s="4"/>
      <c r="U944" s="4"/>
      <c r="V944" s="4"/>
      <c r="W944" s="4"/>
      <c r="X944" s="4"/>
      <c r="Y944" s="4"/>
      <c r="Z944" s="4"/>
      <c r="AA944" s="4"/>
      <c r="AB944" s="4"/>
      <c r="AC944" s="4"/>
      <c r="AD944" s="4"/>
      <c r="AE944" s="4"/>
      <c r="AF944" s="4"/>
      <c r="AG944" s="4"/>
      <c r="AH944" s="4"/>
      <c r="AI944" s="4"/>
      <c r="AJ944" s="4"/>
      <c r="AK944" s="4"/>
      <c r="AL944" s="4"/>
      <c r="AM944" s="4"/>
      <c r="AN944" s="4"/>
    </row>
    <row r="945" spans="1:40" ht="12.75" customHeight="1">
      <c r="A945" s="4"/>
      <c r="B945" s="4"/>
      <c r="C945" s="4"/>
      <c r="D945" s="4"/>
      <c r="E945" s="4"/>
      <c r="F945" s="4"/>
      <c r="G945" s="4"/>
      <c r="H945" s="4"/>
      <c r="I945" s="4"/>
      <c r="J945" s="4"/>
      <c r="K945" s="5"/>
      <c r="L945" s="4"/>
      <c r="M945" s="4"/>
      <c r="N945" s="4"/>
      <c r="O945" s="4"/>
      <c r="P945" s="4"/>
      <c r="Q945" s="4"/>
      <c r="R945" s="4"/>
      <c r="S945" s="4"/>
      <c r="T945" s="4"/>
      <c r="U945" s="4"/>
      <c r="V945" s="4"/>
      <c r="W945" s="4"/>
      <c r="X945" s="4"/>
      <c r="Y945" s="4"/>
      <c r="Z945" s="4"/>
      <c r="AA945" s="4"/>
      <c r="AB945" s="4"/>
      <c r="AC945" s="4"/>
      <c r="AD945" s="4"/>
      <c r="AE945" s="4"/>
      <c r="AF945" s="4"/>
      <c r="AG945" s="4"/>
      <c r="AH945" s="4"/>
      <c r="AI945" s="4"/>
      <c r="AJ945" s="4"/>
      <c r="AK945" s="4"/>
      <c r="AL945" s="4"/>
      <c r="AM945" s="4"/>
      <c r="AN945" s="4"/>
    </row>
    <row r="946" spans="1:40" ht="12.75" customHeight="1">
      <c r="A946" s="4"/>
      <c r="B946" s="4"/>
      <c r="C946" s="4"/>
      <c r="D946" s="4"/>
      <c r="E946" s="4"/>
      <c r="F946" s="4"/>
      <c r="G946" s="4"/>
      <c r="H946" s="4"/>
      <c r="I946" s="4"/>
      <c r="J946" s="4"/>
      <c r="K946" s="5"/>
      <c r="L946" s="4"/>
      <c r="M946" s="4"/>
      <c r="N946" s="4"/>
      <c r="O946" s="4"/>
      <c r="P946" s="4"/>
      <c r="Q946" s="4"/>
      <c r="R946" s="4"/>
      <c r="S946" s="4"/>
      <c r="T946" s="4"/>
      <c r="U946" s="4"/>
      <c r="V946" s="4"/>
      <c r="W946" s="4"/>
      <c r="X946" s="4"/>
      <c r="Y946" s="4"/>
      <c r="Z946" s="4"/>
      <c r="AA946" s="4"/>
      <c r="AB946" s="4"/>
      <c r="AC946" s="4"/>
      <c r="AD946" s="4"/>
      <c r="AE946" s="4"/>
      <c r="AF946" s="4"/>
      <c r="AG946" s="4"/>
      <c r="AH946" s="4"/>
      <c r="AI946" s="4"/>
      <c r="AJ946" s="4"/>
      <c r="AK946" s="4"/>
      <c r="AL946" s="4"/>
      <c r="AM946" s="4"/>
      <c r="AN946" s="4"/>
    </row>
    <row r="947" spans="1:40" ht="12.75" customHeight="1">
      <c r="A947" s="4"/>
      <c r="B947" s="4"/>
      <c r="C947" s="4"/>
      <c r="D947" s="4"/>
      <c r="E947" s="4"/>
      <c r="F947" s="4"/>
      <c r="G947" s="4"/>
      <c r="H947" s="4"/>
      <c r="I947" s="4"/>
      <c r="J947" s="4"/>
      <c r="K947" s="5"/>
      <c r="L947" s="4"/>
      <c r="M947" s="4"/>
      <c r="N947" s="4"/>
      <c r="O947" s="4"/>
      <c r="P947" s="4"/>
      <c r="Q947" s="4"/>
      <c r="R947" s="4"/>
      <c r="S947" s="4"/>
      <c r="T947" s="4"/>
      <c r="U947" s="4"/>
      <c r="V947" s="4"/>
      <c r="W947" s="4"/>
      <c r="X947" s="4"/>
      <c r="Y947" s="4"/>
      <c r="Z947" s="4"/>
      <c r="AA947" s="4"/>
      <c r="AB947" s="4"/>
      <c r="AC947" s="4"/>
      <c r="AD947" s="4"/>
      <c r="AE947" s="4"/>
      <c r="AF947" s="4"/>
      <c r="AG947" s="4"/>
      <c r="AH947" s="4"/>
      <c r="AI947" s="4"/>
      <c r="AJ947" s="4"/>
      <c r="AK947" s="4"/>
      <c r="AL947" s="4"/>
      <c r="AM947" s="4"/>
      <c r="AN947" s="4"/>
    </row>
    <row r="948" spans="1:40" ht="12.75" customHeight="1">
      <c r="A948" s="4"/>
      <c r="B948" s="4"/>
      <c r="C948" s="4"/>
      <c r="D948" s="4"/>
      <c r="E948" s="4"/>
      <c r="F948" s="4"/>
      <c r="G948" s="4"/>
      <c r="H948" s="4"/>
      <c r="I948" s="4"/>
      <c r="J948" s="4"/>
      <c r="K948" s="5"/>
      <c r="L948" s="4"/>
      <c r="M948" s="4"/>
      <c r="N948" s="4"/>
      <c r="O948" s="4"/>
      <c r="P948" s="4"/>
      <c r="Q948" s="4"/>
      <c r="R948" s="4"/>
      <c r="S948" s="4"/>
      <c r="T948" s="4"/>
      <c r="U948" s="4"/>
      <c r="V948" s="4"/>
      <c r="W948" s="4"/>
      <c r="X948" s="4"/>
      <c r="Y948" s="4"/>
      <c r="Z948" s="4"/>
      <c r="AA948" s="4"/>
      <c r="AB948" s="4"/>
      <c r="AC948" s="4"/>
      <c r="AD948" s="4"/>
      <c r="AE948" s="4"/>
      <c r="AF948" s="4"/>
      <c r="AG948" s="4"/>
      <c r="AH948" s="4"/>
      <c r="AI948" s="4"/>
      <c r="AJ948" s="4"/>
      <c r="AK948" s="4"/>
      <c r="AL948" s="4"/>
      <c r="AM948" s="4"/>
      <c r="AN948" s="4"/>
    </row>
    <row r="949" spans="1:40" ht="12.75" customHeight="1">
      <c r="A949" s="4"/>
      <c r="B949" s="4"/>
      <c r="C949" s="4"/>
      <c r="D949" s="4"/>
      <c r="E949" s="4"/>
      <c r="F949" s="4"/>
      <c r="G949" s="4"/>
      <c r="H949" s="4"/>
      <c r="I949" s="4"/>
      <c r="J949" s="4"/>
      <c r="K949" s="5"/>
      <c r="L949" s="4"/>
      <c r="M949" s="4"/>
      <c r="N949" s="4"/>
      <c r="O949" s="4"/>
      <c r="P949" s="4"/>
      <c r="Q949" s="4"/>
      <c r="R949" s="4"/>
      <c r="S949" s="4"/>
      <c r="T949" s="4"/>
      <c r="U949" s="4"/>
      <c r="V949" s="4"/>
      <c r="W949" s="4"/>
      <c r="X949" s="4"/>
      <c r="Y949" s="4"/>
      <c r="Z949" s="4"/>
      <c r="AA949" s="4"/>
      <c r="AB949" s="4"/>
      <c r="AC949" s="4"/>
      <c r="AD949" s="4"/>
      <c r="AE949" s="4"/>
      <c r="AF949" s="4"/>
      <c r="AG949" s="4"/>
      <c r="AH949" s="4"/>
      <c r="AI949" s="4"/>
      <c r="AJ949" s="4"/>
      <c r="AK949" s="4"/>
      <c r="AL949" s="4"/>
      <c r="AM949" s="4"/>
      <c r="AN949" s="4"/>
    </row>
    <row r="950" spans="1:40" ht="12.75" customHeight="1">
      <c r="A950" s="4"/>
      <c r="B950" s="4"/>
      <c r="C950" s="4"/>
      <c r="D950" s="4"/>
      <c r="E950" s="4"/>
      <c r="F950" s="4"/>
      <c r="G950" s="4"/>
      <c r="H950" s="4"/>
      <c r="I950" s="4"/>
      <c r="J950" s="4"/>
      <c r="K950" s="5"/>
      <c r="L950" s="4"/>
      <c r="M950" s="4"/>
      <c r="N950" s="4"/>
      <c r="O950" s="4"/>
      <c r="P950" s="4"/>
      <c r="Q950" s="4"/>
      <c r="R950" s="4"/>
      <c r="S950" s="4"/>
      <c r="T950" s="4"/>
      <c r="U950" s="4"/>
      <c r="V950" s="4"/>
      <c r="W950" s="4"/>
      <c r="X950" s="4"/>
      <c r="Y950" s="4"/>
      <c r="Z950" s="4"/>
      <c r="AA950" s="4"/>
      <c r="AB950" s="4"/>
      <c r="AC950" s="4"/>
      <c r="AD950" s="4"/>
      <c r="AE950" s="4"/>
      <c r="AF950" s="4"/>
      <c r="AG950" s="4"/>
      <c r="AH950" s="4"/>
      <c r="AI950" s="4"/>
      <c r="AJ950" s="4"/>
      <c r="AK950" s="4"/>
      <c r="AL950" s="4"/>
      <c r="AM950" s="4"/>
      <c r="AN950" s="4"/>
    </row>
    <row r="951" spans="1:40" ht="12.75" customHeight="1">
      <c r="A951" s="4"/>
      <c r="B951" s="4"/>
      <c r="C951" s="4"/>
      <c r="D951" s="4"/>
      <c r="E951" s="4"/>
      <c r="F951" s="4"/>
      <c r="G951" s="4"/>
      <c r="H951" s="4"/>
      <c r="I951" s="4"/>
      <c r="J951" s="4"/>
      <c r="K951" s="5"/>
      <c r="L951" s="4"/>
      <c r="M951" s="4"/>
      <c r="N951" s="4"/>
      <c r="O951" s="4"/>
      <c r="P951" s="4"/>
      <c r="Q951" s="4"/>
      <c r="R951" s="4"/>
      <c r="S951" s="4"/>
      <c r="T951" s="4"/>
      <c r="U951" s="4"/>
      <c r="V951" s="4"/>
      <c r="W951" s="4"/>
      <c r="X951" s="4"/>
      <c r="Y951" s="4"/>
      <c r="Z951" s="4"/>
      <c r="AA951" s="4"/>
      <c r="AB951" s="4"/>
      <c r="AC951" s="4"/>
      <c r="AD951" s="4"/>
      <c r="AE951" s="4"/>
      <c r="AF951" s="4"/>
      <c r="AG951" s="4"/>
      <c r="AH951" s="4"/>
      <c r="AI951" s="4"/>
      <c r="AJ951" s="4"/>
      <c r="AK951" s="4"/>
      <c r="AL951" s="4"/>
      <c r="AM951" s="4"/>
      <c r="AN951" s="4"/>
    </row>
    <row r="952" spans="1:40" ht="12.75" customHeight="1">
      <c r="A952" s="4"/>
      <c r="B952" s="4"/>
      <c r="C952" s="4"/>
      <c r="D952" s="4"/>
      <c r="E952" s="4"/>
      <c r="F952" s="4"/>
      <c r="G952" s="4"/>
      <c r="H952" s="4"/>
      <c r="I952" s="4"/>
      <c r="J952" s="4"/>
      <c r="K952" s="5"/>
      <c r="L952" s="4"/>
      <c r="M952" s="4"/>
      <c r="N952" s="4"/>
      <c r="O952" s="4"/>
      <c r="P952" s="4"/>
      <c r="Q952" s="4"/>
      <c r="R952" s="4"/>
      <c r="S952" s="4"/>
      <c r="T952" s="4"/>
      <c r="U952" s="4"/>
      <c r="V952" s="4"/>
      <c r="W952" s="4"/>
      <c r="X952" s="4"/>
      <c r="Y952" s="4"/>
      <c r="Z952" s="4"/>
      <c r="AA952" s="4"/>
      <c r="AB952" s="4"/>
      <c r="AC952" s="4"/>
      <c r="AD952" s="4"/>
      <c r="AE952" s="4"/>
      <c r="AF952" s="4"/>
      <c r="AG952" s="4"/>
      <c r="AH952" s="4"/>
      <c r="AI952" s="4"/>
      <c r="AJ952" s="4"/>
      <c r="AK952" s="4"/>
      <c r="AL952" s="4"/>
      <c r="AM952" s="4"/>
      <c r="AN952" s="4"/>
    </row>
    <row r="953" spans="1:40" ht="12.75" customHeight="1">
      <c r="A953" s="4"/>
      <c r="B953" s="4"/>
      <c r="C953" s="4"/>
      <c r="D953" s="4"/>
      <c r="E953" s="4"/>
      <c r="F953" s="4"/>
      <c r="G953" s="4"/>
      <c r="H953" s="4"/>
      <c r="I953" s="4"/>
      <c r="J953" s="4"/>
      <c r="K953" s="5"/>
      <c r="L953" s="4"/>
      <c r="M953" s="4"/>
      <c r="N953" s="4"/>
      <c r="O953" s="4"/>
      <c r="P953" s="4"/>
      <c r="Q953" s="4"/>
      <c r="R953" s="4"/>
      <c r="S953" s="4"/>
      <c r="T953" s="4"/>
      <c r="U953" s="4"/>
      <c r="V953" s="4"/>
      <c r="W953" s="4"/>
      <c r="X953" s="4"/>
      <c r="Y953" s="4"/>
      <c r="Z953" s="4"/>
      <c r="AA953" s="4"/>
      <c r="AB953" s="4"/>
      <c r="AC953" s="4"/>
      <c r="AD953" s="4"/>
      <c r="AE953" s="4"/>
      <c r="AF953" s="4"/>
      <c r="AG953" s="4"/>
      <c r="AH953" s="4"/>
      <c r="AI953" s="4"/>
      <c r="AJ953" s="4"/>
      <c r="AK953" s="4"/>
      <c r="AL953" s="4"/>
      <c r="AM953" s="4"/>
      <c r="AN953" s="4"/>
    </row>
    <row r="954" spans="1:40" ht="12.75" customHeight="1">
      <c r="A954" s="4"/>
      <c r="B954" s="4"/>
      <c r="C954" s="4"/>
      <c r="D954" s="4"/>
      <c r="E954" s="4"/>
      <c r="F954" s="4"/>
      <c r="G954" s="4"/>
      <c r="H954" s="4"/>
      <c r="I954" s="4"/>
      <c r="J954" s="4"/>
      <c r="K954" s="5"/>
      <c r="L954" s="4"/>
      <c r="M954" s="4"/>
      <c r="N954" s="4"/>
      <c r="O954" s="4"/>
      <c r="P954" s="4"/>
      <c r="Q954" s="4"/>
      <c r="R954" s="4"/>
      <c r="S954" s="4"/>
      <c r="T954" s="4"/>
      <c r="U954" s="4"/>
      <c r="V954" s="4"/>
      <c r="W954" s="4"/>
      <c r="X954" s="4"/>
      <c r="Y954" s="4"/>
      <c r="Z954" s="4"/>
      <c r="AA954" s="4"/>
      <c r="AB954" s="4"/>
      <c r="AC954" s="4"/>
      <c r="AD954" s="4"/>
      <c r="AE954" s="4"/>
      <c r="AF954" s="4"/>
      <c r="AG954" s="4"/>
      <c r="AH954" s="4"/>
      <c r="AI954" s="4"/>
      <c r="AJ954" s="4"/>
      <c r="AK954" s="4"/>
      <c r="AL954" s="4"/>
      <c r="AM954" s="4"/>
      <c r="AN954" s="4"/>
    </row>
    <row r="955" spans="1:40" ht="12.75" customHeight="1">
      <c r="A955" s="4"/>
      <c r="B955" s="4"/>
      <c r="C955" s="4"/>
      <c r="D955" s="4"/>
      <c r="E955" s="4"/>
      <c r="F955" s="4"/>
      <c r="G955" s="4"/>
      <c r="H955" s="4"/>
      <c r="I955" s="4"/>
      <c r="J955" s="4"/>
      <c r="K955" s="5"/>
      <c r="L955" s="4"/>
      <c r="M955" s="4"/>
      <c r="N955" s="4"/>
      <c r="O955" s="4"/>
      <c r="P955" s="4"/>
      <c r="Q955" s="4"/>
      <c r="R955" s="4"/>
      <c r="S955" s="4"/>
      <c r="T955" s="4"/>
      <c r="U955" s="4"/>
      <c r="V955" s="4"/>
      <c r="W955" s="4"/>
      <c r="X955" s="4"/>
      <c r="Y955" s="4"/>
      <c r="Z955" s="4"/>
      <c r="AA955" s="4"/>
      <c r="AB955" s="4"/>
      <c r="AC955" s="4"/>
      <c r="AD955" s="4"/>
      <c r="AE955" s="4"/>
      <c r="AF955" s="4"/>
      <c r="AG955" s="4"/>
      <c r="AH955" s="4"/>
      <c r="AI955" s="4"/>
      <c r="AJ955" s="4"/>
      <c r="AK955" s="4"/>
      <c r="AL955" s="4"/>
      <c r="AM955" s="4"/>
      <c r="AN955" s="4"/>
    </row>
    <row r="956" spans="1:40" ht="12.75" customHeight="1">
      <c r="A956" s="4"/>
      <c r="B956" s="4"/>
      <c r="C956" s="4"/>
      <c r="D956" s="4"/>
      <c r="E956" s="4"/>
      <c r="F956" s="4"/>
      <c r="G956" s="4"/>
      <c r="H956" s="4"/>
      <c r="I956" s="4"/>
      <c r="J956" s="4"/>
      <c r="K956" s="5"/>
      <c r="L956" s="4"/>
      <c r="M956" s="4"/>
      <c r="N956" s="4"/>
      <c r="O956" s="4"/>
      <c r="P956" s="4"/>
      <c r="Q956" s="4"/>
      <c r="R956" s="4"/>
      <c r="S956" s="4"/>
      <c r="T956" s="4"/>
      <c r="U956" s="4"/>
      <c r="V956" s="4"/>
      <c r="W956" s="4"/>
      <c r="X956" s="4"/>
      <c r="Y956" s="4"/>
      <c r="Z956" s="4"/>
      <c r="AA956" s="4"/>
      <c r="AB956" s="4"/>
      <c r="AC956" s="4"/>
      <c r="AD956" s="4"/>
      <c r="AE956" s="4"/>
      <c r="AF956" s="4"/>
      <c r="AG956" s="4"/>
      <c r="AH956" s="4"/>
      <c r="AI956" s="4"/>
      <c r="AJ956" s="4"/>
      <c r="AK956" s="4"/>
      <c r="AL956" s="4"/>
      <c r="AM956" s="4"/>
      <c r="AN956" s="4"/>
    </row>
    <row r="957" spans="1:40" ht="12.75" customHeight="1">
      <c r="A957" s="4"/>
      <c r="B957" s="4"/>
      <c r="C957" s="4"/>
      <c r="D957" s="4"/>
      <c r="E957" s="4"/>
      <c r="F957" s="4"/>
      <c r="G957" s="4"/>
      <c r="H957" s="4"/>
      <c r="I957" s="4"/>
      <c r="J957" s="4"/>
      <c r="K957" s="5"/>
      <c r="L957" s="4"/>
      <c r="M957" s="4"/>
      <c r="N957" s="4"/>
      <c r="O957" s="4"/>
      <c r="P957" s="4"/>
      <c r="Q957" s="4"/>
      <c r="R957" s="4"/>
      <c r="S957" s="4"/>
      <c r="T957" s="4"/>
      <c r="U957" s="4"/>
      <c r="V957" s="4"/>
      <c r="W957" s="4"/>
      <c r="X957" s="4"/>
      <c r="Y957" s="4"/>
      <c r="Z957" s="4"/>
      <c r="AA957" s="4"/>
      <c r="AB957" s="4"/>
      <c r="AC957" s="4"/>
      <c r="AD957" s="4"/>
      <c r="AE957" s="4"/>
      <c r="AF957" s="4"/>
      <c r="AG957" s="4"/>
      <c r="AH957" s="4"/>
      <c r="AI957" s="4"/>
      <c r="AJ957" s="4"/>
      <c r="AK957" s="4"/>
      <c r="AL957" s="4"/>
      <c r="AM957" s="4"/>
      <c r="AN957" s="4"/>
    </row>
    <row r="958" spans="1:40" ht="12.75" customHeight="1">
      <c r="A958" s="4"/>
      <c r="B958" s="4"/>
      <c r="C958" s="4"/>
      <c r="D958" s="4"/>
      <c r="E958" s="4"/>
      <c r="F958" s="4"/>
      <c r="G958" s="4"/>
      <c r="H958" s="4"/>
      <c r="I958" s="4"/>
      <c r="J958" s="4"/>
      <c r="K958" s="5"/>
      <c r="L958" s="4"/>
      <c r="M958" s="4"/>
      <c r="N958" s="4"/>
      <c r="O958" s="4"/>
      <c r="P958" s="4"/>
      <c r="Q958" s="4"/>
      <c r="R958" s="4"/>
      <c r="S958" s="4"/>
      <c r="T958" s="4"/>
      <c r="U958" s="4"/>
      <c r="V958" s="4"/>
      <c r="W958" s="4"/>
      <c r="X958" s="4"/>
      <c r="Y958" s="4"/>
      <c r="Z958" s="4"/>
      <c r="AA958" s="4"/>
      <c r="AB958" s="4"/>
      <c r="AC958" s="4"/>
      <c r="AD958" s="4"/>
      <c r="AE958" s="4"/>
      <c r="AF958" s="4"/>
      <c r="AG958" s="4"/>
      <c r="AH958" s="4"/>
      <c r="AI958" s="4"/>
      <c r="AJ958" s="4"/>
      <c r="AK958" s="4"/>
      <c r="AL958" s="4"/>
      <c r="AM958" s="4"/>
      <c r="AN958" s="4"/>
    </row>
    <row r="959" spans="1:40" ht="12.75" customHeight="1">
      <c r="A959" s="4"/>
      <c r="B959" s="4"/>
      <c r="C959" s="4"/>
      <c r="D959" s="4"/>
      <c r="E959" s="4"/>
      <c r="F959" s="4"/>
      <c r="G959" s="4"/>
      <c r="H959" s="4"/>
      <c r="I959" s="4"/>
      <c r="J959" s="4"/>
      <c r="K959" s="5"/>
      <c r="L959" s="4"/>
      <c r="M959" s="4"/>
      <c r="N959" s="4"/>
      <c r="O959" s="4"/>
      <c r="P959" s="4"/>
      <c r="Q959" s="4"/>
      <c r="R959" s="4"/>
      <c r="S959" s="4"/>
      <c r="T959" s="4"/>
      <c r="U959" s="4"/>
      <c r="V959" s="4"/>
      <c r="W959" s="4"/>
      <c r="X959" s="4"/>
      <c r="Y959" s="4"/>
      <c r="Z959" s="4"/>
      <c r="AA959" s="4"/>
      <c r="AB959" s="4"/>
      <c r="AC959" s="4"/>
      <c r="AD959" s="4"/>
      <c r="AE959" s="4"/>
      <c r="AF959" s="4"/>
      <c r="AG959" s="4"/>
      <c r="AH959" s="4"/>
      <c r="AI959" s="4"/>
      <c r="AJ959" s="4"/>
      <c r="AK959" s="4"/>
      <c r="AL959" s="4"/>
      <c r="AM959" s="4"/>
      <c r="AN959" s="4"/>
    </row>
    <row r="960" spans="1:40" ht="12.75" customHeight="1">
      <c r="A960" s="4"/>
      <c r="B960" s="4"/>
      <c r="C960" s="4"/>
      <c r="D960" s="4"/>
      <c r="E960" s="4"/>
      <c r="F960" s="4"/>
      <c r="G960" s="4"/>
      <c r="H960" s="4"/>
      <c r="I960" s="4"/>
      <c r="J960" s="4"/>
      <c r="K960" s="5"/>
      <c r="L960" s="4"/>
      <c r="M960" s="4"/>
      <c r="N960" s="4"/>
      <c r="O960" s="4"/>
      <c r="P960" s="4"/>
      <c r="Q960" s="4"/>
      <c r="R960" s="4"/>
      <c r="S960" s="4"/>
      <c r="T960" s="4"/>
      <c r="U960" s="4"/>
      <c r="V960" s="4"/>
      <c r="W960" s="4"/>
      <c r="X960" s="4"/>
      <c r="Y960" s="4"/>
      <c r="Z960" s="4"/>
      <c r="AA960" s="4"/>
      <c r="AB960" s="4"/>
      <c r="AC960" s="4"/>
      <c r="AD960" s="4"/>
      <c r="AE960" s="4"/>
      <c r="AF960" s="4"/>
      <c r="AG960" s="4"/>
      <c r="AH960" s="4"/>
      <c r="AI960" s="4"/>
      <c r="AJ960" s="4"/>
      <c r="AK960" s="4"/>
      <c r="AL960" s="4"/>
      <c r="AM960" s="4"/>
      <c r="AN960" s="4"/>
    </row>
    <row r="961" spans="1:40" ht="12.75" customHeight="1">
      <c r="A961" s="4"/>
      <c r="B961" s="4"/>
      <c r="C961" s="4"/>
      <c r="D961" s="4"/>
      <c r="E961" s="4"/>
      <c r="F961" s="4"/>
      <c r="G961" s="4"/>
      <c r="H961" s="4"/>
      <c r="I961" s="4"/>
      <c r="J961" s="4"/>
      <c r="K961" s="5"/>
      <c r="L961" s="4"/>
      <c r="M961" s="4"/>
      <c r="N961" s="4"/>
      <c r="O961" s="4"/>
      <c r="P961" s="4"/>
      <c r="Q961" s="4"/>
      <c r="R961" s="4"/>
      <c r="S961" s="4"/>
      <c r="T961" s="4"/>
      <c r="U961" s="4"/>
      <c r="V961" s="4"/>
      <c r="W961" s="4"/>
      <c r="X961" s="4"/>
      <c r="Y961" s="4"/>
      <c r="Z961" s="4"/>
      <c r="AA961" s="4"/>
      <c r="AB961" s="4"/>
      <c r="AC961" s="4"/>
      <c r="AD961" s="4"/>
      <c r="AE961" s="4"/>
      <c r="AF961" s="4"/>
      <c r="AG961" s="4"/>
      <c r="AH961" s="4"/>
      <c r="AI961" s="4"/>
      <c r="AJ961" s="4"/>
      <c r="AK961" s="4"/>
      <c r="AL961" s="4"/>
      <c r="AM961" s="4"/>
      <c r="AN961" s="4"/>
    </row>
    <row r="962" spans="1:40" ht="12.75" customHeight="1">
      <c r="A962" s="4"/>
      <c r="B962" s="4"/>
      <c r="C962" s="4"/>
      <c r="D962" s="4"/>
      <c r="E962" s="4"/>
      <c r="F962" s="4"/>
      <c r="G962" s="4"/>
      <c r="H962" s="4"/>
      <c r="I962" s="4"/>
      <c r="J962" s="4"/>
      <c r="K962" s="5"/>
      <c r="L962" s="4"/>
      <c r="M962" s="4"/>
      <c r="N962" s="4"/>
      <c r="O962" s="4"/>
      <c r="P962" s="4"/>
      <c r="Q962" s="4"/>
      <c r="R962" s="4"/>
      <c r="S962" s="4"/>
      <c r="T962" s="4"/>
      <c r="U962" s="4"/>
      <c r="V962" s="4"/>
      <c r="W962" s="4"/>
      <c r="X962" s="4"/>
      <c r="Y962" s="4"/>
      <c r="Z962" s="4"/>
      <c r="AA962" s="4"/>
      <c r="AB962" s="4"/>
      <c r="AC962" s="4"/>
      <c r="AD962" s="4"/>
      <c r="AE962" s="4"/>
      <c r="AF962" s="4"/>
      <c r="AG962" s="4"/>
      <c r="AH962" s="4"/>
      <c r="AI962" s="4"/>
      <c r="AJ962" s="4"/>
      <c r="AK962" s="4"/>
      <c r="AL962" s="4"/>
      <c r="AM962" s="4"/>
      <c r="AN962" s="4"/>
    </row>
    <row r="963" spans="1:40" ht="12.75" customHeight="1">
      <c r="A963" s="4"/>
      <c r="B963" s="4"/>
      <c r="C963" s="4"/>
      <c r="D963" s="4"/>
      <c r="E963" s="4"/>
      <c r="F963" s="4"/>
      <c r="G963" s="4"/>
      <c r="H963" s="4"/>
      <c r="I963" s="4"/>
      <c r="J963" s="4"/>
      <c r="K963" s="5"/>
      <c r="L963" s="4"/>
      <c r="M963" s="4"/>
      <c r="N963" s="4"/>
      <c r="O963" s="4"/>
      <c r="P963" s="4"/>
      <c r="Q963" s="4"/>
      <c r="R963" s="4"/>
      <c r="S963" s="4"/>
      <c r="T963" s="4"/>
      <c r="U963" s="4"/>
      <c r="V963" s="4"/>
      <c r="W963" s="4"/>
      <c r="X963" s="4"/>
      <c r="Y963" s="4"/>
      <c r="Z963" s="4"/>
      <c r="AA963" s="4"/>
      <c r="AB963" s="4"/>
      <c r="AC963" s="4"/>
      <c r="AD963" s="4"/>
      <c r="AE963" s="4"/>
      <c r="AF963" s="4"/>
      <c r="AG963" s="4"/>
      <c r="AH963" s="4"/>
      <c r="AI963" s="4"/>
      <c r="AJ963" s="4"/>
      <c r="AK963" s="4"/>
      <c r="AL963" s="4"/>
      <c r="AM963" s="4"/>
      <c r="AN963" s="4"/>
    </row>
    <row r="964" spans="1:40" ht="12.75" customHeight="1">
      <c r="A964" s="4"/>
      <c r="B964" s="4"/>
      <c r="C964" s="4"/>
      <c r="D964" s="4"/>
      <c r="E964" s="4"/>
      <c r="F964" s="4"/>
      <c r="G964" s="4"/>
      <c r="H964" s="4"/>
      <c r="I964" s="4"/>
      <c r="J964" s="4"/>
      <c r="K964" s="5"/>
      <c r="L964" s="4"/>
      <c r="M964" s="4"/>
      <c r="N964" s="4"/>
      <c r="O964" s="4"/>
      <c r="P964" s="4"/>
      <c r="Q964" s="4"/>
      <c r="R964" s="4"/>
      <c r="S964" s="4"/>
      <c r="T964" s="4"/>
      <c r="U964" s="4"/>
      <c r="V964" s="4"/>
      <c r="W964" s="4"/>
      <c r="X964" s="4"/>
      <c r="Y964" s="4"/>
      <c r="Z964" s="4"/>
      <c r="AA964" s="4"/>
      <c r="AB964" s="4"/>
      <c r="AC964" s="4"/>
      <c r="AD964" s="4"/>
      <c r="AE964" s="4"/>
      <c r="AF964" s="4"/>
      <c r="AG964" s="4"/>
      <c r="AH964" s="4"/>
      <c r="AI964" s="4"/>
      <c r="AJ964" s="4"/>
      <c r="AK964" s="4"/>
      <c r="AL964" s="4"/>
      <c r="AM964" s="4"/>
      <c r="AN964" s="4"/>
    </row>
    <row r="965" spans="1:40" ht="12.75" customHeight="1">
      <c r="A965" s="4"/>
      <c r="B965" s="4"/>
      <c r="C965" s="4"/>
      <c r="D965" s="4"/>
      <c r="E965" s="4"/>
      <c r="F965" s="4"/>
      <c r="G965" s="4"/>
      <c r="H965" s="4"/>
      <c r="I965" s="4"/>
      <c r="J965" s="4"/>
      <c r="K965" s="5"/>
      <c r="L965" s="4"/>
      <c r="M965" s="4"/>
      <c r="N965" s="4"/>
      <c r="O965" s="4"/>
      <c r="P965" s="4"/>
      <c r="Q965" s="4"/>
      <c r="R965" s="4"/>
      <c r="S965" s="4"/>
      <c r="T965" s="4"/>
      <c r="U965" s="4"/>
      <c r="V965" s="4"/>
      <c r="W965" s="4"/>
      <c r="X965" s="4"/>
      <c r="Y965" s="4"/>
      <c r="Z965" s="4"/>
      <c r="AA965" s="4"/>
      <c r="AB965" s="4"/>
      <c r="AC965" s="4"/>
      <c r="AD965" s="4"/>
      <c r="AE965" s="4"/>
      <c r="AF965" s="4"/>
      <c r="AG965" s="4"/>
      <c r="AH965" s="4"/>
      <c r="AI965" s="4"/>
      <c r="AJ965" s="4"/>
      <c r="AK965" s="4"/>
      <c r="AL965" s="4"/>
      <c r="AM965" s="4"/>
      <c r="AN965" s="4"/>
    </row>
    <row r="966" spans="1:40" ht="12.75" customHeight="1">
      <c r="A966" s="4"/>
      <c r="B966" s="4"/>
      <c r="C966" s="4"/>
      <c r="D966" s="4"/>
      <c r="E966" s="4"/>
      <c r="F966" s="4"/>
      <c r="G966" s="4"/>
      <c r="H966" s="4"/>
      <c r="I966" s="4"/>
      <c r="J966" s="4"/>
      <c r="K966" s="5"/>
      <c r="L966" s="4"/>
      <c r="M966" s="4"/>
      <c r="N966" s="4"/>
      <c r="O966" s="4"/>
      <c r="P966" s="4"/>
      <c r="Q966" s="4"/>
      <c r="R966" s="4"/>
      <c r="S966" s="4"/>
      <c r="T966" s="4"/>
      <c r="U966" s="4"/>
      <c r="V966" s="4"/>
      <c r="W966" s="4"/>
      <c r="X966" s="4"/>
      <c r="Y966" s="4"/>
      <c r="Z966" s="4"/>
      <c r="AA966" s="4"/>
      <c r="AB966" s="4"/>
      <c r="AC966" s="4"/>
      <c r="AD966" s="4"/>
      <c r="AE966" s="4"/>
      <c r="AF966" s="4"/>
      <c r="AG966" s="4"/>
      <c r="AH966" s="4"/>
      <c r="AI966" s="4"/>
      <c r="AJ966" s="4"/>
      <c r="AK966" s="4"/>
      <c r="AL966" s="4"/>
      <c r="AM966" s="4"/>
      <c r="AN966" s="4"/>
    </row>
    <row r="967" spans="1:40" ht="12.75" customHeight="1">
      <c r="A967" s="4"/>
      <c r="B967" s="4"/>
      <c r="C967" s="4"/>
      <c r="D967" s="4"/>
      <c r="E967" s="4"/>
      <c r="F967" s="4"/>
      <c r="G967" s="4"/>
      <c r="H967" s="4"/>
      <c r="I967" s="4"/>
      <c r="J967" s="4"/>
      <c r="K967" s="5"/>
      <c r="L967" s="4"/>
      <c r="M967" s="4"/>
      <c r="N967" s="4"/>
      <c r="O967" s="4"/>
      <c r="P967" s="4"/>
      <c r="Q967" s="4"/>
      <c r="R967" s="4"/>
      <c r="S967" s="4"/>
      <c r="T967" s="4"/>
      <c r="U967" s="4"/>
      <c r="V967" s="4"/>
      <c r="W967" s="4"/>
      <c r="X967" s="4"/>
      <c r="Y967" s="4"/>
      <c r="Z967" s="4"/>
      <c r="AA967" s="4"/>
      <c r="AB967" s="4"/>
      <c r="AC967" s="4"/>
      <c r="AD967" s="4"/>
      <c r="AE967" s="4"/>
      <c r="AF967" s="4"/>
      <c r="AG967" s="4"/>
      <c r="AH967" s="4"/>
      <c r="AI967" s="4"/>
      <c r="AJ967" s="4"/>
      <c r="AK967" s="4"/>
      <c r="AL967" s="4"/>
      <c r="AM967" s="4"/>
      <c r="AN967" s="4"/>
    </row>
    <row r="968" spans="1:40" ht="12.75" customHeight="1">
      <c r="A968" s="4"/>
      <c r="B968" s="4"/>
      <c r="C968" s="4"/>
      <c r="D968" s="4"/>
      <c r="E968" s="4"/>
      <c r="F968" s="4"/>
      <c r="G968" s="4"/>
      <c r="H968" s="4"/>
      <c r="I968" s="4"/>
      <c r="J968" s="4"/>
      <c r="K968" s="5"/>
      <c r="L968" s="4"/>
      <c r="M968" s="4"/>
      <c r="N968" s="4"/>
      <c r="O968" s="4"/>
      <c r="P968" s="4"/>
      <c r="Q968" s="4"/>
      <c r="R968" s="4"/>
      <c r="S968" s="4"/>
      <c r="T968" s="4"/>
      <c r="U968" s="4"/>
      <c r="V968" s="4"/>
      <c r="W968" s="4"/>
      <c r="X968" s="4"/>
      <c r="Y968" s="4"/>
      <c r="Z968" s="4"/>
      <c r="AA968" s="4"/>
      <c r="AB968" s="4"/>
      <c r="AC968" s="4"/>
      <c r="AD968" s="4"/>
      <c r="AE968" s="4"/>
      <c r="AF968" s="4"/>
      <c r="AG968" s="4"/>
      <c r="AH968" s="4"/>
      <c r="AI968" s="4"/>
      <c r="AJ968" s="4"/>
      <c r="AK968" s="4"/>
      <c r="AL968" s="4"/>
      <c r="AM968" s="4"/>
      <c r="AN968" s="4"/>
    </row>
    <row r="969" spans="1:40" ht="12.75" customHeight="1">
      <c r="A969" s="4"/>
      <c r="B969" s="4"/>
      <c r="C969" s="4"/>
      <c r="D969" s="4"/>
      <c r="E969" s="4"/>
      <c r="F969" s="4"/>
      <c r="G969" s="4"/>
      <c r="H969" s="4"/>
      <c r="I969" s="4"/>
      <c r="J969" s="4"/>
      <c r="K969" s="5"/>
      <c r="L969" s="4"/>
      <c r="M969" s="4"/>
      <c r="N969" s="4"/>
      <c r="O969" s="4"/>
      <c r="P969" s="4"/>
      <c r="Q969" s="4"/>
      <c r="R969" s="4"/>
      <c r="S969" s="4"/>
      <c r="T969" s="4"/>
      <c r="U969" s="4"/>
      <c r="V969" s="4"/>
      <c r="W969" s="4"/>
      <c r="X969" s="4"/>
      <c r="Y969" s="4"/>
      <c r="Z969" s="4"/>
      <c r="AA969" s="4"/>
      <c r="AB969" s="4"/>
      <c r="AC969" s="4"/>
      <c r="AD969" s="4"/>
      <c r="AE969" s="4"/>
      <c r="AF969" s="4"/>
      <c r="AG969" s="4"/>
      <c r="AH969" s="4"/>
      <c r="AI969" s="4"/>
      <c r="AJ969" s="4"/>
      <c r="AK969" s="4"/>
      <c r="AL969" s="4"/>
      <c r="AM969" s="4"/>
      <c r="AN969" s="4"/>
    </row>
    <row r="970" spans="1:40" ht="12.75" customHeight="1">
      <c r="A970" s="4"/>
      <c r="B970" s="4"/>
      <c r="C970" s="4"/>
      <c r="D970" s="4"/>
      <c r="E970" s="4"/>
      <c r="F970" s="4"/>
      <c r="G970" s="4"/>
      <c r="H970" s="4"/>
      <c r="I970" s="4"/>
      <c r="J970" s="4"/>
      <c r="K970" s="5"/>
      <c r="L970" s="4"/>
      <c r="M970" s="4"/>
      <c r="N970" s="4"/>
      <c r="O970" s="4"/>
      <c r="P970" s="4"/>
      <c r="Q970" s="4"/>
      <c r="R970" s="4"/>
      <c r="S970" s="4"/>
      <c r="T970" s="4"/>
      <c r="U970" s="4"/>
      <c r="V970" s="4"/>
      <c r="W970" s="4"/>
      <c r="X970" s="4"/>
      <c r="Y970" s="4"/>
      <c r="Z970" s="4"/>
      <c r="AA970" s="4"/>
      <c r="AB970" s="4"/>
      <c r="AC970" s="4"/>
      <c r="AD970" s="4"/>
      <c r="AE970" s="4"/>
      <c r="AF970" s="4"/>
      <c r="AG970" s="4"/>
      <c r="AH970" s="4"/>
      <c r="AI970" s="4"/>
      <c r="AJ970" s="4"/>
      <c r="AK970" s="4"/>
      <c r="AL970" s="4"/>
      <c r="AM970" s="4"/>
      <c r="AN970" s="4"/>
    </row>
    <row r="971" spans="1:40" ht="12.75" customHeight="1">
      <c r="A971" s="4"/>
      <c r="B971" s="4"/>
      <c r="C971" s="4"/>
      <c r="D971" s="4"/>
      <c r="E971" s="4"/>
      <c r="F971" s="4"/>
      <c r="G971" s="4"/>
      <c r="H971" s="4"/>
      <c r="I971" s="4"/>
      <c r="J971" s="4"/>
      <c r="K971" s="5"/>
      <c r="L971" s="4"/>
      <c r="M971" s="4"/>
      <c r="N971" s="4"/>
      <c r="O971" s="4"/>
      <c r="P971" s="4"/>
      <c r="Q971" s="4"/>
      <c r="R971" s="4"/>
      <c r="S971" s="4"/>
      <c r="T971" s="4"/>
      <c r="U971" s="4"/>
      <c r="V971" s="4"/>
      <c r="W971" s="4"/>
      <c r="X971" s="4"/>
      <c r="Y971" s="4"/>
      <c r="Z971" s="4"/>
      <c r="AA971" s="4"/>
      <c r="AB971" s="4"/>
      <c r="AC971" s="4"/>
      <c r="AD971" s="4"/>
      <c r="AE971" s="4"/>
      <c r="AF971" s="4"/>
      <c r="AG971" s="4"/>
      <c r="AH971" s="4"/>
      <c r="AI971" s="4"/>
      <c r="AJ971" s="4"/>
      <c r="AK971" s="4"/>
      <c r="AL971" s="4"/>
      <c r="AM971" s="4"/>
      <c r="AN971" s="4"/>
    </row>
    <row r="972" spans="1:40" ht="12.75" customHeight="1">
      <c r="A972" s="4"/>
      <c r="B972" s="4"/>
      <c r="C972" s="4"/>
      <c r="D972" s="4"/>
      <c r="E972" s="4"/>
      <c r="F972" s="4"/>
      <c r="G972" s="4"/>
      <c r="H972" s="4"/>
      <c r="I972" s="4"/>
      <c r="J972" s="4"/>
      <c r="K972" s="5"/>
      <c r="L972" s="4"/>
      <c r="M972" s="4"/>
      <c r="N972" s="4"/>
      <c r="O972" s="4"/>
      <c r="P972" s="4"/>
      <c r="Q972" s="4"/>
      <c r="R972" s="4"/>
      <c r="S972" s="4"/>
      <c r="T972" s="4"/>
      <c r="U972" s="4"/>
      <c r="V972" s="4"/>
      <c r="W972" s="4"/>
      <c r="X972" s="4"/>
      <c r="Y972" s="4"/>
      <c r="Z972" s="4"/>
      <c r="AA972" s="4"/>
      <c r="AB972" s="4"/>
      <c r="AC972" s="4"/>
      <c r="AD972" s="4"/>
      <c r="AE972" s="4"/>
      <c r="AF972" s="4"/>
      <c r="AG972" s="4"/>
      <c r="AH972" s="4"/>
      <c r="AI972" s="4"/>
      <c r="AJ972" s="4"/>
      <c r="AK972" s="4"/>
      <c r="AL972" s="4"/>
      <c r="AM972" s="4"/>
      <c r="AN972" s="4"/>
    </row>
    <row r="973" spans="1:40" ht="12.75" customHeight="1">
      <c r="A973" s="4"/>
      <c r="B973" s="4"/>
      <c r="C973" s="4"/>
      <c r="D973" s="4"/>
      <c r="E973" s="4"/>
      <c r="F973" s="4"/>
      <c r="G973" s="4"/>
      <c r="H973" s="4"/>
      <c r="I973" s="4"/>
      <c r="J973" s="4"/>
      <c r="K973" s="5"/>
      <c r="L973" s="4"/>
      <c r="M973" s="4"/>
      <c r="N973" s="4"/>
      <c r="O973" s="4"/>
      <c r="P973" s="4"/>
      <c r="Q973" s="4"/>
      <c r="R973" s="4"/>
      <c r="S973" s="4"/>
      <c r="T973" s="4"/>
      <c r="U973" s="4"/>
      <c r="V973" s="4"/>
      <c r="W973" s="4"/>
      <c r="X973" s="4"/>
      <c r="Y973" s="4"/>
      <c r="Z973" s="4"/>
      <c r="AA973" s="4"/>
      <c r="AB973" s="4"/>
      <c r="AC973" s="4"/>
      <c r="AD973" s="4"/>
      <c r="AE973" s="4"/>
      <c r="AF973" s="4"/>
      <c r="AG973" s="4"/>
      <c r="AH973" s="4"/>
      <c r="AI973" s="4"/>
      <c r="AJ973" s="4"/>
      <c r="AK973" s="4"/>
      <c r="AL973" s="4"/>
      <c r="AM973" s="4"/>
      <c r="AN973" s="4"/>
    </row>
    <row r="974" spans="1:40" ht="12.75" customHeight="1">
      <c r="A974" s="4"/>
      <c r="B974" s="4"/>
      <c r="C974" s="4"/>
      <c r="D974" s="4"/>
      <c r="E974" s="4"/>
      <c r="F974" s="4"/>
      <c r="G974" s="4"/>
      <c r="H974" s="4"/>
      <c r="I974" s="4"/>
      <c r="J974" s="4"/>
      <c r="K974" s="5"/>
      <c r="L974" s="4"/>
      <c r="M974" s="4"/>
      <c r="N974" s="4"/>
      <c r="O974" s="4"/>
      <c r="P974" s="4"/>
      <c r="Q974" s="4"/>
      <c r="R974" s="4"/>
      <c r="S974" s="4"/>
      <c r="T974" s="4"/>
      <c r="U974" s="4"/>
      <c r="V974" s="4"/>
      <c r="W974" s="4"/>
      <c r="X974" s="4"/>
      <c r="Y974" s="4"/>
      <c r="Z974" s="4"/>
      <c r="AA974" s="4"/>
      <c r="AB974" s="4"/>
      <c r="AC974" s="4"/>
      <c r="AD974" s="4"/>
      <c r="AE974" s="4"/>
      <c r="AF974" s="4"/>
      <c r="AG974" s="4"/>
      <c r="AH974" s="4"/>
      <c r="AI974" s="4"/>
      <c r="AJ974" s="4"/>
      <c r="AK974" s="4"/>
      <c r="AL974" s="4"/>
      <c r="AM974" s="4"/>
      <c r="AN974" s="4"/>
    </row>
    <row r="975" spans="1:40" ht="12.75" customHeight="1">
      <c r="A975" s="4"/>
      <c r="B975" s="4"/>
      <c r="C975" s="4"/>
      <c r="D975" s="4"/>
      <c r="E975" s="4"/>
      <c r="F975" s="4"/>
      <c r="G975" s="4"/>
      <c r="H975" s="4"/>
      <c r="I975" s="4"/>
      <c r="J975" s="4"/>
      <c r="K975" s="5"/>
      <c r="L975" s="4"/>
      <c r="M975" s="4"/>
      <c r="N975" s="4"/>
      <c r="O975" s="4"/>
      <c r="P975" s="4"/>
      <c r="Q975" s="4"/>
      <c r="R975" s="4"/>
      <c r="S975" s="4"/>
      <c r="T975" s="4"/>
      <c r="U975" s="4"/>
      <c r="V975" s="4"/>
      <c r="W975" s="4"/>
      <c r="X975" s="4"/>
      <c r="Y975" s="4"/>
      <c r="Z975" s="4"/>
      <c r="AA975" s="4"/>
      <c r="AB975" s="4"/>
      <c r="AC975" s="4"/>
      <c r="AD975" s="4"/>
      <c r="AE975" s="4"/>
      <c r="AF975" s="4"/>
      <c r="AG975" s="4"/>
      <c r="AH975" s="4"/>
      <c r="AI975" s="4"/>
      <c r="AJ975" s="4"/>
      <c r="AK975" s="4"/>
      <c r="AL975" s="4"/>
      <c r="AM975" s="4"/>
      <c r="AN975" s="4"/>
    </row>
    <row r="976" spans="1:40" ht="12.75" customHeight="1">
      <c r="A976" s="4"/>
      <c r="B976" s="4"/>
      <c r="C976" s="4"/>
      <c r="D976" s="4"/>
      <c r="E976" s="4"/>
      <c r="F976" s="4"/>
      <c r="G976" s="4"/>
      <c r="H976" s="4"/>
      <c r="I976" s="4"/>
      <c r="J976" s="4"/>
      <c r="K976" s="5"/>
      <c r="L976" s="4"/>
      <c r="M976" s="4"/>
      <c r="N976" s="4"/>
      <c r="O976" s="4"/>
      <c r="P976" s="4"/>
      <c r="Q976" s="4"/>
      <c r="R976" s="4"/>
      <c r="S976" s="4"/>
      <c r="T976" s="4"/>
      <c r="U976" s="4"/>
      <c r="V976" s="4"/>
      <c r="W976" s="4"/>
      <c r="X976" s="4"/>
      <c r="Y976" s="4"/>
      <c r="Z976" s="4"/>
      <c r="AA976" s="4"/>
      <c r="AB976" s="4"/>
      <c r="AC976" s="4"/>
      <c r="AD976" s="4"/>
      <c r="AE976" s="4"/>
      <c r="AF976" s="4"/>
      <c r="AG976" s="4"/>
      <c r="AH976" s="4"/>
      <c r="AI976" s="4"/>
      <c r="AJ976" s="4"/>
      <c r="AK976" s="4"/>
      <c r="AL976" s="4"/>
      <c r="AM976" s="4"/>
      <c r="AN976" s="4"/>
    </row>
    <row r="977" spans="1:40" ht="12.75" customHeight="1">
      <c r="A977" s="4"/>
      <c r="B977" s="4"/>
      <c r="C977" s="4"/>
      <c r="D977" s="4"/>
      <c r="E977" s="4"/>
      <c r="F977" s="4"/>
      <c r="G977" s="4"/>
      <c r="H977" s="4"/>
      <c r="I977" s="4"/>
      <c r="J977" s="4"/>
      <c r="K977" s="5"/>
      <c r="L977" s="4"/>
      <c r="M977" s="4"/>
      <c r="N977" s="4"/>
      <c r="O977" s="4"/>
      <c r="P977" s="4"/>
      <c r="Q977" s="4"/>
      <c r="R977" s="4"/>
      <c r="S977" s="4"/>
      <c r="T977" s="4"/>
      <c r="U977" s="4"/>
      <c r="V977" s="4"/>
      <c r="W977" s="4"/>
      <c r="X977" s="4"/>
      <c r="Y977" s="4"/>
      <c r="Z977" s="4"/>
      <c r="AA977" s="4"/>
      <c r="AB977" s="4"/>
      <c r="AC977" s="4"/>
      <c r="AD977" s="4"/>
      <c r="AE977" s="4"/>
      <c r="AF977" s="4"/>
      <c r="AG977" s="4"/>
      <c r="AH977" s="4"/>
      <c r="AI977" s="4"/>
      <c r="AJ977" s="4"/>
      <c r="AK977" s="4"/>
      <c r="AL977" s="4"/>
      <c r="AM977" s="4"/>
      <c r="AN977" s="4"/>
    </row>
    <row r="978" spans="1:40" ht="12.75" customHeight="1">
      <c r="A978" s="4"/>
      <c r="B978" s="4"/>
      <c r="C978" s="4"/>
      <c r="D978" s="4"/>
      <c r="E978" s="4"/>
      <c r="F978" s="4"/>
      <c r="G978" s="4"/>
      <c r="H978" s="4"/>
      <c r="I978" s="4"/>
      <c r="J978" s="4"/>
      <c r="K978" s="5"/>
      <c r="L978" s="4"/>
      <c r="M978" s="4"/>
      <c r="N978" s="4"/>
      <c r="O978" s="4"/>
      <c r="P978" s="4"/>
      <c r="Q978" s="4"/>
      <c r="R978" s="4"/>
      <c r="S978" s="4"/>
      <c r="T978" s="4"/>
      <c r="U978" s="4"/>
      <c r="V978" s="4"/>
      <c r="W978" s="4"/>
      <c r="X978" s="4"/>
      <c r="Y978" s="4"/>
      <c r="Z978" s="4"/>
      <c r="AA978" s="4"/>
      <c r="AB978" s="4"/>
      <c r="AC978" s="4"/>
      <c r="AD978" s="4"/>
      <c r="AE978" s="4"/>
      <c r="AF978" s="4"/>
      <c r="AG978" s="4"/>
      <c r="AH978" s="4"/>
      <c r="AI978" s="4"/>
      <c r="AJ978" s="4"/>
      <c r="AK978" s="4"/>
      <c r="AL978" s="4"/>
      <c r="AM978" s="4"/>
      <c r="AN978" s="4"/>
    </row>
    <row r="979" spans="1:40" ht="12.75" customHeight="1">
      <c r="A979" s="4"/>
      <c r="B979" s="4"/>
      <c r="C979" s="4"/>
      <c r="D979" s="4"/>
      <c r="E979" s="4"/>
      <c r="F979" s="4"/>
      <c r="G979" s="4"/>
      <c r="H979" s="4"/>
      <c r="I979" s="4"/>
      <c r="J979" s="4"/>
      <c r="K979" s="5"/>
      <c r="L979" s="4"/>
      <c r="M979" s="4"/>
      <c r="N979" s="4"/>
      <c r="O979" s="4"/>
      <c r="P979" s="4"/>
      <c r="Q979" s="4"/>
      <c r="R979" s="4"/>
      <c r="S979" s="4"/>
      <c r="T979" s="4"/>
      <c r="U979" s="4"/>
      <c r="V979" s="4"/>
      <c r="W979" s="4"/>
      <c r="X979" s="4"/>
      <c r="Y979" s="4"/>
      <c r="Z979" s="4"/>
      <c r="AA979" s="4"/>
      <c r="AB979" s="4"/>
      <c r="AC979" s="4"/>
      <c r="AD979" s="4"/>
      <c r="AE979" s="4"/>
      <c r="AF979" s="4"/>
      <c r="AG979" s="4"/>
      <c r="AH979" s="4"/>
      <c r="AI979" s="4"/>
      <c r="AJ979" s="4"/>
      <c r="AK979" s="4"/>
      <c r="AL979" s="4"/>
      <c r="AM979" s="4"/>
      <c r="AN979" s="4"/>
    </row>
    <row r="980" spans="1:40" ht="12.75" customHeight="1">
      <c r="A980" s="4"/>
      <c r="B980" s="4"/>
      <c r="C980" s="4"/>
      <c r="D980" s="4"/>
      <c r="E980" s="4"/>
      <c r="F980" s="4"/>
      <c r="G980" s="4"/>
      <c r="H980" s="4"/>
      <c r="I980" s="4"/>
      <c r="J980" s="4"/>
      <c r="K980" s="5"/>
      <c r="L980" s="4"/>
      <c r="M980" s="4"/>
      <c r="N980" s="4"/>
      <c r="O980" s="4"/>
      <c r="P980" s="4"/>
      <c r="Q980" s="4"/>
      <c r="R980" s="4"/>
      <c r="S980" s="4"/>
      <c r="T980" s="4"/>
      <c r="U980" s="4"/>
      <c r="V980" s="4"/>
      <c r="W980" s="4"/>
      <c r="X980" s="4"/>
      <c r="Y980" s="4"/>
      <c r="Z980" s="4"/>
      <c r="AA980" s="4"/>
      <c r="AB980" s="4"/>
      <c r="AC980" s="4"/>
      <c r="AD980" s="4"/>
      <c r="AE980" s="4"/>
      <c r="AF980" s="4"/>
      <c r="AG980" s="4"/>
      <c r="AH980" s="4"/>
      <c r="AI980" s="4"/>
      <c r="AJ980" s="4"/>
      <c r="AK980" s="4"/>
      <c r="AL980" s="4"/>
      <c r="AM980" s="4"/>
      <c r="AN980" s="4"/>
    </row>
    <row r="981" spans="1:40" ht="12.75" customHeight="1">
      <c r="A981" s="4"/>
      <c r="B981" s="4"/>
      <c r="C981" s="4"/>
      <c r="D981" s="4"/>
      <c r="E981" s="4"/>
      <c r="F981" s="4"/>
      <c r="G981" s="4"/>
      <c r="H981" s="4"/>
      <c r="I981" s="4"/>
      <c r="J981" s="4"/>
      <c r="K981" s="5"/>
      <c r="L981" s="4"/>
      <c r="M981" s="4"/>
      <c r="N981" s="4"/>
      <c r="O981" s="4"/>
      <c r="P981" s="4"/>
      <c r="Q981" s="4"/>
      <c r="R981" s="4"/>
      <c r="S981" s="4"/>
      <c r="T981" s="4"/>
      <c r="U981" s="4"/>
      <c r="V981" s="4"/>
      <c r="W981" s="4"/>
      <c r="X981" s="4"/>
      <c r="Y981" s="4"/>
      <c r="Z981" s="4"/>
      <c r="AA981" s="4"/>
      <c r="AB981" s="4"/>
      <c r="AC981" s="4"/>
      <c r="AD981" s="4"/>
      <c r="AE981" s="4"/>
      <c r="AF981" s="4"/>
      <c r="AG981" s="4"/>
      <c r="AH981" s="4"/>
      <c r="AI981" s="4"/>
      <c r="AJ981" s="4"/>
      <c r="AK981" s="4"/>
      <c r="AL981" s="4"/>
      <c r="AM981" s="4"/>
      <c r="AN981" s="4"/>
    </row>
    <row r="982" spans="1:40" ht="12.75" customHeight="1">
      <c r="A982" s="4"/>
      <c r="B982" s="4"/>
      <c r="C982" s="4"/>
      <c r="D982" s="4"/>
      <c r="E982" s="4"/>
      <c r="F982" s="4"/>
      <c r="G982" s="4"/>
      <c r="H982" s="4"/>
      <c r="I982" s="4"/>
      <c r="J982" s="4"/>
      <c r="K982" s="5"/>
      <c r="L982" s="4"/>
      <c r="M982" s="4"/>
      <c r="N982" s="4"/>
      <c r="O982" s="4"/>
      <c r="P982" s="4"/>
      <c r="Q982" s="4"/>
      <c r="R982" s="4"/>
      <c r="S982" s="4"/>
      <c r="T982" s="4"/>
      <c r="U982" s="4"/>
      <c r="V982" s="4"/>
      <c r="W982" s="4"/>
      <c r="X982" s="4"/>
      <c r="Y982" s="4"/>
      <c r="Z982" s="4"/>
      <c r="AA982" s="4"/>
      <c r="AB982" s="4"/>
      <c r="AC982" s="4"/>
      <c r="AD982" s="4"/>
      <c r="AE982" s="4"/>
      <c r="AF982" s="4"/>
      <c r="AG982" s="4"/>
      <c r="AH982" s="4"/>
      <c r="AI982" s="4"/>
      <c r="AJ982" s="4"/>
      <c r="AK982" s="4"/>
      <c r="AL982" s="4"/>
      <c r="AM982" s="4"/>
      <c r="AN982" s="4"/>
    </row>
    <row r="983" spans="1:40" ht="12.75" customHeight="1">
      <c r="A983" s="4"/>
      <c r="B983" s="4"/>
      <c r="C983" s="4"/>
      <c r="D983" s="4"/>
      <c r="E983" s="4"/>
      <c r="F983" s="4"/>
      <c r="G983" s="4"/>
      <c r="H983" s="4"/>
      <c r="I983" s="4"/>
      <c r="J983" s="4"/>
      <c r="K983" s="5"/>
      <c r="L983" s="4"/>
      <c r="M983" s="4"/>
      <c r="N983" s="4"/>
      <c r="O983" s="4"/>
      <c r="P983" s="4"/>
      <c r="Q983" s="4"/>
      <c r="R983" s="4"/>
      <c r="S983" s="4"/>
      <c r="T983" s="4"/>
      <c r="U983" s="4"/>
      <c r="V983" s="4"/>
      <c r="W983" s="4"/>
      <c r="X983" s="4"/>
      <c r="Y983" s="4"/>
      <c r="Z983" s="4"/>
      <c r="AA983" s="4"/>
      <c r="AB983" s="4"/>
      <c r="AC983" s="4"/>
      <c r="AD983" s="4"/>
      <c r="AE983" s="4"/>
      <c r="AF983" s="4"/>
      <c r="AG983" s="4"/>
      <c r="AH983" s="4"/>
      <c r="AI983" s="4"/>
      <c r="AJ983" s="4"/>
      <c r="AK983" s="4"/>
      <c r="AL983" s="4"/>
      <c r="AM983" s="4"/>
      <c r="AN983" s="4"/>
    </row>
    <row r="984" spans="1:40" ht="12.75" customHeight="1">
      <c r="A984" s="4"/>
      <c r="B984" s="4"/>
      <c r="C984" s="4"/>
      <c r="D984" s="4"/>
      <c r="E984" s="4"/>
      <c r="F984" s="4"/>
      <c r="G984" s="4"/>
      <c r="H984" s="4"/>
      <c r="I984" s="4"/>
      <c r="J984" s="4"/>
      <c r="K984" s="5"/>
      <c r="L984" s="4"/>
      <c r="M984" s="4"/>
      <c r="N984" s="4"/>
      <c r="O984" s="4"/>
      <c r="P984" s="4"/>
      <c r="Q984" s="4"/>
      <c r="R984" s="4"/>
      <c r="S984" s="4"/>
      <c r="T984" s="4"/>
      <c r="U984" s="4"/>
      <c r="V984" s="4"/>
      <c r="W984" s="4"/>
      <c r="X984" s="4"/>
      <c r="Y984" s="4"/>
      <c r="Z984" s="4"/>
      <c r="AA984" s="4"/>
      <c r="AB984" s="4"/>
      <c r="AC984" s="4"/>
      <c r="AD984" s="4"/>
      <c r="AE984" s="4"/>
      <c r="AF984" s="4"/>
      <c r="AG984" s="4"/>
      <c r="AH984" s="4"/>
      <c r="AI984" s="4"/>
      <c r="AJ984" s="4"/>
      <c r="AK984" s="4"/>
      <c r="AL984" s="4"/>
      <c r="AM984" s="4"/>
      <c r="AN984" s="4"/>
    </row>
    <row r="985" spans="1:40" ht="12.75" customHeight="1">
      <c r="A985" s="4"/>
      <c r="B985" s="4"/>
      <c r="C985" s="4"/>
      <c r="D985" s="4"/>
      <c r="E985" s="4"/>
      <c r="F985" s="4"/>
      <c r="G985" s="4"/>
      <c r="H985" s="4"/>
      <c r="I985" s="4"/>
      <c r="J985" s="4"/>
      <c r="K985" s="5"/>
      <c r="L985" s="4"/>
      <c r="M985" s="4"/>
      <c r="N985" s="4"/>
      <c r="O985" s="4"/>
      <c r="P985" s="4"/>
      <c r="Q985" s="4"/>
      <c r="R985" s="4"/>
      <c r="S985" s="4"/>
      <c r="T985" s="4"/>
      <c r="U985" s="4"/>
      <c r="V985" s="4"/>
      <c r="W985" s="4"/>
      <c r="X985" s="4"/>
      <c r="Y985" s="4"/>
      <c r="Z985" s="4"/>
      <c r="AA985" s="4"/>
      <c r="AB985" s="4"/>
      <c r="AC985" s="4"/>
      <c r="AD985" s="4"/>
      <c r="AE985" s="4"/>
      <c r="AF985" s="4"/>
      <c r="AG985" s="4"/>
      <c r="AH985" s="4"/>
      <c r="AI985" s="4"/>
      <c r="AJ985" s="4"/>
      <c r="AK985" s="4"/>
      <c r="AL985" s="4"/>
      <c r="AM985" s="4"/>
      <c r="AN985" s="4"/>
    </row>
    <row r="986" spans="1:40" ht="12.75" customHeight="1">
      <c r="A986" s="4"/>
      <c r="B986" s="4"/>
      <c r="C986" s="4"/>
      <c r="D986" s="4"/>
      <c r="E986" s="4"/>
      <c r="F986" s="4"/>
      <c r="G986" s="4"/>
      <c r="H986" s="4"/>
      <c r="I986" s="4"/>
      <c r="J986" s="4"/>
      <c r="K986" s="5"/>
      <c r="L986" s="4"/>
      <c r="M986" s="4"/>
      <c r="N986" s="4"/>
      <c r="O986" s="4"/>
      <c r="P986" s="4"/>
      <c r="Q986" s="4"/>
      <c r="R986" s="4"/>
      <c r="S986" s="4"/>
      <c r="T986" s="4"/>
      <c r="U986" s="4"/>
      <c r="V986" s="4"/>
      <c r="W986" s="4"/>
      <c r="X986" s="4"/>
      <c r="Y986" s="4"/>
      <c r="Z986" s="4"/>
      <c r="AA986" s="4"/>
      <c r="AB986" s="4"/>
      <c r="AC986" s="4"/>
      <c r="AD986" s="4"/>
      <c r="AE986" s="4"/>
      <c r="AF986" s="4"/>
      <c r="AG986" s="4"/>
      <c r="AH986" s="4"/>
      <c r="AI986" s="4"/>
      <c r="AJ986" s="4"/>
      <c r="AK986" s="4"/>
      <c r="AL986" s="4"/>
      <c r="AM986" s="4"/>
      <c r="AN986" s="4"/>
    </row>
    <row r="987" spans="1:40" ht="12.75" customHeight="1">
      <c r="A987" s="4"/>
      <c r="B987" s="4"/>
      <c r="C987" s="4"/>
      <c r="D987" s="4"/>
      <c r="E987" s="4"/>
      <c r="F987" s="4"/>
      <c r="G987" s="4"/>
      <c r="H987" s="4"/>
      <c r="I987" s="4"/>
      <c r="J987" s="4"/>
      <c r="K987" s="5"/>
      <c r="L987" s="4"/>
      <c r="M987" s="4"/>
      <c r="N987" s="4"/>
      <c r="O987" s="4"/>
      <c r="P987" s="4"/>
      <c r="Q987" s="4"/>
      <c r="R987" s="4"/>
      <c r="S987" s="4"/>
      <c r="T987" s="4"/>
      <c r="U987" s="4"/>
      <c r="V987" s="4"/>
      <c r="W987" s="4"/>
      <c r="X987" s="4"/>
      <c r="Y987" s="4"/>
      <c r="Z987" s="4"/>
      <c r="AA987" s="4"/>
      <c r="AB987" s="4"/>
      <c r="AC987" s="4"/>
      <c r="AD987" s="4"/>
      <c r="AE987" s="4"/>
      <c r="AF987" s="4"/>
      <c r="AG987" s="4"/>
      <c r="AH987" s="4"/>
      <c r="AI987" s="4"/>
      <c r="AJ987" s="4"/>
      <c r="AK987" s="4"/>
      <c r="AL987" s="4"/>
      <c r="AM987" s="4"/>
      <c r="AN987" s="4"/>
    </row>
    <row r="988" spans="1:40" ht="12.75" customHeight="1">
      <c r="A988" s="4"/>
      <c r="B988" s="4"/>
      <c r="C988" s="4"/>
      <c r="D988" s="4"/>
      <c r="E988" s="4"/>
      <c r="F988" s="4"/>
      <c r="G988" s="4"/>
      <c r="H988" s="4"/>
      <c r="I988" s="4"/>
      <c r="J988" s="4"/>
      <c r="K988" s="5"/>
      <c r="L988" s="4"/>
      <c r="M988" s="4"/>
      <c r="N988" s="4"/>
      <c r="O988" s="4"/>
      <c r="P988" s="4"/>
      <c r="Q988" s="4"/>
      <c r="R988" s="4"/>
      <c r="S988" s="4"/>
      <c r="T988" s="4"/>
      <c r="U988" s="4"/>
      <c r="V988" s="4"/>
      <c r="W988" s="4"/>
      <c r="X988" s="4"/>
      <c r="Y988" s="4"/>
      <c r="Z988" s="4"/>
      <c r="AA988" s="4"/>
      <c r="AB988" s="4"/>
      <c r="AC988" s="4"/>
      <c r="AD988" s="4"/>
      <c r="AE988" s="4"/>
      <c r="AF988" s="4"/>
      <c r="AG988" s="4"/>
      <c r="AH988" s="4"/>
      <c r="AI988" s="4"/>
      <c r="AJ988" s="4"/>
      <c r="AK988" s="4"/>
      <c r="AL988" s="4"/>
      <c r="AM988" s="4"/>
      <c r="AN988" s="4"/>
    </row>
    <row r="989" spans="1:40" ht="12.75" customHeight="1">
      <c r="A989" s="4"/>
      <c r="B989" s="4"/>
      <c r="C989" s="4"/>
      <c r="D989" s="4"/>
      <c r="E989" s="4"/>
      <c r="F989" s="4"/>
      <c r="G989" s="4"/>
      <c r="H989" s="4"/>
      <c r="I989" s="4"/>
      <c r="J989" s="4"/>
      <c r="K989" s="5"/>
      <c r="L989" s="4"/>
      <c r="M989" s="4"/>
      <c r="N989" s="4"/>
      <c r="O989" s="4"/>
      <c r="P989" s="4"/>
      <c r="Q989" s="4"/>
      <c r="R989" s="4"/>
      <c r="S989" s="4"/>
      <c r="T989" s="4"/>
      <c r="U989" s="4"/>
      <c r="V989" s="4"/>
      <c r="W989" s="4"/>
      <c r="X989" s="4"/>
      <c r="Y989" s="4"/>
      <c r="Z989" s="4"/>
      <c r="AA989" s="4"/>
      <c r="AB989" s="4"/>
      <c r="AC989" s="4"/>
      <c r="AD989" s="4"/>
      <c r="AE989" s="4"/>
      <c r="AF989" s="4"/>
      <c r="AG989" s="4"/>
      <c r="AH989" s="4"/>
      <c r="AI989" s="4"/>
      <c r="AJ989" s="4"/>
      <c r="AK989" s="4"/>
      <c r="AL989" s="4"/>
      <c r="AM989" s="4"/>
      <c r="AN989" s="4"/>
    </row>
    <row r="990" spans="1:40" ht="12.75" customHeight="1">
      <c r="A990" s="4"/>
      <c r="B990" s="4"/>
      <c r="C990" s="4"/>
      <c r="D990" s="4"/>
      <c r="E990" s="4"/>
      <c r="F990" s="4"/>
      <c r="G990" s="4"/>
      <c r="H990" s="4"/>
      <c r="I990" s="4"/>
      <c r="J990" s="4"/>
      <c r="K990" s="5"/>
      <c r="L990" s="4"/>
      <c r="M990" s="4"/>
      <c r="N990" s="4"/>
      <c r="O990" s="4"/>
      <c r="P990" s="4"/>
      <c r="Q990" s="4"/>
      <c r="R990" s="4"/>
      <c r="S990" s="4"/>
      <c r="T990" s="4"/>
      <c r="U990" s="4"/>
      <c r="V990" s="4"/>
      <c r="W990" s="4"/>
      <c r="X990" s="4"/>
      <c r="Y990" s="4"/>
      <c r="Z990" s="4"/>
      <c r="AA990" s="4"/>
      <c r="AB990" s="4"/>
      <c r="AC990" s="4"/>
      <c r="AD990" s="4"/>
      <c r="AE990" s="4"/>
      <c r="AF990" s="4"/>
      <c r="AG990" s="4"/>
      <c r="AH990" s="4"/>
      <c r="AI990" s="4"/>
      <c r="AJ990" s="4"/>
      <c r="AK990" s="4"/>
      <c r="AL990" s="4"/>
      <c r="AM990" s="4"/>
      <c r="AN990" s="4"/>
    </row>
    <row r="991" spans="1:40" ht="12.75" customHeight="1">
      <c r="A991" s="4"/>
      <c r="B991" s="4"/>
      <c r="C991" s="4"/>
      <c r="D991" s="4"/>
      <c r="E991" s="4"/>
      <c r="F991" s="4"/>
      <c r="G991" s="4"/>
      <c r="H991" s="4"/>
      <c r="I991" s="4"/>
      <c r="J991" s="4"/>
      <c r="K991" s="5"/>
      <c r="L991" s="4"/>
      <c r="M991" s="4"/>
      <c r="N991" s="4"/>
      <c r="O991" s="4"/>
      <c r="P991" s="4"/>
      <c r="Q991" s="4"/>
      <c r="R991" s="4"/>
      <c r="S991" s="4"/>
      <c r="T991" s="4"/>
      <c r="U991" s="4"/>
      <c r="V991" s="4"/>
      <c r="W991" s="4"/>
      <c r="X991" s="4"/>
      <c r="Y991" s="4"/>
      <c r="Z991" s="4"/>
      <c r="AA991" s="4"/>
      <c r="AB991" s="4"/>
      <c r="AC991" s="4"/>
      <c r="AD991" s="4"/>
      <c r="AE991" s="4"/>
      <c r="AF991" s="4"/>
      <c r="AG991" s="4"/>
      <c r="AH991" s="4"/>
      <c r="AI991" s="4"/>
      <c r="AJ991" s="4"/>
      <c r="AK991" s="4"/>
      <c r="AL991" s="4"/>
      <c r="AM991" s="4"/>
      <c r="AN991" s="4"/>
    </row>
    <row r="992" spans="1:40" ht="12.75" customHeight="1">
      <c r="A992" s="4"/>
      <c r="B992" s="4"/>
      <c r="C992" s="4"/>
      <c r="D992" s="4"/>
      <c r="E992" s="4"/>
      <c r="F992" s="4"/>
      <c r="G992" s="4"/>
      <c r="H992" s="4"/>
      <c r="I992" s="4"/>
      <c r="J992" s="4"/>
      <c r="K992" s="5"/>
      <c r="L992" s="4"/>
      <c r="M992" s="4"/>
      <c r="N992" s="4"/>
      <c r="O992" s="4"/>
      <c r="P992" s="4"/>
      <c r="Q992" s="4"/>
      <c r="R992" s="4"/>
      <c r="S992" s="4"/>
      <c r="T992" s="4"/>
      <c r="U992" s="4"/>
      <c r="V992" s="4"/>
      <c r="W992" s="4"/>
      <c r="X992" s="4"/>
      <c r="Y992" s="4"/>
      <c r="Z992" s="4"/>
      <c r="AA992" s="4"/>
      <c r="AB992" s="4"/>
      <c r="AC992" s="4"/>
      <c r="AD992" s="4"/>
      <c r="AE992" s="4"/>
      <c r="AF992" s="4"/>
      <c r="AG992" s="4"/>
      <c r="AH992" s="4"/>
      <c r="AI992" s="4"/>
      <c r="AJ992" s="4"/>
      <c r="AK992" s="4"/>
      <c r="AL992" s="4"/>
      <c r="AM992" s="4"/>
      <c r="AN992" s="4"/>
    </row>
    <row r="993" spans="1:40" ht="12.75" customHeight="1">
      <c r="A993" s="4"/>
      <c r="B993" s="4"/>
      <c r="C993" s="4"/>
      <c r="D993" s="4"/>
      <c r="E993" s="4"/>
      <c r="F993" s="4"/>
      <c r="G993" s="4"/>
      <c r="H993" s="4"/>
      <c r="I993" s="4"/>
      <c r="J993" s="4"/>
      <c r="K993" s="5"/>
      <c r="L993" s="4"/>
      <c r="M993" s="4"/>
      <c r="N993" s="4"/>
      <c r="O993" s="4"/>
      <c r="P993" s="4"/>
      <c r="Q993" s="4"/>
      <c r="R993" s="4"/>
      <c r="S993" s="4"/>
      <c r="T993" s="4"/>
      <c r="U993" s="4"/>
      <c r="V993" s="4"/>
      <c r="W993" s="4"/>
      <c r="X993" s="4"/>
      <c r="Y993" s="4"/>
      <c r="Z993" s="4"/>
      <c r="AA993" s="4"/>
      <c r="AB993" s="4"/>
      <c r="AC993" s="4"/>
      <c r="AD993" s="4"/>
      <c r="AE993" s="4"/>
      <c r="AF993" s="4"/>
      <c r="AG993" s="4"/>
      <c r="AH993" s="4"/>
      <c r="AI993" s="4"/>
      <c r="AJ993" s="4"/>
      <c r="AK993" s="4"/>
      <c r="AL993" s="4"/>
      <c r="AM993" s="4"/>
      <c r="AN993" s="4"/>
    </row>
    <row r="994" spans="1:40" ht="12.75" customHeight="1">
      <c r="A994" s="4"/>
      <c r="B994" s="4"/>
      <c r="C994" s="4"/>
      <c r="D994" s="4"/>
      <c r="E994" s="4"/>
      <c r="F994" s="4"/>
      <c r="G994" s="4"/>
      <c r="H994" s="4"/>
      <c r="I994" s="4"/>
      <c r="J994" s="4"/>
      <c r="K994" s="5"/>
      <c r="L994" s="4"/>
      <c r="M994" s="4"/>
      <c r="N994" s="4"/>
      <c r="O994" s="4"/>
      <c r="P994" s="4"/>
      <c r="Q994" s="4"/>
      <c r="R994" s="4"/>
      <c r="S994" s="4"/>
      <c r="T994" s="4"/>
      <c r="U994" s="4"/>
      <c r="V994" s="4"/>
      <c r="W994" s="4"/>
      <c r="X994" s="4"/>
      <c r="Y994" s="4"/>
      <c r="Z994" s="4"/>
      <c r="AA994" s="4"/>
      <c r="AB994" s="4"/>
      <c r="AC994" s="4"/>
      <c r="AD994" s="4"/>
      <c r="AE994" s="4"/>
      <c r="AF994" s="4"/>
      <c r="AG994" s="4"/>
      <c r="AH994" s="4"/>
      <c r="AI994" s="4"/>
      <c r="AJ994" s="4"/>
      <c r="AK994" s="4"/>
      <c r="AL994" s="4"/>
      <c r="AM994" s="4"/>
      <c r="AN994" s="4"/>
    </row>
    <row r="995" spans="1:40" ht="12.75" customHeight="1">
      <c r="A995" s="4"/>
      <c r="B995" s="4"/>
      <c r="C995" s="4"/>
      <c r="D995" s="4"/>
      <c r="E995" s="4"/>
      <c r="F995" s="4"/>
      <c r="G995" s="4"/>
      <c r="H995" s="4"/>
      <c r="I995" s="4"/>
      <c r="J995" s="4"/>
      <c r="K995" s="5"/>
      <c r="L995" s="4"/>
      <c r="M995" s="4"/>
      <c r="N995" s="4"/>
      <c r="O995" s="4"/>
      <c r="P995" s="4"/>
      <c r="Q995" s="4"/>
      <c r="R995" s="4"/>
      <c r="S995" s="4"/>
      <c r="T995" s="4"/>
      <c r="U995" s="4"/>
      <c r="V995" s="4"/>
      <c r="W995" s="4"/>
      <c r="X995" s="4"/>
      <c r="Y995" s="4"/>
      <c r="Z995" s="4"/>
      <c r="AA995" s="4"/>
      <c r="AB995" s="4"/>
      <c r="AC995" s="4"/>
      <c r="AD995" s="4"/>
      <c r="AE995" s="4"/>
      <c r="AF995" s="4"/>
      <c r="AG995" s="4"/>
      <c r="AH995" s="4"/>
      <c r="AI995" s="4"/>
      <c r="AJ995" s="4"/>
      <c r="AK995" s="4"/>
      <c r="AL995" s="4"/>
      <c r="AM995" s="4"/>
      <c r="AN995" s="4"/>
    </row>
    <row r="996" spans="1:40" ht="12.75" customHeight="1">
      <c r="A996" s="4"/>
      <c r="B996" s="4"/>
      <c r="C996" s="4"/>
      <c r="D996" s="4"/>
      <c r="E996" s="4"/>
      <c r="F996" s="4"/>
      <c r="G996" s="4"/>
      <c r="H996" s="4"/>
      <c r="I996" s="4"/>
      <c r="J996" s="4"/>
      <c r="K996" s="5"/>
      <c r="L996" s="4"/>
      <c r="M996" s="4"/>
      <c r="N996" s="4"/>
      <c r="O996" s="4"/>
      <c r="P996" s="4"/>
      <c r="Q996" s="4"/>
      <c r="R996" s="4"/>
      <c r="S996" s="4"/>
      <c r="T996" s="4"/>
      <c r="U996" s="4"/>
      <c r="V996" s="4"/>
      <c r="W996" s="4"/>
      <c r="X996" s="4"/>
      <c r="Y996" s="4"/>
      <c r="Z996" s="4"/>
      <c r="AA996" s="4"/>
      <c r="AB996" s="4"/>
      <c r="AC996" s="4"/>
      <c r="AD996" s="4"/>
      <c r="AE996" s="4"/>
      <c r="AF996" s="4"/>
      <c r="AG996" s="4"/>
      <c r="AH996" s="4"/>
      <c r="AI996" s="4"/>
      <c r="AJ996" s="4"/>
      <c r="AK996" s="4"/>
      <c r="AL996" s="4"/>
      <c r="AM996" s="4"/>
      <c r="AN996" s="4"/>
    </row>
    <row r="997" spans="1:40" ht="12.75" customHeight="1">
      <c r="A997" s="4"/>
      <c r="B997" s="4"/>
      <c r="C997" s="4"/>
      <c r="D997" s="4"/>
      <c r="E997" s="4"/>
      <c r="F997" s="4"/>
      <c r="G997" s="4"/>
      <c r="H997" s="4"/>
      <c r="I997" s="4"/>
      <c r="J997" s="4"/>
      <c r="K997" s="5"/>
      <c r="L997" s="4"/>
      <c r="M997" s="4"/>
      <c r="N997" s="4"/>
      <c r="O997" s="4"/>
      <c r="P997" s="4"/>
      <c r="Q997" s="4"/>
      <c r="R997" s="4"/>
      <c r="S997" s="4"/>
      <c r="T997" s="4"/>
      <c r="U997" s="4"/>
      <c r="V997" s="4"/>
      <c r="W997" s="4"/>
      <c r="X997" s="4"/>
      <c r="Y997" s="4"/>
      <c r="Z997" s="4"/>
      <c r="AA997" s="4"/>
      <c r="AB997" s="4"/>
      <c r="AC997" s="4"/>
      <c r="AD997" s="4"/>
      <c r="AE997" s="4"/>
      <c r="AF997" s="4"/>
      <c r="AG997" s="4"/>
      <c r="AH997" s="4"/>
      <c r="AI997" s="4"/>
      <c r="AJ997" s="4"/>
      <c r="AK997" s="4"/>
      <c r="AL997" s="4"/>
      <c r="AM997" s="4"/>
      <c r="AN997" s="4"/>
    </row>
    <row r="998" spans="1:40" ht="12.75" customHeight="1">
      <c r="A998" s="4"/>
      <c r="B998" s="4"/>
      <c r="C998" s="4"/>
      <c r="D998" s="4"/>
      <c r="E998" s="4"/>
      <c r="F998" s="4"/>
      <c r="G998" s="4"/>
      <c r="H998" s="4"/>
      <c r="I998" s="4"/>
      <c r="J998" s="4"/>
      <c r="K998" s="5"/>
      <c r="L998" s="4"/>
      <c r="M998" s="4"/>
      <c r="N998" s="4"/>
      <c r="O998" s="4"/>
      <c r="P998" s="4"/>
      <c r="Q998" s="4"/>
      <c r="R998" s="4"/>
      <c r="S998" s="4"/>
      <c r="T998" s="4"/>
      <c r="U998" s="4"/>
      <c r="V998" s="4"/>
      <c r="W998" s="4"/>
      <c r="X998" s="4"/>
      <c r="Y998" s="4"/>
      <c r="Z998" s="4"/>
      <c r="AA998" s="4"/>
      <c r="AB998" s="4"/>
      <c r="AC998" s="4"/>
      <c r="AD998" s="4"/>
      <c r="AE998" s="4"/>
      <c r="AF998" s="4"/>
      <c r="AG998" s="4"/>
      <c r="AH998" s="4"/>
      <c r="AI998" s="4"/>
      <c r="AJ998" s="4"/>
      <c r="AK998" s="4"/>
      <c r="AL998" s="4"/>
      <c r="AM998" s="4"/>
      <c r="AN998" s="4"/>
    </row>
    <row r="999" spans="1:40" ht="12.75" customHeight="1">
      <c r="A999" s="4"/>
      <c r="B999" s="4"/>
      <c r="C999" s="4"/>
      <c r="D999" s="4"/>
      <c r="E999" s="4"/>
      <c r="F999" s="4"/>
      <c r="G999" s="4"/>
      <c r="H999" s="4"/>
      <c r="I999" s="4"/>
      <c r="J999" s="4"/>
      <c r="K999" s="5"/>
      <c r="L999" s="4"/>
      <c r="M999" s="4"/>
      <c r="N999" s="4"/>
      <c r="O999" s="4"/>
      <c r="P999" s="4"/>
      <c r="Q999" s="4"/>
      <c r="R999" s="4"/>
      <c r="S999" s="4"/>
      <c r="T999" s="4"/>
      <c r="U999" s="4"/>
      <c r="V999" s="4"/>
      <c r="W999" s="4"/>
      <c r="X999" s="4"/>
      <c r="Y999" s="4"/>
      <c r="Z999" s="4"/>
      <c r="AA999" s="4"/>
      <c r="AB999" s="4"/>
      <c r="AC999" s="4"/>
      <c r="AD999" s="4"/>
      <c r="AE999" s="4"/>
      <c r="AF999" s="4"/>
      <c r="AG999" s="4"/>
      <c r="AH999" s="4"/>
      <c r="AI999" s="4"/>
      <c r="AJ999" s="4"/>
      <c r="AK999" s="4"/>
      <c r="AL999" s="4"/>
      <c r="AM999" s="4"/>
      <c r="AN999" s="4"/>
    </row>
    <row r="1000" spans="1:40" ht="12.75" customHeight="1">
      <c r="A1000" s="4"/>
      <c r="B1000" s="4"/>
      <c r="C1000" s="4"/>
      <c r="D1000" s="4"/>
      <c r="E1000" s="4"/>
      <c r="F1000" s="4"/>
      <c r="G1000" s="4"/>
      <c r="H1000" s="4"/>
      <c r="I1000" s="4"/>
      <c r="J1000" s="4"/>
      <c r="K1000" s="5"/>
      <c r="L1000" s="4"/>
      <c r="M1000" s="4"/>
      <c r="N1000" s="4"/>
      <c r="O1000" s="4"/>
      <c r="P1000" s="4"/>
      <c r="Q1000" s="4"/>
      <c r="R1000" s="4"/>
      <c r="S1000" s="4"/>
      <c r="T1000" s="4"/>
      <c r="U1000" s="4"/>
      <c r="V1000" s="4"/>
      <c r="W1000" s="4"/>
      <c r="X1000" s="4"/>
      <c r="Y1000" s="4"/>
      <c r="Z1000" s="4"/>
      <c r="AA1000" s="4"/>
      <c r="AB1000" s="4"/>
      <c r="AC1000" s="4"/>
      <c r="AD1000" s="4"/>
      <c r="AE1000" s="4"/>
      <c r="AF1000" s="4"/>
      <c r="AG1000" s="4"/>
      <c r="AH1000" s="4"/>
      <c r="AI1000" s="4"/>
      <c r="AJ1000" s="4"/>
      <c r="AK1000" s="4"/>
      <c r="AL1000" s="4"/>
      <c r="AM1000" s="4"/>
      <c r="AN1000" s="4"/>
    </row>
    <row r="1001" spans="1:40" ht="12.75" customHeight="1">
      <c r="A1001" s="4"/>
      <c r="B1001" s="4"/>
      <c r="C1001" s="4"/>
      <c r="D1001" s="4"/>
      <c r="E1001" s="4"/>
      <c r="F1001" s="4"/>
      <c r="G1001" s="4"/>
      <c r="H1001" s="4"/>
      <c r="I1001" s="4"/>
      <c r="J1001" s="4"/>
      <c r="K1001" s="5"/>
      <c r="L1001" s="4"/>
      <c r="M1001" s="4"/>
      <c r="N1001" s="4"/>
      <c r="O1001" s="4"/>
      <c r="P1001" s="4"/>
      <c r="Q1001" s="4"/>
      <c r="R1001" s="4"/>
      <c r="S1001" s="4"/>
      <c r="T1001" s="4"/>
      <c r="U1001" s="4"/>
      <c r="V1001" s="4"/>
      <c r="W1001" s="4"/>
      <c r="X1001" s="4"/>
      <c r="Y1001" s="4"/>
      <c r="Z1001" s="4"/>
      <c r="AA1001" s="4"/>
      <c r="AB1001" s="4"/>
      <c r="AC1001" s="4"/>
      <c r="AD1001" s="4"/>
      <c r="AE1001" s="4"/>
      <c r="AF1001" s="4"/>
      <c r="AG1001" s="4"/>
      <c r="AH1001" s="4"/>
      <c r="AI1001" s="4"/>
      <c r="AJ1001" s="4"/>
      <c r="AK1001" s="4"/>
      <c r="AL1001" s="4"/>
      <c r="AM1001" s="4"/>
      <c r="AN1001" s="4"/>
    </row>
    <row r="1002" spans="1:40" ht="12.75" customHeight="1">
      <c r="A1002" s="4"/>
      <c r="B1002" s="4"/>
      <c r="C1002" s="4"/>
      <c r="D1002" s="4"/>
      <c r="E1002" s="4"/>
      <c r="F1002" s="4"/>
      <c r="G1002" s="4"/>
      <c r="H1002" s="4"/>
      <c r="I1002" s="4"/>
      <c r="J1002" s="4"/>
      <c r="K1002" s="5"/>
      <c r="L1002" s="4"/>
      <c r="M1002" s="4"/>
      <c r="N1002" s="4"/>
      <c r="O1002" s="4"/>
      <c r="P1002" s="4"/>
      <c r="Q1002" s="4"/>
      <c r="R1002" s="4"/>
      <c r="S1002" s="4"/>
      <c r="T1002" s="4"/>
      <c r="U1002" s="4"/>
      <c r="V1002" s="4"/>
      <c r="W1002" s="4"/>
      <c r="X1002" s="4"/>
      <c r="Y1002" s="4"/>
      <c r="Z1002" s="4"/>
      <c r="AA1002" s="4"/>
      <c r="AB1002" s="4"/>
      <c r="AC1002" s="4"/>
      <c r="AD1002" s="4"/>
      <c r="AE1002" s="4"/>
      <c r="AF1002" s="4"/>
      <c r="AG1002" s="4"/>
      <c r="AH1002" s="4"/>
      <c r="AI1002" s="4"/>
      <c r="AJ1002" s="4"/>
      <c r="AK1002" s="4"/>
      <c r="AL1002" s="4"/>
      <c r="AM1002" s="4"/>
      <c r="AN1002" s="4"/>
    </row>
    <row r="1003" spans="1:40" ht="12.75" customHeight="1">
      <c r="A1003" s="4"/>
      <c r="B1003" s="4"/>
      <c r="C1003" s="4"/>
      <c r="D1003" s="4"/>
      <c r="E1003" s="4"/>
      <c r="F1003" s="4"/>
      <c r="G1003" s="4"/>
      <c r="H1003" s="4"/>
      <c r="I1003" s="4"/>
      <c r="J1003" s="4"/>
      <c r="K1003" s="5"/>
      <c r="L1003" s="4"/>
      <c r="M1003" s="4"/>
      <c r="N1003" s="4"/>
      <c r="O1003" s="4"/>
      <c r="P1003" s="4"/>
      <c r="Q1003" s="4"/>
      <c r="R1003" s="4"/>
      <c r="S1003" s="4"/>
      <c r="T1003" s="4"/>
      <c r="U1003" s="4"/>
      <c r="V1003" s="4"/>
      <c r="W1003" s="4"/>
      <c r="X1003" s="4"/>
      <c r="Y1003" s="4"/>
      <c r="Z1003" s="4"/>
      <c r="AA1003" s="4"/>
      <c r="AB1003" s="4"/>
      <c r="AC1003" s="4"/>
      <c r="AD1003" s="4"/>
      <c r="AE1003" s="4"/>
      <c r="AF1003" s="4"/>
      <c r="AG1003" s="4"/>
      <c r="AH1003" s="4"/>
      <c r="AI1003" s="4"/>
      <c r="AJ1003" s="4"/>
      <c r="AK1003" s="4"/>
      <c r="AL1003" s="4"/>
      <c r="AM1003" s="4"/>
      <c r="AN1003" s="4"/>
    </row>
    <row r="1004" spans="1:40" ht="12.75" customHeight="1">
      <c r="A1004" s="4"/>
      <c r="B1004" s="4"/>
      <c r="C1004" s="4"/>
      <c r="D1004" s="4"/>
      <c r="E1004" s="4"/>
      <c r="F1004" s="4"/>
      <c r="G1004" s="4"/>
      <c r="H1004" s="4"/>
      <c r="I1004" s="4"/>
      <c r="J1004" s="4"/>
      <c r="K1004" s="5"/>
      <c r="L1004" s="4"/>
      <c r="M1004" s="4"/>
      <c r="N1004" s="4"/>
      <c r="O1004" s="4"/>
      <c r="P1004" s="4"/>
      <c r="Q1004" s="4"/>
      <c r="R1004" s="4"/>
      <c r="S1004" s="4"/>
      <c r="T1004" s="4"/>
      <c r="U1004" s="4"/>
      <c r="V1004" s="4"/>
      <c r="W1004" s="4"/>
      <c r="X1004" s="4"/>
      <c r="Y1004" s="4"/>
      <c r="Z1004" s="4"/>
      <c r="AA1004" s="4"/>
      <c r="AB1004" s="4"/>
      <c r="AC1004" s="4"/>
      <c r="AD1004" s="4"/>
      <c r="AE1004" s="4"/>
      <c r="AF1004" s="4"/>
      <c r="AG1004" s="4"/>
      <c r="AH1004" s="4"/>
      <c r="AI1004" s="4"/>
      <c r="AJ1004" s="4"/>
      <c r="AK1004" s="4"/>
      <c r="AL1004" s="4"/>
      <c r="AM1004" s="4"/>
      <c r="AN1004" s="4"/>
    </row>
    <row r="1005" spans="1:40" ht="12.75" customHeight="1">
      <c r="A1005" s="4"/>
      <c r="B1005" s="4"/>
      <c r="C1005" s="4"/>
      <c r="D1005" s="4"/>
      <c r="E1005" s="4"/>
      <c r="F1005" s="4"/>
      <c r="G1005" s="4"/>
      <c r="H1005" s="4"/>
      <c r="I1005" s="4"/>
      <c r="J1005" s="4"/>
      <c r="K1005" s="5"/>
      <c r="L1005" s="4"/>
      <c r="M1005" s="4"/>
      <c r="N1005" s="4"/>
      <c r="O1005" s="4"/>
      <c r="P1005" s="4"/>
      <c r="Q1005" s="4"/>
      <c r="R1005" s="4"/>
      <c r="S1005" s="4"/>
      <c r="T1005" s="4"/>
      <c r="U1005" s="4"/>
      <c r="V1005" s="4"/>
      <c r="W1005" s="4"/>
      <c r="X1005" s="4"/>
      <c r="Y1005" s="4"/>
      <c r="Z1005" s="4"/>
      <c r="AA1005" s="4"/>
      <c r="AB1005" s="4"/>
      <c r="AC1005" s="4"/>
      <c r="AD1005" s="4"/>
      <c r="AE1005" s="4"/>
      <c r="AF1005" s="4"/>
      <c r="AG1005" s="4"/>
      <c r="AH1005" s="4"/>
      <c r="AI1005" s="4"/>
      <c r="AJ1005" s="4"/>
      <c r="AK1005" s="4"/>
      <c r="AL1005" s="4"/>
      <c r="AM1005" s="4"/>
      <c r="AN1005" s="4"/>
    </row>
    <row r="1006" spans="1:40" ht="12.75" customHeight="1">
      <c r="A1006" s="4"/>
      <c r="B1006" s="4"/>
      <c r="C1006" s="4"/>
      <c r="D1006" s="4"/>
      <c r="E1006" s="4"/>
      <c r="F1006" s="4"/>
      <c r="G1006" s="4"/>
      <c r="H1006" s="4"/>
      <c r="I1006" s="4"/>
      <c r="J1006" s="4"/>
      <c r="K1006" s="5"/>
      <c r="L1006" s="4"/>
      <c r="M1006" s="4"/>
      <c r="N1006" s="4"/>
      <c r="O1006" s="4"/>
      <c r="P1006" s="4"/>
      <c r="Q1006" s="4"/>
      <c r="R1006" s="4"/>
      <c r="S1006" s="4"/>
      <c r="T1006" s="4"/>
      <c r="U1006" s="4"/>
      <c r="V1006" s="4"/>
      <c r="W1006" s="4"/>
      <c r="X1006" s="4"/>
      <c r="Y1006" s="4"/>
      <c r="Z1006" s="4"/>
      <c r="AA1006" s="4"/>
      <c r="AB1006" s="4"/>
      <c r="AC1006" s="4"/>
      <c r="AD1006" s="4"/>
      <c r="AE1006" s="4"/>
      <c r="AF1006" s="4"/>
      <c r="AG1006" s="4"/>
      <c r="AH1006" s="4"/>
      <c r="AI1006" s="4"/>
      <c r="AJ1006" s="4"/>
      <c r="AK1006" s="4"/>
      <c r="AL1006" s="4"/>
      <c r="AM1006" s="4"/>
      <c r="AN1006" s="4"/>
    </row>
    <row r="1007" spans="1:40" ht="12.75" customHeight="1">
      <c r="A1007" s="4"/>
      <c r="B1007" s="4"/>
      <c r="C1007" s="4"/>
      <c r="D1007" s="4"/>
      <c r="E1007" s="4"/>
      <c r="F1007" s="4"/>
      <c r="G1007" s="4"/>
      <c r="H1007" s="4"/>
      <c r="I1007" s="4"/>
      <c r="J1007" s="4"/>
      <c r="K1007" s="5"/>
      <c r="L1007" s="4"/>
      <c r="M1007" s="4"/>
      <c r="N1007" s="4"/>
      <c r="O1007" s="4"/>
      <c r="P1007" s="4"/>
      <c r="Q1007" s="4"/>
      <c r="R1007" s="4"/>
      <c r="S1007" s="4"/>
      <c r="T1007" s="4"/>
      <c r="U1007" s="4"/>
      <c r="V1007" s="4"/>
      <c r="W1007" s="4"/>
      <c r="X1007" s="4"/>
      <c r="Y1007" s="4"/>
      <c r="Z1007" s="4"/>
      <c r="AA1007" s="4"/>
      <c r="AB1007" s="4"/>
      <c r="AC1007" s="4"/>
      <c r="AD1007" s="4"/>
      <c r="AE1007" s="4"/>
      <c r="AF1007" s="4"/>
      <c r="AG1007" s="4"/>
      <c r="AH1007" s="4"/>
      <c r="AI1007" s="4"/>
      <c r="AJ1007" s="4"/>
      <c r="AK1007" s="4"/>
      <c r="AL1007" s="4"/>
      <c r="AM1007" s="4"/>
      <c r="AN1007" s="4"/>
    </row>
    <row r="1008" spans="1:40" ht="12.75" customHeight="1">
      <c r="A1008" s="4"/>
      <c r="B1008" s="4"/>
      <c r="C1008" s="4"/>
      <c r="D1008" s="4"/>
      <c r="E1008" s="4"/>
      <c r="F1008" s="4"/>
      <c r="G1008" s="4"/>
      <c r="H1008" s="4"/>
      <c r="I1008" s="4"/>
      <c r="J1008" s="4"/>
      <c r="K1008" s="5"/>
      <c r="L1008" s="4"/>
      <c r="M1008" s="4"/>
      <c r="N1008" s="4"/>
      <c r="O1008" s="4"/>
      <c r="P1008" s="4"/>
      <c r="Q1008" s="4"/>
      <c r="R1008" s="4"/>
      <c r="S1008" s="4"/>
      <c r="T1008" s="4"/>
      <c r="U1008" s="4"/>
      <c r="V1008" s="4"/>
      <c r="W1008" s="4"/>
      <c r="X1008" s="4"/>
      <c r="Y1008" s="4"/>
      <c r="Z1008" s="4"/>
      <c r="AA1008" s="4"/>
      <c r="AB1008" s="4"/>
      <c r="AC1008" s="4"/>
      <c r="AD1008" s="4"/>
      <c r="AE1008" s="4"/>
      <c r="AF1008" s="4"/>
      <c r="AG1008" s="4"/>
      <c r="AH1008" s="4"/>
      <c r="AI1008" s="4"/>
      <c r="AJ1008" s="4"/>
      <c r="AK1008" s="4"/>
      <c r="AL1008" s="4"/>
      <c r="AM1008" s="4"/>
      <c r="AN1008" s="4"/>
    </row>
    <row r="1009" spans="1:40" ht="12.75" customHeight="1">
      <c r="A1009" s="4"/>
      <c r="B1009" s="4"/>
      <c r="C1009" s="4"/>
      <c r="D1009" s="4"/>
      <c r="E1009" s="4"/>
      <c r="F1009" s="4"/>
      <c r="G1009" s="4"/>
      <c r="H1009" s="4"/>
      <c r="I1009" s="4"/>
      <c r="J1009" s="4"/>
      <c r="K1009" s="5"/>
      <c r="L1009" s="4"/>
      <c r="M1009" s="4"/>
      <c r="N1009" s="4"/>
      <c r="O1009" s="4"/>
      <c r="P1009" s="4"/>
      <c r="Q1009" s="4"/>
      <c r="R1009" s="4"/>
      <c r="S1009" s="4"/>
      <c r="T1009" s="4"/>
      <c r="U1009" s="4"/>
      <c r="V1009" s="4"/>
      <c r="W1009" s="4"/>
      <c r="X1009" s="4"/>
      <c r="Y1009" s="4"/>
      <c r="Z1009" s="4"/>
      <c r="AA1009" s="4"/>
      <c r="AB1009" s="4"/>
      <c r="AC1009" s="4"/>
      <c r="AD1009" s="4"/>
      <c r="AE1009" s="4"/>
      <c r="AF1009" s="4"/>
      <c r="AG1009" s="4"/>
      <c r="AH1009" s="4"/>
      <c r="AI1009" s="4"/>
      <c r="AJ1009" s="4"/>
      <c r="AK1009" s="4"/>
      <c r="AL1009" s="4"/>
      <c r="AM1009" s="4"/>
      <c r="AN1009" s="4"/>
    </row>
    <row r="1010" spans="1:40" ht="15.75" customHeight="1">
      <c r="A1010" s="42"/>
      <c r="B1010" s="42"/>
      <c r="C1010" s="42"/>
      <c r="D1010" s="42"/>
      <c r="E1010" s="42"/>
      <c r="F1010" s="42"/>
      <c r="G1010" s="42"/>
      <c r="H1010" s="42"/>
      <c r="I1010" s="42"/>
      <c r="J1010" s="42"/>
      <c r="K1010" s="42"/>
      <c r="L1010" s="42"/>
      <c r="M1010" s="42"/>
      <c r="N1010" s="42"/>
      <c r="O1010" s="42"/>
      <c r="P1010" s="42"/>
      <c r="Q1010" s="42"/>
      <c r="R1010" s="42"/>
      <c r="S1010" s="42"/>
      <c r="T1010" s="42"/>
      <c r="U1010" s="42"/>
      <c r="V1010" s="42"/>
      <c r="W1010" s="42"/>
      <c r="X1010" s="42"/>
      <c r="Y1010" s="42"/>
      <c r="Z1010" s="42"/>
      <c r="AA1010" s="42"/>
      <c r="AB1010" s="42"/>
      <c r="AC1010" s="42"/>
      <c r="AD1010" s="42"/>
      <c r="AE1010" s="42"/>
      <c r="AF1010" s="42"/>
      <c r="AG1010" s="42"/>
      <c r="AH1010" s="42"/>
      <c r="AI1010" s="42"/>
      <c r="AJ1010" s="42"/>
      <c r="AK1010" s="42"/>
      <c r="AL1010" s="42"/>
      <c r="AM1010" s="42"/>
      <c r="AN1010" s="42"/>
    </row>
    <row r="1011" spans="1:40" ht="15.75" customHeight="1">
      <c r="A1011" s="42"/>
      <c r="B1011" s="42"/>
      <c r="C1011" s="42"/>
      <c r="D1011" s="42"/>
      <c r="E1011" s="42"/>
      <c r="F1011" s="42"/>
      <c r="G1011" s="42"/>
      <c r="H1011" s="42"/>
      <c r="I1011" s="42"/>
      <c r="J1011" s="42"/>
      <c r="K1011" s="42"/>
      <c r="L1011" s="42"/>
      <c r="M1011" s="42"/>
      <c r="N1011" s="42"/>
      <c r="O1011" s="42"/>
      <c r="P1011" s="42"/>
      <c r="Q1011" s="42"/>
      <c r="R1011" s="42"/>
      <c r="S1011" s="42"/>
      <c r="T1011" s="42"/>
      <c r="U1011" s="42"/>
      <c r="V1011" s="42"/>
      <c r="W1011" s="42"/>
      <c r="X1011" s="42"/>
      <c r="Y1011" s="42"/>
      <c r="Z1011" s="42"/>
      <c r="AA1011" s="42"/>
      <c r="AB1011" s="42"/>
      <c r="AC1011" s="42"/>
      <c r="AD1011" s="42"/>
      <c r="AE1011" s="42"/>
      <c r="AF1011" s="42"/>
      <c r="AG1011" s="42"/>
      <c r="AH1011" s="42"/>
      <c r="AI1011" s="42"/>
      <c r="AJ1011" s="42"/>
      <c r="AK1011" s="42"/>
      <c r="AL1011" s="42"/>
      <c r="AM1011" s="42"/>
      <c r="AN1011" s="42"/>
    </row>
    <row r="1012" spans="1:40" ht="15.75" customHeight="1">
      <c r="A1012" s="42"/>
      <c r="B1012" s="42"/>
      <c r="C1012" s="42"/>
      <c r="D1012" s="42"/>
      <c r="E1012" s="42"/>
      <c r="F1012" s="42"/>
      <c r="G1012" s="42"/>
      <c r="H1012" s="42"/>
      <c r="I1012" s="42"/>
      <c r="J1012" s="42"/>
      <c r="K1012" s="42"/>
      <c r="L1012" s="42"/>
      <c r="M1012" s="42"/>
      <c r="N1012" s="42"/>
      <c r="O1012" s="42"/>
      <c r="P1012" s="42"/>
      <c r="Q1012" s="42"/>
      <c r="R1012" s="42"/>
      <c r="S1012" s="42"/>
      <c r="T1012" s="42"/>
      <c r="U1012" s="42"/>
      <c r="V1012" s="42"/>
      <c r="W1012" s="42"/>
      <c r="X1012" s="42"/>
      <c r="Y1012" s="42"/>
      <c r="Z1012" s="42"/>
      <c r="AA1012" s="42"/>
      <c r="AB1012" s="42"/>
      <c r="AC1012" s="42"/>
      <c r="AD1012" s="42"/>
      <c r="AE1012" s="42"/>
      <c r="AF1012" s="42"/>
      <c r="AG1012" s="42"/>
      <c r="AH1012" s="42"/>
      <c r="AI1012" s="42"/>
      <c r="AJ1012" s="42"/>
      <c r="AK1012" s="42"/>
      <c r="AL1012" s="42"/>
      <c r="AM1012" s="42"/>
      <c r="AN1012" s="42"/>
    </row>
  </sheetData>
  <autoFilter ref="B6:K76" xr:uid="{00000000-0009-0000-0000-000000000000}">
    <filterColumn colId="2">
      <filters>
        <filter val="División  de Servicios"/>
        <filter val="División de Personal"/>
        <filter val="División de Servicios"/>
        <filter val="División Financiera"/>
        <filter val="División Jurídica"/>
        <filter val="División Jurídica-Contratación"/>
        <filter val="Evaluación y Seguimiento"/>
        <filter val="Gestión Documental"/>
        <filter val="Oficina de Información y Prensa"/>
        <filter val="Oficina de Planeación y Sistemas"/>
        <filter val="Oficina de Protocolo"/>
        <filter val="Presidencia"/>
        <filter val="Secretaría General"/>
      </filters>
    </filterColumn>
    <sortState xmlns:xlrd2="http://schemas.microsoft.com/office/spreadsheetml/2017/richdata2" ref="B6:K76">
      <sortCondition descending="1" ref="D6:D76"/>
    </sortState>
  </autoFilter>
  <hyperlinks>
    <hyperlink ref="K16" r:id="rId1" display="PRIMER TRIMESTRE 2026  . De las  PQRSD Registradas vs Atendidas fue de 2598 PQRSD. Logrando la  meta del 100%. Los valores del indicador se toman de manera trimestal de los reportes suministrados por las areas de la Cámara de Representes. La totalidad de " xr:uid="{00000000-0004-0000-0000-000000000000}"/>
  </hyperlinks>
  <pageMargins left="0.70866141732283472" right="0.70866141732283472" top="0.74803149606299213" bottom="0.74803149606299213" header="0" footer="0"/>
  <pageSetup orientation="landscape" r:id="rId2"/>
  <headerFooter>
    <oddFooter>&amp;C&amp;P</oddFooter>
  </headerFooter>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2-2025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holmanpiñeros</dc:creator>
  <cp:lastModifiedBy>Manuel Eusebio Aleman Arcos</cp:lastModifiedBy>
  <dcterms:created xsi:type="dcterms:W3CDTF">2010-02-19T20:49:03Z</dcterms:created>
  <dcterms:modified xsi:type="dcterms:W3CDTF">2026-06-12T21:01:11Z</dcterms:modified>
</cp:coreProperties>
</file>