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Debate de Control Politico\7\Bateria  Indicadores Financieros 2019\"/>
    </mc:Choice>
  </mc:AlternateContent>
  <bookViews>
    <workbookView xWindow="0" yWindow="0" windowWidth="20490" windowHeight="7650"/>
  </bookViews>
  <sheets>
    <sheet name="ACTIVIDADES E INDICADORES" sheetId="1" r:id="rId1"/>
  </sheets>
  <definedNames>
    <definedName name="_xlnm._FilterDatabase" localSheetId="0" hidden="1">'ACTIVIDADES E INDICADORES'!$A$1:$Z$4</definedName>
    <definedName name="_xlnm.Print_Area" localSheetId="0">'ACTIVIDADES E INDICADORES'!$A$1:$B$4</definedName>
    <definedName name="_xlnm.Print_Titles" localSheetId="0">'ACTIVIDADES E INDICADORES'!$1:$1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 i="1" l="1"/>
  <c r="Y4" i="1"/>
  <c r="X3" i="1"/>
  <c r="Y3" i="1"/>
  <c r="X2" i="1" l="1"/>
  <c r="Y2" i="1"/>
  <c r="W4" i="1" l="1"/>
  <c r="W3" i="1"/>
  <c r="W2" i="1" l="1"/>
  <c r="V4" i="1" l="1"/>
  <c r="V3" i="1" l="1"/>
  <c r="V2" i="1"/>
  <c r="U4" i="1" l="1"/>
  <c r="U3" i="1"/>
  <c r="U2" i="1"/>
  <c r="T4" i="1" l="1"/>
  <c r="T3" i="1" l="1"/>
  <c r="T2" i="1" l="1"/>
  <c r="S4" i="1" l="1"/>
  <c r="S3" i="1" l="1"/>
  <c r="S2" i="1" l="1"/>
  <c r="R4" i="1" l="1"/>
  <c r="R3" i="1" l="1"/>
  <c r="R2" i="1" l="1"/>
  <c r="Q4" i="1" l="1"/>
  <c r="Q3" i="1"/>
  <c r="Q2" i="1" l="1"/>
  <c r="P4" i="1" l="1"/>
  <c r="P3" i="1" l="1"/>
  <c r="P2" i="1" l="1"/>
  <c r="O4" i="1" l="1"/>
  <c r="O3" i="1"/>
  <c r="O2" i="1"/>
  <c r="N3" i="1" l="1"/>
  <c r="M3" i="1"/>
  <c r="N2" i="1"/>
  <c r="M2" i="1"/>
  <c r="K2" i="1"/>
  <c r="K3" i="1" l="1"/>
  <c r="N4" i="1" l="1"/>
  <c r="M4" i="1" l="1"/>
  <c r="K4" i="1"/>
</calcChain>
</file>

<file path=xl/sharedStrings.xml><?xml version="1.0" encoding="utf-8"?>
<sst xmlns="http://schemas.openxmlformats.org/spreadsheetml/2006/main" count="40" uniqueCount="32">
  <si>
    <t>INDICADORES</t>
  </si>
  <si>
    <t>DESCRIPCIÓN METODOLÓGICA</t>
  </si>
  <si>
    <t>Deficiente
1 punto</t>
  </si>
  <si>
    <t>Bueno
2 puntos</t>
  </si>
  <si>
    <t xml:space="preserve">Excelente 
3 puntos                                   </t>
  </si>
  <si>
    <t xml:space="preserve">Forma de Expresar el Indicador </t>
  </si>
  <si>
    <t>FUENTE DE LA INFORMACIÓN</t>
  </si>
  <si>
    <t>OBSERVACIONES Y ACLARACIONES</t>
  </si>
  <si>
    <t>NUMERADOR</t>
  </si>
  <si>
    <t>DENOMINADOR</t>
  </si>
  <si>
    <t>Línea Base (30 septiembre 2018)</t>
  </si>
  <si>
    <t>Meta</t>
  </si>
  <si>
    <t xml:space="preserve">Capital Mínimo </t>
  </si>
  <si>
    <r>
      <t xml:space="preserve">(Defecto de capital inicial </t>
    </r>
    <r>
      <rPr>
        <b/>
        <sz val="14"/>
        <rFont val="Arial"/>
        <family val="2"/>
      </rPr>
      <t>menos</t>
    </r>
    <r>
      <rPr>
        <sz val="14"/>
        <rFont val="Arial"/>
        <family val="2"/>
      </rPr>
      <t xml:space="preserve"> el defecto de capital del periodo de cálculo) </t>
    </r>
    <r>
      <rPr>
        <b/>
        <sz val="14"/>
        <rFont val="Arial"/>
        <family val="2"/>
      </rPr>
      <t xml:space="preserve">/ </t>
    </r>
    <r>
      <rPr>
        <sz val="14"/>
        <rFont val="Arial"/>
        <family val="2"/>
      </rPr>
      <t xml:space="preserve">( Defecto de capital inicial </t>
    </r>
    <r>
      <rPr>
        <b/>
        <sz val="14"/>
        <rFont val="Arial"/>
        <family val="2"/>
      </rPr>
      <t>por</t>
    </r>
    <r>
      <rPr>
        <sz val="14"/>
        <rFont val="Arial"/>
        <family val="2"/>
      </rPr>
      <t xml:space="preserve"> porcentaje a cumplir para el periodo de calculo) 
</t>
    </r>
    <r>
      <rPr>
        <i/>
        <sz val="14"/>
        <rFont val="Arial"/>
        <family val="2"/>
      </rPr>
      <t xml:space="preserve">
</t>
    </r>
    <r>
      <rPr>
        <b/>
        <i/>
        <sz val="14"/>
        <color theme="5" tint="-0.499984740745262"/>
        <rFont val="Arial"/>
        <family val="2"/>
      </rPr>
      <t>NOTA:</t>
    </r>
    <r>
      <rPr>
        <i/>
        <sz val="14"/>
        <color theme="5" tint="-0.499984740745262"/>
        <rFont val="Arial"/>
        <family val="2"/>
      </rPr>
      <t>Tenga en cuenta que el defecto de capital inicial para quienes se rigen por el Decreto 2702 de 2014 es junio de 2015, a quienes les aplique el decreto 2117 de 2016 es diciembre de 2015 y para quienes cubra el Decreto 718 de 2017 es el defecto proyectado al cierre de la primera vigencia fiscal de la operación.</t>
    </r>
  </si>
  <si>
    <t>&lt; 0</t>
  </si>
  <si>
    <t xml:space="preserve">&gt;= 0 ; &lt; 1 </t>
  </si>
  <si>
    <t>&gt;= 1</t>
  </si>
  <si>
    <t>Razón</t>
  </si>
  <si>
    <t xml:space="preserve">Inf. Delegada para la Supervisión de Riesgos </t>
  </si>
  <si>
    <t xml:space="preserve">Teniendo en cuenta la disponibilidad de la información, para el cálculo de este indicador se debe tener en cuenta el Cápital Minimo a corte inmediatamente anterior al periodo de seguimiento. La fuente oficial de la información sera la Delegada para la Supervision de Riesgos, y de existir diferencias entre la información suministrada por la Delegada y el Vigilado, debera ser subsanada directamente entre las partes. </t>
  </si>
  <si>
    <t xml:space="preserve">Patrimonio Adecuado </t>
  </si>
  <si>
    <r>
      <t xml:space="preserve">(Defecto patrimonial inicial menos el defecto patrimonial del periodo de cálculo) / ( Defecto patrimonial inicial por porcentaje a cumplir para el periodo de calculo)
</t>
    </r>
    <r>
      <rPr>
        <i/>
        <sz val="14"/>
        <rFont val="Arial"/>
        <family val="2"/>
      </rPr>
      <t xml:space="preserve">
</t>
    </r>
    <r>
      <rPr>
        <b/>
        <i/>
        <sz val="14"/>
        <color theme="5" tint="-0.499984740745262"/>
        <rFont val="Arial"/>
        <family val="2"/>
      </rPr>
      <t>NOTA:</t>
    </r>
    <r>
      <rPr>
        <i/>
        <sz val="14"/>
        <color theme="5" tint="-0.499984740745262"/>
        <rFont val="Arial"/>
        <family val="2"/>
      </rPr>
      <t>Tenga en cuenta que el defecto patrimonial inicial para quienes se rigen por el Decreto 2702 de 2014 es junio de 2015, a quienes les aplique el Decreto 2117 de 2016 es diciembre de 2015 y para quienes aplique el Decreto 718 de 2017 es el defecto proyectado al cierre de la primera vigencia fiscal de la operación.</t>
    </r>
  </si>
  <si>
    <t xml:space="preserve">Teniendo en cuenta la disponibilidad de la información, para el cálculo de este indicador se debe tener en cuenta el Patrimonio Adecuado a corte inmediatamente anterior al periodo de seguimiento. La fuente oficial de la información sera la Delegada para la Supervision de Riesgos, y de existir diferencias entre la información suministrada por la Delegada y el Vigilado, debera ser subsanada directamente entre las partes. </t>
  </si>
  <si>
    <t>Inversión en Reservas Técnicas</t>
  </si>
  <si>
    <r>
      <t>Inversiones del periodo objeto de analisis</t>
    </r>
    <r>
      <rPr>
        <b/>
        <sz val="14"/>
        <rFont val="Arial"/>
        <family val="2"/>
      </rPr>
      <t xml:space="preserve"> / </t>
    </r>
    <r>
      <rPr>
        <sz val="14"/>
        <rFont val="Arial"/>
        <family val="2"/>
      </rPr>
      <t xml:space="preserve">(Reservas del periodo inmediatamente anterior </t>
    </r>
    <r>
      <rPr>
        <b/>
        <sz val="14"/>
        <rFont val="Arial"/>
        <family val="2"/>
      </rPr>
      <t>por</t>
    </r>
    <r>
      <rPr>
        <sz val="14"/>
        <rFont val="Arial"/>
        <family val="2"/>
      </rPr>
      <t xml:space="preserve"> porcentaje a cumplir para el periodo de calculo)</t>
    </r>
  </si>
  <si>
    <t>&lt; = 0,5</t>
  </si>
  <si>
    <t xml:space="preserve">&gt; 0,5 ; &lt; 1 </t>
  </si>
  <si>
    <t>La validación de las cifras se hace con la información reportada por parte del vigilado en el archivo 167 de la Circular Externa 007 de 2014,  la cual debe coincidir con la información reportada en el archivo FT001 y FT006. Habrá algunas excepciones especificas, para los casos de certificación de deuda por parte del Adres y/o Entes Territoriales, la cual deberá ser coordinada con la Delegada para la Supervisión de Riesgos.</t>
  </si>
  <si>
    <t>Observaciones</t>
  </si>
  <si>
    <t xml:space="preserve">El resultado del indicador capital mínimo se obtiene de información financiera reportada en los archivos tipo FT001 y FT011 de la circular 016 de 2016 con corte noviembre de 2019, teniendo en cuenta la solicitud realizada por la Delegada de Medidas Especiales de la SNS.
Asmet Salud EPS SAS registra un defecto de capital mínimo acumulado con corte a noviembre de -2,32 puntos respecto al defecto de capital inicial proyectado para el año 2017.
Durante el cuarto trimestre de la vigencia se presenta una recuperación de 0,17 puntos en el indicador frente a los resultados obtenidos por la compañía al cierre del tercer trimestre. Las acciones adelantadas por la compañía para mejorar los indicadores de habilitación financiera se enfocan en el fortalecimiento del patrimonio vía capitalización de acreencias, sustitución de deuda con impacto en mejores resultados operacionales y aplicación de los cambios normativos a la medición de los indicadores de habilitación.
En el mes de noviembre la compañía suscribió contratos de capitalización de acreencias por $6.201 millones.
En el último trimestre de la vigencia se logró capitalizar acreencias con prestadores y proveedores de salud por $17.033 millones, es decir, que al cierre de la vigencia el valor total capitalizado asciende a $45.189 millones.
</t>
  </si>
  <si>
    <t xml:space="preserve">El resultado del indicador patrimonio adecuado se obtiene de información financiera reportada en los archivos tipo FT001 y FT011 de la circular 016 de 2016 con corte noviembre de 2019, teniendo en cuenta la solicitud realizada por la Delegada de Medidas Especiales de la SNS.
Asmet salud EPS SAS registra un defecto de patrimonio adecuado acumulado para el mes de noviembre de -2,96 puntos respecto al defecto de capital inicial proyectado para el año 2017. 
Durante el cuarto trimestre de la vigencia se presenta una recuperación de 0,11 puntos en el indicador frente a los resultados obtenidos por la compañía al cierre del tercer trimestre. Las acciones adelantadas por la compañía para mejorar los indicadores de habilitación financiera se enfocan en el fortalecimiento del patrimonio vía capitalización de acreencias, sustitución de deuda con impacto en mejores resultados operacionales y aplicación de los cambios normativos a la medición de los indicadores de habilitación.
En el mes de noviembre la compañía suscribió contratos de capitalización de acreencias por $6.201 millones, de los cuales $5.001 millones se suscribieron con la IPS Megatecnologia Colombiana SAS y $1.200 millones suscritos con las IPS Corporación Medica del Caquetá.
Para el mes de diciembre se suscribieron cinco contratos de capitalización de acreencias por $10.832 millones, es decir, se acreditan en estados financieros capitalizaciones debidamente firmadas por $45.189 millones.
</t>
  </si>
  <si>
    <t xml:space="preserve">Las inversiones en reservas técnicas de Asmet Salud a diciembre de 2019 representan el 10% del valor mínimo exigido como inversión de las reservas técnicas para el año 3 de operación de la EPS, según plan de reorganización institucional.
El indicador presenta una mejoría de 0.01 puntos frente al saldo computado como inversión en reservas técnicas para el mes de noviembre.
Para el mes de diciembre la compañía recibió certificados de deuda por $9.286 millones y tres certificados con cumplimiento a lo estipulado por el decreto 1683 de 2019 emitidos por las entidades territoriales por $6.140 millones, en total se computaron como inversión en reservas técnicas la suma de $15.426 millones debidamente certificados por los deudores.
Como gestión realizada por la compañía se encuentra el cobro vía gubernativa de las cuentas por cobrar NO PBS con morosidad mayor a 90 días, donde se tienen procesos judiciales con pretensiones que ascienden a $105.513 millones.
La sustitución de deuda es una actividad con impacto positivo en este indicador, lo cual conllevara a un menor valor a constituir de reservas técnicas, debido a la disminución del pasivo exigible con la red de prestadores de la compañía.
Con esta actividad se pretenden sustituir parte del pasivo de reservas técnicas conocidas liquidadas pendientes de pago por pasivo financiero con cargo a la mesa inversionista, el cual no requiere constituir inversión sobre el valor adeudado a acreedores financieros.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</si>
</sst>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 #,##0_-;_-* &quot;-&quot;_-;_-@_-"/>
  </numFmts>
  <fonts count="15">
    <font>
      <sz val="11"/>
      <color theme="1"/>
      <name val="Calibri"/>
      <family val="2"/>
      <scheme val="minor"/>
    </font>
    <font>
      <b/>
      <sz val="14"/>
      <color theme="0"/>
      <name val="Arial"/>
      <family val="2"/>
    </font>
    <font>
      <b/>
      <sz val="9"/>
      <name val="Times New Roman"/>
      <family val="1"/>
    </font>
    <font>
      <b/>
      <sz val="14"/>
      <name val="Arial"/>
      <family val="2"/>
    </font>
    <font>
      <b/>
      <sz val="11"/>
      <name val="Arial"/>
      <family val="2"/>
    </font>
    <font>
      <b/>
      <sz val="11"/>
      <color theme="0"/>
      <name val="Arial"/>
      <family val="2"/>
    </font>
    <font>
      <sz val="14"/>
      <name val="Arial"/>
      <family val="2"/>
    </font>
    <font>
      <i/>
      <sz val="14"/>
      <name val="Arial"/>
      <family val="2"/>
    </font>
    <font>
      <b/>
      <i/>
      <sz val="14"/>
      <color theme="5" tint="-0.499984740745262"/>
      <name val="Arial"/>
      <family val="2"/>
    </font>
    <font>
      <i/>
      <sz val="14"/>
      <color theme="5" tint="-0.499984740745262"/>
      <name val="Arial"/>
      <family val="2"/>
    </font>
    <font>
      <sz val="11"/>
      <name val="Arial"/>
      <family val="2"/>
    </font>
    <font>
      <sz val="14"/>
      <color theme="1"/>
      <name val="Arial"/>
      <family val="2"/>
    </font>
    <font>
      <sz val="11"/>
      <color indexed="8"/>
      <name val="Arial2"/>
    </font>
    <font>
      <sz val="9"/>
      <name val="Calibri"/>
      <family val="2"/>
      <scheme val="minor"/>
    </font>
    <font>
      <sz val="11"/>
      <color theme="1"/>
      <name val="Arial Narrow"/>
      <family val="2"/>
    </font>
  </fonts>
  <fills count="9">
    <fill>
      <patternFill patternType="none"/>
    </fill>
    <fill>
      <patternFill patternType="gray125"/>
    </fill>
    <fill>
      <patternFill patternType="solid">
        <fgColor rgb="FF009999"/>
        <bgColor indexed="64"/>
      </patternFill>
    </fill>
    <fill>
      <patternFill patternType="solid">
        <fgColor rgb="FFFF505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cellStyleXfs>
  <cellXfs count="37">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3" fillId="7" borderId="1" xfId="0" applyFont="1" applyFill="1" applyBorder="1" applyAlignment="1">
      <alignment horizontal="center" vertical="center"/>
    </xf>
    <xf numFmtId="2" fontId="3" fillId="0" borderId="1" xfId="0" applyNumberFormat="1" applyFont="1" applyBorder="1" applyAlignment="1">
      <alignment horizontal="center" vertical="center" wrapText="1"/>
    </xf>
    <xf numFmtId="0" fontId="6" fillId="0" borderId="0" xfId="0" applyFont="1"/>
    <xf numFmtId="0" fontId="6" fillId="8" borderId="1" xfId="0" applyFont="1" applyFill="1" applyBorder="1" applyAlignment="1">
      <alignment horizontal="left" vertical="center" wrapText="1"/>
    </xf>
    <xf numFmtId="0" fontId="6" fillId="0" borderId="0" xfId="0" applyFont="1" applyAlignment="1">
      <alignment vertical="top"/>
    </xf>
    <xf numFmtId="0" fontId="13" fillId="0" borderId="0" xfId="0" applyFont="1"/>
    <xf numFmtId="0" fontId="13" fillId="4" borderId="0" xfId="0" applyFont="1" applyFill="1"/>
    <xf numFmtId="0" fontId="13" fillId="5" borderId="0" xfId="0" applyFont="1" applyFill="1"/>
    <xf numFmtId="0" fontId="10" fillId="0" borderId="0" xfId="0" applyFont="1" applyAlignment="1">
      <alignment horizontal="left"/>
    </xf>
    <xf numFmtId="0" fontId="6" fillId="0" borderId="0" xfId="0" applyFont="1" applyAlignment="1">
      <alignment horizontal="right"/>
    </xf>
    <xf numFmtId="0" fontId="6" fillId="0" borderId="0" xfId="0" applyFont="1" applyAlignment="1">
      <alignment horizontal="center" vertical="center"/>
    </xf>
    <xf numFmtId="0" fontId="5" fillId="2" borderId="2" xfId="0" applyFont="1" applyFill="1" applyBorder="1" applyAlignment="1">
      <alignment horizontal="left" vertical="center" wrapText="1"/>
    </xf>
    <xf numFmtId="164" fontId="6" fillId="0" borderId="0" xfId="0" applyNumberFormat="1" applyFont="1" applyAlignment="1">
      <alignment horizontal="right"/>
    </xf>
    <xf numFmtId="0" fontId="6" fillId="0" borderId="0" xfId="0" applyFont="1" applyFill="1"/>
    <xf numFmtId="0" fontId="3" fillId="0" borderId="1" xfId="0" applyFont="1" applyFill="1" applyBorder="1" applyAlignment="1">
      <alignment horizontal="center" vertical="center"/>
    </xf>
    <xf numFmtId="17" fontId="3" fillId="0" borderId="2"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0" fillId="8" borderId="1" xfId="0" quotePrefix="1" applyFont="1" applyFill="1" applyBorder="1" applyAlignment="1">
      <alignment horizontal="left" vertical="center" wrapText="1"/>
    </xf>
    <xf numFmtId="3" fontId="11" fillId="8" borderId="1" xfId="0" quotePrefix="1" applyNumberFormat="1" applyFont="1" applyFill="1" applyBorder="1" applyAlignment="1">
      <alignment horizontal="right" vertical="center" wrapText="1"/>
    </xf>
    <xf numFmtId="2" fontId="6" fillId="8" borderId="3"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2" fontId="6" fillId="8" borderId="2" xfId="0" applyNumberFormat="1" applyFont="1" applyFill="1" applyBorder="1" applyAlignment="1">
      <alignment horizontal="center" vertical="center" wrapText="1"/>
    </xf>
    <xf numFmtId="0" fontId="14" fillId="8" borderId="1" xfId="0" applyFont="1" applyFill="1" applyBorder="1" applyAlignment="1">
      <alignment horizontal="justify" vertical="top" wrapText="1"/>
    </xf>
    <xf numFmtId="0" fontId="6" fillId="8" borderId="0" xfId="0" applyFont="1" applyFill="1"/>
    <xf numFmtId="0" fontId="2" fillId="8" borderId="1" xfId="0" quotePrefix="1" applyFont="1" applyFill="1" applyBorder="1" applyAlignment="1">
      <alignment horizontal="center" vertical="center" wrapText="1"/>
    </xf>
    <xf numFmtId="0" fontId="10" fillId="8" borderId="1" xfId="0" applyFont="1" applyFill="1" applyBorder="1" applyAlignment="1">
      <alignment horizontal="left" vertical="center" wrapText="1"/>
    </xf>
    <xf numFmtId="3" fontId="11" fillId="8" borderId="1" xfId="0" applyNumberFormat="1" applyFont="1" applyFill="1" applyBorder="1" applyAlignment="1">
      <alignment horizontal="right" vertical="center" wrapText="1"/>
    </xf>
    <xf numFmtId="0" fontId="14" fillId="8" borderId="1" xfId="0" applyFont="1" applyFill="1" applyBorder="1" applyAlignment="1">
      <alignment vertical="top" wrapText="1"/>
    </xf>
    <xf numFmtId="0" fontId="13" fillId="8" borderId="0" xfId="0" applyFont="1" applyFill="1"/>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7"/>
  <sheetViews>
    <sheetView tabSelected="1" zoomScale="70" zoomScaleNormal="70" zoomScaleSheetLayoutView="70" workbookViewId="0">
      <pane xSplit="2" ySplit="1" topLeftCell="C2" activePane="bottomRight" state="frozen"/>
      <selection pane="topRight" activeCell="C1" sqref="C1"/>
      <selection pane="bottomLeft" activeCell="A2" sqref="A2"/>
      <selection pane="bottomRight" activeCell="D359" sqref="D359:E497"/>
    </sheetView>
  </sheetViews>
  <sheetFormatPr baseColWidth="10" defaultColWidth="11.42578125" defaultRowHeight="67.900000000000006" customHeight="1"/>
  <cols>
    <col min="1" max="1" width="33" style="11" customWidth="1"/>
    <col min="2" max="2" width="62.85546875" style="9" customWidth="1"/>
    <col min="3" max="3" width="11.42578125" style="12" customWidth="1"/>
    <col min="4" max="4" width="11.42578125" style="13" customWidth="1"/>
    <col min="5" max="5" width="9.28515625" style="14" customWidth="1"/>
    <col min="6" max="6" width="17.7109375" style="9" customWidth="1"/>
    <col min="7" max="7" width="18.28515625" style="9" customWidth="1"/>
    <col min="8" max="8" width="58.28515625" style="15" customWidth="1"/>
    <col min="9" max="9" width="24" style="16" customWidth="1"/>
    <col min="10" max="10" width="28.28515625" style="16" bestFit="1" customWidth="1"/>
    <col min="11" max="11" width="15.140625" style="17" customWidth="1"/>
    <col min="12" max="12" width="16.140625" style="20" customWidth="1"/>
    <col min="13" max="19" width="16.140625" style="20" hidden="1" customWidth="1"/>
    <col min="20" max="20" width="16.140625" style="20" customWidth="1"/>
    <col min="21" max="21" width="14.42578125" style="20" customWidth="1"/>
    <col min="22" max="25" width="16.140625" style="20" customWidth="1"/>
    <col min="26" max="26" width="147.140625" style="15" customWidth="1"/>
    <col min="27" max="27" width="26.7109375" style="9" bestFit="1" customWidth="1"/>
    <col min="28" max="28" width="22.7109375" style="9" bestFit="1" customWidth="1"/>
    <col min="29" max="16384" width="11.42578125" style="9"/>
  </cols>
  <sheetData>
    <row r="1" spans="1:26" ht="67.900000000000006" customHeight="1">
      <c r="A1" s="1" t="s">
        <v>0</v>
      </c>
      <c r="B1" s="1" t="s">
        <v>1</v>
      </c>
      <c r="C1" s="2" t="s">
        <v>2</v>
      </c>
      <c r="D1" s="3" t="s">
        <v>3</v>
      </c>
      <c r="E1" s="4" t="s">
        <v>4</v>
      </c>
      <c r="F1" s="5" t="s">
        <v>5</v>
      </c>
      <c r="G1" s="5" t="s">
        <v>6</v>
      </c>
      <c r="H1" s="6" t="s">
        <v>7</v>
      </c>
      <c r="I1" s="7" t="s">
        <v>8</v>
      </c>
      <c r="J1" s="7" t="s">
        <v>9</v>
      </c>
      <c r="K1" s="8" t="s">
        <v>10</v>
      </c>
      <c r="L1" s="21" t="s">
        <v>11</v>
      </c>
      <c r="M1" s="22">
        <v>43435</v>
      </c>
      <c r="N1" s="22">
        <v>43466</v>
      </c>
      <c r="O1" s="22">
        <v>43497</v>
      </c>
      <c r="P1" s="22">
        <v>43525</v>
      </c>
      <c r="Q1" s="22">
        <v>43556</v>
      </c>
      <c r="R1" s="22">
        <v>43586</v>
      </c>
      <c r="S1" s="22">
        <v>43617</v>
      </c>
      <c r="T1" s="22">
        <v>43647</v>
      </c>
      <c r="U1" s="22">
        <v>43678</v>
      </c>
      <c r="V1" s="22">
        <v>43709</v>
      </c>
      <c r="W1" s="22">
        <v>43739</v>
      </c>
      <c r="X1" s="22">
        <v>43770</v>
      </c>
      <c r="Y1" s="22">
        <v>43800</v>
      </c>
      <c r="Z1" s="18" t="s">
        <v>28</v>
      </c>
    </row>
    <row r="2" spans="1:26" s="31" customFormat="1" ht="251.25" customHeight="1">
      <c r="A2" s="10" t="s">
        <v>12</v>
      </c>
      <c r="B2" s="10" t="s">
        <v>13</v>
      </c>
      <c r="C2" s="23" t="s">
        <v>14</v>
      </c>
      <c r="D2" s="23" t="s">
        <v>15</v>
      </c>
      <c r="E2" s="23" t="s">
        <v>16</v>
      </c>
      <c r="F2" s="24" t="s">
        <v>17</v>
      </c>
      <c r="G2" s="24" t="s">
        <v>18</v>
      </c>
      <c r="H2" s="25" t="s">
        <v>19</v>
      </c>
      <c r="I2" s="26">
        <v>-197046</v>
      </c>
      <c r="J2" s="26">
        <v>84925.005000000005</v>
      </c>
      <c r="K2" s="27">
        <f>-134280/22162</f>
        <v>-6.0590199440483712</v>
      </c>
      <c r="L2" s="28">
        <v>1</v>
      </c>
      <c r="M2" s="29">
        <f>-269729/43749</f>
        <v>-6.1653752085761964</v>
      </c>
      <c r="N2" s="29">
        <f>-200965/84925</f>
        <v>-2.3663821018545774</v>
      </c>
      <c r="O2" s="29">
        <f>-199965/84925</f>
        <v>-2.3546070061819253</v>
      </c>
      <c r="P2" s="29">
        <f>-204687/84925</f>
        <v>-2.4102090079481897</v>
      </c>
      <c r="Q2" s="29">
        <f>-197531/84925</f>
        <v>-2.3259464233146896</v>
      </c>
      <c r="R2" s="29">
        <f>-201686/84925</f>
        <v>-2.3748719458345597</v>
      </c>
      <c r="S2" s="29">
        <f>-201411/84925</f>
        <v>-2.3716337945245805</v>
      </c>
      <c r="T2" s="29">
        <f>-200693/84925</f>
        <v>-2.3631792758316159</v>
      </c>
      <c r="U2" s="29">
        <f>-200307/84925</f>
        <v>-2.3586340889019723</v>
      </c>
      <c r="V2" s="29">
        <f>-211811/84925</f>
        <v>-2.4940947895201648</v>
      </c>
      <c r="W2" s="29">
        <f>-189448/84925</f>
        <v>-2.2307683249926407</v>
      </c>
      <c r="X2" s="29">
        <f>-190492/84925</f>
        <v>-2.2430615248748897</v>
      </c>
      <c r="Y2" s="29">
        <f>+I2/J2</f>
        <v>-2.320235365308486</v>
      </c>
      <c r="Z2" s="30" t="s">
        <v>29</v>
      </c>
    </row>
    <row r="3" spans="1:26" s="31" customFormat="1" ht="270" customHeight="1">
      <c r="A3" s="10" t="s">
        <v>20</v>
      </c>
      <c r="B3" s="10" t="s">
        <v>21</v>
      </c>
      <c r="C3" s="23" t="s">
        <v>14</v>
      </c>
      <c r="D3" s="23" t="s">
        <v>15</v>
      </c>
      <c r="E3" s="23" t="s">
        <v>16</v>
      </c>
      <c r="F3" s="24" t="s">
        <v>17</v>
      </c>
      <c r="G3" s="24" t="s">
        <v>18</v>
      </c>
      <c r="H3" s="25" t="s">
        <v>22</v>
      </c>
      <c r="I3" s="26">
        <v>-301333</v>
      </c>
      <c r="J3" s="26">
        <v>101858.46</v>
      </c>
      <c r="K3" s="27">
        <f>-136845/25904</f>
        <v>-5.2827748610253247</v>
      </c>
      <c r="L3" s="28">
        <v>1</v>
      </c>
      <c r="M3" s="29">
        <f>-278031/52473</f>
        <v>-5.2985535418215086</v>
      </c>
      <c r="N3" s="29">
        <f>-293488/101858</f>
        <v>-2.8813446170158454</v>
      </c>
      <c r="O3" s="29">
        <f>-293571/101858</f>
        <v>-2.8821594769188477</v>
      </c>
      <c r="P3" s="29">
        <f>-299331/101858</f>
        <v>-2.9387087906693634</v>
      </c>
      <c r="Q3" s="29">
        <f>-295557/101858</f>
        <v>-2.9016572090557444</v>
      </c>
      <c r="R3" s="29">
        <f>-298185/101858</f>
        <v>-2.927457833454417</v>
      </c>
      <c r="S3" s="29">
        <f>-299037/101858</f>
        <v>-2.9358224194466809</v>
      </c>
      <c r="T3" s="29">
        <f>-299413/101858</f>
        <v>-2.9395138329831725</v>
      </c>
      <c r="U3" s="29">
        <f>-300303/101858</f>
        <v>-2.9482514873647627</v>
      </c>
      <c r="V3" s="29">
        <f>-312826/101858</f>
        <v>-3.0711971568261696</v>
      </c>
      <c r="W3" s="29">
        <f>-291562/101858</f>
        <v>-2.8624359402305171</v>
      </c>
      <c r="X3" s="29">
        <f>-293821/101858</f>
        <v>-2.8846138742170471</v>
      </c>
      <c r="Y3" s="29">
        <f>+I3/J3</f>
        <v>-2.9583502440543472</v>
      </c>
      <c r="Z3" s="30" t="s">
        <v>30</v>
      </c>
    </row>
    <row r="4" spans="1:26" s="31" customFormat="1" ht="288.75" customHeight="1">
      <c r="A4" s="10" t="s">
        <v>23</v>
      </c>
      <c r="B4" s="10" t="s">
        <v>24</v>
      </c>
      <c r="C4" s="32" t="s">
        <v>25</v>
      </c>
      <c r="D4" s="32" t="s">
        <v>26</v>
      </c>
      <c r="E4" s="23" t="s">
        <v>16</v>
      </c>
      <c r="F4" s="24" t="s">
        <v>17</v>
      </c>
      <c r="G4" s="24" t="s">
        <v>18</v>
      </c>
      <c r="H4" s="33" t="s">
        <v>27</v>
      </c>
      <c r="I4" s="34">
        <v>15426145153.998001</v>
      </c>
      <c r="J4" s="34">
        <v>159846350318.19464</v>
      </c>
      <c r="K4" s="27">
        <f>0/81614315955</f>
        <v>0</v>
      </c>
      <c r="L4" s="28">
        <v>1</v>
      </c>
      <c r="M4" s="29">
        <f>24371775559/80906370491</f>
        <v>0.30123432074747575</v>
      </c>
      <c r="N4" s="29">
        <f>24819202275/157053542045</f>
        <v>0.15803019754809886</v>
      </c>
      <c r="O4" s="29">
        <f>22979542000/160587126428</f>
        <v>0.14309703717316957</v>
      </c>
      <c r="P4" s="29">
        <f>6305836273/163855117407</f>
        <v>3.8484219307822545E-2</v>
      </c>
      <c r="Q4" s="29">
        <f>6486897354/162707373520</f>
        <v>3.9868490368094048E-2</v>
      </c>
      <c r="R4" s="29">
        <f>14255875612/161864989811</f>
        <v>8.8072631571816287E-2</v>
      </c>
      <c r="S4" s="29">
        <f>14610022507/152186079932</f>
        <v>9.6001043679737802E-2</v>
      </c>
      <c r="T4" s="29">
        <f>5086173796/143435167873</f>
        <v>3.5459740253543585E-2</v>
      </c>
      <c r="U4" s="29">
        <f>5086173796/135393705243</f>
        <v>3.7565806969175629E-2</v>
      </c>
      <c r="V4" s="29">
        <f>5086173796/129617040014</f>
        <v>3.9240008840277792E-2</v>
      </c>
      <c r="W4" s="29">
        <f>7872936704/150305056093</f>
        <v>5.2379719675755193E-2</v>
      </c>
      <c r="X4" s="29">
        <f>13744474788/157902075743</f>
        <v>8.7044294530810251E-2</v>
      </c>
      <c r="Y4" s="29">
        <f>+I4/J4</f>
        <v>9.6506083018412889E-2</v>
      </c>
      <c r="Z4" s="35" t="s">
        <v>31</v>
      </c>
    </row>
    <row r="5" spans="1:26" ht="67.900000000000006" customHeight="1">
      <c r="D5" s="36"/>
      <c r="E5" s="36"/>
    </row>
    <row r="6" spans="1:26" ht="67.900000000000006" customHeight="1">
      <c r="D6" s="36"/>
      <c r="E6" s="36"/>
      <c r="J6" s="19"/>
    </row>
    <row r="7" spans="1:26" ht="67.900000000000006" customHeight="1">
      <c r="D7" s="36"/>
      <c r="E7" s="36"/>
    </row>
    <row r="8" spans="1:26" ht="67.900000000000006" customHeight="1">
      <c r="D8" s="36"/>
      <c r="E8" s="36"/>
    </row>
    <row r="9" spans="1:26" ht="67.900000000000006" customHeight="1">
      <c r="D9" s="36"/>
      <c r="E9" s="36"/>
    </row>
    <row r="10" spans="1:26" ht="67.900000000000006" customHeight="1">
      <c r="D10" s="36"/>
      <c r="E10" s="36"/>
    </row>
    <row r="11" spans="1:26" ht="67.900000000000006" customHeight="1">
      <c r="D11" s="36"/>
      <c r="E11" s="36"/>
    </row>
    <row r="12" spans="1:26" ht="67.900000000000006" customHeight="1">
      <c r="D12" s="36"/>
      <c r="E12" s="36"/>
    </row>
    <row r="13" spans="1:26" ht="67.900000000000006" customHeight="1">
      <c r="D13" s="36"/>
      <c r="E13" s="36"/>
    </row>
    <row r="14" spans="1:26" ht="67.900000000000006" customHeight="1">
      <c r="D14" s="36"/>
      <c r="E14" s="36"/>
    </row>
    <row r="15" spans="1:26" ht="67.900000000000006" customHeight="1">
      <c r="D15" s="36"/>
      <c r="E15" s="36"/>
    </row>
    <row r="16" spans="1:26" ht="67.900000000000006" customHeight="1">
      <c r="D16" s="36"/>
      <c r="E16" s="36"/>
    </row>
    <row r="17" spans="4:5" ht="67.900000000000006" customHeight="1">
      <c r="D17" s="36"/>
      <c r="E17" s="36"/>
    </row>
    <row r="18" spans="4:5" ht="67.900000000000006" customHeight="1">
      <c r="D18" s="36"/>
      <c r="E18" s="36"/>
    </row>
    <row r="19" spans="4:5" ht="67.900000000000006" customHeight="1">
      <c r="D19" s="36"/>
      <c r="E19" s="36"/>
    </row>
    <row r="20" spans="4:5" ht="67.900000000000006" customHeight="1">
      <c r="D20" s="36"/>
      <c r="E20" s="36"/>
    </row>
    <row r="21" spans="4:5" ht="67.900000000000006" customHeight="1">
      <c r="D21" s="36"/>
      <c r="E21" s="36"/>
    </row>
    <row r="22" spans="4:5" ht="67.900000000000006" customHeight="1">
      <c r="D22" s="36"/>
      <c r="E22" s="36"/>
    </row>
    <row r="23" spans="4:5" ht="67.900000000000006" customHeight="1">
      <c r="D23" s="36"/>
      <c r="E23" s="36"/>
    </row>
    <row r="24" spans="4:5" ht="67.900000000000006" customHeight="1">
      <c r="D24" s="36"/>
      <c r="E24" s="36"/>
    </row>
    <row r="25" spans="4:5" ht="67.900000000000006" customHeight="1">
      <c r="D25" s="36"/>
      <c r="E25" s="36"/>
    </row>
    <row r="26" spans="4:5" ht="67.900000000000006" customHeight="1">
      <c r="D26" s="36"/>
      <c r="E26" s="36"/>
    </row>
    <row r="27" spans="4:5" ht="67.900000000000006" customHeight="1">
      <c r="D27" s="36"/>
      <c r="E27" s="36"/>
    </row>
    <row r="28" spans="4:5" ht="67.900000000000006" customHeight="1">
      <c r="D28" s="36"/>
      <c r="E28" s="36"/>
    </row>
    <row r="29" spans="4:5" ht="67.900000000000006" customHeight="1">
      <c r="D29" s="36"/>
      <c r="E29" s="36"/>
    </row>
    <row r="30" spans="4:5" ht="67.900000000000006" customHeight="1">
      <c r="D30" s="36"/>
      <c r="E30" s="36"/>
    </row>
    <row r="31" spans="4:5" ht="67.900000000000006" customHeight="1">
      <c r="D31" s="36"/>
      <c r="E31" s="36"/>
    </row>
    <row r="32" spans="4:5" ht="67.900000000000006" customHeight="1">
      <c r="D32" s="36"/>
      <c r="E32" s="36"/>
    </row>
    <row r="33" spans="4:5" ht="67.900000000000006" customHeight="1">
      <c r="D33" s="36"/>
      <c r="E33" s="36"/>
    </row>
    <row r="34" spans="4:5" ht="67.900000000000006" customHeight="1">
      <c r="D34" s="36"/>
      <c r="E34" s="36"/>
    </row>
    <row r="35" spans="4:5" ht="67.900000000000006" customHeight="1">
      <c r="D35" s="36"/>
      <c r="E35" s="36"/>
    </row>
    <row r="36" spans="4:5" ht="67.900000000000006" customHeight="1">
      <c r="D36" s="36"/>
      <c r="E36" s="36"/>
    </row>
    <row r="37" spans="4:5" ht="67.900000000000006" customHeight="1">
      <c r="D37" s="36"/>
      <c r="E37" s="36"/>
    </row>
    <row r="38" spans="4:5" ht="67.900000000000006" customHeight="1">
      <c r="D38" s="36"/>
      <c r="E38" s="36"/>
    </row>
    <row r="39" spans="4:5" ht="67.900000000000006" customHeight="1">
      <c r="D39" s="36"/>
      <c r="E39" s="36"/>
    </row>
    <row r="40" spans="4:5" ht="67.900000000000006" customHeight="1">
      <c r="D40" s="36"/>
      <c r="E40" s="36"/>
    </row>
    <row r="41" spans="4:5" ht="67.900000000000006" customHeight="1">
      <c r="D41" s="36"/>
      <c r="E41" s="36"/>
    </row>
    <row r="42" spans="4:5" ht="67.900000000000006" customHeight="1">
      <c r="D42" s="36"/>
      <c r="E42" s="36"/>
    </row>
    <row r="43" spans="4:5" ht="67.900000000000006" customHeight="1">
      <c r="D43" s="36"/>
      <c r="E43" s="36"/>
    </row>
    <row r="44" spans="4:5" ht="67.900000000000006" customHeight="1">
      <c r="D44" s="36"/>
      <c r="E44" s="36"/>
    </row>
    <row r="45" spans="4:5" ht="67.900000000000006" customHeight="1">
      <c r="D45" s="36"/>
      <c r="E45" s="36"/>
    </row>
    <row r="46" spans="4:5" ht="67.900000000000006" customHeight="1">
      <c r="D46" s="36"/>
      <c r="E46" s="36"/>
    </row>
    <row r="47" spans="4:5" ht="67.900000000000006" customHeight="1">
      <c r="D47" s="36"/>
      <c r="E47" s="36"/>
    </row>
    <row r="48" spans="4:5" ht="67.900000000000006" customHeight="1">
      <c r="D48" s="36"/>
      <c r="E48" s="36"/>
    </row>
    <row r="49" spans="4:5" ht="67.900000000000006" customHeight="1">
      <c r="D49" s="36"/>
      <c r="E49" s="36"/>
    </row>
    <row r="50" spans="4:5" ht="67.900000000000006" customHeight="1">
      <c r="D50" s="36"/>
      <c r="E50" s="36"/>
    </row>
    <row r="51" spans="4:5" ht="67.900000000000006" customHeight="1">
      <c r="D51" s="36"/>
      <c r="E51" s="36"/>
    </row>
    <row r="52" spans="4:5" ht="67.900000000000006" customHeight="1">
      <c r="D52" s="36"/>
      <c r="E52" s="36"/>
    </row>
    <row r="53" spans="4:5" ht="67.900000000000006" customHeight="1">
      <c r="D53" s="36"/>
      <c r="E53" s="36"/>
    </row>
    <row r="54" spans="4:5" ht="67.900000000000006" customHeight="1">
      <c r="D54" s="36"/>
      <c r="E54" s="36"/>
    </row>
    <row r="55" spans="4:5" ht="67.900000000000006" customHeight="1">
      <c r="D55" s="36"/>
      <c r="E55" s="36"/>
    </row>
    <row r="56" spans="4:5" ht="67.900000000000006" customHeight="1">
      <c r="D56" s="36"/>
      <c r="E56" s="36"/>
    </row>
    <row r="57" spans="4:5" ht="67.900000000000006" customHeight="1">
      <c r="D57" s="36"/>
      <c r="E57" s="36"/>
    </row>
    <row r="58" spans="4:5" ht="67.900000000000006" customHeight="1">
      <c r="D58" s="36"/>
      <c r="E58" s="36"/>
    </row>
    <row r="59" spans="4:5" ht="67.900000000000006" customHeight="1">
      <c r="D59" s="36"/>
      <c r="E59" s="36"/>
    </row>
    <row r="60" spans="4:5" ht="67.900000000000006" customHeight="1">
      <c r="D60" s="36"/>
      <c r="E60" s="36"/>
    </row>
    <row r="61" spans="4:5" ht="67.900000000000006" customHeight="1">
      <c r="D61" s="36"/>
      <c r="E61" s="36"/>
    </row>
    <row r="62" spans="4:5" ht="67.900000000000006" customHeight="1">
      <c r="D62" s="36"/>
      <c r="E62" s="36"/>
    </row>
    <row r="63" spans="4:5" ht="67.900000000000006" customHeight="1">
      <c r="D63" s="36"/>
      <c r="E63" s="36"/>
    </row>
    <row r="64" spans="4:5" ht="67.900000000000006" customHeight="1">
      <c r="D64" s="36"/>
      <c r="E64" s="36"/>
    </row>
    <row r="65" spans="4:5" ht="67.900000000000006" customHeight="1">
      <c r="D65" s="36"/>
      <c r="E65" s="36"/>
    </row>
    <row r="66" spans="4:5" ht="67.900000000000006" customHeight="1">
      <c r="D66" s="36"/>
      <c r="E66" s="36"/>
    </row>
    <row r="67" spans="4:5" ht="67.900000000000006" customHeight="1">
      <c r="D67" s="36"/>
      <c r="E67" s="36"/>
    </row>
    <row r="68" spans="4:5" ht="67.900000000000006" customHeight="1">
      <c r="D68" s="36"/>
      <c r="E68" s="36"/>
    </row>
    <row r="69" spans="4:5" ht="67.900000000000006" customHeight="1">
      <c r="D69" s="36"/>
      <c r="E69" s="36"/>
    </row>
    <row r="70" spans="4:5" ht="67.900000000000006" customHeight="1">
      <c r="D70" s="36"/>
      <c r="E70" s="36"/>
    </row>
    <row r="71" spans="4:5" ht="67.900000000000006" customHeight="1">
      <c r="D71" s="36"/>
      <c r="E71" s="36"/>
    </row>
    <row r="72" spans="4:5" ht="67.900000000000006" customHeight="1">
      <c r="D72" s="36"/>
      <c r="E72" s="36"/>
    </row>
    <row r="73" spans="4:5" ht="67.900000000000006" customHeight="1">
      <c r="D73" s="36"/>
      <c r="E73" s="36"/>
    </row>
    <row r="74" spans="4:5" ht="67.900000000000006" customHeight="1">
      <c r="D74" s="36"/>
      <c r="E74" s="36"/>
    </row>
    <row r="75" spans="4:5" ht="67.900000000000006" customHeight="1">
      <c r="D75" s="36"/>
      <c r="E75" s="36"/>
    </row>
    <row r="76" spans="4:5" ht="67.900000000000006" customHeight="1">
      <c r="D76" s="36"/>
      <c r="E76" s="36"/>
    </row>
    <row r="77" spans="4:5" ht="67.900000000000006" customHeight="1">
      <c r="D77" s="36"/>
      <c r="E77" s="36"/>
    </row>
    <row r="78" spans="4:5" ht="67.900000000000006" customHeight="1">
      <c r="D78" s="36"/>
      <c r="E78" s="36"/>
    </row>
    <row r="79" spans="4:5" ht="67.900000000000006" customHeight="1">
      <c r="D79" s="36"/>
      <c r="E79" s="36"/>
    </row>
    <row r="80" spans="4:5" ht="67.900000000000006" customHeight="1">
      <c r="D80" s="36"/>
      <c r="E80" s="36"/>
    </row>
    <row r="81" spans="4:5" ht="67.900000000000006" customHeight="1">
      <c r="D81" s="36"/>
      <c r="E81" s="36"/>
    </row>
    <row r="82" spans="4:5" ht="67.900000000000006" customHeight="1">
      <c r="D82" s="36"/>
      <c r="E82" s="36"/>
    </row>
    <row r="83" spans="4:5" ht="67.900000000000006" customHeight="1">
      <c r="D83" s="36"/>
      <c r="E83" s="36"/>
    </row>
    <row r="84" spans="4:5" ht="67.900000000000006" customHeight="1">
      <c r="D84" s="36"/>
      <c r="E84" s="36"/>
    </row>
    <row r="85" spans="4:5" ht="67.900000000000006" customHeight="1">
      <c r="D85" s="36"/>
      <c r="E85" s="36"/>
    </row>
    <row r="86" spans="4:5" ht="67.900000000000006" customHeight="1">
      <c r="D86" s="36"/>
      <c r="E86" s="36"/>
    </row>
    <row r="87" spans="4:5" ht="67.900000000000006" customHeight="1">
      <c r="D87" s="36"/>
      <c r="E87" s="36"/>
    </row>
    <row r="88" spans="4:5" ht="67.900000000000006" customHeight="1">
      <c r="D88" s="36"/>
      <c r="E88" s="36"/>
    </row>
    <row r="89" spans="4:5" ht="67.900000000000006" customHeight="1">
      <c r="D89" s="36"/>
      <c r="E89" s="36"/>
    </row>
    <row r="90" spans="4:5" ht="67.900000000000006" customHeight="1">
      <c r="D90" s="36"/>
      <c r="E90" s="36"/>
    </row>
    <row r="91" spans="4:5" ht="67.900000000000006" customHeight="1">
      <c r="D91" s="36"/>
      <c r="E91" s="36"/>
    </row>
    <row r="92" spans="4:5" ht="67.900000000000006" customHeight="1">
      <c r="D92" s="36"/>
      <c r="E92" s="36"/>
    </row>
    <row r="93" spans="4:5" ht="67.900000000000006" customHeight="1">
      <c r="D93" s="36"/>
      <c r="E93" s="36"/>
    </row>
    <row r="94" spans="4:5" ht="67.900000000000006" customHeight="1">
      <c r="D94" s="36"/>
      <c r="E94" s="36"/>
    </row>
    <row r="95" spans="4:5" ht="67.900000000000006" customHeight="1">
      <c r="D95" s="36"/>
      <c r="E95" s="36"/>
    </row>
    <row r="96" spans="4:5" ht="67.900000000000006" customHeight="1">
      <c r="D96" s="36"/>
      <c r="E96" s="36"/>
    </row>
    <row r="97" spans="4:5" ht="67.900000000000006" customHeight="1">
      <c r="D97" s="36"/>
      <c r="E97" s="36"/>
    </row>
    <row r="98" spans="4:5" ht="67.900000000000006" customHeight="1">
      <c r="D98" s="36"/>
      <c r="E98" s="36"/>
    </row>
    <row r="99" spans="4:5" ht="67.900000000000006" customHeight="1">
      <c r="D99" s="36"/>
      <c r="E99" s="36"/>
    </row>
    <row r="100" spans="4:5" ht="67.900000000000006" customHeight="1">
      <c r="D100" s="36"/>
      <c r="E100" s="36"/>
    </row>
    <row r="101" spans="4:5" ht="67.900000000000006" customHeight="1">
      <c r="D101" s="36"/>
      <c r="E101" s="36"/>
    </row>
    <row r="102" spans="4:5" ht="67.900000000000006" customHeight="1">
      <c r="D102" s="36"/>
      <c r="E102" s="36"/>
    </row>
    <row r="103" spans="4:5" ht="67.900000000000006" customHeight="1">
      <c r="D103" s="36"/>
      <c r="E103" s="36"/>
    </row>
    <row r="104" spans="4:5" ht="67.900000000000006" customHeight="1">
      <c r="D104" s="36"/>
      <c r="E104" s="36"/>
    </row>
    <row r="105" spans="4:5" ht="67.900000000000006" customHeight="1">
      <c r="D105" s="36"/>
      <c r="E105" s="36"/>
    </row>
    <row r="106" spans="4:5" ht="67.900000000000006" customHeight="1">
      <c r="D106" s="36"/>
      <c r="E106" s="36"/>
    </row>
    <row r="107" spans="4:5" ht="67.900000000000006" customHeight="1">
      <c r="D107" s="36"/>
      <c r="E107" s="36"/>
    </row>
    <row r="108" spans="4:5" ht="67.900000000000006" customHeight="1">
      <c r="D108" s="36"/>
      <c r="E108" s="36"/>
    </row>
    <row r="109" spans="4:5" ht="67.900000000000006" customHeight="1">
      <c r="D109" s="36"/>
      <c r="E109" s="36"/>
    </row>
    <row r="110" spans="4:5" ht="67.900000000000006" customHeight="1">
      <c r="D110" s="36"/>
      <c r="E110" s="36"/>
    </row>
    <row r="111" spans="4:5" ht="67.900000000000006" customHeight="1">
      <c r="D111" s="36"/>
      <c r="E111" s="36"/>
    </row>
    <row r="112" spans="4:5" ht="67.900000000000006" customHeight="1">
      <c r="D112" s="36"/>
      <c r="E112" s="36"/>
    </row>
    <row r="113" spans="4:5" ht="67.900000000000006" customHeight="1">
      <c r="D113" s="36"/>
      <c r="E113" s="36"/>
    </row>
    <row r="114" spans="4:5" ht="67.900000000000006" customHeight="1">
      <c r="D114" s="36"/>
      <c r="E114" s="36"/>
    </row>
    <row r="115" spans="4:5" ht="67.900000000000006" customHeight="1">
      <c r="D115" s="36"/>
      <c r="E115" s="36"/>
    </row>
    <row r="116" spans="4:5" ht="67.900000000000006" customHeight="1">
      <c r="D116" s="36"/>
      <c r="E116" s="36"/>
    </row>
    <row r="117" spans="4:5" ht="67.900000000000006" customHeight="1">
      <c r="D117" s="36"/>
      <c r="E117" s="36"/>
    </row>
    <row r="118" spans="4:5" ht="67.900000000000006" customHeight="1">
      <c r="D118" s="36"/>
      <c r="E118" s="36"/>
    </row>
    <row r="119" spans="4:5" ht="67.900000000000006" customHeight="1">
      <c r="D119" s="36"/>
      <c r="E119" s="36"/>
    </row>
    <row r="120" spans="4:5" ht="67.900000000000006" customHeight="1">
      <c r="D120" s="36"/>
      <c r="E120" s="36"/>
    </row>
    <row r="121" spans="4:5" ht="67.900000000000006" customHeight="1">
      <c r="D121" s="36"/>
      <c r="E121" s="36"/>
    </row>
    <row r="122" spans="4:5" ht="67.900000000000006" customHeight="1">
      <c r="D122" s="36"/>
      <c r="E122" s="36"/>
    </row>
    <row r="123" spans="4:5" ht="67.900000000000006" customHeight="1">
      <c r="D123" s="36"/>
      <c r="E123" s="36"/>
    </row>
    <row r="124" spans="4:5" ht="67.900000000000006" customHeight="1">
      <c r="D124" s="36"/>
      <c r="E124" s="36"/>
    </row>
    <row r="125" spans="4:5" ht="67.900000000000006" customHeight="1">
      <c r="D125" s="36"/>
      <c r="E125" s="36"/>
    </row>
    <row r="126" spans="4:5" ht="67.900000000000006" customHeight="1">
      <c r="D126" s="36"/>
      <c r="E126" s="36"/>
    </row>
    <row r="127" spans="4:5" ht="67.900000000000006" customHeight="1">
      <c r="D127" s="36"/>
      <c r="E127" s="36"/>
    </row>
    <row r="128" spans="4:5" ht="67.900000000000006" customHeight="1">
      <c r="D128" s="36"/>
      <c r="E128" s="36"/>
    </row>
    <row r="129" spans="4:5" ht="67.900000000000006" customHeight="1">
      <c r="D129" s="36"/>
      <c r="E129" s="36"/>
    </row>
    <row r="130" spans="4:5" ht="67.900000000000006" customHeight="1">
      <c r="D130" s="36"/>
      <c r="E130" s="36"/>
    </row>
    <row r="131" spans="4:5" ht="67.900000000000006" customHeight="1">
      <c r="D131" s="36"/>
      <c r="E131" s="36"/>
    </row>
    <row r="132" spans="4:5" ht="67.900000000000006" customHeight="1">
      <c r="D132" s="36"/>
      <c r="E132" s="36"/>
    </row>
    <row r="133" spans="4:5" ht="67.900000000000006" customHeight="1">
      <c r="D133" s="36"/>
      <c r="E133" s="36"/>
    </row>
    <row r="134" spans="4:5" ht="67.900000000000006" customHeight="1">
      <c r="D134" s="36"/>
      <c r="E134" s="36"/>
    </row>
    <row r="135" spans="4:5" ht="67.900000000000006" customHeight="1">
      <c r="D135" s="36"/>
      <c r="E135" s="36"/>
    </row>
    <row r="136" spans="4:5" ht="67.900000000000006" customHeight="1">
      <c r="D136" s="36"/>
      <c r="E136" s="36"/>
    </row>
    <row r="137" spans="4:5" ht="67.900000000000006" customHeight="1">
      <c r="D137" s="36"/>
      <c r="E137" s="36"/>
    </row>
    <row r="138" spans="4:5" ht="67.900000000000006" customHeight="1">
      <c r="D138" s="36"/>
      <c r="E138" s="36"/>
    </row>
    <row r="139" spans="4:5" ht="67.900000000000006" customHeight="1">
      <c r="D139" s="36"/>
      <c r="E139" s="36"/>
    </row>
    <row r="140" spans="4:5" ht="67.900000000000006" customHeight="1">
      <c r="D140" s="36"/>
      <c r="E140" s="36"/>
    </row>
    <row r="141" spans="4:5" ht="67.900000000000006" customHeight="1">
      <c r="D141" s="36"/>
      <c r="E141" s="36"/>
    </row>
    <row r="142" spans="4:5" ht="67.900000000000006" customHeight="1">
      <c r="D142" s="36"/>
      <c r="E142" s="36"/>
    </row>
    <row r="143" spans="4:5" ht="67.900000000000006" customHeight="1">
      <c r="D143" s="36"/>
      <c r="E143" s="36"/>
    </row>
    <row r="144" spans="4:5" ht="67.900000000000006" customHeight="1">
      <c r="D144" s="36"/>
      <c r="E144" s="36"/>
    </row>
    <row r="145" spans="4:5" ht="67.900000000000006" customHeight="1">
      <c r="D145" s="36"/>
      <c r="E145" s="36"/>
    </row>
    <row r="146" spans="4:5" ht="67.900000000000006" customHeight="1">
      <c r="D146" s="36"/>
      <c r="E146" s="36"/>
    </row>
    <row r="147" spans="4:5" ht="67.900000000000006" customHeight="1">
      <c r="D147" s="36"/>
      <c r="E147" s="36"/>
    </row>
    <row r="148" spans="4:5" ht="67.900000000000006" customHeight="1">
      <c r="D148" s="36"/>
      <c r="E148" s="36"/>
    </row>
    <row r="149" spans="4:5" ht="67.900000000000006" customHeight="1">
      <c r="D149" s="36"/>
      <c r="E149" s="36"/>
    </row>
    <row r="150" spans="4:5" ht="67.900000000000006" customHeight="1">
      <c r="D150" s="36"/>
      <c r="E150" s="36"/>
    </row>
    <row r="151" spans="4:5" ht="67.900000000000006" customHeight="1">
      <c r="D151" s="36"/>
      <c r="E151" s="36"/>
    </row>
    <row r="152" spans="4:5" ht="67.900000000000006" customHeight="1">
      <c r="D152" s="36"/>
      <c r="E152" s="36"/>
    </row>
    <row r="153" spans="4:5" ht="67.900000000000006" customHeight="1">
      <c r="D153" s="36"/>
      <c r="E153" s="36"/>
    </row>
    <row r="154" spans="4:5" ht="67.900000000000006" customHeight="1">
      <c r="D154" s="36"/>
      <c r="E154" s="36"/>
    </row>
    <row r="155" spans="4:5" ht="67.900000000000006" customHeight="1">
      <c r="D155" s="36"/>
      <c r="E155" s="36"/>
    </row>
    <row r="156" spans="4:5" ht="67.900000000000006" customHeight="1">
      <c r="D156" s="36"/>
      <c r="E156" s="36"/>
    </row>
    <row r="157" spans="4:5" ht="67.900000000000006" customHeight="1">
      <c r="D157" s="36"/>
      <c r="E157" s="36"/>
    </row>
    <row r="158" spans="4:5" ht="67.900000000000006" customHeight="1">
      <c r="D158" s="36"/>
      <c r="E158" s="36"/>
    </row>
    <row r="159" spans="4:5" ht="67.900000000000006" customHeight="1">
      <c r="D159" s="36"/>
      <c r="E159" s="36"/>
    </row>
    <row r="160" spans="4:5" ht="67.900000000000006" customHeight="1">
      <c r="D160" s="36"/>
      <c r="E160" s="36"/>
    </row>
    <row r="161" spans="4:5" ht="67.900000000000006" customHeight="1">
      <c r="D161" s="36"/>
      <c r="E161" s="36"/>
    </row>
    <row r="162" spans="4:5" ht="67.900000000000006" customHeight="1">
      <c r="D162" s="36"/>
      <c r="E162" s="36"/>
    </row>
    <row r="163" spans="4:5" ht="67.900000000000006" customHeight="1">
      <c r="D163" s="36"/>
      <c r="E163" s="36"/>
    </row>
    <row r="164" spans="4:5" ht="67.900000000000006" customHeight="1">
      <c r="D164" s="36"/>
      <c r="E164" s="36"/>
    </row>
    <row r="165" spans="4:5" ht="67.900000000000006" customHeight="1">
      <c r="D165" s="36"/>
      <c r="E165" s="36"/>
    </row>
    <row r="166" spans="4:5" ht="67.900000000000006" customHeight="1">
      <c r="D166" s="36"/>
      <c r="E166" s="36"/>
    </row>
    <row r="167" spans="4:5" ht="67.900000000000006" customHeight="1">
      <c r="D167" s="36"/>
      <c r="E167" s="36"/>
    </row>
    <row r="168" spans="4:5" ht="67.900000000000006" customHeight="1">
      <c r="D168" s="36"/>
      <c r="E168" s="36"/>
    </row>
    <row r="169" spans="4:5" ht="67.900000000000006" customHeight="1">
      <c r="D169" s="36"/>
      <c r="E169" s="36"/>
    </row>
    <row r="170" spans="4:5" ht="67.900000000000006" customHeight="1">
      <c r="D170" s="36"/>
      <c r="E170" s="36"/>
    </row>
    <row r="171" spans="4:5" ht="67.900000000000006" customHeight="1">
      <c r="D171" s="36"/>
      <c r="E171" s="36"/>
    </row>
    <row r="172" spans="4:5" ht="67.900000000000006" customHeight="1">
      <c r="D172" s="36"/>
      <c r="E172" s="36"/>
    </row>
    <row r="173" spans="4:5" ht="67.900000000000006" customHeight="1">
      <c r="D173" s="36"/>
      <c r="E173" s="36"/>
    </row>
    <row r="174" spans="4:5" ht="67.900000000000006" customHeight="1">
      <c r="D174" s="36"/>
      <c r="E174" s="36"/>
    </row>
    <row r="175" spans="4:5" ht="67.900000000000006" customHeight="1">
      <c r="D175" s="36"/>
      <c r="E175" s="36"/>
    </row>
    <row r="176" spans="4:5" ht="67.900000000000006" customHeight="1">
      <c r="D176" s="36"/>
      <c r="E176" s="36"/>
    </row>
    <row r="177" spans="4:5" ht="67.900000000000006" customHeight="1">
      <c r="D177" s="36"/>
      <c r="E177" s="36"/>
    </row>
    <row r="178" spans="4:5" ht="67.900000000000006" customHeight="1">
      <c r="D178" s="36"/>
      <c r="E178" s="36"/>
    </row>
    <row r="179" spans="4:5" ht="67.900000000000006" customHeight="1">
      <c r="D179" s="36"/>
      <c r="E179" s="36"/>
    </row>
    <row r="180" spans="4:5" ht="67.900000000000006" customHeight="1">
      <c r="D180" s="36"/>
      <c r="E180" s="36"/>
    </row>
    <row r="181" spans="4:5" ht="67.900000000000006" customHeight="1">
      <c r="D181" s="36"/>
      <c r="E181" s="36"/>
    </row>
    <row r="182" spans="4:5" ht="67.900000000000006" customHeight="1">
      <c r="D182" s="36"/>
      <c r="E182" s="36"/>
    </row>
    <row r="183" spans="4:5" ht="67.900000000000006" customHeight="1">
      <c r="D183" s="36"/>
      <c r="E183" s="36"/>
    </row>
    <row r="184" spans="4:5" ht="67.900000000000006" customHeight="1">
      <c r="D184" s="36"/>
      <c r="E184" s="36"/>
    </row>
    <row r="185" spans="4:5" ht="67.900000000000006" customHeight="1">
      <c r="D185" s="36"/>
      <c r="E185" s="36"/>
    </row>
    <row r="186" spans="4:5" ht="67.900000000000006" customHeight="1">
      <c r="D186" s="36"/>
      <c r="E186" s="36"/>
    </row>
    <row r="187" spans="4:5" ht="67.900000000000006" customHeight="1">
      <c r="D187" s="36"/>
      <c r="E187" s="36"/>
    </row>
    <row r="188" spans="4:5" ht="67.900000000000006" customHeight="1">
      <c r="D188" s="36"/>
      <c r="E188" s="36"/>
    </row>
    <row r="189" spans="4:5" ht="67.900000000000006" customHeight="1">
      <c r="D189" s="36"/>
      <c r="E189" s="36"/>
    </row>
    <row r="190" spans="4:5" ht="67.900000000000006" customHeight="1">
      <c r="D190" s="36"/>
      <c r="E190" s="36"/>
    </row>
    <row r="191" spans="4:5" ht="67.900000000000006" customHeight="1">
      <c r="D191" s="36"/>
      <c r="E191" s="36"/>
    </row>
    <row r="192" spans="4:5" ht="67.900000000000006" customHeight="1">
      <c r="D192" s="36"/>
      <c r="E192" s="36"/>
    </row>
    <row r="193" spans="4:5" ht="67.900000000000006" customHeight="1">
      <c r="D193" s="36"/>
      <c r="E193" s="36"/>
    </row>
    <row r="194" spans="4:5" ht="67.900000000000006" customHeight="1">
      <c r="D194" s="36"/>
      <c r="E194" s="36"/>
    </row>
    <row r="195" spans="4:5" ht="67.900000000000006" customHeight="1">
      <c r="D195" s="36"/>
      <c r="E195" s="36"/>
    </row>
    <row r="196" spans="4:5" ht="67.900000000000006" customHeight="1">
      <c r="D196" s="36"/>
      <c r="E196" s="36"/>
    </row>
    <row r="197" spans="4:5" ht="67.900000000000006" customHeight="1">
      <c r="D197" s="36"/>
      <c r="E197" s="36"/>
    </row>
    <row r="198" spans="4:5" ht="67.900000000000006" customHeight="1">
      <c r="D198" s="36"/>
      <c r="E198" s="36"/>
    </row>
    <row r="199" spans="4:5" ht="67.900000000000006" customHeight="1">
      <c r="D199" s="36"/>
      <c r="E199" s="36"/>
    </row>
    <row r="200" spans="4:5" ht="67.900000000000006" customHeight="1">
      <c r="D200" s="36"/>
      <c r="E200" s="36"/>
    </row>
    <row r="201" spans="4:5" ht="67.900000000000006" customHeight="1">
      <c r="D201" s="36"/>
      <c r="E201" s="36"/>
    </row>
    <row r="202" spans="4:5" ht="67.900000000000006" customHeight="1">
      <c r="D202" s="36"/>
      <c r="E202" s="36"/>
    </row>
    <row r="203" spans="4:5" ht="67.900000000000006" customHeight="1">
      <c r="D203" s="36"/>
      <c r="E203" s="36"/>
    </row>
    <row r="204" spans="4:5" ht="67.900000000000006" customHeight="1">
      <c r="D204" s="36"/>
      <c r="E204" s="36"/>
    </row>
    <row r="205" spans="4:5" ht="67.900000000000006" customHeight="1">
      <c r="D205" s="36"/>
      <c r="E205" s="36"/>
    </row>
    <row r="206" spans="4:5" ht="67.900000000000006" customHeight="1">
      <c r="D206" s="36"/>
      <c r="E206" s="36"/>
    </row>
    <row r="207" spans="4:5" ht="67.900000000000006" customHeight="1">
      <c r="D207" s="36"/>
      <c r="E207" s="36"/>
    </row>
    <row r="208" spans="4:5" ht="67.900000000000006" customHeight="1">
      <c r="D208" s="36"/>
      <c r="E208" s="36"/>
    </row>
    <row r="209" spans="4:5" ht="67.900000000000006" customHeight="1">
      <c r="D209" s="36"/>
      <c r="E209" s="36"/>
    </row>
    <row r="210" spans="4:5" ht="67.900000000000006" customHeight="1">
      <c r="D210" s="36"/>
      <c r="E210" s="36"/>
    </row>
    <row r="211" spans="4:5" ht="67.900000000000006" customHeight="1">
      <c r="D211" s="36"/>
      <c r="E211" s="36"/>
    </row>
    <row r="212" spans="4:5" ht="67.900000000000006" customHeight="1">
      <c r="D212" s="36"/>
      <c r="E212" s="36"/>
    </row>
    <row r="213" spans="4:5" ht="67.900000000000006" customHeight="1">
      <c r="D213" s="36"/>
      <c r="E213" s="36"/>
    </row>
    <row r="214" spans="4:5" ht="67.900000000000006" customHeight="1">
      <c r="D214" s="36"/>
      <c r="E214" s="36"/>
    </row>
    <row r="215" spans="4:5" ht="67.900000000000006" customHeight="1">
      <c r="D215" s="36"/>
      <c r="E215" s="36"/>
    </row>
    <row r="216" spans="4:5" ht="67.900000000000006" customHeight="1">
      <c r="D216" s="36"/>
      <c r="E216" s="36"/>
    </row>
    <row r="217" spans="4:5" ht="67.900000000000006" customHeight="1">
      <c r="D217" s="36"/>
      <c r="E217" s="36"/>
    </row>
    <row r="218" spans="4:5" ht="67.900000000000006" customHeight="1">
      <c r="D218" s="36"/>
      <c r="E218" s="36"/>
    </row>
    <row r="219" spans="4:5" ht="67.900000000000006" customHeight="1">
      <c r="D219" s="36"/>
      <c r="E219" s="36"/>
    </row>
    <row r="220" spans="4:5" ht="67.900000000000006" customHeight="1">
      <c r="D220" s="36"/>
      <c r="E220" s="36"/>
    </row>
    <row r="221" spans="4:5" ht="67.900000000000006" customHeight="1">
      <c r="D221" s="36"/>
      <c r="E221" s="36"/>
    </row>
    <row r="222" spans="4:5" ht="67.900000000000006" customHeight="1">
      <c r="D222" s="36"/>
      <c r="E222" s="36"/>
    </row>
    <row r="223" spans="4:5" ht="67.900000000000006" customHeight="1">
      <c r="D223" s="36"/>
      <c r="E223" s="36"/>
    </row>
    <row r="224" spans="4:5" ht="67.900000000000006" customHeight="1">
      <c r="D224" s="36"/>
      <c r="E224" s="36"/>
    </row>
    <row r="225" spans="4:5" ht="67.900000000000006" customHeight="1">
      <c r="D225" s="36"/>
      <c r="E225" s="36"/>
    </row>
    <row r="226" spans="4:5" ht="67.900000000000006" customHeight="1">
      <c r="D226" s="36"/>
      <c r="E226" s="36"/>
    </row>
    <row r="227" spans="4:5" ht="67.900000000000006" customHeight="1">
      <c r="D227" s="36"/>
      <c r="E227" s="36"/>
    </row>
    <row r="228" spans="4:5" ht="67.900000000000006" customHeight="1">
      <c r="D228" s="36"/>
      <c r="E228" s="36"/>
    </row>
    <row r="229" spans="4:5" ht="67.900000000000006" customHeight="1">
      <c r="D229" s="36"/>
      <c r="E229" s="36"/>
    </row>
    <row r="230" spans="4:5" ht="67.900000000000006" customHeight="1">
      <c r="D230" s="36"/>
      <c r="E230" s="36"/>
    </row>
    <row r="231" spans="4:5" ht="67.900000000000006" customHeight="1">
      <c r="D231" s="36"/>
      <c r="E231" s="36"/>
    </row>
    <row r="232" spans="4:5" ht="67.900000000000006" customHeight="1">
      <c r="D232" s="36"/>
      <c r="E232" s="36"/>
    </row>
    <row r="233" spans="4:5" ht="67.900000000000006" customHeight="1">
      <c r="D233" s="36"/>
      <c r="E233" s="36"/>
    </row>
    <row r="234" spans="4:5" ht="67.900000000000006" customHeight="1">
      <c r="D234" s="36"/>
      <c r="E234" s="36"/>
    </row>
    <row r="235" spans="4:5" ht="67.900000000000006" customHeight="1">
      <c r="D235" s="36"/>
      <c r="E235" s="36"/>
    </row>
    <row r="236" spans="4:5" ht="67.900000000000006" customHeight="1">
      <c r="D236" s="36"/>
      <c r="E236" s="36"/>
    </row>
    <row r="237" spans="4:5" ht="67.900000000000006" customHeight="1">
      <c r="D237" s="36"/>
      <c r="E237" s="36"/>
    </row>
    <row r="238" spans="4:5" ht="67.900000000000006" customHeight="1">
      <c r="D238" s="36"/>
      <c r="E238" s="36"/>
    </row>
    <row r="239" spans="4:5" ht="67.900000000000006" customHeight="1">
      <c r="D239" s="36"/>
      <c r="E239" s="36"/>
    </row>
    <row r="240" spans="4:5" ht="67.900000000000006" customHeight="1">
      <c r="D240" s="36"/>
      <c r="E240" s="36"/>
    </row>
    <row r="241" spans="4:5" ht="67.900000000000006" customHeight="1">
      <c r="D241" s="36"/>
      <c r="E241" s="36"/>
    </row>
    <row r="242" spans="4:5" ht="67.900000000000006" customHeight="1">
      <c r="D242" s="36"/>
      <c r="E242" s="36"/>
    </row>
    <row r="243" spans="4:5" ht="67.900000000000006" customHeight="1">
      <c r="D243" s="36"/>
      <c r="E243" s="36"/>
    </row>
    <row r="244" spans="4:5" ht="67.900000000000006" customHeight="1">
      <c r="D244" s="36"/>
      <c r="E244" s="36"/>
    </row>
    <row r="245" spans="4:5" ht="67.900000000000006" customHeight="1">
      <c r="D245" s="36"/>
      <c r="E245" s="36"/>
    </row>
    <row r="246" spans="4:5" ht="67.900000000000006" customHeight="1">
      <c r="D246" s="36"/>
      <c r="E246" s="36"/>
    </row>
    <row r="247" spans="4:5" ht="67.900000000000006" customHeight="1">
      <c r="D247" s="36"/>
      <c r="E247" s="36"/>
    </row>
    <row r="248" spans="4:5" ht="67.900000000000006" customHeight="1">
      <c r="D248" s="36"/>
      <c r="E248" s="36"/>
    </row>
    <row r="249" spans="4:5" ht="67.900000000000006" customHeight="1">
      <c r="D249" s="36"/>
      <c r="E249" s="36"/>
    </row>
    <row r="250" spans="4:5" ht="67.900000000000006" customHeight="1">
      <c r="D250" s="36"/>
      <c r="E250" s="36"/>
    </row>
    <row r="251" spans="4:5" ht="67.900000000000006" customHeight="1">
      <c r="D251" s="36"/>
      <c r="E251" s="36"/>
    </row>
    <row r="252" spans="4:5" ht="67.900000000000006" customHeight="1">
      <c r="D252" s="36"/>
      <c r="E252" s="36"/>
    </row>
    <row r="253" spans="4:5" ht="67.900000000000006" customHeight="1">
      <c r="D253" s="36"/>
      <c r="E253" s="36"/>
    </row>
    <row r="254" spans="4:5" ht="67.900000000000006" customHeight="1">
      <c r="D254" s="36"/>
      <c r="E254" s="36"/>
    </row>
    <row r="255" spans="4:5" ht="67.900000000000006" customHeight="1">
      <c r="D255" s="36"/>
      <c r="E255" s="36"/>
    </row>
    <row r="256" spans="4:5" ht="67.900000000000006" customHeight="1">
      <c r="D256" s="36"/>
      <c r="E256" s="36"/>
    </row>
    <row r="257" spans="4:5" ht="67.900000000000006" customHeight="1">
      <c r="D257" s="36"/>
      <c r="E257" s="36"/>
    </row>
    <row r="258" spans="4:5" ht="67.900000000000006" customHeight="1">
      <c r="D258" s="36"/>
      <c r="E258" s="36"/>
    </row>
    <row r="259" spans="4:5" ht="67.900000000000006" customHeight="1">
      <c r="D259" s="36"/>
      <c r="E259" s="36"/>
    </row>
    <row r="260" spans="4:5" ht="67.900000000000006" customHeight="1">
      <c r="D260" s="36"/>
      <c r="E260" s="36"/>
    </row>
    <row r="261" spans="4:5" ht="67.900000000000006" customHeight="1">
      <c r="D261" s="36"/>
      <c r="E261" s="36"/>
    </row>
    <row r="262" spans="4:5" ht="67.900000000000006" customHeight="1">
      <c r="D262" s="36"/>
      <c r="E262" s="36"/>
    </row>
    <row r="263" spans="4:5" ht="67.900000000000006" customHeight="1">
      <c r="D263" s="36"/>
      <c r="E263" s="36"/>
    </row>
    <row r="264" spans="4:5" ht="67.900000000000006" customHeight="1">
      <c r="D264" s="36"/>
      <c r="E264" s="36"/>
    </row>
    <row r="265" spans="4:5" ht="67.900000000000006" customHeight="1">
      <c r="D265" s="36"/>
      <c r="E265" s="36"/>
    </row>
    <row r="266" spans="4:5" ht="67.900000000000006" customHeight="1">
      <c r="D266" s="36"/>
      <c r="E266" s="36"/>
    </row>
    <row r="267" spans="4:5" ht="67.900000000000006" customHeight="1">
      <c r="D267" s="36"/>
      <c r="E267" s="36"/>
    </row>
    <row r="268" spans="4:5" ht="67.900000000000006" customHeight="1">
      <c r="D268" s="36"/>
      <c r="E268" s="36"/>
    </row>
    <row r="269" spans="4:5" ht="67.900000000000006" customHeight="1">
      <c r="D269" s="36"/>
      <c r="E269" s="36"/>
    </row>
    <row r="270" spans="4:5" ht="67.900000000000006" customHeight="1">
      <c r="D270" s="36"/>
      <c r="E270" s="36"/>
    </row>
    <row r="271" spans="4:5" ht="67.900000000000006" customHeight="1">
      <c r="D271" s="36"/>
      <c r="E271" s="36"/>
    </row>
    <row r="272" spans="4:5" ht="67.900000000000006" customHeight="1">
      <c r="D272" s="36"/>
      <c r="E272" s="36"/>
    </row>
    <row r="273" spans="4:5" ht="67.900000000000006" customHeight="1">
      <c r="D273" s="36"/>
      <c r="E273" s="36"/>
    </row>
    <row r="274" spans="4:5" ht="67.900000000000006" customHeight="1">
      <c r="D274" s="36"/>
      <c r="E274" s="36"/>
    </row>
    <row r="275" spans="4:5" ht="67.900000000000006" customHeight="1">
      <c r="D275" s="36"/>
      <c r="E275" s="36"/>
    </row>
    <row r="276" spans="4:5" ht="67.900000000000006" customHeight="1">
      <c r="D276" s="36"/>
      <c r="E276" s="36"/>
    </row>
    <row r="277" spans="4:5" ht="67.900000000000006" customHeight="1">
      <c r="D277" s="36"/>
      <c r="E277" s="36"/>
    </row>
    <row r="278" spans="4:5" ht="67.900000000000006" customHeight="1">
      <c r="D278" s="36"/>
      <c r="E278" s="36"/>
    </row>
    <row r="279" spans="4:5" ht="67.900000000000006" customHeight="1">
      <c r="D279" s="36"/>
      <c r="E279" s="36"/>
    </row>
    <row r="280" spans="4:5" ht="67.900000000000006" customHeight="1">
      <c r="D280" s="36"/>
      <c r="E280" s="36"/>
    </row>
    <row r="281" spans="4:5" ht="67.900000000000006" customHeight="1">
      <c r="D281" s="36"/>
      <c r="E281" s="36"/>
    </row>
    <row r="282" spans="4:5" ht="67.900000000000006" customHeight="1">
      <c r="D282" s="36"/>
      <c r="E282" s="36"/>
    </row>
    <row r="283" spans="4:5" ht="67.900000000000006" customHeight="1">
      <c r="D283" s="36"/>
      <c r="E283" s="36"/>
    </row>
    <row r="284" spans="4:5" ht="67.900000000000006" customHeight="1">
      <c r="D284" s="36"/>
      <c r="E284" s="36"/>
    </row>
    <row r="285" spans="4:5" ht="67.900000000000006" customHeight="1">
      <c r="D285" s="36"/>
      <c r="E285" s="36"/>
    </row>
    <row r="286" spans="4:5" ht="67.900000000000006" customHeight="1">
      <c r="D286" s="36"/>
      <c r="E286" s="36"/>
    </row>
    <row r="287" spans="4:5" ht="67.900000000000006" customHeight="1">
      <c r="D287" s="36"/>
      <c r="E287" s="36"/>
    </row>
    <row r="288" spans="4:5" ht="67.900000000000006" customHeight="1">
      <c r="D288" s="36"/>
      <c r="E288" s="36"/>
    </row>
    <row r="289" spans="4:5" ht="67.900000000000006" customHeight="1">
      <c r="D289" s="36"/>
      <c r="E289" s="36"/>
    </row>
    <row r="290" spans="4:5" ht="67.900000000000006" customHeight="1">
      <c r="D290" s="36"/>
      <c r="E290" s="36"/>
    </row>
    <row r="291" spans="4:5" ht="67.900000000000006" customHeight="1">
      <c r="D291" s="36"/>
      <c r="E291" s="36"/>
    </row>
    <row r="292" spans="4:5" ht="67.900000000000006" customHeight="1">
      <c r="D292" s="36"/>
      <c r="E292" s="36"/>
    </row>
    <row r="293" spans="4:5" ht="67.900000000000006" customHeight="1">
      <c r="D293" s="36"/>
      <c r="E293" s="36"/>
    </row>
    <row r="294" spans="4:5" ht="67.900000000000006" customHeight="1">
      <c r="D294" s="36"/>
      <c r="E294" s="36"/>
    </row>
    <row r="295" spans="4:5" ht="67.900000000000006" customHeight="1">
      <c r="D295" s="36"/>
      <c r="E295" s="36"/>
    </row>
    <row r="296" spans="4:5" ht="67.900000000000006" customHeight="1">
      <c r="D296" s="36"/>
      <c r="E296" s="36"/>
    </row>
    <row r="297" spans="4:5" ht="67.900000000000006" customHeight="1">
      <c r="D297" s="36"/>
      <c r="E297" s="36"/>
    </row>
    <row r="298" spans="4:5" ht="67.900000000000006" customHeight="1">
      <c r="D298" s="36"/>
      <c r="E298" s="36"/>
    </row>
    <row r="299" spans="4:5" ht="67.900000000000006" customHeight="1">
      <c r="D299" s="36"/>
      <c r="E299" s="36"/>
    </row>
    <row r="300" spans="4:5" ht="67.900000000000006" customHeight="1">
      <c r="D300" s="36"/>
      <c r="E300" s="36"/>
    </row>
    <row r="301" spans="4:5" ht="67.900000000000006" customHeight="1">
      <c r="D301" s="36"/>
      <c r="E301" s="36"/>
    </row>
    <row r="302" spans="4:5" ht="67.900000000000006" customHeight="1">
      <c r="D302" s="36"/>
      <c r="E302" s="36"/>
    </row>
    <row r="303" spans="4:5" ht="67.900000000000006" customHeight="1">
      <c r="D303" s="36"/>
      <c r="E303" s="36"/>
    </row>
    <row r="304" spans="4:5" ht="67.900000000000006" customHeight="1">
      <c r="D304" s="36"/>
      <c r="E304" s="36"/>
    </row>
    <row r="305" spans="4:5" ht="67.900000000000006" customHeight="1">
      <c r="D305" s="36"/>
      <c r="E305" s="36"/>
    </row>
    <row r="306" spans="4:5" ht="67.900000000000006" customHeight="1">
      <c r="D306" s="36"/>
      <c r="E306" s="36"/>
    </row>
    <row r="307" spans="4:5" ht="67.900000000000006" customHeight="1">
      <c r="D307" s="36"/>
      <c r="E307" s="36"/>
    </row>
    <row r="308" spans="4:5" ht="67.900000000000006" customHeight="1">
      <c r="D308" s="36"/>
      <c r="E308" s="36"/>
    </row>
    <row r="309" spans="4:5" ht="67.900000000000006" customHeight="1">
      <c r="D309" s="36"/>
      <c r="E309" s="36"/>
    </row>
    <row r="310" spans="4:5" ht="67.900000000000006" customHeight="1">
      <c r="D310" s="36"/>
      <c r="E310" s="36"/>
    </row>
    <row r="311" spans="4:5" ht="67.900000000000006" customHeight="1">
      <c r="D311" s="36"/>
      <c r="E311" s="36"/>
    </row>
    <row r="312" spans="4:5" ht="67.900000000000006" customHeight="1">
      <c r="D312" s="36"/>
      <c r="E312" s="36"/>
    </row>
    <row r="313" spans="4:5" ht="67.900000000000006" customHeight="1">
      <c r="D313" s="36"/>
      <c r="E313" s="36"/>
    </row>
    <row r="314" spans="4:5" ht="67.900000000000006" customHeight="1">
      <c r="D314" s="36"/>
      <c r="E314" s="36"/>
    </row>
    <row r="315" spans="4:5" ht="67.900000000000006" customHeight="1">
      <c r="D315" s="36"/>
      <c r="E315" s="36"/>
    </row>
    <row r="316" spans="4:5" ht="67.900000000000006" customHeight="1">
      <c r="D316" s="36"/>
      <c r="E316" s="36"/>
    </row>
    <row r="317" spans="4:5" ht="67.900000000000006" customHeight="1">
      <c r="D317" s="36"/>
      <c r="E317" s="36"/>
    </row>
    <row r="318" spans="4:5" ht="67.900000000000006" customHeight="1">
      <c r="D318" s="36"/>
      <c r="E318" s="36"/>
    </row>
    <row r="319" spans="4:5" ht="67.900000000000006" customHeight="1">
      <c r="D319" s="36"/>
      <c r="E319" s="36"/>
    </row>
    <row r="320" spans="4:5" ht="67.900000000000006" customHeight="1">
      <c r="D320" s="36"/>
      <c r="E320" s="36"/>
    </row>
    <row r="321" spans="4:5" ht="67.900000000000006" customHeight="1">
      <c r="D321" s="36"/>
      <c r="E321" s="36"/>
    </row>
    <row r="322" spans="4:5" ht="67.900000000000006" customHeight="1">
      <c r="D322" s="36"/>
      <c r="E322" s="36"/>
    </row>
    <row r="323" spans="4:5" ht="67.900000000000006" customHeight="1">
      <c r="D323" s="36"/>
      <c r="E323" s="36"/>
    </row>
    <row r="324" spans="4:5" ht="67.900000000000006" customHeight="1">
      <c r="D324" s="36"/>
      <c r="E324" s="36"/>
    </row>
    <row r="325" spans="4:5" ht="67.900000000000006" customHeight="1">
      <c r="D325" s="36"/>
      <c r="E325" s="36"/>
    </row>
    <row r="326" spans="4:5" ht="67.900000000000006" customHeight="1">
      <c r="D326" s="36"/>
      <c r="E326" s="36"/>
    </row>
    <row r="327" spans="4:5" ht="67.900000000000006" customHeight="1">
      <c r="D327" s="36"/>
      <c r="E327" s="36"/>
    </row>
    <row r="328" spans="4:5" ht="67.900000000000006" customHeight="1">
      <c r="D328" s="36"/>
      <c r="E328" s="36"/>
    </row>
    <row r="329" spans="4:5" ht="67.900000000000006" customHeight="1">
      <c r="D329" s="36"/>
      <c r="E329" s="36"/>
    </row>
    <row r="330" spans="4:5" ht="67.900000000000006" customHeight="1">
      <c r="D330" s="36"/>
      <c r="E330" s="36"/>
    </row>
    <row r="331" spans="4:5" ht="67.900000000000006" customHeight="1">
      <c r="D331" s="36"/>
      <c r="E331" s="36"/>
    </row>
    <row r="332" spans="4:5" ht="67.900000000000006" customHeight="1">
      <c r="D332" s="36"/>
      <c r="E332" s="36"/>
    </row>
    <row r="333" spans="4:5" ht="67.900000000000006" customHeight="1">
      <c r="D333" s="36"/>
      <c r="E333" s="36"/>
    </row>
    <row r="334" spans="4:5" ht="67.900000000000006" customHeight="1">
      <c r="D334" s="36"/>
      <c r="E334" s="36"/>
    </row>
    <row r="335" spans="4:5" ht="67.900000000000006" customHeight="1">
      <c r="D335" s="36"/>
      <c r="E335" s="36"/>
    </row>
    <row r="336" spans="4:5" ht="67.900000000000006" customHeight="1">
      <c r="D336" s="36"/>
      <c r="E336" s="36"/>
    </row>
    <row r="337" spans="4:5" ht="67.900000000000006" customHeight="1">
      <c r="D337" s="36"/>
      <c r="E337" s="36"/>
    </row>
    <row r="338" spans="4:5" ht="67.900000000000006" customHeight="1">
      <c r="D338" s="36"/>
      <c r="E338" s="36"/>
    </row>
    <row r="339" spans="4:5" ht="67.900000000000006" customHeight="1">
      <c r="D339" s="36"/>
      <c r="E339" s="36"/>
    </row>
    <row r="340" spans="4:5" ht="67.900000000000006" customHeight="1">
      <c r="D340" s="36"/>
      <c r="E340" s="36"/>
    </row>
    <row r="341" spans="4:5" ht="67.900000000000006" customHeight="1">
      <c r="D341" s="36"/>
      <c r="E341" s="36"/>
    </row>
    <row r="342" spans="4:5" ht="67.900000000000006" customHeight="1">
      <c r="D342" s="36"/>
      <c r="E342" s="36"/>
    </row>
    <row r="343" spans="4:5" ht="67.900000000000006" customHeight="1">
      <c r="D343" s="36"/>
      <c r="E343" s="36"/>
    </row>
    <row r="344" spans="4:5" ht="67.900000000000006" customHeight="1">
      <c r="D344" s="36"/>
      <c r="E344" s="36"/>
    </row>
    <row r="345" spans="4:5" ht="67.900000000000006" customHeight="1">
      <c r="D345" s="36"/>
      <c r="E345" s="36"/>
    </row>
    <row r="346" spans="4:5" ht="67.900000000000006" customHeight="1">
      <c r="D346" s="36"/>
      <c r="E346" s="36"/>
    </row>
    <row r="347" spans="4:5" ht="67.900000000000006" customHeight="1">
      <c r="D347" s="36"/>
      <c r="E347" s="36"/>
    </row>
    <row r="348" spans="4:5" ht="67.900000000000006" customHeight="1">
      <c r="D348" s="36"/>
      <c r="E348" s="36"/>
    </row>
    <row r="349" spans="4:5" ht="67.900000000000006" customHeight="1">
      <c r="D349" s="36"/>
      <c r="E349" s="36"/>
    </row>
    <row r="350" spans="4:5" ht="67.900000000000006" customHeight="1">
      <c r="D350" s="36"/>
      <c r="E350" s="36"/>
    </row>
    <row r="351" spans="4:5" ht="67.900000000000006" customHeight="1">
      <c r="D351" s="36"/>
      <c r="E351" s="36"/>
    </row>
    <row r="352" spans="4:5" ht="67.900000000000006" customHeight="1">
      <c r="D352" s="36"/>
      <c r="E352" s="36"/>
    </row>
    <row r="353" spans="4:5" ht="67.900000000000006" customHeight="1">
      <c r="D353" s="36"/>
      <c r="E353" s="36"/>
    </row>
    <row r="354" spans="4:5" ht="67.900000000000006" customHeight="1">
      <c r="D354" s="36"/>
      <c r="E354" s="36"/>
    </row>
    <row r="355" spans="4:5" ht="67.900000000000006" customHeight="1">
      <c r="D355" s="36"/>
      <c r="E355" s="36"/>
    </row>
    <row r="356" spans="4:5" ht="67.900000000000006" customHeight="1">
      <c r="D356" s="36"/>
      <c r="E356" s="36"/>
    </row>
    <row r="357" spans="4:5" ht="67.900000000000006" customHeight="1">
      <c r="D357" s="36"/>
      <c r="E357" s="36"/>
    </row>
    <row r="358" spans="4:5" ht="67.900000000000006" customHeight="1">
      <c r="D358" s="36"/>
      <c r="E358" s="36"/>
    </row>
    <row r="359" spans="4:5" ht="67.900000000000006" customHeight="1">
      <c r="D359" s="36"/>
      <c r="E359" s="36"/>
    </row>
    <row r="360" spans="4:5" ht="67.900000000000006" customHeight="1">
      <c r="D360" s="36"/>
      <c r="E360" s="36"/>
    </row>
    <row r="361" spans="4:5" ht="67.900000000000006" customHeight="1">
      <c r="D361" s="36"/>
      <c r="E361" s="36"/>
    </row>
    <row r="362" spans="4:5" ht="67.900000000000006" customHeight="1">
      <c r="D362" s="36"/>
      <c r="E362" s="36"/>
    </row>
    <row r="363" spans="4:5" ht="67.900000000000006" customHeight="1">
      <c r="D363" s="36"/>
      <c r="E363" s="36"/>
    </row>
    <row r="364" spans="4:5" ht="67.900000000000006" customHeight="1">
      <c r="D364" s="36"/>
      <c r="E364" s="36"/>
    </row>
    <row r="365" spans="4:5" ht="67.900000000000006" customHeight="1">
      <c r="D365" s="36"/>
      <c r="E365" s="36"/>
    </row>
    <row r="366" spans="4:5" ht="67.900000000000006" customHeight="1">
      <c r="D366" s="36"/>
      <c r="E366" s="36"/>
    </row>
    <row r="367" spans="4:5" ht="67.900000000000006" customHeight="1">
      <c r="D367" s="36"/>
      <c r="E367" s="36"/>
    </row>
    <row r="368" spans="4:5" ht="67.900000000000006" customHeight="1">
      <c r="D368" s="36"/>
      <c r="E368" s="36"/>
    </row>
    <row r="369" spans="4:5" ht="67.900000000000006" customHeight="1">
      <c r="D369" s="36"/>
      <c r="E369" s="36"/>
    </row>
    <row r="370" spans="4:5" ht="67.900000000000006" customHeight="1">
      <c r="D370" s="36"/>
      <c r="E370" s="36"/>
    </row>
    <row r="371" spans="4:5" ht="67.900000000000006" customHeight="1">
      <c r="D371" s="36"/>
      <c r="E371" s="36"/>
    </row>
    <row r="372" spans="4:5" ht="67.900000000000006" customHeight="1">
      <c r="D372" s="36"/>
      <c r="E372" s="36"/>
    </row>
    <row r="373" spans="4:5" ht="67.900000000000006" customHeight="1">
      <c r="D373" s="36"/>
      <c r="E373" s="36"/>
    </row>
    <row r="374" spans="4:5" ht="67.900000000000006" customHeight="1">
      <c r="D374" s="36"/>
      <c r="E374" s="36"/>
    </row>
    <row r="375" spans="4:5" ht="67.900000000000006" customHeight="1">
      <c r="D375" s="36"/>
      <c r="E375" s="36"/>
    </row>
    <row r="376" spans="4:5" ht="67.900000000000006" customHeight="1">
      <c r="D376" s="36"/>
      <c r="E376" s="36"/>
    </row>
    <row r="377" spans="4:5" ht="67.900000000000006" customHeight="1">
      <c r="D377" s="36"/>
      <c r="E377" s="36"/>
    </row>
    <row r="378" spans="4:5" ht="67.900000000000006" customHeight="1">
      <c r="D378" s="36"/>
      <c r="E378" s="36"/>
    </row>
    <row r="379" spans="4:5" ht="67.900000000000006" customHeight="1">
      <c r="D379" s="36"/>
      <c r="E379" s="36"/>
    </row>
    <row r="380" spans="4:5" ht="67.900000000000006" customHeight="1">
      <c r="D380" s="36"/>
      <c r="E380" s="36"/>
    </row>
    <row r="381" spans="4:5" ht="67.900000000000006" customHeight="1">
      <c r="D381" s="36"/>
      <c r="E381" s="36"/>
    </row>
    <row r="382" spans="4:5" ht="67.900000000000006" customHeight="1">
      <c r="D382" s="36"/>
      <c r="E382" s="36"/>
    </row>
    <row r="383" spans="4:5" ht="67.900000000000006" customHeight="1">
      <c r="D383" s="36"/>
      <c r="E383" s="36"/>
    </row>
    <row r="384" spans="4:5" ht="67.900000000000006" customHeight="1">
      <c r="D384" s="36"/>
      <c r="E384" s="36"/>
    </row>
    <row r="385" spans="4:5" ht="67.900000000000006" customHeight="1">
      <c r="D385" s="36"/>
      <c r="E385" s="36"/>
    </row>
    <row r="386" spans="4:5" ht="67.900000000000006" customHeight="1">
      <c r="D386" s="36"/>
      <c r="E386" s="36"/>
    </row>
    <row r="387" spans="4:5" ht="67.900000000000006" customHeight="1">
      <c r="D387" s="36"/>
      <c r="E387" s="36"/>
    </row>
    <row r="388" spans="4:5" ht="67.900000000000006" customHeight="1">
      <c r="D388" s="36"/>
      <c r="E388" s="36"/>
    </row>
    <row r="389" spans="4:5" ht="67.900000000000006" customHeight="1">
      <c r="D389" s="36"/>
      <c r="E389" s="36"/>
    </row>
    <row r="390" spans="4:5" ht="67.900000000000006" customHeight="1">
      <c r="D390" s="36"/>
      <c r="E390" s="36"/>
    </row>
    <row r="391" spans="4:5" ht="67.900000000000006" customHeight="1">
      <c r="D391" s="36"/>
      <c r="E391" s="36"/>
    </row>
    <row r="392" spans="4:5" ht="67.900000000000006" customHeight="1">
      <c r="D392" s="36"/>
      <c r="E392" s="36"/>
    </row>
    <row r="393" spans="4:5" ht="67.900000000000006" customHeight="1">
      <c r="D393" s="36"/>
      <c r="E393" s="36"/>
    </row>
    <row r="394" spans="4:5" ht="67.900000000000006" customHeight="1">
      <c r="D394" s="36"/>
      <c r="E394" s="36"/>
    </row>
    <row r="395" spans="4:5" ht="67.900000000000006" customHeight="1">
      <c r="D395" s="36"/>
      <c r="E395" s="36"/>
    </row>
    <row r="396" spans="4:5" ht="67.900000000000006" customHeight="1">
      <c r="D396" s="36"/>
      <c r="E396" s="36"/>
    </row>
    <row r="397" spans="4:5" ht="67.900000000000006" customHeight="1">
      <c r="D397" s="36"/>
      <c r="E397" s="36"/>
    </row>
    <row r="398" spans="4:5" ht="67.900000000000006" customHeight="1">
      <c r="D398" s="36"/>
      <c r="E398" s="36"/>
    </row>
    <row r="399" spans="4:5" ht="67.900000000000006" customHeight="1">
      <c r="D399" s="36"/>
      <c r="E399" s="36"/>
    </row>
    <row r="400" spans="4:5" ht="67.900000000000006" customHeight="1">
      <c r="D400" s="36"/>
      <c r="E400" s="36"/>
    </row>
    <row r="401" spans="4:5" ht="67.900000000000006" customHeight="1">
      <c r="D401" s="36"/>
      <c r="E401" s="36"/>
    </row>
    <row r="402" spans="4:5" ht="67.900000000000006" customHeight="1">
      <c r="D402" s="36"/>
      <c r="E402" s="36"/>
    </row>
    <row r="403" spans="4:5" ht="67.900000000000006" customHeight="1">
      <c r="D403" s="36"/>
      <c r="E403" s="36"/>
    </row>
    <row r="404" spans="4:5" ht="67.900000000000006" customHeight="1">
      <c r="D404" s="36"/>
      <c r="E404" s="36"/>
    </row>
    <row r="405" spans="4:5" ht="67.900000000000006" customHeight="1">
      <c r="D405" s="36"/>
      <c r="E405" s="36"/>
    </row>
    <row r="406" spans="4:5" ht="67.900000000000006" customHeight="1">
      <c r="D406" s="36"/>
      <c r="E406" s="36"/>
    </row>
    <row r="407" spans="4:5" ht="67.900000000000006" customHeight="1">
      <c r="D407" s="36"/>
      <c r="E407" s="36"/>
    </row>
    <row r="408" spans="4:5" ht="67.900000000000006" customHeight="1">
      <c r="D408" s="36"/>
      <c r="E408" s="36"/>
    </row>
    <row r="409" spans="4:5" ht="67.900000000000006" customHeight="1">
      <c r="D409" s="36"/>
      <c r="E409" s="36"/>
    </row>
    <row r="410" spans="4:5" ht="67.900000000000006" customHeight="1">
      <c r="D410" s="36"/>
      <c r="E410" s="36"/>
    </row>
    <row r="411" spans="4:5" ht="67.900000000000006" customHeight="1">
      <c r="D411" s="36"/>
      <c r="E411" s="36"/>
    </row>
    <row r="412" spans="4:5" ht="67.900000000000006" customHeight="1">
      <c r="D412" s="36"/>
      <c r="E412" s="36"/>
    </row>
    <row r="413" spans="4:5" ht="67.900000000000006" customHeight="1">
      <c r="D413" s="36"/>
      <c r="E413" s="36"/>
    </row>
    <row r="414" spans="4:5" ht="67.900000000000006" customHeight="1">
      <c r="D414" s="36"/>
      <c r="E414" s="36"/>
    </row>
    <row r="415" spans="4:5" ht="67.900000000000006" customHeight="1">
      <c r="D415" s="36"/>
      <c r="E415" s="36"/>
    </row>
    <row r="416" spans="4:5" ht="67.900000000000006" customHeight="1">
      <c r="D416" s="36"/>
      <c r="E416" s="36"/>
    </row>
    <row r="417" spans="4:5" ht="67.900000000000006" customHeight="1">
      <c r="D417" s="36"/>
      <c r="E417" s="36"/>
    </row>
    <row r="418" spans="4:5" ht="67.900000000000006" customHeight="1">
      <c r="D418" s="36"/>
      <c r="E418" s="36"/>
    </row>
    <row r="419" spans="4:5" ht="67.900000000000006" customHeight="1">
      <c r="D419" s="36"/>
      <c r="E419" s="36"/>
    </row>
    <row r="420" spans="4:5" ht="67.900000000000006" customHeight="1">
      <c r="D420" s="36"/>
      <c r="E420" s="36"/>
    </row>
    <row r="421" spans="4:5" ht="67.900000000000006" customHeight="1">
      <c r="D421" s="36"/>
      <c r="E421" s="36"/>
    </row>
    <row r="422" spans="4:5" ht="67.900000000000006" customHeight="1">
      <c r="D422" s="36"/>
      <c r="E422" s="36"/>
    </row>
    <row r="423" spans="4:5" ht="67.900000000000006" customHeight="1">
      <c r="D423" s="36"/>
      <c r="E423" s="36"/>
    </row>
    <row r="424" spans="4:5" ht="67.900000000000006" customHeight="1">
      <c r="D424" s="36"/>
      <c r="E424" s="36"/>
    </row>
    <row r="425" spans="4:5" ht="67.900000000000006" customHeight="1">
      <c r="D425" s="36"/>
      <c r="E425" s="36"/>
    </row>
    <row r="426" spans="4:5" ht="67.900000000000006" customHeight="1">
      <c r="D426" s="36"/>
      <c r="E426" s="36"/>
    </row>
    <row r="427" spans="4:5" ht="67.900000000000006" customHeight="1">
      <c r="D427" s="36"/>
      <c r="E427" s="36"/>
    </row>
    <row r="428" spans="4:5" ht="67.900000000000006" customHeight="1">
      <c r="D428" s="36"/>
      <c r="E428" s="36"/>
    </row>
    <row r="429" spans="4:5" ht="67.900000000000006" customHeight="1">
      <c r="D429" s="36"/>
      <c r="E429" s="36"/>
    </row>
    <row r="430" spans="4:5" ht="67.900000000000006" customHeight="1">
      <c r="D430" s="36"/>
      <c r="E430" s="36"/>
    </row>
    <row r="431" spans="4:5" ht="67.900000000000006" customHeight="1">
      <c r="D431" s="36"/>
      <c r="E431" s="36"/>
    </row>
    <row r="432" spans="4:5" ht="67.900000000000006" customHeight="1">
      <c r="D432" s="36"/>
      <c r="E432" s="36"/>
    </row>
    <row r="433" spans="4:5" ht="67.900000000000006" customHeight="1">
      <c r="D433" s="36"/>
      <c r="E433" s="36"/>
    </row>
    <row r="434" spans="4:5" ht="67.900000000000006" customHeight="1">
      <c r="D434" s="36"/>
      <c r="E434" s="36"/>
    </row>
    <row r="435" spans="4:5" ht="67.900000000000006" customHeight="1">
      <c r="D435" s="36"/>
      <c r="E435" s="36"/>
    </row>
    <row r="436" spans="4:5" ht="67.900000000000006" customHeight="1">
      <c r="D436" s="36"/>
      <c r="E436" s="36"/>
    </row>
    <row r="437" spans="4:5" ht="67.900000000000006" customHeight="1">
      <c r="D437" s="36"/>
      <c r="E437" s="36"/>
    </row>
    <row r="438" spans="4:5" ht="67.900000000000006" customHeight="1">
      <c r="D438" s="36"/>
      <c r="E438" s="36"/>
    </row>
    <row r="439" spans="4:5" ht="67.900000000000006" customHeight="1">
      <c r="D439" s="36"/>
      <c r="E439" s="36"/>
    </row>
    <row r="440" spans="4:5" ht="67.900000000000006" customHeight="1">
      <c r="D440" s="36"/>
      <c r="E440" s="36"/>
    </row>
    <row r="441" spans="4:5" ht="67.900000000000006" customHeight="1">
      <c r="D441" s="36"/>
      <c r="E441" s="36"/>
    </row>
    <row r="442" spans="4:5" ht="67.900000000000006" customHeight="1">
      <c r="D442" s="36"/>
      <c r="E442" s="36"/>
    </row>
    <row r="443" spans="4:5" ht="67.900000000000006" customHeight="1">
      <c r="D443" s="36"/>
      <c r="E443" s="36"/>
    </row>
    <row r="444" spans="4:5" ht="67.900000000000006" customHeight="1">
      <c r="D444" s="36"/>
      <c r="E444" s="36"/>
    </row>
    <row r="445" spans="4:5" ht="67.900000000000006" customHeight="1">
      <c r="D445" s="36"/>
      <c r="E445" s="36"/>
    </row>
    <row r="446" spans="4:5" ht="67.900000000000006" customHeight="1">
      <c r="D446" s="36"/>
      <c r="E446" s="36"/>
    </row>
    <row r="447" spans="4:5" ht="67.900000000000006" customHeight="1">
      <c r="D447" s="36"/>
      <c r="E447" s="36"/>
    </row>
    <row r="448" spans="4:5" ht="67.900000000000006" customHeight="1">
      <c r="D448" s="36"/>
      <c r="E448" s="36"/>
    </row>
    <row r="449" spans="4:5" ht="67.900000000000006" customHeight="1">
      <c r="D449" s="36"/>
      <c r="E449" s="36"/>
    </row>
    <row r="450" spans="4:5" ht="67.900000000000006" customHeight="1">
      <c r="D450" s="36"/>
      <c r="E450" s="36"/>
    </row>
    <row r="451" spans="4:5" ht="67.900000000000006" customHeight="1">
      <c r="D451" s="36"/>
      <c r="E451" s="36"/>
    </row>
    <row r="452" spans="4:5" ht="67.900000000000006" customHeight="1">
      <c r="D452" s="36"/>
      <c r="E452" s="36"/>
    </row>
    <row r="453" spans="4:5" ht="67.900000000000006" customHeight="1">
      <c r="D453" s="36"/>
      <c r="E453" s="36"/>
    </row>
    <row r="454" spans="4:5" ht="67.900000000000006" customHeight="1">
      <c r="D454" s="36"/>
      <c r="E454" s="36"/>
    </row>
    <row r="455" spans="4:5" ht="67.900000000000006" customHeight="1">
      <c r="D455" s="36"/>
      <c r="E455" s="36"/>
    </row>
    <row r="456" spans="4:5" ht="67.900000000000006" customHeight="1">
      <c r="D456" s="36"/>
      <c r="E456" s="36"/>
    </row>
    <row r="457" spans="4:5" ht="67.900000000000006" customHeight="1">
      <c r="D457" s="36"/>
      <c r="E457" s="36"/>
    </row>
    <row r="458" spans="4:5" ht="67.900000000000006" customHeight="1">
      <c r="D458" s="36"/>
      <c r="E458" s="36"/>
    </row>
    <row r="459" spans="4:5" ht="67.900000000000006" customHeight="1">
      <c r="D459" s="36"/>
      <c r="E459" s="36"/>
    </row>
    <row r="460" spans="4:5" ht="67.900000000000006" customHeight="1">
      <c r="D460" s="36"/>
      <c r="E460" s="36"/>
    </row>
    <row r="461" spans="4:5" ht="67.900000000000006" customHeight="1">
      <c r="D461" s="36"/>
      <c r="E461" s="36"/>
    </row>
    <row r="462" spans="4:5" ht="67.900000000000006" customHeight="1">
      <c r="D462" s="36"/>
      <c r="E462" s="36"/>
    </row>
    <row r="463" spans="4:5" ht="67.900000000000006" customHeight="1">
      <c r="D463" s="36"/>
      <c r="E463" s="36"/>
    </row>
    <row r="464" spans="4:5" ht="67.900000000000006" customHeight="1">
      <c r="D464" s="36"/>
      <c r="E464" s="36"/>
    </row>
    <row r="465" spans="4:5" ht="67.900000000000006" customHeight="1">
      <c r="D465" s="36"/>
      <c r="E465" s="36"/>
    </row>
    <row r="466" spans="4:5" ht="67.900000000000006" customHeight="1">
      <c r="D466" s="36"/>
      <c r="E466" s="36"/>
    </row>
    <row r="467" spans="4:5" ht="67.900000000000006" customHeight="1">
      <c r="D467" s="36"/>
      <c r="E467" s="36"/>
    </row>
    <row r="468" spans="4:5" ht="67.900000000000006" customHeight="1">
      <c r="D468" s="36"/>
      <c r="E468" s="36"/>
    </row>
    <row r="469" spans="4:5" ht="67.900000000000006" customHeight="1">
      <c r="D469" s="36"/>
      <c r="E469" s="36"/>
    </row>
    <row r="470" spans="4:5" ht="67.900000000000006" customHeight="1">
      <c r="D470" s="36"/>
      <c r="E470" s="36"/>
    </row>
    <row r="471" spans="4:5" ht="67.900000000000006" customHeight="1">
      <c r="D471" s="36"/>
      <c r="E471" s="36"/>
    </row>
    <row r="472" spans="4:5" ht="67.900000000000006" customHeight="1">
      <c r="D472" s="36"/>
      <c r="E472" s="36"/>
    </row>
    <row r="473" spans="4:5" ht="67.900000000000006" customHeight="1">
      <c r="D473" s="36"/>
      <c r="E473" s="36"/>
    </row>
    <row r="474" spans="4:5" ht="67.900000000000006" customHeight="1">
      <c r="D474" s="36"/>
      <c r="E474" s="36"/>
    </row>
    <row r="475" spans="4:5" ht="67.900000000000006" customHeight="1">
      <c r="D475" s="36"/>
      <c r="E475" s="36"/>
    </row>
    <row r="476" spans="4:5" ht="67.900000000000006" customHeight="1">
      <c r="D476" s="36"/>
      <c r="E476" s="36"/>
    </row>
    <row r="477" spans="4:5" ht="67.900000000000006" customHeight="1">
      <c r="D477" s="36"/>
      <c r="E477" s="36"/>
    </row>
    <row r="478" spans="4:5" ht="67.900000000000006" customHeight="1">
      <c r="D478" s="36"/>
      <c r="E478" s="36"/>
    </row>
    <row r="479" spans="4:5" ht="67.900000000000006" customHeight="1">
      <c r="D479" s="36"/>
      <c r="E479" s="36"/>
    </row>
    <row r="480" spans="4:5" ht="67.900000000000006" customHeight="1">
      <c r="D480" s="36"/>
      <c r="E480" s="36"/>
    </row>
    <row r="481" spans="4:5" ht="67.900000000000006" customHeight="1">
      <c r="D481" s="36"/>
      <c r="E481" s="36"/>
    </row>
    <row r="482" spans="4:5" ht="67.900000000000006" customHeight="1">
      <c r="D482" s="36"/>
      <c r="E482" s="36"/>
    </row>
    <row r="483" spans="4:5" ht="67.900000000000006" customHeight="1">
      <c r="D483" s="36"/>
      <c r="E483" s="36"/>
    </row>
    <row r="484" spans="4:5" ht="67.900000000000006" customHeight="1">
      <c r="D484" s="36"/>
      <c r="E484" s="36"/>
    </row>
    <row r="485" spans="4:5" ht="67.900000000000006" customHeight="1">
      <c r="D485" s="36"/>
      <c r="E485" s="36"/>
    </row>
    <row r="486" spans="4:5" ht="67.900000000000006" customHeight="1">
      <c r="D486" s="36"/>
      <c r="E486" s="36"/>
    </row>
    <row r="487" spans="4:5" ht="67.900000000000006" customHeight="1">
      <c r="D487" s="36"/>
      <c r="E487" s="36"/>
    </row>
    <row r="488" spans="4:5" ht="67.900000000000006" customHeight="1">
      <c r="D488" s="36"/>
      <c r="E488" s="36"/>
    </row>
    <row r="489" spans="4:5" ht="67.900000000000006" customHeight="1">
      <c r="D489" s="36"/>
      <c r="E489" s="36"/>
    </row>
    <row r="490" spans="4:5" ht="67.900000000000006" customHeight="1">
      <c r="D490" s="36"/>
      <c r="E490" s="36"/>
    </row>
    <row r="491" spans="4:5" ht="67.900000000000006" customHeight="1">
      <c r="D491" s="36"/>
      <c r="E491" s="36"/>
    </row>
    <row r="492" spans="4:5" ht="67.900000000000006" customHeight="1">
      <c r="D492" s="36"/>
      <c r="E492" s="36"/>
    </row>
    <row r="493" spans="4:5" ht="67.900000000000006" customHeight="1">
      <c r="D493" s="36"/>
      <c r="E493" s="36"/>
    </row>
    <row r="494" spans="4:5" ht="67.900000000000006" customHeight="1">
      <c r="D494" s="36"/>
      <c r="E494" s="36"/>
    </row>
    <row r="495" spans="4:5" ht="67.900000000000006" customHeight="1">
      <c r="D495" s="36"/>
      <c r="E495" s="36"/>
    </row>
    <row r="496" spans="4:5" ht="67.900000000000006" customHeight="1">
      <c r="D496" s="36"/>
      <c r="E496" s="36"/>
    </row>
    <row r="497" spans="4:5" ht="67.900000000000006" customHeight="1">
      <c r="D497" s="36"/>
      <c r="E497" s="36"/>
    </row>
  </sheetData>
  <autoFilter ref="A1:Z4"/>
  <printOptions horizontalCentered="1" verticalCentered="1"/>
  <pageMargins left="0.31496062992125984" right="0.11811023622047245" top="0.35433070866141736" bottom="0.35433070866141736" header="0.31496062992125984" footer="0.31496062992125984"/>
  <pageSetup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ACTIVIDADES E INDICADORES</vt:lpstr>
      <vt:lpstr>'ACTIVIDADES E INDICADORES'!Área_de_impresión</vt:lpstr>
      <vt:lpstr>'ACTIVIDADES E INDICADORES'!Títulos_a_imprimir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 Torres Leon</dc:creator>
  <cp:lastModifiedBy>Maciel Socorro Cabrera Tejada</cp:lastModifiedBy>
  <dcterms:created xsi:type="dcterms:W3CDTF">2019-02-11T16:04:02Z</dcterms:created>
  <dcterms:modified xsi:type="dcterms:W3CDTF">2022-12-07T23:31:52Z</dcterms:modified>
</cp:coreProperties>
</file>