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TRD-PLANEACION\1300-4_ANTEP_PRESUPUESTO\2022\16. Registro de Adiciones presupuestales\DERECHOS DE PETICION\37. PROPOSICION 005\"/>
    </mc:Choice>
  </mc:AlternateContent>
  <bookViews>
    <workbookView xWindow="0" yWindow="0" windowWidth="28800" windowHeight="12330" activeTab="4"/>
  </bookViews>
  <sheets>
    <sheet name="1." sheetId="1" r:id="rId1"/>
    <sheet name="2." sheetId="2" r:id="rId2"/>
    <sheet name="3." sheetId="3" r:id="rId3"/>
    <sheet name="4." sheetId="4" r:id="rId4"/>
    <sheet name="5." sheetId="5" r:id="rId5"/>
    <sheet name="Hoja2" sheetId="6" r:id="rId6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 l="1"/>
  <c r="K5" i="3"/>
  <c r="J5" i="3"/>
  <c r="I5" i="3"/>
  <c r="H5" i="3"/>
  <c r="G5" i="3"/>
  <c r="F5" i="3"/>
  <c r="H11" i="3"/>
  <c r="I11" i="3"/>
  <c r="J11" i="3"/>
  <c r="K11" i="3"/>
  <c r="G11" i="3"/>
  <c r="F11" i="3"/>
  <c r="G8" i="3"/>
  <c r="J10" i="3"/>
  <c r="I30" i="5"/>
  <c r="I31" i="5"/>
  <c r="I32" i="5"/>
  <c r="I33" i="5"/>
  <c r="I34" i="5"/>
  <c r="I35" i="5"/>
  <c r="I36" i="5"/>
  <c r="I37" i="5"/>
  <c r="I29" i="5"/>
  <c r="D3" i="6"/>
  <c r="H56" i="5"/>
  <c r="H38" i="5"/>
  <c r="H27" i="5"/>
  <c r="H28" i="5"/>
  <c r="H26" i="5"/>
  <c r="H25" i="5"/>
  <c r="H5" i="5"/>
  <c r="J14" i="3"/>
  <c r="J15" i="3"/>
  <c r="J16" i="3"/>
  <c r="J17" i="3"/>
  <c r="I6" i="2"/>
  <c r="I17" i="2"/>
  <c r="I18" i="2"/>
  <c r="I19" i="2"/>
  <c r="I40" i="2"/>
  <c r="I41" i="2"/>
  <c r="G41" i="2"/>
</calcChain>
</file>

<file path=xl/sharedStrings.xml><?xml version="1.0" encoding="utf-8"?>
<sst xmlns="http://schemas.openxmlformats.org/spreadsheetml/2006/main" count="216" uniqueCount="121">
  <si>
    <t>#</t>
  </si>
  <si>
    <t>BPIN</t>
  </si>
  <si>
    <t>PROYECTO</t>
  </si>
  <si>
    <t>VIGENCIA ASIGNACIÓN</t>
  </si>
  <si>
    <t>ASISTENCIA PARA FORTALECER TÉCNICAMENTE A LAS ENTIDADES TERRITORIALES EN LA IMPLEMENTACIÓN DE LOS COMPONENTES DEL SISTEMA NACIONAL DE GESTIÓN DEL RIESGO DE DESASTRES. NACIONAL</t>
  </si>
  <si>
    <t>FORTALECIMIENTO DE LA IMPLEMENTACIÓN, SEGUIMIENTO Y EVALUACIÓN DEL COMPONENTE PROGRAMÁTICO DEL PLAN NACIONAL DE GESTIÓN DEL RIESGO DE DESASTRES CON LOS ACTORES QUE CONFORMAN EL SNGRD. NACIONAL</t>
  </si>
  <si>
    <t>Fortalecimiento FINANCIERO DEL FONDO PARA EL DESARROLLO INTEGRAL DEL DISTRITO ESPECIAL DE BUENAVENTURA – FONBUENAVENTURA Buenaventura</t>
  </si>
  <si>
    <t>FORTALECIMIENTO DE LA GESTIÓN DEL RIESGO DE DESASTRES EN LA ZONA DE AMENAZA VOLCÁNICA ALTA-ZAVA DEL VOLCÁN GALERAS PASTO, NARIÑO, LA FLORIDA</t>
  </si>
  <si>
    <t>2019-2022</t>
  </si>
  <si>
    <t>FORTALECIMIENTO Y ACTUALIZACION DEL SISTEMA NACIONAL DE INFORMACION PARA LA GESTION DEL RIESGO DE DESASTRES - SNIGRD NACIONAL</t>
  </si>
  <si>
    <t>FORTALECIMIENTO FINANCIERO DE LA POLÍTICA NACIONAL DE GESTIÓN DEL RIESGO DE DESASTRES EN EL TERRITORIO NACIONAL</t>
  </si>
  <si>
    <t>2020-2022</t>
  </si>
  <si>
    <t>COMPROMISOS</t>
  </si>
  <si>
    <t>OBLIGACIONES</t>
  </si>
  <si>
    <t>APROPIACIÓN VIGENTE 2022</t>
  </si>
  <si>
    <t>REGIONALIZACION</t>
  </si>
  <si>
    <t>DEPARTAMENTO</t>
  </si>
  <si>
    <t>MONTO</t>
  </si>
  <si>
    <t>No regionalizable</t>
  </si>
  <si>
    <t>CHOCO</t>
  </si>
  <si>
    <t>NARIÑO</t>
  </si>
  <si>
    <t>NORTE DE SANTANDER</t>
  </si>
  <si>
    <t>SANTANDER</t>
  </si>
  <si>
    <t>RISARALDA</t>
  </si>
  <si>
    <t>ATLANTICO</t>
  </si>
  <si>
    <t>CORDOBA</t>
  </si>
  <si>
    <t>HUILA</t>
  </si>
  <si>
    <t>CASANARE</t>
  </si>
  <si>
    <t>NORTE DE
SANTANDER</t>
  </si>
  <si>
    <t>MAGDALENA</t>
  </si>
  <si>
    <t>ARAUCA</t>
  </si>
  <si>
    <t>BOLIVAR</t>
  </si>
  <si>
    <t>Amazonas</t>
  </si>
  <si>
    <t>Arauca</t>
  </si>
  <si>
    <t>Boyacá</t>
  </si>
  <si>
    <t>Caquetá</t>
  </si>
  <si>
    <t>Cauca</t>
  </si>
  <si>
    <t>Choco</t>
  </si>
  <si>
    <t>Córdoba</t>
  </si>
  <si>
    <t>Cundinamarca</t>
  </si>
  <si>
    <t>Guainía</t>
  </si>
  <si>
    <t>Guajira</t>
  </si>
  <si>
    <t>Guaviare</t>
  </si>
  <si>
    <t>Magdalena</t>
  </si>
  <si>
    <t>Nariño</t>
  </si>
  <si>
    <t>Norte de Santander</t>
  </si>
  <si>
    <t>Putumayo</t>
  </si>
  <si>
    <t>Quindío</t>
  </si>
  <si>
    <t>Risaralda</t>
  </si>
  <si>
    <t>Santander</t>
  </si>
  <si>
    <t>Tolima</t>
  </si>
  <si>
    <t>Vaupés</t>
  </si>
  <si>
    <t>TOTAL</t>
  </si>
  <si>
    <t>FORTALECIMIENTO DE LA REDUCCIÓN DEL RIESGO DE DESASTRES EN EL MARCO DE LA LEY 1523 DE 2012, POR FENÓMENO DE EROSIÓN COSTERA EN LA CIUDAD DE CARTAGENA</t>
  </si>
  <si>
    <t>2018-2019</t>
  </si>
  <si>
    <t>ASIGNACIÓN</t>
  </si>
  <si>
    <t>POAI</t>
  </si>
  <si>
    <t>Adición Presupuestal</t>
  </si>
  <si>
    <t>RECURSOS SIN COMPROMETER</t>
  </si>
  <si>
    <t>DISTRIBUCION 2023</t>
  </si>
  <si>
    <t>FORTALECIMIENTO FINANCIERO PARA GESTIONAR EL RIESGO DE DESASTRES EN LA REGIÓN DE LA MOJANA - SUCRE, BOLÍVAR, CÓRDOBA, ANTIOQUIA</t>
  </si>
  <si>
    <t>VIGENCIA</t>
  </si>
  <si>
    <t>RUBRO</t>
  </si>
  <si>
    <t>DESCRIPCIÓN</t>
  </si>
  <si>
    <t>VALOR APROPIACION</t>
  </si>
  <si>
    <t>VALOR COMPROMETIDO</t>
  </si>
  <si>
    <t>VALOR PAGADO</t>
  </si>
  <si>
    <t>VALOR RESERVAS PRESUPUESTALES</t>
  </si>
  <si>
    <t>C-0207-1000-2</t>
  </si>
  <si>
    <t>FORTALECIMIENTO DE POLÍTICAS E INSTRUMENTOS FINANCIEROS DEL SISTEMA NACIONAL DE GESTIÓN DEL RIESGO DE DESASTRES –SNGRD-DE COLOMBIA , NACIONAL</t>
  </si>
  <si>
    <t>C-0207-1000-3</t>
  </si>
  <si>
    <t>ASISTENCIA TÉNICA A LAS ENTIDADES TERRITORIALES EN LA IMPLEMENTACIÓN DE LOS COMPONENTES DEL SNGRD DE ACUERDO A LA LEY 1523 DE 2012. , NACIONAL</t>
  </si>
  <si>
    <t>VALE DEL CAUCA</t>
  </si>
  <si>
    <t>NO REGIONALIZABLE</t>
  </si>
  <si>
    <t>C-0207-1000-5</t>
  </si>
  <si>
    <t>C-0207-1000-6</t>
  </si>
  <si>
    <t>FORTALECIMIENTO DE LA GESTIÓN DEL RIESGO DE DESASTRES EN LA ZONA DE AMENAZA VOLCÁNICA ALTA-ZAVA DEL VOLCÁN GALERAS PASTO, NARIÑO, LA FLORIDA</t>
  </si>
  <si>
    <t>C-0207-1000-7</t>
  </si>
  <si>
    <t>ANTIOQUIA</t>
  </si>
  <si>
    <t>ATLÁNTICO</t>
  </si>
  <si>
    <t>BOLÍVAR</t>
  </si>
  <si>
    <t>LA GUAJIRA</t>
  </si>
  <si>
    <t>TOLIMA</t>
  </si>
  <si>
    <t>C-0207-1000-8</t>
  </si>
  <si>
    <t>FORTALECIMIENTO FINANCIERO DEL FONDO PARA EL DESARROLLO INTEGRAL DE BUENAVENTURA</t>
  </si>
  <si>
    <t>C-0207-0100-3</t>
  </si>
  <si>
    <t>C-0207-0100-4</t>
  </si>
  <si>
    <t>FORTALECIMIENTO DE LA IMPLEMENTACIÓN, SEGUIMIENTO Y EVALUACIÓN DEL COMPONENTE PROGRAMÁTICO DEL PLAN NACIONAL DE GESTIÓN DEL RIESGO DE DESASTRES CON LOS ACTORES QUE CONFORMAN EL SNGRD.</t>
  </si>
  <si>
    <t xml:space="preserve"> FORTALECIMIENTO DE LA GESTIÓN DEL RIESGO DE DESASTRES EN LA ZONA DE AMENAZA VOLCÁNICA ALTA-ZAVA DEL VOLCÁN GALERAS PASTO, NARIÑO, LA FLORIDA</t>
  </si>
  <si>
    <t>CAQUETA</t>
  </si>
  <si>
    <t>CESAR</t>
  </si>
  <si>
    <t>GUAVIARE</t>
  </si>
  <si>
    <t xml:space="preserve">SANTANDER </t>
  </si>
  <si>
    <t>SUCRE</t>
  </si>
  <si>
    <t>BOYACA</t>
  </si>
  <si>
    <t>CAUCA</t>
  </si>
  <si>
    <t>CUNDINAMARCA</t>
  </si>
  <si>
    <t>META</t>
  </si>
  <si>
    <t>N. SANTANDER</t>
  </si>
  <si>
    <t>VALLE</t>
  </si>
  <si>
    <t>CALDAS</t>
  </si>
  <si>
    <t>SAN ANDRES</t>
  </si>
  <si>
    <t>AMAZONAS</t>
  </si>
  <si>
    <t>GUAINIA</t>
  </si>
  <si>
    <t>VICHADA</t>
  </si>
  <si>
    <t>*Información tomada de SIIF Nación y del SPI
**Los proyectos ejeceutados en 2022 y su respectivo flujo financiero se detallan en la hoja 3 del presente anexo</t>
  </si>
  <si>
    <t>Respuesta a punto 1</t>
  </si>
  <si>
    <t>Respuesta a punto 2</t>
  </si>
  <si>
    <t>Respuesta puntos 3, 4 y 9</t>
  </si>
  <si>
    <t>Respuesta punto 5</t>
  </si>
  <si>
    <t>Gastos de Personal</t>
  </si>
  <si>
    <t>Adquisición de Bienes y Servicios</t>
  </si>
  <si>
    <t>Gastos por Tributos, Multas, Sanciones e Intereses de Mora</t>
  </si>
  <si>
    <t>C. INVERSION</t>
  </si>
  <si>
    <t>A. FUNCIONAMIENTO</t>
  </si>
  <si>
    <t>B. SERVICIO DE LA DEUDA</t>
  </si>
  <si>
    <t>APROPIACION INICIAL</t>
  </si>
  <si>
    <t>ADICIONES</t>
  </si>
  <si>
    <t>Transferencias Corrientes**</t>
  </si>
  <si>
    <t>*Reporte ejecución presupuestal SIIF 30 de septiembre 2022
**La apropiación inicial incluye Distribución Previo Concepto</t>
  </si>
  <si>
    <t>Respuesta punto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</si>
</sst>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4" fontId="0" fillId="0" borderId="16" xfId="2" applyFont="1" applyBorder="1" applyAlignment="1">
      <alignment horizontal="center" vertical="center"/>
    </xf>
    <xf numFmtId="44" fontId="0" fillId="0" borderId="11" xfId="2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44" fontId="3" fillId="0" borderId="14" xfId="2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3" fontId="0" fillId="0" borderId="1" xfId="3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7" fillId="0" borderId="1" xfId="3" applyFont="1" applyBorder="1" applyAlignment="1">
      <alignment horizontal="center" vertical="center" wrapText="1"/>
    </xf>
    <xf numFmtId="43" fontId="0" fillId="0" borderId="0" xfId="3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3" fontId="7" fillId="0" borderId="1" xfId="3" applyFont="1" applyFill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43" fontId="8" fillId="0" borderId="1" xfId="3" applyFont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2" fillId="3" borderId="1" xfId="3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3" fontId="2" fillId="3" borderId="9" xfId="3" applyFont="1" applyFill="1" applyBorder="1" applyAlignment="1">
      <alignment horizontal="center" vertical="center" wrapText="1"/>
    </xf>
    <xf numFmtId="43" fontId="2" fillId="3" borderId="0" xfId="3" applyFont="1" applyFill="1" applyBorder="1" applyAlignment="1">
      <alignment horizontal="center" vertical="center" wrapText="1"/>
    </xf>
    <xf numFmtId="43" fontId="0" fillId="0" borderId="0" xfId="3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28" xfId="0" applyNumberFormat="1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4" fontId="0" fillId="0" borderId="1" xfId="1" applyFont="1" applyBorder="1"/>
    <xf numFmtId="44" fontId="0" fillId="0" borderId="1" xfId="1" applyFont="1" applyFill="1" applyBorder="1"/>
    <xf numFmtId="44" fontId="2" fillId="4" borderId="1" xfId="1" applyFont="1" applyFill="1" applyBorder="1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44" fontId="0" fillId="0" borderId="0" xfId="0" applyNumberFormat="1" applyFont="1"/>
    <xf numFmtId="44" fontId="0" fillId="0" borderId="0" xfId="0" applyNumberFormat="1" applyFont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44" fontId="2" fillId="4" borderId="3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44" fontId="9" fillId="4" borderId="7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4" fontId="2" fillId="4" borderId="29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</cellXfs>
  <cellStyles count="4">
    <cellStyle name="Millares" xfId="3" builtinId="3"/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B4" sqref="B4"/>
    </sheetView>
  </sheetViews>
  <sheetFormatPr baseColWidth="10" defaultRowHeight="15" x14ac:dyDescent="0.25"/>
  <cols>
    <col min="2" max="2" width="2" bestFit="1" customWidth="1"/>
    <col min="3" max="3" width="17.28515625" bestFit="1" customWidth="1"/>
    <col min="4" max="4" width="77.7109375" customWidth="1"/>
    <col min="5" max="5" width="16.28515625" customWidth="1"/>
  </cols>
  <sheetData>
    <row r="2" spans="2:5" s="25" customFormat="1" x14ac:dyDescent="0.25"/>
    <row r="3" spans="2:5" s="25" customFormat="1" x14ac:dyDescent="0.25">
      <c r="B3" s="58" t="s">
        <v>106</v>
      </c>
      <c r="C3" s="58"/>
      <c r="D3" s="58"/>
      <c r="E3" s="58"/>
    </row>
    <row r="4" spans="2:5" s="25" customFormat="1" x14ac:dyDescent="0.25"/>
    <row r="6" spans="2:5" ht="25.5" x14ac:dyDescent="0.25">
      <c r="B6" s="1" t="s">
        <v>0</v>
      </c>
      <c r="C6" s="1" t="s">
        <v>1</v>
      </c>
      <c r="D6" s="1" t="s">
        <v>2</v>
      </c>
      <c r="E6" s="2" t="s">
        <v>3</v>
      </c>
    </row>
    <row r="7" spans="2:5" ht="38.25" x14ac:dyDescent="0.25">
      <c r="B7" s="3">
        <v>1</v>
      </c>
      <c r="C7" s="4">
        <v>2018011000472</v>
      </c>
      <c r="D7" s="5" t="s">
        <v>4</v>
      </c>
      <c r="E7" s="5">
        <v>2022</v>
      </c>
    </row>
    <row r="8" spans="2:5" ht="38.25" x14ac:dyDescent="0.25">
      <c r="B8" s="3">
        <v>2</v>
      </c>
      <c r="C8" s="4">
        <v>2018011000474</v>
      </c>
      <c r="D8" s="5" t="s">
        <v>5</v>
      </c>
      <c r="E8" s="5">
        <v>2022</v>
      </c>
    </row>
    <row r="9" spans="2:5" ht="25.5" x14ac:dyDescent="0.25">
      <c r="B9" s="3">
        <v>3</v>
      </c>
      <c r="C9" s="4">
        <v>2020011000202</v>
      </c>
      <c r="D9" s="5" t="s">
        <v>6</v>
      </c>
      <c r="E9" s="5">
        <v>2022</v>
      </c>
    </row>
    <row r="10" spans="2:5" ht="38.25" x14ac:dyDescent="0.25">
      <c r="B10" s="3">
        <v>4</v>
      </c>
      <c r="C10" s="4">
        <v>2018011001058</v>
      </c>
      <c r="D10" s="5" t="s">
        <v>7</v>
      </c>
      <c r="E10" s="5" t="s">
        <v>8</v>
      </c>
    </row>
    <row r="11" spans="2:5" ht="25.5" x14ac:dyDescent="0.25">
      <c r="B11" s="3">
        <v>5</v>
      </c>
      <c r="C11" s="4">
        <v>2020011000163</v>
      </c>
      <c r="D11" s="5" t="s">
        <v>9</v>
      </c>
      <c r="E11" s="5">
        <v>2022</v>
      </c>
    </row>
    <row r="12" spans="2:5" ht="25.5" x14ac:dyDescent="0.25">
      <c r="B12" s="3">
        <v>6</v>
      </c>
      <c r="C12" s="4">
        <v>2020011000069</v>
      </c>
      <c r="D12" s="5" t="s">
        <v>10</v>
      </c>
      <c r="E12" s="5" t="s">
        <v>11</v>
      </c>
    </row>
    <row r="13" spans="2:5" ht="38.25" x14ac:dyDescent="0.25">
      <c r="B13" s="3">
        <v>7</v>
      </c>
      <c r="C13" s="4">
        <v>2018011000871</v>
      </c>
      <c r="D13" s="5" t="s">
        <v>53</v>
      </c>
      <c r="E13" s="5" t="s">
        <v>54</v>
      </c>
    </row>
  </sheetData>
  <mergeCells count="1">
    <mergeCell ref="B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4"/>
  <sheetViews>
    <sheetView workbookViewId="0">
      <selection activeCell="B3" sqref="B3"/>
    </sheetView>
  </sheetViews>
  <sheetFormatPr baseColWidth="10" defaultRowHeight="15" x14ac:dyDescent="0.25"/>
  <cols>
    <col min="1" max="1" width="11.42578125" style="8"/>
    <col min="2" max="2" width="3.85546875" style="8" customWidth="1"/>
    <col min="3" max="3" width="14" style="8" bestFit="1" customWidth="1"/>
    <col min="4" max="4" width="51.28515625" style="8" customWidth="1"/>
    <col min="5" max="6" width="14.140625" style="8" customWidth="1"/>
    <col min="7" max="7" width="27.5703125" style="8" bestFit="1" customWidth="1"/>
    <col min="8" max="8" width="22" style="8" bestFit="1" customWidth="1"/>
    <col min="9" max="9" width="20.28515625" style="8" customWidth="1"/>
    <col min="10" max="16384" width="11.42578125" style="8"/>
  </cols>
  <sheetData>
    <row r="2" spans="2:9" x14ac:dyDescent="0.25">
      <c r="B2" s="59" t="s">
        <v>107</v>
      </c>
      <c r="C2" s="59"/>
      <c r="D2" s="59"/>
      <c r="E2" s="59"/>
      <c r="F2" s="59"/>
      <c r="G2" s="59"/>
      <c r="H2" s="59"/>
      <c r="I2" s="59"/>
    </row>
    <row r="4" spans="2:9" x14ac:dyDescent="0.25">
      <c r="B4" s="64"/>
      <c r="C4" s="64"/>
      <c r="D4" s="64"/>
      <c r="E4" s="64"/>
      <c r="F4" s="64"/>
      <c r="G4" s="64"/>
      <c r="H4" s="63" t="s">
        <v>15</v>
      </c>
      <c r="I4" s="63"/>
    </row>
    <row r="5" spans="2:9" s="11" customFormat="1" ht="25.5" x14ac:dyDescent="0.25">
      <c r="B5" s="1" t="s">
        <v>0</v>
      </c>
      <c r="C5" s="1" t="s">
        <v>1</v>
      </c>
      <c r="D5" s="1" t="s">
        <v>2</v>
      </c>
      <c r="E5" s="2" t="s">
        <v>3</v>
      </c>
      <c r="F5" s="2" t="s">
        <v>55</v>
      </c>
      <c r="G5" s="1" t="s">
        <v>14</v>
      </c>
      <c r="H5" s="7" t="s">
        <v>16</v>
      </c>
      <c r="I5" s="7" t="s">
        <v>17</v>
      </c>
    </row>
    <row r="6" spans="2:9" x14ac:dyDescent="0.25">
      <c r="B6" s="75">
        <v>1</v>
      </c>
      <c r="C6" s="78">
        <v>2020011000069</v>
      </c>
      <c r="D6" s="72" t="s">
        <v>10</v>
      </c>
      <c r="E6" s="72" t="s">
        <v>11</v>
      </c>
      <c r="F6" s="72" t="s">
        <v>57</v>
      </c>
      <c r="G6" s="60">
        <v>296326366854</v>
      </c>
      <c r="H6" s="9" t="s">
        <v>22</v>
      </c>
      <c r="I6" s="6">
        <f>95190626999+47368421052</f>
        <v>142559048051</v>
      </c>
    </row>
    <row r="7" spans="2:9" x14ac:dyDescent="0.25">
      <c r="B7" s="76"/>
      <c r="C7" s="79"/>
      <c r="D7" s="73"/>
      <c r="E7" s="73"/>
      <c r="F7" s="73"/>
      <c r="G7" s="61"/>
      <c r="H7" s="9" t="s">
        <v>30</v>
      </c>
      <c r="I7" s="6">
        <v>34999893223</v>
      </c>
    </row>
    <row r="8" spans="2:9" x14ac:dyDescent="0.25">
      <c r="B8" s="76"/>
      <c r="C8" s="79"/>
      <c r="D8" s="73"/>
      <c r="E8" s="73"/>
      <c r="F8" s="73"/>
      <c r="G8" s="61"/>
      <c r="H8" s="9" t="s">
        <v>29</v>
      </c>
      <c r="I8" s="6">
        <v>19356032953</v>
      </c>
    </row>
    <row r="9" spans="2:9" x14ac:dyDescent="0.25">
      <c r="B9" s="76"/>
      <c r="C9" s="79"/>
      <c r="D9" s="73"/>
      <c r="E9" s="73"/>
      <c r="F9" s="73"/>
      <c r="G9" s="61"/>
      <c r="H9" s="9" t="s">
        <v>21</v>
      </c>
      <c r="I9" s="6">
        <v>19254395723</v>
      </c>
    </row>
    <row r="10" spans="2:9" x14ac:dyDescent="0.25">
      <c r="B10" s="76"/>
      <c r="C10" s="79"/>
      <c r="D10" s="73"/>
      <c r="E10" s="73"/>
      <c r="F10" s="73"/>
      <c r="G10" s="61"/>
      <c r="H10" s="9" t="s">
        <v>23</v>
      </c>
      <c r="I10" s="6">
        <v>15465409559</v>
      </c>
    </row>
    <row r="11" spans="2:9" x14ac:dyDescent="0.25">
      <c r="B11" s="76"/>
      <c r="C11" s="79"/>
      <c r="D11" s="73"/>
      <c r="E11" s="73"/>
      <c r="F11" s="73"/>
      <c r="G11" s="61"/>
      <c r="H11" s="9" t="s">
        <v>28</v>
      </c>
      <c r="I11" s="6">
        <v>14355915806</v>
      </c>
    </row>
    <row r="12" spans="2:9" x14ac:dyDescent="0.25">
      <c r="B12" s="76"/>
      <c r="C12" s="79"/>
      <c r="D12" s="73"/>
      <c r="E12" s="73"/>
      <c r="F12" s="73"/>
      <c r="G12" s="61"/>
      <c r="H12" s="9" t="s">
        <v>24</v>
      </c>
      <c r="I12" s="6">
        <v>12267519823</v>
      </c>
    </row>
    <row r="13" spans="2:9" x14ac:dyDescent="0.25">
      <c r="B13" s="76"/>
      <c r="C13" s="79"/>
      <c r="D13" s="73"/>
      <c r="E13" s="73"/>
      <c r="F13" s="73"/>
      <c r="G13" s="61"/>
      <c r="H13" s="9" t="s">
        <v>25</v>
      </c>
      <c r="I13" s="6">
        <v>12267070618</v>
      </c>
    </row>
    <row r="14" spans="2:9" x14ac:dyDescent="0.25">
      <c r="B14" s="76"/>
      <c r="C14" s="79"/>
      <c r="D14" s="73"/>
      <c r="E14" s="73"/>
      <c r="F14" s="73"/>
      <c r="G14" s="61"/>
      <c r="H14" s="9" t="s">
        <v>27</v>
      </c>
      <c r="I14" s="6">
        <v>10202335498</v>
      </c>
    </row>
    <row r="15" spans="2:9" x14ac:dyDescent="0.25">
      <c r="B15" s="76"/>
      <c r="C15" s="79"/>
      <c r="D15" s="73"/>
      <c r="E15" s="73"/>
      <c r="F15" s="73"/>
      <c r="G15" s="61"/>
      <c r="H15" s="9" t="s">
        <v>31</v>
      </c>
      <c r="I15" s="6">
        <v>7998745600</v>
      </c>
    </row>
    <row r="16" spans="2:9" x14ac:dyDescent="0.25">
      <c r="B16" s="77"/>
      <c r="C16" s="80"/>
      <c r="D16" s="74"/>
      <c r="E16" s="74"/>
      <c r="F16" s="74"/>
      <c r="G16" s="62"/>
      <c r="H16" s="9" t="s">
        <v>26</v>
      </c>
      <c r="I16" s="6">
        <v>7600000000</v>
      </c>
    </row>
    <row r="17" spans="2:9" ht="38.25" x14ac:dyDescent="0.25">
      <c r="B17" s="3">
        <v>2</v>
      </c>
      <c r="C17" s="4">
        <v>2020011000202</v>
      </c>
      <c r="D17" s="5" t="s">
        <v>6</v>
      </c>
      <c r="E17" s="5">
        <v>2022</v>
      </c>
      <c r="F17" s="5" t="s">
        <v>57</v>
      </c>
      <c r="G17" s="6">
        <v>20000000000</v>
      </c>
      <c r="H17" s="9" t="s">
        <v>19</v>
      </c>
      <c r="I17" s="10">
        <f>+G17</f>
        <v>20000000000</v>
      </c>
    </row>
    <row r="18" spans="2:9" ht="38.25" x14ac:dyDescent="0.25">
      <c r="B18" s="12">
        <v>3</v>
      </c>
      <c r="C18" s="13">
        <v>2020011000163</v>
      </c>
      <c r="D18" s="14" t="s">
        <v>9</v>
      </c>
      <c r="E18" s="14">
        <v>2022</v>
      </c>
      <c r="F18" s="14" t="s">
        <v>56</v>
      </c>
      <c r="G18" s="15">
        <v>10655002356</v>
      </c>
      <c r="H18" s="16" t="s">
        <v>18</v>
      </c>
      <c r="I18" s="15">
        <f>+G18</f>
        <v>10655002356</v>
      </c>
    </row>
    <row r="19" spans="2:9" ht="51" x14ac:dyDescent="0.25">
      <c r="B19" s="3">
        <v>4</v>
      </c>
      <c r="C19" s="4">
        <v>2018011001058</v>
      </c>
      <c r="D19" s="5" t="s">
        <v>7</v>
      </c>
      <c r="E19" s="5" t="s">
        <v>8</v>
      </c>
      <c r="F19" s="5" t="s">
        <v>56</v>
      </c>
      <c r="G19" s="6">
        <v>5725209492</v>
      </c>
      <c r="H19" s="9" t="s">
        <v>20</v>
      </c>
      <c r="I19" s="6">
        <f>+G19</f>
        <v>5725209492</v>
      </c>
    </row>
    <row r="20" spans="2:9" x14ac:dyDescent="0.25">
      <c r="B20" s="65">
        <v>5</v>
      </c>
      <c r="C20" s="66">
        <v>2018011000472</v>
      </c>
      <c r="D20" s="67" t="s">
        <v>4</v>
      </c>
      <c r="E20" s="67">
        <v>2022</v>
      </c>
      <c r="F20" s="72" t="s">
        <v>56</v>
      </c>
      <c r="G20" s="68">
        <v>1867173689</v>
      </c>
      <c r="H20" s="9" t="s">
        <v>44</v>
      </c>
      <c r="I20" s="6">
        <v>145728998</v>
      </c>
    </row>
    <row r="21" spans="2:9" x14ac:dyDescent="0.25">
      <c r="B21" s="65"/>
      <c r="C21" s="66"/>
      <c r="D21" s="67"/>
      <c r="E21" s="67"/>
      <c r="F21" s="73"/>
      <c r="G21" s="68"/>
      <c r="H21" s="9" t="s">
        <v>49</v>
      </c>
      <c r="I21" s="6">
        <v>145728998</v>
      </c>
    </row>
    <row r="22" spans="2:9" x14ac:dyDescent="0.25">
      <c r="B22" s="65"/>
      <c r="C22" s="66"/>
      <c r="D22" s="67"/>
      <c r="E22" s="67"/>
      <c r="F22" s="73"/>
      <c r="G22" s="68"/>
      <c r="H22" s="9" t="s">
        <v>46</v>
      </c>
      <c r="I22" s="6">
        <v>125946637</v>
      </c>
    </row>
    <row r="23" spans="2:9" x14ac:dyDescent="0.25">
      <c r="B23" s="65"/>
      <c r="C23" s="66"/>
      <c r="D23" s="67"/>
      <c r="E23" s="67"/>
      <c r="F23" s="73"/>
      <c r="G23" s="68"/>
      <c r="H23" s="9" t="s">
        <v>51</v>
      </c>
      <c r="I23" s="6">
        <v>125946637</v>
      </c>
    </row>
    <row r="24" spans="2:9" x14ac:dyDescent="0.25">
      <c r="B24" s="65"/>
      <c r="C24" s="66"/>
      <c r="D24" s="67"/>
      <c r="E24" s="67"/>
      <c r="F24" s="73"/>
      <c r="G24" s="68"/>
      <c r="H24" s="9" t="s">
        <v>39</v>
      </c>
      <c r="I24" s="6">
        <v>102504484</v>
      </c>
    </row>
    <row r="25" spans="2:9" x14ac:dyDescent="0.25">
      <c r="B25" s="65"/>
      <c r="C25" s="66"/>
      <c r="D25" s="67"/>
      <c r="E25" s="67"/>
      <c r="F25" s="73"/>
      <c r="G25" s="68"/>
      <c r="H25" s="9" t="s">
        <v>43</v>
      </c>
      <c r="I25" s="6">
        <v>102504484</v>
      </c>
    </row>
    <row r="26" spans="2:9" x14ac:dyDescent="0.25">
      <c r="B26" s="65"/>
      <c r="C26" s="66"/>
      <c r="D26" s="67"/>
      <c r="E26" s="67"/>
      <c r="F26" s="73"/>
      <c r="G26" s="68"/>
      <c r="H26" s="9" t="s">
        <v>45</v>
      </c>
      <c r="I26" s="6">
        <v>102504484</v>
      </c>
    </row>
    <row r="27" spans="2:9" x14ac:dyDescent="0.25">
      <c r="B27" s="65"/>
      <c r="C27" s="66"/>
      <c r="D27" s="67"/>
      <c r="E27" s="67"/>
      <c r="F27" s="73"/>
      <c r="G27" s="68"/>
      <c r="H27" s="9" t="s">
        <v>47</v>
      </c>
      <c r="I27" s="6">
        <v>102504484</v>
      </c>
    </row>
    <row r="28" spans="2:9" x14ac:dyDescent="0.25">
      <c r="B28" s="65"/>
      <c r="C28" s="66"/>
      <c r="D28" s="67"/>
      <c r="E28" s="67"/>
      <c r="F28" s="73"/>
      <c r="G28" s="68"/>
      <c r="H28" s="9" t="s">
        <v>48</v>
      </c>
      <c r="I28" s="6">
        <v>102504484</v>
      </c>
    </row>
    <row r="29" spans="2:9" x14ac:dyDescent="0.25">
      <c r="B29" s="65"/>
      <c r="C29" s="66"/>
      <c r="D29" s="67"/>
      <c r="E29" s="67"/>
      <c r="F29" s="73"/>
      <c r="G29" s="68"/>
      <c r="H29" s="9" t="s">
        <v>50</v>
      </c>
      <c r="I29" s="6">
        <v>102504484</v>
      </c>
    </row>
    <row r="30" spans="2:9" x14ac:dyDescent="0.25">
      <c r="B30" s="65"/>
      <c r="C30" s="66"/>
      <c r="D30" s="67"/>
      <c r="E30" s="67"/>
      <c r="F30" s="73"/>
      <c r="G30" s="68"/>
      <c r="H30" s="9" t="s">
        <v>36</v>
      </c>
      <c r="I30" s="6">
        <v>102504483</v>
      </c>
    </row>
    <row r="31" spans="2:9" x14ac:dyDescent="0.25">
      <c r="B31" s="65"/>
      <c r="C31" s="66"/>
      <c r="D31" s="67"/>
      <c r="E31" s="67"/>
      <c r="F31" s="73"/>
      <c r="G31" s="68"/>
      <c r="H31" s="9" t="s">
        <v>38</v>
      </c>
      <c r="I31" s="6">
        <v>102504483</v>
      </c>
    </row>
    <row r="32" spans="2:9" x14ac:dyDescent="0.25">
      <c r="B32" s="65"/>
      <c r="C32" s="66"/>
      <c r="D32" s="67"/>
      <c r="E32" s="67"/>
      <c r="F32" s="73"/>
      <c r="G32" s="68"/>
      <c r="H32" s="9" t="s">
        <v>32</v>
      </c>
      <c r="I32" s="6">
        <v>66666667</v>
      </c>
    </row>
    <row r="33" spans="2:9" x14ac:dyDescent="0.25">
      <c r="B33" s="65"/>
      <c r="C33" s="66"/>
      <c r="D33" s="67"/>
      <c r="E33" s="67"/>
      <c r="F33" s="73"/>
      <c r="G33" s="68"/>
      <c r="H33" s="9" t="s">
        <v>35</v>
      </c>
      <c r="I33" s="6">
        <v>66666667</v>
      </c>
    </row>
    <row r="34" spans="2:9" x14ac:dyDescent="0.25">
      <c r="B34" s="65"/>
      <c r="C34" s="66"/>
      <c r="D34" s="67"/>
      <c r="E34" s="67"/>
      <c r="F34" s="73"/>
      <c r="G34" s="68"/>
      <c r="H34" s="9" t="s">
        <v>40</v>
      </c>
      <c r="I34" s="6">
        <v>66666667</v>
      </c>
    </row>
    <row r="35" spans="2:9" x14ac:dyDescent="0.25">
      <c r="B35" s="65"/>
      <c r="C35" s="66"/>
      <c r="D35" s="67"/>
      <c r="E35" s="67"/>
      <c r="F35" s="73"/>
      <c r="G35" s="68"/>
      <c r="H35" s="9" t="s">
        <v>42</v>
      </c>
      <c r="I35" s="6">
        <v>66666667</v>
      </c>
    </row>
    <row r="36" spans="2:9" x14ac:dyDescent="0.25">
      <c r="B36" s="65"/>
      <c r="C36" s="66"/>
      <c r="D36" s="67"/>
      <c r="E36" s="67"/>
      <c r="F36" s="73"/>
      <c r="G36" s="68"/>
      <c r="H36" s="9" t="s">
        <v>41</v>
      </c>
      <c r="I36" s="6">
        <v>59279971</v>
      </c>
    </row>
    <row r="37" spans="2:9" x14ac:dyDescent="0.25">
      <c r="B37" s="65"/>
      <c r="C37" s="66"/>
      <c r="D37" s="67"/>
      <c r="E37" s="67"/>
      <c r="F37" s="73"/>
      <c r="G37" s="68"/>
      <c r="H37" s="9" t="s">
        <v>33</v>
      </c>
      <c r="I37" s="6">
        <v>59279970</v>
      </c>
    </row>
    <row r="38" spans="2:9" x14ac:dyDescent="0.25">
      <c r="B38" s="65"/>
      <c r="C38" s="66"/>
      <c r="D38" s="67"/>
      <c r="E38" s="67"/>
      <c r="F38" s="73"/>
      <c r="G38" s="68"/>
      <c r="H38" s="9" t="s">
        <v>34</v>
      </c>
      <c r="I38" s="6">
        <v>59279970</v>
      </c>
    </row>
    <row r="39" spans="2:9" x14ac:dyDescent="0.25">
      <c r="B39" s="65"/>
      <c r="C39" s="66"/>
      <c r="D39" s="67"/>
      <c r="E39" s="67"/>
      <c r="F39" s="74"/>
      <c r="G39" s="68"/>
      <c r="H39" s="9" t="s">
        <v>37</v>
      </c>
      <c r="I39" s="6">
        <v>59279970</v>
      </c>
    </row>
    <row r="40" spans="2:9" ht="63.75" x14ac:dyDescent="0.25">
      <c r="B40" s="3">
        <v>6</v>
      </c>
      <c r="C40" s="4">
        <v>2018011000474</v>
      </c>
      <c r="D40" s="5" t="s">
        <v>5</v>
      </c>
      <c r="E40" s="5">
        <v>2022</v>
      </c>
      <c r="F40" s="5" t="s">
        <v>56</v>
      </c>
      <c r="G40" s="6">
        <v>1052614463</v>
      </c>
      <c r="H40" s="9" t="s">
        <v>18</v>
      </c>
      <c r="I40" s="10">
        <f>+G40</f>
        <v>1052614463</v>
      </c>
    </row>
    <row r="41" spans="2:9" x14ac:dyDescent="0.25">
      <c r="B41" s="69" t="s">
        <v>52</v>
      </c>
      <c r="C41" s="70"/>
      <c r="D41" s="70"/>
      <c r="E41" s="71"/>
      <c r="F41" s="24"/>
      <c r="G41" s="22">
        <f>SUM(G6:G40)</f>
        <v>335626366854</v>
      </c>
      <c r="H41" s="23"/>
      <c r="I41" s="22">
        <f>SUM(I6:I40)</f>
        <v>335626366854</v>
      </c>
    </row>
    <row r="42" spans="2:9" s="21" customFormat="1" x14ac:dyDescent="0.25">
      <c r="B42" s="17"/>
      <c r="C42" s="18"/>
      <c r="D42" s="19"/>
      <c r="E42" s="19"/>
      <c r="F42" s="19"/>
      <c r="G42" s="20"/>
      <c r="I42" s="20"/>
    </row>
    <row r="43" spans="2:9" s="21" customFormat="1" x14ac:dyDescent="0.25">
      <c r="B43" s="17"/>
      <c r="C43" s="18"/>
      <c r="D43" s="19"/>
      <c r="E43" s="19"/>
      <c r="F43" s="19"/>
      <c r="G43" s="20"/>
      <c r="I43" s="20"/>
    </row>
    <row r="44" spans="2:9" s="21" customFormat="1" x14ac:dyDescent="0.25">
      <c r="B44" s="17"/>
      <c r="C44" s="18"/>
      <c r="D44" s="19"/>
      <c r="E44" s="19"/>
      <c r="F44" s="19"/>
      <c r="G44" s="20"/>
      <c r="I44" s="20"/>
    </row>
  </sheetData>
  <sortState ref="B38:I48">
    <sortCondition descending="1" ref="I37"/>
  </sortState>
  <mergeCells count="16">
    <mergeCell ref="B41:E41"/>
    <mergeCell ref="F6:F16"/>
    <mergeCell ref="F20:F39"/>
    <mergeCell ref="B6:B16"/>
    <mergeCell ref="C6:C16"/>
    <mergeCell ref="D6:D16"/>
    <mergeCell ref="E6:E16"/>
    <mergeCell ref="B2:I2"/>
    <mergeCell ref="G6:G16"/>
    <mergeCell ref="H4:I4"/>
    <mergeCell ref="B4:G4"/>
    <mergeCell ref="B20:B39"/>
    <mergeCell ref="C20:C39"/>
    <mergeCell ref="D20:D39"/>
    <mergeCell ref="E20:E39"/>
    <mergeCell ref="G20:G3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"/>
  <sheetViews>
    <sheetView workbookViewId="0">
      <selection activeCell="D25" sqref="D25"/>
    </sheetView>
  </sheetViews>
  <sheetFormatPr baseColWidth="10" defaultRowHeight="15" x14ac:dyDescent="0.25"/>
  <cols>
    <col min="1" max="1" width="4" style="104" customWidth="1"/>
    <col min="2" max="2" width="2" style="104" bestFit="1" customWidth="1"/>
    <col min="3" max="3" width="14" style="104" bestFit="1" customWidth="1"/>
    <col min="4" max="4" width="77.7109375" style="104" customWidth="1"/>
    <col min="5" max="5" width="12.7109375" style="104" bestFit="1" customWidth="1"/>
    <col min="6" max="6" width="20.7109375" style="104" customWidth="1"/>
    <col min="7" max="7" width="22" style="104" bestFit="1" customWidth="1"/>
    <col min="8" max="8" width="27.5703125" style="104" bestFit="1" customWidth="1"/>
    <col min="9" max="9" width="22" style="104" bestFit="1" customWidth="1"/>
    <col min="10" max="10" width="18.28515625" style="104" bestFit="1" customWidth="1"/>
    <col min="11" max="11" width="20.28515625" style="104" bestFit="1" customWidth="1"/>
    <col min="12" max="12" width="22" style="104" bestFit="1" customWidth="1"/>
    <col min="13" max="16384" width="11.42578125" style="104"/>
  </cols>
  <sheetData>
    <row r="2" spans="2:12" x14ac:dyDescent="0.25">
      <c r="B2" s="131" t="s">
        <v>108</v>
      </c>
      <c r="C2" s="131"/>
      <c r="D2" s="131"/>
      <c r="E2" s="131"/>
      <c r="F2" s="131"/>
      <c r="G2" s="131"/>
      <c r="H2" s="131"/>
      <c r="I2" s="131"/>
      <c r="J2" s="131"/>
      <c r="K2" s="131"/>
    </row>
    <row r="4" spans="2:12" ht="30" x14ac:dyDescent="0.25">
      <c r="B4" s="108" t="s">
        <v>62</v>
      </c>
      <c r="C4" s="108"/>
      <c r="D4" s="109"/>
      <c r="E4" s="110" t="s">
        <v>3</v>
      </c>
      <c r="F4" s="110" t="s">
        <v>116</v>
      </c>
      <c r="G4" s="110" t="s">
        <v>117</v>
      </c>
      <c r="H4" s="111" t="s">
        <v>14</v>
      </c>
      <c r="I4" s="111" t="s">
        <v>12</v>
      </c>
      <c r="J4" s="112" t="s">
        <v>58</v>
      </c>
      <c r="K4" s="111" t="s">
        <v>13</v>
      </c>
    </row>
    <row r="5" spans="2:12" ht="15" customHeight="1" x14ac:dyDescent="0.25">
      <c r="B5" s="113" t="s">
        <v>114</v>
      </c>
      <c r="C5" s="114"/>
      <c r="D5" s="114"/>
      <c r="E5" s="115"/>
      <c r="F5" s="116">
        <f>SUM(F6:F9)</f>
        <v>659664000000</v>
      </c>
      <c r="G5" s="116">
        <f>SUM(G6:G9)</f>
        <v>1501782417960.76</v>
      </c>
      <c r="H5" s="116">
        <f>SUM(H6:H9)</f>
        <v>2161446417960.76</v>
      </c>
      <c r="I5" s="116">
        <f>SUM(I6:I9)</f>
        <v>2155242527723.8101</v>
      </c>
      <c r="J5" s="116">
        <f>SUM(J6:J9)</f>
        <v>1544266036.1800001</v>
      </c>
      <c r="K5" s="116">
        <f>SUM(K6:K9)</f>
        <v>204212819333.01999</v>
      </c>
    </row>
    <row r="6" spans="2:12" x14ac:dyDescent="0.25">
      <c r="B6" s="117" t="s">
        <v>110</v>
      </c>
      <c r="C6" s="117"/>
      <c r="D6" s="117"/>
      <c r="E6" s="105">
        <v>2022</v>
      </c>
      <c r="F6" s="38">
        <v>10386000000</v>
      </c>
      <c r="G6" s="38"/>
      <c r="H6" s="101">
        <v>10386000000</v>
      </c>
      <c r="I6" s="101">
        <v>7413656545</v>
      </c>
      <c r="J6" s="101">
        <v>0</v>
      </c>
      <c r="K6" s="101">
        <v>7410622285</v>
      </c>
    </row>
    <row r="7" spans="2:12" x14ac:dyDescent="0.25">
      <c r="B7" s="117" t="s">
        <v>111</v>
      </c>
      <c r="C7" s="117"/>
      <c r="D7" s="117"/>
      <c r="E7" s="105"/>
      <c r="F7" s="38">
        <v>3660000000</v>
      </c>
      <c r="G7" s="38"/>
      <c r="H7" s="101">
        <v>3660000000</v>
      </c>
      <c r="I7" s="101">
        <v>3025949675.0500002</v>
      </c>
      <c r="J7" s="101">
        <v>198802036.18000001</v>
      </c>
      <c r="K7" s="101">
        <v>1857195027.02</v>
      </c>
    </row>
    <row r="8" spans="2:12" x14ac:dyDescent="0.25">
      <c r="B8" s="117" t="s">
        <v>118</v>
      </c>
      <c r="C8" s="117"/>
      <c r="D8" s="117"/>
      <c r="E8" s="105"/>
      <c r="F8" s="38">
        <v>644422000000</v>
      </c>
      <c r="G8" s="38">
        <f>1531507808964.76-29725391004</f>
        <v>1501782417960.76</v>
      </c>
      <c r="H8" s="101">
        <v>2146204417960.76</v>
      </c>
      <c r="I8" s="101">
        <v>2144802385503.76</v>
      </c>
      <c r="J8" s="101">
        <v>150000000</v>
      </c>
      <c r="K8" s="101">
        <v>194944466021</v>
      </c>
      <c r="L8" s="106"/>
    </row>
    <row r="9" spans="2:12" x14ac:dyDescent="0.25">
      <c r="B9" s="117" t="s">
        <v>112</v>
      </c>
      <c r="C9" s="117"/>
      <c r="D9" s="117"/>
      <c r="E9" s="105"/>
      <c r="F9" s="38">
        <v>1196000000</v>
      </c>
      <c r="G9" s="38"/>
      <c r="H9" s="101">
        <v>1196000000</v>
      </c>
      <c r="I9" s="102">
        <v>536000</v>
      </c>
      <c r="J9" s="101">
        <v>1195464000</v>
      </c>
      <c r="K9" s="101">
        <v>536000</v>
      </c>
      <c r="L9" s="106"/>
    </row>
    <row r="10" spans="2:12" ht="15" customHeight="1" x14ac:dyDescent="0.25">
      <c r="B10" s="118" t="s">
        <v>115</v>
      </c>
      <c r="C10" s="119"/>
      <c r="D10" s="119"/>
      <c r="E10" s="120"/>
      <c r="F10" s="103">
        <v>167403757</v>
      </c>
      <c r="G10" s="130">
        <v>0</v>
      </c>
      <c r="H10" s="103">
        <v>167403757</v>
      </c>
      <c r="I10" s="103">
        <v>0</v>
      </c>
      <c r="J10" s="103">
        <f>+H10</f>
        <v>167403757</v>
      </c>
      <c r="K10" s="103">
        <v>0</v>
      </c>
    </row>
    <row r="11" spans="2:12" ht="30" x14ac:dyDescent="0.25">
      <c r="B11" s="121" t="s">
        <v>0</v>
      </c>
      <c r="C11" s="121" t="s">
        <v>1</v>
      </c>
      <c r="D11" s="121" t="s">
        <v>113</v>
      </c>
      <c r="E11" s="122" t="s">
        <v>3</v>
      </c>
      <c r="F11" s="123">
        <f>SUM(F12:F17)</f>
        <v>79300000000</v>
      </c>
      <c r="G11" s="123">
        <f>SUM(G12:G17)</f>
        <v>256326366854</v>
      </c>
      <c r="H11" s="123">
        <f t="shared" ref="H11:K11" si="0">SUM(H12:H17)</f>
        <v>335626366854</v>
      </c>
      <c r="I11" s="123">
        <f t="shared" si="0"/>
        <v>334616587232.91998</v>
      </c>
      <c r="J11" s="123">
        <f t="shared" si="0"/>
        <v>872383357.24999964</v>
      </c>
      <c r="K11" s="123">
        <f t="shared" si="0"/>
        <v>1811299953.5900002</v>
      </c>
    </row>
    <row r="12" spans="2:12" ht="45" x14ac:dyDescent="0.25">
      <c r="B12" s="124">
        <v>1</v>
      </c>
      <c r="C12" s="125">
        <v>2018011000472</v>
      </c>
      <c r="D12" s="126" t="s">
        <v>4</v>
      </c>
      <c r="E12" s="127">
        <v>2022</v>
      </c>
      <c r="F12" s="38">
        <v>1867173689</v>
      </c>
      <c r="G12" s="38">
        <v>0</v>
      </c>
      <c r="H12" s="38">
        <v>1867173689</v>
      </c>
      <c r="I12" s="38">
        <v>1706375766.1700001</v>
      </c>
      <c r="J12" s="38">
        <v>44281800</v>
      </c>
      <c r="K12" s="38">
        <v>1069718304.59</v>
      </c>
      <c r="L12" s="107"/>
    </row>
    <row r="13" spans="2:12" ht="45" x14ac:dyDescent="0.25">
      <c r="B13" s="124">
        <v>2</v>
      </c>
      <c r="C13" s="125">
        <v>2018011000474</v>
      </c>
      <c r="D13" s="126" t="s">
        <v>5</v>
      </c>
      <c r="E13" s="127">
        <v>2022</v>
      </c>
      <c r="F13" s="38">
        <v>1052614463</v>
      </c>
      <c r="G13" s="38">
        <v>0</v>
      </c>
      <c r="H13" s="38">
        <v>1052614463</v>
      </c>
      <c r="I13" s="38">
        <v>1000770095.4</v>
      </c>
      <c r="J13" s="38">
        <v>30964226.600000001</v>
      </c>
      <c r="K13" s="38">
        <v>741581649</v>
      </c>
      <c r="L13" s="107"/>
    </row>
    <row r="14" spans="2:12" ht="30" x14ac:dyDescent="0.25">
      <c r="B14" s="124">
        <v>3</v>
      </c>
      <c r="C14" s="125">
        <v>2020011000202</v>
      </c>
      <c r="D14" s="126" t="s">
        <v>6</v>
      </c>
      <c r="E14" s="127">
        <v>2022</v>
      </c>
      <c r="F14" s="38">
        <v>20000000000</v>
      </c>
      <c r="G14" s="38">
        <v>0</v>
      </c>
      <c r="H14" s="38">
        <v>20000000000</v>
      </c>
      <c r="I14" s="38">
        <v>20000000000</v>
      </c>
      <c r="J14" s="38">
        <f t="shared" ref="J14:J17" si="1">+H14-I14</f>
        <v>0</v>
      </c>
      <c r="K14" s="38">
        <v>0</v>
      </c>
    </row>
    <row r="15" spans="2:12" ht="45" x14ac:dyDescent="0.25">
      <c r="B15" s="124">
        <v>4</v>
      </c>
      <c r="C15" s="125">
        <v>2018011001058</v>
      </c>
      <c r="D15" s="126" t="s">
        <v>7</v>
      </c>
      <c r="E15" s="127" t="s">
        <v>8</v>
      </c>
      <c r="F15" s="38">
        <v>5725209492</v>
      </c>
      <c r="G15" s="38">
        <v>0</v>
      </c>
      <c r="H15" s="38">
        <v>5725209492</v>
      </c>
      <c r="I15" s="38">
        <v>5725209492</v>
      </c>
      <c r="J15" s="38">
        <f t="shared" si="1"/>
        <v>0</v>
      </c>
      <c r="K15" s="38">
        <v>0</v>
      </c>
    </row>
    <row r="16" spans="2:12" ht="30" x14ac:dyDescent="0.25">
      <c r="B16" s="124">
        <v>5</v>
      </c>
      <c r="C16" s="125">
        <v>2020011000163</v>
      </c>
      <c r="D16" s="126" t="s">
        <v>9</v>
      </c>
      <c r="E16" s="127">
        <v>2022</v>
      </c>
      <c r="F16" s="38">
        <v>10655002356</v>
      </c>
      <c r="G16" s="38">
        <v>0</v>
      </c>
      <c r="H16" s="38">
        <v>10655002356</v>
      </c>
      <c r="I16" s="38">
        <v>9857865025.3500004</v>
      </c>
      <c r="J16" s="38">
        <f t="shared" si="1"/>
        <v>797137330.64999962</v>
      </c>
      <c r="K16" s="38">
        <v>0</v>
      </c>
    </row>
    <row r="17" spans="2:11" ht="30" x14ac:dyDescent="0.25">
      <c r="B17" s="124">
        <v>6</v>
      </c>
      <c r="C17" s="125">
        <v>2020011000069</v>
      </c>
      <c r="D17" s="126" t="s">
        <v>10</v>
      </c>
      <c r="E17" s="127" t="s">
        <v>11</v>
      </c>
      <c r="F17" s="38">
        <v>40000000000</v>
      </c>
      <c r="G17" s="38">
        <v>256326366854</v>
      </c>
      <c r="H17" s="38">
        <v>296326366854</v>
      </c>
      <c r="I17" s="38">
        <v>296326366854</v>
      </c>
      <c r="J17" s="38">
        <f t="shared" si="1"/>
        <v>0</v>
      </c>
      <c r="K17" s="38">
        <v>0</v>
      </c>
    </row>
    <row r="18" spans="2:11" ht="45" customHeight="1" x14ac:dyDescent="0.25">
      <c r="B18" s="128" t="s">
        <v>119</v>
      </c>
      <c r="C18" s="129"/>
      <c r="D18" s="129"/>
      <c r="E18" s="129"/>
      <c r="F18" s="129"/>
      <c r="G18" s="129"/>
      <c r="H18" s="129"/>
      <c r="I18" s="129"/>
      <c r="J18" s="129"/>
      <c r="K18" s="129"/>
    </row>
    <row r="21" spans="2:11" x14ac:dyDescent="0.25">
      <c r="F21" s="106">
        <f>+F5+F10+F11</f>
        <v>739131403757</v>
      </c>
    </row>
  </sheetData>
  <mergeCells count="10">
    <mergeCell ref="B18:K18"/>
    <mergeCell ref="B2:K2"/>
    <mergeCell ref="E6:E9"/>
    <mergeCell ref="B6:D6"/>
    <mergeCell ref="B7:D7"/>
    <mergeCell ref="B8:D8"/>
    <mergeCell ref="B9:D9"/>
    <mergeCell ref="B4:D4"/>
    <mergeCell ref="B10:E10"/>
    <mergeCell ref="B5:E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9"/>
  <sheetViews>
    <sheetView workbookViewId="0">
      <selection activeCell="D13" sqref="D13"/>
    </sheetView>
  </sheetViews>
  <sheetFormatPr baseColWidth="10" defaultRowHeight="15" x14ac:dyDescent="0.25"/>
  <cols>
    <col min="2" max="2" width="3.42578125" customWidth="1"/>
    <col min="3" max="3" width="14" bestFit="1" customWidth="1"/>
    <col min="4" max="4" width="66" customWidth="1"/>
    <col min="5" max="5" width="19.28515625" bestFit="1" customWidth="1"/>
  </cols>
  <sheetData>
    <row r="3" spans="2:5" s="25" customFormat="1" x14ac:dyDescent="0.25">
      <c r="B3" s="58" t="s">
        <v>109</v>
      </c>
      <c r="C3" s="58"/>
      <c r="D3" s="58"/>
      <c r="E3" s="58"/>
    </row>
    <row r="4" spans="2:5" s="25" customFormat="1" ht="15.75" thickBot="1" x14ac:dyDescent="0.3"/>
    <row r="5" spans="2:5" ht="15.75" thickBot="1" x14ac:dyDescent="0.3">
      <c r="B5" s="34" t="s">
        <v>0</v>
      </c>
      <c r="C5" s="35" t="s">
        <v>1</v>
      </c>
      <c r="D5" s="35" t="s">
        <v>2</v>
      </c>
      <c r="E5" s="36" t="s">
        <v>59</v>
      </c>
    </row>
    <row r="6" spans="2:5" ht="45" x14ac:dyDescent="0.25">
      <c r="B6" s="29">
        <v>1</v>
      </c>
      <c r="C6" s="30">
        <v>2018011000472</v>
      </c>
      <c r="D6" s="31" t="s">
        <v>4</v>
      </c>
      <c r="E6" s="32">
        <v>812600000</v>
      </c>
    </row>
    <row r="7" spans="2:5" ht="60" x14ac:dyDescent="0.25">
      <c r="B7" s="28">
        <v>3</v>
      </c>
      <c r="C7" s="27">
        <v>2018011000474</v>
      </c>
      <c r="D7" s="26" t="s">
        <v>5</v>
      </c>
      <c r="E7" s="33">
        <v>812743039</v>
      </c>
    </row>
    <row r="8" spans="2:5" ht="45" x14ac:dyDescent="0.25">
      <c r="B8" s="28">
        <v>7</v>
      </c>
      <c r="C8" s="27">
        <v>2020011000202</v>
      </c>
      <c r="D8" s="26" t="s">
        <v>60</v>
      </c>
      <c r="E8" s="33">
        <v>48579489415</v>
      </c>
    </row>
    <row r="9" spans="2:5" ht="15.75" thickBot="1" x14ac:dyDescent="0.3">
      <c r="B9" s="81" t="s">
        <v>52</v>
      </c>
      <c r="C9" s="82"/>
      <c r="D9" s="82"/>
      <c r="E9" s="37">
        <v>50204832454</v>
      </c>
    </row>
  </sheetData>
  <mergeCells count="2">
    <mergeCell ref="B9:D9"/>
    <mergeCell ref="B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5"/>
  <sheetViews>
    <sheetView tabSelected="1" workbookViewId="0">
      <selection activeCell="D6" sqref="D6:D24"/>
    </sheetView>
  </sheetViews>
  <sheetFormatPr baseColWidth="10" defaultRowHeight="15" x14ac:dyDescent="0.25"/>
  <cols>
    <col min="1" max="1" width="11.42578125" style="43"/>
    <col min="2" max="2" width="9.7109375" style="43" bestFit="1" customWidth="1"/>
    <col min="3" max="3" width="24.7109375" style="43" bestFit="1" customWidth="1"/>
    <col min="4" max="5" width="40" style="43" customWidth="1"/>
    <col min="6" max="6" width="20.5703125" style="45" bestFit="1" customWidth="1"/>
    <col min="7" max="7" width="23.42578125" style="45" bestFit="1" customWidth="1"/>
    <col min="8" max="8" width="16.28515625" style="45" bestFit="1" customWidth="1"/>
    <col min="9" max="9" width="18.28515625" style="45" bestFit="1" customWidth="1"/>
    <col min="10" max="10" width="18.28515625" style="45" customWidth="1"/>
    <col min="11" max="11" width="18.28515625" style="43" bestFit="1" customWidth="1"/>
    <col min="12" max="12" width="18.85546875" style="43" bestFit="1" customWidth="1"/>
    <col min="13" max="13" width="14.5703125" style="43" bestFit="1" customWidth="1"/>
    <col min="14" max="16384" width="11.42578125" style="43"/>
  </cols>
  <sheetData>
    <row r="2" spans="2:10" x14ac:dyDescent="0.25">
      <c r="B2" s="132" t="s">
        <v>120</v>
      </c>
      <c r="C2" s="132"/>
      <c r="D2" s="132"/>
      <c r="E2" s="132"/>
      <c r="F2" s="132"/>
      <c r="G2" s="132"/>
      <c r="H2" s="132"/>
      <c r="I2" s="132"/>
    </row>
    <row r="4" spans="2:10" s="39" customFormat="1" ht="30" x14ac:dyDescent="0.25">
      <c r="B4" s="51" t="s">
        <v>61</v>
      </c>
      <c r="C4" s="51" t="s">
        <v>62</v>
      </c>
      <c r="D4" s="54" t="s">
        <v>63</v>
      </c>
      <c r="E4" s="51" t="s">
        <v>16</v>
      </c>
      <c r="F4" s="55" t="s">
        <v>64</v>
      </c>
      <c r="G4" s="52" t="s">
        <v>65</v>
      </c>
      <c r="H4" s="52" t="s">
        <v>66</v>
      </c>
      <c r="I4" s="52" t="s">
        <v>67</v>
      </c>
      <c r="J4" s="56"/>
    </row>
    <row r="5" spans="2:10" ht="51" x14ac:dyDescent="0.25">
      <c r="B5" s="26">
        <v>2018</v>
      </c>
      <c r="C5" s="40" t="s">
        <v>68</v>
      </c>
      <c r="D5" s="41" t="s">
        <v>69</v>
      </c>
      <c r="E5" s="41" t="s">
        <v>73</v>
      </c>
      <c r="F5" s="42">
        <v>159905366</v>
      </c>
      <c r="G5" s="42">
        <v>147331050</v>
      </c>
      <c r="H5" s="42">
        <f t="shared" ref="H5" si="0">+G5-I5</f>
        <v>147331050</v>
      </c>
      <c r="I5" s="42">
        <v>0</v>
      </c>
      <c r="J5" s="57"/>
    </row>
    <row r="6" spans="2:10" x14ac:dyDescent="0.25">
      <c r="B6" s="99">
        <v>2018</v>
      </c>
      <c r="C6" s="98" t="s">
        <v>70</v>
      </c>
      <c r="D6" s="97" t="s">
        <v>71</v>
      </c>
      <c r="E6" s="41" t="s">
        <v>78</v>
      </c>
      <c r="F6" s="42">
        <v>8505518</v>
      </c>
      <c r="G6" s="42">
        <v>7808193</v>
      </c>
      <c r="H6" s="42">
        <v>7808193</v>
      </c>
      <c r="I6" s="42"/>
      <c r="J6" s="57"/>
    </row>
    <row r="7" spans="2:10" x14ac:dyDescent="0.25">
      <c r="B7" s="100"/>
      <c r="C7" s="88"/>
      <c r="D7" s="86"/>
      <c r="E7" s="41" t="s">
        <v>24</v>
      </c>
      <c r="F7" s="42">
        <v>69784945</v>
      </c>
      <c r="G7" s="42">
        <v>59809705</v>
      </c>
      <c r="H7" s="42">
        <v>59809705</v>
      </c>
      <c r="I7" s="42"/>
      <c r="J7" s="57"/>
    </row>
    <row r="8" spans="2:10" x14ac:dyDescent="0.25">
      <c r="B8" s="100"/>
      <c r="C8" s="88"/>
      <c r="D8" s="86"/>
      <c r="E8" s="41" t="s">
        <v>31</v>
      </c>
      <c r="F8" s="42">
        <v>13956989</v>
      </c>
      <c r="G8" s="42">
        <v>12843138</v>
      </c>
      <c r="H8" s="42">
        <v>12843138</v>
      </c>
      <c r="I8" s="42"/>
      <c r="J8" s="57"/>
    </row>
    <row r="9" spans="2:10" x14ac:dyDescent="0.25">
      <c r="B9" s="100"/>
      <c r="C9" s="88"/>
      <c r="D9" s="86"/>
      <c r="E9" s="41" t="s">
        <v>94</v>
      </c>
      <c r="F9" s="42">
        <v>33365449</v>
      </c>
      <c r="G9" s="42">
        <v>32696161</v>
      </c>
      <c r="H9" s="42">
        <v>32696161</v>
      </c>
      <c r="I9" s="42"/>
      <c r="J9" s="57"/>
    </row>
    <row r="10" spans="2:10" x14ac:dyDescent="0.25">
      <c r="B10" s="100"/>
      <c r="C10" s="88"/>
      <c r="D10" s="86"/>
      <c r="E10" s="41" t="s">
        <v>95</v>
      </c>
      <c r="F10" s="42">
        <v>13956989</v>
      </c>
      <c r="G10" s="42">
        <v>11820986</v>
      </c>
      <c r="H10" s="42">
        <v>11820986</v>
      </c>
      <c r="I10" s="42"/>
      <c r="J10" s="57"/>
    </row>
    <row r="11" spans="2:10" x14ac:dyDescent="0.25">
      <c r="B11" s="100"/>
      <c r="C11" s="88"/>
      <c r="D11" s="86"/>
      <c r="E11" s="41" t="s">
        <v>90</v>
      </c>
      <c r="F11" s="42">
        <v>13956989</v>
      </c>
      <c r="G11" s="42">
        <v>12961941</v>
      </c>
      <c r="H11" s="42">
        <v>12961941</v>
      </c>
      <c r="I11" s="42"/>
      <c r="J11" s="57"/>
    </row>
    <row r="12" spans="2:10" x14ac:dyDescent="0.25">
      <c r="B12" s="100"/>
      <c r="C12" s="88"/>
      <c r="D12" s="86"/>
      <c r="E12" s="41" t="s">
        <v>25</v>
      </c>
      <c r="F12" s="42">
        <v>20935484</v>
      </c>
      <c r="G12" s="42">
        <v>20442911</v>
      </c>
      <c r="H12" s="42">
        <v>20442911</v>
      </c>
      <c r="I12" s="42"/>
      <c r="J12" s="57"/>
    </row>
    <row r="13" spans="2:10" x14ac:dyDescent="0.25">
      <c r="B13" s="100"/>
      <c r="C13" s="88"/>
      <c r="D13" s="86"/>
      <c r="E13" s="41" t="s">
        <v>96</v>
      </c>
      <c r="F13" s="42">
        <v>6978495</v>
      </c>
      <c r="G13" s="42">
        <v>6480970</v>
      </c>
      <c r="H13" s="42">
        <v>6480970</v>
      </c>
      <c r="I13" s="42"/>
      <c r="J13" s="57"/>
    </row>
    <row r="14" spans="2:10" x14ac:dyDescent="0.25">
      <c r="B14" s="100"/>
      <c r="C14" s="88"/>
      <c r="D14" s="86"/>
      <c r="E14" s="41" t="s">
        <v>19</v>
      </c>
      <c r="F14" s="42">
        <v>27913978</v>
      </c>
      <c r="G14" s="42">
        <v>26923882</v>
      </c>
      <c r="H14" s="42">
        <v>26923882</v>
      </c>
      <c r="I14" s="42"/>
      <c r="J14" s="57"/>
    </row>
    <row r="15" spans="2:10" x14ac:dyDescent="0.25">
      <c r="B15" s="100"/>
      <c r="C15" s="88"/>
      <c r="D15" s="86"/>
      <c r="E15" s="41" t="s">
        <v>26</v>
      </c>
      <c r="F15" s="42">
        <v>13956989</v>
      </c>
      <c r="G15" s="42">
        <v>10961941</v>
      </c>
      <c r="H15" s="42">
        <v>10961941</v>
      </c>
      <c r="I15" s="42"/>
      <c r="J15" s="57"/>
    </row>
    <row r="16" spans="2:10" x14ac:dyDescent="0.25">
      <c r="B16" s="100"/>
      <c r="C16" s="88"/>
      <c r="D16" s="86"/>
      <c r="E16" s="41" t="s">
        <v>29</v>
      </c>
      <c r="F16" s="42">
        <v>20935484</v>
      </c>
      <c r="G16" s="42">
        <v>15561715</v>
      </c>
      <c r="H16" s="42">
        <v>15561715</v>
      </c>
      <c r="I16" s="42"/>
      <c r="J16" s="57"/>
    </row>
    <row r="17" spans="2:11" x14ac:dyDescent="0.25">
      <c r="B17" s="100"/>
      <c r="C17" s="88"/>
      <c r="D17" s="86"/>
      <c r="E17" s="41" t="s">
        <v>97</v>
      </c>
      <c r="F17" s="42">
        <v>41870967</v>
      </c>
      <c r="G17" s="42">
        <v>38885823</v>
      </c>
      <c r="H17" s="42">
        <v>38885823</v>
      </c>
      <c r="I17" s="42"/>
      <c r="J17" s="57"/>
    </row>
    <row r="18" spans="2:11" x14ac:dyDescent="0.25">
      <c r="B18" s="100"/>
      <c r="C18" s="88"/>
      <c r="D18" s="86"/>
      <c r="E18" s="41" t="s">
        <v>20</v>
      </c>
      <c r="F18" s="42">
        <v>27913978</v>
      </c>
      <c r="G18" s="42">
        <v>26923882</v>
      </c>
      <c r="H18" s="42">
        <v>26923882</v>
      </c>
      <c r="I18" s="42"/>
      <c r="J18" s="57"/>
    </row>
    <row r="19" spans="2:11" x14ac:dyDescent="0.25">
      <c r="B19" s="100"/>
      <c r="C19" s="88"/>
      <c r="D19" s="86"/>
      <c r="E19" s="41" t="s">
        <v>98</v>
      </c>
      <c r="F19" s="42">
        <v>20935484</v>
      </c>
      <c r="G19" s="42">
        <v>18442911</v>
      </c>
      <c r="H19" s="42">
        <v>18442911</v>
      </c>
      <c r="I19" s="42"/>
      <c r="J19" s="57"/>
    </row>
    <row r="20" spans="2:11" x14ac:dyDescent="0.25">
      <c r="B20" s="100"/>
      <c r="C20" s="88"/>
      <c r="D20" s="86"/>
      <c r="E20" s="41" t="s">
        <v>23</v>
      </c>
      <c r="F20" s="42">
        <v>13956989</v>
      </c>
      <c r="G20" s="42">
        <v>12961941</v>
      </c>
      <c r="H20" s="42">
        <v>12961941</v>
      </c>
      <c r="I20" s="42"/>
      <c r="J20" s="57"/>
      <c r="K20" s="50"/>
    </row>
    <row r="21" spans="2:11" x14ac:dyDescent="0.25">
      <c r="B21" s="100"/>
      <c r="C21" s="88"/>
      <c r="D21" s="86"/>
      <c r="E21" s="41" t="s">
        <v>22</v>
      </c>
      <c r="F21" s="42">
        <v>20935484</v>
      </c>
      <c r="G21" s="42">
        <v>18442911</v>
      </c>
      <c r="H21" s="42">
        <v>18442911</v>
      </c>
      <c r="I21" s="42"/>
      <c r="J21" s="57"/>
      <c r="K21" s="50"/>
    </row>
    <row r="22" spans="2:11" x14ac:dyDescent="0.25">
      <c r="B22" s="100"/>
      <c r="C22" s="88"/>
      <c r="D22" s="86"/>
      <c r="E22" s="41" t="s">
        <v>82</v>
      </c>
      <c r="F22" s="42">
        <v>13956989</v>
      </c>
      <c r="G22" s="42">
        <v>12961941</v>
      </c>
      <c r="H22" s="42">
        <v>12961941</v>
      </c>
      <c r="I22" s="42"/>
      <c r="J22" s="57"/>
    </row>
    <row r="23" spans="2:11" x14ac:dyDescent="0.25">
      <c r="B23" s="100"/>
      <c r="C23" s="88"/>
      <c r="D23" s="86"/>
      <c r="E23" s="41" t="s">
        <v>99</v>
      </c>
      <c r="F23" s="42">
        <v>27913978</v>
      </c>
      <c r="G23" s="42">
        <v>26923882</v>
      </c>
      <c r="H23" s="42">
        <v>26923882</v>
      </c>
      <c r="I23" s="42"/>
      <c r="J23" s="57"/>
    </row>
    <row r="24" spans="2:11" x14ac:dyDescent="0.25">
      <c r="B24" s="100"/>
      <c r="C24" s="88"/>
      <c r="D24" s="86"/>
      <c r="E24" s="41" t="s">
        <v>27</v>
      </c>
      <c r="F24" s="42">
        <v>13956989</v>
      </c>
      <c r="G24" s="42">
        <v>13707812</v>
      </c>
      <c r="H24" s="42">
        <v>13707812</v>
      </c>
      <c r="I24" s="42"/>
      <c r="J24" s="57"/>
    </row>
    <row r="25" spans="2:11" ht="51" x14ac:dyDescent="0.25">
      <c r="B25" s="26">
        <v>2019</v>
      </c>
      <c r="C25" s="41" t="s">
        <v>74</v>
      </c>
      <c r="D25" s="41" t="s">
        <v>53</v>
      </c>
      <c r="E25" s="41" t="s">
        <v>31</v>
      </c>
      <c r="F25" s="42">
        <v>50000000000</v>
      </c>
      <c r="G25" s="42">
        <v>50000000000</v>
      </c>
      <c r="H25" s="42">
        <f>+G25-I25</f>
        <v>2500000000</v>
      </c>
      <c r="I25" s="42">
        <v>47500000000</v>
      </c>
      <c r="J25" s="57"/>
    </row>
    <row r="26" spans="2:11" ht="51" x14ac:dyDescent="0.25">
      <c r="B26" s="26">
        <v>2019</v>
      </c>
      <c r="C26" s="41" t="s">
        <v>75</v>
      </c>
      <c r="D26" s="41" t="s">
        <v>76</v>
      </c>
      <c r="E26" s="41" t="s">
        <v>20</v>
      </c>
      <c r="F26" s="42">
        <v>20896432618</v>
      </c>
      <c r="G26" s="42">
        <v>20896432618</v>
      </c>
      <c r="H26" s="42">
        <f t="shared" ref="H26:H56" si="1">+G26-I26</f>
        <v>7089643261</v>
      </c>
      <c r="I26" s="42">
        <v>13806789357</v>
      </c>
      <c r="J26" s="57"/>
    </row>
    <row r="27" spans="2:11" ht="51" x14ac:dyDescent="0.25">
      <c r="B27" s="26">
        <v>2020</v>
      </c>
      <c r="C27" s="41" t="s">
        <v>74</v>
      </c>
      <c r="D27" s="41" t="s">
        <v>53</v>
      </c>
      <c r="E27" s="41" t="s">
        <v>31</v>
      </c>
      <c r="F27" s="42">
        <v>50000000000</v>
      </c>
      <c r="G27" s="42">
        <v>50000000000</v>
      </c>
      <c r="H27" s="42">
        <f>+G27-I27</f>
        <v>0</v>
      </c>
      <c r="I27" s="42">
        <v>50000000000</v>
      </c>
      <c r="J27" s="57"/>
    </row>
    <row r="28" spans="2:11" ht="51" x14ac:dyDescent="0.25">
      <c r="B28" s="26">
        <v>2020</v>
      </c>
      <c r="C28" s="41" t="s">
        <v>75</v>
      </c>
      <c r="D28" s="41" t="s">
        <v>76</v>
      </c>
      <c r="E28" s="41" t="s">
        <v>20</v>
      </c>
      <c r="F28" s="42">
        <v>18000000000</v>
      </c>
      <c r="G28" s="42">
        <v>18000000000</v>
      </c>
      <c r="H28" s="42">
        <f t="shared" si="1"/>
        <v>0</v>
      </c>
      <c r="I28" s="42">
        <v>18000000000</v>
      </c>
      <c r="J28" s="57"/>
    </row>
    <row r="29" spans="2:11" x14ac:dyDescent="0.25">
      <c r="B29" s="85">
        <v>2020</v>
      </c>
      <c r="C29" s="84" t="s">
        <v>77</v>
      </c>
      <c r="D29" s="84" t="s">
        <v>10</v>
      </c>
      <c r="E29" s="41" t="s">
        <v>78</v>
      </c>
      <c r="F29" s="42">
        <v>5000000000</v>
      </c>
      <c r="G29" s="42">
        <v>5000000000</v>
      </c>
      <c r="H29" s="42"/>
      <c r="I29" s="42">
        <f>+G29</f>
        <v>5000000000</v>
      </c>
      <c r="J29" s="57"/>
    </row>
    <row r="30" spans="2:11" x14ac:dyDescent="0.25">
      <c r="B30" s="85"/>
      <c r="C30" s="84"/>
      <c r="D30" s="84"/>
      <c r="E30" s="41" t="s">
        <v>79</v>
      </c>
      <c r="F30" s="42">
        <v>2241501623</v>
      </c>
      <c r="G30" s="42">
        <v>2241501623</v>
      </c>
      <c r="H30" s="42"/>
      <c r="I30" s="42">
        <f t="shared" ref="I30:I37" si="2">+G30</f>
        <v>2241501623</v>
      </c>
      <c r="J30" s="57"/>
    </row>
    <row r="31" spans="2:11" x14ac:dyDescent="0.25">
      <c r="B31" s="85"/>
      <c r="C31" s="84"/>
      <c r="D31" s="84"/>
      <c r="E31" s="41" t="s">
        <v>80</v>
      </c>
      <c r="F31" s="42">
        <v>22899947818</v>
      </c>
      <c r="G31" s="42">
        <v>22899947818</v>
      </c>
      <c r="H31" s="42"/>
      <c r="I31" s="42">
        <f t="shared" si="2"/>
        <v>22899947818</v>
      </c>
      <c r="J31" s="57"/>
    </row>
    <row r="32" spans="2:11" x14ac:dyDescent="0.25">
      <c r="B32" s="85"/>
      <c r="C32" s="84"/>
      <c r="D32" s="84"/>
      <c r="E32" s="41" t="s">
        <v>26</v>
      </c>
      <c r="F32" s="42">
        <v>3000000000</v>
      </c>
      <c r="G32" s="42">
        <v>3000000000</v>
      </c>
      <c r="H32" s="42"/>
      <c r="I32" s="42">
        <f t="shared" si="2"/>
        <v>3000000000</v>
      </c>
      <c r="J32" s="57"/>
    </row>
    <row r="33" spans="2:12" x14ac:dyDescent="0.25">
      <c r="B33" s="85"/>
      <c r="C33" s="84"/>
      <c r="D33" s="84"/>
      <c r="E33" s="41" t="s">
        <v>81</v>
      </c>
      <c r="F33" s="42">
        <v>3000000000</v>
      </c>
      <c r="G33" s="42">
        <v>3000000000</v>
      </c>
      <c r="H33" s="42"/>
      <c r="I33" s="42">
        <f t="shared" si="2"/>
        <v>3000000000</v>
      </c>
      <c r="J33" s="57"/>
    </row>
    <row r="34" spans="2:12" x14ac:dyDescent="0.25">
      <c r="B34" s="85"/>
      <c r="C34" s="84"/>
      <c r="D34" s="84"/>
      <c r="E34" s="41" t="s">
        <v>21</v>
      </c>
      <c r="F34" s="42">
        <v>7000000000</v>
      </c>
      <c r="G34" s="42">
        <v>7000000000</v>
      </c>
      <c r="H34" s="42"/>
      <c r="I34" s="42">
        <f t="shared" si="2"/>
        <v>7000000000</v>
      </c>
      <c r="J34" s="57"/>
    </row>
    <row r="35" spans="2:12" x14ac:dyDescent="0.25">
      <c r="B35" s="85"/>
      <c r="C35" s="84"/>
      <c r="D35" s="84"/>
      <c r="E35" s="41" t="s">
        <v>23</v>
      </c>
      <c r="F35" s="42">
        <v>5951998046</v>
      </c>
      <c r="G35" s="42">
        <v>5951998046</v>
      </c>
      <c r="H35" s="42"/>
      <c r="I35" s="42">
        <f t="shared" si="2"/>
        <v>5951998046</v>
      </c>
      <c r="J35" s="57"/>
    </row>
    <row r="36" spans="2:12" x14ac:dyDescent="0.25">
      <c r="B36" s="85"/>
      <c r="C36" s="84"/>
      <c r="D36" s="84"/>
      <c r="E36" s="41" t="s">
        <v>22</v>
      </c>
      <c r="F36" s="42">
        <v>13789058122</v>
      </c>
      <c r="G36" s="42">
        <v>13789058122</v>
      </c>
      <c r="H36" s="42"/>
      <c r="I36" s="42">
        <f t="shared" si="2"/>
        <v>13789058122</v>
      </c>
      <c r="J36" s="57"/>
    </row>
    <row r="37" spans="2:12" x14ac:dyDescent="0.25">
      <c r="B37" s="85"/>
      <c r="C37" s="84"/>
      <c r="D37" s="84"/>
      <c r="E37" s="41" t="s">
        <v>82</v>
      </c>
      <c r="F37" s="42">
        <v>20999996058</v>
      </c>
      <c r="G37" s="42">
        <v>20999996058</v>
      </c>
      <c r="H37" s="42"/>
      <c r="I37" s="42">
        <f t="shared" si="2"/>
        <v>20999996058</v>
      </c>
      <c r="J37" s="57"/>
    </row>
    <row r="38" spans="2:12" ht="38.25" x14ac:dyDescent="0.25">
      <c r="B38" s="26">
        <v>2020</v>
      </c>
      <c r="C38" s="41" t="s">
        <v>83</v>
      </c>
      <c r="D38" s="41" t="s">
        <v>84</v>
      </c>
      <c r="E38" s="41" t="s">
        <v>72</v>
      </c>
      <c r="F38" s="44">
        <v>200000000</v>
      </c>
      <c r="G38" s="44">
        <v>200000000</v>
      </c>
      <c r="H38" s="42">
        <f t="shared" si="1"/>
        <v>0</v>
      </c>
      <c r="I38" s="44">
        <v>200000000</v>
      </c>
      <c r="J38" s="57"/>
      <c r="L38" s="45"/>
    </row>
    <row r="39" spans="2:12" x14ac:dyDescent="0.25">
      <c r="B39" s="90">
        <v>2021</v>
      </c>
      <c r="C39" s="88" t="s">
        <v>85</v>
      </c>
      <c r="D39" s="86" t="s">
        <v>71</v>
      </c>
      <c r="E39" s="41" t="s">
        <v>78</v>
      </c>
      <c r="F39" s="44">
        <v>179930283</v>
      </c>
      <c r="G39" s="47">
        <v>92480841</v>
      </c>
      <c r="H39" s="42">
        <v>92480841</v>
      </c>
      <c r="I39" s="44"/>
      <c r="J39" s="57"/>
      <c r="L39" s="45"/>
    </row>
    <row r="40" spans="2:12" x14ac:dyDescent="0.25">
      <c r="B40" s="90"/>
      <c r="C40" s="88"/>
      <c r="D40" s="86"/>
      <c r="E40" s="41" t="s">
        <v>24</v>
      </c>
      <c r="F40" s="44">
        <v>140406380</v>
      </c>
      <c r="G40" s="47">
        <v>72322356</v>
      </c>
      <c r="H40" s="42">
        <v>72322356</v>
      </c>
      <c r="I40" s="44"/>
      <c r="J40" s="57"/>
      <c r="L40" s="45"/>
    </row>
    <row r="41" spans="2:12" x14ac:dyDescent="0.25">
      <c r="B41" s="90"/>
      <c r="C41" s="88"/>
      <c r="D41" s="86"/>
      <c r="E41" s="41" t="s">
        <v>31</v>
      </c>
      <c r="F41" s="44">
        <v>100882477</v>
      </c>
      <c r="G41" s="47">
        <v>52163871</v>
      </c>
      <c r="H41" s="42">
        <v>52163871</v>
      </c>
      <c r="I41" s="44"/>
      <c r="J41" s="57"/>
      <c r="L41" s="45"/>
    </row>
    <row r="42" spans="2:12" x14ac:dyDescent="0.25">
      <c r="B42" s="90"/>
      <c r="C42" s="88"/>
      <c r="D42" s="86"/>
      <c r="E42" s="41" t="s">
        <v>100</v>
      </c>
      <c r="F42" s="44">
        <v>100882477</v>
      </c>
      <c r="G42" s="47">
        <v>52163871</v>
      </c>
      <c r="H42" s="42">
        <v>52163871</v>
      </c>
      <c r="I42" s="44"/>
      <c r="J42" s="57"/>
      <c r="L42" s="45"/>
    </row>
    <row r="43" spans="2:12" x14ac:dyDescent="0.25">
      <c r="B43" s="90"/>
      <c r="C43" s="88"/>
      <c r="D43" s="86"/>
      <c r="E43" s="41" t="s">
        <v>89</v>
      </c>
      <c r="F43" s="44">
        <v>61358574</v>
      </c>
      <c r="G43" s="47">
        <v>32005387</v>
      </c>
      <c r="H43" s="42">
        <v>32005387</v>
      </c>
      <c r="I43" s="44"/>
      <c r="J43" s="57"/>
      <c r="L43" s="45"/>
    </row>
    <row r="44" spans="2:12" x14ac:dyDescent="0.25">
      <c r="B44" s="90"/>
      <c r="C44" s="88"/>
      <c r="D44" s="86"/>
      <c r="E44" s="41" t="s">
        <v>90</v>
      </c>
      <c r="F44" s="44">
        <v>100882477</v>
      </c>
      <c r="G44" s="47">
        <v>52163871</v>
      </c>
      <c r="H44" s="42">
        <v>52163871</v>
      </c>
      <c r="I44" s="44"/>
      <c r="J44" s="57"/>
      <c r="L44" s="45"/>
    </row>
    <row r="45" spans="2:12" x14ac:dyDescent="0.25">
      <c r="B45" s="90"/>
      <c r="C45" s="88"/>
      <c r="D45" s="86"/>
      <c r="E45" s="41" t="s">
        <v>26</v>
      </c>
      <c r="F45" s="44">
        <v>100882477</v>
      </c>
      <c r="G45" s="47">
        <v>52163871</v>
      </c>
      <c r="H45" s="42">
        <v>52163871</v>
      </c>
      <c r="I45" s="44"/>
      <c r="J45" s="57"/>
      <c r="L45" s="45"/>
    </row>
    <row r="46" spans="2:12" x14ac:dyDescent="0.25">
      <c r="B46" s="90"/>
      <c r="C46" s="88"/>
      <c r="D46" s="86"/>
      <c r="E46" s="41" t="s">
        <v>97</v>
      </c>
      <c r="F46" s="44">
        <v>100882477</v>
      </c>
      <c r="G46" s="47">
        <v>52163871</v>
      </c>
      <c r="H46" s="42">
        <v>52163871</v>
      </c>
      <c r="I46" s="44"/>
      <c r="J46" s="57"/>
      <c r="L46" s="45"/>
    </row>
    <row r="47" spans="2:12" x14ac:dyDescent="0.25">
      <c r="B47" s="90"/>
      <c r="C47" s="88"/>
      <c r="D47" s="86"/>
      <c r="E47" s="41" t="s">
        <v>93</v>
      </c>
      <c r="F47" s="44">
        <v>100882477</v>
      </c>
      <c r="G47" s="47">
        <v>52163871</v>
      </c>
      <c r="H47" s="42">
        <v>52163871</v>
      </c>
      <c r="I47" s="44"/>
      <c r="J47" s="57"/>
      <c r="L47" s="45"/>
    </row>
    <row r="48" spans="2:12" x14ac:dyDescent="0.25">
      <c r="B48" s="90"/>
      <c r="C48" s="88"/>
      <c r="D48" s="86"/>
      <c r="E48" s="41" t="s">
        <v>99</v>
      </c>
      <c r="F48" s="44">
        <v>179930283</v>
      </c>
      <c r="G48" s="47">
        <v>92480841</v>
      </c>
      <c r="H48" s="42">
        <v>92480841</v>
      </c>
      <c r="I48" s="44"/>
      <c r="J48" s="57"/>
      <c r="L48" s="45"/>
    </row>
    <row r="49" spans="2:12" x14ac:dyDescent="0.25">
      <c r="B49" s="90"/>
      <c r="C49" s="88"/>
      <c r="D49" s="86"/>
      <c r="E49" s="41" t="s">
        <v>27</v>
      </c>
      <c r="F49" s="44">
        <v>61358574</v>
      </c>
      <c r="G49" s="47">
        <v>32005387</v>
      </c>
      <c r="H49" s="42">
        <v>32005387</v>
      </c>
      <c r="I49" s="44"/>
      <c r="J49" s="57"/>
      <c r="L49" s="45"/>
    </row>
    <row r="50" spans="2:12" x14ac:dyDescent="0.25">
      <c r="B50" s="90"/>
      <c r="C50" s="88"/>
      <c r="D50" s="86"/>
      <c r="E50" s="41" t="s">
        <v>101</v>
      </c>
      <c r="F50" s="44">
        <v>61358574</v>
      </c>
      <c r="G50" s="47">
        <v>32005387</v>
      </c>
      <c r="H50" s="42">
        <v>32005387</v>
      </c>
      <c r="I50" s="44"/>
      <c r="J50" s="57"/>
      <c r="L50" s="45"/>
    </row>
    <row r="51" spans="2:12" x14ac:dyDescent="0.25">
      <c r="B51" s="90"/>
      <c r="C51" s="88"/>
      <c r="D51" s="86"/>
      <c r="E51" s="41" t="s">
        <v>102</v>
      </c>
      <c r="F51" s="44">
        <v>61358574</v>
      </c>
      <c r="G51" s="47">
        <v>32005387</v>
      </c>
      <c r="H51" s="42">
        <v>32005387</v>
      </c>
      <c r="I51" s="44"/>
      <c r="J51" s="57"/>
      <c r="L51" s="45"/>
    </row>
    <row r="52" spans="2:12" x14ac:dyDescent="0.25">
      <c r="B52" s="90"/>
      <c r="C52" s="88"/>
      <c r="D52" s="86"/>
      <c r="E52" s="41" t="s">
        <v>103</v>
      </c>
      <c r="F52" s="44">
        <v>61358574</v>
      </c>
      <c r="G52" s="47">
        <v>32005387</v>
      </c>
      <c r="H52" s="42">
        <v>32005387</v>
      </c>
      <c r="I52" s="44"/>
      <c r="J52" s="57"/>
      <c r="L52" s="45"/>
    </row>
    <row r="53" spans="2:12" x14ac:dyDescent="0.25">
      <c r="B53" s="90"/>
      <c r="C53" s="88"/>
      <c r="D53" s="86"/>
      <c r="E53" s="41" t="s">
        <v>91</v>
      </c>
      <c r="F53" s="44">
        <v>61358574</v>
      </c>
      <c r="G53" s="47">
        <v>32005387</v>
      </c>
      <c r="H53" s="42">
        <v>32005387</v>
      </c>
      <c r="I53" s="44"/>
      <c r="J53" s="57"/>
      <c r="L53" s="45"/>
    </row>
    <row r="54" spans="2:12" x14ac:dyDescent="0.25">
      <c r="B54" s="91"/>
      <c r="C54" s="89"/>
      <c r="D54" s="87"/>
      <c r="E54" s="41" t="s">
        <v>104</v>
      </c>
      <c r="F54" s="44">
        <v>61358574</v>
      </c>
      <c r="G54" s="47">
        <v>32005387</v>
      </c>
      <c r="H54" s="42">
        <v>32005387</v>
      </c>
      <c r="I54" s="44"/>
      <c r="J54" s="57"/>
      <c r="L54" s="45"/>
    </row>
    <row r="55" spans="2:12" ht="63.75" x14ac:dyDescent="0.25">
      <c r="B55" s="46">
        <v>2021</v>
      </c>
      <c r="C55" s="41" t="s">
        <v>86</v>
      </c>
      <c r="D55" s="41" t="s">
        <v>87</v>
      </c>
      <c r="E55" s="41" t="s">
        <v>73</v>
      </c>
      <c r="F55" s="42">
        <v>1006687543</v>
      </c>
      <c r="G55" s="42">
        <v>860181175.1500001</v>
      </c>
      <c r="H55" s="42">
        <v>851267383.81999993</v>
      </c>
      <c r="I55" s="42">
        <v>412382191.32999998</v>
      </c>
      <c r="J55" s="57"/>
    </row>
    <row r="56" spans="2:12" ht="51" x14ac:dyDescent="0.25">
      <c r="B56" s="46">
        <v>2021</v>
      </c>
      <c r="C56" s="48" t="s">
        <v>75</v>
      </c>
      <c r="D56" s="41" t="s">
        <v>88</v>
      </c>
      <c r="E56" s="53" t="s">
        <v>20</v>
      </c>
      <c r="F56" s="49">
        <v>16358240628</v>
      </c>
      <c r="G56" s="49">
        <v>16358240628</v>
      </c>
      <c r="H56" s="42">
        <f t="shared" si="1"/>
        <v>0</v>
      </c>
      <c r="I56" s="49">
        <v>16358240628</v>
      </c>
      <c r="J56" s="57"/>
      <c r="K56" s="45"/>
    </row>
    <row r="57" spans="2:12" ht="38.25" customHeight="1" x14ac:dyDescent="0.25">
      <c r="B57" s="96">
        <v>2021</v>
      </c>
      <c r="C57" s="95" t="s">
        <v>77</v>
      </c>
      <c r="D57" s="92" t="s">
        <v>10</v>
      </c>
      <c r="E57" s="41" t="s">
        <v>78</v>
      </c>
      <c r="F57" s="42">
        <v>37726266725</v>
      </c>
      <c r="G57" s="42">
        <v>37726266725</v>
      </c>
      <c r="H57" s="42"/>
      <c r="I57" s="42">
        <v>37726266725</v>
      </c>
      <c r="J57" s="57"/>
      <c r="L57" s="45"/>
    </row>
    <row r="58" spans="2:12" x14ac:dyDescent="0.25">
      <c r="B58" s="90"/>
      <c r="C58" s="93"/>
      <c r="D58" s="93"/>
      <c r="E58" s="41" t="s">
        <v>24</v>
      </c>
      <c r="F58" s="42">
        <v>19748455336</v>
      </c>
      <c r="G58" s="42">
        <v>19748455336</v>
      </c>
      <c r="H58" s="42"/>
      <c r="I58" s="42">
        <v>19748455336</v>
      </c>
      <c r="J58" s="57"/>
      <c r="L58" s="45"/>
    </row>
    <row r="59" spans="2:12" x14ac:dyDescent="0.25">
      <c r="B59" s="90"/>
      <c r="C59" s="93"/>
      <c r="D59" s="93"/>
      <c r="E59" s="41" t="s">
        <v>80</v>
      </c>
      <c r="F59" s="42">
        <v>22925444103</v>
      </c>
      <c r="G59" s="42">
        <v>22925444103</v>
      </c>
      <c r="H59" s="42"/>
      <c r="I59" s="42">
        <v>22925444103</v>
      </c>
      <c r="J59" s="57"/>
      <c r="L59" s="45"/>
    </row>
    <row r="60" spans="2:12" x14ac:dyDescent="0.25">
      <c r="B60" s="90"/>
      <c r="C60" s="93"/>
      <c r="D60" s="93"/>
      <c r="E60" s="41" t="s">
        <v>89</v>
      </c>
      <c r="F60" s="42">
        <v>16639891366</v>
      </c>
      <c r="G60" s="42">
        <v>16639891366</v>
      </c>
      <c r="H60" s="42"/>
      <c r="I60" s="42">
        <v>16639891366</v>
      </c>
      <c r="J60" s="57"/>
      <c r="L60" s="45"/>
    </row>
    <row r="61" spans="2:12" x14ac:dyDescent="0.25">
      <c r="B61" s="90"/>
      <c r="C61" s="93"/>
      <c r="D61" s="93"/>
      <c r="E61" s="41" t="s">
        <v>27</v>
      </c>
      <c r="F61" s="42">
        <v>23937260059</v>
      </c>
      <c r="G61" s="42">
        <v>23937260059</v>
      </c>
      <c r="H61" s="42"/>
      <c r="I61" s="42">
        <v>23937260059</v>
      </c>
      <c r="J61" s="57"/>
      <c r="L61" s="45"/>
    </row>
    <row r="62" spans="2:12" x14ac:dyDescent="0.25">
      <c r="B62" s="90"/>
      <c r="C62" s="93"/>
      <c r="D62" s="93"/>
      <c r="E62" s="41" t="s">
        <v>90</v>
      </c>
      <c r="F62" s="42">
        <v>60679429584</v>
      </c>
      <c r="G62" s="42">
        <v>60679429584</v>
      </c>
      <c r="H62" s="42"/>
      <c r="I62" s="42">
        <v>60679429584</v>
      </c>
      <c r="J62" s="57"/>
      <c r="L62" s="45"/>
    </row>
    <row r="63" spans="2:12" x14ac:dyDescent="0.25">
      <c r="B63" s="90"/>
      <c r="C63" s="93"/>
      <c r="D63" s="93"/>
      <c r="E63" s="41" t="s">
        <v>19</v>
      </c>
      <c r="F63" s="42">
        <v>29716800755</v>
      </c>
      <c r="G63" s="42">
        <v>29716800755</v>
      </c>
      <c r="H63" s="42"/>
      <c r="I63" s="42">
        <v>29716800755</v>
      </c>
      <c r="J63" s="57"/>
      <c r="L63" s="45"/>
    </row>
    <row r="64" spans="2:12" x14ac:dyDescent="0.25">
      <c r="B64" s="90"/>
      <c r="C64" s="93"/>
      <c r="D64" s="93"/>
      <c r="E64" s="41" t="s">
        <v>25</v>
      </c>
      <c r="F64" s="42">
        <v>38585262810</v>
      </c>
      <c r="G64" s="42">
        <v>38585262810</v>
      </c>
      <c r="H64" s="42"/>
      <c r="I64" s="42">
        <v>38585262810</v>
      </c>
      <c r="J64" s="57"/>
      <c r="L64" s="45"/>
    </row>
    <row r="65" spans="2:12" x14ac:dyDescent="0.25">
      <c r="B65" s="90"/>
      <c r="C65" s="93"/>
      <c r="D65" s="93"/>
      <c r="E65" s="41" t="s">
        <v>91</v>
      </c>
      <c r="F65" s="42">
        <v>28303286525</v>
      </c>
      <c r="G65" s="42">
        <v>28303286525</v>
      </c>
      <c r="H65" s="42"/>
      <c r="I65" s="42">
        <v>28303286525</v>
      </c>
      <c r="J65" s="57"/>
      <c r="L65" s="45"/>
    </row>
    <row r="66" spans="2:12" x14ac:dyDescent="0.25">
      <c r="B66" s="90"/>
      <c r="C66" s="93"/>
      <c r="D66" s="93"/>
      <c r="E66" s="41" t="s">
        <v>26</v>
      </c>
      <c r="F66" s="42">
        <v>8874564681</v>
      </c>
      <c r="G66" s="42">
        <v>8874564681</v>
      </c>
      <c r="H66" s="42"/>
      <c r="I66" s="42">
        <v>8874564681</v>
      </c>
      <c r="J66" s="57"/>
      <c r="L66" s="45"/>
    </row>
    <row r="67" spans="2:12" x14ac:dyDescent="0.25">
      <c r="B67" s="90"/>
      <c r="C67" s="93"/>
      <c r="D67" s="93"/>
      <c r="E67" s="41" t="s">
        <v>81</v>
      </c>
      <c r="F67" s="42">
        <v>13700000000</v>
      </c>
      <c r="G67" s="42">
        <v>13700000000</v>
      </c>
      <c r="H67" s="42"/>
      <c r="I67" s="42">
        <v>13700000000</v>
      </c>
      <c r="J67" s="57"/>
      <c r="L67" s="45"/>
    </row>
    <row r="68" spans="2:12" x14ac:dyDescent="0.25">
      <c r="B68" s="90"/>
      <c r="C68" s="93"/>
      <c r="D68" s="93"/>
      <c r="E68" s="41" t="s">
        <v>29</v>
      </c>
      <c r="F68" s="42">
        <v>135583777692</v>
      </c>
      <c r="G68" s="42">
        <v>135583777692</v>
      </c>
      <c r="H68" s="42"/>
      <c r="I68" s="42">
        <v>135583777692</v>
      </c>
      <c r="J68" s="57"/>
      <c r="L68" s="45"/>
    </row>
    <row r="69" spans="2:12" x14ac:dyDescent="0.25">
      <c r="B69" s="90"/>
      <c r="C69" s="93"/>
      <c r="D69" s="93"/>
      <c r="E69" s="41" t="s">
        <v>21</v>
      </c>
      <c r="F69" s="42">
        <v>4999069603</v>
      </c>
      <c r="G69" s="42">
        <v>4999069603</v>
      </c>
      <c r="H69" s="42"/>
      <c r="I69" s="42">
        <v>4999069603</v>
      </c>
      <c r="J69" s="57"/>
      <c r="L69" s="45"/>
    </row>
    <row r="70" spans="2:12" x14ac:dyDescent="0.25">
      <c r="B70" s="90"/>
      <c r="C70" s="93"/>
      <c r="D70" s="93"/>
      <c r="E70" s="41" t="s">
        <v>23</v>
      </c>
      <c r="F70" s="42">
        <v>3444884698</v>
      </c>
      <c r="G70" s="42">
        <v>3444884698</v>
      </c>
      <c r="H70" s="42"/>
      <c r="I70" s="42">
        <v>3444884698</v>
      </c>
      <c r="J70" s="57"/>
      <c r="L70" s="45"/>
    </row>
    <row r="71" spans="2:12" x14ac:dyDescent="0.25">
      <c r="B71" s="90"/>
      <c r="C71" s="93"/>
      <c r="D71" s="93"/>
      <c r="E71" s="41" t="s">
        <v>22</v>
      </c>
      <c r="F71" s="42">
        <v>100173330209</v>
      </c>
      <c r="G71" s="42">
        <v>100173330209</v>
      </c>
      <c r="H71" s="42"/>
      <c r="I71" s="42">
        <v>100173330209</v>
      </c>
      <c r="J71" s="57"/>
      <c r="L71" s="45"/>
    </row>
    <row r="72" spans="2:12" x14ac:dyDescent="0.25">
      <c r="B72" s="90"/>
      <c r="C72" s="93"/>
      <c r="D72" s="93"/>
      <c r="E72" s="41" t="s">
        <v>92</v>
      </c>
      <c r="F72" s="42">
        <v>92880300022</v>
      </c>
      <c r="G72" s="42">
        <v>92880300022</v>
      </c>
      <c r="H72" s="42"/>
      <c r="I72" s="42">
        <v>92880300022</v>
      </c>
      <c r="J72" s="57"/>
      <c r="L72" s="45"/>
    </row>
    <row r="73" spans="2:12" x14ac:dyDescent="0.25">
      <c r="B73" s="90"/>
      <c r="C73" s="93"/>
      <c r="D73" s="93"/>
      <c r="E73" s="41" t="s">
        <v>93</v>
      </c>
      <c r="F73" s="42">
        <v>8777793267</v>
      </c>
      <c r="G73" s="42">
        <v>8777793267</v>
      </c>
      <c r="H73" s="42"/>
      <c r="I73" s="42">
        <v>8777793267</v>
      </c>
      <c r="J73" s="57"/>
      <c r="L73" s="45"/>
    </row>
    <row r="74" spans="2:12" x14ac:dyDescent="0.25">
      <c r="B74" s="91"/>
      <c r="C74" s="94"/>
      <c r="D74" s="94"/>
      <c r="E74" s="41" t="s">
        <v>82</v>
      </c>
      <c r="F74" s="42">
        <v>13390509293</v>
      </c>
      <c r="G74" s="42">
        <v>13390509293</v>
      </c>
      <c r="H74" s="42"/>
      <c r="I74" s="42">
        <v>13390509293</v>
      </c>
      <c r="J74" s="57"/>
      <c r="L74" s="45"/>
    </row>
    <row r="75" spans="2:12" ht="40.5" customHeight="1" x14ac:dyDescent="0.25">
      <c r="B75" s="83" t="s">
        <v>105</v>
      </c>
      <c r="C75" s="83"/>
      <c r="D75" s="83"/>
      <c r="E75" s="83"/>
      <c r="F75" s="83"/>
      <c r="G75" s="83"/>
      <c r="H75" s="83"/>
      <c r="I75" s="83"/>
    </row>
  </sheetData>
  <mergeCells count="14">
    <mergeCell ref="D6:D24"/>
    <mergeCell ref="C6:C24"/>
    <mergeCell ref="B6:B24"/>
    <mergeCell ref="B2:I2"/>
    <mergeCell ref="B75:I75"/>
    <mergeCell ref="D29:D37"/>
    <mergeCell ref="C29:C37"/>
    <mergeCell ref="B29:B37"/>
    <mergeCell ref="D39:D54"/>
    <mergeCell ref="C39:C54"/>
    <mergeCell ref="B39:B54"/>
    <mergeCell ref="D57:D74"/>
    <mergeCell ref="C57:C74"/>
    <mergeCell ref="B57:B7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"/>
  <sheetViews>
    <sheetView workbookViewId="0">
      <selection activeCell="D3" sqref="D3"/>
    </sheetView>
  </sheetViews>
  <sheetFormatPr baseColWidth="10" defaultRowHeight="15" x14ac:dyDescent="0.25"/>
  <cols>
    <col min="4" max="4" width="11.85546875" bestFit="1" customWidth="1"/>
  </cols>
  <sheetData>
    <row r="3" spans="4:4" x14ac:dyDescent="0.25">
      <c r="D3" t="e">
        <f>--Antioquia08.505.5187.808.1937.808.1937.808.193---Atlantico069.784.94559.809.70559.809.70559.809.705---Bolivar013.956.98912.843.13812.843.13812.843.138---Boyaca033.365.44932.696.16132.696.16132.696.161---Cauca013.956.98911.820.98611.820.98611.820.986---Cesar013.956.98912.961.94112.961.94112.961.941---Cordoba020.935.48420.442.91120.442.91120.442.911---Cundinamarca06.978.4956.480.9706.480.9706.480.970---Choco027.913.97826.923.88226.923.88226.923.882---Huila013.956.98910.961.94110.961.94110.961.941---Magdalena020.935.48415.561.71515.561.71515.561.715---Meta041.870.96738.885.82338.885.82338.885.823---Nariño027.913.97826.923.88226.923.88226.923.882---N. Santander020.935.48418.442.91118.442.91118.442.911---Risaralda013.956.98912.961.94112.961.94112.961.941---Santander020.935.48418.442.91118.442.91118.442.911---Tolima013.956.98912.961.94112.961.94112.961.941---Valle027.913.97826.923.88226.923.88226.923.882---Casanare013.956.98913.707.81213.707.81213.707.812</f>
        <v>#NAME?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1.</vt:lpstr>
      <vt:lpstr>2.</vt:lpstr>
      <vt:lpstr>3.</vt:lpstr>
      <vt:lpstr>4.</vt:lpstr>
      <vt:lpstr>5.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Angulo</dc:creator>
  <cp:lastModifiedBy>Miguel Angel Angulo</cp:lastModifiedBy>
  <dcterms:created xsi:type="dcterms:W3CDTF">2022-10-14T16:27:13Z</dcterms:created>
  <dcterms:modified xsi:type="dcterms:W3CDTF">2022-10-24T18:21:20Z</dcterms:modified>
</cp:coreProperties>
</file>