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ADR\CONGRESO\RESPUESTAS JUNIO\20256100103921-TRASLADO MINISTERIO DE AGRICULTURACOMISION CUARTA CONSTITUCIONAL\"/>
    </mc:Choice>
  </mc:AlternateContent>
  <xr:revisionPtr revIDLastSave="0" documentId="13_ncr:1_{A4126E13-1B15-4872-9DA5-3B9728CD098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SUMEN" sheetId="8" r:id="rId1"/>
    <sheet name="GERENCIAL_2022" sheetId="1" r:id="rId2"/>
    <sheet name="GERENCIAL_2023" sheetId="3" r:id="rId3"/>
    <sheet name="GERENCIAL_2024" sheetId="2" r:id="rId4"/>
    <sheet name="GERENCIAL_2025" sheetId="4" r:id="rId5"/>
  </sheets>
  <definedNames>
    <definedName name="_xlnm._FilterDatabase" localSheetId="1" hidden="1">GERENCIAL_2022!$C$4:$AC$28</definedName>
    <definedName name="_xlnm._FilterDatabase" localSheetId="2" hidden="1">GERENCIAL_2023!$B$4:$AC$26</definedName>
    <definedName name="_xlnm._FilterDatabase" localSheetId="3" hidden="1">GERENCIAL_2024!$B$4:$AC$23</definedName>
    <definedName name="_xlnm._FilterDatabase" localSheetId="4" hidden="1">GERENCIAL_2025!$B$4:$AC$23</definedName>
  </definedNames>
  <calcPr calcId="191029"/>
</workbook>
</file>

<file path=xl/calcChain.xml><?xml version="1.0" encoding="utf-8"?>
<calcChain xmlns="http://schemas.openxmlformats.org/spreadsheetml/2006/main">
  <c r="I6" i="8" l="1"/>
  <c r="S11" i="8"/>
  <c r="T11" i="8"/>
  <c r="O30" i="8"/>
  <c r="O15" i="8"/>
  <c r="O11" i="8"/>
  <c r="O7" i="8"/>
  <c r="P30" i="8"/>
  <c r="P15" i="8"/>
  <c r="P11" i="8"/>
  <c r="P7" i="8"/>
  <c r="K11" i="8"/>
  <c r="K7" i="8"/>
  <c r="L11" i="8"/>
  <c r="L7" i="8"/>
  <c r="K6" i="8"/>
  <c r="G29" i="8"/>
  <c r="G21" i="8"/>
  <c r="G11" i="8"/>
  <c r="G9" i="8"/>
  <c r="H6" i="8"/>
  <c r="AC23" i="4"/>
  <c r="AC22" i="4"/>
  <c r="AC21" i="4"/>
  <c r="AC20" i="4"/>
  <c r="AC19" i="4"/>
  <c r="AC18" i="4"/>
  <c r="AC17" i="4"/>
  <c r="AC16" i="4"/>
  <c r="AC15" i="4"/>
  <c r="AC14" i="4"/>
  <c r="AC13" i="4"/>
  <c r="AC12" i="4"/>
  <c r="AC11" i="4"/>
  <c r="AC10" i="4"/>
  <c r="AC9" i="4"/>
  <c r="AC8" i="4"/>
  <c r="AC7" i="4"/>
  <c r="AC6" i="4"/>
  <c r="AC5" i="4"/>
  <c r="AC23" i="2"/>
  <c r="AC22" i="2"/>
  <c r="AC21" i="2"/>
  <c r="AC20" i="2"/>
  <c r="AC19" i="2"/>
  <c r="AC18" i="2"/>
  <c r="AC17" i="2"/>
  <c r="AC16" i="2"/>
  <c r="AC15" i="2"/>
  <c r="AC14" i="2"/>
  <c r="AC13" i="2"/>
  <c r="AC12" i="2"/>
  <c r="AC11" i="2"/>
  <c r="AC10" i="2"/>
  <c r="AC9" i="2"/>
  <c r="AC8" i="2"/>
  <c r="AC7" i="2"/>
  <c r="AC6" i="2"/>
  <c r="AC5" i="2"/>
  <c r="AC26" i="3"/>
  <c r="AC25" i="3"/>
  <c r="AC24" i="3"/>
  <c r="AC23" i="3"/>
  <c r="AC22" i="3"/>
  <c r="AC21" i="3"/>
  <c r="AC20" i="3"/>
  <c r="AC19" i="3"/>
  <c r="AC18" i="3"/>
  <c r="AC17" i="3"/>
  <c r="AC16" i="3"/>
  <c r="AC15" i="3"/>
  <c r="AC14" i="3"/>
  <c r="AC13" i="3"/>
  <c r="AC12" i="3"/>
  <c r="AC11" i="3"/>
  <c r="AC10" i="3"/>
  <c r="AC9" i="3"/>
  <c r="AC8" i="3"/>
  <c r="AC7" i="3"/>
  <c r="AC6" i="3"/>
  <c r="AC5" i="3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7" i="1"/>
  <c r="AC6" i="1"/>
  <c r="AC5" i="1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23" i="2"/>
  <c r="A22" i="2"/>
  <c r="A21" i="2"/>
  <c r="A20" i="2"/>
  <c r="A19" i="2"/>
  <c r="A24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22" i="1"/>
  <c r="A21" i="1"/>
  <c r="A20" i="1"/>
  <c r="A19" i="1"/>
  <c r="A18" i="1"/>
  <c r="A17" i="1"/>
  <c r="A16" i="1"/>
  <c r="A15" i="1"/>
  <c r="A14" i="1"/>
  <c r="A13" i="1"/>
  <c r="A28" i="1"/>
  <c r="A27" i="1"/>
  <c r="A26" i="1"/>
  <c r="A25" i="1"/>
  <c r="A24" i="1"/>
  <c r="A23" i="1"/>
  <c r="A12" i="1"/>
  <c r="A11" i="1"/>
  <c r="A10" i="1"/>
  <c r="A9" i="1"/>
  <c r="A8" i="1"/>
  <c r="A7" i="1"/>
  <c r="A6" i="1"/>
  <c r="A5" i="1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33" i="8"/>
  <c r="H33" i="8" s="1"/>
  <c r="A26" i="3"/>
  <c r="A25" i="3"/>
  <c r="A24" i="3"/>
  <c r="A23" i="3"/>
  <c r="A22" i="3"/>
  <c r="A32" i="8"/>
  <c r="N32" i="8" s="1"/>
  <c r="A31" i="8"/>
  <c r="K31" i="8" s="1"/>
  <c r="A30" i="8"/>
  <c r="U30" i="8" s="1"/>
  <c r="A7" i="8"/>
  <c r="Q7" i="8" s="1"/>
  <c r="A8" i="8"/>
  <c r="M8" i="8" s="1"/>
  <c r="A9" i="8"/>
  <c r="M9" i="8" s="1"/>
  <c r="A10" i="8"/>
  <c r="Q10" i="8" s="1"/>
  <c r="A11" i="8"/>
  <c r="Q11" i="8" s="1"/>
  <c r="A12" i="8"/>
  <c r="M12" i="8" s="1"/>
  <c r="A13" i="8"/>
  <c r="M13" i="8" s="1"/>
  <c r="A14" i="8"/>
  <c r="U14" i="8" s="1"/>
  <c r="A15" i="8"/>
  <c r="Q15" i="8" s="1"/>
  <c r="A16" i="8"/>
  <c r="I16" i="8" s="1"/>
  <c r="A17" i="8"/>
  <c r="I17" i="8" s="1"/>
  <c r="A18" i="8"/>
  <c r="Q18" i="8" s="1"/>
  <c r="A19" i="8"/>
  <c r="I19" i="8" s="1"/>
  <c r="A20" i="8"/>
  <c r="I20" i="8" s="1"/>
  <c r="A21" i="8"/>
  <c r="I21" i="8" s="1"/>
  <c r="A22" i="8"/>
  <c r="U22" i="8" s="1"/>
  <c r="A23" i="8"/>
  <c r="I23" i="8" s="1"/>
  <c r="A24" i="8"/>
  <c r="I24" i="8" s="1"/>
  <c r="A25" i="8"/>
  <c r="I25" i="8" s="1"/>
  <c r="A26" i="8"/>
  <c r="I26" i="8" s="1"/>
  <c r="A27" i="8"/>
  <c r="U27" i="8" s="1"/>
  <c r="A28" i="8"/>
  <c r="I28" i="8" s="1"/>
  <c r="A29" i="8"/>
  <c r="I29" i="8" s="1"/>
  <c r="A6" i="8"/>
  <c r="P6" i="8" s="1"/>
  <c r="A21" i="3"/>
  <c r="A24" i="4"/>
  <c r="AC24" i="4"/>
  <c r="AC24" i="2"/>
  <c r="O26" i="8" l="1"/>
  <c r="T9" i="8"/>
  <c r="T22" i="8"/>
  <c r="T33" i="8"/>
  <c r="S9" i="8"/>
  <c r="S22" i="8"/>
  <c r="G19" i="8"/>
  <c r="G26" i="8"/>
  <c r="L22" i="8"/>
  <c r="L32" i="8"/>
  <c r="K22" i="8"/>
  <c r="K32" i="8"/>
  <c r="P26" i="8"/>
  <c r="O33" i="8"/>
  <c r="G10" i="8"/>
  <c r="G20" i="8"/>
  <c r="G28" i="8"/>
  <c r="L6" i="8"/>
  <c r="L12" i="8"/>
  <c r="L25" i="8"/>
  <c r="L33" i="8"/>
  <c r="K12" i="8"/>
  <c r="K25" i="8"/>
  <c r="K33" i="8"/>
  <c r="P14" i="8"/>
  <c r="P27" i="8"/>
  <c r="O6" i="8"/>
  <c r="O14" i="8"/>
  <c r="O27" i="8"/>
  <c r="T10" i="8"/>
  <c r="T25" i="8"/>
  <c r="T6" i="8"/>
  <c r="S10" i="8"/>
  <c r="S25" i="8"/>
  <c r="L13" i="8"/>
  <c r="L26" i="8"/>
  <c r="K13" i="8"/>
  <c r="K26" i="8"/>
  <c r="T26" i="8"/>
  <c r="S33" i="8"/>
  <c r="S26" i="8"/>
  <c r="G6" i="8"/>
  <c r="G14" i="8"/>
  <c r="G23" i="8"/>
  <c r="G30" i="8"/>
  <c r="L8" i="8"/>
  <c r="L14" i="8"/>
  <c r="L27" i="8"/>
  <c r="K8" i="8"/>
  <c r="K14" i="8"/>
  <c r="K27" i="8"/>
  <c r="P8" i="8"/>
  <c r="P18" i="8"/>
  <c r="P32" i="8"/>
  <c r="O8" i="8"/>
  <c r="O18" i="8"/>
  <c r="O32" i="8"/>
  <c r="T14" i="8"/>
  <c r="T27" i="8"/>
  <c r="S6" i="8"/>
  <c r="S14" i="8"/>
  <c r="S27" i="8"/>
  <c r="G7" i="8"/>
  <c r="G16" i="8"/>
  <c r="G24" i="8"/>
  <c r="G32" i="8"/>
  <c r="L9" i="8"/>
  <c r="L15" i="8"/>
  <c r="L30" i="8"/>
  <c r="K9" i="8"/>
  <c r="K15" i="8"/>
  <c r="K30" i="8"/>
  <c r="P9" i="8"/>
  <c r="P22" i="8"/>
  <c r="P33" i="8"/>
  <c r="O9" i="8"/>
  <c r="O22" i="8"/>
  <c r="T7" i="8"/>
  <c r="T15" i="8"/>
  <c r="T30" i="8"/>
  <c r="S7" i="8"/>
  <c r="S15" i="8"/>
  <c r="S30" i="8"/>
  <c r="G8" i="8"/>
  <c r="G17" i="8"/>
  <c r="G25" i="8"/>
  <c r="G33" i="8"/>
  <c r="L10" i="8"/>
  <c r="L18" i="8"/>
  <c r="L31" i="8"/>
  <c r="K10" i="8"/>
  <c r="K18" i="8"/>
  <c r="P10" i="8"/>
  <c r="P25" i="8"/>
  <c r="O10" i="8"/>
  <c r="O25" i="8"/>
  <c r="T8" i="8"/>
  <c r="T18" i="8"/>
  <c r="T32" i="8"/>
  <c r="S8" i="8"/>
  <c r="S18" i="8"/>
  <c r="S32" i="8"/>
  <c r="R33" i="8"/>
  <c r="F24" i="8"/>
  <c r="F8" i="8"/>
  <c r="R15" i="8"/>
  <c r="J27" i="8"/>
  <c r="F33" i="8"/>
  <c r="R7" i="8"/>
  <c r="R30" i="8"/>
  <c r="R14" i="8"/>
  <c r="N26" i="8"/>
  <c r="N8" i="8"/>
  <c r="F7" i="8"/>
  <c r="F30" i="8"/>
  <c r="R10" i="8"/>
  <c r="J7" i="8"/>
  <c r="J14" i="8"/>
  <c r="H7" i="8"/>
  <c r="N25" i="8"/>
  <c r="N7" i="8"/>
  <c r="H14" i="8"/>
  <c r="N6" i="8"/>
  <c r="R25" i="8"/>
  <c r="N18" i="8"/>
  <c r="F25" i="8"/>
  <c r="J8" i="8"/>
  <c r="H21" i="8"/>
  <c r="Q6" i="8"/>
  <c r="F26" i="8"/>
  <c r="F19" i="8"/>
  <c r="F9" i="8"/>
  <c r="J10" i="8"/>
  <c r="J13" i="8"/>
  <c r="J18" i="8"/>
  <c r="J26" i="8"/>
  <c r="J31" i="8"/>
  <c r="I33" i="8"/>
  <c r="I30" i="8"/>
  <c r="H10" i="8"/>
  <c r="H20" i="8"/>
  <c r="H28" i="8"/>
  <c r="H30" i="8"/>
  <c r="N11" i="8"/>
  <c r="H11" i="8"/>
  <c r="J11" i="8"/>
  <c r="U6" i="8"/>
  <c r="R32" i="8"/>
  <c r="R27" i="8"/>
  <c r="R9" i="8"/>
  <c r="N33" i="8"/>
  <c r="N30" i="8"/>
  <c r="N15" i="8"/>
  <c r="N10" i="8"/>
  <c r="F23" i="8"/>
  <c r="F14" i="8"/>
  <c r="M6" i="8"/>
  <c r="F32" i="8"/>
  <c r="H16" i="8"/>
  <c r="H24" i="8"/>
  <c r="F17" i="8"/>
  <c r="J32" i="8"/>
  <c r="I32" i="8"/>
  <c r="H23" i="8"/>
  <c r="R22" i="8"/>
  <c r="R6" i="8"/>
  <c r="F29" i="8"/>
  <c r="F21" i="8"/>
  <c r="F11" i="8"/>
  <c r="J6" i="8"/>
  <c r="J9" i="8"/>
  <c r="J12" i="8"/>
  <c r="J15" i="8"/>
  <c r="J25" i="8"/>
  <c r="J30" i="8"/>
  <c r="J33" i="8"/>
  <c r="H8" i="8"/>
  <c r="H17" i="8"/>
  <c r="H25" i="8"/>
  <c r="H32" i="8"/>
  <c r="H29" i="8"/>
  <c r="F16" i="8"/>
  <c r="J22" i="8"/>
  <c r="F6" i="8"/>
  <c r="R26" i="8"/>
  <c r="R18" i="8"/>
  <c r="R11" i="8"/>
  <c r="R8" i="8"/>
  <c r="N27" i="8"/>
  <c r="N22" i="8"/>
  <c r="N14" i="8"/>
  <c r="N9" i="8"/>
  <c r="F28" i="8"/>
  <c r="F20" i="8"/>
  <c r="F10" i="8"/>
  <c r="H9" i="8"/>
  <c r="H19" i="8"/>
  <c r="H26" i="8"/>
  <c r="M26" i="8"/>
  <c r="Q25" i="8"/>
  <c r="Q30" i="8"/>
  <c r="U9" i="8"/>
  <c r="I14" i="8"/>
  <c r="Q14" i="8"/>
  <c r="I9" i="8"/>
  <c r="M11" i="8"/>
  <c r="I7" i="8"/>
  <c r="M7" i="8"/>
  <c r="U11" i="8"/>
  <c r="M27" i="8"/>
  <c r="Q27" i="8"/>
  <c r="U26" i="8"/>
  <c r="I11" i="8"/>
  <c r="M33" i="8"/>
  <c r="M25" i="8"/>
  <c r="Q26" i="8"/>
  <c r="U33" i="8"/>
  <c r="U25" i="8"/>
  <c r="U10" i="8"/>
  <c r="Q33" i="8"/>
  <c r="M31" i="8"/>
  <c r="M18" i="8"/>
  <c r="M10" i="8"/>
  <c r="Q32" i="8"/>
  <c r="Q22" i="8"/>
  <c r="Q9" i="8"/>
  <c r="U18" i="8"/>
  <c r="U8" i="8"/>
  <c r="I10" i="8"/>
  <c r="M32" i="8"/>
  <c r="M22" i="8"/>
  <c r="U32" i="8"/>
  <c r="I8" i="8"/>
  <c r="M30" i="8"/>
  <c r="M15" i="8"/>
  <c r="Q8" i="8"/>
  <c r="U15" i="8"/>
  <c r="U7" i="8"/>
  <c r="M14" i="8"/>
</calcChain>
</file>

<file path=xl/sharedStrings.xml><?xml version="1.0" encoding="utf-8"?>
<sst xmlns="http://schemas.openxmlformats.org/spreadsheetml/2006/main" count="1463" uniqueCount="80">
  <si>
    <t>Año Fiscal:</t>
  </si>
  <si>
    <t/>
  </si>
  <si>
    <t>Vigencia:</t>
  </si>
  <si>
    <t>Actual</t>
  </si>
  <si>
    <t>Periodo:</t>
  </si>
  <si>
    <t>Enero-Diciembre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</si>
  <si>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</si>
  <si>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</si>
  <si>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</si>
  <si>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</si>
  <si>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</si>
  <si>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</si>
  <si>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</si>
  <si>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</si>
  <si>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</si>
  <si>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</si>
  <si>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</si>
  <si>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</si>
  <si>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</si>
  <si>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</si>
  <si>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</si>
  <si>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</si>
  <si>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</si>
  <si>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</si>
  <si>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</si>
  <si>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</si>
  <si>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</si>
  <si>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</si>
  <si>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</si>
  <si>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</si>
  <si>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</si>
  <si>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</si>
  <si>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</si>
  <si>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17-18-00</t>
  </si>
  <si>
    <t>AGENCIA DE DESARROLLO RURAL - ADR</t>
  </si>
  <si>
    <t>A</t>
  </si>
  <si>
    <t xml:space="preserve">FUNCIONAMIENTO </t>
  </si>
  <si>
    <t>A-01</t>
  </si>
  <si>
    <t>01</t>
  </si>
  <si>
    <t>Nación</t>
  </si>
  <si>
    <t>CSF</t>
  </si>
  <si>
    <t>GASTOS DE PERSONAL</t>
  </si>
  <si>
    <t>A-02</t>
  </si>
  <si>
    <t>02</t>
  </si>
  <si>
    <t>ADQUISICIÓN DE BIENES  Y SERVICIOS</t>
  </si>
  <si>
    <t>A-03</t>
  </si>
  <si>
    <t>03</t>
  </si>
  <si>
    <t>TRANSFERENCIAS CORRIENTES</t>
  </si>
  <si>
    <t>A-08</t>
  </si>
  <si>
    <t>08</t>
  </si>
  <si>
    <t>GASTOS POR TRIBUTOS, MULTAS, SANCIONES E INTERESES DE MORA</t>
  </si>
  <si>
    <t>SSF</t>
  </si>
  <si>
    <t>C</t>
  </si>
  <si>
    <t>INVERSION</t>
  </si>
  <si>
    <t>C-1702</t>
  </si>
  <si>
    <t>1702</t>
  </si>
  <si>
    <t>INCLUSIÓN PRODUCTIVA DE PEQUEÑOS PRODUCTORES RURALES</t>
  </si>
  <si>
    <t>C-1708</t>
  </si>
  <si>
    <t>1708</t>
  </si>
  <si>
    <t>CIENCIA, TECNOLOGÍA E INNOVACIÓN AGROPECUARIA</t>
  </si>
  <si>
    <t>C-1709</t>
  </si>
  <si>
    <t>1709</t>
  </si>
  <si>
    <t>INFRAESTRUCTURA PRODUCTIVA Y COMERCIALIZACIÓN</t>
  </si>
  <si>
    <t>Propios</t>
  </si>
  <si>
    <t>C-1799</t>
  </si>
  <si>
    <t>1799</t>
  </si>
  <si>
    <t>FORTALECIMIENTO Y APOYO A LA GESTIÓN INSTITUCIONAL DEL SECTOR AGRICULTURA Y DESARROLLO RURAL</t>
  </si>
  <si>
    <t>SUB TOTAL TI PO GASTO</t>
  </si>
  <si>
    <t>FUNCIONAMIENTO</t>
  </si>
  <si>
    <t>B</t>
  </si>
  <si>
    <t>DEUDA</t>
  </si>
  <si>
    <t>TOTAL PRESUPUESTO</t>
  </si>
  <si>
    <t>SERVICIO DE LA DEUDA PÚBLICA INTERNA</t>
  </si>
  <si>
    <t>10</t>
  </si>
  <si>
    <t>B-10</t>
  </si>
  <si>
    <t>SERVICIO DE LA DEUDA PÚBLICA</t>
  </si>
  <si>
    <t>Junio</t>
  </si>
  <si>
    <t>EJECUCIÓN PRESUPUESTAL ADR 2022, 2023, 2024 y 2025</t>
  </si>
  <si>
    <t>2025 - JUN</t>
  </si>
  <si>
    <t>% Ejecución Presupuestal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</si>
</sst>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164" formatCode="[$-1240A]&quot;$&quot;\ #,##0.00;\-&quot;$&quot;\ #,##0.00"/>
    <numFmt numFmtId="165" formatCode="[$-1240A]&quot;$&quot;#,##0.00;\(&quot;$&quot;#,##0.00\)"/>
    <numFmt numFmtId="166" formatCode="_-&quot;$&quot;\ * #,##0_-;\-&quot;$&quot;\ * #,##0_-;_-&quot;$&quot;\ * &quot;-&quot;??_-;_-@_-"/>
  </numFmts>
  <fonts count="14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8"/>
      <color rgb="FF000000"/>
      <name val="Times New Roman"/>
      <family val="1"/>
    </font>
    <font>
      <b/>
      <sz val="14"/>
      <color rgb="FF000000"/>
      <name val="Times New Roman"/>
      <family val="1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86">
    <xf numFmtId="0" fontId="1" fillId="0" borderId="0" xfId="0" applyFont="1"/>
    <xf numFmtId="0" fontId="2" fillId="0" borderId="1" xfId="0" applyFont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left" vertical="center" wrapText="1" readingOrder="1"/>
    </xf>
    <xf numFmtId="0" fontId="3" fillId="0" borderId="1" xfId="0" applyFont="1" applyBorder="1" applyAlignment="1">
      <alignment vertical="center" wrapText="1" readingOrder="1"/>
    </xf>
    <xf numFmtId="164" fontId="3" fillId="0" borderId="1" xfId="0" applyNumberFormat="1" applyFont="1" applyBorder="1" applyAlignment="1">
      <alignment horizontal="right" vertical="center" wrapText="1" readingOrder="1"/>
    </xf>
    <xf numFmtId="0" fontId="4" fillId="0" borderId="1" xfId="0" applyFont="1" applyBorder="1" applyAlignment="1">
      <alignment horizontal="center" vertical="center" wrapText="1" readingOrder="1"/>
    </xf>
    <xf numFmtId="0" fontId="4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vertical="center" wrapText="1" readingOrder="1"/>
    </xf>
    <xf numFmtId="164" fontId="4" fillId="0" borderId="1" xfId="0" applyNumberFormat="1" applyFont="1" applyBorder="1" applyAlignment="1">
      <alignment horizontal="right" vertical="center" wrapText="1" readingOrder="1"/>
    </xf>
    <xf numFmtId="0" fontId="4" fillId="0" borderId="1" xfId="0" applyFont="1" applyBorder="1" applyAlignment="1">
      <alignment horizontal="right"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165" fontId="3" fillId="0" borderId="1" xfId="0" applyNumberFormat="1" applyFont="1" applyBorder="1" applyAlignment="1">
      <alignment horizontal="right" vertical="center" wrapText="1" readingOrder="1"/>
    </xf>
    <xf numFmtId="0" fontId="3" fillId="0" borderId="1" xfId="0" applyFont="1" applyBorder="1" applyAlignment="1">
      <alignment horizontal="right" vertical="center" wrapText="1" readingOrder="1"/>
    </xf>
    <xf numFmtId="10" fontId="6" fillId="0" borderId="1" xfId="2" applyNumberFormat="1" applyFont="1" applyBorder="1" applyAlignment="1">
      <alignment horizontal="right" vertical="center" wrapText="1" readingOrder="1"/>
    </xf>
    <xf numFmtId="0" fontId="8" fillId="0" borderId="0" xfId="0" applyFont="1"/>
    <xf numFmtId="0" fontId="9" fillId="0" borderId="7" xfId="0" applyFont="1" applyBorder="1" applyAlignment="1">
      <alignment vertical="center" wrapText="1" readingOrder="1"/>
    </xf>
    <xf numFmtId="10" fontId="10" fillId="0" borderId="9" xfId="2" applyNumberFormat="1" applyFont="1" applyBorder="1"/>
    <xf numFmtId="0" fontId="9" fillId="0" borderId="10" xfId="0" applyFont="1" applyBorder="1" applyAlignment="1">
      <alignment vertical="center" wrapText="1" readingOrder="1"/>
    </xf>
    <xf numFmtId="0" fontId="9" fillId="0" borderId="2" xfId="0" applyFont="1" applyBorder="1" applyAlignment="1">
      <alignment horizontal="center" vertical="center" wrapText="1" readingOrder="1"/>
    </xf>
    <xf numFmtId="10" fontId="10" fillId="0" borderId="11" xfId="2" applyNumberFormat="1" applyFont="1" applyBorder="1"/>
    <xf numFmtId="0" fontId="11" fillId="0" borderId="8" xfId="0" applyFont="1" applyBorder="1" applyAlignment="1">
      <alignment horizontal="center" vertical="center" wrapText="1" readingOrder="1"/>
    </xf>
    <xf numFmtId="0" fontId="11" fillId="0" borderId="2" xfId="0" applyFont="1" applyBorder="1" applyAlignment="1">
      <alignment horizontal="center" vertical="center" wrapText="1" readingOrder="1"/>
    </xf>
    <xf numFmtId="0" fontId="11" fillId="0" borderId="12" xfId="0" applyFont="1" applyBorder="1" applyAlignment="1">
      <alignment vertical="center" wrapText="1" readingOrder="1"/>
    </xf>
    <xf numFmtId="0" fontId="11" fillId="0" borderId="13" xfId="0" applyFont="1" applyBorder="1" applyAlignment="1">
      <alignment horizontal="center" vertical="center" wrapText="1" readingOrder="1"/>
    </xf>
    <xf numFmtId="10" fontId="10" fillId="0" borderId="14" xfId="2" applyNumberFormat="1" applyFont="1" applyBorder="1"/>
    <xf numFmtId="0" fontId="12" fillId="0" borderId="0" xfId="0" applyFont="1"/>
    <xf numFmtId="0" fontId="13" fillId="0" borderId="10" xfId="0" applyFont="1" applyBorder="1" applyAlignment="1">
      <alignment vertical="center" wrapText="1" readingOrder="1"/>
    </xf>
    <xf numFmtId="0" fontId="13" fillId="0" borderId="2" xfId="0" applyFont="1" applyBorder="1" applyAlignment="1">
      <alignment horizontal="center" vertical="center" wrapText="1" readingOrder="1"/>
    </xf>
    <xf numFmtId="10" fontId="12" fillId="0" borderId="11" xfId="2" applyNumberFormat="1" applyFont="1" applyBorder="1"/>
    <xf numFmtId="166" fontId="9" fillId="0" borderId="8" xfId="1" applyNumberFormat="1" applyFont="1" applyBorder="1" applyAlignment="1">
      <alignment horizontal="left" vertical="center" wrapText="1" readingOrder="1"/>
    </xf>
    <xf numFmtId="166" fontId="10" fillId="0" borderId="8" xfId="1" applyNumberFormat="1" applyFont="1" applyBorder="1"/>
    <xf numFmtId="166" fontId="9" fillId="0" borderId="2" xfId="1" applyNumberFormat="1" applyFont="1" applyBorder="1" applyAlignment="1">
      <alignment horizontal="left" vertical="center" wrapText="1" readingOrder="1"/>
    </xf>
    <xf numFmtId="166" fontId="10" fillId="0" borderId="2" xfId="1" applyNumberFormat="1" applyFont="1" applyBorder="1"/>
    <xf numFmtId="166" fontId="9" fillId="0" borderId="13" xfId="1" applyNumberFormat="1" applyFont="1" applyBorder="1" applyAlignment="1">
      <alignment horizontal="left" vertical="center" wrapText="1" readingOrder="1"/>
    </xf>
    <xf numFmtId="166" fontId="10" fillId="0" borderId="13" xfId="1" applyNumberFormat="1" applyFont="1" applyBorder="1"/>
    <xf numFmtId="0" fontId="13" fillId="0" borderId="18" xfId="0" applyFont="1" applyBorder="1" applyAlignment="1">
      <alignment vertical="center" wrapText="1" readingOrder="1"/>
    </xf>
    <xf numFmtId="0" fontId="13" fillId="0" borderId="19" xfId="0" applyFont="1" applyBorder="1" applyAlignment="1">
      <alignment horizontal="center" vertical="center" wrapText="1" readingOrder="1"/>
    </xf>
    <xf numFmtId="10" fontId="12" fillId="0" borderId="20" xfId="2" applyNumberFormat="1" applyFont="1" applyBorder="1"/>
    <xf numFmtId="166" fontId="11" fillId="0" borderId="2" xfId="1" applyNumberFormat="1" applyFont="1" applyBorder="1" applyAlignment="1">
      <alignment horizontal="left" vertical="center" wrapText="1" readingOrder="1"/>
    </xf>
    <xf numFmtId="166" fontId="8" fillId="0" borderId="2" xfId="1" applyNumberFormat="1" applyFont="1" applyBorder="1"/>
    <xf numFmtId="166" fontId="8" fillId="0" borderId="19" xfId="1" applyNumberFormat="1" applyFont="1" applyBorder="1"/>
    <xf numFmtId="0" fontId="9" fillId="0" borderId="21" xfId="0" applyFont="1" applyBorder="1" applyAlignment="1">
      <alignment vertical="center" wrapText="1" readingOrder="1"/>
    </xf>
    <xf numFmtId="0" fontId="9" fillId="0" borderId="3" xfId="0" applyFont="1" applyBorder="1" applyAlignment="1">
      <alignment horizontal="center" vertical="center" wrapText="1" readingOrder="1"/>
    </xf>
    <xf numFmtId="0" fontId="9" fillId="0" borderId="22" xfId="0" applyFont="1" applyBorder="1" applyAlignment="1">
      <alignment horizontal="left" vertical="center" wrapText="1" readingOrder="1"/>
    </xf>
    <xf numFmtId="0" fontId="13" fillId="0" borderId="16" xfId="0" applyFont="1" applyBorder="1" applyAlignment="1">
      <alignment horizontal="left" vertical="center" wrapText="1" readingOrder="1"/>
    </xf>
    <xf numFmtId="0" fontId="9" fillId="0" borderId="16" xfId="0" applyFont="1" applyBorder="1" applyAlignment="1">
      <alignment horizontal="left" vertical="center" wrapText="1" readingOrder="1"/>
    </xf>
    <xf numFmtId="0" fontId="13" fillId="0" borderId="23" xfId="0" applyFont="1" applyBorder="1" applyAlignment="1">
      <alignment horizontal="left" vertical="center" wrapText="1" readingOrder="1"/>
    </xf>
    <xf numFmtId="166" fontId="11" fillId="0" borderId="10" xfId="1" applyNumberFormat="1" applyFont="1" applyBorder="1" applyAlignment="1">
      <alignment horizontal="left" vertical="center" wrapText="1" readingOrder="1"/>
    </xf>
    <xf numFmtId="166" fontId="9" fillId="0" borderId="10" xfId="1" applyNumberFormat="1" applyFont="1" applyBorder="1" applyAlignment="1">
      <alignment horizontal="left" vertical="center" wrapText="1" readingOrder="1"/>
    </xf>
    <xf numFmtId="0" fontId="9" fillId="0" borderId="15" xfId="0" applyFont="1" applyBorder="1" applyAlignment="1">
      <alignment vertical="center" wrapText="1" readingOrder="1"/>
    </xf>
    <xf numFmtId="0" fontId="9" fillId="0" borderId="16" xfId="0" applyFont="1" applyBorder="1" applyAlignment="1">
      <alignment vertical="center" wrapText="1" readingOrder="1"/>
    </xf>
    <xf numFmtId="0" fontId="9" fillId="0" borderId="17" xfId="0" applyFont="1" applyBorder="1" applyAlignment="1">
      <alignment horizontal="left" vertical="center" wrapText="1" readingOrder="1"/>
    </xf>
    <xf numFmtId="166" fontId="9" fillId="0" borderId="7" xfId="1" applyNumberFormat="1" applyFont="1" applyBorder="1" applyAlignment="1">
      <alignment horizontal="left" vertical="center" wrapText="1" readingOrder="1"/>
    </xf>
    <xf numFmtId="166" fontId="9" fillId="0" borderId="12" xfId="1" applyNumberFormat="1" applyFont="1" applyBorder="1" applyAlignment="1">
      <alignment horizontal="left" vertical="center" wrapText="1" readingOrder="1"/>
    </xf>
    <xf numFmtId="10" fontId="10" fillId="0" borderId="2" xfId="2" applyNumberFormat="1" applyFont="1" applyBorder="1"/>
    <xf numFmtId="10" fontId="12" fillId="0" borderId="2" xfId="2" applyNumberFormat="1" applyFont="1" applyBorder="1"/>
    <xf numFmtId="166" fontId="11" fillId="0" borderId="18" xfId="1" applyNumberFormat="1" applyFont="1" applyBorder="1" applyAlignment="1">
      <alignment horizontal="left" vertical="center" wrapText="1" readingOrder="1"/>
    </xf>
    <xf numFmtId="166" fontId="11" fillId="0" borderId="19" xfId="1" applyNumberFormat="1" applyFont="1" applyBorder="1" applyAlignment="1">
      <alignment horizontal="left" vertical="center" wrapText="1" readingOrder="1"/>
    </xf>
    <xf numFmtId="10" fontId="12" fillId="0" borderId="19" xfId="2" applyNumberFormat="1" applyFont="1" applyBorder="1"/>
    <xf numFmtId="10" fontId="10" fillId="0" borderId="8" xfId="2" applyNumberFormat="1" applyFont="1" applyBorder="1"/>
    <xf numFmtId="10" fontId="10" fillId="0" borderId="13" xfId="2" applyNumberFormat="1" applyFont="1" applyBorder="1"/>
    <xf numFmtId="0" fontId="10" fillId="0" borderId="0" xfId="0" applyFont="1"/>
    <xf numFmtId="166" fontId="9" fillId="0" borderId="21" xfId="1" applyNumberFormat="1" applyFont="1" applyBorder="1" applyAlignment="1">
      <alignment horizontal="left" vertical="center" wrapText="1" readingOrder="1"/>
    </xf>
    <xf numFmtId="166" fontId="9" fillId="0" borderId="3" xfId="1" applyNumberFormat="1" applyFont="1" applyBorder="1" applyAlignment="1">
      <alignment horizontal="left" vertical="center" wrapText="1" readingOrder="1"/>
    </xf>
    <xf numFmtId="10" fontId="10" fillId="0" borderId="3" xfId="2" applyNumberFormat="1" applyFont="1" applyBorder="1"/>
    <xf numFmtId="166" fontId="10" fillId="0" borderId="3" xfId="1" applyNumberFormat="1" applyFont="1" applyBorder="1"/>
    <xf numFmtId="10" fontId="10" fillId="0" borderId="24" xfId="2" applyNumberFormat="1" applyFont="1" applyBorder="1"/>
    <xf numFmtId="0" fontId="8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 readingOrder="1"/>
    </xf>
    <xf numFmtId="0" fontId="10" fillId="2" borderId="27" xfId="0" applyFont="1" applyFill="1" applyBorder="1" applyAlignment="1">
      <alignment horizontal="center" wrapText="1"/>
    </xf>
    <xf numFmtId="0" fontId="10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 readingOrder="1"/>
    </xf>
    <xf numFmtId="0" fontId="2" fillId="2" borderId="26" xfId="0" applyFont="1" applyFill="1" applyBorder="1" applyAlignment="1">
      <alignment horizontal="center" vertical="center" wrapText="1" readingOrder="1"/>
    </xf>
    <xf numFmtId="0" fontId="2" fillId="2" borderId="25" xfId="0" applyFont="1" applyFill="1" applyBorder="1" applyAlignment="1">
      <alignment horizontal="center" vertical="center" wrapText="1" readingOrder="1"/>
    </xf>
    <xf numFmtId="0" fontId="7" fillId="0" borderId="0" xfId="0" applyFont="1" applyAlignment="1">
      <alignment horizontal="center" vertical="center" wrapText="1" readingOrder="1"/>
    </xf>
    <xf numFmtId="0" fontId="9" fillId="2" borderId="7" xfId="0" applyFont="1" applyFill="1" applyBorder="1" applyAlignment="1">
      <alignment horizontal="center" vertical="center" wrapText="1" readingOrder="1"/>
    </xf>
    <xf numFmtId="0" fontId="9" fillId="2" borderId="12" xfId="0" applyFont="1" applyFill="1" applyBorder="1" applyAlignment="1">
      <alignment horizontal="center" vertical="center" wrapText="1" readingOrder="1"/>
    </xf>
    <xf numFmtId="0" fontId="9" fillId="2" borderId="8" xfId="0" applyFont="1" applyFill="1" applyBorder="1" applyAlignment="1">
      <alignment horizontal="center" vertical="center" wrapText="1" readingOrder="1"/>
    </xf>
    <xf numFmtId="0" fontId="9" fillId="2" borderId="13" xfId="0" applyFont="1" applyFill="1" applyBorder="1" applyAlignment="1">
      <alignment horizontal="center" vertical="center" wrapText="1" readingOrder="1"/>
    </xf>
    <xf numFmtId="0" fontId="9" fillId="2" borderId="9" xfId="0" applyFont="1" applyFill="1" applyBorder="1" applyAlignment="1">
      <alignment horizontal="center" vertical="center" wrapText="1" readingOrder="1"/>
    </xf>
    <xf numFmtId="0" fontId="9" fillId="2" borderId="14" xfId="0" applyFont="1" applyFill="1" applyBorder="1" applyAlignment="1">
      <alignment horizontal="center" vertical="center" wrapText="1" readingOrder="1"/>
    </xf>
    <xf numFmtId="0" fontId="2" fillId="2" borderId="4" xfId="0" applyFont="1" applyFill="1" applyBorder="1" applyAlignment="1">
      <alignment horizontal="center" vertical="center" wrapText="1" readingOrder="1"/>
    </xf>
    <xf numFmtId="0" fontId="2" fillId="2" borderId="5" xfId="0" applyFont="1" applyFill="1" applyBorder="1" applyAlignment="1">
      <alignment horizontal="center" vertical="center" wrapText="1" readingOrder="1"/>
    </xf>
    <xf numFmtId="0" fontId="2" fillId="2" borderId="6" xfId="0" applyFont="1" applyFill="1" applyBorder="1" applyAlignment="1">
      <alignment horizontal="center" vertical="center" wrapText="1" readingOrder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E3FDE-AC4B-4137-962C-64908BC920FA}">
  <dimension ref="A1:U33"/>
  <sheetViews>
    <sheetView tabSelected="1" topLeftCell="B1" workbookViewId="0">
      <pane ySplit="5" topLeftCell="A6" activePane="bottomLeft" state="frozen"/>
      <selection activeCell="U13" sqref="U13"/>
      <selection pane="bottomLeft" activeCell="B8" sqref="B8"/>
    </sheetView>
  </sheetViews>
  <sheetFormatPr baseColWidth="10" defaultRowHeight="14.4" x14ac:dyDescent="0.3"/>
  <cols>
    <col min="1" max="1" width="21.5546875" hidden="1" customWidth="1"/>
    <col min="4" max="4" width="0" hidden="1" customWidth="1"/>
    <col min="5" max="5" width="38" customWidth="1"/>
    <col min="6" max="6" width="17.5546875" bestFit="1" customWidth="1"/>
    <col min="7" max="7" width="17.5546875" customWidth="1"/>
    <col min="8" max="8" width="17.5546875" bestFit="1" customWidth="1"/>
    <col min="9" max="9" width="13.44140625" customWidth="1"/>
    <col min="10" max="10" width="17.5546875" bestFit="1" customWidth="1"/>
    <col min="11" max="11" width="17.5546875" customWidth="1"/>
    <col min="12" max="12" width="17.5546875" bestFit="1" customWidth="1"/>
    <col min="13" max="13" width="13.44140625" customWidth="1"/>
    <col min="14" max="14" width="17.5546875" bestFit="1" customWidth="1"/>
    <col min="15" max="15" width="17.5546875" customWidth="1"/>
    <col min="16" max="16" width="17.5546875" bestFit="1" customWidth="1"/>
    <col min="17" max="17" width="13.44140625" customWidth="1"/>
    <col min="18" max="18" width="17.5546875" bestFit="1" customWidth="1"/>
    <col min="19" max="19" width="17.5546875" customWidth="1"/>
    <col min="20" max="20" width="16.5546875" bestFit="1" customWidth="1"/>
    <col min="21" max="21" width="13.44140625" customWidth="1"/>
    <col min="29" max="29" width="14.6640625" customWidth="1"/>
  </cols>
  <sheetData>
    <row r="1" spans="1:21" x14ac:dyDescent="0.3">
      <c r="B1" s="2" t="s">
        <v>1</v>
      </c>
      <c r="C1" s="2" t="s">
        <v>1</v>
      </c>
      <c r="D1" s="2" t="s">
        <v>1</v>
      </c>
      <c r="E1" s="2" t="s">
        <v>1</v>
      </c>
      <c r="F1" s="2"/>
      <c r="G1" s="2"/>
      <c r="H1" s="2"/>
    </row>
    <row r="2" spans="1:21" ht="17.399999999999999" x14ac:dyDescent="0.3">
      <c r="B2" s="76" t="s">
        <v>77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</row>
    <row r="3" spans="1:21" ht="15" thickBot="1" x14ac:dyDescent="0.35">
      <c r="B3" s="2" t="s">
        <v>1</v>
      </c>
      <c r="C3" s="2" t="s">
        <v>1</v>
      </c>
      <c r="D3" s="2" t="s">
        <v>1</v>
      </c>
      <c r="E3" s="2" t="s">
        <v>1</v>
      </c>
      <c r="F3" s="2"/>
      <c r="G3" s="2"/>
      <c r="H3" s="2"/>
    </row>
    <row r="4" spans="1:21" ht="15" thickBot="1" x14ac:dyDescent="0.35">
      <c r="B4" s="77" t="s">
        <v>8</v>
      </c>
      <c r="C4" s="79" t="s">
        <v>19</v>
      </c>
      <c r="D4" s="79" t="s">
        <v>20</v>
      </c>
      <c r="E4" s="81" t="s">
        <v>21</v>
      </c>
      <c r="F4" s="83">
        <v>2022</v>
      </c>
      <c r="G4" s="84"/>
      <c r="H4" s="84"/>
      <c r="I4" s="85"/>
      <c r="J4" s="83">
        <v>2023</v>
      </c>
      <c r="K4" s="84"/>
      <c r="L4" s="84"/>
      <c r="M4" s="85"/>
      <c r="N4" s="83">
        <v>2024</v>
      </c>
      <c r="O4" s="84"/>
      <c r="P4" s="84"/>
      <c r="Q4" s="85"/>
      <c r="R4" s="83" t="s">
        <v>78</v>
      </c>
      <c r="S4" s="84"/>
      <c r="T4" s="84"/>
      <c r="U4" s="85"/>
    </row>
    <row r="5" spans="1:21" s="69" customFormat="1" ht="27" thickBot="1" x14ac:dyDescent="0.3">
      <c r="B5" s="78"/>
      <c r="C5" s="80"/>
      <c r="D5" s="80"/>
      <c r="E5" s="82"/>
      <c r="F5" s="73" t="s">
        <v>25</v>
      </c>
      <c r="G5" s="74" t="s">
        <v>29</v>
      </c>
      <c r="H5" s="74" t="s">
        <v>30</v>
      </c>
      <c r="I5" s="71" t="s">
        <v>79</v>
      </c>
      <c r="J5" s="75" t="s">
        <v>25</v>
      </c>
      <c r="K5" s="74" t="s">
        <v>29</v>
      </c>
      <c r="L5" s="74" t="s">
        <v>30</v>
      </c>
      <c r="M5" s="71" t="s">
        <v>79</v>
      </c>
      <c r="N5" s="73" t="s">
        <v>25</v>
      </c>
      <c r="O5" s="74" t="s">
        <v>29</v>
      </c>
      <c r="P5" s="74" t="s">
        <v>30</v>
      </c>
      <c r="Q5" s="71" t="s">
        <v>79</v>
      </c>
      <c r="R5" s="75" t="s">
        <v>25</v>
      </c>
      <c r="S5" s="74" t="s">
        <v>29</v>
      </c>
      <c r="T5" s="74" t="s">
        <v>30</v>
      </c>
      <c r="U5" s="71" t="s">
        <v>79</v>
      </c>
    </row>
    <row r="6" spans="1:21" s="63" customFormat="1" ht="13.2" x14ac:dyDescent="0.25">
      <c r="A6" s="63" t="str">
        <f>+B6&amp;"-"&amp;C6&amp;D6</f>
        <v>A-</v>
      </c>
      <c r="B6" s="43" t="s">
        <v>35</v>
      </c>
      <c r="C6" s="44"/>
      <c r="D6" s="44"/>
      <c r="E6" s="45" t="s">
        <v>36</v>
      </c>
      <c r="F6" s="64">
        <f>+VLOOKUP(A6,GERENCIAL_2022!$A$5:$U$28,21,0)</f>
        <v>38103508000</v>
      </c>
      <c r="G6" s="65">
        <f>+VLOOKUP(A6,GERENCIAL_2022!$A$5:$AB$28,25,0)</f>
        <v>24529910943.139999</v>
      </c>
      <c r="H6" s="65">
        <f>+VLOOKUP(A6,GERENCIAL_2022!$A$5:$AB$28,26,0)</f>
        <v>24219696613.799999</v>
      </c>
      <c r="I6" s="66">
        <f>+H6/F6</f>
        <v>0.6356290505798049</v>
      </c>
      <c r="J6" s="67">
        <f>+VLOOKUP(A6,GERENCIAL_2023!$A$5:$AC$26,21,0)</f>
        <v>92025405455</v>
      </c>
      <c r="K6" s="67">
        <f>+VLOOKUP(A6,GERENCIAL_2023!$A$5:$AC$26,25,0)</f>
        <v>32921389723.400002</v>
      </c>
      <c r="L6" s="67">
        <f>+VLOOKUP(A6,GERENCIAL_2023!$A$5:$AC$26,26,0)</f>
        <v>31910471205.98</v>
      </c>
      <c r="M6" s="66">
        <f>+VLOOKUP(A6,GERENCIAL_2023!$A$5:$AC$26,29,0)</f>
        <v>0.34675719219280238</v>
      </c>
      <c r="N6" s="67">
        <f>+VLOOKUP(A6,GERENCIAL_2024!$A$5:$AC$23,21,0)</f>
        <v>52257120864</v>
      </c>
      <c r="O6" s="67">
        <f>+VLOOKUP(A6,GERENCIAL_2024!$A$5:$AC$23,25,0)</f>
        <v>41663525913.290001</v>
      </c>
      <c r="P6" s="67">
        <f>+VLOOKUP(A6,GERENCIAL_2024!$A$5:$AC$23,26,0)</f>
        <v>40534675021.720001</v>
      </c>
      <c r="Q6" s="66">
        <f>+VLOOKUP(A6,GERENCIAL_2024!$A$5:$AC$23,29,0)</f>
        <v>0.77567754119504873</v>
      </c>
      <c r="R6" s="67">
        <f>+VLOOKUP(A6,GERENCIAL_2025!$A$5:$AC$23,21,0)</f>
        <v>57526196000</v>
      </c>
      <c r="S6" s="67">
        <f>+VLOOKUP(A6,GERENCIAL_2025!$A$5:$AC$23,25,0)</f>
        <v>27462882179.23</v>
      </c>
      <c r="T6" s="67">
        <f>+VLOOKUP(A6,GERENCIAL_2025!$A$5:$AC$23,26,0)</f>
        <v>16245766772.969999</v>
      </c>
      <c r="U6" s="68">
        <f>+VLOOKUP(A6,GERENCIAL_2025!$A$5:$AC$23,29,0)</f>
        <v>0.28240641486132684</v>
      </c>
    </row>
    <row r="7" spans="1:21" s="27" customFormat="1" ht="17.25" customHeight="1" x14ac:dyDescent="0.25">
      <c r="A7" s="27" t="str">
        <f t="shared" ref="A7:A29" si="0">+B7&amp;"-"&amp;C7&amp;D7</f>
        <v>A-01-10CSF</v>
      </c>
      <c r="B7" s="28" t="s">
        <v>37</v>
      </c>
      <c r="C7" s="29">
        <v>10</v>
      </c>
      <c r="D7" s="29" t="s">
        <v>40</v>
      </c>
      <c r="E7" s="46" t="s">
        <v>41</v>
      </c>
      <c r="F7" s="49">
        <f>+VLOOKUP(A7,GERENCIAL_2022!$A$5:$U$28,21,0)</f>
        <v>15208701000</v>
      </c>
      <c r="G7" s="40">
        <f>+VLOOKUP(A7,GERENCIAL_2022!$A$5:$AB$28,25,0)</f>
        <v>13957674707</v>
      </c>
      <c r="H7" s="40">
        <f>+VLOOKUP(A7,GERENCIAL_2022!$A$5:$AB$28,26,0)</f>
        <v>13957674707</v>
      </c>
      <c r="I7" s="57">
        <f>+VLOOKUP(A7,GERENCIAL_2022!$A$5:$AC$28,29,0)</f>
        <v>0.91774272549641156</v>
      </c>
      <c r="J7" s="41">
        <f>+VLOOKUP(A7,GERENCIAL_2023!$A$5:$AC$26,21,0)</f>
        <v>16196307000</v>
      </c>
      <c r="K7" s="41">
        <f>+VLOOKUP(A7,GERENCIAL_2023!$A$5:$AC$26,25,0)</f>
        <v>14904352316</v>
      </c>
      <c r="L7" s="41">
        <f>+VLOOKUP(A7,GERENCIAL_2023!$A$5:$AC$26,26,0)</f>
        <v>14904352316</v>
      </c>
      <c r="M7" s="57">
        <f>+VLOOKUP(A7,GERENCIAL_2023!$A$5:$AC$26,29,0)</f>
        <v>0.92023152660665175</v>
      </c>
      <c r="N7" s="41">
        <f>+VLOOKUP(A7,GERENCIAL_2024!$A$5:$AC$23,21,0)</f>
        <v>18780099000</v>
      </c>
      <c r="O7" s="41">
        <f>+VLOOKUP(A7,GERENCIAL_2024!$A$5:$AC$23,25,0)</f>
        <v>17281390795</v>
      </c>
      <c r="P7" s="41">
        <f>+VLOOKUP(A7,GERENCIAL_2024!$A$5:$AC$23,26,0)</f>
        <v>17281390795</v>
      </c>
      <c r="Q7" s="57">
        <f>+VLOOKUP(A7,GERENCIAL_2024!$A$5:$AC$23,29,0)</f>
        <v>0.92019700189013909</v>
      </c>
      <c r="R7" s="41">
        <f>+VLOOKUP(A7,GERENCIAL_2025!$A$5:$AC$23,21,0)</f>
        <v>21987041000</v>
      </c>
      <c r="S7" s="41">
        <f>+VLOOKUP(A7,GERENCIAL_2025!$A$5:$AC$23,25,0)</f>
        <v>7105998594</v>
      </c>
      <c r="T7" s="41">
        <f>+VLOOKUP(A7,GERENCIAL_2025!$A$5:$AC$23,26,0)</f>
        <v>6128754607</v>
      </c>
      <c r="U7" s="30">
        <f>+VLOOKUP(A7,GERENCIAL_2025!$A$5:$AC$23,29,0)</f>
        <v>0.27874394771902233</v>
      </c>
    </row>
    <row r="8" spans="1:21" s="27" customFormat="1" ht="17.25" customHeight="1" x14ac:dyDescent="0.25">
      <c r="A8" s="27" t="str">
        <f t="shared" si="0"/>
        <v>A-02-10CSF</v>
      </c>
      <c r="B8" s="28" t="s">
        <v>42</v>
      </c>
      <c r="C8" s="29">
        <v>10</v>
      </c>
      <c r="D8" s="29" t="s">
        <v>40</v>
      </c>
      <c r="E8" s="46" t="s">
        <v>44</v>
      </c>
      <c r="F8" s="49">
        <f>+VLOOKUP(A8,GERENCIAL_2022!$A$5:$U$28,21,0)</f>
        <v>10405899000</v>
      </c>
      <c r="G8" s="40">
        <f>+VLOOKUP(A8,GERENCIAL_2022!$A$5:$AB$28,25,0)</f>
        <v>9673453368.8600006</v>
      </c>
      <c r="H8" s="40">
        <f>+VLOOKUP(A8,GERENCIAL_2022!$A$5:$AB$28,26,0)</f>
        <v>9363339039.5200005</v>
      </c>
      <c r="I8" s="57">
        <f>+VLOOKUP(A8,GERENCIAL_2022!$A$5:$AC$28,29,0)</f>
        <v>0.89981067849303553</v>
      </c>
      <c r="J8" s="41">
        <f>+VLOOKUP(A8,GERENCIAL_2023!$A$5:$AC$26,21,0)</f>
        <v>16215082642</v>
      </c>
      <c r="K8" s="41">
        <f>+VLOOKUP(A8,GERENCIAL_2023!$A$5:$AC$26,25,0)</f>
        <v>15334267411.4</v>
      </c>
      <c r="L8" s="41">
        <f>+VLOOKUP(A8,GERENCIAL_2023!$A$5:$AC$26,26,0)</f>
        <v>14323348893.98</v>
      </c>
      <c r="M8" s="57">
        <f>+VLOOKUP(A8,GERENCIAL_2023!$A$5:$AC$26,29,0)</f>
        <v>0.88333493021367238</v>
      </c>
      <c r="N8" s="41">
        <f>+VLOOKUP(A8,GERENCIAL_2024!$A$5:$AC$23,21,0)</f>
        <v>28756907864</v>
      </c>
      <c r="O8" s="41">
        <f>+VLOOKUP(A8,GERENCIAL_2024!$A$5:$AC$23,25,0)</f>
        <v>23333091018.290001</v>
      </c>
      <c r="P8" s="41">
        <f>+VLOOKUP(A8,GERENCIAL_2024!$A$5:$AC$23,26,0)</f>
        <v>22204240126.720001</v>
      </c>
      <c r="Q8" s="57">
        <f>+VLOOKUP(A8,GERENCIAL_2024!$A$5:$AC$23,29,0)</f>
        <v>0.77213587190008326</v>
      </c>
      <c r="R8" s="41">
        <f>+VLOOKUP(A8,GERENCIAL_2025!$A$5:$AC$23,21,0)</f>
        <v>29292596000</v>
      </c>
      <c r="S8" s="41">
        <f>+VLOOKUP(A8,GERENCIAL_2025!$A$5:$AC$23,25,0)</f>
        <v>19045619628.23</v>
      </c>
      <c r="T8" s="41">
        <f>+VLOOKUP(A8,GERENCIAL_2025!$A$5:$AC$23,26,0)</f>
        <v>8806631649.9699993</v>
      </c>
      <c r="U8" s="30">
        <f>+VLOOKUP(A8,GERENCIAL_2025!$A$5:$AC$23,29,0)</f>
        <v>0.3006436046149682</v>
      </c>
    </row>
    <row r="9" spans="1:21" s="27" customFormat="1" ht="17.25" customHeight="1" x14ac:dyDescent="0.25">
      <c r="A9" s="27" t="str">
        <f t="shared" si="0"/>
        <v>A-03-10CSF</v>
      </c>
      <c r="B9" s="28" t="s">
        <v>45</v>
      </c>
      <c r="C9" s="29">
        <v>10</v>
      </c>
      <c r="D9" s="29" t="s">
        <v>40</v>
      </c>
      <c r="E9" s="46" t="s">
        <v>47</v>
      </c>
      <c r="F9" s="49">
        <f>+VLOOKUP(A9,GERENCIAL_2022!$A$5:$U$28,21,0)</f>
        <v>11513117000</v>
      </c>
      <c r="G9" s="40">
        <f>+VLOOKUP(A9,GERENCIAL_2022!$A$5:$AB$28,25,0)</f>
        <v>242249336.28</v>
      </c>
      <c r="H9" s="40">
        <f>+VLOOKUP(A9,GERENCIAL_2022!$A$5:$AB$28,26,0)</f>
        <v>242249336.28</v>
      </c>
      <c r="I9" s="57">
        <f>+VLOOKUP(A9,GERENCIAL_2022!$A$5:$AC$28,29,0)</f>
        <v>2.104115994652013E-2</v>
      </c>
      <c r="J9" s="41">
        <f>+VLOOKUP(A9,GERENCIAL_2023!$A$5:$AC$26,21,0)</f>
        <v>57810032455</v>
      </c>
      <c r="K9" s="41">
        <f>+VLOOKUP(A9,GERENCIAL_2023!$A$5:$AC$26,25,0)</f>
        <v>983833684</v>
      </c>
      <c r="L9" s="41">
        <f>+VLOOKUP(A9,GERENCIAL_2023!$A$5:$AC$26,26,0)</f>
        <v>983833684</v>
      </c>
      <c r="M9" s="57">
        <f>+VLOOKUP(A9,GERENCIAL_2023!$A$5:$AC$26,29,0)</f>
        <v>1.7018390099777708E-2</v>
      </c>
      <c r="N9" s="41">
        <f>+VLOOKUP(A9,GERENCIAL_2024!$A$5:$AC$23,21,0)</f>
        <v>3659761000</v>
      </c>
      <c r="O9" s="41">
        <f>+VLOOKUP(A9,GERENCIAL_2024!$A$5:$AC$23,25,0)</f>
        <v>68958760</v>
      </c>
      <c r="P9" s="41">
        <f>+VLOOKUP(A9,GERENCIAL_2024!$A$5:$AC$23,26,0)</f>
        <v>68958760</v>
      </c>
      <c r="Q9" s="57">
        <f>+VLOOKUP(A9,GERENCIAL_2024!$A$5:$AC$23,29,0)</f>
        <v>1.8842421677262532E-2</v>
      </c>
      <c r="R9" s="41">
        <f>+VLOOKUP(A9,GERENCIAL_2025!$A$5:$AC$23,21,0)</f>
        <v>3996559000</v>
      </c>
      <c r="S9" s="41">
        <f>+VLOOKUP(A9,GERENCIAL_2025!$A$5:$AC$23,25,0)</f>
        <v>57759106</v>
      </c>
      <c r="T9" s="41">
        <f>+VLOOKUP(A9,GERENCIAL_2025!$A$5:$AC$23,26,0)</f>
        <v>56875665</v>
      </c>
      <c r="U9" s="30">
        <f>+VLOOKUP(A9,GERENCIAL_2025!$A$5:$AC$23,29,0)</f>
        <v>1.4231158604189253E-2</v>
      </c>
    </row>
    <row r="10" spans="1:21" s="27" customFormat="1" ht="22.8" x14ac:dyDescent="0.25">
      <c r="A10" s="27" t="str">
        <f t="shared" si="0"/>
        <v>A-08-10CSF</v>
      </c>
      <c r="B10" s="28" t="s">
        <v>48</v>
      </c>
      <c r="C10" s="29">
        <v>10</v>
      </c>
      <c r="D10" s="29" t="s">
        <v>40</v>
      </c>
      <c r="E10" s="46" t="s">
        <v>50</v>
      </c>
      <c r="F10" s="49">
        <f>+VLOOKUP(A10,GERENCIAL_2022!$A$5:$U$28,21,0)</f>
        <v>250000000</v>
      </c>
      <c r="G10" s="40">
        <f>+VLOOKUP(A10,GERENCIAL_2022!$A$5:$AB$28,25,0)</f>
        <v>107750512</v>
      </c>
      <c r="H10" s="40">
        <f>+VLOOKUP(A10,GERENCIAL_2022!$A$5:$AB$28,26,0)</f>
        <v>107650512</v>
      </c>
      <c r="I10" s="57">
        <f>+VLOOKUP(A10,GERENCIAL_2022!$A$5:$AC$28,29,0)</f>
        <v>0.43060204800000002</v>
      </c>
      <c r="J10" s="41">
        <f>+VLOOKUP(A10,GERENCIAL_2023!$A$5:$AC$26,21,0)</f>
        <v>555743015</v>
      </c>
      <c r="K10" s="41">
        <f>+VLOOKUP(A10,GERENCIAL_2023!$A$5:$AC$26,25,0)</f>
        <v>450695969</v>
      </c>
      <c r="L10" s="41">
        <f>+VLOOKUP(A10,GERENCIAL_2023!$A$5:$AC$26,26,0)</f>
        <v>450695969</v>
      </c>
      <c r="M10" s="57">
        <f>+VLOOKUP(A10,GERENCIAL_2023!$A$5:$AC$26,29,0)</f>
        <v>0.81097909795591405</v>
      </c>
      <c r="N10" s="41">
        <f>+VLOOKUP(A10,GERENCIAL_2024!$A$5:$AC$23,21,0)</f>
        <v>250000000</v>
      </c>
      <c r="O10" s="41">
        <f>+VLOOKUP(A10,GERENCIAL_2024!$A$5:$AC$23,25,0)</f>
        <v>169732340</v>
      </c>
      <c r="P10" s="41">
        <f>+VLOOKUP(A10,GERENCIAL_2024!$A$5:$AC$23,26,0)</f>
        <v>169732340</v>
      </c>
      <c r="Q10" s="57">
        <f>+VLOOKUP(A10,GERENCIAL_2024!$A$5:$AC$23,29,0)</f>
        <v>0.67892936000000004</v>
      </c>
      <c r="R10" s="41">
        <f>+VLOOKUP(A10,GERENCIAL_2025!$A$5:$AC$23,21,0)</f>
        <v>250000000</v>
      </c>
      <c r="S10" s="41">
        <f>+VLOOKUP(A10,GERENCIAL_2025!$A$5:$AC$23,25,0)</f>
        <v>185717053</v>
      </c>
      <c r="T10" s="41">
        <f>+VLOOKUP(A10,GERENCIAL_2025!$A$5:$AC$23,26,0)</f>
        <v>185717053</v>
      </c>
      <c r="U10" s="30">
        <f>+VLOOKUP(A10,GERENCIAL_2025!$A$5:$AC$23,29,0)</f>
        <v>0.74286821199999997</v>
      </c>
    </row>
    <row r="11" spans="1:21" s="27" customFormat="1" ht="22.8" x14ac:dyDescent="0.25">
      <c r="A11" s="27" t="str">
        <f t="shared" si="0"/>
        <v>A-08-11SSF</v>
      </c>
      <c r="B11" s="28" t="s">
        <v>48</v>
      </c>
      <c r="C11" s="29">
        <v>11</v>
      </c>
      <c r="D11" s="29" t="s">
        <v>51</v>
      </c>
      <c r="E11" s="46" t="s">
        <v>50</v>
      </c>
      <c r="F11" s="49">
        <f>+VLOOKUP(A11,GERENCIAL_2022!$A$5:$U$28,21,0)</f>
        <v>725791000</v>
      </c>
      <c r="G11" s="40">
        <f>+VLOOKUP(A11,GERENCIAL_2022!$A$5:$AB$28,25,0)</f>
        <v>548783019</v>
      </c>
      <c r="H11" s="40">
        <f>+VLOOKUP(A11,GERENCIAL_2022!$A$5:$AB$28,26,0)</f>
        <v>548783019</v>
      </c>
      <c r="I11" s="57">
        <f>+VLOOKUP(A11,GERENCIAL_2022!$A$5:$AC$28,29,0)</f>
        <v>0.75611714529389318</v>
      </c>
      <c r="J11" s="41">
        <f>+VLOOKUP(A11,GERENCIAL_2023!$A$5:$AC$26,21,0)</f>
        <v>766436000</v>
      </c>
      <c r="K11" s="41">
        <f>+VLOOKUP(A11,GERENCIAL_2023!$A$5:$AC$26,25,0)</f>
        <v>766436000</v>
      </c>
      <c r="L11" s="41">
        <f>+VLOOKUP(A11,GERENCIAL_2023!$A$5:$AC$26,26,0)</f>
        <v>766436000</v>
      </c>
      <c r="M11" s="57">
        <f>+VLOOKUP(A11,GERENCIAL_2023!$A$5:$AC$26,29,0)</f>
        <v>1</v>
      </c>
      <c r="N11" s="41">
        <f>+VLOOKUP(A11,GERENCIAL_2024!$A$5:$AC$23,21,0)</f>
        <v>810353000</v>
      </c>
      <c r="O11" s="41">
        <f>+VLOOKUP(A11,GERENCIAL_2024!$A$5:$AC$23,25,0)</f>
        <v>810353000</v>
      </c>
      <c r="P11" s="41">
        <f>+VLOOKUP(A11,GERENCIAL_2024!$A$5:$AC$23,26,0)</f>
        <v>810353000</v>
      </c>
      <c r="Q11" s="57">
        <f>+VLOOKUP(A11,GERENCIAL_2024!$A$5:$AC$23,29,0)</f>
        <v>1</v>
      </c>
      <c r="R11" s="41">
        <f>+VLOOKUP(A11,GERENCIAL_2025!$A$5:$AC$23,21,0)</f>
        <v>2000000000</v>
      </c>
      <c r="S11" s="41">
        <f>+VLOOKUP(A11,GERENCIAL_2025!$A$5:$AC$23,25,0)</f>
        <v>1067787798</v>
      </c>
      <c r="T11" s="41">
        <f>+VLOOKUP(A11,GERENCIAL_2025!$A$5:$AC$23,26,0)</f>
        <v>1067787798</v>
      </c>
      <c r="U11" s="30">
        <f>+VLOOKUP(A11,GERENCIAL_2025!$A$5:$AC$23,29,0)</f>
        <v>0.53389389899999995</v>
      </c>
    </row>
    <row r="12" spans="1:21" s="63" customFormat="1" ht="13.2" x14ac:dyDescent="0.25">
      <c r="A12" s="63" t="str">
        <f t="shared" si="0"/>
        <v>B-</v>
      </c>
      <c r="B12" s="19" t="s">
        <v>69</v>
      </c>
      <c r="C12" s="20"/>
      <c r="D12" s="20"/>
      <c r="E12" s="47" t="s">
        <v>75</v>
      </c>
      <c r="F12" s="50"/>
      <c r="G12" s="33"/>
      <c r="H12" s="33"/>
      <c r="I12" s="56"/>
      <c r="J12" s="34">
        <f>+VLOOKUP(A12,GERENCIAL_2023!$A$5:$AC$26,21,0)</f>
        <v>643472807</v>
      </c>
      <c r="K12" s="34">
        <f>+VLOOKUP(A12,GERENCIAL_2023!$A$5:$AC$26,25,0)</f>
        <v>643472806.60000002</v>
      </c>
      <c r="L12" s="34">
        <f>+VLOOKUP(A12,GERENCIAL_2023!$A$5:$AC$26,26,0)</f>
        <v>643472806.60000002</v>
      </c>
      <c r="M12" s="56">
        <f>+VLOOKUP(A12,GERENCIAL_2023!$A$5:$AC$26,29,0)</f>
        <v>0.99999999937837314</v>
      </c>
      <c r="N12" s="34"/>
      <c r="O12" s="34"/>
      <c r="P12" s="34"/>
      <c r="Q12" s="56"/>
      <c r="R12" s="34"/>
      <c r="S12" s="34"/>
      <c r="T12" s="34"/>
      <c r="U12" s="21"/>
    </row>
    <row r="13" spans="1:21" s="27" customFormat="1" ht="15.75" customHeight="1" x14ac:dyDescent="0.25">
      <c r="A13" s="27" t="str">
        <f t="shared" si="0"/>
        <v>B-10-11CSF</v>
      </c>
      <c r="B13" s="28" t="s">
        <v>74</v>
      </c>
      <c r="C13" s="29">
        <v>11</v>
      </c>
      <c r="D13" s="29" t="s">
        <v>40</v>
      </c>
      <c r="E13" s="46" t="s">
        <v>72</v>
      </c>
      <c r="F13" s="49"/>
      <c r="G13" s="40"/>
      <c r="H13" s="40"/>
      <c r="I13" s="57"/>
      <c r="J13" s="41">
        <f>+VLOOKUP(A13,GERENCIAL_2023!$A$5:$AC$26,21,0)</f>
        <v>643472807</v>
      </c>
      <c r="K13" s="41">
        <f>+VLOOKUP(A13,GERENCIAL_2023!$A$5:$AC$26,25,0)</f>
        <v>643472806.60000002</v>
      </c>
      <c r="L13" s="41">
        <f>+VLOOKUP(A13,GERENCIAL_2023!$A$5:$AC$26,26,0)</f>
        <v>643472806.60000002</v>
      </c>
      <c r="M13" s="57">
        <f>+VLOOKUP(A13,GERENCIAL_2023!$A$5:$AC$26,29,0)</f>
        <v>0.99999999937837314</v>
      </c>
      <c r="N13" s="41"/>
      <c r="O13" s="41"/>
      <c r="P13" s="41"/>
      <c r="Q13" s="57"/>
      <c r="R13" s="41"/>
      <c r="S13" s="41"/>
      <c r="T13" s="41"/>
      <c r="U13" s="30"/>
    </row>
    <row r="14" spans="1:21" s="63" customFormat="1" ht="16.5" customHeight="1" x14ac:dyDescent="0.25">
      <c r="A14" s="63" t="str">
        <f t="shared" si="0"/>
        <v>C-</v>
      </c>
      <c r="B14" s="19" t="s">
        <v>52</v>
      </c>
      <c r="C14" s="20"/>
      <c r="D14" s="20"/>
      <c r="E14" s="47" t="s">
        <v>53</v>
      </c>
      <c r="F14" s="50">
        <f>+VLOOKUP(A14,GERENCIAL_2022!$A$5:$U$28,21,0)</f>
        <v>223008442170</v>
      </c>
      <c r="G14" s="33">
        <f>+VLOOKUP(A14,GERENCIAL_2022!$A$5:$AB$28,25,0)</f>
        <v>185819165547.97</v>
      </c>
      <c r="H14" s="33">
        <f>+VLOOKUP(A14,GERENCIAL_2022!$A$5:$AB$28,26,0)</f>
        <v>146497956868.01999</v>
      </c>
      <c r="I14" s="56">
        <f>+VLOOKUP(A14,GERENCIAL_2022!$A$5:$AC$28,29,0)</f>
        <v>0.65691664155182139</v>
      </c>
      <c r="J14" s="34">
        <f>+VLOOKUP(A14,GERENCIAL_2023!$A$5:$AC$26,21,0)</f>
        <v>601453041852</v>
      </c>
      <c r="K14" s="34">
        <f>+VLOOKUP(A14,GERENCIAL_2023!$A$5:$AC$26,25,0)</f>
        <v>483520341208.92999</v>
      </c>
      <c r="L14" s="34">
        <f>+VLOOKUP(A14,GERENCIAL_2023!$A$5:$AC$26,26,0)</f>
        <v>351812235916.65002</v>
      </c>
      <c r="M14" s="56">
        <f>+VLOOKUP(A14,GERENCIAL_2023!$A$5:$AC$26,29,0)</f>
        <v>0.58493716289695097</v>
      </c>
      <c r="N14" s="34">
        <f>+VLOOKUP(A14,GERENCIAL_2024!$A$5:$AC$23,21,0)</f>
        <v>805579373607</v>
      </c>
      <c r="O14" s="34">
        <f>+VLOOKUP(A14,GERENCIAL_2024!$A$5:$AC$23,25,0)</f>
        <v>788872029983.80005</v>
      </c>
      <c r="P14" s="34">
        <f>+VLOOKUP(A14,GERENCIAL_2024!$A$5:$AC$23,26,0)</f>
        <v>384547077503.46002</v>
      </c>
      <c r="Q14" s="56">
        <f>+VLOOKUP(A14,GERENCIAL_2024!$A$5:$AC$23,29,0)</f>
        <v>0.47735467180799546</v>
      </c>
      <c r="R14" s="34">
        <f>+VLOOKUP(A14,GERENCIAL_2025!$A$5:$AC$23,21,0)</f>
        <v>704174002345</v>
      </c>
      <c r="S14" s="34">
        <f>+VLOOKUP(A14,GERENCIAL_2025!$A$5:$AC$23,25,0)</f>
        <v>161149892568.51999</v>
      </c>
      <c r="T14" s="34">
        <f>+VLOOKUP(A14,GERENCIAL_2025!$A$5:$AC$23,26,0)</f>
        <v>46892955415.309998</v>
      </c>
      <c r="U14" s="21">
        <f>+VLOOKUP(A14,GERENCIAL_2025!$A$5:$AC$23,29,0)</f>
        <v>6.6592852418791038E-2</v>
      </c>
    </row>
    <row r="15" spans="1:21" s="27" customFormat="1" ht="22.8" x14ac:dyDescent="0.25">
      <c r="A15" s="27" t="str">
        <f t="shared" si="0"/>
        <v>C-1702-10CSF</v>
      </c>
      <c r="B15" s="28" t="s">
        <v>54</v>
      </c>
      <c r="C15" s="29">
        <v>10</v>
      </c>
      <c r="D15" s="29" t="s">
        <v>40</v>
      </c>
      <c r="E15" s="46" t="s">
        <v>56</v>
      </c>
      <c r="F15" s="49"/>
      <c r="G15" s="40"/>
      <c r="H15" s="40"/>
      <c r="I15" s="57"/>
      <c r="J15" s="41">
        <f>+VLOOKUP(A15,GERENCIAL_2023!$A$5:$AC$26,21,0)</f>
        <v>320608518370</v>
      </c>
      <c r="K15" s="41">
        <f>+VLOOKUP(A15,GERENCIAL_2023!$A$5:$AC$26,25,0)</f>
        <v>245958775970.13</v>
      </c>
      <c r="L15" s="41">
        <f>+VLOOKUP(A15,GERENCIAL_2023!$A$5:$AC$26,26,0)</f>
        <v>232242760394.25</v>
      </c>
      <c r="M15" s="57">
        <f>+VLOOKUP(A15,GERENCIAL_2023!$A$5:$AC$26,29,0)</f>
        <v>0.72438112865806326</v>
      </c>
      <c r="N15" s="41">
        <f>+VLOOKUP(A15,GERENCIAL_2024!$A$5:$AC$23,21,0)</f>
        <v>554555263728</v>
      </c>
      <c r="O15" s="41">
        <f>+VLOOKUP(A15,GERENCIAL_2024!$A$5:$AC$23,25,0)</f>
        <v>548447755289.02002</v>
      </c>
      <c r="P15" s="41">
        <f>+VLOOKUP(A15,GERENCIAL_2024!$A$5:$AC$23,26,0)</f>
        <v>323720232156.54999</v>
      </c>
      <c r="Q15" s="57">
        <f>+VLOOKUP(A15,GERENCIAL_2024!$A$5:$AC$23,29,0)</f>
        <v>0.58374746996420057</v>
      </c>
      <c r="R15" s="41">
        <f>+VLOOKUP(A15,GERENCIAL_2025!$A$5:$AC$23,21,0)</f>
        <v>454641033290</v>
      </c>
      <c r="S15" s="41">
        <f>+VLOOKUP(A15,GERENCIAL_2025!$A$5:$AC$23,25,0)</f>
        <v>115866170747.5</v>
      </c>
      <c r="T15" s="41">
        <f>+VLOOKUP(A15,GERENCIAL_2025!$A$5:$AC$23,26,0)</f>
        <v>25964241987.240002</v>
      </c>
      <c r="U15" s="30">
        <f>+VLOOKUP(A15,GERENCIAL_2025!$A$5:$AC$23,29,0)</f>
        <v>5.7109323809490589E-2</v>
      </c>
    </row>
    <row r="16" spans="1:21" s="27" customFormat="1" ht="22.8" x14ac:dyDescent="0.25">
      <c r="A16" s="27" t="str">
        <f t="shared" si="0"/>
        <v>C-1702-11CSF</v>
      </c>
      <c r="B16" s="28" t="s">
        <v>54</v>
      </c>
      <c r="C16" s="29">
        <v>11</v>
      </c>
      <c r="D16" s="29" t="s">
        <v>40</v>
      </c>
      <c r="E16" s="46" t="s">
        <v>56</v>
      </c>
      <c r="F16" s="49">
        <f>+VLOOKUP(A16,GERENCIAL_2022!$A$5:$U$28,21,0)</f>
        <v>43088199131</v>
      </c>
      <c r="G16" s="40">
        <f>+VLOOKUP(A16,GERENCIAL_2022!$A$5:$AB$28,25,0)</f>
        <v>42039935487.910004</v>
      </c>
      <c r="H16" s="40">
        <f>+VLOOKUP(A16,GERENCIAL_2022!$A$5:$AB$28,26,0)</f>
        <v>41304602817.589996</v>
      </c>
      <c r="I16" s="57">
        <f>+VLOOKUP(A16,GERENCIAL_2022!$A$5:$AC$28,29,0)</f>
        <v>0.95860592112500731</v>
      </c>
      <c r="J16" s="41"/>
      <c r="K16" s="41"/>
      <c r="L16" s="41"/>
      <c r="M16" s="57"/>
      <c r="N16" s="41"/>
      <c r="O16" s="41"/>
      <c r="P16" s="41"/>
      <c r="Q16" s="57"/>
      <c r="R16" s="41"/>
      <c r="S16" s="41"/>
      <c r="T16" s="41"/>
      <c r="U16" s="30"/>
    </row>
    <row r="17" spans="1:21" s="27" customFormat="1" ht="22.8" x14ac:dyDescent="0.25">
      <c r="A17" s="27" t="str">
        <f t="shared" si="0"/>
        <v>C-1702-13CSF</v>
      </c>
      <c r="B17" s="28" t="s">
        <v>54</v>
      </c>
      <c r="C17" s="29">
        <v>13</v>
      </c>
      <c r="D17" s="29" t="s">
        <v>40</v>
      </c>
      <c r="E17" s="46" t="s">
        <v>56</v>
      </c>
      <c r="F17" s="49">
        <f>+VLOOKUP(A17,GERENCIAL_2022!$A$5:$U$28,21,0)</f>
        <v>74593000883</v>
      </c>
      <c r="G17" s="40">
        <f>+VLOOKUP(A17,GERENCIAL_2022!$A$5:$AB$28,25,0)</f>
        <v>56948580385.169998</v>
      </c>
      <c r="H17" s="40">
        <f>+VLOOKUP(A17,GERENCIAL_2022!$A$5:$AB$28,26,0)</f>
        <v>56028357044.169998</v>
      </c>
      <c r="I17" s="57">
        <f>+VLOOKUP(A17,GERENCIAL_2022!$A$5:$AC$28,29,0)</f>
        <v>0.75112083413899833</v>
      </c>
      <c r="J17" s="41"/>
      <c r="K17" s="41"/>
      <c r="L17" s="41"/>
      <c r="M17" s="57"/>
      <c r="N17" s="41"/>
      <c r="O17" s="41"/>
      <c r="P17" s="41"/>
      <c r="Q17" s="57"/>
      <c r="R17" s="41"/>
      <c r="S17" s="41"/>
      <c r="T17" s="41"/>
      <c r="U17" s="30"/>
    </row>
    <row r="18" spans="1:21" s="27" customFormat="1" ht="22.8" x14ac:dyDescent="0.25">
      <c r="A18" s="27" t="str">
        <f t="shared" si="0"/>
        <v>C-1708-10CSF</v>
      </c>
      <c r="B18" s="28" t="s">
        <v>57</v>
      </c>
      <c r="C18" s="29">
        <v>10</v>
      </c>
      <c r="D18" s="29" t="s">
        <v>40</v>
      </c>
      <c r="E18" s="46" t="s">
        <v>59</v>
      </c>
      <c r="F18" s="49"/>
      <c r="G18" s="40"/>
      <c r="H18" s="40"/>
      <c r="I18" s="57"/>
      <c r="J18" s="41">
        <f>+VLOOKUP(A18,GERENCIAL_2023!$A$5:$AC$26,21,0)</f>
        <v>122305692809</v>
      </c>
      <c r="K18" s="41">
        <f>+VLOOKUP(A18,GERENCIAL_2023!$A$5:$AC$26,25,0)</f>
        <v>100049582592.62</v>
      </c>
      <c r="L18" s="41">
        <f>+VLOOKUP(A18,GERENCIAL_2023!$A$5:$AC$26,26,0)</f>
        <v>39360727612.32</v>
      </c>
      <c r="M18" s="57">
        <f>+VLOOKUP(A18,GERENCIAL_2023!$A$5:$AC$26,29,0)</f>
        <v>0.32182253097399238</v>
      </c>
      <c r="N18" s="41">
        <f>+VLOOKUP(A18,GERENCIAL_2024!$A$5:$AC$23,21,0)</f>
        <v>61719531708</v>
      </c>
      <c r="O18" s="41">
        <f>+VLOOKUP(A18,GERENCIAL_2024!$A$5:$AC$23,25,0)</f>
        <v>54507560375.650002</v>
      </c>
      <c r="P18" s="41">
        <f>+VLOOKUP(A18,GERENCIAL_2024!$A$5:$AC$23,26,0)</f>
        <v>14638320068.620001</v>
      </c>
      <c r="Q18" s="57">
        <f>+VLOOKUP(A18,GERENCIAL_2024!$A$5:$AC$23,29,0)</f>
        <v>0.23717484017660817</v>
      </c>
      <c r="R18" s="41">
        <f>+VLOOKUP(A18,GERENCIAL_2025!$A$5:$AC$23,21,0)</f>
        <v>79142515430</v>
      </c>
      <c r="S18" s="41">
        <f>+VLOOKUP(A18,GERENCIAL_2025!$A$5:$AC$23,25,0)</f>
        <v>11186710066.6</v>
      </c>
      <c r="T18" s="41">
        <f>+VLOOKUP(A18,GERENCIAL_2025!$A$5:$AC$23,26,0)</f>
        <v>7108162559.6000004</v>
      </c>
      <c r="U18" s="30">
        <f>+VLOOKUP(A18,GERENCIAL_2025!$A$5:$AC$23,29,0)</f>
        <v>8.9814716160835584E-2</v>
      </c>
    </row>
    <row r="19" spans="1:21" s="27" customFormat="1" ht="22.8" x14ac:dyDescent="0.25">
      <c r="A19" s="27" t="str">
        <f t="shared" si="0"/>
        <v>C-1708-11CSF</v>
      </c>
      <c r="B19" s="28" t="s">
        <v>57</v>
      </c>
      <c r="C19" s="29">
        <v>11</v>
      </c>
      <c r="D19" s="29" t="s">
        <v>40</v>
      </c>
      <c r="E19" s="46" t="s">
        <v>59</v>
      </c>
      <c r="F19" s="49">
        <f>+VLOOKUP(A19,GERENCIAL_2022!$A$5:$U$28,21,0)</f>
        <v>10116806134</v>
      </c>
      <c r="G19" s="40">
        <f>+VLOOKUP(A19,GERENCIAL_2022!$A$5:$AB$28,25,0)</f>
        <v>10097055077.01</v>
      </c>
      <c r="H19" s="40">
        <f>+VLOOKUP(A19,GERENCIAL_2022!$A$5:$AB$28,26,0)</f>
        <v>1614694998.4000001</v>
      </c>
      <c r="I19" s="57">
        <f>+VLOOKUP(A19,GERENCIAL_2022!$A$5:$AC$28,29,0)</f>
        <v>0.15960521304974135</v>
      </c>
      <c r="J19" s="41"/>
      <c r="K19" s="41"/>
      <c r="L19" s="41"/>
      <c r="M19" s="57"/>
      <c r="N19" s="41"/>
      <c r="O19" s="41"/>
      <c r="P19" s="41"/>
      <c r="Q19" s="57"/>
      <c r="R19" s="41"/>
      <c r="S19" s="41"/>
      <c r="T19" s="41"/>
      <c r="U19" s="30"/>
    </row>
    <row r="20" spans="1:21" s="27" customFormat="1" ht="22.8" x14ac:dyDescent="0.25">
      <c r="A20" s="27" t="str">
        <f t="shared" si="0"/>
        <v>C-1708-13CSF</v>
      </c>
      <c r="B20" s="28" t="s">
        <v>57</v>
      </c>
      <c r="C20" s="29">
        <v>13</v>
      </c>
      <c r="D20" s="29" t="s">
        <v>40</v>
      </c>
      <c r="E20" s="46" t="s">
        <v>59</v>
      </c>
      <c r="F20" s="49">
        <f>+VLOOKUP(A20,GERENCIAL_2022!$A$5:$U$28,21,0)</f>
        <v>15000000000</v>
      </c>
      <c r="G20" s="40">
        <f>+VLOOKUP(A20,GERENCIAL_2022!$A$5:$AB$28,25,0)</f>
        <v>10995403559.309999</v>
      </c>
      <c r="H20" s="40">
        <f>+VLOOKUP(A20,GERENCIAL_2022!$A$5:$AB$28,26,0)</f>
        <v>5505336852.2600002</v>
      </c>
      <c r="I20" s="57">
        <f>+VLOOKUP(A20,GERENCIAL_2022!$A$5:$AC$28,29,0)</f>
        <v>0.36702245681733336</v>
      </c>
      <c r="J20" s="41"/>
      <c r="K20" s="41"/>
      <c r="L20" s="41"/>
      <c r="M20" s="57"/>
      <c r="N20" s="41"/>
      <c r="O20" s="41"/>
      <c r="P20" s="41"/>
      <c r="Q20" s="57"/>
      <c r="R20" s="41"/>
      <c r="S20" s="41"/>
      <c r="T20" s="41"/>
      <c r="U20" s="30"/>
    </row>
    <row r="21" spans="1:21" s="27" customFormat="1" ht="22.8" x14ac:dyDescent="0.25">
      <c r="A21" s="27" t="str">
        <f t="shared" si="0"/>
        <v>C-1708-15CSF</v>
      </c>
      <c r="B21" s="28" t="s">
        <v>57</v>
      </c>
      <c r="C21" s="29">
        <v>15</v>
      </c>
      <c r="D21" s="29" t="s">
        <v>40</v>
      </c>
      <c r="E21" s="46" t="s">
        <v>59</v>
      </c>
      <c r="F21" s="49">
        <f>+VLOOKUP(A21,GERENCIAL_2022!$A$5:$U$28,21,0)</f>
        <v>13000000000</v>
      </c>
      <c r="G21" s="40">
        <f>+VLOOKUP(A21,GERENCIAL_2022!$A$5:$AB$28,25,0)</f>
        <v>6724523654</v>
      </c>
      <c r="H21" s="40">
        <f>+VLOOKUP(A21,GERENCIAL_2022!$A$5:$AB$28,26,0)</f>
        <v>0</v>
      </c>
      <c r="I21" s="57">
        <f>+VLOOKUP(A21,GERENCIAL_2022!$A$5:$AC$28,29,0)</f>
        <v>0</v>
      </c>
      <c r="J21" s="41"/>
      <c r="K21" s="41"/>
      <c r="L21" s="41"/>
      <c r="M21" s="57"/>
      <c r="N21" s="41"/>
      <c r="O21" s="41"/>
      <c r="P21" s="41"/>
      <c r="Q21" s="57"/>
      <c r="R21" s="41"/>
      <c r="S21" s="41"/>
      <c r="T21" s="41"/>
      <c r="U21" s="30"/>
    </row>
    <row r="22" spans="1:21" s="27" customFormat="1" ht="22.8" x14ac:dyDescent="0.25">
      <c r="A22" s="27" t="str">
        <f t="shared" si="0"/>
        <v>C-1709-10CSF</v>
      </c>
      <c r="B22" s="28" t="s">
        <v>60</v>
      </c>
      <c r="C22" s="29">
        <v>10</v>
      </c>
      <c r="D22" s="29" t="s">
        <v>40</v>
      </c>
      <c r="E22" s="46" t="s">
        <v>62</v>
      </c>
      <c r="F22" s="49"/>
      <c r="G22" s="40"/>
      <c r="H22" s="40"/>
      <c r="I22" s="57"/>
      <c r="J22" s="41">
        <f>+VLOOKUP(A22,GERENCIAL_2023!$A$5:$AC$26,21,0)</f>
        <v>137708705713</v>
      </c>
      <c r="K22" s="41">
        <f>+VLOOKUP(A22,GERENCIAL_2023!$A$5:$AC$26,25,0)</f>
        <v>120787972133.72</v>
      </c>
      <c r="L22" s="41">
        <f>+VLOOKUP(A22,GERENCIAL_2023!$A$5:$AC$26,26,0)</f>
        <v>65239649864.440002</v>
      </c>
      <c r="M22" s="57">
        <f>+VLOOKUP(A22,GERENCIAL_2023!$A$5:$AC$26,29,0)</f>
        <v>0.47375109312556146</v>
      </c>
      <c r="N22" s="41">
        <f>+VLOOKUP(A22,GERENCIAL_2024!$A$5:$AC$23,21,0)</f>
        <v>165242445005</v>
      </c>
      <c r="O22" s="41">
        <f>+VLOOKUP(A22,GERENCIAL_2024!$A$5:$AC$23,25,0)</f>
        <v>163382756068.19</v>
      </c>
      <c r="P22" s="41">
        <f>+VLOOKUP(A22,GERENCIAL_2024!$A$5:$AC$23,26,0)</f>
        <v>34125227986.400002</v>
      </c>
      <c r="Q22" s="57">
        <f>+VLOOKUP(A22,GERENCIAL_2024!$A$5:$AC$23,29,0)</f>
        <v>0.2065161162761022</v>
      </c>
      <c r="R22" s="41">
        <f>+VLOOKUP(A22,GERENCIAL_2025!$A$5:$AC$23,21,0)</f>
        <v>150166240138</v>
      </c>
      <c r="S22" s="41">
        <f>+VLOOKUP(A22,GERENCIAL_2025!$A$5:$AC$23,25,0)</f>
        <v>28647237235.5</v>
      </c>
      <c r="T22" s="41">
        <f>+VLOOKUP(A22,GERENCIAL_2025!$A$5:$AC$23,26,0)</f>
        <v>11518271122.34</v>
      </c>
      <c r="U22" s="30">
        <f>+VLOOKUP(A22,GERENCIAL_2025!$A$5:$AC$23,29,0)</f>
        <v>7.6703466183577096E-2</v>
      </c>
    </row>
    <row r="23" spans="1:21" s="27" customFormat="1" ht="22.8" x14ac:dyDescent="0.25">
      <c r="A23" s="27" t="str">
        <f t="shared" si="0"/>
        <v>C-1709-11CSF</v>
      </c>
      <c r="B23" s="28" t="s">
        <v>60</v>
      </c>
      <c r="C23" s="29">
        <v>11</v>
      </c>
      <c r="D23" s="29" t="s">
        <v>40</v>
      </c>
      <c r="E23" s="46" t="s">
        <v>62</v>
      </c>
      <c r="F23" s="49">
        <f>+VLOOKUP(A23,GERENCIAL_2022!$A$5:$U$28,21,0)</f>
        <v>41382139169</v>
      </c>
      <c r="G23" s="40">
        <f>+VLOOKUP(A23,GERENCIAL_2022!$A$5:$AB$28,25,0)</f>
        <v>37722196582.040001</v>
      </c>
      <c r="H23" s="40">
        <f>+VLOOKUP(A23,GERENCIAL_2022!$A$5:$AB$28,26,0)</f>
        <v>26685083905.220001</v>
      </c>
      <c r="I23" s="57">
        <f>+VLOOKUP(A23,GERENCIAL_2022!$A$5:$AC$28,29,0)</f>
        <v>0.64484544397864796</v>
      </c>
      <c r="J23" s="41"/>
      <c r="K23" s="41"/>
      <c r="L23" s="41"/>
      <c r="M23" s="57"/>
      <c r="N23" s="41"/>
      <c r="O23" s="41"/>
      <c r="P23" s="41"/>
      <c r="Q23" s="57"/>
      <c r="R23" s="41"/>
      <c r="S23" s="41"/>
      <c r="T23" s="41"/>
      <c r="U23" s="30"/>
    </row>
    <row r="24" spans="1:21" s="27" customFormat="1" ht="22.8" x14ac:dyDescent="0.25">
      <c r="A24" s="27" t="str">
        <f t="shared" si="0"/>
        <v>C-1709-13CSF</v>
      </c>
      <c r="B24" s="28" t="s">
        <v>60</v>
      </c>
      <c r="C24" s="29">
        <v>13</v>
      </c>
      <c r="D24" s="29" t="s">
        <v>40</v>
      </c>
      <c r="E24" s="46" t="s">
        <v>62</v>
      </c>
      <c r="F24" s="49">
        <f>+VLOOKUP(A24,GERENCIAL_2022!$A$5:$U$28,21,0)</f>
        <v>10000000000</v>
      </c>
      <c r="G24" s="40">
        <f>+VLOOKUP(A24,GERENCIAL_2022!$A$5:$AB$28,25,0)</f>
        <v>9769691776.2199993</v>
      </c>
      <c r="H24" s="40">
        <f>+VLOOKUP(A24,GERENCIAL_2022!$A$5:$AB$28,26,0)</f>
        <v>5114512082.3800001</v>
      </c>
      <c r="I24" s="57">
        <f>+VLOOKUP(A24,GERENCIAL_2022!$A$5:$AC$28,29,0)</f>
        <v>0.51145120823800005</v>
      </c>
      <c r="J24" s="41"/>
      <c r="K24" s="41"/>
      <c r="L24" s="41"/>
      <c r="M24" s="57"/>
      <c r="N24" s="41"/>
      <c r="O24" s="41"/>
      <c r="P24" s="41"/>
      <c r="Q24" s="57"/>
      <c r="R24" s="41"/>
      <c r="S24" s="41"/>
      <c r="T24" s="41"/>
      <c r="U24" s="30"/>
    </row>
    <row r="25" spans="1:21" s="27" customFormat="1" ht="22.8" x14ac:dyDescent="0.25">
      <c r="A25" s="27" t="str">
        <f t="shared" si="0"/>
        <v>C-1709-20CSF</v>
      </c>
      <c r="B25" s="28" t="s">
        <v>60</v>
      </c>
      <c r="C25" s="29">
        <v>20</v>
      </c>
      <c r="D25" s="29" t="s">
        <v>40</v>
      </c>
      <c r="E25" s="46" t="s">
        <v>62</v>
      </c>
      <c r="F25" s="49">
        <f>+VLOOKUP(A25,GERENCIAL_2022!$A$5:$U$28,21,0)</f>
        <v>556265000</v>
      </c>
      <c r="G25" s="40">
        <f>+VLOOKUP(A25,GERENCIAL_2022!$A$5:$AB$28,25,0)</f>
        <v>275500000</v>
      </c>
      <c r="H25" s="40">
        <f>+VLOOKUP(A25,GERENCIAL_2022!$A$5:$AB$28,26,0)</f>
        <v>275500000</v>
      </c>
      <c r="I25" s="57">
        <f>+VLOOKUP(A25,GERENCIAL_2022!$A$5:$AC$28,29,0)</f>
        <v>0.49526754334714568</v>
      </c>
      <c r="J25" s="41">
        <f>+VLOOKUP(A25,GERENCIAL_2023!$A$5:$AC$26,21,0)</f>
        <v>833828729</v>
      </c>
      <c r="K25" s="41">
        <f>+VLOOKUP(A25,GERENCIAL_2023!$A$5:$AC$26,25,0)</f>
        <v>233677510</v>
      </c>
      <c r="L25" s="41">
        <f>+VLOOKUP(A25,GERENCIAL_2023!$A$5:$AC$26,26,0)</f>
        <v>0</v>
      </c>
      <c r="M25" s="57">
        <f>+VLOOKUP(A25,GERENCIAL_2023!$A$5:$AC$26,29,0)</f>
        <v>0</v>
      </c>
      <c r="N25" s="41">
        <f>+VLOOKUP(A25,GERENCIAL_2024!$A$5:$AC$23,21,0)</f>
        <v>1020400658</v>
      </c>
      <c r="O25" s="41">
        <f>+VLOOKUP(A25,GERENCIAL_2024!$A$5:$AC$23,25,0)</f>
        <v>96167365</v>
      </c>
      <c r="P25" s="41">
        <f>+VLOOKUP(A25,GERENCIAL_2024!$A$5:$AC$23,26,0)</f>
        <v>0</v>
      </c>
      <c r="Q25" s="57">
        <f>+VLOOKUP(A25,GERENCIAL_2024!$A$5:$AC$23,29,0)</f>
        <v>0</v>
      </c>
      <c r="R25" s="41">
        <f>+VLOOKUP(A25,GERENCIAL_2025!$A$5:$AC$23,21,0)</f>
        <v>1127705339</v>
      </c>
      <c r="S25" s="41">
        <f>+VLOOKUP(A25,GERENCIAL_2025!$A$5:$AC$23,25,0)</f>
        <v>0</v>
      </c>
      <c r="T25" s="41">
        <f>+VLOOKUP(A25,GERENCIAL_2025!$A$5:$AC$23,26,0)</f>
        <v>0</v>
      </c>
      <c r="U25" s="30">
        <f>+VLOOKUP(A25,GERENCIAL_2025!$A$5:$AC$23,29,0)</f>
        <v>0</v>
      </c>
    </row>
    <row r="26" spans="1:21" s="27" customFormat="1" ht="22.8" x14ac:dyDescent="0.25">
      <c r="A26" s="27" t="str">
        <f t="shared" si="0"/>
        <v>C-1709-21CSF</v>
      </c>
      <c r="B26" s="28" t="s">
        <v>60</v>
      </c>
      <c r="C26" s="29">
        <v>21</v>
      </c>
      <c r="D26" s="29" t="s">
        <v>40</v>
      </c>
      <c r="E26" s="46" t="s">
        <v>62</v>
      </c>
      <c r="F26" s="49">
        <f>+VLOOKUP(A26,GERENCIAL_2022!$A$5:$U$28,21,0)</f>
        <v>4265129651</v>
      </c>
      <c r="G26" s="40">
        <f>+VLOOKUP(A26,GERENCIAL_2022!$A$5:$AB$28,25,0)</f>
        <v>2116892125</v>
      </c>
      <c r="H26" s="40">
        <f>+VLOOKUP(A26,GERENCIAL_2022!$A$5:$AB$28,26,0)</f>
        <v>2081439372</v>
      </c>
      <c r="I26" s="57">
        <f>+VLOOKUP(A26,GERENCIAL_2022!$A$5:$AC$28,29,0)</f>
        <v>0.48801315371784465</v>
      </c>
      <c r="J26" s="41">
        <f>+VLOOKUP(A26,GERENCIAL_2023!$A$5:$AC$26,21,0)</f>
        <v>3660840120</v>
      </c>
      <c r="K26" s="41">
        <f>+VLOOKUP(A26,GERENCIAL_2023!$A$5:$AC$26,25,0)</f>
        <v>2079563684</v>
      </c>
      <c r="L26" s="41">
        <f>+VLOOKUP(A26,GERENCIAL_2023!$A$5:$AC$26,26,0)</f>
        <v>1634173857</v>
      </c>
      <c r="M26" s="57">
        <f>+VLOOKUP(A26,GERENCIAL_2023!$A$5:$AC$26,29,0)</f>
        <v>0.4463931238275437</v>
      </c>
      <c r="N26" s="41">
        <f>+VLOOKUP(A26,GERENCIAL_2024!$A$5:$AC$23,21,0)</f>
        <v>7393024210</v>
      </c>
      <c r="O26" s="41">
        <f>+VLOOKUP(A26,GERENCIAL_2024!$A$5:$AC$23,25,0)</f>
        <v>7393024210</v>
      </c>
      <c r="P26" s="41">
        <f>+VLOOKUP(A26,GERENCIAL_2024!$A$5:$AC$23,26,0)</f>
        <v>1741858457</v>
      </c>
      <c r="Q26" s="57">
        <f>+VLOOKUP(A26,GERENCIAL_2024!$A$5:$AC$23,29,0)</f>
        <v>0.23560837994334122</v>
      </c>
      <c r="R26" s="41">
        <f>+VLOOKUP(A26,GERENCIAL_2025!$A$5:$AC$23,21,0)</f>
        <v>2037488773</v>
      </c>
      <c r="S26" s="41">
        <f>+VLOOKUP(A26,GERENCIAL_2025!$A$5:$AC$23,25,0)</f>
        <v>244391819</v>
      </c>
      <c r="T26" s="41">
        <f>+VLOOKUP(A26,GERENCIAL_2025!$A$5:$AC$23,26,0)</f>
        <v>0</v>
      </c>
      <c r="U26" s="30">
        <f>+VLOOKUP(A26,GERENCIAL_2025!$A$5:$AC$23,29,0)</f>
        <v>0</v>
      </c>
    </row>
    <row r="27" spans="1:21" s="27" customFormat="1" ht="34.200000000000003" x14ac:dyDescent="0.25">
      <c r="A27" s="27" t="str">
        <f t="shared" si="0"/>
        <v>C-1799-10CSF</v>
      </c>
      <c r="B27" s="28" t="s">
        <v>64</v>
      </c>
      <c r="C27" s="29">
        <v>10</v>
      </c>
      <c r="D27" s="29" t="s">
        <v>40</v>
      </c>
      <c r="E27" s="46" t="s">
        <v>66</v>
      </c>
      <c r="F27" s="49"/>
      <c r="G27" s="40"/>
      <c r="H27" s="40"/>
      <c r="I27" s="57"/>
      <c r="J27" s="41">
        <f>+VLOOKUP(A27,GERENCIAL_2023!$A$5:$AC$26,21,0)</f>
        <v>16335456111</v>
      </c>
      <c r="K27" s="41">
        <f>+VLOOKUP(A27,GERENCIAL_2023!$A$5:$AC$26,25,0)</f>
        <v>14410769318.459999</v>
      </c>
      <c r="L27" s="41">
        <f>+VLOOKUP(A27,GERENCIAL_2023!$A$5:$AC$26,26,0)</f>
        <v>13334924188.639999</v>
      </c>
      <c r="M27" s="57">
        <f>+VLOOKUP(A27,GERENCIAL_2023!$A$5:$AC$26,29,0)</f>
        <v>0.81631783636947264</v>
      </c>
      <c r="N27" s="41">
        <f>+VLOOKUP(A27,GERENCIAL_2024!$A$5:$AC$23,21,0)</f>
        <v>15648708298</v>
      </c>
      <c r="O27" s="41">
        <f>+VLOOKUP(A27,GERENCIAL_2024!$A$5:$AC$23,25,0)</f>
        <v>15044766675.940001</v>
      </c>
      <c r="P27" s="41">
        <f>+VLOOKUP(A27,GERENCIAL_2024!$A$5:$AC$23,26,0)</f>
        <v>10321438834.889999</v>
      </c>
      <c r="Q27" s="57">
        <f>+VLOOKUP(A27,GERENCIAL_2024!$A$5:$AC$23,29,0)</f>
        <v>0.65957129740920162</v>
      </c>
      <c r="R27" s="41">
        <f>+VLOOKUP(A27,GERENCIAL_2025!$A$5:$AC$23,21,0)</f>
        <v>17059019375</v>
      </c>
      <c r="S27" s="41">
        <f>+VLOOKUP(A27,GERENCIAL_2025!$A$5:$AC$23,25,0)</f>
        <v>5205382699.9200001</v>
      </c>
      <c r="T27" s="41">
        <f>+VLOOKUP(A27,GERENCIAL_2025!$A$5:$AC$23,26,0)</f>
        <v>2302279746.1300001</v>
      </c>
      <c r="U27" s="30">
        <f>+VLOOKUP(A27,GERENCIAL_2025!$A$5:$AC$23,29,0)</f>
        <v>0.13495967707874182</v>
      </c>
    </row>
    <row r="28" spans="1:21" s="27" customFormat="1" ht="34.200000000000003" x14ac:dyDescent="0.25">
      <c r="A28" s="27" t="str">
        <f t="shared" si="0"/>
        <v>C-1799-11CSF</v>
      </c>
      <c r="B28" s="28" t="s">
        <v>64</v>
      </c>
      <c r="C28" s="29">
        <v>11</v>
      </c>
      <c r="D28" s="29" t="s">
        <v>40</v>
      </c>
      <c r="E28" s="46" t="s">
        <v>66</v>
      </c>
      <c r="F28" s="49">
        <f>+VLOOKUP(A28,GERENCIAL_2022!$A$5:$U$28,21,0)</f>
        <v>10720353501</v>
      </c>
      <c r="G28" s="40">
        <f>+VLOOKUP(A28,GERENCIAL_2022!$A$5:$AB$28,25,0)</f>
        <v>9121578971.1800003</v>
      </c>
      <c r="H28" s="40">
        <f>+VLOOKUP(A28,GERENCIAL_2022!$A$5:$AB$28,26,0)</f>
        <v>7880621865.8699999</v>
      </c>
      <c r="I28" s="57">
        <f>+VLOOKUP(A28,GERENCIAL_2022!$A$5:$AC$28,29,0)</f>
        <v>0.73510839592508692</v>
      </c>
      <c r="J28" s="41"/>
      <c r="K28" s="41"/>
      <c r="L28" s="41"/>
      <c r="M28" s="57"/>
      <c r="N28" s="41"/>
      <c r="O28" s="41"/>
      <c r="P28" s="41"/>
      <c r="Q28" s="57"/>
      <c r="R28" s="41"/>
      <c r="S28" s="41"/>
      <c r="T28" s="41"/>
      <c r="U28" s="30"/>
    </row>
    <row r="29" spans="1:21" s="27" customFormat="1" ht="34.799999999999997" thickBot="1" x14ac:dyDescent="0.3">
      <c r="A29" s="27" t="str">
        <f t="shared" si="0"/>
        <v>C-1799-13CSF</v>
      </c>
      <c r="B29" s="37" t="s">
        <v>64</v>
      </c>
      <c r="C29" s="38">
        <v>13</v>
      </c>
      <c r="D29" s="38" t="s">
        <v>40</v>
      </c>
      <c r="E29" s="48" t="s">
        <v>66</v>
      </c>
      <c r="F29" s="58">
        <f>+VLOOKUP(A29,GERENCIAL_2022!$A$5:$U$28,21,0)</f>
        <v>286548701</v>
      </c>
      <c r="G29" s="59">
        <f>+VLOOKUP(A29,GERENCIAL_2022!$A$5:$AB$28,25,0)</f>
        <v>7807930.1299999999</v>
      </c>
      <c r="H29" s="59">
        <f>+VLOOKUP(A29,GERENCIAL_2022!$A$5:$AB$28,26,0)</f>
        <v>7807930.1299999999</v>
      </c>
      <c r="I29" s="60">
        <f>+VLOOKUP(A29,GERENCIAL_2022!$A$5:$AC$28,29,0)</f>
        <v>2.7248178416973527E-2</v>
      </c>
      <c r="J29" s="42"/>
      <c r="K29" s="42"/>
      <c r="L29" s="42"/>
      <c r="M29" s="60"/>
      <c r="N29" s="42"/>
      <c r="O29" s="42"/>
      <c r="P29" s="42"/>
      <c r="Q29" s="60"/>
      <c r="R29" s="42"/>
      <c r="S29" s="42"/>
      <c r="T29" s="42"/>
      <c r="U29" s="39"/>
    </row>
    <row r="30" spans="1:21" s="16" customFormat="1" ht="16.5" customHeight="1" x14ac:dyDescent="0.25">
      <c r="A30" s="16" t="str">
        <f>+E30</f>
        <v>FUNCIONAMIENTO</v>
      </c>
      <c r="B30" s="17" t="s">
        <v>35</v>
      </c>
      <c r="C30" s="22" t="s">
        <v>1</v>
      </c>
      <c r="D30" s="22" t="s">
        <v>1</v>
      </c>
      <c r="E30" s="51" t="s">
        <v>68</v>
      </c>
      <c r="F30" s="54">
        <f>+VLOOKUP(A30,GERENCIAL_2022!$A$5:$U$28,21,0)</f>
        <v>38103508000</v>
      </c>
      <c r="G30" s="31">
        <f>+VLOOKUP(A30,GERENCIAL_2022!$A$5:$AB$28,25,0)</f>
        <v>24529910943.139999</v>
      </c>
      <c r="H30" s="31">
        <f>+VLOOKUP(A30,GERENCIAL_2022!$A$5:$AB$28,26,0)</f>
        <v>24219696613.799999</v>
      </c>
      <c r="I30" s="61">
        <f>+VLOOKUP(A30,GERENCIAL_2022!$A$5:$AC$28,29,0)</f>
        <v>0.6356290505798049</v>
      </c>
      <c r="J30" s="32">
        <f>+VLOOKUP(A30,GERENCIAL_2023!$A$5:$AC$26,21,0)</f>
        <v>92025405455</v>
      </c>
      <c r="K30" s="32">
        <f>+VLOOKUP(A30,GERENCIAL_2023!$A$5:$AC$26,25,0)</f>
        <v>32921389723.400002</v>
      </c>
      <c r="L30" s="32">
        <f>+VLOOKUP(A30,GERENCIAL_2023!$A$5:$AC$26,26,0)</f>
        <v>31910471205.98</v>
      </c>
      <c r="M30" s="61">
        <f>+VLOOKUP(A30,GERENCIAL_2023!$A$5:$AC$26,29,0)</f>
        <v>0.34675719219280238</v>
      </c>
      <c r="N30" s="32">
        <f>+VLOOKUP(A30,GERENCIAL_2024!$A$5:$AC$23,21,0)</f>
        <v>52257120864</v>
      </c>
      <c r="O30" s="32">
        <f>+VLOOKUP(A30,GERENCIAL_2024!$A$5:$AC$23,25,0)</f>
        <v>41663525913.290001</v>
      </c>
      <c r="P30" s="32">
        <f>+VLOOKUP(A30,GERENCIAL_2024!$A$5:$AC$23,26,0)</f>
        <v>40534675021.720001</v>
      </c>
      <c r="Q30" s="61">
        <f>+VLOOKUP(A30,GERENCIAL_2024!$A$5:$AC$23,29,0)</f>
        <v>0.77567754119504873</v>
      </c>
      <c r="R30" s="32">
        <f>+VLOOKUP(A30,GERENCIAL_2025!$A$5:$AC$23,21,0)</f>
        <v>57526196000</v>
      </c>
      <c r="S30" s="32">
        <f>+VLOOKUP(A30,GERENCIAL_2025!$A$5:$AC$23,25,0)</f>
        <v>27462882179.23</v>
      </c>
      <c r="T30" s="32">
        <f>+VLOOKUP(A30,GERENCIAL_2025!$A$5:$AC$23,26,0)</f>
        <v>16245766772.969999</v>
      </c>
      <c r="U30" s="18">
        <f>+VLOOKUP(A30,GERENCIAL_2025!$A$5:$AC$23,29,0)</f>
        <v>0.28240641486132684</v>
      </c>
    </row>
    <row r="31" spans="1:21" s="16" customFormat="1" ht="16.5" customHeight="1" x14ac:dyDescent="0.25">
      <c r="A31" s="16" t="str">
        <f t="shared" ref="A31:A33" si="1">+E31</f>
        <v>DEUDA</v>
      </c>
      <c r="B31" s="19" t="s">
        <v>69</v>
      </c>
      <c r="C31" s="23" t="s">
        <v>1</v>
      </c>
      <c r="D31" s="23" t="s">
        <v>1</v>
      </c>
      <c r="E31" s="52" t="s">
        <v>70</v>
      </c>
      <c r="F31" s="50"/>
      <c r="G31" s="33"/>
      <c r="H31" s="33"/>
      <c r="I31" s="56"/>
      <c r="J31" s="34">
        <f>+VLOOKUP(A31,GERENCIAL_2023!$A$5:$AC$26,21,0)</f>
        <v>643472807</v>
      </c>
      <c r="K31" s="34">
        <f>+VLOOKUP(A31,GERENCIAL_2023!$A$5:$AC$26,25,0)</f>
        <v>643472806.60000002</v>
      </c>
      <c r="L31" s="34">
        <f>+VLOOKUP(A31,GERENCIAL_2023!$A$5:$AC$26,26,0)</f>
        <v>643472806.60000002</v>
      </c>
      <c r="M31" s="56">
        <f>+VLOOKUP(A31,GERENCIAL_2023!$A$5:$AC$26,29,0)</f>
        <v>0.99999999937837314</v>
      </c>
      <c r="N31" s="34"/>
      <c r="O31" s="34"/>
      <c r="P31" s="34"/>
      <c r="Q31" s="56"/>
      <c r="R31" s="34"/>
      <c r="S31" s="34"/>
      <c r="T31" s="34"/>
      <c r="U31" s="21"/>
    </row>
    <row r="32" spans="1:21" s="16" customFormat="1" ht="16.5" customHeight="1" x14ac:dyDescent="0.25">
      <c r="A32" s="16" t="str">
        <f t="shared" si="1"/>
        <v>INVERSION</v>
      </c>
      <c r="B32" s="19" t="s">
        <v>52</v>
      </c>
      <c r="C32" s="23" t="s">
        <v>1</v>
      </c>
      <c r="D32" s="23" t="s">
        <v>1</v>
      </c>
      <c r="E32" s="52" t="s">
        <v>53</v>
      </c>
      <c r="F32" s="50">
        <f>+VLOOKUP(A32,GERENCIAL_2022!$A$5:$U$28,21,0)</f>
        <v>223008442170</v>
      </c>
      <c r="G32" s="33">
        <f>+VLOOKUP(A32,GERENCIAL_2022!$A$5:$AB$28,25,0)</f>
        <v>185819165547.97</v>
      </c>
      <c r="H32" s="33">
        <f>+VLOOKUP(A32,GERENCIAL_2022!$A$5:$AB$28,26,0)</f>
        <v>146497956868.01999</v>
      </c>
      <c r="I32" s="56">
        <f>+VLOOKUP(A32,GERENCIAL_2022!$A$5:$AC$28,29,0)</f>
        <v>0.65691664155182139</v>
      </c>
      <c r="J32" s="34">
        <f>+VLOOKUP(A32,GERENCIAL_2023!$A$5:$AC$26,21,0)</f>
        <v>601453041852</v>
      </c>
      <c r="K32" s="34">
        <f>+VLOOKUP(A32,GERENCIAL_2023!$A$5:$AC$26,25,0)</f>
        <v>483520341208.92999</v>
      </c>
      <c r="L32" s="34">
        <f>+VLOOKUP(A32,GERENCIAL_2023!$A$5:$AC$26,26,0)</f>
        <v>351812235916.65002</v>
      </c>
      <c r="M32" s="56">
        <f>+VLOOKUP(A32,GERENCIAL_2023!$A$5:$AC$26,29,0)</f>
        <v>0.58493716289695097</v>
      </c>
      <c r="N32" s="34">
        <f>+VLOOKUP(A32,GERENCIAL_2024!$A$5:$AC$23,21,0)</f>
        <v>805579373607</v>
      </c>
      <c r="O32" s="34">
        <f>+VLOOKUP(A32,GERENCIAL_2024!$A$5:$AC$23,25,0)</f>
        <v>788872029983.80005</v>
      </c>
      <c r="P32" s="34">
        <f>+VLOOKUP(A32,GERENCIAL_2024!$A$5:$AC$23,26,0)</f>
        <v>384547077503.46002</v>
      </c>
      <c r="Q32" s="56">
        <f>+VLOOKUP(A32,GERENCIAL_2024!$A$5:$AC$23,29,0)</f>
        <v>0.47735467180799546</v>
      </c>
      <c r="R32" s="34">
        <f>+VLOOKUP(A32,GERENCIAL_2025!$A$5:$AC$23,21,0)</f>
        <v>704174002345</v>
      </c>
      <c r="S32" s="34">
        <f>+VLOOKUP(A32,GERENCIAL_2025!$A$5:$AC$23,25,0)</f>
        <v>161149892568.51999</v>
      </c>
      <c r="T32" s="34">
        <f>+VLOOKUP(A32,GERENCIAL_2025!$A$5:$AC$23,26,0)</f>
        <v>46892955415.309998</v>
      </c>
      <c r="U32" s="21">
        <f>+VLOOKUP(A32,GERENCIAL_2025!$A$5:$AC$23,29,0)</f>
        <v>6.6592852418791038E-2</v>
      </c>
    </row>
    <row r="33" spans="1:21" s="16" customFormat="1" ht="16.5" customHeight="1" thickBot="1" x14ac:dyDescent="0.3">
      <c r="A33" s="16" t="str">
        <f t="shared" si="1"/>
        <v>TOTAL PRESUPUESTO</v>
      </c>
      <c r="B33" s="24" t="s">
        <v>1</v>
      </c>
      <c r="C33" s="25" t="s">
        <v>1</v>
      </c>
      <c r="D33" s="25" t="s">
        <v>1</v>
      </c>
      <c r="E33" s="53" t="s">
        <v>71</v>
      </c>
      <c r="F33" s="55">
        <f>+VLOOKUP(A33,GERENCIAL_2022!$A$5:$U$28,21,0)</f>
        <v>261111950170</v>
      </c>
      <c r="G33" s="35">
        <f>+VLOOKUP(A33,GERENCIAL_2022!$A$5:$AB$28,25,0)</f>
        <v>210349076491.10999</v>
      </c>
      <c r="H33" s="35">
        <f>+VLOOKUP(A33,GERENCIAL_2022!$A$5:$AB$28,26,0)</f>
        <v>170717653481.82001</v>
      </c>
      <c r="I33" s="62">
        <f>+VLOOKUP(A33,GERENCIAL_2022!$A$5:$AC$28,29,0)</f>
        <v>0.65381018896558463</v>
      </c>
      <c r="J33" s="36">
        <f>+VLOOKUP(A33,GERENCIAL_2023!$A$5:$AC$26,21,0)</f>
        <v>694121920114</v>
      </c>
      <c r="K33" s="36">
        <f>+VLOOKUP(A33,GERENCIAL_2023!$A$5:$AC$26,25,0)</f>
        <v>517085203738.92999</v>
      </c>
      <c r="L33" s="36">
        <f>+VLOOKUP(A33,GERENCIAL_2023!$A$5:$AC$26,26,0)</f>
        <v>384366179929.22998</v>
      </c>
      <c r="M33" s="62">
        <f>+VLOOKUP(A33,GERENCIAL_2023!$A$5:$AC$26,29,0)</f>
        <v>0.55374447743431454</v>
      </c>
      <c r="N33" s="36">
        <f>+VLOOKUP(A33,GERENCIAL_2024!$A$5:$AC$23,21,0)</f>
        <v>857836494471</v>
      </c>
      <c r="O33" s="36">
        <f>+VLOOKUP(A33,GERENCIAL_2024!$A$5:$AC$23,25,0)</f>
        <v>830535555897.08997</v>
      </c>
      <c r="P33" s="36">
        <f>+VLOOKUP(A33,GERENCIAL_2024!$A$5:$AC$23,26,0)</f>
        <v>425081752525.17999</v>
      </c>
      <c r="Q33" s="62">
        <f>+VLOOKUP(A33,GERENCIAL_2024!$A$5:$AC$23,29,0)</f>
        <v>0.49552770867753088</v>
      </c>
      <c r="R33" s="36">
        <f>+VLOOKUP(A33,GERENCIAL_2025!$A$5:$AC$23,21,0)</f>
        <v>761700198345</v>
      </c>
      <c r="S33" s="36">
        <f>+VLOOKUP(A33,GERENCIAL_2025!$A$5:$AC$23,25,0)</f>
        <v>188612774747.75</v>
      </c>
      <c r="T33" s="36">
        <f>+VLOOKUP(A33,GERENCIAL_2025!$A$5:$AC$23,26,0)</f>
        <v>63138722188.279999</v>
      </c>
      <c r="U33" s="26">
        <f>+VLOOKUP(A33,GERENCIAL_2025!$A$5:$AC$23,29,0)</f>
        <v>8.2891828471970963E-2</v>
      </c>
    </row>
  </sheetData>
  <mergeCells count="9">
    <mergeCell ref="B2:U2"/>
    <mergeCell ref="B4:B5"/>
    <mergeCell ref="C4:C5"/>
    <mergeCell ref="D4:D5"/>
    <mergeCell ref="E4:E5"/>
    <mergeCell ref="F4:I4"/>
    <mergeCell ref="J4:M4"/>
    <mergeCell ref="N4:Q4"/>
    <mergeCell ref="R4:U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9"/>
  <sheetViews>
    <sheetView showGridLines="0" topLeftCell="Q1" workbookViewId="0">
      <pane ySplit="4" topLeftCell="A5" activePane="bottomLeft" state="frozen"/>
      <selection activeCell="U13" sqref="U13"/>
      <selection pane="bottomLeft" activeCell="U13" sqref="U13"/>
    </sheetView>
  </sheetViews>
  <sheetFormatPr baseColWidth="10" defaultRowHeight="14.4" x14ac:dyDescent="0.3"/>
  <cols>
    <col min="1" max="1" width="0" hidden="1" customWidth="1"/>
    <col min="2" max="2" width="13.44140625" customWidth="1"/>
    <col min="3" max="3" width="27" customWidth="1"/>
    <col min="4" max="4" width="7" bestFit="1" customWidth="1"/>
    <col min="5" max="6" width="5.44140625" customWidth="1"/>
    <col min="7" max="12" width="5.44140625" hidden="1" customWidth="1"/>
    <col min="13" max="13" width="7" hidden="1" customWidth="1"/>
    <col min="14" max="14" width="9.5546875" customWidth="1"/>
    <col min="15" max="15" width="8" customWidth="1"/>
    <col min="16" max="16" width="9.5546875" customWidth="1"/>
    <col min="17" max="17" width="27.5546875" customWidth="1"/>
    <col min="18" max="18" width="16.109375" bestFit="1" customWidth="1"/>
    <col min="19" max="19" width="16.44140625" bestFit="1" customWidth="1"/>
    <col min="20" max="20" width="14.33203125" bestFit="1" customWidth="1"/>
    <col min="21" max="21" width="16.109375" bestFit="1" customWidth="1"/>
    <col min="22" max="22" width="15.44140625" customWidth="1"/>
    <col min="23" max="23" width="16.109375" customWidth="1"/>
    <col min="24" max="24" width="15.5546875" customWidth="1"/>
    <col min="25" max="27" width="16.109375" customWidth="1"/>
    <col min="28" max="28" width="16.109375" bestFit="1" customWidth="1"/>
    <col min="29" max="29" width="14.6640625" customWidth="1"/>
    <col min="30" max="30" width="6.44140625" customWidth="1"/>
  </cols>
  <sheetData>
    <row r="1" spans="1:29" x14ac:dyDescent="0.3">
      <c r="B1" s="1" t="s">
        <v>0</v>
      </c>
      <c r="C1" s="1">
        <v>2022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  <c r="Z1" s="2" t="s">
        <v>1</v>
      </c>
      <c r="AA1" s="2" t="s">
        <v>1</v>
      </c>
      <c r="AB1" s="2" t="s">
        <v>1</v>
      </c>
    </row>
    <row r="2" spans="1:29" x14ac:dyDescent="0.3">
      <c r="B2" s="1" t="s">
        <v>2</v>
      </c>
      <c r="C2" s="1" t="s">
        <v>3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2" t="s">
        <v>1</v>
      </c>
      <c r="Z2" s="2" t="s">
        <v>1</v>
      </c>
      <c r="AA2" s="2" t="s">
        <v>1</v>
      </c>
      <c r="AB2" s="2" t="s">
        <v>1</v>
      </c>
    </row>
    <row r="3" spans="1:29" x14ac:dyDescent="0.3">
      <c r="B3" s="1" t="s">
        <v>4</v>
      </c>
      <c r="C3" s="1" t="s">
        <v>5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2" t="s">
        <v>1</v>
      </c>
      <c r="X3" s="2" t="s">
        <v>1</v>
      </c>
      <c r="Y3" s="2" t="s">
        <v>1</v>
      </c>
      <c r="Z3" s="2" t="s">
        <v>1</v>
      </c>
      <c r="AA3" s="2" t="s">
        <v>1</v>
      </c>
      <c r="AB3" s="2" t="s">
        <v>1</v>
      </c>
    </row>
    <row r="4" spans="1:29" ht="27" thickBot="1" x14ac:dyDescent="0.35">
      <c r="B4" s="70" t="s">
        <v>6</v>
      </c>
      <c r="C4" s="70" t="s">
        <v>7</v>
      </c>
      <c r="D4" s="70" t="s">
        <v>8</v>
      </c>
      <c r="E4" s="70" t="s">
        <v>9</v>
      </c>
      <c r="F4" s="70" t="s">
        <v>10</v>
      </c>
      <c r="G4" s="70" t="s">
        <v>11</v>
      </c>
      <c r="H4" s="70" t="s">
        <v>12</v>
      </c>
      <c r="I4" s="70" t="s">
        <v>13</v>
      </c>
      <c r="J4" s="70" t="s">
        <v>14</v>
      </c>
      <c r="K4" s="70" t="s">
        <v>15</v>
      </c>
      <c r="L4" s="70" t="s">
        <v>16</v>
      </c>
      <c r="M4" s="70" t="s">
        <v>17</v>
      </c>
      <c r="N4" s="70" t="s">
        <v>18</v>
      </c>
      <c r="O4" s="70" t="s">
        <v>19</v>
      </c>
      <c r="P4" s="70" t="s">
        <v>20</v>
      </c>
      <c r="Q4" s="70" t="s">
        <v>21</v>
      </c>
      <c r="R4" s="70" t="s">
        <v>22</v>
      </c>
      <c r="S4" s="70" t="s">
        <v>23</v>
      </c>
      <c r="T4" s="70" t="s">
        <v>24</v>
      </c>
      <c r="U4" s="70" t="s">
        <v>25</v>
      </c>
      <c r="V4" s="70" t="s">
        <v>26</v>
      </c>
      <c r="W4" s="70" t="s">
        <v>27</v>
      </c>
      <c r="X4" s="70" t="s">
        <v>28</v>
      </c>
      <c r="Y4" s="70" t="s">
        <v>29</v>
      </c>
      <c r="Z4" s="70" t="s">
        <v>30</v>
      </c>
      <c r="AA4" s="70" t="s">
        <v>31</v>
      </c>
      <c r="AB4" s="70" t="s">
        <v>32</v>
      </c>
      <c r="AC4" s="72" t="s">
        <v>79</v>
      </c>
    </row>
    <row r="5" spans="1:29" ht="20.399999999999999" x14ac:dyDescent="0.3">
      <c r="A5" t="str">
        <f>+D5&amp;"-"&amp;O5&amp;P5</f>
        <v>A-</v>
      </c>
      <c r="B5" s="3" t="s">
        <v>33</v>
      </c>
      <c r="C5" s="4" t="s">
        <v>34</v>
      </c>
      <c r="D5" s="5" t="s">
        <v>35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4" t="s">
        <v>36</v>
      </c>
      <c r="R5" s="6">
        <v>37692508000</v>
      </c>
      <c r="S5" s="6">
        <v>671000000</v>
      </c>
      <c r="T5" s="6">
        <v>260000000</v>
      </c>
      <c r="U5" s="6">
        <v>38103508000</v>
      </c>
      <c r="V5" s="6">
        <v>8000000000</v>
      </c>
      <c r="W5" s="6">
        <v>26232653961.009998</v>
      </c>
      <c r="X5" s="6">
        <v>3870854038.9899998</v>
      </c>
      <c r="Y5" s="6">
        <v>24529910943.139999</v>
      </c>
      <c r="Z5" s="6">
        <v>24219696613.799999</v>
      </c>
      <c r="AA5" s="6">
        <v>24140612136.369999</v>
      </c>
      <c r="AB5" s="6">
        <v>24140612136.369999</v>
      </c>
      <c r="AC5" s="15">
        <f>+Z5/U5</f>
        <v>0.6356290505798049</v>
      </c>
    </row>
    <row r="6" spans="1:29" ht="20.399999999999999" x14ac:dyDescent="0.3">
      <c r="A6" t="str">
        <f t="shared" ref="A6:A22" si="0">+D6&amp;"-"&amp;O6&amp;P6</f>
        <v>A-01-10CSF</v>
      </c>
      <c r="B6" s="7" t="s">
        <v>33</v>
      </c>
      <c r="C6" s="8" t="s">
        <v>34</v>
      </c>
      <c r="D6" s="9" t="s">
        <v>37</v>
      </c>
      <c r="E6" s="7" t="s">
        <v>35</v>
      </c>
      <c r="F6" s="7" t="s">
        <v>38</v>
      </c>
      <c r="G6" s="7"/>
      <c r="H6" s="7"/>
      <c r="I6" s="7"/>
      <c r="J6" s="7"/>
      <c r="K6" s="7"/>
      <c r="L6" s="7"/>
      <c r="M6" s="7"/>
      <c r="N6" s="7" t="s">
        <v>39</v>
      </c>
      <c r="O6" s="7">
        <v>10</v>
      </c>
      <c r="P6" s="7" t="s">
        <v>40</v>
      </c>
      <c r="Q6" s="8" t="s">
        <v>41</v>
      </c>
      <c r="R6" s="10">
        <v>14867701000</v>
      </c>
      <c r="S6" s="10">
        <v>601000000</v>
      </c>
      <c r="T6" s="10">
        <v>260000000</v>
      </c>
      <c r="U6" s="10">
        <v>15208701000</v>
      </c>
      <c r="V6" s="10">
        <v>0</v>
      </c>
      <c r="W6" s="10">
        <v>15208701000</v>
      </c>
      <c r="X6" s="10">
        <v>0</v>
      </c>
      <c r="Y6" s="10">
        <v>13957674707</v>
      </c>
      <c r="Z6" s="10">
        <v>13957674707</v>
      </c>
      <c r="AA6" s="10">
        <v>13957674707</v>
      </c>
      <c r="AB6" s="10">
        <v>13957674707</v>
      </c>
      <c r="AC6" s="15">
        <f t="shared" ref="AC6:AC28" si="1">+Z6/U6</f>
        <v>0.91774272549641156</v>
      </c>
    </row>
    <row r="7" spans="1:29" ht="20.399999999999999" x14ac:dyDescent="0.3">
      <c r="A7" t="str">
        <f t="shared" si="0"/>
        <v>A-02-10CSF</v>
      </c>
      <c r="B7" s="7" t="s">
        <v>33</v>
      </c>
      <c r="C7" s="8" t="s">
        <v>34</v>
      </c>
      <c r="D7" s="9" t="s">
        <v>42</v>
      </c>
      <c r="E7" s="7" t="s">
        <v>35</v>
      </c>
      <c r="F7" s="7" t="s">
        <v>43</v>
      </c>
      <c r="G7" s="7"/>
      <c r="H7" s="7"/>
      <c r="I7" s="7"/>
      <c r="J7" s="7"/>
      <c r="K7" s="7"/>
      <c r="L7" s="7"/>
      <c r="M7" s="7"/>
      <c r="N7" s="7" t="s">
        <v>39</v>
      </c>
      <c r="O7" s="7">
        <v>10</v>
      </c>
      <c r="P7" s="7" t="s">
        <v>40</v>
      </c>
      <c r="Q7" s="8" t="s">
        <v>44</v>
      </c>
      <c r="R7" s="10">
        <v>10405899000</v>
      </c>
      <c r="S7" s="10">
        <v>0</v>
      </c>
      <c r="T7" s="10">
        <v>0</v>
      </c>
      <c r="U7" s="10">
        <v>10405899000</v>
      </c>
      <c r="V7" s="10">
        <v>0</v>
      </c>
      <c r="W7" s="10">
        <v>10099665846.73</v>
      </c>
      <c r="X7" s="10">
        <v>306233153.26999998</v>
      </c>
      <c r="Y7" s="10">
        <v>9673453368.8600006</v>
      </c>
      <c r="Z7" s="10">
        <v>9363339039.5200005</v>
      </c>
      <c r="AA7" s="10">
        <v>9284254562.0900002</v>
      </c>
      <c r="AB7" s="10">
        <v>9284254562.0900002</v>
      </c>
      <c r="AC7" s="15">
        <f t="shared" si="1"/>
        <v>0.89981067849303553</v>
      </c>
    </row>
    <row r="8" spans="1:29" ht="20.399999999999999" x14ac:dyDescent="0.3">
      <c r="A8" t="str">
        <f t="shared" si="0"/>
        <v>A-03-10CSF</v>
      </c>
      <c r="B8" s="7" t="s">
        <v>33</v>
      </c>
      <c r="C8" s="8" t="s">
        <v>34</v>
      </c>
      <c r="D8" s="9" t="s">
        <v>45</v>
      </c>
      <c r="E8" s="7" t="s">
        <v>35</v>
      </c>
      <c r="F8" s="7" t="s">
        <v>46</v>
      </c>
      <c r="G8" s="7"/>
      <c r="H8" s="7"/>
      <c r="I8" s="7"/>
      <c r="J8" s="7"/>
      <c r="K8" s="7"/>
      <c r="L8" s="7"/>
      <c r="M8" s="7"/>
      <c r="N8" s="7" t="s">
        <v>39</v>
      </c>
      <c r="O8" s="7">
        <v>10</v>
      </c>
      <c r="P8" s="7" t="s">
        <v>40</v>
      </c>
      <c r="Q8" s="8" t="s">
        <v>47</v>
      </c>
      <c r="R8" s="10">
        <v>11443117000</v>
      </c>
      <c r="S8" s="10">
        <v>70000000</v>
      </c>
      <c r="T8" s="10">
        <v>0</v>
      </c>
      <c r="U8" s="10">
        <v>11513117000</v>
      </c>
      <c r="V8" s="10">
        <v>8000000000</v>
      </c>
      <c r="W8" s="10">
        <v>267753583.28</v>
      </c>
      <c r="X8" s="10">
        <v>3245363416.7199998</v>
      </c>
      <c r="Y8" s="10">
        <v>242249336.28</v>
      </c>
      <c r="Z8" s="10">
        <v>242249336.28</v>
      </c>
      <c r="AA8" s="10">
        <v>242249336.28</v>
      </c>
      <c r="AB8" s="10">
        <v>242249336.28</v>
      </c>
      <c r="AC8" s="15">
        <f t="shared" si="1"/>
        <v>2.104115994652013E-2</v>
      </c>
    </row>
    <row r="9" spans="1:29" ht="20.399999999999999" x14ac:dyDescent="0.3">
      <c r="A9" t="str">
        <f t="shared" si="0"/>
        <v>A-08-10CSF</v>
      </c>
      <c r="B9" s="7" t="s">
        <v>33</v>
      </c>
      <c r="C9" s="8" t="s">
        <v>34</v>
      </c>
      <c r="D9" s="9" t="s">
        <v>48</v>
      </c>
      <c r="E9" s="7" t="s">
        <v>35</v>
      </c>
      <c r="F9" s="7" t="s">
        <v>49</v>
      </c>
      <c r="G9" s="7"/>
      <c r="H9" s="7"/>
      <c r="I9" s="7"/>
      <c r="J9" s="7"/>
      <c r="K9" s="7"/>
      <c r="L9" s="7"/>
      <c r="M9" s="7"/>
      <c r="N9" s="7" t="s">
        <v>39</v>
      </c>
      <c r="O9" s="7">
        <v>10</v>
      </c>
      <c r="P9" s="7" t="s">
        <v>40</v>
      </c>
      <c r="Q9" s="8" t="s">
        <v>50</v>
      </c>
      <c r="R9" s="10">
        <v>250000000</v>
      </c>
      <c r="S9" s="10">
        <v>0</v>
      </c>
      <c r="T9" s="10">
        <v>0</v>
      </c>
      <c r="U9" s="10">
        <v>250000000</v>
      </c>
      <c r="V9" s="10">
        <v>0</v>
      </c>
      <c r="W9" s="10">
        <v>107750512</v>
      </c>
      <c r="X9" s="10">
        <v>142249488</v>
      </c>
      <c r="Y9" s="10">
        <v>107750512</v>
      </c>
      <c r="Z9" s="10">
        <v>107650512</v>
      </c>
      <c r="AA9" s="10">
        <v>107650512</v>
      </c>
      <c r="AB9" s="10">
        <v>107650512</v>
      </c>
      <c r="AC9" s="15">
        <f t="shared" si="1"/>
        <v>0.43060204800000002</v>
      </c>
    </row>
    <row r="10" spans="1:29" ht="20.399999999999999" x14ac:dyDescent="0.3">
      <c r="A10" t="str">
        <f t="shared" si="0"/>
        <v>A-08-11SSF</v>
      </c>
      <c r="B10" s="7" t="s">
        <v>33</v>
      </c>
      <c r="C10" s="8" t="s">
        <v>34</v>
      </c>
      <c r="D10" s="9" t="s">
        <v>48</v>
      </c>
      <c r="E10" s="7" t="s">
        <v>35</v>
      </c>
      <c r="F10" s="7" t="s">
        <v>49</v>
      </c>
      <c r="G10" s="7"/>
      <c r="H10" s="7"/>
      <c r="I10" s="7"/>
      <c r="J10" s="7"/>
      <c r="K10" s="7"/>
      <c r="L10" s="7"/>
      <c r="M10" s="7"/>
      <c r="N10" s="7" t="s">
        <v>39</v>
      </c>
      <c r="O10" s="7">
        <v>11</v>
      </c>
      <c r="P10" s="7" t="s">
        <v>51</v>
      </c>
      <c r="Q10" s="8" t="s">
        <v>50</v>
      </c>
      <c r="R10" s="10">
        <v>725791000</v>
      </c>
      <c r="S10" s="10">
        <v>0</v>
      </c>
      <c r="T10" s="10">
        <v>0</v>
      </c>
      <c r="U10" s="10">
        <v>725791000</v>
      </c>
      <c r="V10" s="10">
        <v>0</v>
      </c>
      <c r="W10" s="10">
        <v>548783019</v>
      </c>
      <c r="X10" s="10">
        <v>177007981</v>
      </c>
      <c r="Y10" s="10">
        <v>548783019</v>
      </c>
      <c r="Z10" s="10">
        <v>548783019</v>
      </c>
      <c r="AA10" s="10">
        <v>548783019</v>
      </c>
      <c r="AB10" s="10">
        <v>548783019</v>
      </c>
      <c r="AC10" s="15">
        <f t="shared" si="1"/>
        <v>0.75611714529389318</v>
      </c>
    </row>
    <row r="11" spans="1:29" ht="20.399999999999999" x14ac:dyDescent="0.3">
      <c r="A11" t="str">
        <f t="shared" si="0"/>
        <v>C-</v>
      </c>
      <c r="B11" s="3" t="s">
        <v>33</v>
      </c>
      <c r="C11" s="4" t="s">
        <v>34</v>
      </c>
      <c r="D11" s="5" t="s">
        <v>52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4" t="s">
        <v>53</v>
      </c>
      <c r="R11" s="6">
        <v>223008442170</v>
      </c>
      <c r="S11" s="6">
        <v>1286548701</v>
      </c>
      <c r="T11" s="6">
        <v>1286548701</v>
      </c>
      <c r="U11" s="6">
        <v>223008442170</v>
      </c>
      <c r="V11" s="6">
        <v>0</v>
      </c>
      <c r="W11" s="6">
        <v>206125383100.04999</v>
      </c>
      <c r="X11" s="6">
        <v>16883059069.950001</v>
      </c>
      <c r="Y11" s="6">
        <v>185819165547.97</v>
      </c>
      <c r="Z11" s="6">
        <v>146497956868.01999</v>
      </c>
      <c r="AA11" s="6">
        <v>143662041254.42001</v>
      </c>
      <c r="AB11" s="6">
        <v>143662041254.42001</v>
      </c>
      <c r="AC11" s="15">
        <f t="shared" si="1"/>
        <v>0.65691664155182139</v>
      </c>
    </row>
    <row r="12" spans="1:29" ht="20.399999999999999" x14ac:dyDescent="0.3">
      <c r="A12" t="str">
        <f t="shared" si="0"/>
        <v>C-1702-11CSF</v>
      </c>
      <c r="B12" s="7" t="s">
        <v>33</v>
      </c>
      <c r="C12" s="8" t="s">
        <v>34</v>
      </c>
      <c r="D12" s="9" t="s">
        <v>54</v>
      </c>
      <c r="E12" s="7" t="s">
        <v>52</v>
      </c>
      <c r="F12" s="7" t="s">
        <v>55</v>
      </c>
      <c r="G12" s="7"/>
      <c r="H12" s="7"/>
      <c r="I12" s="7"/>
      <c r="J12" s="7"/>
      <c r="K12" s="7"/>
      <c r="L12" s="7"/>
      <c r="M12" s="7"/>
      <c r="N12" s="7" t="s">
        <v>39</v>
      </c>
      <c r="O12" s="7">
        <v>11</v>
      </c>
      <c r="P12" s="7" t="s">
        <v>40</v>
      </c>
      <c r="Q12" s="8" t="s">
        <v>56</v>
      </c>
      <c r="R12" s="10">
        <v>43088199131</v>
      </c>
      <c r="S12" s="10">
        <v>0</v>
      </c>
      <c r="T12" s="10">
        <v>0</v>
      </c>
      <c r="U12" s="10">
        <v>43088199131</v>
      </c>
      <c r="V12" s="10">
        <v>0</v>
      </c>
      <c r="W12" s="10">
        <v>42635802957.010002</v>
      </c>
      <c r="X12" s="10">
        <v>452396173.99000001</v>
      </c>
      <c r="Y12" s="10">
        <v>42039935487.910004</v>
      </c>
      <c r="Z12" s="10">
        <v>41304602817.589996</v>
      </c>
      <c r="AA12" s="10">
        <v>41154858285.099998</v>
      </c>
      <c r="AB12" s="10">
        <v>41154858285.099998</v>
      </c>
      <c r="AC12" s="15">
        <f t="shared" si="1"/>
        <v>0.95860592112500731</v>
      </c>
    </row>
    <row r="13" spans="1:29" ht="20.399999999999999" x14ac:dyDescent="0.3">
      <c r="A13" t="str">
        <f t="shared" si="0"/>
        <v>C-1702-13CSF</v>
      </c>
      <c r="B13" s="7" t="s">
        <v>33</v>
      </c>
      <c r="C13" s="8" t="s">
        <v>34</v>
      </c>
      <c r="D13" s="9" t="s">
        <v>54</v>
      </c>
      <c r="E13" s="7" t="s">
        <v>52</v>
      </c>
      <c r="F13" s="7" t="s">
        <v>55</v>
      </c>
      <c r="G13" s="7"/>
      <c r="H13" s="7"/>
      <c r="I13" s="7"/>
      <c r="J13" s="7"/>
      <c r="K13" s="7"/>
      <c r="L13" s="7"/>
      <c r="M13" s="7"/>
      <c r="N13" s="7" t="s">
        <v>39</v>
      </c>
      <c r="O13" s="7">
        <v>13</v>
      </c>
      <c r="P13" s="7" t="s">
        <v>40</v>
      </c>
      <c r="Q13" s="8" t="s">
        <v>56</v>
      </c>
      <c r="R13" s="10">
        <v>74593000883</v>
      </c>
      <c r="S13" s="10">
        <v>0</v>
      </c>
      <c r="T13" s="10">
        <v>0</v>
      </c>
      <c r="U13" s="10">
        <v>74593000883</v>
      </c>
      <c r="V13" s="10">
        <v>0</v>
      </c>
      <c r="W13" s="10">
        <v>74584499908.169998</v>
      </c>
      <c r="X13" s="10">
        <v>8500974.8300000001</v>
      </c>
      <c r="Y13" s="10">
        <v>56948580385.169998</v>
      </c>
      <c r="Z13" s="10">
        <v>56028357044.169998</v>
      </c>
      <c r="AA13" s="10">
        <v>55996635516.169998</v>
      </c>
      <c r="AB13" s="10">
        <v>55996635516.169998</v>
      </c>
      <c r="AC13" s="15">
        <f t="shared" si="1"/>
        <v>0.75112083413899833</v>
      </c>
    </row>
    <row r="14" spans="1:29" ht="20.399999999999999" x14ac:dyDescent="0.3">
      <c r="A14" t="str">
        <f t="shared" si="0"/>
        <v>C-1708-11CSF</v>
      </c>
      <c r="B14" s="7" t="s">
        <v>33</v>
      </c>
      <c r="C14" s="8" t="s">
        <v>34</v>
      </c>
      <c r="D14" s="9" t="s">
        <v>57</v>
      </c>
      <c r="E14" s="7" t="s">
        <v>52</v>
      </c>
      <c r="F14" s="7" t="s">
        <v>58</v>
      </c>
      <c r="G14" s="7"/>
      <c r="H14" s="7"/>
      <c r="I14" s="7"/>
      <c r="J14" s="7"/>
      <c r="K14" s="7"/>
      <c r="L14" s="7"/>
      <c r="M14" s="7"/>
      <c r="N14" s="7" t="s">
        <v>39</v>
      </c>
      <c r="O14" s="7">
        <v>11</v>
      </c>
      <c r="P14" s="7" t="s">
        <v>40</v>
      </c>
      <c r="Q14" s="8" t="s">
        <v>59</v>
      </c>
      <c r="R14" s="10">
        <v>10116806134</v>
      </c>
      <c r="S14" s="10">
        <v>0</v>
      </c>
      <c r="T14" s="10">
        <v>0</v>
      </c>
      <c r="U14" s="10">
        <v>10116806134</v>
      </c>
      <c r="V14" s="10">
        <v>0</v>
      </c>
      <c r="W14" s="10">
        <v>10116806134</v>
      </c>
      <c r="X14" s="10">
        <v>0</v>
      </c>
      <c r="Y14" s="10">
        <v>10097055077.01</v>
      </c>
      <c r="Z14" s="10">
        <v>1614694998.4000001</v>
      </c>
      <c r="AA14" s="10">
        <v>1612737560.4000001</v>
      </c>
      <c r="AB14" s="10">
        <v>1612737560.4000001</v>
      </c>
      <c r="AC14" s="15">
        <f t="shared" si="1"/>
        <v>0.15960521304974135</v>
      </c>
    </row>
    <row r="15" spans="1:29" ht="20.399999999999999" x14ac:dyDescent="0.3">
      <c r="A15" t="str">
        <f t="shared" si="0"/>
        <v>C-1708-13CSF</v>
      </c>
      <c r="B15" s="7" t="s">
        <v>33</v>
      </c>
      <c r="C15" s="8" t="s">
        <v>34</v>
      </c>
      <c r="D15" s="9" t="s">
        <v>57</v>
      </c>
      <c r="E15" s="7" t="s">
        <v>52</v>
      </c>
      <c r="F15" s="7" t="s">
        <v>58</v>
      </c>
      <c r="G15" s="7"/>
      <c r="H15" s="7"/>
      <c r="I15" s="7"/>
      <c r="J15" s="7"/>
      <c r="K15" s="7"/>
      <c r="L15" s="7"/>
      <c r="M15" s="7"/>
      <c r="N15" s="7" t="s">
        <v>39</v>
      </c>
      <c r="O15" s="7">
        <v>13</v>
      </c>
      <c r="P15" s="7" t="s">
        <v>40</v>
      </c>
      <c r="Q15" s="8" t="s">
        <v>59</v>
      </c>
      <c r="R15" s="10">
        <v>15000000000</v>
      </c>
      <c r="S15" s="10">
        <v>0</v>
      </c>
      <c r="T15" s="10">
        <v>0</v>
      </c>
      <c r="U15" s="10">
        <v>15000000000</v>
      </c>
      <c r="V15" s="10">
        <v>0</v>
      </c>
      <c r="W15" s="10">
        <v>11021174790</v>
      </c>
      <c r="X15" s="10">
        <v>3978825210</v>
      </c>
      <c r="Y15" s="10">
        <v>10995403559.309999</v>
      </c>
      <c r="Z15" s="10">
        <v>5505336852.2600002</v>
      </c>
      <c r="AA15" s="10">
        <v>4368029111.1300001</v>
      </c>
      <c r="AB15" s="10">
        <v>4368029111.1300001</v>
      </c>
      <c r="AC15" s="15">
        <f t="shared" si="1"/>
        <v>0.36702245681733336</v>
      </c>
    </row>
    <row r="16" spans="1:29" ht="20.399999999999999" x14ac:dyDescent="0.3">
      <c r="A16" t="str">
        <f t="shared" si="0"/>
        <v>C-1708-15CSF</v>
      </c>
      <c r="B16" s="7" t="s">
        <v>33</v>
      </c>
      <c r="C16" s="8" t="s">
        <v>34</v>
      </c>
      <c r="D16" s="9" t="s">
        <v>57</v>
      </c>
      <c r="E16" s="7" t="s">
        <v>52</v>
      </c>
      <c r="F16" s="7" t="s">
        <v>58</v>
      </c>
      <c r="G16" s="7"/>
      <c r="H16" s="7"/>
      <c r="I16" s="7"/>
      <c r="J16" s="7"/>
      <c r="K16" s="7"/>
      <c r="L16" s="7"/>
      <c r="M16" s="7"/>
      <c r="N16" s="7" t="s">
        <v>39</v>
      </c>
      <c r="O16" s="7">
        <v>15</v>
      </c>
      <c r="P16" s="7" t="s">
        <v>40</v>
      </c>
      <c r="Q16" s="8" t="s">
        <v>59</v>
      </c>
      <c r="R16" s="10">
        <v>13000000000</v>
      </c>
      <c r="S16" s="10">
        <v>0</v>
      </c>
      <c r="T16" s="10">
        <v>0</v>
      </c>
      <c r="U16" s="10">
        <v>13000000000</v>
      </c>
      <c r="V16" s="10">
        <v>0</v>
      </c>
      <c r="W16" s="10">
        <v>6724523654</v>
      </c>
      <c r="X16" s="10">
        <v>6275476346</v>
      </c>
      <c r="Y16" s="10">
        <v>6724523654</v>
      </c>
      <c r="Z16" s="10">
        <v>0</v>
      </c>
      <c r="AA16" s="10">
        <v>0</v>
      </c>
      <c r="AB16" s="10">
        <v>0</v>
      </c>
      <c r="AC16" s="15">
        <f t="shared" si="1"/>
        <v>0</v>
      </c>
    </row>
    <row r="17" spans="1:29" ht="20.399999999999999" x14ac:dyDescent="0.3">
      <c r="A17" t="str">
        <f t="shared" si="0"/>
        <v>C-1709-11CSF</v>
      </c>
      <c r="B17" s="7" t="s">
        <v>33</v>
      </c>
      <c r="C17" s="8" t="s">
        <v>34</v>
      </c>
      <c r="D17" s="9" t="s">
        <v>60</v>
      </c>
      <c r="E17" s="7" t="s">
        <v>52</v>
      </c>
      <c r="F17" s="7" t="s">
        <v>61</v>
      </c>
      <c r="G17" s="7"/>
      <c r="H17" s="7"/>
      <c r="I17" s="7"/>
      <c r="J17" s="7"/>
      <c r="K17" s="7"/>
      <c r="L17" s="7"/>
      <c r="M17" s="7"/>
      <c r="N17" s="7" t="s">
        <v>39</v>
      </c>
      <c r="O17" s="7">
        <v>11</v>
      </c>
      <c r="P17" s="7" t="s">
        <v>40</v>
      </c>
      <c r="Q17" s="8" t="s">
        <v>62</v>
      </c>
      <c r="R17" s="10">
        <v>41382139169</v>
      </c>
      <c r="S17" s="10">
        <v>0</v>
      </c>
      <c r="T17" s="10">
        <v>0</v>
      </c>
      <c r="U17" s="10">
        <v>41382139169</v>
      </c>
      <c r="V17" s="10">
        <v>0</v>
      </c>
      <c r="W17" s="10">
        <v>38534657759.110001</v>
      </c>
      <c r="X17" s="10">
        <v>2847481409.8899999</v>
      </c>
      <c r="Y17" s="10">
        <v>37722196582.040001</v>
      </c>
      <c r="Z17" s="10">
        <v>26685083905.220001</v>
      </c>
      <c r="AA17" s="10">
        <v>25538743848.450001</v>
      </c>
      <c r="AB17" s="10">
        <v>25538743848.450001</v>
      </c>
      <c r="AC17" s="15">
        <f t="shared" si="1"/>
        <v>0.64484544397864796</v>
      </c>
    </row>
    <row r="18" spans="1:29" ht="20.399999999999999" x14ac:dyDescent="0.3">
      <c r="A18" t="str">
        <f t="shared" si="0"/>
        <v>C-1709-13CSF</v>
      </c>
      <c r="B18" s="7" t="s">
        <v>33</v>
      </c>
      <c r="C18" s="8" t="s">
        <v>34</v>
      </c>
      <c r="D18" s="9" t="s">
        <v>60</v>
      </c>
      <c r="E18" s="7" t="s">
        <v>52</v>
      </c>
      <c r="F18" s="7" t="s">
        <v>61</v>
      </c>
      <c r="G18" s="7"/>
      <c r="H18" s="7"/>
      <c r="I18" s="7"/>
      <c r="J18" s="7"/>
      <c r="K18" s="7"/>
      <c r="L18" s="7"/>
      <c r="M18" s="7"/>
      <c r="N18" s="7" t="s">
        <v>39</v>
      </c>
      <c r="O18" s="7">
        <v>13</v>
      </c>
      <c r="P18" s="7" t="s">
        <v>40</v>
      </c>
      <c r="Q18" s="8" t="s">
        <v>62</v>
      </c>
      <c r="R18" s="10">
        <v>10000000000</v>
      </c>
      <c r="S18" s="10">
        <v>0</v>
      </c>
      <c r="T18" s="10">
        <v>0</v>
      </c>
      <c r="U18" s="10">
        <v>10000000000</v>
      </c>
      <c r="V18" s="10">
        <v>0</v>
      </c>
      <c r="W18" s="10">
        <v>9958705400</v>
      </c>
      <c r="X18" s="10">
        <v>41294600</v>
      </c>
      <c r="Y18" s="10">
        <v>9769691776.2199993</v>
      </c>
      <c r="Z18" s="10">
        <v>5114512082.3800001</v>
      </c>
      <c r="AA18" s="10">
        <v>4938673095.1700001</v>
      </c>
      <c r="AB18" s="10">
        <v>4938673095.1700001</v>
      </c>
      <c r="AC18" s="15">
        <f t="shared" si="1"/>
        <v>0.51145120823800005</v>
      </c>
    </row>
    <row r="19" spans="1:29" ht="20.399999999999999" x14ac:dyDescent="0.3">
      <c r="A19" t="str">
        <f t="shared" si="0"/>
        <v>C-1709-20CSF</v>
      </c>
      <c r="B19" s="7" t="s">
        <v>33</v>
      </c>
      <c r="C19" s="8" t="s">
        <v>34</v>
      </c>
      <c r="D19" s="9" t="s">
        <v>60</v>
      </c>
      <c r="E19" s="7" t="s">
        <v>52</v>
      </c>
      <c r="F19" s="7" t="s">
        <v>61</v>
      </c>
      <c r="G19" s="7"/>
      <c r="H19" s="7"/>
      <c r="I19" s="7"/>
      <c r="J19" s="7"/>
      <c r="K19" s="7"/>
      <c r="L19" s="7"/>
      <c r="M19" s="7"/>
      <c r="N19" s="7" t="s">
        <v>63</v>
      </c>
      <c r="O19" s="7">
        <v>20</v>
      </c>
      <c r="P19" s="7" t="s">
        <v>40</v>
      </c>
      <c r="Q19" s="8" t="s">
        <v>62</v>
      </c>
      <c r="R19" s="10">
        <v>556265000</v>
      </c>
      <c r="S19" s="10">
        <v>0</v>
      </c>
      <c r="T19" s="10">
        <v>0</v>
      </c>
      <c r="U19" s="10">
        <v>556265000</v>
      </c>
      <c r="V19" s="10">
        <v>0</v>
      </c>
      <c r="W19" s="10">
        <v>275500000</v>
      </c>
      <c r="X19" s="10">
        <v>280765000</v>
      </c>
      <c r="Y19" s="10">
        <v>275500000</v>
      </c>
      <c r="Z19" s="10">
        <v>275500000</v>
      </c>
      <c r="AA19" s="10">
        <v>275500000</v>
      </c>
      <c r="AB19" s="10">
        <v>275500000</v>
      </c>
      <c r="AC19" s="15">
        <f t="shared" si="1"/>
        <v>0.49526754334714568</v>
      </c>
    </row>
    <row r="20" spans="1:29" ht="20.399999999999999" x14ac:dyDescent="0.3">
      <c r="A20" t="str">
        <f t="shared" si="0"/>
        <v>C-1709-21CSF</v>
      </c>
      <c r="B20" s="7" t="s">
        <v>33</v>
      </c>
      <c r="C20" s="8" t="s">
        <v>34</v>
      </c>
      <c r="D20" s="9" t="s">
        <v>60</v>
      </c>
      <c r="E20" s="7" t="s">
        <v>52</v>
      </c>
      <c r="F20" s="7" t="s">
        <v>61</v>
      </c>
      <c r="G20" s="7"/>
      <c r="H20" s="7"/>
      <c r="I20" s="7"/>
      <c r="J20" s="7"/>
      <c r="K20" s="7"/>
      <c r="L20" s="7"/>
      <c r="M20" s="7"/>
      <c r="N20" s="7" t="s">
        <v>63</v>
      </c>
      <c r="O20" s="7">
        <v>21</v>
      </c>
      <c r="P20" s="7" t="s">
        <v>40</v>
      </c>
      <c r="Q20" s="8" t="s">
        <v>62</v>
      </c>
      <c r="R20" s="10">
        <v>4265129651</v>
      </c>
      <c r="S20" s="10">
        <v>0</v>
      </c>
      <c r="T20" s="10">
        <v>0</v>
      </c>
      <c r="U20" s="10">
        <v>4265129651</v>
      </c>
      <c r="V20" s="10">
        <v>0</v>
      </c>
      <c r="W20" s="10">
        <v>2116892125</v>
      </c>
      <c r="X20" s="10">
        <v>2148237526</v>
      </c>
      <c r="Y20" s="10">
        <v>2116892125</v>
      </c>
      <c r="Z20" s="10">
        <v>2081439372</v>
      </c>
      <c r="AA20" s="10">
        <v>2081439372</v>
      </c>
      <c r="AB20" s="10">
        <v>2081439372</v>
      </c>
      <c r="AC20" s="15">
        <f t="shared" si="1"/>
        <v>0.48801315371784465</v>
      </c>
    </row>
    <row r="21" spans="1:29" ht="30.6" x14ac:dyDescent="0.3">
      <c r="A21" t="str">
        <f t="shared" si="0"/>
        <v>C-1799-11CSF</v>
      </c>
      <c r="B21" s="7" t="s">
        <v>33</v>
      </c>
      <c r="C21" s="8" t="s">
        <v>34</v>
      </c>
      <c r="D21" s="9" t="s">
        <v>64</v>
      </c>
      <c r="E21" s="7" t="s">
        <v>52</v>
      </c>
      <c r="F21" s="7" t="s">
        <v>65</v>
      </c>
      <c r="G21" s="7"/>
      <c r="H21" s="7"/>
      <c r="I21" s="7"/>
      <c r="J21" s="7"/>
      <c r="K21" s="7"/>
      <c r="L21" s="7"/>
      <c r="M21" s="7"/>
      <c r="N21" s="7" t="s">
        <v>39</v>
      </c>
      <c r="O21" s="7">
        <v>11</v>
      </c>
      <c r="P21" s="7" t="s">
        <v>40</v>
      </c>
      <c r="Q21" s="8" t="s">
        <v>66</v>
      </c>
      <c r="R21" s="10">
        <v>10720353501</v>
      </c>
      <c r="S21" s="10">
        <v>1000000000</v>
      </c>
      <c r="T21" s="10">
        <v>1000000000</v>
      </c>
      <c r="U21" s="10">
        <v>10720353501</v>
      </c>
      <c r="V21" s="10">
        <v>0</v>
      </c>
      <c r="W21" s="10">
        <v>9940460739.4300003</v>
      </c>
      <c r="X21" s="10">
        <v>779892761.57000005</v>
      </c>
      <c r="Y21" s="10">
        <v>9121578971.1800003</v>
      </c>
      <c r="Z21" s="10">
        <v>7880621865.8699999</v>
      </c>
      <c r="AA21" s="10">
        <v>7687616535.8699999</v>
      </c>
      <c r="AB21" s="10">
        <v>7687616535.8699999</v>
      </c>
      <c r="AC21" s="15">
        <f t="shared" si="1"/>
        <v>0.73510839592508692</v>
      </c>
    </row>
    <row r="22" spans="1:29" ht="30.6" x14ac:dyDescent="0.3">
      <c r="A22" t="str">
        <f t="shared" si="0"/>
        <v>C-1799-13CSF</v>
      </c>
      <c r="B22" s="7" t="s">
        <v>33</v>
      </c>
      <c r="C22" s="8" t="s">
        <v>34</v>
      </c>
      <c r="D22" s="9" t="s">
        <v>64</v>
      </c>
      <c r="E22" s="7" t="s">
        <v>52</v>
      </c>
      <c r="F22" s="7" t="s">
        <v>65</v>
      </c>
      <c r="G22" s="7"/>
      <c r="H22" s="7"/>
      <c r="I22" s="7"/>
      <c r="J22" s="7"/>
      <c r="K22" s="7"/>
      <c r="L22" s="7"/>
      <c r="M22" s="7"/>
      <c r="N22" s="7" t="s">
        <v>39</v>
      </c>
      <c r="O22" s="7">
        <v>13</v>
      </c>
      <c r="P22" s="7" t="s">
        <v>40</v>
      </c>
      <c r="Q22" s="8" t="s">
        <v>66</v>
      </c>
      <c r="R22" s="10">
        <v>286548701</v>
      </c>
      <c r="S22" s="10">
        <v>286548701</v>
      </c>
      <c r="T22" s="10">
        <v>286548701</v>
      </c>
      <c r="U22" s="10">
        <v>286548701</v>
      </c>
      <c r="V22" s="10">
        <v>0</v>
      </c>
      <c r="W22" s="10">
        <v>216359633.33000001</v>
      </c>
      <c r="X22" s="10">
        <v>70189067.670000002</v>
      </c>
      <c r="Y22" s="10">
        <v>7807930.1299999999</v>
      </c>
      <c r="Z22" s="10">
        <v>7807930.1299999999</v>
      </c>
      <c r="AA22" s="10">
        <v>7807930.1299999999</v>
      </c>
      <c r="AB22" s="10">
        <v>7807930.1299999999</v>
      </c>
      <c r="AC22" s="15">
        <f t="shared" si="1"/>
        <v>2.7248178416973527E-2</v>
      </c>
    </row>
    <row r="23" spans="1:29" x14ac:dyDescent="0.3">
      <c r="A23" t="str">
        <f t="shared" ref="A23:A28" si="2">+Q23</f>
        <v/>
      </c>
      <c r="B23" s="7" t="s">
        <v>1</v>
      </c>
      <c r="C23" s="8" t="s">
        <v>1</v>
      </c>
      <c r="D23" s="9" t="s">
        <v>1</v>
      </c>
      <c r="E23" s="7" t="s">
        <v>1</v>
      </c>
      <c r="F23" s="7" t="s">
        <v>1</v>
      </c>
      <c r="G23" s="7" t="s">
        <v>1</v>
      </c>
      <c r="H23" s="7" t="s">
        <v>1</v>
      </c>
      <c r="I23" s="7" t="s">
        <v>1</v>
      </c>
      <c r="J23" s="7" t="s">
        <v>1</v>
      </c>
      <c r="K23" s="7" t="s">
        <v>1</v>
      </c>
      <c r="L23" s="7" t="s">
        <v>1</v>
      </c>
      <c r="M23" s="7" t="s">
        <v>1</v>
      </c>
      <c r="N23" s="7" t="s">
        <v>1</v>
      </c>
      <c r="O23" s="7" t="s">
        <v>1</v>
      </c>
      <c r="P23" s="7" t="s">
        <v>1</v>
      </c>
      <c r="Q23" s="9" t="s">
        <v>1</v>
      </c>
      <c r="R23" s="11" t="s">
        <v>1</v>
      </c>
      <c r="S23" s="11" t="s">
        <v>1</v>
      </c>
      <c r="T23" s="11" t="s">
        <v>1</v>
      </c>
      <c r="U23" s="11" t="s">
        <v>1</v>
      </c>
      <c r="V23" s="11" t="s">
        <v>1</v>
      </c>
      <c r="W23" s="11" t="s">
        <v>1</v>
      </c>
      <c r="X23" s="11" t="s">
        <v>1</v>
      </c>
      <c r="Y23" s="11" t="s">
        <v>1</v>
      </c>
      <c r="Z23" s="11" t="s">
        <v>1</v>
      </c>
      <c r="AA23" s="11" t="s">
        <v>1</v>
      </c>
      <c r="AB23" s="11" t="s">
        <v>1</v>
      </c>
      <c r="AC23" s="15" t="e">
        <f t="shared" si="1"/>
        <v>#VALUE!</v>
      </c>
    </row>
    <row r="24" spans="1:29" x14ac:dyDescent="0.3">
      <c r="A24" t="str">
        <f t="shared" si="2"/>
        <v>FUNCIONAMIENTO</v>
      </c>
      <c r="B24" s="7" t="s">
        <v>1</v>
      </c>
      <c r="C24" s="12" t="s">
        <v>67</v>
      </c>
      <c r="D24" s="5" t="s">
        <v>35</v>
      </c>
      <c r="E24" s="7" t="s">
        <v>1</v>
      </c>
      <c r="F24" s="7" t="s">
        <v>1</v>
      </c>
      <c r="G24" s="7" t="s">
        <v>1</v>
      </c>
      <c r="H24" s="7" t="s">
        <v>1</v>
      </c>
      <c r="I24" s="7" t="s">
        <v>1</v>
      </c>
      <c r="J24" s="7" t="s">
        <v>1</v>
      </c>
      <c r="K24" s="7" t="s">
        <v>1</v>
      </c>
      <c r="L24" s="7" t="s">
        <v>1</v>
      </c>
      <c r="M24" s="7" t="s">
        <v>1</v>
      </c>
      <c r="N24" s="7" t="s">
        <v>1</v>
      </c>
      <c r="O24" s="7" t="s">
        <v>1</v>
      </c>
      <c r="P24" s="7" t="s">
        <v>1</v>
      </c>
      <c r="Q24" s="5" t="s">
        <v>68</v>
      </c>
      <c r="R24" s="13">
        <v>37692508000</v>
      </c>
      <c r="S24" s="13">
        <v>671000000</v>
      </c>
      <c r="T24" s="13">
        <v>260000000</v>
      </c>
      <c r="U24" s="13">
        <v>38103508000</v>
      </c>
      <c r="V24" s="13">
        <v>8000000000</v>
      </c>
      <c r="W24" s="13">
        <v>26232653961.009998</v>
      </c>
      <c r="X24" s="13">
        <v>3870854038.9899998</v>
      </c>
      <c r="Y24" s="13">
        <v>24529910943.139999</v>
      </c>
      <c r="Z24" s="13">
        <v>24219696613.799999</v>
      </c>
      <c r="AA24" s="13">
        <v>24140612136.369999</v>
      </c>
      <c r="AB24" s="13">
        <v>24140612136.369999</v>
      </c>
      <c r="AC24" s="15">
        <f t="shared" si="1"/>
        <v>0.6356290505798049</v>
      </c>
    </row>
    <row r="25" spans="1:29" x14ac:dyDescent="0.3">
      <c r="A25" t="str">
        <f t="shared" si="2"/>
        <v>DEUDA</v>
      </c>
      <c r="B25" s="7" t="s">
        <v>1</v>
      </c>
      <c r="C25" s="12" t="s">
        <v>67</v>
      </c>
      <c r="D25" s="5" t="s">
        <v>69</v>
      </c>
      <c r="E25" s="7" t="s">
        <v>1</v>
      </c>
      <c r="F25" s="7" t="s">
        <v>1</v>
      </c>
      <c r="G25" s="7" t="s">
        <v>1</v>
      </c>
      <c r="H25" s="7" t="s">
        <v>1</v>
      </c>
      <c r="I25" s="7" t="s">
        <v>1</v>
      </c>
      <c r="J25" s="7" t="s">
        <v>1</v>
      </c>
      <c r="K25" s="7" t="s">
        <v>1</v>
      </c>
      <c r="L25" s="7" t="s">
        <v>1</v>
      </c>
      <c r="M25" s="7" t="s">
        <v>1</v>
      </c>
      <c r="N25" s="7" t="s">
        <v>1</v>
      </c>
      <c r="O25" s="7" t="s">
        <v>1</v>
      </c>
      <c r="P25" s="7" t="s">
        <v>1</v>
      </c>
      <c r="Q25" s="5" t="s">
        <v>70</v>
      </c>
      <c r="R25" s="14"/>
      <c r="S25" s="14"/>
      <c r="T25" s="14"/>
      <c r="U25" s="14"/>
      <c r="V25" s="14"/>
      <c r="W25" s="14"/>
      <c r="X25" s="13">
        <v>0</v>
      </c>
      <c r="Y25" s="14"/>
      <c r="Z25" s="14"/>
      <c r="AA25" s="14"/>
      <c r="AB25" s="14"/>
      <c r="AC25" s="15" t="e">
        <f t="shared" si="1"/>
        <v>#DIV/0!</v>
      </c>
    </row>
    <row r="26" spans="1:29" x14ac:dyDescent="0.3">
      <c r="A26" t="str">
        <f t="shared" si="2"/>
        <v>INVERSION</v>
      </c>
      <c r="B26" s="7" t="s">
        <v>1</v>
      </c>
      <c r="C26" s="12" t="s">
        <v>67</v>
      </c>
      <c r="D26" s="5" t="s">
        <v>52</v>
      </c>
      <c r="E26" s="7" t="s">
        <v>1</v>
      </c>
      <c r="F26" s="7" t="s">
        <v>1</v>
      </c>
      <c r="G26" s="7" t="s">
        <v>1</v>
      </c>
      <c r="H26" s="7" t="s">
        <v>1</v>
      </c>
      <c r="I26" s="7" t="s">
        <v>1</v>
      </c>
      <c r="J26" s="7" t="s">
        <v>1</v>
      </c>
      <c r="K26" s="7" t="s">
        <v>1</v>
      </c>
      <c r="L26" s="7" t="s">
        <v>1</v>
      </c>
      <c r="M26" s="7" t="s">
        <v>1</v>
      </c>
      <c r="N26" s="7" t="s">
        <v>1</v>
      </c>
      <c r="O26" s="7" t="s">
        <v>1</v>
      </c>
      <c r="P26" s="7" t="s">
        <v>1</v>
      </c>
      <c r="Q26" s="5" t="s">
        <v>53</v>
      </c>
      <c r="R26" s="13">
        <v>223008442170</v>
      </c>
      <c r="S26" s="13">
        <v>1286548701</v>
      </c>
      <c r="T26" s="13">
        <v>1286548701</v>
      </c>
      <c r="U26" s="13">
        <v>223008442170</v>
      </c>
      <c r="V26" s="13">
        <v>0</v>
      </c>
      <c r="W26" s="13">
        <v>206125383100.04999</v>
      </c>
      <c r="X26" s="13">
        <v>16883059069.950001</v>
      </c>
      <c r="Y26" s="13">
        <v>185819165547.97</v>
      </c>
      <c r="Z26" s="13">
        <v>146497956868.01999</v>
      </c>
      <c r="AA26" s="13">
        <v>143662041254.42001</v>
      </c>
      <c r="AB26" s="13">
        <v>143662041254.42001</v>
      </c>
      <c r="AC26" s="15">
        <f t="shared" si="1"/>
        <v>0.65691664155182139</v>
      </c>
    </row>
    <row r="27" spans="1:29" x14ac:dyDescent="0.3">
      <c r="A27" t="str">
        <f t="shared" si="2"/>
        <v/>
      </c>
      <c r="B27" s="7" t="s">
        <v>1</v>
      </c>
      <c r="C27" s="12" t="s">
        <v>1</v>
      </c>
      <c r="D27" s="9" t="s">
        <v>1</v>
      </c>
      <c r="E27" s="7" t="s">
        <v>1</v>
      </c>
      <c r="F27" s="7" t="s">
        <v>1</v>
      </c>
      <c r="G27" s="7" t="s">
        <v>1</v>
      </c>
      <c r="H27" s="7" t="s">
        <v>1</v>
      </c>
      <c r="I27" s="7" t="s">
        <v>1</v>
      </c>
      <c r="J27" s="7" t="s">
        <v>1</v>
      </c>
      <c r="K27" s="7" t="s">
        <v>1</v>
      </c>
      <c r="L27" s="7" t="s">
        <v>1</v>
      </c>
      <c r="M27" s="7" t="s">
        <v>1</v>
      </c>
      <c r="N27" s="7" t="s">
        <v>1</v>
      </c>
      <c r="O27" s="7" t="s">
        <v>1</v>
      </c>
      <c r="P27" s="7" t="s">
        <v>1</v>
      </c>
      <c r="Q27" s="8" t="s">
        <v>1</v>
      </c>
      <c r="R27" s="14" t="s">
        <v>1</v>
      </c>
      <c r="S27" s="14" t="s">
        <v>1</v>
      </c>
      <c r="T27" s="14" t="s">
        <v>1</v>
      </c>
      <c r="U27" s="14" t="s">
        <v>1</v>
      </c>
      <c r="V27" s="14" t="s">
        <v>1</v>
      </c>
      <c r="W27" s="14" t="s">
        <v>1</v>
      </c>
      <c r="X27" s="14" t="s">
        <v>1</v>
      </c>
      <c r="Y27" s="14" t="s">
        <v>1</v>
      </c>
      <c r="Z27" s="14" t="s">
        <v>1</v>
      </c>
      <c r="AA27" s="14" t="s">
        <v>1</v>
      </c>
      <c r="AB27" s="14" t="s">
        <v>1</v>
      </c>
      <c r="AC27" s="15" t="e">
        <f t="shared" si="1"/>
        <v>#VALUE!</v>
      </c>
    </row>
    <row r="28" spans="1:29" x14ac:dyDescent="0.3">
      <c r="A28" t="str">
        <f t="shared" si="2"/>
        <v>TOTAL PRESUPUESTO</v>
      </c>
      <c r="B28" s="7" t="s">
        <v>1</v>
      </c>
      <c r="C28" s="12" t="s">
        <v>71</v>
      </c>
      <c r="D28" s="9" t="s">
        <v>1</v>
      </c>
      <c r="E28" s="7" t="s">
        <v>1</v>
      </c>
      <c r="F28" s="7" t="s">
        <v>1</v>
      </c>
      <c r="G28" s="7" t="s">
        <v>1</v>
      </c>
      <c r="H28" s="7" t="s">
        <v>1</v>
      </c>
      <c r="I28" s="7" t="s">
        <v>1</v>
      </c>
      <c r="J28" s="7" t="s">
        <v>1</v>
      </c>
      <c r="K28" s="7" t="s">
        <v>1</v>
      </c>
      <c r="L28" s="7" t="s">
        <v>1</v>
      </c>
      <c r="M28" s="7" t="s">
        <v>1</v>
      </c>
      <c r="N28" s="7" t="s">
        <v>1</v>
      </c>
      <c r="O28" s="7" t="s">
        <v>1</v>
      </c>
      <c r="P28" s="7" t="s">
        <v>1</v>
      </c>
      <c r="Q28" s="12" t="s">
        <v>71</v>
      </c>
      <c r="R28" s="6">
        <v>260700950170</v>
      </c>
      <c r="S28" s="13">
        <v>1957548701</v>
      </c>
      <c r="T28" s="13">
        <v>1546548701</v>
      </c>
      <c r="U28" s="13">
        <v>261111950170</v>
      </c>
      <c r="V28" s="13">
        <v>8000000000</v>
      </c>
      <c r="W28" s="13">
        <v>232358037061.06</v>
      </c>
      <c r="X28" s="13">
        <v>20753913108.939999</v>
      </c>
      <c r="Y28" s="13">
        <v>210349076491.10999</v>
      </c>
      <c r="Z28" s="13">
        <v>170717653481.82001</v>
      </c>
      <c r="AA28" s="13">
        <v>167802653390.79001</v>
      </c>
      <c r="AB28" s="13">
        <v>167802653390.79001</v>
      </c>
      <c r="AC28" s="15">
        <f t="shared" si="1"/>
        <v>0.65381018896558463</v>
      </c>
    </row>
    <row r="29" spans="1:29" ht="33.9" customHeight="1" x14ac:dyDescent="0.3"/>
  </sheetData>
  <autoFilter ref="C4:AC28" xr:uid="{00000000-0001-0000-0000-000000000000}"/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95448-8BFC-4C8E-B76E-8FA380B04450}">
  <dimension ref="A1:AC26"/>
  <sheetViews>
    <sheetView showGridLines="0" workbookViewId="0">
      <pane ySplit="4" topLeftCell="A5" activePane="bottomLeft" state="frozen"/>
      <selection activeCell="U13" sqref="U13"/>
      <selection pane="bottomLeft" activeCell="U13" sqref="U13"/>
    </sheetView>
  </sheetViews>
  <sheetFormatPr baseColWidth="10" defaultRowHeight="14.4" x14ac:dyDescent="0.3"/>
  <cols>
    <col min="1" max="1" width="0" hidden="1" customWidth="1"/>
    <col min="2" max="2" width="13.44140625" customWidth="1"/>
    <col min="3" max="3" width="27" customWidth="1"/>
    <col min="4" max="4" width="7" bestFit="1" customWidth="1"/>
    <col min="5" max="6" width="5.44140625" customWidth="1"/>
    <col min="7" max="12" width="5.44140625" hidden="1" customWidth="1"/>
    <col min="13" max="13" width="7" hidden="1" customWidth="1"/>
    <col min="14" max="14" width="9.5546875" customWidth="1"/>
    <col min="15" max="15" width="8" customWidth="1"/>
    <col min="16" max="16" width="9.5546875" customWidth="1"/>
    <col min="17" max="17" width="27.5546875" customWidth="1"/>
    <col min="18" max="18" width="16.109375" bestFit="1" customWidth="1"/>
    <col min="19" max="19" width="16.44140625" bestFit="1" customWidth="1"/>
    <col min="20" max="20" width="14.33203125" bestFit="1" customWidth="1"/>
    <col min="21" max="21" width="16.109375" bestFit="1" customWidth="1"/>
    <col min="22" max="22" width="15.44140625" customWidth="1"/>
    <col min="23" max="23" width="16.109375" customWidth="1"/>
    <col min="24" max="24" width="15.5546875" customWidth="1"/>
    <col min="25" max="27" width="16.109375" customWidth="1"/>
    <col min="28" max="28" width="16.109375" bestFit="1" customWidth="1"/>
    <col min="29" max="29" width="14.6640625" customWidth="1"/>
    <col min="30" max="30" width="6.44140625" customWidth="1"/>
  </cols>
  <sheetData>
    <row r="1" spans="1:29" x14ac:dyDescent="0.3">
      <c r="B1" s="1" t="s">
        <v>0</v>
      </c>
      <c r="C1" s="1">
        <v>2023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  <c r="Z1" s="2" t="s">
        <v>1</v>
      </c>
      <c r="AA1" s="2" t="s">
        <v>1</v>
      </c>
      <c r="AB1" s="2" t="s">
        <v>1</v>
      </c>
    </row>
    <row r="2" spans="1:29" x14ac:dyDescent="0.3">
      <c r="B2" s="1" t="s">
        <v>2</v>
      </c>
      <c r="C2" s="1" t="s">
        <v>3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2" t="s">
        <v>1</v>
      </c>
      <c r="Z2" s="2" t="s">
        <v>1</v>
      </c>
      <c r="AA2" s="2" t="s">
        <v>1</v>
      </c>
      <c r="AB2" s="2" t="s">
        <v>1</v>
      </c>
    </row>
    <row r="3" spans="1:29" x14ac:dyDescent="0.3">
      <c r="B3" s="1" t="s">
        <v>4</v>
      </c>
      <c r="C3" s="1" t="s">
        <v>5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2" t="s">
        <v>1</v>
      </c>
      <c r="X3" s="2" t="s">
        <v>1</v>
      </c>
      <c r="Y3" s="2" t="s">
        <v>1</v>
      </c>
      <c r="Z3" s="2" t="s">
        <v>1</v>
      </c>
      <c r="AA3" s="2" t="s">
        <v>1</v>
      </c>
      <c r="AB3" s="2" t="s">
        <v>1</v>
      </c>
    </row>
    <row r="4" spans="1:29" ht="27" thickBot="1" x14ac:dyDescent="0.35">
      <c r="B4" s="70" t="s">
        <v>6</v>
      </c>
      <c r="C4" s="70" t="s">
        <v>7</v>
      </c>
      <c r="D4" s="70" t="s">
        <v>8</v>
      </c>
      <c r="E4" s="70" t="s">
        <v>9</v>
      </c>
      <c r="F4" s="70" t="s">
        <v>10</v>
      </c>
      <c r="G4" s="70" t="s">
        <v>11</v>
      </c>
      <c r="H4" s="70" t="s">
        <v>12</v>
      </c>
      <c r="I4" s="70" t="s">
        <v>13</v>
      </c>
      <c r="J4" s="70" t="s">
        <v>14</v>
      </c>
      <c r="K4" s="70" t="s">
        <v>15</v>
      </c>
      <c r="L4" s="70" t="s">
        <v>16</v>
      </c>
      <c r="M4" s="70" t="s">
        <v>17</v>
      </c>
      <c r="N4" s="70" t="s">
        <v>18</v>
      </c>
      <c r="O4" s="70" t="s">
        <v>19</v>
      </c>
      <c r="P4" s="70" t="s">
        <v>20</v>
      </c>
      <c r="Q4" s="70" t="s">
        <v>21</v>
      </c>
      <c r="R4" s="70" t="s">
        <v>22</v>
      </c>
      <c r="S4" s="70" t="s">
        <v>23</v>
      </c>
      <c r="T4" s="70" t="s">
        <v>24</v>
      </c>
      <c r="U4" s="70" t="s">
        <v>25</v>
      </c>
      <c r="V4" s="70" t="s">
        <v>26</v>
      </c>
      <c r="W4" s="70" t="s">
        <v>27</v>
      </c>
      <c r="X4" s="70" t="s">
        <v>28</v>
      </c>
      <c r="Y4" s="70" t="s">
        <v>29</v>
      </c>
      <c r="Z4" s="70" t="s">
        <v>30</v>
      </c>
      <c r="AA4" s="70" t="s">
        <v>31</v>
      </c>
      <c r="AB4" s="70" t="s">
        <v>32</v>
      </c>
      <c r="AC4" s="72" t="s">
        <v>79</v>
      </c>
    </row>
    <row r="5" spans="1:29" ht="20.399999999999999" x14ac:dyDescent="0.3">
      <c r="A5" t="str">
        <f>+D5&amp;"-"&amp;O5&amp;P5</f>
        <v>A-</v>
      </c>
      <c r="B5" s="3" t="s">
        <v>33</v>
      </c>
      <c r="C5" s="4" t="s">
        <v>34</v>
      </c>
      <c r="D5" s="5" t="s">
        <v>35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4" t="s">
        <v>36</v>
      </c>
      <c r="R5" s="6">
        <v>86025405455</v>
      </c>
      <c r="S5" s="6">
        <v>7356351701</v>
      </c>
      <c r="T5" s="6">
        <v>1356351701</v>
      </c>
      <c r="U5" s="6">
        <v>92025405455</v>
      </c>
      <c r="V5" s="6">
        <v>54261797455</v>
      </c>
      <c r="W5" s="6">
        <v>34806075573.949997</v>
      </c>
      <c r="X5" s="6">
        <v>2957532426.0500002</v>
      </c>
      <c r="Y5" s="6">
        <v>32921389723.400002</v>
      </c>
      <c r="Z5" s="6">
        <v>31910471205.98</v>
      </c>
      <c r="AA5" s="6">
        <v>31506658240.060001</v>
      </c>
      <c r="AB5" s="6">
        <v>31506658240.060001</v>
      </c>
      <c r="AC5" s="15">
        <f>+Z5/U5</f>
        <v>0.34675719219280238</v>
      </c>
    </row>
    <row r="6" spans="1:29" ht="20.399999999999999" x14ac:dyDescent="0.3">
      <c r="A6" t="str">
        <f t="shared" ref="A6:A20" si="0">+D6&amp;"-"&amp;O6&amp;P6</f>
        <v>A-01-10CSF</v>
      </c>
      <c r="B6" s="7" t="s">
        <v>33</v>
      </c>
      <c r="C6" s="8" t="s">
        <v>34</v>
      </c>
      <c r="D6" s="9" t="s">
        <v>37</v>
      </c>
      <c r="E6" s="7" t="s">
        <v>35</v>
      </c>
      <c r="F6" s="7" t="s">
        <v>38</v>
      </c>
      <c r="G6" s="7"/>
      <c r="H6" s="7"/>
      <c r="I6" s="7"/>
      <c r="J6" s="7"/>
      <c r="K6" s="7"/>
      <c r="L6" s="7"/>
      <c r="M6" s="7"/>
      <c r="N6" s="7" t="s">
        <v>39</v>
      </c>
      <c r="O6" s="7">
        <v>10</v>
      </c>
      <c r="P6" s="7" t="s">
        <v>40</v>
      </c>
      <c r="Q6" s="8" t="s">
        <v>41</v>
      </c>
      <c r="R6" s="10">
        <v>16297307000</v>
      </c>
      <c r="S6" s="10">
        <v>0</v>
      </c>
      <c r="T6" s="10">
        <v>101000000</v>
      </c>
      <c r="U6" s="10">
        <v>16196307000</v>
      </c>
      <c r="V6" s="10">
        <v>0</v>
      </c>
      <c r="W6" s="10">
        <v>16196307000</v>
      </c>
      <c r="X6" s="10">
        <v>0</v>
      </c>
      <c r="Y6" s="10">
        <v>14904352316</v>
      </c>
      <c r="Z6" s="10">
        <v>14904352316</v>
      </c>
      <c r="AA6" s="10">
        <v>14904352316</v>
      </c>
      <c r="AB6" s="10">
        <v>14904352316</v>
      </c>
      <c r="AC6" s="15">
        <f t="shared" ref="AC6:AC26" si="1">+Z6/U6</f>
        <v>0.92023152660665175</v>
      </c>
    </row>
    <row r="7" spans="1:29" ht="20.399999999999999" x14ac:dyDescent="0.3">
      <c r="A7" t="str">
        <f t="shared" si="0"/>
        <v>A-02-10CSF</v>
      </c>
      <c r="B7" s="7" t="s">
        <v>33</v>
      </c>
      <c r="C7" s="8" t="s">
        <v>34</v>
      </c>
      <c r="D7" s="9" t="s">
        <v>42</v>
      </c>
      <c r="E7" s="7" t="s">
        <v>35</v>
      </c>
      <c r="F7" s="7" t="s">
        <v>43</v>
      </c>
      <c r="G7" s="7"/>
      <c r="H7" s="7"/>
      <c r="I7" s="7"/>
      <c r="J7" s="7"/>
      <c r="K7" s="7"/>
      <c r="L7" s="7"/>
      <c r="M7" s="7"/>
      <c r="N7" s="7" t="s">
        <v>39</v>
      </c>
      <c r="O7" s="7">
        <v>10</v>
      </c>
      <c r="P7" s="7" t="s">
        <v>40</v>
      </c>
      <c r="Q7" s="8" t="s">
        <v>44</v>
      </c>
      <c r="R7" s="10">
        <v>10988630000</v>
      </c>
      <c r="S7" s="10">
        <v>6000000000</v>
      </c>
      <c r="T7" s="10">
        <v>773547358</v>
      </c>
      <c r="U7" s="10">
        <v>16215082642</v>
      </c>
      <c r="V7" s="10">
        <v>0</v>
      </c>
      <c r="W7" s="10">
        <v>15855262520.950001</v>
      </c>
      <c r="X7" s="10">
        <v>359820121.05000001</v>
      </c>
      <c r="Y7" s="10">
        <v>15334267411.4</v>
      </c>
      <c r="Z7" s="10">
        <v>14323348893.98</v>
      </c>
      <c r="AA7" s="10">
        <v>13919535928.059999</v>
      </c>
      <c r="AB7" s="10">
        <v>13919535928.059999</v>
      </c>
      <c r="AC7" s="15">
        <f t="shared" si="1"/>
        <v>0.88333493021367238</v>
      </c>
    </row>
    <row r="8" spans="1:29" ht="20.399999999999999" x14ac:dyDescent="0.3">
      <c r="A8" t="str">
        <f t="shared" si="0"/>
        <v>A-03-10CSF</v>
      </c>
      <c r="B8" s="7" t="s">
        <v>33</v>
      </c>
      <c r="C8" s="8" t="s">
        <v>34</v>
      </c>
      <c r="D8" s="9" t="s">
        <v>45</v>
      </c>
      <c r="E8" s="7" t="s">
        <v>35</v>
      </c>
      <c r="F8" s="7" t="s">
        <v>46</v>
      </c>
      <c r="G8" s="7"/>
      <c r="H8" s="7"/>
      <c r="I8" s="7"/>
      <c r="J8" s="7"/>
      <c r="K8" s="7"/>
      <c r="L8" s="7"/>
      <c r="M8" s="7"/>
      <c r="N8" s="7" t="s">
        <v>39</v>
      </c>
      <c r="O8" s="7">
        <v>10</v>
      </c>
      <c r="P8" s="7" t="s">
        <v>40</v>
      </c>
      <c r="Q8" s="8" t="s">
        <v>47</v>
      </c>
      <c r="R8" s="10">
        <v>57709032455</v>
      </c>
      <c r="S8" s="10">
        <v>101000000</v>
      </c>
      <c r="T8" s="10">
        <v>0</v>
      </c>
      <c r="U8" s="10">
        <v>57810032455</v>
      </c>
      <c r="V8" s="10">
        <v>54261797455</v>
      </c>
      <c r="W8" s="10">
        <v>1053535000</v>
      </c>
      <c r="X8" s="10">
        <v>2494700000</v>
      </c>
      <c r="Y8" s="10">
        <v>983833684</v>
      </c>
      <c r="Z8" s="10">
        <v>983833684</v>
      </c>
      <c r="AA8" s="10">
        <v>983833684</v>
      </c>
      <c r="AB8" s="10">
        <v>983833684</v>
      </c>
      <c r="AC8" s="15">
        <f t="shared" si="1"/>
        <v>1.7018390099777708E-2</v>
      </c>
    </row>
    <row r="9" spans="1:29" ht="20.399999999999999" x14ac:dyDescent="0.3">
      <c r="A9" t="str">
        <f t="shared" si="0"/>
        <v>A-08-10CSF</v>
      </c>
      <c r="B9" s="7" t="s">
        <v>33</v>
      </c>
      <c r="C9" s="8" t="s">
        <v>34</v>
      </c>
      <c r="D9" s="9" t="s">
        <v>48</v>
      </c>
      <c r="E9" s="7" t="s">
        <v>35</v>
      </c>
      <c r="F9" s="7" t="s">
        <v>49</v>
      </c>
      <c r="G9" s="7"/>
      <c r="H9" s="7"/>
      <c r="I9" s="7"/>
      <c r="J9" s="7"/>
      <c r="K9" s="7"/>
      <c r="L9" s="7"/>
      <c r="M9" s="7"/>
      <c r="N9" s="7" t="s">
        <v>39</v>
      </c>
      <c r="O9" s="7">
        <v>10</v>
      </c>
      <c r="P9" s="7" t="s">
        <v>40</v>
      </c>
      <c r="Q9" s="8" t="s">
        <v>50</v>
      </c>
      <c r="R9" s="10">
        <v>264000000</v>
      </c>
      <c r="S9" s="10">
        <v>773547358</v>
      </c>
      <c r="T9" s="10">
        <v>481804343</v>
      </c>
      <c r="U9" s="10">
        <v>555743015</v>
      </c>
      <c r="V9" s="10">
        <v>0</v>
      </c>
      <c r="W9" s="10">
        <v>452730710</v>
      </c>
      <c r="X9" s="10">
        <v>103012305</v>
      </c>
      <c r="Y9" s="10">
        <v>450695969</v>
      </c>
      <c r="Z9" s="10">
        <v>450695969</v>
      </c>
      <c r="AA9" s="10">
        <v>450695969</v>
      </c>
      <c r="AB9" s="10">
        <v>450695969</v>
      </c>
      <c r="AC9" s="15">
        <f t="shared" si="1"/>
        <v>0.81097909795591405</v>
      </c>
    </row>
    <row r="10" spans="1:29" ht="20.399999999999999" x14ac:dyDescent="0.3">
      <c r="A10" t="str">
        <f t="shared" si="0"/>
        <v>A-08-10SSF</v>
      </c>
      <c r="B10" s="7" t="s">
        <v>33</v>
      </c>
      <c r="C10" s="8" t="s">
        <v>34</v>
      </c>
      <c r="D10" s="9" t="s">
        <v>48</v>
      </c>
      <c r="E10" s="7" t="s">
        <v>35</v>
      </c>
      <c r="F10" s="7" t="s">
        <v>49</v>
      </c>
      <c r="G10" s="7"/>
      <c r="H10" s="7"/>
      <c r="I10" s="7"/>
      <c r="J10" s="7"/>
      <c r="K10" s="7"/>
      <c r="L10" s="7"/>
      <c r="M10" s="7"/>
      <c r="N10" s="7" t="s">
        <v>39</v>
      </c>
      <c r="O10" s="7">
        <v>10</v>
      </c>
      <c r="P10" s="7" t="s">
        <v>51</v>
      </c>
      <c r="Q10" s="8" t="s">
        <v>50</v>
      </c>
      <c r="R10" s="10">
        <v>0</v>
      </c>
      <c r="S10" s="10">
        <v>481804343</v>
      </c>
      <c r="T10" s="10">
        <v>0</v>
      </c>
      <c r="U10" s="10">
        <v>481804343</v>
      </c>
      <c r="V10" s="10">
        <v>0</v>
      </c>
      <c r="W10" s="10">
        <v>481804343</v>
      </c>
      <c r="X10" s="10">
        <v>0</v>
      </c>
      <c r="Y10" s="10">
        <v>481804343</v>
      </c>
      <c r="Z10" s="10">
        <v>481804343</v>
      </c>
      <c r="AA10" s="10">
        <v>481804343</v>
      </c>
      <c r="AB10" s="10">
        <v>481804343</v>
      </c>
      <c r="AC10" s="15">
        <f t="shared" si="1"/>
        <v>1</v>
      </c>
    </row>
    <row r="11" spans="1:29" ht="20.399999999999999" x14ac:dyDescent="0.3">
      <c r="A11" t="str">
        <f t="shared" si="0"/>
        <v>A-08-11SSF</v>
      </c>
      <c r="B11" s="7" t="s">
        <v>33</v>
      </c>
      <c r="C11" s="8" t="s">
        <v>34</v>
      </c>
      <c r="D11" s="9" t="s">
        <v>48</v>
      </c>
      <c r="E11" s="7" t="s">
        <v>35</v>
      </c>
      <c r="F11" s="7" t="s">
        <v>49</v>
      </c>
      <c r="G11" s="7"/>
      <c r="H11" s="7"/>
      <c r="I11" s="7"/>
      <c r="J11" s="7"/>
      <c r="K11" s="7"/>
      <c r="L11" s="7"/>
      <c r="M11" s="7"/>
      <c r="N11" s="7" t="s">
        <v>39</v>
      </c>
      <c r="O11" s="7">
        <v>11</v>
      </c>
      <c r="P11" s="7" t="s">
        <v>51</v>
      </c>
      <c r="Q11" s="8" t="s">
        <v>50</v>
      </c>
      <c r="R11" s="10">
        <v>766436000</v>
      </c>
      <c r="S11" s="10">
        <v>0</v>
      </c>
      <c r="T11" s="10">
        <v>0</v>
      </c>
      <c r="U11" s="10">
        <v>766436000</v>
      </c>
      <c r="V11" s="10">
        <v>0</v>
      </c>
      <c r="W11" s="10">
        <v>766436000</v>
      </c>
      <c r="X11" s="10">
        <v>0</v>
      </c>
      <c r="Y11" s="10">
        <v>766436000</v>
      </c>
      <c r="Z11" s="10">
        <v>766436000</v>
      </c>
      <c r="AA11" s="10">
        <v>766436000</v>
      </c>
      <c r="AB11" s="10">
        <v>766436000</v>
      </c>
      <c r="AC11" s="15">
        <f t="shared" si="1"/>
        <v>1</v>
      </c>
    </row>
    <row r="12" spans="1:29" ht="20.399999999999999" x14ac:dyDescent="0.3">
      <c r="A12" t="str">
        <f t="shared" si="0"/>
        <v>B-</v>
      </c>
      <c r="B12" s="3" t="s">
        <v>33</v>
      </c>
      <c r="C12" s="4" t="s">
        <v>34</v>
      </c>
      <c r="D12" s="5" t="s">
        <v>69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4" t="s">
        <v>75</v>
      </c>
      <c r="R12" s="6">
        <v>643472807</v>
      </c>
      <c r="S12" s="6">
        <v>0</v>
      </c>
      <c r="T12" s="6">
        <v>0</v>
      </c>
      <c r="U12" s="6">
        <v>643472807</v>
      </c>
      <c r="V12" s="6">
        <v>0</v>
      </c>
      <c r="W12" s="6">
        <v>643472807</v>
      </c>
      <c r="X12" s="6">
        <v>0</v>
      </c>
      <c r="Y12" s="6">
        <v>643472806.60000002</v>
      </c>
      <c r="Z12" s="6">
        <v>643472806.60000002</v>
      </c>
      <c r="AA12" s="6">
        <v>643472806.60000002</v>
      </c>
      <c r="AB12" s="6">
        <v>643472806.60000002</v>
      </c>
      <c r="AC12" s="15">
        <f t="shared" si="1"/>
        <v>0.99999999937837314</v>
      </c>
    </row>
    <row r="13" spans="1:29" ht="20.399999999999999" x14ac:dyDescent="0.3">
      <c r="A13" t="str">
        <f t="shared" si="0"/>
        <v>B-10-11CSF</v>
      </c>
      <c r="B13" s="7" t="s">
        <v>33</v>
      </c>
      <c r="C13" s="8" t="s">
        <v>34</v>
      </c>
      <c r="D13" s="9" t="s">
        <v>74</v>
      </c>
      <c r="E13" s="7" t="s">
        <v>69</v>
      </c>
      <c r="F13" s="7" t="s">
        <v>73</v>
      </c>
      <c r="G13" s="7"/>
      <c r="H13" s="7"/>
      <c r="I13" s="7"/>
      <c r="J13" s="7"/>
      <c r="K13" s="7"/>
      <c r="L13" s="7"/>
      <c r="M13" s="7"/>
      <c r="N13" s="7" t="s">
        <v>39</v>
      </c>
      <c r="O13" s="7">
        <v>11</v>
      </c>
      <c r="P13" s="7" t="s">
        <v>40</v>
      </c>
      <c r="Q13" s="8" t="s">
        <v>72</v>
      </c>
      <c r="R13" s="10">
        <v>643472807</v>
      </c>
      <c r="S13" s="10">
        <v>0</v>
      </c>
      <c r="T13" s="10">
        <v>0</v>
      </c>
      <c r="U13" s="10">
        <v>643472807</v>
      </c>
      <c r="V13" s="10">
        <v>0</v>
      </c>
      <c r="W13" s="10">
        <v>643472807</v>
      </c>
      <c r="X13" s="10">
        <v>0</v>
      </c>
      <c r="Y13" s="10">
        <v>643472806.60000002</v>
      </c>
      <c r="Z13" s="10">
        <v>643472806.60000002</v>
      </c>
      <c r="AA13" s="10">
        <v>643472806.60000002</v>
      </c>
      <c r="AB13" s="10">
        <v>643472806.60000002</v>
      </c>
      <c r="AC13" s="15">
        <f t="shared" si="1"/>
        <v>0.99999999937837314</v>
      </c>
    </row>
    <row r="14" spans="1:29" ht="20.399999999999999" x14ac:dyDescent="0.3">
      <c r="A14" t="str">
        <f t="shared" si="0"/>
        <v>C-</v>
      </c>
      <c r="B14" s="3" t="s">
        <v>33</v>
      </c>
      <c r="C14" s="4" t="s">
        <v>34</v>
      </c>
      <c r="D14" s="5" t="s">
        <v>52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4" t="s">
        <v>53</v>
      </c>
      <c r="R14" s="6">
        <v>607453041852</v>
      </c>
      <c r="S14" s="6">
        <v>0</v>
      </c>
      <c r="T14" s="6">
        <v>6000000000</v>
      </c>
      <c r="U14" s="6">
        <v>601453041852</v>
      </c>
      <c r="V14" s="6">
        <v>0</v>
      </c>
      <c r="W14" s="6">
        <v>570857255618.47998</v>
      </c>
      <c r="X14" s="6">
        <v>30595786233.52</v>
      </c>
      <c r="Y14" s="6">
        <v>483520341208.92999</v>
      </c>
      <c r="Z14" s="6">
        <v>351812235916.65002</v>
      </c>
      <c r="AA14" s="6">
        <v>348037085593.65002</v>
      </c>
      <c r="AB14" s="6">
        <v>348037085593.65002</v>
      </c>
      <c r="AC14" s="15">
        <f t="shared" si="1"/>
        <v>0.58493716289695097</v>
      </c>
    </row>
    <row r="15" spans="1:29" ht="20.399999999999999" x14ac:dyDescent="0.3">
      <c r="A15" t="str">
        <f t="shared" si="0"/>
        <v>C-1702-10CSF</v>
      </c>
      <c r="B15" s="7" t="s">
        <v>33</v>
      </c>
      <c r="C15" s="8" t="s">
        <v>34</v>
      </c>
      <c r="D15" s="9" t="s">
        <v>54</v>
      </c>
      <c r="E15" s="7" t="s">
        <v>52</v>
      </c>
      <c r="F15" s="7" t="s">
        <v>55</v>
      </c>
      <c r="G15" s="7"/>
      <c r="H15" s="7"/>
      <c r="I15" s="7"/>
      <c r="J15" s="7"/>
      <c r="K15" s="7"/>
      <c r="L15" s="7"/>
      <c r="M15" s="7"/>
      <c r="N15" s="7" t="s">
        <v>39</v>
      </c>
      <c r="O15" s="7">
        <v>10</v>
      </c>
      <c r="P15" s="7" t="s">
        <v>40</v>
      </c>
      <c r="Q15" s="8" t="s">
        <v>56</v>
      </c>
      <c r="R15" s="10">
        <v>320608518370</v>
      </c>
      <c r="S15" s="10">
        <v>0</v>
      </c>
      <c r="T15" s="10">
        <v>0</v>
      </c>
      <c r="U15" s="10">
        <v>320608518370</v>
      </c>
      <c r="V15" s="10">
        <v>0</v>
      </c>
      <c r="W15" s="10">
        <v>316783729323.76001</v>
      </c>
      <c r="X15" s="10">
        <v>3824789046.2399998</v>
      </c>
      <c r="Y15" s="10">
        <v>245958775970.13</v>
      </c>
      <c r="Z15" s="10">
        <v>232242760394.25</v>
      </c>
      <c r="AA15" s="10">
        <v>231766149023.39999</v>
      </c>
      <c r="AB15" s="10">
        <v>231766149023.39999</v>
      </c>
      <c r="AC15" s="15">
        <f t="shared" si="1"/>
        <v>0.72438112865806326</v>
      </c>
    </row>
    <row r="16" spans="1:29" ht="20.399999999999999" x14ac:dyDescent="0.3">
      <c r="A16" t="str">
        <f t="shared" si="0"/>
        <v>C-1708-10CSF</v>
      </c>
      <c r="B16" s="7" t="s">
        <v>33</v>
      </c>
      <c r="C16" s="8" t="s">
        <v>34</v>
      </c>
      <c r="D16" s="9" t="s">
        <v>57</v>
      </c>
      <c r="E16" s="7" t="s">
        <v>52</v>
      </c>
      <c r="F16" s="7" t="s">
        <v>58</v>
      </c>
      <c r="G16" s="7"/>
      <c r="H16" s="7"/>
      <c r="I16" s="7"/>
      <c r="J16" s="7"/>
      <c r="K16" s="7"/>
      <c r="L16" s="7"/>
      <c r="M16" s="7"/>
      <c r="N16" s="7" t="s">
        <v>39</v>
      </c>
      <c r="O16" s="7">
        <v>10</v>
      </c>
      <c r="P16" s="7" t="s">
        <v>40</v>
      </c>
      <c r="Q16" s="8" t="s">
        <v>59</v>
      </c>
      <c r="R16" s="10">
        <v>122305692809</v>
      </c>
      <c r="S16" s="10">
        <v>0</v>
      </c>
      <c r="T16" s="10">
        <v>0</v>
      </c>
      <c r="U16" s="10">
        <v>122305692809</v>
      </c>
      <c r="V16" s="10">
        <v>0</v>
      </c>
      <c r="W16" s="10">
        <v>100553287570.97</v>
      </c>
      <c r="X16" s="10">
        <v>21752405238.029999</v>
      </c>
      <c r="Y16" s="10">
        <v>100049582592.62</v>
      </c>
      <c r="Z16" s="10">
        <v>39360727612.32</v>
      </c>
      <c r="AA16" s="10">
        <v>39258421778.32</v>
      </c>
      <c r="AB16" s="10">
        <v>39258421778.32</v>
      </c>
      <c r="AC16" s="15">
        <f t="shared" si="1"/>
        <v>0.32182253097399238</v>
      </c>
    </row>
    <row r="17" spans="1:29" ht="20.399999999999999" x14ac:dyDescent="0.3">
      <c r="A17" t="str">
        <f t="shared" si="0"/>
        <v>C-1709-10CSF</v>
      </c>
      <c r="B17" s="7" t="s">
        <v>33</v>
      </c>
      <c r="C17" s="8" t="s">
        <v>34</v>
      </c>
      <c r="D17" s="9" t="s">
        <v>60</v>
      </c>
      <c r="E17" s="7" t="s">
        <v>52</v>
      </c>
      <c r="F17" s="7" t="s">
        <v>61</v>
      </c>
      <c r="G17" s="7"/>
      <c r="H17" s="7"/>
      <c r="I17" s="7"/>
      <c r="J17" s="7"/>
      <c r="K17" s="7"/>
      <c r="L17" s="7"/>
      <c r="M17" s="7"/>
      <c r="N17" s="7" t="s">
        <v>39</v>
      </c>
      <c r="O17" s="7">
        <v>10</v>
      </c>
      <c r="P17" s="7" t="s">
        <v>40</v>
      </c>
      <c r="Q17" s="8" t="s">
        <v>62</v>
      </c>
      <c r="R17" s="10">
        <v>143708705713</v>
      </c>
      <c r="S17" s="10">
        <v>0</v>
      </c>
      <c r="T17" s="10">
        <v>6000000000</v>
      </c>
      <c r="U17" s="10">
        <v>137708705713</v>
      </c>
      <c r="V17" s="10">
        <v>0</v>
      </c>
      <c r="W17" s="10">
        <v>134713922793.75999</v>
      </c>
      <c r="X17" s="10">
        <v>2994782919.2399998</v>
      </c>
      <c r="Y17" s="10">
        <v>120787972133.72</v>
      </c>
      <c r="Z17" s="10">
        <v>65239649864.440002</v>
      </c>
      <c r="AA17" s="10">
        <v>62548616227.809998</v>
      </c>
      <c r="AB17" s="10">
        <v>62548616227.809998</v>
      </c>
      <c r="AC17" s="15">
        <f t="shared" si="1"/>
        <v>0.47375109312556146</v>
      </c>
    </row>
    <row r="18" spans="1:29" ht="20.399999999999999" x14ac:dyDescent="0.3">
      <c r="A18" t="str">
        <f t="shared" si="0"/>
        <v>C-1709-20CSF</v>
      </c>
      <c r="B18" s="7" t="s">
        <v>33</v>
      </c>
      <c r="C18" s="8" t="s">
        <v>34</v>
      </c>
      <c r="D18" s="9" t="s">
        <v>60</v>
      </c>
      <c r="E18" s="7" t="s">
        <v>52</v>
      </c>
      <c r="F18" s="7" t="s">
        <v>61</v>
      </c>
      <c r="G18" s="7"/>
      <c r="H18" s="7"/>
      <c r="I18" s="7"/>
      <c r="J18" s="7"/>
      <c r="K18" s="7"/>
      <c r="L18" s="7"/>
      <c r="M18" s="7"/>
      <c r="N18" s="7" t="s">
        <v>63</v>
      </c>
      <c r="O18" s="7">
        <v>20</v>
      </c>
      <c r="P18" s="7" t="s">
        <v>40</v>
      </c>
      <c r="Q18" s="8" t="s">
        <v>62</v>
      </c>
      <c r="R18" s="10">
        <v>833828729</v>
      </c>
      <c r="S18" s="10">
        <v>0</v>
      </c>
      <c r="T18" s="10">
        <v>0</v>
      </c>
      <c r="U18" s="10">
        <v>833828729</v>
      </c>
      <c r="V18" s="10">
        <v>0</v>
      </c>
      <c r="W18" s="10">
        <v>233677510</v>
      </c>
      <c r="X18" s="10">
        <v>600151219</v>
      </c>
      <c r="Y18" s="10">
        <v>233677510</v>
      </c>
      <c r="Z18" s="10">
        <v>0</v>
      </c>
      <c r="AA18" s="10">
        <v>0</v>
      </c>
      <c r="AB18" s="10">
        <v>0</v>
      </c>
      <c r="AC18" s="15">
        <f t="shared" si="1"/>
        <v>0</v>
      </c>
    </row>
    <row r="19" spans="1:29" ht="20.399999999999999" x14ac:dyDescent="0.3">
      <c r="A19" t="str">
        <f t="shared" si="0"/>
        <v>C-1709-21CSF</v>
      </c>
      <c r="B19" s="7" t="s">
        <v>33</v>
      </c>
      <c r="C19" s="8" t="s">
        <v>34</v>
      </c>
      <c r="D19" s="9" t="s">
        <v>60</v>
      </c>
      <c r="E19" s="7" t="s">
        <v>52</v>
      </c>
      <c r="F19" s="7" t="s">
        <v>61</v>
      </c>
      <c r="G19" s="7"/>
      <c r="H19" s="7"/>
      <c r="I19" s="7"/>
      <c r="J19" s="7"/>
      <c r="K19" s="7"/>
      <c r="L19" s="7"/>
      <c r="M19" s="7"/>
      <c r="N19" s="7" t="s">
        <v>63</v>
      </c>
      <c r="O19" s="7">
        <v>21</v>
      </c>
      <c r="P19" s="7" t="s">
        <v>40</v>
      </c>
      <c r="Q19" s="8" t="s">
        <v>62</v>
      </c>
      <c r="R19" s="10">
        <v>3660840120</v>
      </c>
      <c r="S19" s="10">
        <v>0</v>
      </c>
      <c r="T19" s="10">
        <v>0</v>
      </c>
      <c r="U19" s="10">
        <v>3660840120</v>
      </c>
      <c r="V19" s="10">
        <v>0</v>
      </c>
      <c r="W19" s="10">
        <v>3658914585</v>
      </c>
      <c r="X19" s="10">
        <v>1925535</v>
      </c>
      <c r="Y19" s="10">
        <v>2079563684</v>
      </c>
      <c r="Z19" s="10">
        <v>1634173857</v>
      </c>
      <c r="AA19" s="10">
        <v>1634173857</v>
      </c>
      <c r="AB19" s="10">
        <v>1634173857</v>
      </c>
      <c r="AC19" s="15">
        <f t="shared" si="1"/>
        <v>0.4463931238275437</v>
      </c>
    </row>
    <row r="20" spans="1:29" ht="30.6" x14ac:dyDescent="0.3">
      <c r="A20" t="str">
        <f t="shared" si="0"/>
        <v>C-1799-10CSF</v>
      </c>
      <c r="B20" s="7" t="s">
        <v>33</v>
      </c>
      <c r="C20" s="8" t="s">
        <v>34</v>
      </c>
      <c r="D20" s="9" t="s">
        <v>64</v>
      </c>
      <c r="E20" s="7" t="s">
        <v>52</v>
      </c>
      <c r="F20" s="7" t="s">
        <v>65</v>
      </c>
      <c r="G20" s="7"/>
      <c r="H20" s="7"/>
      <c r="I20" s="7"/>
      <c r="J20" s="7"/>
      <c r="K20" s="7"/>
      <c r="L20" s="7"/>
      <c r="M20" s="7"/>
      <c r="N20" s="7" t="s">
        <v>39</v>
      </c>
      <c r="O20" s="7">
        <v>10</v>
      </c>
      <c r="P20" s="7" t="s">
        <v>40</v>
      </c>
      <c r="Q20" s="8" t="s">
        <v>66</v>
      </c>
      <c r="R20" s="10">
        <v>16335456111</v>
      </c>
      <c r="S20" s="10">
        <v>0</v>
      </c>
      <c r="T20" s="10">
        <v>0</v>
      </c>
      <c r="U20" s="10">
        <v>16335456111</v>
      </c>
      <c r="V20" s="10">
        <v>0</v>
      </c>
      <c r="W20" s="10">
        <v>14913723834.99</v>
      </c>
      <c r="X20" s="10">
        <v>1421732276.01</v>
      </c>
      <c r="Y20" s="10">
        <v>14410769318.459999</v>
      </c>
      <c r="Z20" s="10">
        <v>13334924188.639999</v>
      </c>
      <c r="AA20" s="10">
        <v>12829724707.120001</v>
      </c>
      <c r="AB20" s="10">
        <v>12829724707.120001</v>
      </c>
      <c r="AC20" s="15">
        <f t="shared" si="1"/>
        <v>0.81631783636947264</v>
      </c>
    </row>
    <row r="21" spans="1:29" x14ac:dyDescent="0.3">
      <c r="A21" t="str">
        <f t="shared" ref="A21" si="2">+D21&amp;"-"&amp;O21</f>
        <v>-</v>
      </c>
      <c r="B21" s="7" t="s">
        <v>1</v>
      </c>
      <c r="C21" s="8" t="s">
        <v>1</v>
      </c>
      <c r="D21" s="9" t="s">
        <v>1</v>
      </c>
      <c r="E21" s="7" t="s">
        <v>1</v>
      </c>
      <c r="F21" s="7" t="s">
        <v>1</v>
      </c>
      <c r="G21" s="7" t="s">
        <v>1</v>
      </c>
      <c r="H21" s="7" t="s">
        <v>1</v>
      </c>
      <c r="I21" s="7" t="s">
        <v>1</v>
      </c>
      <c r="J21" s="7" t="s">
        <v>1</v>
      </c>
      <c r="K21" s="7" t="s">
        <v>1</v>
      </c>
      <c r="L21" s="7" t="s">
        <v>1</v>
      </c>
      <c r="M21" s="7" t="s">
        <v>1</v>
      </c>
      <c r="N21" s="7" t="s">
        <v>1</v>
      </c>
      <c r="O21" s="7" t="s">
        <v>1</v>
      </c>
      <c r="P21" s="7" t="s">
        <v>1</v>
      </c>
      <c r="Q21" s="9" t="s">
        <v>1</v>
      </c>
      <c r="R21" s="11" t="s">
        <v>1</v>
      </c>
      <c r="S21" s="11" t="s">
        <v>1</v>
      </c>
      <c r="T21" s="11" t="s">
        <v>1</v>
      </c>
      <c r="U21" s="11" t="s">
        <v>1</v>
      </c>
      <c r="V21" s="11" t="s">
        <v>1</v>
      </c>
      <c r="W21" s="11" t="s">
        <v>1</v>
      </c>
      <c r="X21" s="11" t="s">
        <v>1</v>
      </c>
      <c r="Y21" s="11" t="s">
        <v>1</v>
      </c>
      <c r="Z21" s="11" t="s">
        <v>1</v>
      </c>
      <c r="AA21" s="11" t="s">
        <v>1</v>
      </c>
      <c r="AB21" s="11" t="s">
        <v>1</v>
      </c>
      <c r="AC21" s="15" t="e">
        <f t="shared" si="1"/>
        <v>#VALUE!</v>
      </c>
    </row>
    <row r="22" spans="1:29" x14ac:dyDescent="0.3">
      <c r="A22" t="str">
        <f>+Q22</f>
        <v>FUNCIONAMIENTO</v>
      </c>
      <c r="B22" s="7" t="s">
        <v>1</v>
      </c>
      <c r="C22" s="12" t="s">
        <v>67</v>
      </c>
      <c r="D22" s="5" t="s">
        <v>35</v>
      </c>
      <c r="E22" s="7" t="s">
        <v>1</v>
      </c>
      <c r="F22" s="7" t="s">
        <v>1</v>
      </c>
      <c r="G22" s="7" t="s">
        <v>1</v>
      </c>
      <c r="H22" s="7" t="s">
        <v>1</v>
      </c>
      <c r="I22" s="7" t="s">
        <v>1</v>
      </c>
      <c r="J22" s="7" t="s">
        <v>1</v>
      </c>
      <c r="K22" s="7" t="s">
        <v>1</v>
      </c>
      <c r="L22" s="7" t="s">
        <v>1</v>
      </c>
      <c r="M22" s="7" t="s">
        <v>1</v>
      </c>
      <c r="N22" s="7" t="s">
        <v>1</v>
      </c>
      <c r="O22" s="7" t="s">
        <v>1</v>
      </c>
      <c r="P22" s="7" t="s">
        <v>1</v>
      </c>
      <c r="Q22" s="5" t="s">
        <v>68</v>
      </c>
      <c r="R22" s="13">
        <v>86025405455</v>
      </c>
      <c r="S22" s="13">
        <v>7356351701</v>
      </c>
      <c r="T22" s="13">
        <v>1356351701</v>
      </c>
      <c r="U22" s="13">
        <v>92025405455</v>
      </c>
      <c r="V22" s="13">
        <v>54261797455</v>
      </c>
      <c r="W22" s="13">
        <v>34806075573.949997</v>
      </c>
      <c r="X22" s="13">
        <v>2957532426.0500002</v>
      </c>
      <c r="Y22" s="13">
        <v>32921389723.400002</v>
      </c>
      <c r="Z22" s="13">
        <v>31910471205.98</v>
      </c>
      <c r="AA22" s="13">
        <v>31506658240.060001</v>
      </c>
      <c r="AB22" s="13">
        <v>31506658240.060001</v>
      </c>
      <c r="AC22" s="15">
        <f t="shared" si="1"/>
        <v>0.34675719219280238</v>
      </c>
    </row>
    <row r="23" spans="1:29" x14ac:dyDescent="0.3">
      <c r="A23" t="str">
        <f t="shared" ref="A23:A26" si="3">+Q23</f>
        <v>DEUDA</v>
      </c>
      <c r="B23" s="7" t="s">
        <v>1</v>
      </c>
      <c r="C23" s="12" t="s">
        <v>67</v>
      </c>
      <c r="D23" s="5" t="s">
        <v>69</v>
      </c>
      <c r="E23" s="7" t="s">
        <v>1</v>
      </c>
      <c r="F23" s="7" t="s">
        <v>1</v>
      </c>
      <c r="G23" s="7" t="s">
        <v>1</v>
      </c>
      <c r="H23" s="7" t="s">
        <v>1</v>
      </c>
      <c r="I23" s="7" t="s">
        <v>1</v>
      </c>
      <c r="J23" s="7" t="s">
        <v>1</v>
      </c>
      <c r="K23" s="7" t="s">
        <v>1</v>
      </c>
      <c r="L23" s="7" t="s">
        <v>1</v>
      </c>
      <c r="M23" s="7" t="s">
        <v>1</v>
      </c>
      <c r="N23" s="7" t="s">
        <v>1</v>
      </c>
      <c r="O23" s="7" t="s">
        <v>1</v>
      </c>
      <c r="P23" s="7" t="s">
        <v>1</v>
      </c>
      <c r="Q23" s="5" t="s">
        <v>70</v>
      </c>
      <c r="R23" s="13">
        <v>643472807</v>
      </c>
      <c r="S23" s="13">
        <v>0</v>
      </c>
      <c r="T23" s="13">
        <v>0</v>
      </c>
      <c r="U23" s="13">
        <v>643472807</v>
      </c>
      <c r="V23" s="13">
        <v>0</v>
      </c>
      <c r="W23" s="13">
        <v>643472807</v>
      </c>
      <c r="X23" s="13">
        <v>0</v>
      </c>
      <c r="Y23" s="13">
        <v>643472806.60000002</v>
      </c>
      <c r="Z23" s="13">
        <v>643472806.60000002</v>
      </c>
      <c r="AA23" s="13">
        <v>643472806.60000002</v>
      </c>
      <c r="AB23" s="13">
        <v>643472806.60000002</v>
      </c>
      <c r="AC23" s="15">
        <f t="shared" si="1"/>
        <v>0.99999999937837314</v>
      </c>
    </row>
    <row r="24" spans="1:29" x14ac:dyDescent="0.3">
      <c r="A24" t="str">
        <f t="shared" si="3"/>
        <v>INVERSION</v>
      </c>
      <c r="B24" s="7" t="s">
        <v>1</v>
      </c>
      <c r="C24" s="12" t="s">
        <v>67</v>
      </c>
      <c r="D24" s="5" t="s">
        <v>52</v>
      </c>
      <c r="E24" s="7" t="s">
        <v>1</v>
      </c>
      <c r="F24" s="7" t="s">
        <v>1</v>
      </c>
      <c r="G24" s="7" t="s">
        <v>1</v>
      </c>
      <c r="H24" s="7" t="s">
        <v>1</v>
      </c>
      <c r="I24" s="7" t="s">
        <v>1</v>
      </c>
      <c r="J24" s="7" t="s">
        <v>1</v>
      </c>
      <c r="K24" s="7" t="s">
        <v>1</v>
      </c>
      <c r="L24" s="7" t="s">
        <v>1</v>
      </c>
      <c r="M24" s="7" t="s">
        <v>1</v>
      </c>
      <c r="N24" s="7" t="s">
        <v>1</v>
      </c>
      <c r="O24" s="7" t="s">
        <v>1</v>
      </c>
      <c r="P24" s="7" t="s">
        <v>1</v>
      </c>
      <c r="Q24" s="5" t="s">
        <v>53</v>
      </c>
      <c r="R24" s="13">
        <v>607453041852</v>
      </c>
      <c r="S24" s="13">
        <v>0</v>
      </c>
      <c r="T24" s="13">
        <v>6000000000</v>
      </c>
      <c r="U24" s="13">
        <v>601453041852</v>
      </c>
      <c r="V24" s="13">
        <v>0</v>
      </c>
      <c r="W24" s="13">
        <v>570857255618.47998</v>
      </c>
      <c r="X24" s="13">
        <v>30595786233.52</v>
      </c>
      <c r="Y24" s="13">
        <v>483520341208.92999</v>
      </c>
      <c r="Z24" s="13">
        <v>351812235916.65002</v>
      </c>
      <c r="AA24" s="13">
        <v>348037085593.65002</v>
      </c>
      <c r="AB24" s="13">
        <v>348037085593.65002</v>
      </c>
      <c r="AC24" s="15">
        <f t="shared" si="1"/>
        <v>0.58493716289695097</v>
      </c>
    </row>
    <row r="25" spans="1:29" x14ac:dyDescent="0.3">
      <c r="A25" t="str">
        <f t="shared" si="3"/>
        <v/>
      </c>
      <c r="B25" s="7" t="s">
        <v>1</v>
      </c>
      <c r="C25" s="12" t="s">
        <v>1</v>
      </c>
      <c r="D25" s="9" t="s">
        <v>1</v>
      </c>
      <c r="E25" s="7" t="s">
        <v>1</v>
      </c>
      <c r="F25" s="7" t="s">
        <v>1</v>
      </c>
      <c r="G25" s="7" t="s">
        <v>1</v>
      </c>
      <c r="H25" s="7" t="s">
        <v>1</v>
      </c>
      <c r="I25" s="7" t="s">
        <v>1</v>
      </c>
      <c r="J25" s="7" t="s">
        <v>1</v>
      </c>
      <c r="K25" s="7" t="s">
        <v>1</v>
      </c>
      <c r="L25" s="7" t="s">
        <v>1</v>
      </c>
      <c r="M25" s="7" t="s">
        <v>1</v>
      </c>
      <c r="N25" s="7" t="s">
        <v>1</v>
      </c>
      <c r="O25" s="7" t="s">
        <v>1</v>
      </c>
      <c r="P25" s="7" t="s">
        <v>1</v>
      </c>
      <c r="Q25" s="8" t="s">
        <v>1</v>
      </c>
      <c r="R25" s="14" t="s">
        <v>1</v>
      </c>
      <c r="S25" s="14" t="s">
        <v>1</v>
      </c>
      <c r="T25" s="14" t="s">
        <v>1</v>
      </c>
      <c r="U25" s="14" t="s">
        <v>1</v>
      </c>
      <c r="V25" s="14" t="s">
        <v>1</v>
      </c>
      <c r="W25" s="14" t="s">
        <v>1</v>
      </c>
      <c r="X25" s="14" t="s">
        <v>1</v>
      </c>
      <c r="Y25" s="14" t="s">
        <v>1</v>
      </c>
      <c r="Z25" s="14" t="s">
        <v>1</v>
      </c>
      <c r="AA25" s="14" t="s">
        <v>1</v>
      </c>
      <c r="AB25" s="14" t="s">
        <v>1</v>
      </c>
      <c r="AC25" s="15" t="e">
        <f t="shared" si="1"/>
        <v>#VALUE!</v>
      </c>
    </row>
    <row r="26" spans="1:29" x14ac:dyDescent="0.3">
      <c r="A26" t="str">
        <f t="shared" si="3"/>
        <v>TOTAL PRESUPUESTO</v>
      </c>
      <c r="B26" s="7" t="s">
        <v>1</v>
      </c>
      <c r="C26" s="12" t="s">
        <v>71</v>
      </c>
      <c r="D26" s="9" t="s">
        <v>1</v>
      </c>
      <c r="E26" s="7" t="s">
        <v>1</v>
      </c>
      <c r="F26" s="7" t="s">
        <v>1</v>
      </c>
      <c r="G26" s="7" t="s">
        <v>1</v>
      </c>
      <c r="H26" s="7" t="s">
        <v>1</v>
      </c>
      <c r="I26" s="7" t="s">
        <v>1</v>
      </c>
      <c r="J26" s="7" t="s">
        <v>1</v>
      </c>
      <c r="K26" s="7" t="s">
        <v>1</v>
      </c>
      <c r="L26" s="7" t="s">
        <v>1</v>
      </c>
      <c r="M26" s="7" t="s">
        <v>1</v>
      </c>
      <c r="N26" s="7" t="s">
        <v>1</v>
      </c>
      <c r="O26" s="7" t="s">
        <v>1</v>
      </c>
      <c r="P26" s="7" t="s">
        <v>1</v>
      </c>
      <c r="Q26" s="12" t="s">
        <v>71</v>
      </c>
      <c r="R26" s="6">
        <v>694121920114</v>
      </c>
      <c r="S26" s="13">
        <v>7356351701</v>
      </c>
      <c r="T26" s="13">
        <v>7356351701</v>
      </c>
      <c r="U26" s="13">
        <v>694121920114</v>
      </c>
      <c r="V26" s="13">
        <v>54261797455</v>
      </c>
      <c r="W26" s="13">
        <v>606306803999.43005</v>
      </c>
      <c r="X26" s="13">
        <v>33553318659.57</v>
      </c>
      <c r="Y26" s="13">
        <v>517085203738.92999</v>
      </c>
      <c r="Z26" s="13">
        <v>384366179929.22998</v>
      </c>
      <c r="AA26" s="13">
        <v>380187216640.31</v>
      </c>
      <c r="AB26" s="13">
        <v>380187216640.31</v>
      </c>
      <c r="AC26" s="15">
        <f t="shared" si="1"/>
        <v>0.55374447743431454</v>
      </c>
    </row>
  </sheetData>
  <autoFilter ref="B4:AC26" xr:uid="{48D95448-8BFC-4C8E-B76E-8FA380B04450}"/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19D5E-8670-4BF1-9881-3D630F34E817}">
  <dimension ref="A1:AC24"/>
  <sheetViews>
    <sheetView showGridLines="0" workbookViewId="0">
      <pane ySplit="4" topLeftCell="A17" activePane="bottomLeft" state="frozen"/>
      <selection activeCell="U13" sqref="U13"/>
      <selection pane="bottomLeft" activeCell="U13" sqref="U13"/>
    </sheetView>
  </sheetViews>
  <sheetFormatPr baseColWidth="10" defaultRowHeight="14.4" x14ac:dyDescent="0.3"/>
  <cols>
    <col min="1" max="1" width="0" hidden="1" customWidth="1"/>
    <col min="2" max="2" width="13.44140625" customWidth="1"/>
    <col min="3" max="3" width="27" customWidth="1"/>
    <col min="4" max="4" width="7" bestFit="1" customWidth="1"/>
    <col min="5" max="6" width="5.44140625" customWidth="1"/>
    <col min="7" max="12" width="5.44140625" hidden="1" customWidth="1"/>
    <col min="13" max="13" width="7" hidden="1" customWidth="1"/>
    <col min="14" max="14" width="9.5546875" customWidth="1"/>
    <col min="15" max="15" width="8" customWidth="1"/>
    <col min="16" max="16" width="9.5546875" customWidth="1"/>
    <col min="17" max="17" width="27.5546875" customWidth="1"/>
    <col min="18" max="18" width="17.44140625" bestFit="1" customWidth="1"/>
    <col min="19" max="19" width="16.44140625" bestFit="1" customWidth="1"/>
    <col min="20" max="21" width="16.109375" bestFit="1" customWidth="1"/>
    <col min="22" max="22" width="15.44140625" customWidth="1"/>
    <col min="23" max="23" width="16.109375" customWidth="1"/>
    <col min="24" max="24" width="15.5546875" customWidth="1"/>
    <col min="25" max="27" width="16.109375" customWidth="1"/>
    <col min="28" max="28" width="16.109375" bestFit="1" customWidth="1"/>
    <col min="29" max="29" width="14.6640625" customWidth="1"/>
    <col min="30" max="30" width="6.44140625" customWidth="1"/>
  </cols>
  <sheetData>
    <row r="1" spans="1:29" x14ac:dyDescent="0.3">
      <c r="B1" s="1" t="s">
        <v>0</v>
      </c>
      <c r="C1" s="1">
        <v>2024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  <c r="Z1" s="2" t="s">
        <v>1</v>
      </c>
      <c r="AA1" s="2" t="s">
        <v>1</v>
      </c>
      <c r="AB1" s="2" t="s">
        <v>1</v>
      </c>
    </row>
    <row r="2" spans="1:29" x14ac:dyDescent="0.3">
      <c r="B2" s="1" t="s">
        <v>2</v>
      </c>
      <c r="C2" s="1" t="s">
        <v>3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2" t="s">
        <v>1</v>
      </c>
      <c r="Z2" s="2" t="s">
        <v>1</v>
      </c>
      <c r="AA2" s="2" t="s">
        <v>1</v>
      </c>
      <c r="AB2" s="2" t="s">
        <v>1</v>
      </c>
    </row>
    <row r="3" spans="1:29" x14ac:dyDescent="0.3">
      <c r="B3" s="1" t="s">
        <v>4</v>
      </c>
      <c r="C3" s="1" t="s">
        <v>5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2" t="s">
        <v>1</v>
      </c>
      <c r="X3" s="2" t="s">
        <v>1</v>
      </c>
      <c r="Y3" s="2" t="s">
        <v>1</v>
      </c>
      <c r="Z3" s="2" t="s">
        <v>1</v>
      </c>
      <c r="AA3" s="2" t="s">
        <v>1</v>
      </c>
      <c r="AB3" s="2" t="s">
        <v>1</v>
      </c>
    </row>
    <row r="4" spans="1:29" ht="27" thickBot="1" x14ac:dyDescent="0.35">
      <c r="B4" s="70" t="s">
        <v>6</v>
      </c>
      <c r="C4" s="70" t="s">
        <v>7</v>
      </c>
      <c r="D4" s="70" t="s">
        <v>8</v>
      </c>
      <c r="E4" s="70" t="s">
        <v>9</v>
      </c>
      <c r="F4" s="70" t="s">
        <v>10</v>
      </c>
      <c r="G4" s="70" t="s">
        <v>11</v>
      </c>
      <c r="H4" s="70" t="s">
        <v>12</v>
      </c>
      <c r="I4" s="70" t="s">
        <v>13</v>
      </c>
      <c r="J4" s="70" t="s">
        <v>14</v>
      </c>
      <c r="K4" s="70" t="s">
        <v>15</v>
      </c>
      <c r="L4" s="70" t="s">
        <v>16</v>
      </c>
      <c r="M4" s="70" t="s">
        <v>17</v>
      </c>
      <c r="N4" s="70" t="s">
        <v>18</v>
      </c>
      <c r="O4" s="70" t="s">
        <v>19</v>
      </c>
      <c r="P4" s="70" t="s">
        <v>20</v>
      </c>
      <c r="Q4" s="70" t="s">
        <v>21</v>
      </c>
      <c r="R4" s="70" t="s">
        <v>22</v>
      </c>
      <c r="S4" s="70" t="s">
        <v>23</v>
      </c>
      <c r="T4" s="70" t="s">
        <v>24</v>
      </c>
      <c r="U4" s="70" t="s">
        <v>25</v>
      </c>
      <c r="V4" s="70" t="s">
        <v>26</v>
      </c>
      <c r="W4" s="70" t="s">
        <v>27</v>
      </c>
      <c r="X4" s="70" t="s">
        <v>28</v>
      </c>
      <c r="Y4" s="70" t="s">
        <v>29</v>
      </c>
      <c r="Z4" s="70" t="s">
        <v>30</v>
      </c>
      <c r="AA4" s="70" t="s">
        <v>31</v>
      </c>
      <c r="AB4" s="70" t="s">
        <v>32</v>
      </c>
      <c r="AC4" s="72" t="s">
        <v>79</v>
      </c>
    </row>
    <row r="5" spans="1:29" ht="20.399999999999999" x14ac:dyDescent="0.3">
      <c r="A5" t="str">
        <f>+D5&amp;"-"&amp;O5&amp;P5</f>
        <v>A-</v>
      </c>
      <c r="B5" s="3" t="s">
        <v>33</v>
      </c>
      <c r="C5" s="4" t="s">
        <v>34</v>
      </c>
      <c r="D5" s="5" t="s">
        <v>35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4" t="s">
        <v>36</v>
      </c>
      <c r="R5" s="6">
        <v>106839606045</v>
      </c>
      <c r="S5" s="6">
        <v>215000000</v>
      </c>
      <c r="T5" s="6">
        <v>54797485181</v>
      </c>
      <c r="U5" s="6">
        <v>52257120864</v>
      </c>
      <c r="V5" s="6">
        <v>0</v>
      </c>
      <c r="W5" s="6">
        <v>46672809988.199997</v>
      </c>
      <c r="X5" s="6">
        <v>5584310875.8000002</v>
      </c>
      <c r="Y5" s="6">
        <v>41663525913.290001</v>
      </c>
      <c r="Z5" s="6">
        <v>40534675021.720001</v>
      </c>
      <c r="AA5" s="6">
        <v>39569582478.18</v>
      </c>
      <c r="AB5" s="6">
        <v>39569582478.18</v>
      </c>
      <c r="AC5" s="15">
        <f>+Z5/U5</f>
        <v>0.77567754119504873</v>
      </c>
    </row>
    <row r="6" spans="1:29" ht="20.399999999999999" x14ac:dyDescent="0.3">
      <c r="A6" t="str">
        <f t="shared" ref="A6:A18" si="0">+D6&amp;"-"&amp;O6&amp;P6</f>
        <v>A-01-10CSF</v>
      </c>
      <c r="B6" s="7" t="s">
        <v>33</v>
      </c>
      <c r="C6" s="8" t="s">
        <v>34</v>
      </c>
      <c r="D6" s="9" t="s">
        <v>37</v>
      </c>
      <c r="E6" s="7" t="s">
        <v>35</v>
      </c>
      <c r="F6" s="7" t="s">
        <v>38</v>
      </c>
      <c r="G6" s="7"/>
      <c r="H6" s="7"/>
      <c r="I6" s="7"/>
      <c r="J6" s="7"/>
      <c r="K6" s="7"/>
      <c r="L6" s="7"/>
      <c r="M6" s="7"/>
      <c r="N6" s="7" t="s">
        <v>39</v>
      </c>
      <c r="O6" s="7">
        <v>10</v>
      </c>
      <c r="P6" s="7" t="s">
        <v>40</v>
      </c>
      <c r="Q6" s="8" t="s">
        <v>41</v>
      </c>
      <c r="R6" s="10">
        <v>18580099000</v>
      </c>
      <c r="S6" s="10">
        <v>200000000</v>
      </c>
      <c r="T6" s="10">
        <v>0</v>
      </c>
      <c r="U6" s="10">
        <v>18780099000</v>
      </c>
      <c r="V6" s="10">
        <v>0</v>
      </c>
      <c r="W6" s="10">
        <v>18780099000</v>
      </c>
      <c r="X6" s="10">
        <v>0</v>
      </c>
      <c r="Y6" s="10">
        <v>17281390795</v>
      </c>
      <c r="Z6" s="10">
        <v>17281390795</v>
      </c>
      <c r="AA6" s="10">
        <v>17281390795</v>
      </c>
      <c r="AB6" s="10">
        <v>17281390795</v>
      </c>
      <c r="AC6" s="15">
        <f t="shared" ref="AC6:AC23" si="1">+Z6/U6</f>
        <v>0.92019700189013909</v>
      </c>
    </row>
    <row r="7" spans="1:29" ht="20.399999999999999" x14ac:dyDescent="0.3">
      <c r="A7" t="str">
        <f t="shared" si="0"/>
        <v>A-02-10CSF</v>
      </c>
      <c r="B7" s="7" t="s">
        <v>33</v>
      </c>
      <c r="C7" s="8" t="s">
        <v>34</v>
      </c>
      <c r="D7" s="9" t="s">
        <v>42</v>
      </c>
      <c r="E7" s="7" t="s">
        <v>35</v>
      </c>
      <c r="F7" s="7" t="s">
        <v>43</v>
      </c>
      <c r="G7" s="7"/>
      <c r="H7" s="7"/>
      <c r="I7" s="7"/>
      <c r="J7" s="7"/>
      <c r="K7" s="7"/>
      <c r="L7" s="7"/>
      <c r="M7" s="7"/>
      <c r="N7" s="7" t="s">
        <v>39</v>
      </c>
      <c r="O7" s="7">
        <v>10</v>
      </c>
      <c r="P7" s="7" t="s">
        <v>40</v>
      </c>
      <c r="Q7" s="8" t="s">
        <v>44</v>
      </c>
      <c r="R7" s="10">
        <v>29292595590</v>
      </c>
      <c r="S7" s="10">
        <v>0</v>
      </c>
      <c r="T7" s="10">
        <v>535687726</v>
      </c>
      <c r="U7" s="10">
        <v>28756907864</v>
      </c>
      <c r="V7" s="10">
        <v>0</v>
      </c>
      <c r="W7" s="10">
        <v>26813904810.200001</v>
      </c>
      <c r="X7" s="10">
        <v>1943003053.8</v>
      </c>
      <c r="Y7" s="10">
        <v>23333091018.290001</v>
      </c>
      <c r="Z7" s="10">
        <v>22204240126.720001</v>
      </c>
      <c r="AA7" s="10">
        <v>21239147583.18</v>
      </c>
      <c r="AB7" s="10">
        <v>21239147583.18</v>
      </c>
      <c r="AC7" s="15">
        <f t="shared" si="1"/>
        <v>0.77213587190008326</v>
      </c>
    </row>
    <row r="8" spans="1:29" ht="20.399999999999999" x14ac:dyDescent="0.3">
      <c r="A8" t="str">
        <f t="shared" si="0"/>
        <v>A-03-10CSF</v>
      </c>
      <c r="B8" s="7" t="s">
        <v>33</v>
      </c>
      <c r="C8" s="8" t="s">
        <v>34</v>
      </c>
      <c r="D8" s="9" t="s">
        <v>45</v>
      </c>
      <c r="E8" s="7" t="s">
        <v>35</v>
      </c>
      <c r="F8" s="7" t="s">
        <v>46</v>
      </c>
      <c r="G8" s="7"/>
      <c r="H8" s="7"/>
      <c r="I8" s="7"/>
      <c r="J8" s="7"/>
      <c r="K8" s="7"/>
      <c r="L8" s="7"/>
      <c r="M8" s="7"/>
      <c r="N8" s="7" t="s">
        <v>39</v>
      </c>
      <c r="O8" s="7">
        <v>10</v>
      </c>
      <c r="P8" s="7" t="s">
        <v>40</v>
      </c>
      <c r="Q8" s="8" t="s">
        <v>47</v>
      </c>
      <c r="R8" s="10">
        <v>57906558455</v>
      </c>
      <c r="S8" s="10">
        <v>15000000</v>
      </c>
      <c r="T8" s="10">
        <v>54261797455</v>
      </c>
      <c r="U8" s="10">
        <v>3659761000</v>
      </c>
      <c r="V8" s="10">
        <v>0</v>
      </c>
      <c r="W8" s="10">
        <v>97753178</v>
      </c>
      <c r="X8" s="10">
        <v>3562007822</v>
      </c>
      <c r="Y8" s="10">
        <v>68958760</v>
      </c>
      <c r="Z8" s="10">
        <v>68958760</v>
      </c>
      <c r="AA8" s="10">
        <v>68958760</v>
      </c>
      <c r="AB8" s="10">
        <v>68958760</v>
      </c>
      <c r="AC8" s="15">
        <f t="shared" si="1"/>
        <v>1.8842421677262532E-2</v>
      </c>
    </row>
    <row r="9" spans="1:29" ht="20.399999999999999" x14ac:dyDescent="0.3">
      <c r="A9" t="str">
        <f t="shared" si="0"/>
        <v>A-08-10CSF</v>
      </c>
      <c r="B9" s="7" t="s">
        <v>33</v>
      </c>
      <c r="C9" s="8" t="s">
        <v>34</v>
      </c>
      <c r="D9" s="9" t="s">
        <v>48</v>
      </c>
      <c r="E9" s="7" t="s">
        <v>35</v>
      </c>
      <c r="F9" s="7" t="s">
        <v>49</v>
      </c>
      <c r="G9" s="7"/>
      <c r="H9" s="7"/>
      <c r="I9" s="7"/>
      <c r="J9" s="7"/>
      <c r="K9" s="7"/>
      <c r="L9" s="7"/>
      <c r="M9" s="7"/>
      <c r="N9" s="7" t="s">
        <v>39</v>
      </c>
      <c r="O9" s="7">
        <v>10</v>
      </c>
      <c r="P9" s="7" t="s">
        <v>40</v>
      </c>
      <c r="Q9" s="8" t="s">
        <v>50</v>
      </c>
      <c r="R9" s="10">
        <v>250000000</v>
      </c>
      <c r="S9" s="10">
        <v>0</v>
      </c>
      <c r="T9" s="10">
        <v>0</v>
      </c>
      <c r="U9" s="10">
        <v>250000000</v>
      </c>
      <c r="V9" s="10">
        <v>0</v>
      </c>
      <c r="W9" s="10">
        <v>170700000</v>
      </c>
      <c r="X9" s="10">
        <v>79300000</v>
      </c>
      <c r="Y9" s="10">
        <v>169732340</v>
      </c>
      <c r="Z9" s="10">
        <v>169732340</v>
      </c>
      <c r="AA9" s="10">
        <v>169732340</v>
      </c>
      <c r="AB9" s="10">
        <v>169732340</v>
      </c>
      <c r="AC9" s="15">
        <f t="shared" si="1"/>
        <v>0.67892936000000004</v>
      </c>
    </row>
    <row r="10" spans="1:29" ht="20.399999999999999" x14ac:dyDescent="0.3">
      <c r="A10" t="str">
        <f t="shared" si="0"/>
        <v>A-08-11SSF</v>
      </c>
      <c r="B10" s="7" t="s">
        <v>33</v>
      </c>
      <c r="C10" s="8" t="s">
        <v>34</v>
      </c>
      <c r="D10" s="9" t="s">
        <v>48</v>
      </c>
      <c r="E10" s="7" t="s">
        <v>35</v>
      </c>
      <c r="F10" s="7" t="s">
        <v>49</v>
      </c>
      <c r="G10" s="7"/>
      <c r="H10" s="7"/>
      <c r="I10" s="7"/>
      <c r="J10" s="7"/>
      <c r="K10" s="7"/>
      <c r="L10" s="7"/>
      <c r="M10" s="7"/>
      <c r="N10" s="7" t="s">
        <v>39</v>
      </c>
      <c r="O10" s="7">
        <v>11</v>
      </c>
      <c r="P10" s="7" t="s">
        <v>51</v>
      </c>
      <c r="Q10" s="8" t="s">
        <v>50</v>
      </c>
      <c r="R10" s="10">
        <v>810353000</v>
      </c>
      <c r="S10" s="10">
        <v>0</v>
      </c>
      <c r="T10" s="10">
        <v>0</v>
      </c>
      <c r="U10" s="10">
        <v>810353000</v>
      </c>
      <c r="V10" s="10">
        <v>0</v>
      </c>
      <c r="W10" s="10">
        <v>810353000</v>
      </c>
      <c r="X10" s="10">
        <v>0</v>
      </c>
      <c r="Y10" s="10">
        <v>810353000</v>
      </c>
      <c r="Z10" s="10">
        <v>810353000</v>
      </c>
      <c r="AA10" s="10">
        <v>810353000</v>
      </c>
      <c r="AB10" s="10">
        <v>810353000</v>
      </c>
      <c r="AC10" s="15">
        <f t="shared" si="1"/>
        <v>1</v>
      </c>
    </row>
    <row r="11" spans="1:29" ht="20.399999999999999" x14ac:dyDescent="0.3">
      <c r="A11" t="str">
        <f t="shared" si="0"/>
        <v>C-</v>
      </c>
      <c r="B11" s="3" t="s">
        <v>33</v>
      </c>
      <c r="C11" s="4" t="s">
        <v>34</v>
      </c>
      <c r="D11" s="5" t="s">
        <v>52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4" t="s">
        <v>53</v>
      </c>
      <c r="R11" s="6">
        <v>894892572970</v>
      </c>
      <c r="S11" s="6">
        <v>40371257715</v>
      </c>
      <c r="T11" s="6">
        <v>129684457078</v>
      </c>
      <c r="U11" s="6">
        <v>805579373607</v>
      </c>
      <c r="V11" s="6">
        <v>0</v>
      </c>
      <c r="W11" s="6">
        <v>804580097304.79004</v>
      </c>
      <c r="X11" s="6">
        <v>999276302.21000004</v>
      </c>
      <c r="Y11" s="6">
        <v>788872029983.80005</v>
      </c>
      <c r="Z11" s="6">
        <v>384547077503.46002</v>
      </c>
      <c r="AA11" s="6">
        <v>384345770838.46002</v>
      </c>
      <c r="AB11" s="6">
        <v>384345770838.46002</v>
      </c>
      <c r="AC11" s="15">
        <f t="shared" si="1"/>
        <v>0.47735467180799546</v>
      </c>
    </row>
    <row r="12" spans="1:29" ht="20.399999999999999" x14ac:dyDescent="0.3">
      <c r="A12" t="str">
        <f t="shared" si="0"/>
        <v>C-1702-10CSF</v>
      </c>
      <c r="B12" s="7" t="s">
        <v>33</v>
      </c>
      <c r="C12" s="8" t="s">
        <v>34</v>
      </c>
      <c r="D12" s="9" t="s">
        <v>54</v>
      </c>
      <c r="E12" s="7" t="s">
        <v>52</v>
      </c>
      <c r="F12" s="7" t="s">
        <v>55</v>
      </c>
      <c r="G12" s="7"/>
      <c r="H12" s="7"/>
      <c r="I12" s="7"/>
      <c r="J12" s="7"/>
      <c r="K12" s="7"/>
      <c r="L12" s="7"/>
      <c r="M12" s="7"/>
      <c r="N12" s="7" t="s">
        <v>39</v>
      </c>
      <c r="O12" s="7">
        <v>10</v>
      </c>
      <c r="P12" s="7" t="s">
        <v>40</v>
      </c>
      <c r="Q12" s="8" t="s">
        <v>56</v>
      </c>
      <c r="R12" s="10">
        <v>576841033290</v>
      </c>
      <c r="S12" s="10">
        <v>0</v>
      </c>
      <c r="T12" s="10">
        <v>22285769562</v>
      </c>
      <c r="U12" s="10">
        <v>554555263728</v>
      </c>
      <c r="V12" s="10">
        <v>0</v>
      </c>
      <c r="W12" s="10">
        <v>554539009613.29004</v>
      </c>
      <c r="X12" s="10">
        <v>16254114.710000001</v>
      </c>
      <c r="Y12" s="10">
        <v>548447755289.02002</v>
      </c>
      <c r="Z12" s="10">
        <v>323720232156.54999</v>
      </c>
      <c r="AA12" s="10">
        <v>323574328242.54999</v>
      </c>
      <c r="AB12" s="10">
        <v>323574328242.54999</v>
      </c>
      <c r="AC12" s="15">
        <f t="shared" si="1"/>
        <v>0.58374746996420057</v>
      </c>
    </row>
    <row r="13" spans="1:29" ht="20.399999999999999" x14ac:dyDescent="0.3">
      <c r="A13" t="str">
        <f t="shared" si="0"/>
        <v>C-1708-10CSF</v>
      </c>
      <c r="B13" s="7" t="s">
        <v>33</v>
      </c>
      <c r="C13" s="8" t="s">
        <v>34</v>
      </c>
      <c r="D13" s="9" t="s">
        <v>57</v>
      </c>
      <c r="E13" s="7" t="s">
        <v>52</v>
      </c>
      <c r="F13" s="7" t="s">
        <v>58</v>
      </c>
      <c r="G13" s="7"/>
      <c r="H13" s="7"/>
      <c r="I13" s="7"/>
      <c r="J13" s="7"/>
      <c r="K13" s="7"/>
      <c r="L13" s="7"/>
      <c r="M13" s="7"/>
      <c r="N13" s="7" t="s">
        <v>39</v>
      </c>
      <c r="O13" s="7">
        <v>10</v>
      </c>
      <c r="P13" s="7" t="s">
        <v>40</v>
      </c>
      <c r="Q13" s="8" t="s">
        <v>59</v>
      </c>
      <c r="R13" s="10">
        <v>80742515430</v>
      </c>
      <c r="S13" s="10">
        <v>40371257715</v>
      </c>
      <c r="T13" s="10">
        <v>59394241437</v>
      </c>
      <c r="U13" s="10">
        <v>61719531708</v>
      </c>
      <c r="V13" s="10">
        <v>0</v>
      </c>
      <c r="W13" s="10">
        <v>61719531708</v>
      </c>
      <c r="X13" s="10">
        <v>0</v>
      </c>
      <c r="Y13" s="10">
        <v>54507560375.650002</v>
      </c>
      <c r="Z13" s="10">
        <v>14638320068.620001</v>
      </c>
      <c r="AA13" s="10">
        <v>14620003328.620001</v>
      </c>
      <c r="AB13" s="10">
        <v>14620003328.620001</v>
      </c>
      <c r="AC13" s="15">
        <f t="shared" si="1"/>
        <v>0.23717484017660817</v>
      </c>
    </row>
    <row r="14" spans="1:29" ht="20.399999999999999" x14ac:dyDescent="0.3">
      <c r="A14" t="str">
        <f t="shared" si="0"/>
        <v>C-1709-10CSF</v>
      </c>
      <c r="B14" s="7" t="s">
        <v>33</v>
      </c>
      <c r="C14" s="8" t="s">
        <v>34</v>
      </c>
      <c r="D14" s="9" t="s">
        <v>60</v>
      </c>
      <c r="E14" s="7" t="s">
        <v>52</v>
      </c>
      <c r="F14" s="7" t="s">
        <v>61</v>
      </c>
      <c r="G14" s="7"/>
      <c r="H14" s="7"/>
      <c r="I14" s="7"/>
      <c r="J14" s="7"/>
      <c r="K14" s="7"/>
      <c r="L14" s="7"/>
      <c r="M14" s="7"/>
      <c r="N14" s="7" t="s">
        <v>39</v>
      </c>
      <c r="O14" s="7">
        <v>10</v>
      </c>
      <c r="P14" s="7" t="s">
        <v>40</v>
      </c>
      <c r="Q14" s="8" t="s">
        <v>62</v>
      </c>
      <c r="R14" s="10">
        <v>208649656925</v>
      </c>
      <c r="S14" s="10">
        <v>0</v>
      </c>
      <c r="T14" s="10">
        <v>43407211920</v>
      </c>
      <c r="U14" s="10">
        <v>165242445005</v>
      </c>
      <c r="V14" s="10">
        <v>0</v>
      </c>
      <c r="W14" s="10">
        <v>165220913933.5</v>
      </c>
      <c r="X14" s="10">
        <v>21531071.5</v>
      </c>
      <c r="Y14" s="10">
        <v>163382756068.19</v>
      </c>
      <c r="Z14" s="10">
        <v>34125227986.400002</v>
      </c>
      <c r="AA14" s="10">
        <v>34088141975.400002</v>
      </c>
      <c r="AB14" s="10">
        <v>34088141975.400002</v>
      </c>
      <c r="AC14" s="15">
        <f t="shared" si="1"/>
        <v>0.2065161162761022</v>
      </c>
    </row>
    <row r="15" spans="1:29" ht="20.399999999999999" x14ac:dyDescent="0.3">
      <c r="A15" t="str">
        <f t="shared" si="0"/>
        <v>C-1709-20CSF</v>
      </c>
      <c r="B15" s="7" t="s">
        <v>33</v>
      </c>
      <c r="C15" s="8" t="s">
        <v>34</v>
      </c>
      <c r="D15" s="9" t="s">
        <v>60</v>
      </c>
      <c r="E15" s="7" t="s">
        <v>52</v>
      </c>
      <c r="F15" s="7" t="s">
        <v>61</v>
      </c>
      <c r="G15" s="7"/>
      <c r="H15" s="7"/>
      <c r="I15" s="7"/>
      <c r="J15" s="7"/>
      <c r="K15" s="7"/>
      <c r="L15" s="7"/>
      <c r="M15" s="7"/>
      <c r="N15" s="7" t="s">
        <v>63</v>
      </c>
      <c r="O15" s="7">
        <v>20</v>
      </c>
      <c r="P15" s="7" t="s">
        <v>40</v>
      </c>
      <c r="Q15" s="8" t="s">
        <v>62</v>
      </c>
      <c r="R15" s="10">
        <v>1020400658</v>
      </c>
      <c r="S15" s="10">
        <v>0</v>
      </c>
      <c r="T15" s="10">
        <v>0</v>
      </c>
      <c r="U15" s="10">
        <v>1020400658</v>
      </c>
      <c r="V15" s="10">
        <v>0</v>
      </c>
      <c r="W15" s="10">
        <v>96167365</v>
      </c>
      <c r="X15" s="10">
        <v>924233293</v>
      </c>
      <c r="Y15" s="10">
        <v>96167365</v>
      </c>
      <c r="Z15" s="10">
        <v>0</v>
      </c>
      <c r="AA15" s="10">
        <v>0</v>
      </c>
      <c r="AB15" s="10">
        <v>0</v>
      </c>
      <c r="AC15" s="15">
        <f t="shared" si="1"/>
        <v>0</v>
      </c>
    </row>
    <row r="16" spans="1:29" ht="20.399999999999999" x14ac:dyDescent="0.3">
      <c r="A16" t="str">
        <f t="shared" si="0"/>
        <v>C-1709-21CSF</v>
      </c>
      <c r="B16" s="7" t="s">
        <v>33</v>
      </c>
      <c r="C16" s="8" t="s">
        <v>34</v>
      </c>
      <c r="D16" s="9" t="s">
        <v>60</v>
      </c>
      <c r="E16" s="7" t="s">
        <v>52</v>
      </c>
      <c r="F16" s="7" t="s">
        <v>61</v>
      </c>
      <c r="G16" s="7"/>
      <c r="H16" s="7"/>
      <c r="I16" s="7"/>
      <c r="J16" s="7"/>
      <c r="K16" s="7"/>
      <c r="L16" s="7"/>
      <c r="M16" s="7"/>
      <c r="N16" s="7" t="s">
        <v>63</v>
      </c>
      <c r="O16" s="7">
        <v>21</v>
      </c>
      <c r="P16" s="7" t="s">
        <v>40</v>
      </c>
      <c r="Q16" s="8" t="s">
        <v>62</v>
      </c>
      <c r="R16" s="10">
        <v>7393024210</v>
      </c>
      <c r="S16" s="10">
        <v>0</v>
      </c>
      <c r="T16" s="10">
        <v>0</v>
      </c>
      <c r="U16" s="10">
        <v>7393024210</v>
      </c>
      <c r="V16" s="10">
        <v>0</v>
      </c>
      <c r="W16" s="10">
        <v>7393024210</v>
      </c>
      <c r="X16" s="10">
        <v>0</v>
      </c>
      <c r="Y16" s="10">
        <v>7393024210</v>
      </c>
      <c r="Z16" s="10">
        <v>1741858457</v>
      </c>
      <c r="AA16" s="10">
        <v>1741858457</v>
      </c>
      <c r="AB16" s="10">
        <v>1741858457</v>
      </c>
      <c r="AC16" s="15">
        <f t="shared" si="1"/>
        <v>0.23560837994334122</v>
      </c>
    </row>
    <row r="17" spans="1:29" ht="30.6" x14ac:dyDescent="0.3">
      <c r="A17" t="str">
        <f t="shared" si="0"/>
        <v>C-1799-10CSF</v>
      </c>
      <c r="B17" s="7" t="s">
        <v>33</v>
      </c>
      <c r="C17" s="8" t="s">
        <v>34</v>
      </c>
      <c r="D17" s="9" t="s">
        <v>64</v>
      </c>
      <c r="E17" s="7" t="s">
        <v>52</v>
      </c>
      <c r="F17" s="7" t="s">
        <v>65</v>
      </c>
      <c r="G17" s="7"/>
      <c r="H17" s="7"/>
      <c r="I17" s="7"/>
      <c r="J17" s="7"/>
      <c r="K17" s="7"/>
      <c r="L17" s="7"/>
      <c r="M17" s="7"/>
      <c r="N17" s="7" t="s">
        <v>39</v>
      </c>
      <c r="O17" s="7">
        <v>10</v>
      </c>
      <c r="P17" s="7" t="s">
        <v>40</v>
      </c>
      <c r="Q17" s="8" t="s">
        <v>66</v>
      </c>
      <c r="R17" s="10">
        <v>20245942457</v>
      </c>
      <c r="S17" s="10">
        <v>0</v>
      </c>
      <c r="T17" s="10">
        <v>4597234159</v>
      </c>
      <c r="U17" s="10">
        <v>15648708298</v>
      </c>
      <c r="V17" s="10">
        <v>0</v>
      </c>
      <c r="W17" s="10">
        <v>15611450475</v>
      </c>
      <c r="X17" s="10">
        <v>37257823</v>
      </c>
      <c r="Y17" s="10">
        <v>15044766675.940001</v>
      </c>
      <c r="Z17" s="10">
        <v>10321438834.889999</v>
      </c>
      <c r="AA17" s="10">
        <v>10321438834.889999</v>
      </c>
      <c r="AB17" s="10">
        <v>10321438834.889999</v>
      </c>
      <c r="AC17" s="15">
        <f t="shared" si="1"/>
        <v>0.65957129740920162</v>
      </c>
    </row>
    <row r="18" spans="1:29" x14ac:dyDescent="0.3">
      <c r="A18" t="str">
        <f t="shared" si="0"/>
        <v>-</v>
      </c>
      <c r="B18" s="7" t="s">
        <v>1</v>
      </c>
      <c r="C18" s="8" t="s">
        <v>1</v>
      </c>
      <c r="D18" s="9" t="s">
        <v>1</v>
      </c>
      <c r="E18" s="7" t="s">
        <v>1</v>
      </c>
      <c r="F18" s="7" t="s">
        <v>1</v>
      </c>
      <c r="G18" s="7" t="s">
        <v>1</v>
      </c>
      <c r="H18" s="7" t="s">
        <v>1</v>
      </c>
      <c r="I18" s="7" t="s">
        <v>1</v>
      </c>
      <c r="J18" s="7" t="s">
        <v>1</v>
      </c>
      <c r="K18" s="7" t="s">
        <v>1</v>
      </c>
      <c r="L18" s="7" t="s">
        <v>1</v>
      </c>
      <c r="M18" s="7" t="s">
        <v>1</v>
      </c>
      <c r="N18" s="7" t="s">
        <v>1</v>
      </c>
      <c r="O18" s="7" t="s">
        <v>1</v>
      </c>
      <c r="P18" s="7" t="s">
        <v>1</v>
      </c>
      <c r="Q18" s="9" t="s">
        <v>1</v>
      </c>
      <c r="R18" s="11" t="s">
        <v>1</v>
      </c>
      <c r="S18" s="11" t="s">
        <v>1</v>
      </c>
      <c r="T18" s="11" t="s">
        <v>1</v>
      </c>
      <c r="U18" s="11" t="s">
        <v>1</v>
      </c>
      <c r="V18" s="11" t="s">
        <v>1</v>
      </c>
      <c r="W18" s="11" t="s">
        <v>1</v>
      </c>
      <c r="X18" s="11" t="s">
        <v>1</v>
      </c>
      <c r="Y18" s="11" t="s">
        <v>1</v>
      </c>
      <c r="Z18" s="11" t="s">
        <v>1</v>
      </c>
      <c r="AA18" s="11" t="s">
        <v>1</v>
      </c>
      <c r="AB18" s="11" t="s">
        <v>1</v>
      </c>
      <c r="AC18" s="15" t="e">
        <f t="shared" si="1"/>
        <v>#VALUE!</v>
      </c>
    </row>
    <row r="19" spans="1:29" x14ac:dyDescent="0.3">
      <c r="A19" t="str">
        <f>+Q19</f>
        <v>FUNCIONAMIENTO</v>
      </c>
      <c r="B19" s="7" t="s">
        <v>1</v>
      </c>
      <c r="C19" s="12" t="s">
        <v>67</v>
      </c>
      <c r="D19" s="5" t="s">
        <v>35</v>
      </c>
      <c r="E19" s="7" t="s">
        <v>1</v>
      </c>
      <c r="F19" s="7" t="s">
        <v>1</v>
      </c>
      <c r="G19" s="7" t="s">
        <v>1</v>
      </c>
      <c r="H19" s="7" t="s">
        <v>1</v>
      </c>
      <c r="I19" s="7" t="s">
        <v>1</v>
      </c>
      <c r="J19" s="7" t="s">
        <v>1</v>
      </c>
      <c r="K19" s="7" t="s">
        <v>1</v>
      </c>
      <c r="L19" s="7" t="s">
        <v>1</v>
      </c>
      <c r="M19" s="7" t="s">
        <v>1</v>
      </c>
      <c r="N19" s="7" t="s">
        <v>1</v>
      </c>
      <c r="O19" s="7" t="s">
        <v>1</v>
      </c>
      <c r="P19" s="7" t="s">
        <v>1</v>
      </c>
      <c r="Q19" s="5" t="s">
        <v>68</v>
      </c>
      <c r="R19" s="13">
        <v>106839606045</v>
      </c>
      <c r="S19" s="13">
        <v>215000000</v>
      </c>
      <c r="T19" s="13">
        <v>54797485181</v>
      </c>
      <c r="U19" s="13">
        <v>52257120864</v>
      </c>
      <c r="V19" s="13">
        <v>0</v>
      </c>
      <c r="W19" s="13">
        <v>46672809988.199997</v>
      </c>
      <c r="X19" s="13">
        <v>5584310875.8000002</v>
      </c>
      <c r="Y19" s="13">
        <v>41663525913.290001</v>
      </c>
      <c r="Z19" s="13">
        <v>40534675021.720001</v>
      </c>
      <c r="AA19" s="13">
        <v>39569582478.18</v>
      </c>
      <c r="AB19" s="13">
        <v>39569582478.18</v>
      </c>
      <c r="AC19" s="15">
        <f t="shared" si="1"/>
        <v>0.77567754119504873</v>
      </c>
    </row>
    <row r="20" spans="1:29" x14ac:dyDescent="0.3">
      <c r="A20" t="str">
        <f t="shared" ref="A20:A23" si="2">+Q20</f>
        <v>DEUDA</v>
      </c>
      <c r="B20" s="7" t="s">
        <v>1</v>
      </c>
      <c r="C20" s="12" t="s">
        <v>67</v>
      </c>
      <c r="D20" s="5" t="s">
        <v>69</v>
      </c>
      <c r="E20" s="7" t="s">
        <v>1</v>
      </c>
      <c r="F20" s="7" t="s">
        <v>1</v>
      </c>
      <c r="G20" s="7" t="s">
        <v>1</v>
      </c>
      <c r="H20" s="7" t="s">
        <v>1</v>
      </c>
      <c r="I20" s="7" t="s">
        <v>1</v>
      </c>
      <c r="J20" s="7" t="s">
        <v>1</v>
      </c>
      <c r="K20" s="7" t="s">
        <v>1</v>
      </c>
      <c r="L20" s="7" t="s">
        <v>1</v>
      </c>
      <c r="M20" s="7" t="s">
        <v>1</v>
      </c>
      <c r="N20" s="7" t="s">
        <v>1</v>
      </c>
      <c r="O20" s="7" t="s">
        <v>1</v>
      </c>
      <c r="P20" s="7" t="s">
        <v>1</v>
      </c>
      <c r="Q20" s="5" t="s">
        <v>70</v>
      </c>
      <c r="R20" s="14"/>
      <c r="S20" s="14"/>
      <c r="T20" s="14"/>
      <c r="U20" s="14"/>
      <c r="V20" s="14"/>
      <c r="W20" s="14"/>
      <c r="X20" s="13">
        <v>0</v>
      </c>
      <c r="Y20" s="14"/>
      <c r="Z20" s="14"/>
      <c r="AA20" s="14"/>
      <c r="AB20" s="14"/>
      <c r="AC20" s="15" t="e">
        <f t="shared" si="1"/>
        <v>#DIV/0!</v>
      </c>
    </row>
    <row r="21" spans="1:29" x14ac:dyDescent="0.3">
      <c r="A21" t="str">
        <f t="shared" si="2"/>
        <v>INVERSION</v>
      </c>
      <c r="B21" s="7" t="s">
        <v>1</v>
      </c>
      <c r="C21" s="12" t="s">
        <v>67</v>
      </c>
      <c r="D21" s="5" t="s">
        <v>52</v>
      </c>
      <c r="E21" s="7" t="s">
        <v>1</v>
      </c>
      <c r="F21" s="7" t="s">
        <v>1</v>
      </c>
      <c r="G21" s="7" t="s">
        <v>1</v>
      </c>
      <c r="H21" s="7" t="s">
        <v>1</v>
      </c>
      <c r="I21" s="7" t="s">
        <v>1</v>
      </c>
      <c r="J21" s="7" t="s">
        <v>1</v>
      </c>
      <c r="K21" s="7" t="s">
        <v>1</v>
      </c>
      <c r="L21" s="7" t="s">
        <v>1</v>
      </c>
      <c r="M21" s="7" t="s">
        <v>1</v>
      </c>
      <c r="N21" s="7" t="s">
        <v>1</v>
      </c>
      <c r="O21" s="7" t="s">
        <v>1</v>
      </c>
      <c r="P21" s="7" t="s">
        <v>1</v>
      </c>
      <c r="Q21" s="5" t="s">
        <v>53</v>
      </c>
      <c r="R21" s="13">
        <v>894892572970</v>
      </c>
      <c r="S21" s="13">
        <v>40371257715</v>
      </c>
      <c r="T21" s="13">
        <v>129684457078</v>
      </c>
      <c r="U21" s="13">
        <v>805579373607</v>
      </c>
      <c r="V21" s="13">
        <v>0</v>
      </c>
      <c r="W21" s="13">
        <v>804580097304.79004</v>
      </c>
      <c r="X21" s="13">
        <v>999276302.21000004</v>
      </c>
      <c r="Y21" s="13">
        <v>788872029983.80005</v>
      </c>
      <c r="Z21" s="13">
        <v>384547077503.46002</v>
      </c>
      <c r="AA21" s="13">
        <v>384345770838.46002</v>
      </c>
      <c r="AB21" s="13">
        <v>384345770838.46002</v>
      </c>
      <c r="AC21" s="15">
        <f t="shared" si="1"/>
        <v>0.47735467180799546</v>
      </c>
    </row>
    <row r="22" spans="1:29" x14ac:dyDescent="0.3">
      <c r="A22" t="str">
        <f t="shared" si="2"/>
        <v/>
      </c>
      <c r="B22" s="7" t="s">
        <v>1</v>
      </c>
      <c r="C22" s="12" t="s">
        <v>1</v>
      </c>
      <c r="D22" s="9" t="s">
        <v>1</v>
      </c>
      <c r="E22" s="7" t="s">
        <v>1</v>
      </c>
      <c r="F22" s="7" t="s">
        <v>1</v>
      </c>
      <c r="G22" s="7" t="s">
        <v>1</v>
      </c>
      <c r="H22" s="7" t="s">
        <v>1</v>
      </c>
      <c r="I22" s="7" t="s">
        <v>1</v>
      </c>
      <c r="J22" s="7" t="s">
        <v>1</v>
      </c>
      <c r="K22" s="7" t="s">
        <v>1</v>
      </c>
      <c r="L22" s="7" t="s">
        <v>1</v>
      </c>
      <c r="M22" s="7" t="s">
        <v>1</v>
      </c>
      <c r="N22" s="7" t="s">
        <v>1</v>
      </c>
      <c r="O22" s="7" t="s">
        <v>1</v>
      </c>
      <c r="P22" s="7" t="s">
        <v>1</v>
      </c>
      <c r="Q22" s="8" t="s">
        <v>1</v>
      </c>
      <c r="R22" s="14" t="s">
        <v>1</v>
      </c>
      <c r="S22" s="14" t="s">
        <v>1</v>
      </c>
      <c r="T22" s="14" t="s">
        <v>1</v>
      </c>
      <c r="U22" s="14" t="s">
        <v>1</v>
      </c>
      <c r="V22" s="14" t="s">
        <v>1</v>
      </c>
      <c r="W22" s="14" t="s">
        <v>1</v>
      </c>
      <c r="X22" s="14" t="s">
        <v>1</v>
      </c>
      <c r="Y22" s="14" t="s">
        <v>1</v>
      </c>
      <c r="Z22" s="14" t="s">
        <v>1</v>
      </c>
      <c r="AA22" s="14" t="s">
        <v>1</v>
      </c>
      <c r="AB22" s="14" t="s">
        <v>1</v>
      </c>
      <c r="AC22" s="15" t="e">
        <f t="shared" si="1"/>
        <v>#VALUE!</v>
      </c>
    </row>
    <row r="23" spans="1:29" x14ac:dyDescent="0.3">
      <c r="A23" t="str">
        <f t="shared" si="2"/>
        <v>TOTAL PRESUPUESTO</v>
      </c>
      <c r="B23" s="7" t="s">
        <v>1</v>
      </c>
      <c r="C23" s="12" t="s">
        <v>71</v>
      </c>
      <c r="D23" s="9" t="s">
        <v>1</v>
      </c>
      <c r="E23" s="7" t="s">
        <v>1</v>
      </c>
      <c r="F23" s="7" t="s">
        <v>1</v>
      </c>
      <c r="G23" s="7" t="s">
        <v>1</v>
      </c>
      <c r="H23" s="7" t="s">
        <v>1</v>
      </c>
      <c r="I23" s="7" t="s">
        <v>1</v>
      </c>
      <c r="J23" s="7" t="s">
        <v>1</v>
      </c>
      <c r="K23" s="7" t="s">
        <v>1</v>
      </c>
      <c r="L23" s="7" t="s">
        <v>1</v>
      </c>
      <c r="M23" s="7" t="s">
        <v>1</v>
      </c>
      <c r="N23" s="7" t="s">
        <v>1</v>
      </c>
      <c r="O23" s="7" t="s">
        <v>1</v>
      </c>
      <c r="P23" s="7" t="s">
        <v>1</v>
      </c>
      <c r="Q23" s="12" t="s">
        <v>71</v>
      </c>
      <c r="R23" s="6">
        <v>1001732179015</v>
      </c>
      <c r="S23" s="13">
        <v>40586257715</v>
      </c>
      <c r="T23" s="13">
        <v>184481942259</v>
      </c>
      <c r="U23" s="13">
        <v>857836494471</v>
      </c>
      <c r="V23" s="13">
        <v>0</v>
      </c>
      <c r="W23" s="13">
        <v>851252907292.98999</v>
      </c>
      <c r="X23" s="13">
        <v>6583587178.0100002</v>
      </c>
      <c r="Y23" s="13">
        <v>830535555897.08997</v>
      </c>
      <c r="Z23" s="13">
        <v>425081752525.17999</v>
      </c>
      <c r="AA23" s="13">
        <v>423915353316.64001</v>
      </c>
      <c r="AB23" s="13">
        <v>423915353316.64001</v>
      </c>
      <c r="AC23" s="15">
        <f t="shared" si="1"/>
        <v>0.49552770867753088</v>
      </c>
    </row>
    <row r="24" spans="1:29" ht="0" hidden="1" customHeight="1" x14ac:dyDescent="0.3">
      <c r="A24">
        <f t="shared" ref="A24" si="3">+Q24</f>
        <v>0</v>
      </c>
      <c r="AC24" s="15" t="e">
        <f t="shared" ref="AC24" si="4">+AB24/U24</f>
        <v>#DIV/0!</v>
      </c>
    </row>
  </sheetData>
  <autoFilter ref="B4:AC23" xr:uid="{B8119D5E-8670-4BF1-9881-3D630F34E817}"/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68BEE-1DBA-4B57-B15C-9E91D5EA2092}">
  <dimension ref="A1:AC24"/>
  <sheetViews>
    <sheetView showGridLines="0" topLeftCell="Q1" workbookViewId="0">
      <pane ySplit="4" topLeftCell="A5" activePane="bottomLeft" state="frozen"/>
      <selection activeCell="U13" sqref="U13"/>
      <selection pane="bottomLeft" activeCell="U13" sqref="U13"/>
    </sheetView>
  </sheetViews>
  <sheetFormatPr baseColWidth="10" defaultRowHeight="14.4" x14ac:dyDescent="0.3"/>
  <cols>
    <col min="1" max="1" width="0" hidden="1" customWidth="1"/>
    <col min="2" max="2" width="13.44140625" customWidth="1"/>
    <col min="3" max="3" width="27" customWidth="1"/>
    <col min="4" max="4" width="7" bestFit="1" customWidth="1"/>
    <col min="5" max="6" width="5.44140625" customWidth="1"/>
    <col min="7" max="12" width="5.44140625" hidden="1" customWidth="1"/>
    <col min="13" max="13" width="7" hidden="1" customWidth="1"/>
    <col min="14" max="14" width="9.5546875" customWidth="1"/>
    <col min="15" max="15" width="8" customWidth="1"/>
    <col min="16" max="16" width="9.5546875" customWidth="1"/>
    <col min="17" max="17" width="27.5546875" customWidth="1"/>
    <col min="18" max="18" width="16.109375" bestFit="1" customWidth="1"/>
    <col min="19" max="19" width="16.44140625" bestFit="1" customWidth="1"/>
    <col min="20" max="20" width="14" bestFit="1" customWidth="1"/>
    <col min="21" max="21" width="16.109375" bestFit="1" customWidth="1"/>
    <col min="22" max="22" width="15.44140625" customWidth="1"/>
    <col min="23" max="23" width="16.109375" customWidth="1"/>
    <col min="24" max="24" width="15.5546875" customWidth="1"/>
    <col min="25" max="25" width="16.109375" customWidth="1"/>
    <col min="26" max="27" width="15.109375" customWidth="1"/>
    <col min="28" max="28" width="15.109375" bestFit="1" customWidth="1"/>
    <col min="29" max="29" width="14.6640625" customWidth="1"/>
    <col min="30" max="30" width="6.44140625" customWidth="1"/>
  </cols>
  <sheetData>
    <row r="1" spans="1:29" x14ac:dyDescent="0.3">
      <c r="B1" s="1" t="s">
        <v>0</v>
      </c>
      <c r="C1" s="1">
        <v>2025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  <c r="Z1" s="2" t="s">
        <v>1</v>
      </c>
      <c r="AA1" s="2" t="s">
        <v>1</v>
      </c>
      <c r="AB1" s="2" t="s">
        <v>1</v>
      </c>
    </row>
    <row r="2" spans="1:29" x14ac:dyDescent="0.3">
      <c r="B2" s="1" t="s">
        <v>2</v>
      </c>
      <c r="C2" s="1" t="s">
        <v>3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2" t="s">
        <v>1</v>
      </c>
      <c r="Z2" s="2" t="s">
        <v>1</v>
      </c>
      <c r="AA2" s="2" t="s">
        <v>1</v>
      </c>
      <c r="AB2" s="2" t="s">
        <v>1</v>
      </c>
    </row>
    <row r="3" spans="1:29" x14ac:dyDescent="0.3">
      <c r="B3" s="1" t="s">
        <v>4</v>
      </c>
      <c r="C3" s="1" t="s">
        <v>76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2" t="s">
        <v>1</v>
      </c>
      <c r="X3" s="2" t="s">
        <v>1</v>
      </c>
      <c r="Y3" s="2" t="s">
        <v>1</v>
      </c>
      <c r="Z3" s="2" t="s">
        <v>1</v>
      </c>
      <c r="AA3" s="2" t="s">
        <v>1</v>
      </c>
      <c r="AB3" s="2" t="s">
        <v>1</v>
      </c>
    </row>
    <row r="4" spans="1:29" ht="27" thickBot="1" x14ac:dyDescent="0.35">
      <c r="B4" s="70" t="s">
        <v>6</v>
      </c>
      <c r="C4" s="70" t="s">
        <v>7</v>
      </c>
      <c r="D4" s="70" t="s">
        <v>8</v>
      </c>
      <c r="E4" s="70" t="s">
        <v>9</v>
      </c>
      <c r="F4" s="70" t="s">
        <v>10</v>
      </c>
      <c r="G4" s="70" t="s">
        <v>11</v>
      </c>
      <c r="H4" s="70" t="s">
        <v>12</v>
      </c>
      <c r="I4" s="70" t="s">
        <v>13</v>
      </c>
      <c r="J4" s="70" t="s">
        <v>14</v>
      </c>
      <c r="K4" s="70" t="s">
        <v>15</v>
      </c>
      <c r="L4" s="70" t="s">
        <v>16</v>
      </c>
      <c r="M4" s="70" t="s">
        <v>17</v>
      </c>
      <c r="N4" s="70" t="s">
        <v>18</v>
      </c>
      <c r="O4" s="70" t="s">
        <v>19</v>
      </c>
      <c r="P4" s="70" t="s">
        <v>20</v>
      </c>
      <c r="Q4" s="70" t="s">
        <v>21</v>
      </c>
      <c r="R4" s="70" t="s">
        <v>22</v>
      </c>
      <c r="S4" s="70" t="s">
        <v>23</v>
      </c>
      <c r="T4" s="70" t="s">
        <v>24</v>
      </c>
      <c r="U4" s="70" t="s">
        <v>25</v>
      </c>
      <c r="V4" s="70" t="s">
        <v>26</v>
      </c>
      <c r="W4" s="70" t="s">
        <v>27</v>
      </c>
      <c r="X4" s="70" t="s">
        <v>28</v>
      </c>
      <c r="Y4" s="70" t="s">
        <v>29</v>
      </c>
      <c r="Z4" s="70" t="s">
        <v>30</v>
      </c>
      <c r="AA4" s="70" t="s">
        <v>31</v>
      </c>
      <c r="AB4" s="70" t="s">
        <v>32</v>
      </c>
      <c r="AC4" s="72" t="s">
        <v>79</v>
      </c>
    </row>
    <row r="5" spans="1:29" ht="20.399999999999999" x14ac:dyDescent="0.3">
      <c r="A5" t="str">
        <f>+D5&amp;"-"&amp;O5&amp;P5</f>
        <v>A-</v>
      </c>
      <c r="B5" s="3" t="s">
        <v>33</v>
      </c>
      <c r="C5" s="4" t="s">
        <v>34</v>
      </c>
      <c r="D5" s="5" t="s">
        <v>35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4" t="s">
        <v>36</v>
      </c>
      <c r="R5" s="6">
        <v>57526196000</v>
      </c>
      <c r="S5" s="6">
        <v>0</v>
      </c>
      <c r="T5" s="6">
        <v>0</v>
      </c>
      <c r="U5" s="6">
        <v>57526196000</v>
      </c>
      <c r="V5" s="6">
        <v>261798000</v>
      </c>
      <c r="W5" s="6">
        <v>51636584264.599998</v>
      </c>
      <c r="X5" s="6">
        <v>5627813735.3999996</v>
      </c>
      <c r="Y5" s="6">
        <v>27462882179.23</v>
      </c>
      <c r="Z5" s="6">
        <v>16245766772.969999</v>
      </c>
      <c r="AA5" s="6">
        <v>16097924714.23</v>
      </c>
      <c r="AB5" s="6">
        <v>15782355337.16</v>
      </c>
      <c r="AC5" s="15">
        <f>+Z5/U5</f>
        <v>0.28240641486132684</v>
      </c>
    </row>
    <row r="6" spans="1:29" ht="20.399999999999999" x14ac:dyDescent="0.3">
      <c r="A6" t="str">
        <f t="shared" ref="A6:A18" si="0">+D6&amp;"-"&amp;O6&amp;P6</f>
        <v>A-01-10CSF</v>
      </c>
      <c r="B6" s="7" t="s">
        <v>33</v>
      </c>
      <c r="C6" s="8" t="s">
        <v>34</v>
      </c>
      <c r="D6" s="9" t="s">
        <v>37</v>
      </c>
      <c r="E6" s="7" t="s">
        <v>35</v>
      </c>
      <c r="F6" s="7" t="s">
        <v>38</v>
      </c>
      <c r="G6" s="7"/>
      <c r="H6" s="7"/>
      <c r="I6" s="7"/>
      <c r="J6" s="7"/>
      <c r="K6" s="7"/>
      <c r="L6" s="7"/>
      <c r="M6" s="7"/>
      <c r="N6" s="7" t="s">
        <v>39</v>
      </c>
      <c r="O6" s="7">
        <v>10</v>
      </c>
      <c r="P6" s="7" t="s">
        <v>40</v>
      </c>
      <c r="Q6" s="8" t="s">
        <v>41</v>
      </c>
      <c r="R6" s="10">
        <v>21987041000</v>
      </c>
      <c r="S6" s="10">
        <v>0</v>
      </c>
      <c r="T6" s="10">
        <v>0</v>
      </c>
      <c r="U6" s="10">
        <v>21987041000</v>
      </c>
      <c r="V6" s="10">
        <v>0</v>
      </c>
      <c r="W6" s="10">
        <v>21987041000</v>
      </c>
      <c r="X6" s="10">
        <v>0</v>
      </c>
      <c r="Y6" s="10">
        <v>7105998594</v>
      </c>
      <c r="Z6" s="10">
        <v>6128754607</v>
      </c>
      <c r="AA6" s="10">
        <v>6128754607</v>
      </c>
      <c r="AB6" s="10">
        <v>5817968602</v>
      </c>
      <c r="AC6" s="15">
        <f t="shared" ref="AC6:AC23" si="1">+Z6/U6</f>
        <v>0.27874394771902233</v>
      </c>
    </row>
    <row r="7" spans="1:29" ht="20.399999999999999" x14ac:dyDescent="0.3">
      <c r="A7" t="str">
        <f t="shared" si="0"/>
        <v>A-02-10CSF</v>
      </c>
      <c r="B7" s="7" t="s">
        <v>33</v>
      </c>
      <c r="C7" s="8" t="s">
        <v>34</v>
      </c>
      <c r="D7" s="9" t="s">
        <v>42</v>
      </c>
      <c r="E7" s="7" t="s">
        <v>35</v>
      </c>
      <c r="F7" s="7" t="s">
        <v>43</v>
      </c>
      <c r="G7" s="7"/>
      <c r="H7" s="7"/>
      <c r="I7" s="7"/>
      <c r="J7" s="7"/>
      <c r="K7" s="7"/>
      <c r="L7" s="7"/>
      <c r="M7" s="7"/>
      <c r="N7" s="7" t="s">
        <v>39</v>
      </c>
      <c r="O7" s="7">
        <v>10</v>
      </c>
      <c r="P7" s="7" t="s">
        <v>40</v>
      </c>
      <c r="Q7" s="8" t="s">
        <v>44</v>
      </c>
      <c r="R7" s="10">
        <v>29292596000</v>
      </c>
      <c r="S7" s="10">
        <v>0</v>
      </c>
      <c r="T7" s="10">
        <v>0</v>
      </c>
      <c r="U7" s="10">
        <v>29292596000</v>
      </c>
      <c r="V7" s="10">
        <v>0</v>
      </c>
      <c r="W7" s="10">
        <v>28195637133.599998</v>
      </c>
      <c r="X7" s="10">
        <v>1096958866.4000001</v>
      </c>
      <c r="Y7" s="10">
        <v>19045619628.23</v>
      </c>
      <c r="Z7" s="10">
        <v>8806631649.9699993</v>
      </c>
      <c r="AA7" s="10">
        <v>8658789591.2299995</v>
      </c>
      <c r="AB7" s="10">
        <v>8654559684.1599998</v>
      </c>
      <c r="AC7" s="15">
        <f t="shared" si="1"/>
        <v>0.3006436046149682</v>
      </c>
    </row>
    <row r="8" spans="1:29" ht="20.399999999999999" x14ac:dyDescent="0.3">
      <c r="A8" t="str">
        <f t="shared" si="0"/>
        <v>A-03-10CSF</v>
      </c>
      <c r="B8" s="7" t="s">
        <v>33</v>
      </c>
      <c r="C8" s="8" t="s">
        <v>34</v>
      </c>
      <c r="D8" s="9" t="s">
        <v>45</v>
      </c>
      <c r="E8" s="7" t="s">
        <v>35</v>
      </c>
      <c r="F8" s="7" t="s">
        <v>46</v>
      </c>
      <c r="G8" s="7"/>
      <c r="H8" s="7"/>
      <c r="I8" s="7"/>
      <c r="J8" s="7"/>
      <c r="K8" s="7"/>
      <c r="L8" s="7"/>
      <c r="M8" s="7"/>
      <c r="N8" s="7" t="s">
        <v>39</v>
      </c>
      <c r="O8" s="7">
        <v>10</v>
      </c>
      <c r="P8" s="7" t="s">
        <v>40</v>
      </c>
      <c r="Q8" s="8" t="s">
        <v>47</v>
      </c>
      <c r="R8" s="10">
        <v>3996559000</v>
      </c>
      <c r="S8" s="10">
        <v>0</v>
      </c>
      <c r="T8" s="10">
        <v>0</v>
      </c>
      <c r="U8" s="10">
        <v>3996559000</v>
      </c>
      <c r="V8" s="10">
        <v>261798000</v>
      </c>
      <c r="W8" s="10">
        <v>185118333</v>
      </c>
      <c r="X8" s="10">
        <v>3549642667</v>
      </c>
      <c r="Y8" s="10">
        <v>57759106</v>
      </c>
      <c r="Z8" s="10">
        <v>56875665</v>
      </c>
      <c r="AA8" s="10">
        <v>56875665</v>
      </c>
      <c r="AB8" s="10">
        <v>56322200</v>
      </c>
      <c r="AC8" s="15">
        <f t="shared" si="1"/>
        <v>1.4231158604189253E-2</v>
      </c>
    </row>
    <row r="9" spans="1:29" ht="20.399999999999999" x14ac:dyDescent="0.3">
      <c r="A9" t="str">
        <f t="shared" si="0"/>
        <v>A-08-10CSF</v>
      </c>
      <c r="B9" s="7" t="s">
        <v>33</v>
      </c>
      <c r="C9" s="8" t="s">
        <v>34</v>
      </c>
      <c r="D9" s="9" t="s">
        <v>48</v>
      </c>
      <c r="E9" s="7" t="s">
        <v>35</v>
      </c>
      <c r="F9" s="7" t="s">
        <v>49</v>
      </c>
      <c r="G9" s="7"/>
      <c r="H9" s="7"/>
      <c r="I9" s="7"/>
      <c r="J9" s="7"/>
      <c r="K9" s="7"/>
      <c r="L9" s="7"/>
      <c r="M9" s="7"/>
      <c r="N9" s="7" t="s">
        <v>39</v>
      </c>
      <c r="O9" s="7">
        <v>10</v>
      </c>
      <c r="P9" s="7" t="s">
        <v>40</v>
      </c>
      <c r="Q9" s="8" t="s">
        <v>50</v>
      </c>
      <c r="R9" s="10">
        <v>250000000</v>
      </c>
      <c r="S9" s="10">
        <v>0</v>
      </c>
      <c r="T9" s="10">
        <v>0</v>
      </c>
      <c r="U9" s="10">
        <v>250000000</v>
      </c>
      <c r="V9" s="10">
        <v>0</v>
      </c>
      <c r="W9" s="10">
        <v>201000000</v>
      </c>
      <c r="X9" s="10">
        <v>49000000</v>
      </c>
      <c r="Y9" s="10">
        <v>185717053</v>
      </c>
      <c r="Z9" s="10">
        <v>185717053</v>
      </c>
      <c r="AA9" s="10">
        <v>185717053</v>
      </c>
      <c r="AB9" s="10">
        <v>185717053</v>
      </c>
      <c r="AC9" s="15">
        <f t="shared" si="1"/>
        <v>0.74286821199999997</v>
      </c>
    </row>
    <row r="10" spans="1:29" ht="20.399999999999999" x14ac:dyDescent="0.3">
      <c r="A10" t="str">
        <f t="shared" si="0"/>
        <v>A-08-11SSF</v>
      </c>
      <c r="B10" s="7" t="s">
        <v>33</v>
      </c>
      <c r="C10" s="8" t="s">
        <v>34</v>
      </c>
      <c r="D10" s="9" t="s">
        <v>48</v>
      </c>
      <c r="E10" s="7" t="s">
        <v>35</v>
      </c>
      <c r="F10" s="7" t="s">
        <v>49</v>
      </c>
      <c r="G10" s="7"/>
      <c r="H10" s="7"/>
      <c r="I10" s="7"/>
      <c r="J10" s="7"/>
      <c r="K10" s="7"/>
      <c r="L10" s="7"/>
      <c r="M10" s="7"/>
      <c r="N10" s="7" t="s">
        <v>39</v>
      </c>
      <c r="O10" s="7">
        <v>11</v>
      </c>
      <c r="P10" s="7" t="s">
        <v>51</v>
      </c>
      <c r="Q10" s="8" t="s">
        <v>50</v>
      </c>
      <c r="R10" s="10">
        <v>2000000000</v>
      </c>
      <c r="S10" s="10">
        <v>0</v>
      </c>
      <c r="T10" s="10">
        <v>0</v>
      </c>
      <c r="U10" s="10">
        <v>2000000000</v>
      </c>
      <c r="V10" s="10">
        <v>0</v>
      </c>
      <c r="W10" s="10">
        <v>1067787798</v>
      </c>
      <c r="X10" s="10">
        <v>932212202</v>
      </c>
      <c r="Y10" s="10">
        <v>1067787798</v>
      </c>
      <c r="Z10" s="10">
        <v>1067787798</v>
      </c>
      <c r="AA10" s="10">
        <v>1067787798</v>
      </c>
      <c r="AB10" s="10">
        <v>1067787798</v>
      </c>
      <c r="AC10" s="15">
        <f t="shared" si="1"/>
        <v>0.53389389899999995</v>
      </c>
    </row>
    <row r="11" spans="1:29" ht="20.399999999999999" x14ac:dyDescent="0.3">
      <c r="A11" t="str">
        <f t="shared" si="0"/>
        <v>C-</v>
      </c>
      <c r="B11" s="3" t="s">
        <v>33</v>
      </c>
      <c r="C11" s="4" t="s">
        <v>34</v>
      </c>
      <c r="D11" s="5" t="s">
        <v>52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4" t="s">
        <v>53</v>
      </c>
      <c r="R11" s="6">
        <v>656674002345</v>
      </c>
      <c r="S11" s="6">
        <v>47500000000</v>
      </c>
      <c r="T11" s="6">
        <v>0</v>
      </c>
      <c r="U11" s="6">
        <v>704174002345</v>
      </c>
      <c r="V11" s="6">
        <v>0</v>
      </c>
      <c r="W11" s="6">
        <v>606741121195.21997</v>
      </c>
      <c r="X11" s="6">
        <v>97432881149.779999</v>
      </c>
      <c r="Y11" s="6">
        <v>161149892568.51999</v>
      </c>
      <c r="Z11" s="6">
        <v>46892955415.309998</v>
      </c>
      <c r="AA11" s="6">
        <v>46757841748.309998</v>
      </c>
      <c r="AB11" s="6">
        <v>46582525470.309998</v>
      </c>
      <c r="AC11" s="15">
        <f t="shared" si="1"/>
        <v>6.6592852418791038E-2</v>
      </c>
    </row>
    <row r="12" spans="1:29" ht="20.399999999999999" x14ac:dyDescent="0.3">
      <c r="A12" t="str">
        <f t="shared" si="0"/>
        <v>C-1702-10CSF</v>
      </c>
      <c r="B12" s="7" t="s">
        <v>33</v>
      </c>
      <c r="C12" s="8" t="s">
        <v>34</v>
      </c>
      <c r="D12" s="9" t="s">
        <v>54</v>
      </c>
      <c r="E12" s="7" t="s">
        <v>52</v>
      </c>
      <c r="F12" s="7" t="s">
        <v>55</v>
      </c>
      <c r="G12" s="7"/>
      <c r="H12" s="7"/>
      <c r="I12" s="7"/>
      <c r="J12" s="7"/>
      <c r="K12" s="7"/>
      <c r="L12" s="7"/>
      <c r="M12" s="7"/>
      <c r="N12" s="7" t="s">
        <v>39</v>
      </c>
      <c r="O12" s="7">
        <v>10</v>
      </c>
      <c r="P12" s="7" t="s">
        <v>40</v>
      </c>
      <c r="Q12" s="8" t="s">
        <v>56</v>
      </c>
      <c r="R12" s="10">
        <v>407141033290</v>
      </c>
      <c r="S12" s="10">
        <v>47500000000</v>
      </c>
      <c r="T12" s="10">
        <v>0</v>
      </c>
      <c r="U12" s="10">
        <v>454641033290</v>
      </c>
      <c r="V12" s="10">
        <v>0</v>
      </c>
      <c r="W12" s="10">
        <v>420613992912.5</v>
      </c>
      <c r="X12" s="10">
        <v>34027040377.5</v>
      </c>
      <c r="Y12" s="10">
        <v>115866170747.5</v>
      </c>
      <c r="Z12" s="10">
        <v>25964241987.240002</v>
      </c>
      <c r="AA12" s="10">
        <v>25863767764.240002</v>
      </c>
      <c r="AB12" s="10">
        <v>25736778721.240002</v>
      </c>
      <c r="AC12" s="15">
        <f t="shared" si="1"/>
        <v>5.7109323809490589E-2</v>
      </c>
    </row>
    <row r="13" spans="1:29" ht="20.399999999999999" x14ac:dyDescent="0.3">
      <c r="A13" t="str">
        <f t="shared" si="0"/>
        <v>C-1708-10CSF</v>
      </c>
      <c r="B13" s="7" t="s">
        <v>33</v>
      </c>
      <c r="C13" s="8" t="s">
        <v>34</v>
      </c>
      <c r="D13" s="9" t="s">
        <v>57</v>
      </c>
      <c r="E13" s="7" t="s">
        <v>52</v>
      </c>
      <c r="F13" s="7" t="s">
        <v>58</v>
      </c>
      <c r="G13" s="7"/>
      <c r="H13" s="7"/>
      <c r="I13" s="7"/>
      <c r="J13" s="7"/>
      <c r="K13" s="7"/>
      <c r="L13" s="7"/>
      <c r="M13" s="7"/>
      <c r="N13" s="7" t="s">
        <v>39</v>
      </c>
      <c r="O13" s="7">
        <v>10</v>
      </c>
      <c r="P13" s="7" t="s">
        <v>40</v>
      </c>
      <c r="Q13" s="8" t="s">
        <v>59</v>
      </c>
      <c r="R13" s="10">
        <v>79142515430</v>
      </c>
      <c r="S13" s="10">
        <v>0</v>
      </c>
      <c r="T13" s="10">
        <v>0</v>
      </c>
      <c r="U13" s="10">
        <v>79142515430</v>
      </c>
      <c r="V13" s="10">
        <v>0</v>
      </c>
      <c r="W13" s="10">
        <v>21555982282.650002</v>
      </c>
      <c r="X13" s="10">
        <v>57586533147.349998</v>
      </c>
      <c r="Y13" s="10">
        <v>11186710066.6</v>
      </c>
      <c r="Z13" s="10">
        <v>7108162559.6000004</v>
      </c>
      <c r="AA13" s="10">
        <v>7101703393.6000004</v>
      </c>
      <c r="AB13" s="10">
        <v>7095620892.6000004</v>
      </c>
      <c r="AC13" s="15">
        <f t="shared" si="1"/>
        <v>8.9814716160835584E-2</v>
      </c>
    </row>
    <row r="14" spans="1:29" ht="20.399999999999999" x14ac:dyDescent="0.3">
      <c r="A14" t="str">
        <f t="shared" si="0"/>
        <v>C-1709-10CSF</v>
      </c>
      <c r="B14" s="7" t="s">
        <v>33</v>
      </c>
      <c r="C14" s="8" t="s">
        <v>34</v>
      </c>
      <c r="D14" s="9" t="s">
        <v>60</v>
      </c>
      <c r="E14" s="7" t="s">
        <v>52</v>
      </c>
      <c r="F14" s="7" t="s">
        <v>61</v>
      </c>
      <c r="G14" s="7"/>
      <c r="H14" s="7"/>
      <c r="I14" s="7"/>
      <c r="J14" s="7"/>
      <c r="K14" s="7"/>
      <c r="L14" s="7"/>
      <c r="M14" s="7"/>
      <c r="N14" s="7" t="s">
        <v>39</v>
      </c>
      <c r="O14" s="7">
        <v>10</v>
      </c>
      <c r="P14" s="7" t="s">
        <v>40</v>
      </c>
      <c r="Q14" s="8" t="s">
        <v>62</v>
      </c>
      <c r="R14" s="10">
        <v>150166240138</v>
      </c>
      <c r="S14" s="10">
        <v>0</v>
      </c>
      <c r="T14" s="10">
        <v>0</v>
      </c>
      <c r="U14" s="10">
        <v>150166240138</v>
      </c>
      <c r="V14" s="10">
        <v>0</v>
      </c>
      <c r="W14" s="10">
        <v>150166240137.92999</v>
      </c>
      <c r="X14" s="10">
        <v>7.0000000000000007E-2</v>
      </c>
      <c r="Y14" s="10">
        <v>28647237235.5</v>
      </c>
      <c r="Z14" s="10">
        <v>11518271122.34</v>
      </c>
      <c r="AA14" s="10">
        <v>11501989836.34</v>
      </c>
      <c r="AB14" s="10">
        <v>11470958715.34</v>
      </c>
      <c r="AC14" s="15">
        <f t="shared" si="1"/>
        <v>7.6703466183577096E-2</v>
      </c>
    </row>
    <row r="15" spans="1:29" ht="20.399999999999999" x14ac:dyDescent="0.3">
      <c r="A15" t="str">
        <f t="shared" si="0"/>
        <v>C-1709-20CSF</v>
      </c>
      <c r="B15" s="7" t="s">
        <v>33</v>
      </c>
      <c r="C15" s="8" t="s">
        <v>34</v>
      </c>
      <c r="D15" s="9" t="s">
        <v>60</v>
      </c>
      <c r="E15" s="7" t="s">
        <v>52</v>
      </c>
      <c r="F15" s="7" t="s">
        <v>61</v>
      </c>
      <c r="G15" s="7"/>
      <c r="H15" s="7"/>
      <c r="I15" s="7"/>
      <c r="J15" s="7"/>
      <c r="K15" s="7"/>
      <c r="L15" s="7"/>
      <c r="M15" s="7"/>
      <c r="N15" s="7" t="s">
        <v>63</v>
      </c>
      <c r="O15" s="7">
        <v>20</v>
      </c>
      <c r="P15" s="7" t="s">
        <v>40</v>
      </c>
      <c r="Q15" s="8" t="s">
        <v>62</v>
      </c>
      <c r="R15" s="10">
        <v>1127705339</v>
      </c>
      <c r="S15" s="10">
        <v>0</v>
      </c>
      <c r="T15" s="10">
        <v>0</v>
      </c>
      <c r="U15" s="10">
        <v>1127705339</v>
      </c>
      <c r="V15" s="10">
        <v>0</v>
      </c>
      <c r="W15" s="10">
        <v>0</v>
      </c>
      <c r="X15" s="10">
        <v>1127705339</v>
      </c>
      <c r="Y15" s="10">
        <v>0</v>
      </c>
      <c r="Z15" s="10">
        <v>0</v>
      </c>
      <c r="AA15" s="10">
        <v>0</v>
      </c>
      <c r="AB15" s="10">
        <v>0</v>
      </c>
      <c r="AC15" s="15">
        <f t="shared" si="1"/>
        <v>0</v>
      </c>
    </row>
    <row r="16" spans="1:29" ht="20.399999999999999" x14ac:dyDescent="0.3">
      <c r="A16" t="str">
        <f t="shared" si="0"/>
        <v>C-1709-21CSF</v>
      </c>
      <c r="B16" s="7" t="s">
        <v>33</v>
      </c>
      <c r="C16" s="8" t="s">
        <v>34</v>
      </c>
      <c r="D16" s="9" t="s">
        <v>60</v>
      </c>
      <c r="E16" s="7" t="s">
        <v>52</v>
      </c>
      <c r="F16" s="7" t="s">
        <v>61</v>
      </c>
      <c r="G16" s="7"/>
      <c r="H16" s="7"/>
      <c r="I16" s="7"/>
      <c r="J16" s="7"/>
      <c r="K16" s="7"/>
      <c r="L16" s="7"/>
      <c r="M16" s="7"/>
      <c r="N16" s="7" t="s">
        <v>63</v>
      </c>
      <c r="O16" s="7">
        <v>21</v>
      </c>
      <c r="P16" s="7" t="s">
        <v>40</v>
      </c>
      <c r="Q16" s="8" t="s">
        <v>62</v>
      </c>
      <c r="R16" s="10">
        <v>2037488773</v>
      </c>
      <c r="S16" s="10">
        <v>0</v>
      </c>
      <c r="T16" s="10">
        <v>0</v>
      </c>
      <c r="U16" s="10">
        <v>2037488773</v>
      </c>
      <c r="V16" s="10">
        <v>0</v>
      </c>
      <c r="W16" s="10">
        <v>2037488773</v>
      </c>
      <c r="X16" s="10">
        <v>0</v>
      </c>
      <c r="Y16" s="10">
        <v>244391819</v>
      </c>
      <c r="Z16" s="10">
        <v>0</v>
      </c>
      <c r="AA16" s="10">
        <v>0</v>
      </c>
      <c r="AB16" s="10">
        <v>0</v>
      </c>
      <c r="AC16" s="15">
        <f t="shared" si="1"/>
        <v>0</v>
      </c>
    </row>
    <row r="17" spans="1:29" ht="30.6" x14ac:dyDescent="0.3">
      <c r="A17" t="str">
        <f t="shared" si="0"/>
        <v>C-1799-10CSF</v>
      </c>
      <c r="B17" s="7" t="s">
        <v>33</v>
      </c>
      <c r="C17" s="8" t="s">
        <v>34</v>
      </c>
      <c r="D17" s="9" t="s">
        <v>64</v>
      </c>
      <c r="E17" s="7" t="s">
        <v>52</v>
      </c>
      <c r="F17" s="7" t="s">
        <v>65</v>
      </c>
      <c r="G17" s="7"/>
      <c r="H17" s="7"/>
      <c r="I17" s="7"/>
      <c r="J17" s="7"/>
      <c r="K17" s="7"/>
      <c r="L17" s="7"/>
      <c r="M17" s="7"/>
      <c r="N17" s="7" t="s">
        <v>39</v>
      </c>
      <c r="O17" s="7">
        <v>10</v>
      </c>
      <c r="P17" s="7" t="s">
        <v>40</v>
      </c>
      <c r="Q17" s="8" t="s">
        <v>66</v>
      </c>
      <c r="R17" s="10">
        <v>17059019375</v>
      </c>
      <c r="S17" s="10">
        <v>0</v>
      </c>
      <c r="T17" s="10">
        <v>0</v>
      </c>
      <c r="U17" s="10">
        <v>17059019375</v>
      </c>
      <c r="V17" s="10">
        <v>0</v>
      </c>
      <c r="W17" s="10">
        <v>12367417089.139999</v>
      </c>
      <c r="X17" s="10">
        <v>4691602285.8599997</v>
      </c>
      <c r="Y17" s="10">
        <v>5205382699.9200001</v>
      </c>
      <c r="Z17" s="10">
        <v>2302279746.1300001</v>
      </c>
      <c r="AA17" s="10">
        <v>2290380754.1300001</v>
      </c>
      <c r="AB17" s="10">
        <v>2279167141.1300001</v>
      </c>
      <c r="AC17" s="15">
        <f t="shared" si="1"/>
        <v>0.13495967707874182</v>
      </c>
    </row>
    <row r="18" spans="1:29" x14ac:dyDescent="0.3">
      <c r="A18" t="str">
        <f t="shared" si="0"/>
        <v>-</v>
      </c>
      <c r="B18" s="7" t="s">
        <v>1</v>
      </c>
      <c r="C18" s="8" t="s">
        <v>1</v>
      </c>
      <c r="D18" s="9" t="s">
        <v>1</v>
      </c>
      <c r="E18" s="7" t="s">
        <v>1</v>
      </c>
      <c r="F18" s="7" t="s">
        <v>1</v>
      </c>
      <c r="G18" s="7" t="s">
        <v>1</v>
      </c>
      <c r="H18" s="7" t="s">
        <v>1</v>
      </c>
      <c r="I18" s="7" t="s">
        <v>1</v>
      </c>
      <c r="J18" s="7" t="s">
        <v>1</v>
      </c>
      <c r="K18" s="7" t="s">
        <v>1</v>
      </c>
      <c r="L18" s="7" t="s">
        <v>1</v>
      </c>
      <c r="M18" s="7" t="s">
        <v>1</v>
      </c>
      <c r="N18" s="7" t="s">
        <v>1</v>
      </c>
      <c r="O18" s="7" t="s">
        <v>1</v>
      </c>
      <c r="P18" s="7" t="s">
        <v>1</v>
      </c>
      <c r="Q18" s="9" t="s">
        <v>1</v>
      </c>
      <c r="R18" s="11" t="s">
        <v>1</v>
      </c>
      <c r="S18" s="11" t="s">
        <v>1</v>
      </c>
      <c r="T18" s="11" t="s">
        <v>1</v>
      </c>
      <c r="U18" s="11" t="s">
        <v>1</v>
      </c>
      <c r="V18" s="11" t="s">
        <v>1</v>
      </c>
      <c r="W18" s="11" t="s">
        <v>1</v>
      </c>
      <c r="X18" s="11" t="s">
        <v>1</v>
      </c>
      <c r="Y18" s="11" t="s">
        <v>1</v>
      </c>
      <c r="Z18" s="11" t="s">
        <v>1</v>
      </c>
      <c r="AA18" s="11" t="s">
        <v>1</v>
      </c>
      <c r="AB18" s="11" t="s">
        <v>1</v>
      </c>
      <c r="AC18" s="15" t="e">
        <f t="shared" si="1"/>
        <v>#VALUE!</v>
      </c>
    </row>
    <row r="19" spans="1:29" x14ac:dyDescent="0.3">
      <c r="A19" t="str">
        <f>+Q19</f>
        <v>FUNCIONAMIENTO</v>
      </c>
      <c r="B19" s="7" t="s">
        <v>1</v>
      </c>
      <c r="C19" s="12" t="s">
        <v>67</v>
      </c>
      <c r="D19" s="5" t="s">
        <v>35</v>
      </c>
      <c r="E19" s="7" t="s">
        <v>1</v>
      </c>
      <c r="F19" s="7" t="s">
        <v>1</v>
      </c>
      <c r="G19" s="7" t="s">
        <v>1</v>
      </c>
      <c r="H19" s="7" t="s">
        <v>1</v>
      </c>
      <c r="I19" s="7" t="s">
        <v>1</v>
      </c>
      <c r="J19" s="7" t="s">
        <v>1</v>
      </c>
      <c r="K19" s="7" t="s">
        <v>1</v>
      </c>
      <c r="L19" s="7" t="s">
        <v>1</v>
      </c>
      <c r="M19" s="7" t="s">
        <v>1</v>
      </c>
      <c r="N19" s="7" t="s">
        <v>1</v>
      </c>
      <c r="O19" s="7" t="s">
        <v>1</v>
      </c>
      <c r="P19" s="7" t="s">
        <v>1</v>
      </c>
      <c r="Q19" s="5" t="s">
        <v>68</v>
      </c>
      <c r="R19" s="13">
        <v>57526196000</v>
      </c>
      <c r="S19" s="13">
        <v>0</v>
      </c>
      <c r="T19" s="13">
        <v>0</v>
      </c>
      <c r="U19" s="13">
        <v>57526196000</v>
      </c>
      <c r="V19" s="13">
        <v>261798000</v>
      </c>
      <c r="W19" s="13">
        <v>51636584264.599998</v>
      </c>
      <c r="X19" s="13">
        <v>5627813735.3999996</v>
      </c>
      <c r="Y19" s="13">
        <v>27462882179.23</v>
      </c>
      <c r="Z19" s="13">
        <v>16245766772.969999</v>
      </c>
      <c r="AA19" s="13">
        <v>16097924714.23</v>
      </c>
      <c r="AB19" s="13">
        <v>15782355337.16</v>
      </c>
      <c r="AC19" s="15">
        <f t="shared" si="1"/>
        <v>0.28240641486132684</v>
      </c>
    </row>
    <row r="20" spans="1:29" x14ac:dyDescent="0.3">
      <c r="A20" t="str">
        <f t="shared" ref="A20:A23" si="2">+Q20</f>
        <v>DEUDA</v>
      </c>
      <c r="B20" s="7" t="s">
        <v>1</v>
      </c>
      <c r="C20" s="12" t="s">
        <v>67</v>
      </c>
      <c r="D20" s="5" t="s">
        <v>69</v>
      </c>
      <c r="E20" s="7" t="s">
        <v>1</v>
      </c>
      <c r="F20" s="7" t="s">
        <v>1</v>
      </c>
      <c r="G20" s="7" t="s">
        <v>1</v>
      </c>
      <c r="H20" s="7" t="s">
        <v>1</v>
      </c>
      <c r="I20" s="7" t="s">
        <v>1</v>
      </c>
      <c r="J20" s="7" t="s">
        <v>1</v>
      </c>
      <c r="K20" s="7" t="s">
        <v>1</v>
      </c>
      <c r="L20" s="7" t="s">
        <v>1</v>
      </c>
      <c r="M20" s="7" t="s">
        <v>1</v>
      </c>
      <c r="N20" s="7" t="s">
        <v>1</v>
      </c>
      <c r="O20" s="7" t="s">
        <v>1</v>
      </c>
      <c r="P20" s="7" t="s">
        <v>1</v>
      </c>
      <c r="Q20" s="5" t="s">
        <v>70</v>
      </c>
      <c r="R20" s="14"/>
      <c r="S20" s="14"/>
      <c r="T20" s="14"/>
      <c r="U20" s="14"/>
      <c r="V20" s="14"/>
      <c r="W20" s="14"/>
      <c r="X20" s="13">
        <v>0</v>
      </c>
      <c r="Y20" s="14"/>
      <c r="Z20" s="14"/>
      <c r="AA20" s="14"/>
      <c r="AB20" s="14"/>
      <c r="AC20" s="15" t="e">
        <f t="shared" si="1"/>
        <v>#DIV/0!</v>
      </c>
    </row>
    <row r="21" spans="1:29" x14ac:dyDescent="0.3">
      <c r="A21" t="str">
        <f t="shared" si="2"/>
        <v>INVERSION</v>
      </c>
      <c r="B21" s="7" t="s">
        <v>1</v>
      </c>
      <c r="C21" s="12" t="s">
        <v>67</v>
      </c>
      <c r="D21" s="5" t="s">
        <v>52</v>
      </c>
      <c r="E21" s="7" t="s">
        <v>1</v>
      </c>
      <c r="F21" s="7" t="s">
        <v>1</v>
      </c>
      <c r="G21" s="7" t="s">
        <v>1</v>
      </c>
      <c r="H21" s="7" t="s">
        <v>1</v>
      </c>
      <c r="I21" s="7" t="s">
        <v>1</v>
      </c>
      <c r="J21" s="7" t="s">
        <v>1</v>
      </c>
      <c r="K21" s="7" t="s">
        <v>1</v>
      </c>
      <c r="L21" s="7" t="s">
        <v>1</v>
      </c>
      <c r="M21" s="7" t="s">
        <v>1</v>
      </c>
      <c r="N21" s="7" t="s">
        <v>1</v>
      </c>
      <c r="O21" s="7" t="s">
        <v>1</v>
      </c>
      <c r="P21" s="7" t="s">
        <v>1</v>
      </c>
      <c r="Q21" s="5" t="s">
        <v>53</v>
      </c>
      <c r="R21" s="13">
        <v>656674002345</v>
      </c>
      <c r="S21" s="13">
        <v>47500000000</v>
      </c>
      <c r="T21" s="13">
        <v>0</v>
      </c>
      <c r="U21" s="13">
        <v>704174002345</v>
      </c>
      <c r="V21" s="13">
        <v>0</v>
      </c>
      <c r="W21" s="13">
        <v>606741121195.21997</v>
      </c>
      <c r="X21" s="13">
        <v>97432881149.779999</v>
      </c>
      <c r="Y21" s="13">
        <v>161149892568.51999</v>
      </c>
      <c r="Z21" s="13">
        <v>46892955415.309998</v>
      </c>
      <c r="AA21" s="13">
        <v>46757841748.309998</v>
      </c>
      <c r="AB21" s="13">
        <v>46582525470.309998</v>
      </c>
      <c r="AC21" s="15">
        <f t="shared" si="1"/>
        <v>6.6592852418791038E-2</v>
      </c>
    </row>
    <row r="22" spans="1:29" x14ac:dyDescent="0.3">
      <c r="A22" t="str">
        <f t="shared" si="2"/>
        <v/>
      </c>
      <c r="B22" s="7" t="s">
        <v>1</v>
      </c>
      <c r="C22" s="12" t="s">
        <v>1</v>
      </c>
      <c r="D22" s="9" t="s">
        <v>1</v>
      </c>
      <c r="E22" s="7" t="s">
        <v>1</v>
      </c>
      <c r="F22" s="7" t="s">
        <v>1</v>
      </c>
      <c r="G22" s="7" t="s">
        <v>1</v>
      </c>
      <c r="H22" s="7" t="s">
        <v>1</v>
      </c>
      <c r="I22" s="7" t="s">
        <v>1</v>
      </c>
      <c r="J22" s="7" t="s">
        <v>1</v>
      </c>
      <c r="K22" s="7" t="s">
        <v>1</v>
      </c>
      <c r="L22" s="7" t="s">
        <v>1</v>
      </c>
      <c r="M22" s="7" t="s">
        <v>1</v>
      </c>
      <c r="N22" s="7" t="s">
        <v>1</v>
      </c>
      <c r="O22" s="7" t="s">
        <v>1</v>
      </c>
      <c r="P22" s="7" t="s">
        <v>1</v>
      </c>
      <c r="Q22" s="8" t="s">
        <v>1</v>
      </c>
      <c r="R22" s="14" t="s">
        <v>1</v>
      </c>
      <c r="S22" s="14" t="s">
        <v>1</v>
      </c>
      <c r="T22" s="14" t="s">
        <v>1</v>
      </c>
      <c r="U22" s="14" t="s">
        <v>1</v>
      </c>
      <c r="V22" s="14" t="s">
        <v>1</v>
      </c>
      <c r="W22" s="14" t="s">
        <v>1</v>
      </c>
      <c r="X22" s="14" t="s">
        <v>1</v>
      </c>
      <c r="Y22" s="14" t="s">
        <v>1</v>
      </c>
      <c r="Z22" s="14" t="s">
        <v>1</v>
      </c>
      <c r="AA22" s="14" t="s">
        <v>1</v>
      </c>
      <c r="AB22" s="14" t="s">
        <v>1</v>
      </c>
      <c r="AC22" s="15" t="e">
        <f t="shared" si="1"/>
        <v>#VALUE!</v>
      </c>
    </row>
    <row r="23" spans="1:29" x14ac:dyDescent="0.3">
      <c r="A23" t="str">
        <f t="shared" si="2"/>
        <v>TOTAL PRESUPUESTO</v>
      </c>
      <c r="B23" s="7" t="s">
        <v>1</v>
      </c>
      <c r="C23" s="12" t="s">
        <v>71</v>
      </c>
      <c r="D23" s="9" t="s">
        <v>1</v>
      </c>
      <c r="E23" s="7" t="s">
        <v>1</v>
      </c>
      <c r="F23" s="7" t="s">
        <v>1</v>
      </c>
      <c r="G23" s="7" t="s">
        <v>1</v>
      </c>
      <c r="H23" s="7" t="s">
        <v>1</v>
      </c>
      <c r="I23" s="7" t="s">
        <v>1</v>
      </c>
      <c r="J23" s="7" t="s">
        <v>1</v>
      </c>
      <c r="K23" s="7" t="s">
        <v>1</v>
      </c>
      <c r="L23" s="7" t="s">
        <v>1</v>
      </c>
      <c r="M23" s="7" t="s">
        <v>1</v>
      </c>
      <c r="N23" s="7" t="s">
        <v>1</v>
      </c>
      <c r="O23" s="7" t="s">
        <v>1</v>
      </c>
      <c r="P23" s="7" t="s">
        <v>1</v>
      </c>
      <c r="Q23" s="12" t="s">
        <v>71</v>
      </c>
      <c r="R23" s="6">
        <v>714200198345</v>
      </c>
      <c r="S23" s="13">
        <v>47500000000</v>
      </c>
      <c r="T23" s="13">
        <v>0</v>
      </c>
      <c r="U23" s="13">
        <v>761700198345</v>
      </c>
      <c r="V23" s="13">
        <v>261798000</v>
      </c>
      <c r="W23" s="13">
        <v>658377705459.81995</v>
      </c>
      <c r="X23" s="13">
        <v>103060694885.17999</v>
      </c>
      <c r="Y23" s="13">
        <v>188612774747.75</v>
      </c>
      <c r="Z23" s="13">
        <v>63138722188.279999</v>
      </c>
      <c r="AA23" s="13">
        <v>62855766462.540001</v>
      </c>
      <c r="AB23" s="13">
        <v>62364880807.470001</v>
      </c>
      <c r="AC23" s="15">
        <f t="shared" si="1"/>
        <v>8.2891828471970963E-2</v>
      </c>
    </row>
    <row r="24" spans="1:29" ht="0" hidden="1" customHeight="1" x14ac:dyDescent="0.3">
      <c r="A24" t="str">
        <f t="shared" ref="A24" si="3">+D24&amp;"-"&amp;O24</f>
        <v>-</v>
      </c>
      <c r="AC24" s="15" t="e">
        <f t="shared" ref="AC24" si="4">+AB24/U24</f>
        <v>#DIV/0!</v>
      </c>
    </row>
  </sheetData>
  <autoFilter ref="B4:AC23" xr:uid="{89068BEE-1DBA-4B57-B15C-9E91D5EA2092}"/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RESUMEN</vt:lpstr>
      <vt:lpstr>GERENCIAL_2022</vt:lpstr>
      <vt:lpstr>GERENCIAL_2023</vt:lpstr>
      <vt:lpstr>GERENCIAL_2024</vt:lpstr>
      <vt:lpstr>GERENCIAL_2025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Mora Lopez</dc:creator>
  <cp:lastModifiedBy>usuario</cp:lastModifiedBy>
  <dcterms:created xsi:type="dcterms:W3CDTF">2025-06-20T19:47:52Z</dcterms:created>
  <dcterms:modified xsi:type="dcterms:W3CDTF">2025-07-11T19:45:10Z</dcterms:modified>
</cp:coreProperties>
</file>