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transporte-my.sharepoint.com/personal/ybarrera_mintransporte_gov_co/Documents/Documentos/Solicitudes externas/2025/6. Junio/PROPOSICIÓN 082/"/>
    </mc:Choice>
  </mc:AlternateContent>
  <xr:revisionPtr revIDLastSave="12" documentId="8_{1F77DCA5-BB42-44A7-9832-248B3CD182A9}" xr6:coauthVersionLast="47" xr6:coauthVersionMax="47" xr10:uidLastSave="{5E73672C-1C6A-4837-B74F-22DAFB486349}"/>
  <bookViews>
    <workbookView xWindow="-120" yWindow="-120" windowWidth="20730" windowHeight="11040" activeTab="4" xr2:uid="{CF88A4AD-7475-4EBD-AC6A-578F1AC2F916}"/>
  </bookViews>
  <sheets>
    <sheet name="1. ANI - 2022-2024" sheetId="1" r:id="rId1"/>
    <sheet name="2. ANI 2025" sheetId="2" r:id="rId2"/>
    <sheet name="3. AEROCIVIL" sheetId="4" r:id="rId3"/>
    <sheet name="4. INVIAS" sheetId="6" r:id="rId4"/>
    <sheet name="5. MT" sheetId="5" r:id="rId5"/>
  </sheets>
  <externalReferences>
    <externalReference r:id="rId6"/>
    <externalReference r:id="rId7"/>
    <externalReference r:id="rId8"/>
    <externalReference r:id="rId9"/>
  </externalReferences>
  <definedNames>
    <definedName name="_xlnm._FilterDatabase" localSheetId="0" hidden="1">'1. ANI - 2022-2024'!$A$1:$N$157</definedName>
    <definedName name="_xlnm._FilterDatabase" localSheetId="1" hidden="1">'2. ANI 2025'!$A$1:$F$410</definedName>
    <definedName name="A_impresión_IM">#REF!</definedName>
    <definedName name="Abril_2_entregado">#REF!</definedName>
    <definedName name="Agregado">[4]Listas!$E$4:$E$5</definedName>
    <definedName name="BuiltIn_Print_Area">#REF!</definedName>
    <definedName name="BuiltIn_Print_Titles">#REF!</definedName>
    <definedName name="datos" localSheetId="1">'2. ANI 2025'!$A:$F</definedName>
    <definedName name="datos">#REF!</definedName>
    <definedName name="Departamento">[2]Listas!$A$2:$A$1048576</definedName>
    <definedName name="Entidad">[4]Listas!$B$4:$B$93</definedName>
    <definedName name="Fuentes">[4]Listas!$C$4:$C$11</definedName>
    <definedName name="GH">#REF!</definedName>
    <definedName name="Modo">[2]Listas!$B$2:$B$1048576</definedName>
    <definedName name="monitoreo">#REF!</definedName>
    <definedName name="Noviembre">!#REF!</definedName>
    <definedName name="Reg_Marzo">#REF!</definedName>
    <definedName name="Títulos_a_imprimir_IM">#REF!</definedName>
    <definedName name="x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9" i="6" l="1"/>
  <c r="J39" i="6"/>
  <c r="F39" i="6"/>
  <c r="C39" i="6"/>
  <c r="K38" i="6"/>
  <c r="O38" i="6" s="1"/>
  <c r="G38" i="6"/>
  <c r="D38" i="6"/>
  <c r="K37" i="6"/>
  <c r="G37" i="6"/>
  <c r="I37" i="6" s="1"/>
  <c r="D37" i="6"/>
  <c r="K36" i="6"/>
  <c r="G36" i="6"/>
  <c r="I36" i="6" s="1"/>
  <c r="D36" i="6"/>
  <c r="K35" i="6"/>
  <c r="O35" i="6" s="1"/>
  <c r="I35" i="6"/>
  <c r="G35" i="6"/>
  <c r="D35" i="6"/>
  <c r="K34" i="6"/>
  <c r="O34" i="6" s="1"/>
  <c r="G34" i="6"/>
  <c r="D34" i="6"/>
  <c r="O33" i="6"/>
  <c r="M33" i="6"/>
  <c r="K33" i="6"/>
  <c r="G33" i="6"/>
  <c r="D33" i="6"/>
  <c r="O32" i="6"/>
  <c r="K32" i="6"/>
  <c r="G32" i="6"/>
  <c r="D32" i="6"/>
  <c r="O31" i="6"/>
  <c r="K31" i="6"/>
  <c r="M31" i="6" s="1"/>
  <c r="G31" i="6"/>
  <c r="D31" i="6"/>
  <c r="K30" i="6"/>
  <c r="O30" i="6" s="1"/>
  <c r="G30" i="6"/>
  <c r="D30" i="6"/>
  <c r="K29" i="6"/>
  <c r="G29" i="6"/>
  <c r="I29" i="6" s="1"/>
  <c r="D29" i="6"/>
  <c r="K28" i="6"/>
  <c r="G28" i="6"/>
  <c r="I28" i="6" s="1"/>
  <c r="D28" i="6"/>
  <c r="K27" i="6"/>
  <c r="O27" i="6" s="1"/>
  <c r="G27" i="6"/>
  <c r="I27" i="6" s="1"/>
  <c r="D27" i="6"/>
  <c r="K26" i="6"/>
  <c r="O26" i="6" s="1"/>
  <c r="G26" i="6"/>
  <c r="I26" i="6" s="1"/>
  <c r="D26" i="6"/>
  <c r="K25" i="6"/>
  <c r="O25" i="6" s="1"/>
  <c r="G25" i="6"/>
  <c r="M25" i="6" s="1"/>
  <c r="D25" i="6"/>
  <c r="O24" i="6"/>
  <c r="K24" i="6"/>
  <c r="G24" i="6"/>
  <c r="D24" i="6"/>
  <c r="K23" i="6"/>
  <c r="O23" i="6" s="1"/>
  <c r="G23" i="6"/>
  <c r="D23" i="6"/>
  <c r="K22" i="6"/>
  <c r="G22" i="6"/>
  <c r="D22" i="6"/>
  <c r="K21" i="6"/>
  <c r="G21" i="6"/>
  <c r="I21" i="6" s="1"/>
  <c r="D21" i="6"/>
  <c r="K20" i="6"/>
  <c r="O20" i="6" s="1"/>
  <c r="G20" i="6"/>
  <c r="I20" i="6" s="1"/>
  <c r="D20" i="6"/>
  <c r="K19" i="6"/>
  <c r="O19" i="6" s="1"/>
  <c r="G19" i="6"/>
  <c r="I19" i="6" s="1"/>
  <c r="D19" i="6"/>
  <c r="K18" i="6"/>
  <c r="O18" i="6" s="1"/>
  <c r="G18" i="6"/>
  <c r="D18" i="6"/>
  <c r="O17" i="6"/>
  <c r="K17" i="6"/>
  <c r="G17" i="6"/>
  <c r="D17" i="6"/>
  <c r="K16" i="6"/>
  <c r="O16" i="6" s="1"/>
  <c r="G16" i="6"/>
  <c r="D16" i="6"/>
  <c r="O15" i="6"/>
  <c r="K15" i="6"/>
  <c r="M15" i="6" s="1"/>
  <c r="G15" i="6"/>
  <c r="D15" i="6"/>
  <c r="K14" i="6"/>
  <c r="G14" i="6"/>
  <c r="I14" i="6" s="1"/>
  <c r="D14" i="6"/>
  <c r="K13" i="6"/>
  <c r="G13" i="6"/>
  <c r="I13" i="6" s="1"/>
  <c r="D13" i="6"/>
  <c r="K12" i="6"/>
  <c r="O12" i="6" s="1"/>
  <c r="G12" i="6"/>
  <c r="I12" i="6" s="1"/>
  <c r="D12" i="6"/>
  <c r="K11" i="6"/>
  <c r="O11" i="6" s="1"/>
  <c r="G11" i="6"/>
  <c r="D11" i="6"/>
  <c r="K10" i="6"/>
  <c r="G10" i="6"/>
  <c r="D10" i="6"/>
  <c r="K9" i="6"/>
  <c r="O9" i="6" s="1"/>
  <c r="G9" i="6"/>
  <c r="D9" i="6"/>
  <c r="K8" i="6"/>
  <c r="O8" i="6" s="1"/>
  <c r="G8" i="6"/>
  <c r="D8" i="6"/>
  <c r="O7" i="6"/>
  <c r="K7" i="6"/>
  <c r="G7" i="6"/>
  <c r="I7" i="6" s="1"/>
  <c r="D7" i="6"/>
  <c r="K6" i="6"/>
  <c r="G6" i="6"/>
  <c r="D6" i="6"/>
  <c r="K5" i="6"/>
  <c r="G5" i="6"/>
  <c r="I5" i="6" s="1"/>
  <c r="D5" i="6"/>
  <c r="M9" i="6" l="1"/>
  <c r="I6" i="6"/>
  <c r="M8" i="6"/>
  <c r="I23" i="6"/>
  <c r="I38" i="6"/>
  <c r="M10" i="6"/>
  <c r="O10" i="6"/>
  <c r="I15" i="6"/>
  <c r="I30" i="6"/>
  <c r="I34" i="6"/>
  <c r="M7" i="6"/>
  <c r="I22" i="6"/>
  <c r="O22" i="6"/>
  <c r="M22" i="6"/>
  <c r="I24" i="6"/>
  <c r="M27" i="6"/>
  <c r="I33" i="6"/>
  <c r="M35" i="6"/>
  <c r="I11" i="6"/>
  <c r="O13" i="6"/>
  <c r="M13" i="6"/>
  <c r="I17" i="6"/>
  <c r="M26" i="6"/>
  <c r="M34" i="6"/>
  <c r="O14" i="6"/>
  <c r="M14" i="6"/>
  <c r="O6" i="6"/>
  <c r="M6" i="6"/>
  <c r="I10" i="6"/>
  <c r="I16" i="6"/>
  <c r="M19" i="6"/>
  <c r="M20" i="6"/>
  <c r="I32" i="6"/>
  <c r="K39" i="6"/>
  <c r="L14" i="6" s="1"/>
  <c r="O5" i="6"/>
  <c r="M5" i="6"/>
  <c r="D39" i="6"/>
  <c r="E15" i="6" s="1"/>
  <c r="I9" i="6"/>
  <c r="M18" i="6"/>
  <c r="M24" i="6"/>
  <c r="O29" i="6"/>
  <c r="M29" i="6"/>
  <c r="L32" i="6"/>
  <c r="O37" i="6"/>
  <c r="M37" i="6"/>
  <c r="O21" i="6"/>
  <c r="M21" i="6"/>
  <c r="G39" i="6"/>
  <c r="H21" i="6" s="1"/>
  <c r="I18" i="6"/>
  <c r="L5" i="6"/>
  <c r="I8" i="6"/>
  <c r="M11" i="6"/>
  <c r="M12" i="6"/>
  <c r="M17" i="6"/>
  <c r="M23" i="6"/>
  <c r="I31" i="6"/>
  <c r="M32" i="6"/>
  <c r="I25" i="6"/>
  <c r="M16" i="6"/>
  <c r="O28" i="6"/>
  <c r="M28" i="6"/>
  <c r="H31" i="6"/>
  <c r="M36" i="6"/>
  <c r="O36" i="6"/>
  <c r="L15" i="6"/>
  <c r="M30" i="6"/>
  <c r="M38" i="6"/>
  <c r="H22" i="6" l="1"/>
  <c r="H23" i="6"/>
  <c r="L7" i="6"/>
  <c r="H25" i="6"/>
  <c r="H16" i="6"/>
  <c r="L34" i="6"/>
  <c r="H34" i="6"/>
  <c r="H35" i="6"/>
  <c r="H29" i="6"/>
  <c r="H10" i="6"/>
  <c r="L21" i="6"/>
  <c r="L38" i="6"/>
  <c r="L16" i="6"/>
  <c r="H33" i="6"/>
  <c r="L31" i="6"/>
  <c r="L37" i="6"/>
  <c r="E26" i="6"/>
  <c r="E7" i="6"/>
  <c r="E28" i="6"/>
  <c r="H19" i="6"/>
  <c r="E23" i="6"/>
  <c r="L9" i="6"/>
  <c r="L27" i="6"/>
  <c r="L17" i="6"/>
  <c r="L33" i="6"/>
  <c r="L25" i="6"/>
  <c r="L35" i="6"/>
  <c r="L36" i="6"/>
  <c r="L28" i="6"/>
  <c r="L18" i="6"/>
  <c r="E12" i="6"/>
  <c r="E34" i="6"/>
  <c r="E20" i="6"/>
  <c r="H36" i="6"/>
  <c r="H28" i="6"/>
  <c r="H12" i="6"/>
  <c r="H13" i="6"/>
  <c r="H30" i="6"/>
  <c r="H20" i="6"/>
  <c r="H14" i="6"/>
  <c r="H7" i="6"/>
  <c r="L29" i="6"/>
  <c r="L12" i="6"/>
  <c r="E29" i="6"/>
  <c r="H24" i="6"/>
  <c r="H5" i="6"/>
  <c r="L26" i="6"/>
  <c r="L8" i="6"/>
  <c r="E17" i="6"/>
  <c r="E21" i="6"/>
  <c r="E19" i="6"/>
  <c r="L11" i="6"/>
  <c r="H32" i="6"/>
  <c r="L13" i="6"/>
  <c r="E37" i="6"/>
  <c r="L20" i="6"/>
  <c r="H11" i="6"/>
  <c r="E16" i="6"/>
  <c r="E38" i="6"/>
  <c r="E30" i="6"/>
  <c r="E18" i="6"/>
  <c r="E14" i="6"/>
  <c r="E33" i="6"/>
  <c r="E22" i="6"/>
  <c r="E9" i="6"/>
  <c r="E24" i="6"/>
  <c r="E25" i="6"/>
  <c r="E6" i="6"/>
  <c r="E35" i="6"/>
  <c r="H27" i="6"/>
  <c r="E5" i="6"/>
  <c r="H15" i="6"/>
  <c r="H26" i="6"/>
  <c r="L30" i="6"/>
  <c r="L23" i="6"/>
  <c r="E13" i="6"/>
  <c r="H9" i="6"/>
  <c r="H37" i="6"/>
  <c r="L19" i="6"/>
  <c r="H6" i="6"/>
  <c r="H38" i="6"/>
  <c r="E8" i="6"/>
  <c r="E32" i="6"/>
  <c r="H18" i="6"/>
  <c r="H8" i="6"/>
  <c r="L10" i="6"/>
  <c r="E27" i="6"/>
  <c r="L24" i="6"/>
  <c r="L6" i="6"/>
  <c r="E36" i="6"/>
  <c r="H17" i="6"/>
  <c r="E11" i="6"/>
  <c r="L22" i="6"/>
  <c r="E31" i="6"/>
  <c r="E10" i="6"/>
  <c r="T22" i="5"/>
  <c r="U22" i="5" s="1"/>
  <c r="R22" i="5"/>
  <c r="S22" i="5" s="1"/>
  <c r="Q22" i="5"/>
  <c r="O22" i="5"/>
  <c r="P22" i="5" s="1"/>
  <c r="M22" i="5"/>
  <c r="N22" i="5" s="1"/>
  <c r="L22" i="5"/>
  <c r="J22" i="5"/>
  <c r="H22" i="5"/>
  <c r="I22" i="5" s="1"/>
  <c r="G22" i="5"/>
  <c r="E22" i="5"/>
  <c r="C22" i="5"/>
  <c r="B22" i="5"/>
  <c r="F22" i="5" s="1"/>
  <c r="U21" i="5"/>
  <c r="S21" i="5"/>
  <c r="P21" i="5"/>
  <c r="N21" i="5"/>
  <c r="K21" i="5"/>
  <c r="I21" i="5"/>
  <c r="F21" i="5"/>
  <c r="D21" i="5"/>
  <c r="U20" i="5"/>
  <c r="S20" i="5"/>
  <c r="P20" i="5"/>
  <c r="N20" i="5"/>
  <c r="K20" i="5"/>
  <c r="I20" i="5"/>
  <c r="F20" i="5"/>
  <c r="D20" i="5"/>
  <c r="U19" i="5"/>
  <c r="S19" i="5"/>
  <c r="P19" i="5"/>
  <c r="N19" i="5"/>
  <c r="K19" i="5"/>
  <c r="I19" i="5"/>
  <c r="F19" i="5"/>
  <c r="D19" i="5"/>
  <c r="U18" i="5"/>
  <c r="S18" i="5"/>
  <c r="P18" i="5"/>
  <c r="N18" i="5"/>
  <c r="K18" i="5"/>
  <c r="I18" i="5"/>
  <c r="F18" i="5"/>
  <c r="D18" i="5"/>
  <c r="U17" i="5"/>
  <c r="S17" i="5"/>
  <c r="P17" i="5"/>
  <c r="N17" i="5"/>
  <c r="K17" i="5"/>
  <c r="I17" i="5"/>
  <c r="F17" i="5"/>
  <c r="D17" i="5"/>
  <c r="U16" i="5"/>
  <c r="S16" i="5"/>
  <c r="P16" i="5"/>
  <c r="N16" i="5"/>
  <c r="K16" i="5"/>
  <c r="I16" i="5"/>
  <c r="F16" i="5"/>
  <c r="D16" i="5"/>
  <c r="U15" i="5"/>
  <c r="S15" i="5"/>
  <c r="P15" i="5"/>
  <c r="N15" i="5"/>
  <c r="K15" i="5"/>
  <c r="I15" i="5"/>
  <c r="F15" i="5"/>
  <c r="D15" i="5"/>
  <c r="U14" i="5"/>
  <c r="S14" i="5"/>
  <c r="P14" i="5"/>
  <c r="N14" i="5"/>
  <c r="K14" i="5"/>
  <c r="I14" i="5"/>
  <c r="F14" i="5"/>
  <c r="D14" i="5"/>
  <c r="U13" i="5"/>
  <c r="S13" i="5"/>
  <c r="P13" i="5"/>
  <c r="N13" i="5"/>
  <c r="K13" i="5"/>
  <c r="I13" i="5"/>
  <c r="F13" i="5"/>
  <c r="D13" i="5"/>
  <c r="P12" i="5"/>
  <c r="N12" i="5"/>
  <c r="P11" i="5"/>
  <c r="N11" i="5"/>
  <c r="P10" i="5"/>
  <c r="N10" i="5"/>
  <c r="P9" i="5"/>
  <c r="N9" i="5"/>
  <c r="P8" i="5"/>
  <c r="N8" i="5"/>
  <c r="P7" i="5"/>
  <c r="N7" i="5"/>
  <c r="P6" i="5"/>
  <c r="N6" i="5"/>
  <c r="P5" i="5"/>
  <c r="N5" i="5"/>
  <c r="P4" i="5"/>
  <c r="N4" i="5"/>
  <c r="K22" i="5" l="1"/>
  <c r="D22" i="5"/>
  <c r="H54" i="4"/>
  <c r="K54" i="4" s="1"/>
  <c r="G54" i="4"/>
  <c r="J54" i="4" s="1"/>
  <c r="B54" i="4"/>
  <c r="F54" i="4" s="1"/>
  <c r="I54" i="4" s="1"/>
  <c r="K53" i="4"/>
  <c r="I53" i="4"/>
  <c r="H53" i="4"/>
  <c r="G53" i="4"/>
  <c r="J53" i="4" s="1"/>
  <c r="F53" i="4"/>
  <c r="J52" i="4"/>
  <c r="I52" i="4"/>
  <c r="H52" i="4"/>
  <c r="K52" i="4" s="1"/>
  <c r="G52" i="4"/>
  <c r="F52" i="4"/>
  <c r="K51" i="4"/>
  <c r="H51" i="4"/>
  <c r="G51" i="4"/>
  <c r="J51" i="4" s="1"/>
  <c r="F51" i="4"/>
  <c r="I51" i="4" s="1"/>
  <c r="K50" i="4"/>
  <c r="I50" i="4"/>
  <c r="H50" i="4"/>
  <c r="G50" i="4"/>
  <c r="J50" i="4" s="1"/>
  <c r="F50" i="4"/>
  <c r="K49" i="4"/>
  <c r="I49" i="4"/>
  <c r="H49" i="4"/>
  <c r="G49" i="4"/>
  <c r="J49" i="4" s="1"/>
  <c r="F49" i="4"/>
  <c r="J48" i="4"/>
  <c r="I48" i="4"/>
  <c r="H48" i="4"/>
  <c r="K48" i="4" s="1"/>
  <c r="G48" i="4"/>
  <c r="F48" i="4"/>
  <c r="K47" i="4"/>
  <c r="H47" i="4"/>
  <c r="G47" i="4"/>
  <c r="J47" i="4" s="1"/>
  <c r="F47" i="4"/>
  <c r="I47" i="4" s="1"/>
  <c r="K46" i="4"/>
  <c r="I46" i="4"/>
  <c r="H46" i="4"/>
  <c r="G46" i="4"/>
  <c r="J46" i="4" s="1"/>
  <c r="F46" i="4"/>
  <c r="K45" i="4"/>
  <c r="I45" i="4"/>
  <c r="H45" i="4"/>
  <c r="G45" i="4"/>
  <c r="J45" i="4" s="1"/>
  <c r="F45" i="4"/>
  <c r="J44" i="4"/>
  <c r="I44" i="4"/>
  <c r="H44" i="4"/>
  <c r="K44" i="4" s="1"/>
  <c r="G44" i="4"/>
  <c r="F44" i="4"/>
  <c r="K43" i="4"/>
  <c r="H43" i="4"/>
  <c r="G43" i="4"/>
  <c r="J43" i="4" s="1"/>
  <c r="F43" i="4"/>
  <c r="I43" i="4" s="1"/>
  <c r="K42" i="4"/>
  <c r="J42" i="4"/>
  <c r="I42" i="4"/>
  <c r="H42" i="4"/>
  <c r="G42" i="4"/>
  <c r="F42" i="4"/>
  <c r="K41" i="4"/>
  <c r="I41" i="4"/>
  <c r="H41" i="4"/>
  <c r="G41" i="4"/>
  <c r="J41" i="4" s="1"/>
  <c r="F41" i="4"/>
  <c r="J40" i="4"/>
  <c r="I40" i="4"/>
  <c r="H40" i="4"/>
  <c r="K40" i="4" s="1"/>
  <c r="G40" i="4"/>
  <c r="F40" i="4"/>
  <c r="K39" i="4"/>
  <c r="H39" i="4"/>
  <c r="G39" i="4"/>
  <c r="J39" i="4" s="1"/>
  <c r="F39" i="4"/>
  <c r="I39" i="4" s="1"/>
  <c r="K38" i="4"/>
  <c r="J38" i="4"/>
  <c r="I38" i="4"/>
  <c r="H38" i="4"/>
  <c r="G38" i="4"/>
  <c r="F38" i="4"/>
  <c r="K37" i="4"/>
  <c r="I37" i="4"/>
  <c r="H37" i="4"/>
  <c r="G37" i="4"/>
  <c r="J37" i="4" s="1"/>
  <c r="F37" i="4"/>
  <c r="J36" i="4"/>
  <c r="I36" i="4"/>
  <c r="H36" i="4"/>
  <c r="K36" i="4" s="1"/>
  <c r="G36" i="4"/>
  <c r="F36" i="4"/>
  <c r="K35" i="4"/>
  <c r="H35" i="4"/>
  <c r="G35" i="4"/>
  <c r="J35" i="4" s="1"/>
  <c r="F35" i="4"/>
  <c r="I35" i="4" s="1"/>
  <c r="K34" i="4"/>
  <c r="J34" i="4"/>
  <c r="I34" i="4"/>
  <c r="H34" i="4"/>
  <c r="G34" i="4"/>
  <c r="F34" i="4"/>
  <c r="K33" i="4"/>
  <c r="I33" i="4"/>
  <c r="H33" i="4"/>
  <c r="G33" i="4"/>
  <c r="J33" i="4" s="1"/>
  <c r="F33" i="4"/>
  <c r="J32" i="4"/>
  <c r="I32" i="4"/>
  <c r="H32" i="4"/>
  <c r="K32" i="4" s="1"/>
  <c r="G32" i="4"/>
  <c r="F32" i="4"/>
  <c r="K31" i="4"/>
  <c r="H31" i="4"/>
  <c r="G31" i="4"/>
  <c r="J31" i="4" s="1"/>
  <c r="F31" i="4"/>
  <c r="I31" i="4" s="1"/>
  <c r="K30" i="4"/>
  <c r="J30" i="4"/>
  <c r="I30" i="4"/>
  <c r="H30" i="4"/>
  <c r="G30" i="4"/>
  <c r="F30" i="4"/>
  <c r="K29" i="4"/>
  <c r="I29" i="4"/>
  <c r="H29" i="4"/>
  <c r="G29" i="4"/>
  <c r="J29" i="4" s="1"/>
  <c r="F29" i="4"/>
  <c r="J28" i="4"/>
  <c r="I28" i="4"/>
  <c r="H28" i="4"/>
  <c r="K28" i="4" s="1"/>
  <c r="G28" i="4"/>
  <c r="F28" i="4"/>
  <c r="K27" i="4"/>
  <c r="H27" i="4"/>
  <c r="G27" i="4"/>
  <c r="J27" i="4" s="1"/>
  <c r="F27" i="4"/>
  <c r="I27" i="4" s="1"/>
  <c r="K26" i="4"/>
  <c r="J26" i="4"/>
  <c r="I26" i="4"/>
  <c r="H26" i="4"/>
  <c r="G26" i="4"/>
  <c r="F26" i="4"/>
  <c r="K25" i="4"/>
  <c r="I25" i="4"/>
  <c r="H25" i="4"/>
  <c r="G25" i="4"/>
  <c r="J25" i="4" s="1"/>
  <c r="F25" i="4"/>
  <c r="J24" i="4"/>
  <c r="I24" i="4"/>
  <c r="H24" i="4"/>
  <c r="K24" i="4" s="1"/>
  <c r="G24" i="4"/>
  <c r="F24" i="4"/>
  <c r="K23" i="4"/>
  <c r="H23" i="4"/>
  <c r="G23" i="4"/>
  <c r="J23" i="4" s="1"/>
  <c r="F23" i="4"/>
  <c r="I23" i="4" s="1"/>
  <c r="K22" i="4"/>
  <c r="J22" i="4"/>
  <c r="I22" i="4"/>
  <c r="H22" i="4"/>
  <c r="G22" i="4"/>
  <c r="F22" i="4"/>
  <c r="K21" i="4"/>
  <c r="I21" i="4"/>
  <c r="H21" i="4"/>
  <c r="G21" i="4"/>
  <c r="J21" i="4" s="1"/>
  <c r="F21" i="4"/>
  <c r="J20" i="4"/>
  <c r="I20" i="4"/>
  <c r="H20" i="4"/>
  <c r="K20" i="4" s="1"/>
  <c r="G20" i="4"/>
  <c r="F20" i="4"/>
  <c r="K19" i="4"/>
  <c r="H19" i="4"/>
  <c r="G19" i="4"/>
  <c r="J19" i="4" s="1"/>
  <c r="F19" i="4"/>
  <c r="I19" i="4" s="1"/>
  <c r="K18" i="4"/>
  <c r="J18" i="4"/>
  <c r="I18" i="4"/>
  <c r="H18" i="4"/>
  <c r="G18" i="4"/>
  <c r="F18" i="4"/>
  <c r="F15" i="4" s="1"/>
  <c r="I15" i="4" s="1"/>
  <c r="K17" i="4"/>
  <c r="I17" i="4"/>
  <c r="H17" i="4"/>
  <c r="G17" i="4"/>
  <c r="J17" i="4" s="1"/>
  <c r="F17" i="4"/>
  <c r="J16" i="4"/>
  <c r="I16" i="4"/>
  <c r="H16" i="4"/>
  <c r="K16" i="4" s="1"/>
  <c r="G16" i="4"/>
  <c r="G15" i="4" s="1"/>
  <c r="J15" i="4" s="1"/>
  <c r="F16" i="4"/>
  <c r="K15" i="4"/>
  <c r="H15" i="4"/>
  <c r="E15" i="4"/>
  <c r="D15" i="4"/>
  <c r="C15" i="4"/>
  <c r="B15" i="4"/>
  <c r="J14" i="4"/>
  <c r="I14" i="4"/>
  <c r="H14" i="4"/>
  <c r="K14" i="4" s="1"/>
  <c r="G14" i="4"/>
  <c r="F14" i="4"/>
  <c r="K13" i="4"/>
  <c r="H13" i="4"/>
  <c r="G13" i="4"/>
  <c r="J13" i="4" s="1"/>
  <c r="F13" i="4"/>
  <c r="I13" i="4" s="1"/>
  <c r="K6" i="4"/>
  <c r="J6" i="4"/>
  <c r="I6" i="4"/>
  <c r="H6" i="4"/>
  <c r="G6" i="4"/>
  <c r="F6" i="4"/>
  <c r="K5" i="4"/>
  <c r="I5" i="4"/>
  <c r="H5" i="4"/>
  <c r="G5" i="4"/>
  <c r="J5" i="4" s="1"/>
  <c r="F5" i="4"/>
  <c r="I4" i="4"/>
  <c r="H4" i="4"/>
  <c r="G4" i="4"/>
  <c r="J4" i="4" s="1"/>
  <c r="F4" i="4"/>
  <c r="K3" i="4"/>
  <c r="J3" i="4"/>
  <c r="H3" i="4"/>
  <c r="G3" i="4"/>
  <c r="F3" i="4"/>
  <c r="I3" i="4" s="1"/>
  <c r="F413" i="2"/>
  <c r="E413" i="2"/>
  <c r="E287" i="2"/>
  <c r="M157" i="1"/>
  <c r="K157" i="1"/>
  <c r="I157" i="1"/>
  <c r="G157" i="1"/>
  <c r="M156" i="1"/>
  <c r="K156" i="1"/>
  <c r="I156" i="1"/>
  <c r="G156" i="1"/>
  <c r="M155" i="1"/>
  <c r="K155" i="1"/>
  <c r="I155" i="1"/>
  <c r="G155" i="1"/>
  <c r="M154" i="1"/>
  <c r="K154" i="1"/>
  <c r="I154" i="1"/>
  <c r="G154" i="1"/>
  <c r="M153" i="1"/>
  <c r="K153" i="1"/>
  <c r="I153" i="1"/>
  <c r="G153" i="1"/>
  <c r="M152" i="1"/>
  <c r="K152" i="1"/>
  <c r="I152" i="1"/>
  <c r="G152" i="1"/>
  <c r="M151" i="1"/>
  <c r="K151" i="1"/>
  <c r="I151" i="1"/>
  <c r="G151" i="1"/>
  <c r="M150" i="1"/>
  <c r="K150" i="1"/>
  <c r="I150" i="1"/>
  <c r="G150" i="1"/>
  <c r="M149" i="1"/>
  <c r="K149" i="1"/>
  <c r="I149" i="1"/>
  <c r="G149" i="1"/>
  <c r="M148" i="1"/>
  <c r="K148" i="1"/>
  <c r="I148" i="1"/>
  <c r="G148" i="1"/>
  <c r="M147" i="1"/>
  <c r="K147" i="1"/>
  <c r="I147" i="1"/>
  <c r="G147" i="1"/>
  <c r="M146" i="1"/>
  <c r="K146" i="1"/>
  <c r="I146" i="1"/>
  <c r="G146" i="1"/>
  <c r="M145" i="1"/>
  <c r="K145" i="1"/>
  <c r="I145" i="1"/>
  <c r="G145" i="1"/>
  <c r="M144" i="1"/>
  <c r="K144" i="1"/>
  <c r="I144" i="1"/>
  <c r="G144" i="1"/>
  <c r="M143" i="1"/>
  <c r="K143" i="1"/>
  <c r="I143" i="1"/>
  <c r="G143" i="1"/>
  <c r="M142" i="1"/>
  <c r="K142" i="1"/>
  <c r="I142" i="1"/>
  <c r="G142" i="1"/>
  <c r="M141" i="1"/>
  <c r="K141" i="1"/>
  <c r="I141" i="1"/>
  <c r="G141" i="1"/>
  <c r="M140" i="1"/>
  <c r="K140" i="1"/>
  <c r="I140" i="1"/>
  <c r="G140" i="1"/>
  <c r="M139" i="1"/>
  <c r="K139" i="1"/>
  <c r="I139" i="1"/>
  <c r="G139" i="1"/>
  <c r="M138" i="1"/>
  <c r="K138" i="1"/>
  <c r="I138" i="1"/>
  <c r="G138" i="1"/>
  <c r="M137" i="1"/>
  <c r="K137" i="1"/>
  <c r="I137" i="1"/>
  <c r="G137" i="1"/>
  <c r="M136" i="1"/>
  <c r="K136" i="1"/>
  <c r="I136" i="1"/>
  <c r="G136" i="1"/>
  <c r="M135" i="1"/>
  <c r="K135" i="1"/>
  <c r="I135" i="1"/>
  <c r="G135" i="1"/>
  <c r="M134" i="1"/>
  <c r="K134" i="1"/>
  <c r="I134" i="1"/>
  <c r="G134" i="1"/>
  <c r="M133" i="1"/>
  <c r="K133" i="1"/>
  <c r="I133" i="1"/>
  <c r="G133" i="1"/>
  <c r="M132" i="1"/>
  <c r="K132" i="1"/>
  <c r="I132" i="1"/>
  <c r="G132" i="1"/>
  <c r="M131" i="1"/>
  <c r="K131" i="1"/>
  <c r="I131" i="1"/>
  <c r="G131" i="1"/>
  <c r="M130" i="1"/>
  <c r="K130" i="1"/>
  <c r="I130" i="1"/>
  <c r="G130" i="1"/>
  <c r="M129" i="1"/>
  <c r="K129" i="1"/>
  <c r="I129" i="1"/>
  <c r="G129" i="1"/>
  <c r="M128" i="1"/>
  <c r="K128" i="1"/>
  <c r="I128" i="1"/>
  <c r="G128" i="1"/>
  <c r="M127" i="1"/>
  <c r="K127" i="1"/>
  <c r="I127" i="1"/>
  <c r="G127" i="1"/>
  <c r="M126" i="1"/>
  <c r="K126" i="1"/>
  <c r="I126" i="1"/>
  <c r="G126" i="1"/>
  <c r="M125" i="1"/>
  <c r="K125" i="1"/>
  <c r="I125" i="1"/>
  <c r="G125" i="1"/>
  <c r="M124" i="1"/>
  <c r="K124" i="1"/>
  <c r="I124" i="1"/>
  <c r="G124" i="1"/>
  <c r="M123" i="1"/>
  <c r="K123" i="1"/>
  <c r="I123" i="1"/>
  <c r="G123" i="1"/>
  <c r="M122" i="1"/>
  <c r="K122" i="1"/>
  <c r="I122" i="1"/>
  <c r="G122" i="1"/>
  <c r="M121" i="1"/>
  <c r="K121" i="1"/>
  <c r="I121" i="1"/>
  <c r="G121" i="1"/>
  <c r="M120" i="1"/>
  <c r="K120" i="1"/>
  <c r="I120" i="1"/>
  <c r="G120" i="1"/>
  <c r="M119" i="1"/>
  <c r="K119" i="1"/>
  <c r="I119" i="1"/>
  <c r="G119" i="1"/>
  <c r="M118" i="1"/>
  <c r="K118" i="1"/>
  <c r="I118" i="1"/>
  <c r="G118" i="1"/>
  <c r="M117" i="1"/>
  <c r="K117" i="1"/>
  <c r="I117" i="1"/>
  <c r="G117" i="1"/>
  <c r="M116" i="1"/>
  <c r="K116" i="1"/>
  <c r="I116" i="1"/>
  <c r="G116" i="1"/>
  <c r="M115" i="1"/>
  <c r="K115" i="1"/>
  <c r="I115" i="1"/>
  <c r="G115" i="1"/>
  <c r="M114" i="1"/>
  <c r="K114" i="1"/>
  <c r="I114" i="1"/>
  <c r="G114" i="1"/>
  <c r="M113" i="1"/>
  <c r="K113" i="1"/>
  <c r="I113" i="1"/>
  <c r="G113" i="1"/>
  <c r="M112" i="1"/>
  <c r="K112" i="1"/>
  <c r="I112" i="1"/>
  <c r="G112" i="1"/>
  <c r="M111" i="1"/>
  <c r="K111" i="1"/>
  <c r="I111" i="1"/>
  <c r="G111" i="1"/>
  <c r="M110" i="1"/>
  <c r="K110" i="1"/>
  <c r="I110" i="1"/>
  <c r="G110" i="1"/>
  <c r="M109" i="1"/>
  <c r="K109" i="1"/>
  <c r="I109" i="1"/>
  <c r="G109" i="1"/>
  <c r="M108" i="1"/>
  <c r="K108" i="1"/>
  <c r="I108" i="1"/>
  <c r="G108" i="1"/>
  <c r="M107" i="1"/>
  <c r="K107" i="1"/>
  <c r="I107" i="1"/>
  <c r="G107" i="1"/>
  <c r="M106" i="1"/>
  <c r="K106" i="1"/>
  <c r="I106" i="1"/>
  <c r="G106" i="1"/>
  <c r="M105" i="1"/>
  <c r="K105" i="1"/>
  <c r="I105" i="1"/>
  <c r="G105" i="1"/>
  <c r="M104" i="1"/>
  <c r="K104" i="1"/>
  <c r="I104" i="1"/>
  <c r="G104" i="1"/>
  <c r="M103" i="1"/>
  <c r="K103" i="1"/>
  <c r="I103" i="1"/>
  <c r="G103" i="1"/>
  <c r="M102" i="1"/>
  <c r="K102" i="1"/>
  <c r="I102" i="1"/>
  <c r="G102" i="1"/>
  <c r="M101" i="1"/>
  <c r="K101" i="1"/>
  <c r="I101" i="1"/>
  <c r="G101" i="1"/>
  <c r="M100" i="1"/>
  <c r="K100" i="1"/>
  <c r="I100" i="1"/>
  <c r="G100" i="1"/>
  <c r="M99" i="1"/>
  <c r="K99" i="1"/>
  <c r="I99" i="1"/>
  <c r="G99" i="1"/>
  <c r="M98" i="1"/>
  <c r="K98" i="1"/>
  <c r="I98" i="1"/>
  <c r="G98" i="1"/>
  <c r="M97" i="1"/>
  <c r="K97" i="1"/>
  <c r="I97" i="1"/>
  <c r="G97" i="1"/>
  <c r="M96" i="1"/>
  <c r="K96" i="1"/>
  <c r="I96" i="1"/>
  <c r="G96" i="1"/>
  <c r="M95" i="1"/>
  <c r="K95" i="1"/>
  <c r="I95" i="1"/>
  <c r="G95" i="1"/>
  <c r="M94" i="1"/>
  <c r="K94" i="1"/>
  <c r="I94" i="1"/>
  <c r="G94" i="1"/>
  <c r="M93" i="1"/>
  <c r="K93" i="1"/>
  <c r="I93" i="1"/>
  <c r="G93" i="1"/>
  <c r="M92" i="1"/>
  <c r="K92" i="1"/>
  <c r="I92" i="1"/>
  <c r="G92" i="1"/>
  <c r="M91" i="1"/>
  <c r="K91" i="1"/>
  <c r="I91" i="1"/>
  <c r="G91" i="1"/>
  <c r="M90" i="1"/>
  <c r="K90" i="1"/>
  <c r="I90" i="1"/>
  <c r="G90" i="1"/>
  <c r="M89" i="1"/>
  <c r="K89" i="1"/>
  <c r="I89" i="1"/>
  <c r="G89" i="1"/>
  <c r="M88" i="1"/>
  <c r="K88" i="1"/>
  <c r="I88" i="1"/>
  <c r="G88" i="1"/>
  <c r="M87" i="1"/>
  <c r="K87" i="1"/>
  <c r="I87" i="1"/>
  <c r="G87" i="1"/>
  <c r="M86" i="1"/>
  <c r="K86" i="1"/>
  <c r="I86" i="1"/>
  <c r="G86" i="1"/>
  <c r="M85" i="1"/>
  <c r="K85" i="1"/>
  <c r="I85" i="1"/>
  <c r="G85" i="1"/>
  <c r="K84" i="1"/>
  <c r="H84" i="1"/>
  <c r="I84" i="1" s="1"/>
  <c r="G84" i="1"/>
  <c r="M83" i="1"/>
  <c r="K83" i="1"/>
  <c r="I83" i="1"/>
  <c r="G83" i="1"/>
  <c r="M82" i="1"/>
  <c r="K82" i="1"/>
  <c r="I82" i="1"/>
  <c r="H82" i="1"/>
  <c r="G82" i="1"/>
  <c r="M81" i="1"/>
  <c r="K81" i="1"/>
  <c r="I81" i="1"/>
  <c r="G81" i="1"/>
  <c r="M80" i="1"/>
  <c r="K80" i="1"/>
  <c r="H80" i="1"/>
  <c r="I80" i="1" s="1"/>
  <c r="G80" i="1"/>
  <c r="M79" i="1"/>
  <c r="K79" i="1"/>
  <c r="I79" i="1"/>
  <c r="G79" i="1"/>
  <c r="M78" i="1"/>
  <c r="K78" i="1"/>
  <c r="I78" i="1"/>
  <c r="G78" i="1"/>
  <c r="M77" i="1"/>
  <c r="K77" i="1"/>
  <c r="I77" i="1"/>
  <c r="G77" i="1"/>
  <c r="M76" i="1"/>
  <c r="K76" i="1"/>
  <c r="I76" i="1"/>
  <c r="G76" i="1"/>
  <c r="K75" i="1"/>
  <c r="H75" i="1"/>
  <c r="M75" i="1" s="1"/>
  <c r="G75" i="1"/>
  <c r="K74" i="1"/>
  <c r="H74" i="1"/>
  <c r="M74" i="1" s="1"/>
  <c r="G74" i="1"/>
  <c r="M73" i="1"/>
  <c r="K73" i="1"/>
  <c r="I73" i="1"/>
  <c r="H73" i="1"/>
  <c r="G73" i="1"/>
  <c r="M72" i="1"/>
  <c r="K72" i="1"/>
  <c r="I72" i="1"/>
  <c r="G72" i="1"/>
  <c r="M71" i="1"/>
  <c r="K71" i="1"/>
  <c r="I71" i="1"/>
  <c r="G71" i="1"/>
  <c r="M70" i="1"/>
  <c r="K70" i="1"/>
  <c r="I70" i="1"/>
  <c r="G70" i="1"/>
  <c r="M69" i="1"/>
  <c r="K69" i="1"/>
  <c r="I69" i="1"/>
  <c r="G69" i="1"/>
  <c r="M68" i="1"/>
  <c r="K68" i="1"/>
  <c r="I68" i="1"/>
  <c r="G68" i="1"/>
  <c r="M67" i="1"/>
  <c r="K67" i="1"/>
  <c r="I67" i="1"/>
  <c r="G67" i="1"/>
  <c r="M66" i="1"/>
  <c r="K66" i="1"/>
  <c r="I66" i="1"/>
  <c r="G66" i="1"/>
  <c r="M65" i="1"/>
  <c r="K65" i="1"/>
  <c r="I65" i="1"/>
  <c r="G65" i="1"/>
  <c r="M64" i="1"/>
  <c r="K64" i="1"/>
  <c r="I64" i="1"/>
  <c r="G64" i="1"/>
  <c r="M63" i="1"/>
  <c r="K63" i="1"/>
  <c r="I63" i="1"/>
  <c r="G63" i="1"/>
  <c r="M62" i="1"/>
  <c r="K62" i="1"/>
  <c r="I62" i="1"/>
  <c r="G62" i="1"/>
  <c r="M61" i="1"/>
  <c r="K61" i="1"/>
  <c r="I61" i="1"/>
  <c r="G61" i="1"/>
  <c r="M60" i="1"/>
  <c r="K60" i="1"/>
  <c r="I60" i="1"/>
  <c r="G60" i="1"/>
  <c r="M59" i="1"/>
  <c r="K59" i="1"/>
  <c r="I59" i="1"/>
  <c r="G59" i="1"/>
  <c r="M58" i="1"/>
  <c r="K58" i="1"/>
  <c r="I58" i="1"/>
  <c r="G58" i="1"/>
  <c r="M57" i="1"/>
  <c r="K57" i="1"/>
  <c r="I57" i="1"/>
  <c r="G57" i="1"/>
  <c r="M56" i="1"/>
  <c r="K56" i="1"/>
  <c r="I56" i="1"/>
  <c r="G56" i="1"/>
  <c r="M55" i="1"/>
  <c r="K55" i="1"/>
  <c r="I55" i="1"/>
  <c r="G55" i="1"/>
  <c r="M54" i="1"/>
  <c r="K54" i="1"/>
  <c r="I54" i="1"/>
  <c r="G54" i="1"/>
  <c r="M53" i="1"/>
  <c r="K53" i="1"/>
  <c r="I53" i="1"/>
  <c r="G53" i="1"/>
  <c r="M52" i="1"/>
  <c r="K52" i="1"/>
  <c r="I52" i="1"/>
  <c r="G52" i="1"/>
  <c r="M51" i="1"/>
  <c r="K51" i="1"/>
  <c r="I51" i="1"/>
  <c r="G51" i="1"/>
  <c r="M50" i="1"/>
  <c r="K50" i="1"/>
  <c r="I50" i="1"/>
  <c r="G50" i="1"/>
  <c r="M49" i="1"/>
  <c r="K49" i="1"/>
  <c r="I49" i="1"/>
  <c r="G49" i="1"/>
  <c r="M48" i="1"/>
  <c r="K48" i="1"/>
  <c r="I48" i="1"/>
  <c r="G48" i="1"/>
  <c r="M47" i="1"/>
  <c r="K47" i="1"/>
  <c r="I47" i="1"/>
  <c r="G47" i="1"/>
  <c r="M46" i="1"/>
  <c r="K46" i="1"/>
  <c r="I46" i="1"/>
  <c r="G46" i="1"/>
  <c r="M45" i="1"/>
  <c r="K45" i="1"/>
  <c r="I45" i="1"/>
  <c r="G45" i="1"/>
  <c r="M44" i="1"/>
  <c r="K44" i="1"/>
  <c r="I44" i="1"/>
  <c r="G44" i="1"/>
  <c r="M43" i="1"/>
  <c r="K43" i="1"/>
  <c r="I43" i="1"/>
  <c r="G43" i="1"/>
  <c r="M42" i="1"/>
  <c r="K42" i="1"/>
  <c r="I42" i="1"/>
  <c r="G42" i="1"/>
  <c r="M41" i="1"/>
  <c r="K41" i="1"/>
  <c r="I41" i="1"/>
  <c r="G41" i="1"/>
  <c r="M40" i="1"/>
  <c r="K40" i="1"/>
  <c r="I40" i="1"/>
  <c r="G40" i="1"/>
  <c r="M39" i="1"/>
  <c r="K39" i="1"/>
  <c r="I39" i="1"/>
  <c r="G39" i="1"/>
  <c r="M38" i="1"/>
  <c r="K38" i="1"/>
  <c r="I38" i="1"/>
  <c r="G38" i="1"/>
  <c r="M37" i="1"/>
  <c r="K37" i="1"/>
  <c r="I37" i="1"/>
  <c r="G37" i="1"/>
  <c r="M36" i="1"/>
  <c r="K36" i="1"/>
  <c r="I36" i="1"/>
  <c r="G36" i="1"/>
  <c r="M35" i="1"/>
  <c r="K35" i="1"/>
  <c r="I35" i="1"/>
  <c r="G35" i="1"/>
  <c r="M34" i="1"/>
  <c r="K34" i="1"/>
  <c r="I34" i="1"/>
  <c r="G34" i="1"/>
  <c r="M33" i="1"/>
  <c r="K33" i="1"/>
  <c r="I33" i="1"/>
  <c r="G33" i="1"/>
  <c r="M32" i="1"/>
  <c r="K32" i="1"/>
  <c r="I32" i="1"/>
  <c r="G32" i="1"/>
  <c r="M31" i="1"/>
  <c r="K31" i="1"/>
  <c r="I31" i="1"/>
  <c r="G31" i="1"/>
  <c r="M30" i="1"/>
  <c r="K30" i="1"/>
  <c r="I30" i="1"/>
  <c r="G30" i="1"/>
  <c r="M29" i="1"/>
  <c r="K29" i="1"/>
  <c r="I29" i="1"/>
  <c r="G29" i="1"/>
  <c r="M28" i="1"/>
  <c r="K28" i="1"/>
  <c r="I28" i="1"/>
  <c r="G28" i="1"/>
  <c r="M27" i="1"/>
  <c r="K27" i="1"/>
  <c r="I27" i="1"/>
  <c r="G27" i="1"/>
  <c r="M26" i="1"/>
  <c r="K26" i="1"/>
  <c r="I26" i="1"/>
  <c r="G26" i="1"/>
  <c r="M25" i="1"/>
  <c r="K25" i="1"/>
  <c r="I25" i="1"/>
  <c r="G25" i="1"/>
  <c r="M24" i="1"/>
  <c r="K24" i="1"/>
  <c r="I24" i="1"/>
  <c r="G24" i="1"/>
  <c r="M23" i="1"/>
  <c r="K23" i="1"/>
  <c r="I23" i="1"/>
  <c r="G23" i="1"/>
  <c r="M22" i="1"/>
  <c r="K22" i="1"/>
  <c r="I22" i="1"/>
  <c r="G22" i="1"/>
  <c r="M21" i="1"/>
  <c r="K21" i="1"/>
  <c r="I21" i="1"/>
  <c r="G21" i="1"/>
  <c r="M20" i="1"/>
  <c r="K20" i="1"/>
  <c r="I20" i="1"/>
  <c r="G20" i="1"/>
  <c r="M19" i="1"/>
  <c r="K19" i="1"/>
  <c r="I19" i="1"/>
  <c r="G19" i="1"/>
  <c r="M18" i="1"/>
  <c r="K18" i="1"/>
  <c r="I18" i="1"/>
  <c r="G18" i="1"/>
  <c r="M17" i="1"/>
  <c r="K17" i="1"/>
  <c r="I17" i="1"/>
  <c r="G17" i="1"/>
  <c r="M16" i="1"/>
  <c r="K16" i="1"/>
  <c r="I16" i="1"/>
  <c r="G16" i="1"/>
  <c r="M15" i="1"/>
  <c r="K15" i="1"/>
  <c r="I15" i="1"/>
  <c r="G15" i="1"/>
  <c r="M14" i="1"/>
  <c r="K14" i="1"/>
  <c r="I14" i="1"/>
  <c r="G14" i="1"/>
  <c r="M13" i="1"/>
  <c r="K13" i="1"/>
  <c r="I13" i="1"/>
  <c r="G13" i="1"/>
  <c r="M12" i="1"/>
  <c r="K12" i="1"/>
  <c r="I12" i="1"/>
  <c r="G12" i="1"/>
  <c r="M11" i="1"/>
  <c r="K11" i="1"/>
  <c r="I11" i="1"/>
  <c r="G11" i="1"/>
  <c r="M10" i="1"/>
  <c r="K10" i="1"/>
  <c r="I10" i="1"/>
  <c r="G10" i="1"/>
  <c r="M9" i="1"/>
  <c r="K9" i="1"/>
  <c r="I9" i="1"/>
  <c r="G9" i="1"/>
  <c r="M8" i="1"/>
  <c r="K8" i="1"/>
  <c r="I8" i="1"/>
  <c r="G8" i="1"/>
  <c r="M7" i="1"/>
  <c r="K7" i="1"/>
  <c r="I7" i="1"/>
  <c r="G7" i="1"/>
  <c r="M6" i="1"/>
  <c r="K6" i="1"/>
  <c r="I6" i="1"/>
  <c r="G6" i="1"/>
  <c r="M5" i="1"/>
  <c r="K5" i="1"/>
  <c r="I5" i="1"/>
  <c r="G5" i="1"/>
  <c r="M4" i="1"/>
  <c r="K4" i="1"/>
  <c r="I4" i="1"/>
  <c r="G4" i="1"/>
  <c r="M3" i="1"/>
  <c r="K3" i="1"/>
  <c r="I3" i="1"/>
  <c r="G3" i="1"/>
  <c r="M2" i="1"/>
  <c r="K2" i="1"/>
  <c r="I2" i="1"/>
  <c r="G2" i="1"/>
  <c r="I75" i="1" l="1"/>
  <c r="M84" i="1"/>
  <c r="I74" i="1"/>
</calcChain>
</file>

<file path=xl/sharedStrings.xml><?xml version="1.0" encoding="utf-8"?>
<sst xmlns="http://schemas.openxmlformats.org/spreadsheetml/2006/main" count="2285" uniqueCount="575">
  <si>
    <t>MODO</t>
  </si>
  <si>
    <t>PROYECTOS</t>
  </si>
  <si>
    <t>DEPARTAMENTO</t>
  </si>
  <si>
    <t>COMPROMETIDO 2022</t>
  </si>
  <si>
    <t>OBLIGADO 2022</t>
  </si>
  <si>
    <t>COMPROMETIDO 2023</t>
  </si>
  <si>
    <t>VARIACIÓN COMPROMISOS</t>
  </si>
  <si>
    <t>OBLIGADO 2023</t>
  </si>
  <si>
    <t>VARIACIÓN OBLIGACIONES</t>
  </si>
  <si>
    <t>COMPROMETIDO 2024</t>
  </si>
  <si>
    <t>OBLIGADO 2024</t>
  </si>
  <si>
    <t>Carretero 4G</t>
  </si>
  <si>
    <t>Autop. Mar 2</t>
  </si>
  <si>
    <t>Antioquia</t>
  </si>
  <si>
    <t>Autop. Mar 1</t>
  </si>
  <si>
    <t>Rumichaca - Pasto</t>
  </si>
  <si>
    <t>Nariño</t>
  </si>
  <si>
    <t>Mulaló - Loboguerrero</t>
  </si>
  <si>
    <t>Valle del Cauca</t>
  </si>
  <si>
    <t>Pacífico 1</t>
  </si>
  <si>
    <t>Río Magdalena 2</t>
  </si>
  <si>
    <t>Santander</t>
  </si>
  <si>
    <t>Pamplona - Cúcuta</t>
  </si>
  <si>
    <t>Norte de Santander</t>
  </si>
  <si>
    <t>V/cio - Yopal</t>
  </si>
  <si>
    <t>Cundinamarca</t>
  </si>
  <si>
    <t>Casanare</t>
  </si>
  <si>
    <t>Meta</t>
  </si>
  <si>
    <t>Pacífico 3</t>
  </si>
  <si>
    <t>Caldas</t>
  </si>
  <si>
    <t>Risaralda</t>
  </si>
  <si>
    <t>Conexión Norte</t>
  </si>
  <si>
    <t>Carretero 1,2,3G</t>
  </si>
  <si>
    <t>Ruta del Sol 3</t>
  </si>
  <si>
    <t>Magdalena</t>
  </si>
  <si>
    <t>Bolívar</t>
  </si>
  <si>
    <t>Cesar</t>
  </si>
  <si>
    <t>Popayán - Santander de Quilichao</t>
  </si>
  <si>
    <t>Cauca</t>
  </si>
  <si>
    <t>Santana - Mocoa - Neiva</t>
  </si>
  <si>
    <t>Huila</t>
  </si>
  <si>
    <t>Putumayo</t>
  </si>
  <si>
    <t>B/manga - B/meja - Yondó</t>
  </si>
  <si>
    <t>B/manga - Pamplona</t>
  </si>
  <si>
    <t>Carretero 5G</t>
  </si>
  <si>
    <t>Pto Salgar - B/meja</t>
  </si>
  <si>
    <t>Boyacá</t>
  </si>
  <si>
    <t>Cartagena - B/quilla y Circunvalar de la Prosperidad</t>
  </si>
  <si>
    <t>Atlántico</t>
  </si>
  <si>
    <t>Pacífico 2</t>
  </si>
  <si>
    <t>Perimetral de Oriente</t>
  </si>
  <si>
    <t>Sabana de Torres - Curumaní</t>
  </si>
  <si>
    <t>Honda - Puerto Salgar - Girardot</t>
  </si>
  <si>
    <t>Tolima</t>
  </si>
  <si>
    <t>Tr.del Sisga</t>
  </si>
  <si>
    <t>Tr. del Sisga</t>
  </si>
  <si>
    <t>Puerta de Hierro - Palmar de Varela y Carreto - Cruz del Viso</t>
  </si>
  <si>
    <t>Sucre</t>
  </si>
  <si>
    <t>Armenia - Pereira - Manizales</t>
  </si>
  <si>
    <t>Quindío</t>
  </si>
  <si>
    <t>Ruta del Sol I</t>
  </si>
  <si>
    <t>Ruta del Sol II</t>
  </si>
  <si>
    <t>Bogotá - V/cio</t>
  </si>
  <si>
    <t>Ruta Caribe</t>
  </si>
  <si>
    <t>Cordoba - Sucre</t>
  </si>
  <si>
    <t>Córdoba</t>
  </si>
  <si>
    <t>Loboguerero - Buga</t>
  </si>
  <si>
    <t>Ye de Cienaga - Tasajera</t>
  </si>
  <si>
    <t>Zipaquira - Palenque</t>
  </si>
  <si>
    <t>Briceño - Tunja - Sogamoso</t>
  </si>
  <si>
    <t>Cartagena - B/quilla</t>
  </si>
  <si>
    <t>Férreo</t>
  </si>
  <si>
    <t>Rehabilitación, mtto de vías férreas</t>
  </si>
  <si>
    <t>Bogotá</t>
  </si>
  <si>
    <t>Nacional</t>
  </si>
  <si>
    <t>Fortalecimiento Carretero</t>
  </si>
  <si>
    <t xml:space="preserve">Apoyo gestión del estado. obras complementarias y compra de predios. contratos de concesión.  </t>
  </si>
  <si>
    <t>La Guajira</t>
  </si>
  <si>
    <t>Fluvial y Maritimo</t>
  </si>
  <si>
    <t>Apoyo puertos</t>
  </si>
  <si>
    <t>Por regionalizar</t>
  </si>
  <si>
    <t>San Andrés, Providencia y Santa Catalina</t>
  </si>
  <si>
    <t>Apoyo a puertos concesionados</t>
  </si>
  <si>
    <t>Aeroportuario</t>
  </si>
  <si>
    <t>Supervisión de la infraestructura aeroportuaria</t>
  </si>
  <si>
    <t>Obras complementarias y compra de predios Transversal de las Américas</t>
  </si>
  <si>
    <t xml:space="preserve">Apoyo a aeropuertos concesionados nacional	</t>
  </si>
  <si>
    <t>Chocó</t>
  </si>
  <si>
    <t>Apoyo a operación vías primarias concesionadas</t>
  </si>
  <si>
    <t>Apoyo a operación vías férreas concesionadas</t>
  </si>
  <si>
    <t>Apoyo a operación vías concesionadas a través de IPS</t>
  </si>
  <si>
    <t xml:space="preserve">Desarrollo de Obras Complementarias, gestión social, ambiental y predial </t>
  </si>
  <si>
    <t>Control y seguimiento vías primarias</t>
  </si>
  <si>
    <t>Control y seguimiento Aeropuertos</t>
  </si>
  <si>
    <t>Control y seguimiento vìas férreas</t>
  </si>
  <si>
    <t>Control y seguimiento Puertos</t>
  </si>
  <si>
    <t>Control y seguimiento vias fluviales</t>
  </si>
  <si>
    <t>Canal del Dique</t>
  </si>
  <si>
    <t>Rehabilitación red vial primaria concesionada</t>
  </si>
  <si>
    <t>Fortalecimiento para capturar el beneficio económico generado</t>
  </si>
  <si>
    <t>PROYECTO DE INVERSIÓN</t>
  </si>
  <si>
    <t>MUNICIPIO</t>
  </si>
  <si>
    <t>COMPROMETIDO 2025</t>
  </si>
  <si>
    <t>OBLIGADO 2025</t>
  </si>
  <si>
    <t>Autop. al Mar 2</t>
  </si>
  <si>
    <t>Cañasgordas</t>
  </si>
  <si>
    <t>Uramita</t>
  </si>
  <si>
    <t>Frontino</t>
  </si>
  <si>
    <t xml:space="preserve"> Dabeiba</t>
  </si>
  <si>
    <t xml:space="preserve"> Mutatá</t>
  </si>
  <si>
    <t>Chigorodó</t>
  </si>
  <si>
    <t>Carepa</t>
  </si>
  <si>
    <t>Apartadó</t>
  </si>
  <si>
    <t>Turbo</t>
  </si>
  <si>
    <t>Necoclí</t>
  </si>
  <si>
    <t>Autop. al Mar 1</t>
  </si>
  <si>
    <t>Medellín</t>
  </si>
  <si>
    <t>San Jerónimo</t>
  </si>
  <si>
    <t>Ebéjico</t>
  </si>
  <si>
    <t>Sopetran</t>
  </si>
  <si>
    <t>Santa Fe de Antioquia</t>
  </si>
  <si>
    <t>Giraldo</t>
  </si>
  <si>
    <t>Buritica</t>
  </si>
  <si>
    <t>Anza</t>
  </si>
  <si>
    <t>Betulia</t>
  </si>
  <si>
    <t>Concordia</t>
  </si>
  <si>
    <t>Venecia</t>
  </si>
  <si>
    <t>Ipiales</t>
  </si>
  <si>
    <t>Contadero</t>
  </si>
  <si>
    <t>Iles</t>
  </si>
  <si>
    <t>Imues</t>
  </si>
  <si>
    <t xml:space="preserve">Yacuanquer </t>
  </si>
  <si>
    <t>Tangua</t>
  </si>
  <si>
    <t>Pasto</t>
  </si>
  <si>
    <t>Mulalo - Loboguerrero</t>
  </si>
  <si>
    <t>Yumbo</t>
  </si>
  <si>
    <t>La Cumbre</t>
  </si>
  <si>
    <t>Dagua</t>
  </si>
  <si>
    <t>Pacifico 1</t>
  </si>
  <si>
    <t xml:space="preserve"> Venecia </t>
  </si>
  <si>
    <t xml:space="preserve"> Titiribí </t>
  </si>
  <si>
    <t xml:space="preserve"> Amagá </t>
  </si>
  <si>
    <t xml:space="preserve"> Caldas </t>
  </si>
  <si>
    <t>La Estrella</t>
  </si>
  <si>
    <t>Autop. al Rio Magdalena 2</t>
  </si>
  <si>
    <t>Cimitarra</t>
  </si>
  <si>
    <t>Remedios</t>
  </si>
  <si>
    <t>Vegachi</t>
  </si>
  <si>
    <t xml:space="preserve">Yali </t>
  </si>
  <si>
    <t xml:space="preserve">Yolombo </t>
  </si>
  <si>
    <t>Maceo</t>
  </si>
  <si>
    <t>Puerto Berrio</t>
  </si>
  <si>
    <t>Los Patios</t>
  </si>
  <si>
    <t>Chinacota</t>
  </si>
  <si>
    <t>Bochalema</t>
  </si>
  <si>
    <t>Pamplonita</t>
  </si>
  <si>
    <t>Pamplona</t>
  </si>
  <si>
    <t>Villavicencio - Yopal</t>
  </si>
  <si>
    <t xml:space="preserve"> Paratebueno </t>
  </si>
  <si>
    <t xml:space="preserve"> Villanueva </t>
  </si>
  <si>
    <t xml:space="preserve"> Sabanalarga </t>
  </si>
  <si>
    <t xml:space="preserve"> Monterrey </t>
  </si>
  <si>
    <t xml:space="preserve"> Tauramena </t>
  </si>
  <si>
    <t xml:space="preserve"> Aguazul </t>
  </si>
  <si>
    <t xml:space="preserve"> Yopal </t>
  </si>
  <si>
    <t xml:space="preserve"> Villavicencio </t>
  </si>
  <si>
    <t xml:space="preserve"> Restrepo </t>
  </si>
  <si>
    <t xml:space="preserve"> Cumaral </t>
  </si>
  <si>
    <t xml:space="preserve"> Barranca de Upia </t>
  </si>
  <si>
    <t>Pacifico 3</t>
  </si>
  <si>
    <t>Belalcázar</t>
  </si>
  <si>
    <t>Viterbo</t>
  </si>
  <si>
    <t>San José</t>
  </si>
  <si>
    <t>Anserma</t>
  </si>
  <si>
    <t>Manizales</t>
  </si>
  <si>
    <t>Neira</t>
  </si>
  <si>
    <t>Filadelfia</t>
  </si>
  <si>
    <t>Riosucio</t>
  </si>
  <si>
    <t>Supia</t>
  </si>
  <si>
    <t>Marmato</t>
  </si>
  <si>
    <t>Caramanta</t>
  </si>
  <si>
    <t>Valparaiso</t>
  </si>
  <si>
    <t>La Pintada</t>
  </si>
  <si>
    <t>La Virginia</t>
  </si>
  <si>
    <t>Balboa</t>
  </si>
  <si>
    <t>Santuario</t>
  </si>
  <si>
    <t>Quinchía</t>
  </si>
  <si>
    <t>Segovia</t>
  </si>
  <si>
    <t>Zaragoza</t>
  </si>
  <si>
    <t>Caucasia</t>
  </si>
  <si>
    <t>Carretero 1G-3G</t>
  </si>
  <si>
    <t>Ruta del Sol Sector III</t>
  </si>
  <si>
    <t>Ariguaní</t>
  </si>
  <si>
    <t xml:space="preserve"> Nueva Granada </t>
  </si>
  <si>
    <t xml:space="preserve"> Plato </t>
  </si>
  <si>
    <t xml:space="preserve"> Fundación </t>
  </si>
  <si>
    <t xml:space="preserve"> Aracataca </t>
  </si>
  <si>
    <t xml:space="preserve"> Zona Bananera </t>
  </si>
  <si>
    <t xml:space="preserve"> Ciénaga </t>
  </si>
  <si>
    <t xml:space="preserve"> Algarrobo </t>
  </si>
  <si>
    <t xml:space="preserve"> Zambrano </t>
  </si>
  <si>
    <t xml:space="preserve"> Carmen de Bolívar </t>
  </si>
  <si>
    <t xml:space="preserve"> Curumaní </t>
  </si>
  <si>
    <t xml:space="preserve"> Chiriguaná </t>
  </si>
  <si>
    <t xml:space="preserve"> La Jagua </t>
  </si>
  <si>
    <t xml:space="preserve"> El Paso </t>
  </si>
  <si>
    <t xml:space="preserve"> Bosconia </t>
  </si>
  <si>
    <t xml:space="preserve"> Valledupar </t>
  </si>
  <si>
    <t xml:space="preserve"> El Copey </t>
  </si>
  <si>
    <t>Popayan</t>
  </si>
  <si>
    <t>Totoró</t>
  </si>
  <si>
    <t>Cajibío</t>
  </si>
  <si>
    <t>Piendamó</t>
  </si>
  <si>
    <t>Caldono</t>
  </si>
  <si>
    <t>Santander Quilichao</t>
  </si>
  <si>
    <t xml:space="preserve"> Neiva </t>
  </si>
  <si>
    <t>Rivera</t>
  </si>
  <si>
    <t>Campoalegre</t>
  </si>
  <si>
    <t>Hobo</t>
  </si>
  <si>
    <t>Gigante</t>
  </si>
  <si>
    <t>Garzón</t>
  </si>
  <si>
    <t>Altamira</t>
  </si>
  <si>
    <t>Timaná</t>
  </si>
  <si>
    <t>Pitalito</t>
  </si>
  <si>
    <t>San Agustín</t>
  </si>
  <si>
    <t xml:space="preserve"> Mocoa </t>
  </si>
  <si>
    <t>Villagarzón</t>
  </si>
  <si>
    <t>Puerto Caicedo</t>
  </si>
  <si>
    <t>Puerto Asís</t>
  </si>
  <si>
    <t xml:space="preserve"> Santa Rosa </t>
  </si>
  <si>
    <t>Bucaramanga, Barrancabermeja, Yondó</t>
  </si>
  <si>
    <t>Yondó</t>
  </si>
  <si>
    <t>Barrancabermeja</t>
  </si>
  <si>
    <t>San Vicente de Chucurí</t>
  </si>
  <si>
    <t>Girón</t>
  </si>
  <si>
    <t>Lebrija</t>
  </si>
  <si>
    <t>Bucaramanga Pamplona</t>
  </si>
  <si>
    <t>Silos</t>
  </si>
  <si>
    <t>Mutiscua</t>
  </si>
  <si>
    <t>Sin regionalizar</t>
  </si>
  <si>
    <t>Floridablanca</t>
  </si>
  <si>
    <t>Bucaramanga</t>
  </si>
  <si>
    <t>Tona</t>
  </si>
  <si>
    <t>Pedecuesta</t>
  </si>
  <si>
    <t>Puerto Salgar - Barrancabermeja</t>
  </si>
  <si>
    <t>Puerto Salgar</t>
  </si>
  <si>
    <t>Puerto Parra</t>
  </si>
  <si>
    <t>Simacota</t>
  </si>
  <si>
    <t>Bolivar</t>
  </si>
  <si>
    <t>Puerto Boyaca</t>
  </si>
  <si>
    <t>Cartagena - Barranquilla y Circunvalar de la Prosperidad</t>
  </si>
  <si>
    <t>Juan de Acosta</t>
  </si>
  <si>
    <t>Piojó</t>
  </si>
  <si>
    <t>Tubará</t>
  </si>
  <si>
    <t>Puerto Colombia</t>
  </si>
  <si>
    <t>Malambo</t>
  </si>
  <si>
    <t>Galapa</t>
  </si>
  <si>
    <t>Barranquilla</t>
  </si>
  <si>
    <t>Cartagena</t>
  </si>
  <si>
    <t>Santa Catalina</t>
  </si>
  <si>
    <t>Pacifico 2</t>
  </si>
  <si>
    <t xml:space="preserve">Pintada </t>
  </si>
  <si>
    <t xml:space="preserve">Valparaiso </t>
  </si>
  <si>
    <t>Tamesis</t>
  </si>
  <si>
    <t xml:space="preserve">Jericó </t>
  </si>
  <si>
    <t>Tarso</t>
  </si>
  <si>
    <t xml:space="preserve">Venecia </t>
  </si>
  <si>
    <t xml:space="preserve">Caldas </t>
  </si>
  <si>
    <t xml:space="preserve">Santa Barbara </t>
  </si>
  <si>
    <t>Perimetral de Cundinamarca</t>
  </si>
  <si>
    <t>Guasca</t>
  </si>
  <si>
    <t>Guatavita</t>
  </si>
  <si>
    <t>Sesquilé</t>
  </si>
  <si>
    <t>Sopó</t>
  </si>
  <si>
    <t>La Calera</t>
  </si>
  <si>
    <t>Choachí</t>
  </si>
  <si>
    <t>Ubaque</t>
  </si>
  <si>
    <t>Caqueza</t>
  </si>
  <si>
    <t>San Alberto</t>
  </si>
  <si>
    <t>San Martin</t>
  </si>
  <si>
    <t>Aguachica</t>
  </si>
  <si>
    <t>Pailitas</t>
  </si>
  <si>
    <t>Curumani</t>
  </si>
  <si>
    <t>Chimichagua</t>
  </si>
  <si>
    <t>Gamarra</t>
  </si>
  <si>
    <t>La Gloria</t>
  </si>
  <si>
    <t>Pelaya</t>
  </si>
  <si>
    <t>Rio de Oro</t>
  </si>
  <si>
    <t>Tamalameque</t>
  </si>
  <si>
    <t>Sabana de Torres</t>
  </si>
  <si>
    <t>Rio Negro</t>
  </si>
  <si>
    <t>La Esperanza</t>
  </si>
  <si>
    <t>Flandes</t>
  </si>
  <si>
    <t>Girardot</t>
  </si>
  <si>
    <t xml:space="preserve"> Nariño</t>
  </si>
  <si>
    <t>Guataquí</t>
  </si>
  <si>
    <t>Beltran</t>
  </si>
  <si>
    <t>San Juan de Rio Seco</t>
  </si>
  <si>
    <t>Chaguaní</t>
  </si>
  <si>
    <t>Guaduas</t>
  </si>
  <si>
    <t>La Dorada</t>
  </si>
  <si>
    <t>Honda</t>
  </si>
  <si>
    <t>Transversal del Sisga</t>
  </si>
  <si>
    <t xml:space="preserve"> Chocontá </t>
  </si>
  <si>
    <t xml:space="preserve"> Machetá </t>
  </si>
  <si>
    <t xml:space="preserve"> Tibirita </t>
  </si>
  <si>
    <t xml:space="preserve"> Gauteque </t>
  </si>
  <si>
    <t xml:space="preserve"> Sutatenza </t>
  </si>
  <si>
    <t xml:space="preserve"> Garagoa </t>
  </si>
  <si>
    <t xml:space="preserve"> Macanal </t>
  </si>
  <si>
    <t xml:space="preserve"> Santa María </t>
  </si>
  <si>
    <t xml:space="preserve"> San Luis de Gaceno </t>
  </si>
  <si>
    <t xml:space="preserve"> Calamar </t>
  </si>
  <si>
    <t xml:space="preserve"> El Carmen de Bolívar </t>
  </si>
  <si>
    <t xml:space="preserve"> Mahates </t>
  </si>
  <si>
    <t xml:space="preserve"> San Jacinto </t>
  </si>
  <si>
    <t xml:space="preserve"> San Juan  Nepomuceno </t>
  </si>
  <si>
    <t xml:space="preserve"> Los Palmitos </t>
  </si>
  <si>
    <t xml:space="preserve"> Ovejas </t>
  </si>
  <si>
    <t xml:space="preserve"> Campo de la Cruz </t>
  </si>
  <si>
    <t xml:space="preserve"> Candelaria </t>
  </si>
  <si>
    <t xml:space="preserve"> Palmar de Varela </t>
  </si>
  <si>
    <t xml:space="preserve"> Ponedera </t>
  </si>
  <si>
    <t xml:space="preserve"> Suán </t>
  </si>
  <si>
    <t xml:space="preserve">Canal del Dique </t>
  </si>
  <si>
    <t>María La Baja</t>
  </si>
  <si>
    <t>Mahates</t>
  </si>
  <si>
    <t>Turbana</t>
  </si>
  <si>
    <t>Arroyo hondo</t>
  </si>
  <si>
    <t>Arjona</t>
  </si>
  <si>
    <t>Calamar</t>
  </si>
  <si>
    <t>Sopla vientos</t>
  </si>
  <si>
    <t xml:space="preserve">San Cristobal </t>
  </si>
  <si>
    <t>San Estanislao</t>
  </si>
  <si>
    <t>Suan</t>
  </si>
  <si>
    <t>Santa Lucía</t>
  </si>
  <si>
    <t>Campo de la Cruz</t>
  </si>
  <si>
    <t>Manatí</t>
  </si>
  <si>
    <t>Candelaria</t>
  </si>
  <si>
    <t xml:space="preserve">Repelón </t>
  </si>
  <si>
    <t>Luruaco</t>
  </si>
  <si>
    <t>Sabanalarga</t>
  </si>
  <si>
    <t>San Onofre</t>
  </si>
  <si>
    <t>Armenia Pereira Manizales</t>
  </si>
  <si>
    <t xml:space="preserve"> Santa Rosa De Cabal</t>
  </si>
  <si>
    <t xml:space="preserve"> Dosquebradas </t>
  </si>
  <si>
    <t xml:space="preserve"> Pereira </t>
  </si>
  <si>
    <t xml:space="preserve"> Manizales </t>
  </si>
  <si>
    <t xml:space="preserve"> Chinchiná </t>
  </si>
  <si>
    <t xml:space="preserve"> Calarcá </t>
  </si>
  <si>
    <t xml:space="preserve"> La Tebaida </t>
  </si>
  <si>
    <t xml:space="preserve"> Armenia </t>
  </si>
  <si>
    <t xml:space="preserve"> Filandia </t>
  </si>
  <si>
    <t xml:space="preserve"> Circasia  </t>
  </si>
  <si>
    <t xml:space="preserve">Salento </t>
  </si>
  <si>
    <t xml:space="preserve"> Sevilla  </t>
  </si>
  <si>
    <t xml:space="preserve"> Zarzal </t>
  </si>
  <si>
    <t>Buenaventura Loboguerrero Buga</t>
  </si>
  <si>
    <t>Buenaventura</t>
  </si>
  <si>
    <t>Restrepo</t>
  </si>
  <si>
    <t>Calima</t>
  </si>
  <si>
    <t>Yotoco</t>
  </si>
  <si>
    <t>Apoyo a aeropuertos</t>
  </si>
  <si>
    <t>Soledad</t>
  </si>
  <si>
    <t>Ctrol y seguimiento a operación de Aeropuertos concesionados</t>
  </si>
  <si>
    <t>Apoyo a puertos</t>
  </si>
  <si>
    <t>Santa Marta</t>
  </si>
  <si>
    <t>Cienaga</t>
  </si>
  <si>
    <t>Tumaco</t>
  </si>
  <si>
    <t>Tolú</t>
  </si>
  <si>
    <t>Dibulla</t>
  </si>
  <si>
    <t>Uribia</t>
  </si>
  <si>
    <t>Ctrol y seguimiento a operación de Puertos Concesionados</t>
  </si>
  <si>
    <t>Ctrol y seguimiento a las vias fluviales</t>
  </si>
  <si>
    <t xml:space="preserve">Ctrol y seguimiento a operación de vías férreas </t>
  </si>
  <si>
    <t>Obras Complementarias, gestión social, ambiental y predial de los contratos de concesión vial</t>
  </si>
  <si>
    <t>Riohacha</t>
  </si>
  <si>
    <t>Manaure</t>
  </si>
  <si>
    <t>Maicao</t>
  </si>
  <si>
    <t>Albania</t>
  </si>
  <si>
    <t>Duitama</t>
  </si>
  <si>
    <t>Santa María</t>
  </si>
  <si>
    <t>San Luis de Gaceno</t>
  </si>
  <si>
    <t>Chipaque</t>
  </si>
  <si>
    <t>Quetame</t>
  </si>
  <si>
    <t>Guayabetal</t>
  </si>
  <si>
    <t>Villavicencio</t>
  </si>
  <si>
    <t>Bogotá, D.C.</t>
  </si>
  <si>
    <t>Rehabilitación, mejoramiento, construcción, mantenimiento y operación de la red vial primaria concesionada a nivel Nacional</t>
  </si>
  <si>
    <t>Ctrol y seguimiento a operación de vías primarias concesionadas</t>
  </si>
  <si>
    <t>Rehab. construcción y mtto de red férrea</t>
  </si>
  <si>
    <t>Chiriguaná</t>
  </si>
  <si>
    <t>El Paso</t>
  </si>
  <si>
    <t>Bosconia</t>
  </si>
  <si>
    <t>El Copey</t>
  </si>
  <si>
    <t>Algarrobo</t>
  </si>
  <si>
    <t>Fundacion</t>
  </si>
  <si>
    <t>Aracataca</t>
  </si>
  <si>
    <t>Zona Bananera</t>
  </si>
  <si>
    <t xml:space="preserve"> Sonsón</t>
  </si>
  <si>
    <t xml:space="preserve">Puerto Triunfo </t>
  </si>
  <si>
    <t xml:space="preserve">Puerto Nare </t>
  </si>
  <si>
    <t>Puerto Wilches</t>
  </si>
  <si>
    <t xml:space="preserve">Sabana de Torres </t>
  </si>
  <si>
    <t>Chía</t>
  </si>
  <si>
    <t>Tocancipa</t>
  </si>
  <si>
    <t>Gachancipa</t>
  </si>
  <si>
    <t>Sesquile</t>
  </si>
  <si>
    <t>Suesca</t>
  </si>
  <si>
    <t>Chocontá</t>
  </si>
  <si>
    <t xml:space="preserve">Villapinzon </t>
  </si>
  <si>
    <t>Cajicá</t>
  </si>
  <si>
    <t>Zipaquirá</t>
  </si>
  <si>
    <t>Funza</t>
  </si>
  <si>
    <t>Mosquera</t>
  </si>
  <si>
    <t xml:space="preserve">Madrid </t>
  </si>
  <si>
    <t xml:space="preserve">Facatativá </t>
  </si>
  <si>
    <t>Ventaquemada</t>
  </si>
  <si>
    <t>Turmeque</t>
  </si>
  <si>
    <t>Samacá</t>
  </si>
  <si>
    <t xml:space="preserve">Tunja </t>
  </si>
  <si>
    <t>Oicatá</t>
  </si>
  <si>
    <t xml:space="preserve">Tuta </t>
  </si>
  <si>
    <t>Sotaquirá</t>
  </si>
  <si>
    <t>Paipa</t>
  </si>
  <si>
    <t xml:space="preserve">Tibasosa </t>
  </si>
  <si>
    <t xml:space="preserve">Nobsa </t>
  </si>
  <si>
    <t>Sogamoso</t>
  </si>
  <si>
    <t>Chinchina</t>
  </si>
  <si>
    <t>Palestina</t>
  </si>
  <si>
    <t>La merced</t>
  </si>
  <si>
    <t>Cali</t>
  </si>
  <si>
    <t>Palmira</t>
  </si>
  <si>
    <t>Cerrito</t>
  </si>
  <si>
    <t>Ginebra</t>
  </si>
  <si>
    <t>Guacarí</t>
  </si>
  <si>
    <t>Buga</t>
  </si>
  <si>
    <t>San Pedro</t>
  </si>
  <si>
    <t>Tuluá</t>
  </si>
  <si>
    <t>Andalucía</t>
  </si>
  <si>
    <t>Bugalagrande</t>
  </si>
  <si>
    <t xml:space="preserve">Zarzal </t>
  </si>
  <si>
    <t>La Victoria</t>
  </si>
  <si>
    <t>Obando</t>
  </si>
  <si>
    <t>Cartago</t>
  </si>
  <si>
    <t>La Tebaida</t>
  </si>
  <si>
    <t>Pereira</t>
  </si>
  <si>
    <t>Marsella</t>
  </si>
  <si>
    <t>Fortalecimiento Institucional</t>
  </si>
  <si>
    <t>Sistematización para el servicio de información de la gestión administrativa</t>
  </si>
  <si>
    <t xml:space="preserve">Sistema integrado de gestión y control de la Agencia Nacional de Infraestructura </t>
  </si>
  <si>
    <t xml:space="preserve">Sistema de gestión documental de la agencia nacional de infraestructura </t>
  </si>
  <si>
    <t>Asesorías y consultorías</t>
  </si>
  <si>
    <t>Abriaquí</t>
  </si>
  <si>
    <t>Anzá</t>
  </si>
  <si>
    <t>Armenia</t>
  </si>
  <si>
    <t>Bello</t>
  </si>
  <si>
    <t>Buriticá</t>
  </si>
  <si>
    <t>Dabeiba</t>
  </si>
  <si>
    <t>Heliconia</t>
  </si>
  <si>
    <t>Liborina</t>
  </si>
  <si>
    <t>Mutatá</t>
  </si>
  <si>
    <t>Olaya</t>
  </si>
  <si>
    <t>Pueblorrico</t>
  </si>
  <si>
    <t>Salgar</t>
  </si>
  <si>
    <t>Titiribí</t>
  </si>
  <si>
    <t>Fortalecimiento de la capacidad institucional de la ANI</t>
  </si>
  <si>
    <t>Estudios conectividad Bogotá D.C., Soacha, Sibaté</t>
  </si>
  <si>
    <t>APR. VIGENTE</t>
  </si>
  <si>
    <t>COMPROMISO</t>
  </si>
  <si>
    <t>OBLIGACION</t>
  </si>
  <si>
    <t>TIPO DE GASTO</t>
  </si>
  <si>
    <t>A_FUNCIONAMIENTO</t>
  </si>
  <si>
    <t>B_SERVICIO DE LA DEUDA</t>
  </si>
  <si>
    <t>CIUDAD REGIÓN</t>
  </si>
  <si>
    <t>C_INVERSIÓN</t>
  </si>
  <si>
    <t>CALI</t>
  </si>
  <si>
    <t>RIONEGRO</t>
  </si>
  <si>
    <t>RIOHACHA</t>
  </si>
  <si>
    <t>CARTAGENA</t>
  </si>
  <si>
    <t>SANTA MARTA</t>
  </si>
  <si>
    <t>PASTO</t>
  </si>
  <si>
    <t>BUENAVENTURA</t>
  </si>
  <si>
    <t>SAN ANDRÉS Y PROVIDENCIA</t>
  </si>
  <si>
    <t>IPIALES</t>
  </si>
  <si>
    <t>CÚCUTA</t>
  </si>
  <si>
    <t>BUCARAMANGA</t>
  </si>
  <si>
    <t>LETICIA</t>
  </si>
  <si>
    <t>ASAES I</t>
  </si>
  <si>
    <t>POPAYÁN</t>
  </si>
  <si>
    <t>BARRANCABERMEJA</t>
  </si>
  <si>
    <t>VALLEDUPAR</t>
  </si>
  <si>
    <t>VALLE DEL CAUCA</t>
  </si>
  <si>
    <t>META</t>
  </si>
  <si>
    <t>ARMENIA</t>
  </si>
  <si>
    <t>YOPAL</t>
  </si>
  <si>
    <t>CUNDINAMARCA</t>
  </si>
  <si>
    <t>NORTE DE SANTANDER</t>
  </si>
  <si>
    <t>ATLÁNTICO</t>
  </si>
  <si>
    <t>ANTIOQUIA</t>
  </si>
  <si>
    <t>RPAS</t>
  </si>
  <si>
    <t>SINEA</t>
  </si>
  <si>
    <t>CEA</t>
  </si>
  <si>
    <t>PALESTINA</t>
  </si>
  <si>
    <t>PALESTINA ETAPA I</t>
  </si>
  <si>
    <t>INVESTIGACIÓN DE ACCIDENTES</t>
  </si>
  <si>
    <t>AUTORIDAD</t>
  </si>
  <si>
    <t>TI</t>
  </si>
  <si>
    <t>CAPACITACIÓN DE PUESTOS DE TRABAJO</t>
  </si>
  <si>
    <t>TOLÚ</t>
  </si>
  <si>
    <t>ASAES II</t>
  </si>
  <si>
    <t>ALTA GUAJIRA</t>
  </si>
  <si>
    <t>AEROCAFÉ</t>
  </si>
  <si>
    <t>Tipo de Gasto</t>
  </si>
  <si>
    <t>Compromiso 2022</t>
  </si>
  <si>
    <t>Compromiso 2023</t>
  </si>
  <si>
    <t>Compromiso 2024</t>
  </si>
  <si>
    <t xml:space="preserve">Compromiso 2025
Corte a 18Jun
</t>
  </si>
  <si>
    <t>Var. Absoluta 
2022-2023</t>
  </si>
  <si>
    <t>Var. Absoluta 
2023-2024</t>
  </si>
  <si>
    <t>Var. Absoluta 
2024-2025</t>
  </si>
  <si>
    <t>Var. Relativa
2022-2023</t>
  </si>
  <si>
    <t>Var. Relativa
2023-2024</t>
  </si>
  <si>
    <t>Var. Relativa
2024-2025</t>
  </si>
  <si>
    <t>TOTAL</t>
  </si>
  <si>
    <t>TIPO DE GASTO EN INVERSIÓN DISCRIMINADO POR PROYECTOS INVERSIÓN</t>
  </si>
  <si>
    <t>Compromiso 2025
Corte a 18Jun</t>
  </si>
  <si>
    <t>Total general</t>
  </si>
  <si>
    <t>% COMPROMISO</t>
  </si>
  <si>
    <t>% OBLIGACIÓN</t>
  </si>
  <si>
    <t>ARAUCA</t>
  </si>
  <si>
    <t>BOLIVAR</t>
  </si>
  <si>
    <t>CESAR</t>
  </si>
  <si>
    <t>CORDOBA</t>
  </si>
  <si>
    <t>LA GUAJIRA</t>
  </si>
  <si>
    <t>NARIÑO</t>
  </si>
  <si>
    <t>QUINDIO</t>
  </si>
  <si>
    <t>TOLIMA</t>
  </si>
  <si>
    <t>AMAZONAS</t>
  </si>
  <si>
    <t>CHOCO</t>
  </si>
  <si>
    <t>GUAINIA</t>
  </si>
  <si>
    <t>GUAVIARE</t>
  </si>
  <si>
    <t>SAN ANDRES Y PROVIDENCIA</t>
  </si>
  <si>
    <t>VAUPES</t>
  </si>
  <si>
    <t>VICHADA</t>
  </si>
  <si>
    <t>NACIONAL</t>
  </si>
  <si>
    <t>Deflactor</t>
  </si>
  <si>
    <t>2022 (Corrientes)</t>
  </si>
  <si>
    <t>2022 
(Constantes del 2025)</t>
  </si>
  <si>
    <t>%</t>
  </si>
  <si>
    <t>2023 (Corrientes)</t>
  </si>
  <si>
    <t>2023 
(Constantes del 2025)</t>
  </si>
  <si>
    <t>Variación 2023 -2022</t>
  </si>
  <si>
    <t>2024 (Corrientes)</t>
  </si>
  <si>
    <t>2024
(Constantes del 2025)</t>
  </si>
  <si>
    <t>Variación 2024 - 2023</t>
  </si>
  <si>
    <t>ABRIL 2025 (Corrientes=Constantes)</t>
  </si>
  <si>
    <t>Variación 2025 - 2024</t>
  </si>
  <si>
    <t>ARCHIPIÉLAGO DE SAN ANDRÉS, PROVIDENCIA Y SANTA CATALINA</t>
  </si>
  <si>
    <t>BOGOTÁ D.C</t>
  </si>
  <si>
    <t>BOLÍVAR</t>
  </si>
  <si>
    <t>BOYACÁ</t>
  </si>
  <si>
    <t>CALDAS</t>
  </si>
  <si>
    <t>CAQUETÁ</t>
  </si>
  <si>
    <t>CASANARE</t>
  </si>
  <si>
    <t>CAUCA</t>
  </si>
  <si>
    <t>CHOCÓ</t>
  </si>
  <si>
    <t>CÓRDOBA</t>
  </si>
  <si>
    <t>HUILA</t>
  </si>
  <si>
    <t>MAGDALENA</t>
  </si>
  <si>
    <t>PUTUMAYO</t>
  </si>
  <si>
    <t>RISARALDA</t>
  </si>
  <si>
    <t>SANTANDER</t>
  </si>
  <si>
    <t>SUCRE</t>
  </si>
  <si>
    <t>VAUPÉS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</si>
</sst>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240A]&quot;$&quot;\ #,##0.00;\-&quot;$&quot;\ #,##0.00"/>
    <numFmt numFmtId="165" formatCode="&quot;$&quot;\ #,##0,,"/>
    <numFmt numFmtId="166" formatCode="0.0%"/>
    <numFmt numFmtId="167" formatCode="#,##0,,"/>
    <numFmt numFmtId="169" formatCode="0.0000"/>
    <numFmt numFmtId="170" formatCode="[$$-240A]\ #,##0.00;\-[$$-240A]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FFFF"/>
      <name val="Verdana"/>
      <family val="2"/>
    </font>
    <font>
      <sz val="9"/>
      <color theme="1"/>
      <name val="Verdana"/>
      <family val="2"/>
    </font>
    <font>
      <sz val="9"/>
      <color rgb="FF000000"/>
      <name val="Verdana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sz val="9"/>
      <color theme="0"/>
      <name val="Verdana"/>
      <family val="2"/>
    </font>
    <font>
      <sz val="9"/>
      <color theme="0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15608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4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165" fontId="3" fillId="0" borderId="0" xfId="0" applyNumberFormat="1" applyFont="1" applyAlignment="1">
      <alignment wrapText="1"/>
    </xf>
    <xf numFmtId="0" fontId="3" fillId="0" borderId="0" xfId="0" applyFont="1" applyAlignment="1">
      <alignment horizontal="left"/>
    </xf>
    <xf numFmtId="167" fontId="3" fillId="0" borderId="0" xfId="0" applyNumberFormat="1" applyFont="1" applyAlignment="1">
      <alignment horizontal="right"/>
    </xf>
    <xf numFmtId="0" fontId="2" fillId="3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 readingOrder="1"/>
    </xf>
    <xf numFmtId="164" fontId="4" fillId="0" borderId="2" xfId="0" applyNumberFormat="1" applyFont="1" applyBorder="1" applyAlignment="1">
      <alignment horizontal="center" vertical="center" wrapText="1" readingOrder="1"/>
    </xf>
    <xf numFmtId="165" fontId="4" fillId="0" borderId="2" xfId="1" applyNumberFormat="1" applyFont="1" applyFill="1" applyBorder="1" applyAlignment="1">
      <alignment horizontal="center" vertical="center" wrapText="1" readingOrder="1"/>
    </xf>
    <xf numFmtId="164" fontId="4" fillId="0" borderId="3" xfId="0" applyNumberFormat="1" applyFont="1" applyBorder="1" applyAlignment="1">
      <alignment horizontal="center" vertical="center" wrapText="1" readingOrder="1"/>
    </xf>
    <xf numFmtId="0" fontId="4" fillId="0" borderId="3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 readingOrder="1"/>
    </xf>
    <xf numFmtId="0" fontId="4" fillId="0" borderId="2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 readingOrder="1"/>
    </xf>
    <xf numFmtId="0" fontId="4" fillId="0" borderId="3" xfId="0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 wrapText="1" readingOrder="1"/>
    </xf>
    <xf numFmtId="164" fontId="4" fillId="0" borderId="4" xfId="0" applyNumberFormat="1" applyFont="1" applyBorder="1" applyAlignment="1">
      <alignment horizontal="center" vertical="center" wrapText="1" readingOrder="1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/>
    </xf>
    <xf numFmtId="0" fontId="3" fillId="4" borderId="2" xfId="3" applyFont="1" applyFill="1" applyBorder="1" applyAlignment="1">
      <alignment horizontal="left" vertical="center" wrapText="1"/>
    </xf>
    <xf numFmtId="164" fontId="3" fillId="4" borderId="2" xfId="3" applyNumberFormat="1" applyFont="1" applyFill="1" applyBorder="1" applyAlignment="1">
      <alignment horizontal="center" vertical="center" wrapText="1" readingOrder="1"/>
    </xf>
    <xf numFmtId="165" fontId="3" fillId="4" borderId="2" xfId="3" applyNumberFormat="1" applyFont="1" applyFill="1" applyBorder="1" applyAlignment="1">
      <alignment horizontal="center" vertical="center" wrapText="1" readingOrder="1"/>
    </xf>
    <xf numFmtId="166" fontId="3" fillId="4" borderId="2" xfId="2" applyNumberFormat="1" applyFont="1" applyFill="1" applyBorder="1" applyAlignment="1">
      <alignment horizontal="center" vertical="center" wrapText="1" readingOrder="1"/>
    </xf>
    <xf numFmtId="167" fontId="3" fillId="4" borderId="2" xfId="3" applyNumberFormat="1" applyFont="1" applyFill="1" applyBorder="1" applyAlignment="1">
      <alignment horizontal="center" vertical="center" wrapText="1" readingOrder="1"/>
    </xf>
    <xf numFmtId="164" fontId="3" fillId="4" borderId="3" xfId="3" applyNumberFormat="1" applyFont="1" applyFill="1" applyBorder="1" applyAlignment="1">
      <alignment horizontal="center" vertical="center" wrapText="1" readingOrder="1"/>
    </xf>
    <xf numFmtId="0" fontId="3" fillId="4" borderId="2" xfId="3" applyFont="1" applyFill="1" applyBorder="1" applyAlignment="1">
      <alignment vertical="center" wrapText="1"/>
    </xf>
    <xf numFmtId="164" fontId="3" fillId="4" borderId="4" xfId="3" applyNumberFormat="1" applyFont="1" applyFill="1" applyBorder="1" applyAlignment="1">
      <alignment horizontal="center" vertical="center" wrapText="1" readingOrder="1"/>
    </xf>
    <xf numFmtId="164" fontId="3" fillId="4" borderId="5" xfId="3" applyNumberFormat="1" applyFont="1" applyFill="1" applyBorder="1" applyAlignment="1">
      <alignment horizontal="center" vertical="center" wrapText="1" readingOrder="1"/>
    </xf>
    <xf numFmtId="0" fontId="3" fillId="4" borderId="2" xfId="3" applyFont="1" applyFill="1" applyBorder="1" applyAlignment="1">
      <alignment horizontal="center" vertical="center" wrapText="1"/>
    </xf>
    <xf numFmtId="165" fontId="3" fillId="4" borderId="3" xfId="3" applyNumberFormat="1" applyFont="1" applyFill="1" applyBorder="1" applyAlignment="1">
      <alignment horizontal="center" vertical="center" wrapText="1" readingOrder="1"/>
    </xf>
    <xf numFmtId="165" fontId="3" fillId="4" borderId="2" xfId="3" applyNumberFormat="1" applyFont="1" applyFill="1" applyBorder="1" applyAlignment="1">
      <alignment horizontal="center" vertical="center" wrapText="1"/>
    </xf>
    <xf numFmtId="165" fontId="7" fillId="4" borderId="2" xfId="3" applyNumberFormat="1" applyFont="1" applyFill="1" applyBorder="1" applyAlignment="1">
      <alignment horizontal="center" vertical="center" wrapText="1" readingOrder="1"/>
    </xf>
    <xf numFmtId="165" fontId="3" fillId="0" borderId="0" xfId="0" applyNumberFormat="1" applyFont="1"/>
    <xf numFmtId="0" fontId="8" fillId="0" borderId="0" xfId="4" applyFont="1"/>
    <xf numFmtId="0" fontId="9" fillId="0" borderId="0" xfId="4" applyFont="1"/>
    <xf numFmtId="0" fontId="8" fillId="6" borderId="7" xfId="4" applyFont="1" applyFill="1" applyBorder="1" applyAlignment="1">
      <alignment horizontal="center" vertical="top" wrapText="1"/>
    </xf>
    <xf numFmtId="0" fontId="8" fillId="6" borderId="8" xfId="4" applyFont="1" applyFill="1" applyBorder="1" applyAlignment="1">
      <alignment horizontal="center" vertical="top" wrapText="1"/>
    </xf>
    <xf numFmtId="0" fontId="8" fillId="7" borderId="8" xfId="4" applyFont="1" applyFill="1" applyBorder="1" applyAlignment="1">
      <alignment horizontal="center" vertical="top" wrapText="1"/>
    </xf>
    <xf numFmtId="0" fontId="8" fillId="7" borderId="9" xfId="4" applyFont="1" applyFill="1" applyBorder="1" applyAlignment="1">
      <alignment horizontal="center" vertical="top" wrapText="1"/>
    </xf>
    <xf numFmtId="0" fontId="9" fillId="0" borderId="10" xfId="4" applyFont="1" applyBorder="1"/>
    <xf numFmtId="3" fontId="9" fillId="0" borderId="11" xfId="5" applyNumberFormat="1" applyFont="1" applyFill="1" applyBorder="1"/>
    <xf numFmtId="3" fontId="9" fillId="0" borderId="11" xfId="4" applyNumberFormat="1" applyFont="1" applyBorder="1"/>
    <xf numFmtId="10" fontId="9" fillId="0" borderId="11" xfId="6" applyNumberFormat="1" applyFont="1" applyFill="1" applyBorder="1" applyAlignment="1">
      <alignment horizontal="center"/>
    </xf>
    <xf numFmtId="10" fontId="9" fillId="0" borderId="12" xfId="6" applyNumberFormat="1" applyFont="1" applyFill="1" applyBorder="1" applyAlignment="1">
      <alignment horizontal="center"/>
    </xf>
    <xf numFmtId="0" fontId="8" fillId="6" borderId="13" xfId="4" applyFont="1" applyFill="1" applyBorder="1"/>
    <xf numFmtId="3" fontId="8" fillId="6" borderId="14" xfId="5" applyNumberFormat="1" applyFont="1" applyFill="1" applyBorder="1"/>
    <xf numFmtId="3" fontId="8" fillId="7" borderId="14" xfId="4" applyNumberFormat="1" applyFont="1" applyFill="1" applyBorder="1"/>
    <xf numFmtId="10" fontId="8" fillId="7" borderId="14" xfId="6" applyNumberFormat="1" applyFont="1" applyFill="1" applyBorder="1" applyAlignment="1">
      <alignment horizontal="center"/>
    </xf>
    <xf numFmtId="10" fontId="8" fillId="7" borderId="15" xfId="6" applyNumberFormat="1" applyFont="1" applyFill="1" applyBorder="1" applyAlignment="1">
      <alignment horizontal="center"/>
    </xf>
    <xf numFmtId="3" fontId="8" fillId="0" borderId="0" xfId="5" applyNumberFormat="1" applyFont="1" applyFill="1" applyBorder="1"/>
    <xf numFmtId="3" fontId="8" fillId="0" borderId="0" xfId="4" applyNumberFormat="1" applyFont="1"/>
    <xf numFmtId="10" fontId="8" fillId="0" borderId="0" xfId="6" applyNumberFormat="1" applyFont="1" applyFill="1" applyBorder="1" applyAlignment="1">
      <alignment horizontal="center"/>
    </xf>
    <xf numFmtId="0" fontId="8" fillId="5" borderId="7" xfId="4" applyFont="1" applyFill="1" applyBorder="1" applyAlignment="1">
      <alignment horizontal="center" vertical="top"/>
    </xf>
    <xf numFmtId="1" fontId="8" fillId="5" borderId="8" xfId="4" applyNumberFormat="1" applyFont="1" applyFill="1" applyBorder="1" applyAlignment="1">
      <alignment horizontal="center" vertical="top"/>
    </xf>
    <xf numFmtId="1" fontId="8" fillId="5" borderId="8" xfId="4" applyNumberFormat="1" applyFont="1" applyFill="1" applyBorder="1" applyAlignment="1">
      <alignment horizontal="center" vertical="top" wrapText="1"/>
    </xf>
    <xf numFmtId="1" fontId="8" fillId="8" borderId="8" xfId="4" applyNumberFormat="1" applyFont="1" applyFill="1" applyBorder="1" applyAlignment="1">
      <alignment horizontal="center" vertical="top" wrapText="1"/>
    </xf>
    <xf numFmtId="1" fontId="8" fillId="8" borderId="9" xfId="4" applyNumberFormat="1" applyFont="1" applyFill="1" applyBorder="1" applyAlignment="1">
      <alignment horizontal="center" vertical="top" wrapText="1"/>
    </xf>
    <xf numFmtId="0" fontId="9" fillId="0" borderId="0" xfId="4" applyFont="1" applyAlignment="1">
      <alignment horizontal="center" vertical="top"/>
    </xf>
    <xf numFmtId="0" fontId="8" fillId="9" borderId="10" xfId="4" applyFont="1" applyFill="1" applyBorder="1" applyAlignment="1">
      <alignment horizontal="left"/>
    </xf>
    <xf numFmtId="3" fontId="8" fillId="9" borderId="11" xfId="4" applyNumberFormat="1" applyFont="1" applyFill="1" applyBorder="1"/>
    <xf numFmtId="10" fontId="8" fillId="9" borderId="11" xfId="6" applyNumberFormat="1" applyFont="1" applyFill="1" applyBorder="1" applyAlignment="1">
      <alignment horizontal="center"/>
    </xf>
    <xf numFmtId="10" fontId="8" fillId="9" borderId="12" xfId="6" applyNumberFormat="1" applyFont="1" applyFill="1" applyBorder="1" applyAlignment="1">
      <alignment horizontal="center"/>
    </xf>
    <xf numFmtId="0" fontId="9" fillId="0" borderId="10" xfId="4" applyFont="1" applyBorder="1" applyAlignment="1">
      <alignment horizontal="left" indent="1"/>
    </xf>
    <xf numFmtId="10" fontId="9" fillId="0" borderId="11" xfId="6" applyNumberFormat="1" applyFont="1" applyBorder="1" applyAlignment="1">
      <alignment horizontal="center"/>
    </xf>
    <xf numFmtId="10" fontId="9" fillId="0" borderId="12" xfId="6" applyNumberFormat="1" applyFont="1" applyBorder="1" applyAlignment="1">
      <alignment horizontal="center"/>
    </xf>
    <xf numFmtId="0" fontId="8" fillId="5" borderId="13" xfId="4" applyFont="1" applyFill="1" applyBorder="1" applyAlignment="1">
      <alignment horizontal="left"/>
    </xf>
    <xf numFmtId="3" fontId="8" fillId="5" borderId="14" xfId="4" applyNumberFormat="1" applyFont="1" applyFill="1" applyBorder="1"/>
    <xf numFmtId="3" fontId="8" fillId="8" borderId="14" xfId="4" applyNumberFormat="1" applyFont="1" applyFill="1" applyBorder="1"/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169" fontId="3" fillId="0" borderId="27" xfId="0" applyNumberFormat="1" applyFont="1" applyBorder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170" fontId="3" fillId="0" borderId="16" xfId="1" applyNumberFormat="1" applyFont="1" applyBorder="1" applyAlignment="1">
      <alignment horizontal="center" vertical="center"/>
    </xf>
    <xf numFmtId="170" fontId="3" fillId="0" borderId="17" xfId="1" applyNumberFormat="1" applyFont="1" applyBorder="1" applyAlignment="1">
      <alignment horizontal="center" vertical="center"/>
    </xf>
    <xf numFmtId="9" fontId="3" fillId="0" borderId="17" xfId="2" applyFont="1" applyBorder="1" applyAlignment="1">
      <alignment horizontal="center" vertical="center"/>
    </xf>
    <xf numFmtId="10" fontId="3" fillId="0" borderId="17" xfId="2" applyNumberFormat="1" applyFont="1" applyBorder="1" applyAlignment="1">
      <alignment horizontal="center" vertical="center"/>
    </xf>
    <xf numFmtId="170" fontId="3" fillId="0" borderId="33" xfId="1" applyNumberFormat="1" applyFont="1" applyBorder="1" applyAlignment="1">
      <alignment horizontal="center" vertical="center"/>
    </xf>
    <xf numFmtId="10" fontId="3" fillId="0" borderId="18" xfId="2" applyNumberFormat="1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70" fontId="3" fillId="0" borderId="20" xfId="1" applyNumberFormat="1" applyFont="1" applyBorder="1" applyAlignment="1">
      <alignment horizontal="center" vertical="center"/>
    </xf>
    <xf numFmtId="170" fontId="3" fillId="0" borderId="2" xfId="1" applyNumberFormat="1" applyFont="1" applyBorder="1" applyAlignment="1">
      <alignment horizontal="center" vertical="center"/>
    </xf>
    <xf numFmtId="9" fontId="3" fillId="0" borderId="2" xfId="2" applyFont="1" applyBorder="1" applyAlignment="1">
      <alignment horizontal="center" vertical="center"/>
    </xf>
    <xf numFmtId="10" fontId="3" fillId="0" borderId="2" xfId="2" applyNumberFormat="1" applyFont="1" applyBorder="1" applyAlignment="1">
      <alignment horizontal="center" vertical="center"/>
    </xf>
    <xf numFmtId="170" fontId="3" fillId="0" borderId="35" xfId="1" applyNumberFormat="1" applyFont="1" applyBorder="1" applyAlignment="1">
      <alignment horizontal="center" vertical="center"/>
    </xf>
    <xf numFmtId="10" fontId="3" fillId="0" borderId="21" xfId="2" applyNumberFormat="1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170" fontId="3" fillId="0" borderId="24" xfId="1" applyNumberFormat="1" applyFont="1" applyBorder="1" applyAlignment="1">
      <alignment horizontal="center" vertical="center"/>
    </xf>
    <xf numFmtId="170" fontId="3" fillId="0" borderId="25" xfId="1" applyNumberFormat="1" applyFont="1" applyBorder="1" applyAlignment="1">
      <alignment horizontal="center" vertical="center"/>
    </xf>
    <xf numFmtId="9" fontId="3" fillId="0" borderId="25" xfId="2" applyFont="1" applyBorder="1" applyAlignment="1">
      <alignment horizontal="center" vertical="center"/>
    </xf>
    <xf numFmtId="10" fontId="3" fillId="0" borderId="25" xfId="2" applyNumberFormat="1" applyFont="1" applyBorder="1" applyAlignment="1">
      <alignment horizontal="center" vertical="center"/>
    </xf>
    <xf numFmtId="170" fontId="3" fillId="0" borderId="37" xfId="1" applyNumberFormat="1" applyFont="1" applyBorder="1" applyAlignment="1">
      <alignment horizontal="center" vertical="center"/>
    </xf>
    <xf numFmtId="10" fontId="3" fillId="0" borderId="26" xfId="2" applyNumberFormat="1" applyFont="1" applyBorder="1" applyAlignment="1">
      <alignment horizontal="center" vertical="center"/>
    </xf>
    <xf numFmtId="170" fontId="7" fillId="0" borderId="38" xfId="1" applyNumberFormat="1" applyFont="1" applyBorder="1" applyAlignment="1">
      <alignment vertical="center"/>
    </xf>
    <xf numFmtId="170" fontId="7" fillId="0" borderId="39" xfId="1" applyNumberFormat="1" applyFont="1" applyBorder="1" applyAlignment="1">
      <alignment vertical="center"/>
    </xf>
    <xf numFmtId="170" fontId="7" fillId="0" borderId="0" xfId="1" applyNumberFormat="1" applyFont="1" applyBorder="1" applyAlignment="1">
      <alignment vertical="center"/>
    </xf>
    <xf numFmtId="170" fontId="7" fillId="0" borderId="40" xfId="1" applyNumberFormat="1" applyFont="1" applyBorder="1" applyAlignment="1">
      <alignment vertical="center"/>
    </xf>
    <xf numFmtId="0" fontId="10" fillId="10" borderId="28" xfId="0" applyFont="1" applyFill="1" applyBorder="1" applyAlignment="1">
      <alignment horizontal="center" vertical="center"/>
    </xf>
    <xf numFmtId="0" fontId="10" fillId="10" borderId="29" xfId="0" applyFont="1" applyFill="1" applyBorder="1" applyAlignment="1">
      <alignment horizontal="center" vertical="center"/>
    </xf>
    <xf numFmtId="0" fontId="10" fillId="10" borderId="29" xfId="0" applyFont="1" applyFill="1" applyBorder="1" applyAlignment="1">
      <alignment horizontal="center" vertical="center" wrapText="1"/>
    </xf>
    <xf numFmtId="49" fontId="10" fillId="10" borderId="30" xfId="0" applyNumberFormat="1" applyFont="1" applyFill="1" applyBorder="1" applyAlignment="1">
      <alignment horizontal="center" vertical="center" wrapText="1"/>
    </xf>
    <xf numFmtId="0" fontId="10" fillId="10" borderId="31" xfId="0" applyFont="1" applyFill="1" applyBorder="1" applyAlignment="1">
      <alignment horizontal="center" vertical="center" wrapText="1"/>
    </xf>
    <xf numFmtId="0" fontId="3" fillId="4" borderId="0" xfId="7" applyFont="1" applyFill="1"/>
    <xf numFmtId="0" fontId="3" fillId="0" borderId="0" xfId="7" applyFont="1"/>
    <xf numFmtId="0" fontId="7" fillId="0" borderId="20" xfId="8" applyNumberFormat="1" applyFont="1" applyBorder="1" applyAlignment="1">
      <alignment horizontal="center" vertical="center"/>
    </xf>
    <xf numFmtId="0" fontId="7" fillId="0" borderId="2" xfId="8" applyNumberFormat="1" applyFont="1" applyBorder="1" applyAlignment="1">
      <alignment horizontal="center" vertical="center"/>
    </xf>
    <xf numFmtId="0" fontId="7" fillId="0" borderId="21" xfId="8" applyNumberFormat="1" applyFont="1" applyBorder="1" applyAlignment="1">
      <alignment horizontal="center" vertical="center"/>
    </xf>
    <xf numFmtId="43" fontId="4" fillId="0" borderId="22" xfId="8" applyFont="1" applyBorder="1" applyAlignment="1">
      <alignment horizontal="right" vertical="center" wrapText="1" readingOrder="1"/>
    </xf>
    <xf numFmtId="43" fontId="3" fillId="0" borderId="20" xfId="8" applyFont="1" applyBorder="1"/>
    <xf numFmtId="43" fontId="3" fillId="0" borderId="2" xfId="8" applyFont="1" applyBorder="1"/>
    <xf numFmtId="9" fontId="4" fillId="0" borderId="21" xfId="9" applyFont="1" applyBorder="1" applyAlignment="1">
      <alignment horizontal="right" vertical="center" wrapText="1" readingOrder="1"/>
    </xf>
    <xf numFmtId="9" fontId="4" fillId="0" borderId="2" xfId="9" applyFont="1" applyBorder="1" applyAlignment="1">
      <alignment horizontal="right" vertical="center" wrapText="1" readingOrder="1"/>
    </xf>
    <xf numFmtId="43" fontId="4" fillId="0" borderId="20" xfId="8" applyFont="1" applyBorder="1" applyAlignment="1">
      <alignment horizontal="right" vertical="center" wrapText="1" readingOrder="1"/>
    </xf>
    <xf numFmtId="43" fontId="4" fillId="0" borderId="2" xfId="8" applyFont="1" applyBorder="1" applyAlignment="1">
      <alignment horizontal="right" vertical="center" wrapText="1" readingOrder="1"/>
    </xf>
    <xf numFmtId="43" fontId="4" fillId="0" borderId="22" xfId="8" applyFont="1" applyFill="1" applyBorder="1" applyAlignment="1">
      <alignment horizontal="right" vertical="center" wrapText="1" readingOrder="1"/>
    </xf>
    <xf numFmtId="43" fontId="4" fillId="0" borderId="20" xfId="8" applyFont="1" applyFill="1" applyBorder="1" applyAlignment="1">
      <alignment horizontal="right" vertical="center" wrapText="1" readingOrder="1"/>
    </xf>
    <xf numFmtId="43" fontId="4" fillId="0" borderId="2" xfId="8" applyFont="1" applyFill="1" applyBorder="1" applyAlignment="1">
      <alignment horizontal="right" vertical="center" wrapText="1" readingOrder="1"/>
    </xf>
    <xf numFmtId="43" fontId="3" fillId="4" borderId="0" xfId="7" applyNumberFormat="1" applyFont="1" applyFill="1"/>
    <xf numFmtId="0" fontId="11" fillId="10" borderId="0" xfId="7" applyFont="1" applyFill="1"/>
    <xf numFmtId="0" fontId="10" fillId="10" borderId="16" xfId="8" applyNumberFormat="1" applyFont="1" applyFill="1" applyBorder="1" applyAlignment="1">
      <alignment horizontal="center" vertical="center"/>
    </xf>
    <xf numFmtId="0" fontId="10" fillId="10" borderId="17" xfId="8" applyNumberFormat="1" applyFont="1" applyFill="1" applyBorder="1" applyAlignment="1">
      <alignment horizontal="center" vertical="center"/>
    </xf>
    <xf numFmtId="0" fontId="10" fillId="10" borderId="18" xfId="8" applyNumberFormat="1" applyFont="1" applyFill="1" applyBorder="1" applyAlignment="1">
      <alignment horizontal="center" vertical="center"/>
    </xf>
    <xf numFmtId="0" fontId="10" fillId="10" borderId="19" xfId="8" applyNumberFormat="1" applyFont="1" applyFill="1" applyBorder="1" applyAlignment="1">
      <alignment horizontal="center" vertical="center"/>
    </xf>
    <xf numFmtId="0" fontId="10" fillId="10" borderId="20" xfId="8" applyNumberFormat="1" applyFont="1" applyFill="1" applyBorder="1" applyAlignment="1">
      <alignment horizontal="center" vertical="center"/>
    </xf>
    <xf numFmtId="0" fontId="10" fillId="10" borderId="2" xfId="8" applyNumberFormat="1" applyFont="1" applyFill="1" applyBorder="1" applyAlignment="1">
      <alignment horizontal="center" vertical="center"/>
    </xf>
    <xf numFmtId="0" fontId="10" fillId="10" borderId="21" xfId="8" applyNumberFormat="1" applyFont="1" applyFill="1" applyBorder="1" applyAlignment="1">
      <alignment horizontal="center" vertical="center"/>
    </xf>
    <xf numFmtId="43" fontId="10" fillId="10" borderId="23" xfId="8" applyFont="1" applyFill="1" applyBorder="1" applyAlignment="1">
      <alignment horizontal="right" vertical="center" wrapText="1" readingOrder="1"/>
    </xf>
    <xf numFmtId="43" fontId="10" fillId="10" borderId="24" xfId="7" applyNumberFormat="1" applyFont="1" applyFill="1" applyBorder="1"/>
    <xf numFmtId="43" fontId="10" fillId="10" borderId="25" xfId="7" applyNumberFormat="1" applyFont="1" applyFill="1" applyBorder="1"/>
    <xf numFmtId="9" fontId="10" fillId="10" borderId="25" xfId="9" applyFont="1" applyFill="1" applyBorder="1" applyAlignment="1">
      <alignment horizontal="right" vertical="center" wrapText="1" readingOrder="1"/>
    </xf>
    <xf numFmtId="9" fontId="10" fillId="10" borderId="26" xfId="9" applyFont="1" applyFill="1" applyBorder="1" applyAlignment="1">
      <alignment horizontal="right" vertical="center" wrapText="1" readingOrder="1"/>
    </xf>
  </cellXfs>
  <cellStyles count="10">
    <cellStyle name="20% - Énfasis6" xfId="3" builtinId="50"/>
    <cellStyle name="Millares 2" xfId="5" xr:uid="{9897956A-FD1F-47A9-B4AB-E13112D1FA84}"/>
    <cellStyle name="Millares 3" xfId="8" xr:uid="{D7197F34-822B-4AB0-8392-664BAC94666D}"/>
    <cellStyle name="Moneda" xfId="1" builtinId="4"/>
    <cellStyle name="Normal" xfId="0" builtinId="0"/>
    <cellStyle name="Normal 2" xfId="4" xr:uid="{9EC96C5C-7D9D-449A-810B-F7DFF2914010}"/>
    <cellStyle name="Normal 3" xfId="7" xr:uid="{E45CA3C7-7BB8-4792-A416-6B034CF08016}"/>
    <cellStyle name="Porcentaje" xfId="2" builtinId="5"/>
    <cellStyle name="Porcentaje 2" xfId="6" xr:uid="{C0B90C30-6C5D-4633-815F-89A87F19750C}"/>
    <cellStyle name="Porcentaje 3" xfId="9" xr:uid="{BA8C4E31-49F8-4005-AED3-4D18584C3F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I/Ejecuci&#243;n%20ANI_%20regionalizada%202022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nionline.sharepoint.com/sites/GITPlaneacion/Documentos%20compartidos/2024/Presupuesto/PIIP%20-%202024/Regionalizaci&#243;nproyectos/sistemasdeconsulta/sistemadeconsulta2024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INVIAS/No.%202%20%20Ejecuci&#243;n%20presupuestal%20de%20Inversi&#243;n%20por%20Departamento%202022%20-%20Abril%202025.xlsx?BA76CC24" TargetMode="External"/><Relationship Id="rId1" Type="http://schemas.openxmlformats.org/officeDocument/2006/relationships/externalLinkPath" Target="file:///\\BA76CC24\No.%202%20%20Ejecuci&#243;n%20presupuestal%20de%20Inversi&#243;n%20por%20Departamento%202022%20-%20Abril%20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PI\DIFP-CONSOLIDACION\TRABAJO\Espacios%20Fiscal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"/>
      <sheetName val="2025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A"/>
      <sheetName val="basededatos"/>
      <sheetName val="Hoja6"/>
      <sheetName val="TDAPROPIADOmodos"/>
      <sheetName val="2024Regiones"/>
      <sheetName val="ApropiadoxModos"/>
      <sheetName val="ObligadoxModos"/>
      <sheetName val="Listas"/>
      <sheetName val="Crite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*</v>
          </cell>
          <cell r="B2" t="str">
            <v>*</v>
          </cell>
        </row>
        <row r="3">
          <cell r="A3" t="str">
            <v>Antioquia</v>
          </cell>
          <cell r="B3" t="str">
            <v>Aeropuertuario</v>
          </cell>
        </row>
        <row r="4">
          <cell r="A4" t="str">
            <v>Atlántico</v>
          </cell>
          <cell r="B4" t="str">
            <v>Carretero 1G-3G</v>
          </cell>
        </row>
        <row r="5">
          <cell r="A5" t="str">
            <v>Bogotá</v>
          </cell>
          <cell r="B5" t="str">
            <v>Carretero 4G</v>
          </cell>
        </row>
        <row r="6">
          <cell r="A6" t="str">
            <v>Bolívar</v>
          </cell>
          <cell r="B6" t="str">
            <v>Carretero 5G</v>
          </cell>
        </row>
        <row r="7">
          <cell r="A7" t="str">
            <v>Boyacá</v>
          </cell>
          <cell r="B7" t="str">
            <v>Férreo</v>
          </cell>
        </row>
        <row r="8">
          <cell r="A8" t="str">
            <v>Caldas</v>
          </cell>
          <cell r="B8" t="str">
            <v>Fluvial y Maritimo</v>
          </cell>
        </row>
        <row r="9">
          <cell r="A9" t="str">
            <v>Archipiélago de San Andrés, Providencia y Santa Catalina</v>
          </cell>
          <cell r="B9" t="str">
            <v>Fortalecimiento Carretero</v>
          </cell>
        </row>
        <row r="10">
          <cell r="A10" t="str">
            <v>Casanare</v>
          </cell>
          <cell r="B10" t="str">
            <v>Fortalecimiento Institucional</v>
          </cell>
        </row>
        <row r="11">
          <cell r="A11" t="str">
            <v>Cauca</v>
          </cell>
        </row>
        <row r="12">
          <cell r="A12" t="str">
            <v>Cesar</v>
          </cell>
        </row>
        <row r="13">
          <cell r="A13" t="str">
            <v>Chocó</v>
          </cell>
        </row>
        <row r="14">
          <cell r="A14" t="str">
            <v>Córdoba</v>
          </cell>
        </row>
        <row r="15">
          <cell r="A15" t="str">
            <v>Cundinamarca</v>
          </cell>
        </row>
        <row r="16">
          <cell r="A16" t="str">
            <v>Huila</v>
          </cell>
        </row>
        <row r="17">
          <cell r="A17" t="str">
            <v>La Guajira</v>
          </cell>
        </row>
        <row r="18">
          <cell r="A18" t="str">
            <v>Magdalena</v>
          </cell>
        </row>
        <row r="19">
          <cell r="A19" t="str">
            <v>Meta</v>
          </cell>
        </row>
        <row r="20">
          <cell r="A20" t="str">
            <v>Nacional</v>
          </cell>
        </row>
        <row r="21">
          <cell r="A21" t="str">
            <v>Nariño</v>
          </cell>
        </row>
        <row r="22">
          <cell r="A22" t="str">
            <v>Norte de Santander</v>
          </cell>
        </row>
        <row r="23">
          <cell r="A23" t="str">
            <v>Putumayo</v>
          </cell>
        </row>
        <row r="24">
          <cell r="A24" t="str">
            <v>Quindío</v>
          </cell>
        </row>
        <row r="25">
          <cell r="A25" t="str">
            <v>Risaralda</v>
          </cell>
        </row>
        <row r="26">
          <cell r="A26" t="str">
            <v>Santander</v>
          </cell>
        </row>
        <row r="27">
          <cell r="A27" t="str">
            <v>Sucre</v>
          </cell>
        </row>
        <row r="28">
          <cell r="A28" t="str">
            <v>Tolima</v>
          </cell>
        </row>
        <row r="29">
          <cell r="A29" t="str">
            <v>Valle del Cauca</v>
          </cell>
        </row>
      </sheetData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jecución por Departamento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OS"/>
      <sheetName val="Listas"/>
      <sheetName val="Supuestos"/>
      <sheetName val="Recorte"/>
      <sheetName val="Basico"/>
      <sheetName val="Solicitudes Filtradas"/>
      <sheetName val="Solicitudes_Filtradas"/>
      <sheetName val="OBLIGACIONES"/>
      <sheetName val="TRASLADOS Y MODIFICACIONES"/>
      <sheetName val="EJEC REGIONAL"/>
      <sheetName val="RESERVA"/>
      <sheetName val="resumen"/>
      <sheetName val="resumen general"/>
      <sheetName val="resumen %"/>
      <sheetName val="x programas presup"/>
      <sheetName val="x programas"/>
      <sheetName val="por areas"/>
      <sheetName val="X PROGRAMA DNP"/>
      <sheetName val="ejec mensual"/>
      <sheetName val="obligaciones mensual"/>
      <sheetName val="PARA PUBLICAR"/>
      <sheetName val="Hoja2"/>
      <sheetName val="Compilado final - PARA CONSULTA"/>
      <sheetName val="Solicitudes_Filtradas1"/>
      <sheetName val="TRASLADOS_Y_MODIFICACIONES"/>
      <sheetName val="EJEC_REGIONAL"/>
      <sheetName val="resumen_general"/>
      <sheetName val="resumen_%"/>
      <sheetName val="x_programas_presup"/>
      <sheetName val="x_programas"/>
      <sheetName val="por_areas"/>
      <sheetName val="X_PROGRAMA_DNP"/>
      <sheetName val="ejec_mensual"/>
      <sheetName val="obligaciones_mensual"/>
      <sheetName val="PARA_PUBLICAR"/>
      <sheetName val="Compilado_final_-_PARA_CONSULTA"/>
      <sheetName val="Programación "/>
      <sheetName val="Aportes Concesiones Viales"/>
      <sheetName val="Plan Compras Bienes 2008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2D1B0-FEAE-4213-B459-F0BA3158905A}">
  <dimension ref="A1:N157"/>
  <sheetViews>
    <sheetView showGridLines="0" zoomScale="87" zoomScaleNormal="87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B1" sqref="B1"/>
    </sheetView>
  </sheetViews>
  <sheetFormatPr baseColWidth="10" defaultColWidth="13" defaultRowHeight="11.25" x14ac:dyDescent="0.15"/>
  <cols>
    <col min="1" max="1" width="19.140625" style="2" customWidth="1"/>
    <col min="2" max="2" width="46.85546875" style="5" customWidth="1"/>
    <col min="3" max="9" width="19.42578125" style="5" customWidth="1"/>
    <col min="10" max="12" width="19.42578125" style="6" customWidth="1"/>
    <col min="13" max="13" width="20.42578125" style="2" customWidth="1"/>
    <col min="14" max="16384" width="13" style="2"/>
  </cols>
  <sheetData>
    <row r="1" spans="1:13" ht="63" customHeight="1" thickBo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6</v>
      </c>
      <c r="L1" s="1" t="s">
        <v>10</v>
      </c>
      <c r="M1" s="1" t="s">
        <v>8</v>
      </c>
    </row>
    <row r="2" spans="1:13" s="3" customFormat="1" x14ac:dyDescent="0.15">
      <c r="A2" s="26" t="s">
        <v>11</v>
      </c>
      <c r="B2" s="26" t="s">
        <v>12</v>
      </c>
      <c r="C2" s="27" t="s">
        <v>13</v>
      </c>
      <c r="D2" s="28">
        <v>326484319237</v>
      </c>
      <c r="E2" s="28">
        <v>326484319237</v>
      </c>
      <c r="F2" s="28">
        <v>358538368230</v>
      </c>
      <c r="G2" s="29">
        <f>IFERROR((F2/D2)-1, 0)</f>
        <v>9.8179444170277241E-2</v>
      </c>
      <c r="H2" s="28">
        <v>358538368230</v>
      </c>
      <c r="I2" s="29">
        <f>IFERROR((H2/E2)-1, 0)</f>
        <v>9.8179444170277241E-2</v>
      </c>
      <c r="J2" s="28">
        <v>426796535893</v>
      </c>
      <c r="K2" s="29">
        <f>IFERROR((J2/F2)-1, 0)</f>
        <v>0.19037897673259008</v>
      </c>
      <c r="L2" s="28">
        <v>127100210623</v>
      </c>
      <c r="M2" s="29">
        <f>IFERROR((L2/H2)-1, 0)</f>
        <v>-0.64550457667764571</v>
      </c>
    </row>
    <row r="3" spans="1:13" s="3" customFormat="1" x14ac:dyDescent="0.15">
      <c r="A3" s="26" t="s">
        <v>11</v>
      </c>
      <c r="B3" s="26" t="s">
        <v>14</v>
      </c>
      <c r="C3" s="30" t="s">
        <v>13</v>
      </c>
      <c r="D3" s="28">
        <v>323578411182</v>
      </c>
      <c r="E3" s="28">
        <v>323578411182</v>
      </c>
      <c r="F3" s="28">
        <v>354209260659</v>
      </c>
      <c r="G3" s="29">
        <f t="shared" ref="G3:G66" si="0">IFERROR((F3/D3)-1, 0)</f>
        <v>9.466283416470378E-2</v>
      </c>
      <c r="H3" s="28">
        <v>354209260659</v>
      </c>
      <c r="I3" s="29">
        <f t="shared" ref="I3:I66" si="1">IFERROR((H3/E3)-1, 0)</f>
        <v>9.466283416470378E-2</v>
      </c>
      <c r="J3" s="28">
        <v>421921519786</v>
      </c>
      <c r="K3" s="29">
        <f t="shared" ref="K3:K66" si="2">IFERROR((J3/F3)-1, 0)</f>
        <v>0.19116456470116727</v>
      </c>
      <c r="L3" s="28">
        <v>112290365804</v>
      </c>
      <c r="M3" s="29">
        <f t="shared" ref="M3:M66" si="3">IFERROR((L3/H3)-1, 0)</f>
        <v>-0.6829829756706931</v>
      </c>
    </row>
    <row r="4" spans="1:13" s="3" customFormat="1" x14ac:dyDescent="0.15">
      <c r="A4" s="26" t="s">
        <v>11</v>
      </c>
      <c r="B4" s="26" t="s">
        <v>15</v>
      </c>
      <c r="C4" s="27" t="s">
        <v>16</v>
      </c>
      <c r="D4" s="28">
        <v>264689746048</v>
      </c>
      <c r="E4" s="28">
        <v>264689746048</v>
      </c>
      <c r="F4" s="28">
        <v>291500728983</v>
      </c>
      <c r="G4" s="29">
        <f t="shared" si="0"/>
        <v>0.10129211023587592</v>
      </c>
      <c r="H4" s="28">
        <v>291500728983</v>
      </c>
      <c r="I4" s="29">
        <f t="shared" si="1"/>
        <v>0.10129211023587592</v>
      </c>
      <c r="J4" s="28">
        <v>346789396196</v>
      </c>
      <c r="K4" s="29">
        <f t="shared" si="2"/>
        <v>0.18966905299308667</v>
      </c>
      <c r="L4" s="28">
        <v>116840067369</v>
      </c>
      <c r="M4" s="29">
        <f t="shared" si="3"/>
        <v>-0.59917744364950121</v>
      </c>
    </row>
    <row r="5" spans="1:13" s="3" customFormat="1" x14ac:dyDescent="0.15">
      <c r="A5" s="26" t="s">
        <v>11</v>
      </c>
      <c r="B5" s="26" t="s">
        <v>17</v>
      </c>
      <c r="C5" s="27" t="s">
        <v>18</v>
      </c>
      <c r="D5" s="28">
        <v>256174672458</v>
      </c>
      <c r="E5" s="28">
        <v>256174672458</v>
      </c>
      <c r="F5" s="28">
        <v>283126047866</v>
      </c>
      <c r="G5" s="29">
        <f t="shared" si="0"/>
        <v>0.10520702593039788</v>
      </c>
      <c r="H5" s="28">
        <v>283126047866</v>
      </c>
      <c r="I5" s="29">
        <f t="shared" si="1"/>
        <v>0.10520702593039788</v>
      </c>
      <c r="J5" s="28">
        <v>336575102189</v>
      </c>
      <c r="K5" s="29">
        <f t="shared" si="2"/>
        <v>0.18878183313001551</v>
      </c>
      <c r="L5" s="28">
        <v>89039101598</v>
      </c>
      <c r="M5" s="29">
        <f t="shared" si="3"/>
        <v>-0.6855142708729467</v>
      </c>
    </row>
    <row r="6" spans="1:13" s="3" customFormat="1" x14ac:dyDescent="0.15">
      <c r="A6" s="26" t="s">
        <v>11</v>
      </c>
      <c r="B6" s="26" t="s">
        <v>19</v>
      </c>
      <c r="C6" s="31" t="s">
        <v>13</v>
      </c>
      <c r="D6" s="28">
        <v>253083219752</v>
      </c>
      <c r="E6" s="28">
        <v>253083219752</v>
      </c>
      <c r="F6" s="28">
        <v>274975644415</v>
      </c>
      <c r="G6" s="29">
        <f t="shared" si="0"/>
        <v>8.6502869231917856E-2</v>
      </c>
      <c r="H6" s="28">
        <v>274975644415</v>
      </c>
      <c r="I6" s="29">
        <f t="shared" si="1"/>
        <v>8.6502869231917856E-2</v>
      </c>
      <c r="J6" s="28">
        <v>328067493851</v>
      </c>
      <c r="K6" s="29">
        <f t="shared" si="2"/>
        <v>0.19307837080971613</v>
      </c>
      <c r="L6" s="28">
        <v>86548107920</v>
      </c>
      <c r="M6" s="29">
        <f t="shared" si="3"/>
        <v>-0.6852517316428961</v>
      </c>
    </row>
    <row r="7" spans="1:13" s="3" customFormat="1" x14ac:dyDescent="0.15">
      <c r="A7" s="32" t="s">
        <v>11</v>
      </c>
      <c r="B7" s="32" t="s">
        <v>20</v>
      </c>
      <c r="C7" s="27" t="s">
        <v>21</v>
      </c>
      <c r="D7" s="28">
        <v>24200386608</v>
      </c>
      <c r="E7" s="28">
        <v>24200386608</v>
      </c>
      <c r="F7" s="28">
        <v>26479273691.728802</v>
      </c>
      <c r="G7" s="29">
        <f t="shared" si="0"/>
        <v>9.4167383382853131E-2</v>
      </c>
      <c r="H7" s="28">
        <v>26479273691.720001</v>
      </c>
      <c r="I7" s="29">
        <f t="shared" si="1"/>
        <v>9.4167383382489422E-2</v>
      </c>
      <c r="J7" s="28">
        <v>25556958892.380001</v>
      </c>
      <c r="K7" s="29">
        <f t="shared" si="2"/>
        <v>-3.4831574690694755E-2</v>
      </c>
      <c r="L7" s="28">
        <v>8117436222.1400003</v>
      </c>
      <c r="M7" s="29">
        <f t="shared" si="3"/>
        <v>-0.69344188527805795</v>
      </c>
    </row>
    <row r="8" spans="1:13" s="3" customFormat="1" x14ac:dyDescent="0.15">
      <c r="A8" s="32" t="s">
        <v>11</v>
      </c>
      <c r="B8" s="32" t="s">
        <v>20</v>
      </c>
      <c r="C8" s="33" t="s">
        <v>13</v>
      </c>
      <c r="D8" s="28">
        <v>219723056881</v>
      </c>
      <c r="E8" s="28">
        <v>219723056881</v>
      </c>
      <c r="F8" s="28">
        <v>240413802215.271</v>
      </c>
      <c r="G8" s="29">
        <f t="shared" si="0"/>
        <v>9.4167383377871561E-2</v>
      </c>
      <c r="H8" s="28">
        <v>240413802215.28</v>
      </c>
      <c r="I8" s="29">
        <f t="shared" si="1"/>
        <v>9.4167383377912417E-2</v>
      </c>
      <c r="J8" s="28">
        <v>292392759513.62</v>
      </c>
      <c r="K8" s="29">
        <f t="shared" si="2"/>
        <v>0.21620621120498762</v>
      </c>
      <c r="L8" s="28">
        <v>92870188004.860001</v>
      </c>
      <c r="M8" s="29">
        <f t="shared" si="3"/>
        <v>-0.61370692052988363</v>
      </c>
    </row>
    <row r="9" spans="1:13" s="3" customFormat="1" x14ac:dyDescent="0.15">
      <c r="A9" s="26" t="s">
        <v>11</v>
      </c>
      <c r="B9" s="26" t="s">
        <v>22</v>
      </c>
      <c r="C9" s="27" t="s">
        <v>23</v>
      </c>
      <c r="D9" s="28">
        <v>267568660974</v>
      </c>
      <c r="E9" s="28">
        <v>267568660974</v>
      </c>
      <c r="F9" s="28">
        <v>251619519992</v>
      </c>
      <c r="G9" s="29">
        <f t="shared" si="0"/>
        <v>-5.9607657054985941E-2</v>
      </c>
      <c r="H9" s="28">
        <v>251619519992</v>
      </c>
      <c r="I9" s="29">
        <f t="shared" si="1"/>
        <v>-5.9607657054985941E-2</v>
      </c>
      <c r="J9" s="28">
        <v>397887950228</v>
      </c>
      <c r="K9" s="29">
        <f t="shared" si="2"/>
        <v>0.58130796148347508</v>
      </c>
      <c r="L9" s="28">
        <v>69934236737</v>
      </c>
      <c r="M9" s="29">
        <f t="shared" si="3"/>
        <v>-0.72206354761656211</v>
      </c>
    </row>
    <row r="10" spans="1:13" s="3" customFormat="1" x14ac:dyDescent="0.15">
      <c r="A10" s="32" t="s">
        <v>11</v>
      </c>
      <c r="B10" s="32" t="s">
        <v>24</v>
      </c>
      <c r="C10" s="27" t="s">
        <v>25</v>
      </c>
      <c r="D10" s="28">
        <v>45527602572</v>
      </c>
      <c r="E10" s="28">
        <v>45527602572</v>
      </c>
      <c r="F10" s="28">
        <v>50352136719.994003</v>
      </c>
      <c r="G10" s="29">
        <f t="shared" si="0"/>
        <v>0.10596943118988533</v>
      </c>
      <c r="H10" s="28">
        <v>50352136720</v>
      </c>
      <c r="I10" s="29">
        <f t="shared" si="1"/>
        <v>0.105969431190017</v>
      </c>
      <c r="J10" s="28">
        <v>33721079325.290001</v>
      </c>
      <c r="K10" s="29">
        <f t="shared" si="2"/>
        <v>-0.33029496815971437</v>
      </c>
      <c r="L10" s="28">
        <v>10364795115.290001</v>
      </c>
      <c r="M10" s="29">
        <f t="shared" si="3"/>
        <v>-0.79415381768350901</v>
      </c>
    </row>
    <row r="11" spans="1:13" s="3" customFormat="1" x14ac:dyDescent="0.15">
      <c r="A11" s="32" t="s">
        <v>11</v>
      </c>
      <c r="B11" s="32" t="s">
        <v>24</v>
      </c>
      <c r="C11" s="27" t="s">
        <v>26</v>
      </c>
      <c r="D11" s="28">
        <v>128885603167</v>
      </c>
      <c r="E11" s="28">
        <v>128885603167</v>
      </c>
      <c r="F11" s="28">
        <v>142543537222.84399</v>
      </c>
      <c r="G11" s="29">
        <f t="shared" si="0"/>
        <v>0.10596943118733826</v>
      </c>
      <c r="H11" s="28">
        <v>142543537222.84</v>
      </c>
      <c r="I11" s="29">
        <f t="shared" si="1"/>
        <v>0.10596943118730717</v>
      </c>
      <c r="J11" s="28">
        <v>179798428156.10999</v>
      </c>
      <c r="K11" s="29">
        <f t="shared" si="2"/>
        <v>0.26135797987827347</v>
      </c>
      <c r="L11" s="28">
        <v>55264360073.160004</v>
      </c>
      <c r="M11" s="29">
        <f t="shared" si="3"/>
        <v>-0.61229838160417915</v>
      </c>
    </row>
    <row r="12" spans="1:13" s="3" customFormat="1" x14ac:dyDescent="0.15">
      <c r="A12" s="32" t="s">
        <v>11</v>
      </c>
      <c r="B12" s="32" t="s">
        <v>24</v>
      </c>
      <c r="C12" s="27" t="s">
        <v>27</v>
      </c>
      <c r="D12" s="28">
        <v>48158616074</v>
      </c>
      <c r="E12" s="28">
        <v>48158616074</v>
      </c>
      <c r="F12" s="28">
        <v>53261957226.161598</v>
      </c>
      <c r="G12" s="29">
        <f t="shared" si="0"/>
        <v>0.10596943118796975</v>
      </c>
      <c r="H12" s="28">
        <v>53261957226.160004</v>
      </c>
      <c r="I12" s="29">
        <f t="shared" si="1"/>
        <v>0.10596943118793667</v>
      </c>
      <c r="J12" s="28">
        <v>79065861171.600006</v>
      </c>
      <c r="K12" s="29">
        <f t="shared" si="2"/>
        <v>0.4844715682502907</v>
      </c>
      <c r="L12" s="28">
        <v>24302349392.549999</v>
      </c>
      <c r="M12" s="29">
        <f t="shared" si="3"/>
        <v>-0.54372030886214373</v>
      </c>
    </row>
    <row r="13" spans="1:13" s="3" customFormat="1" x14ac:dyDescent="0.15">
      <c r="A13" s="32" t="s">
        <v>11</v>
      </c>
      <c r="B13" s="32" t="s">
        <v>28</v>
      </c>
      <c r="C13" s="27" t="s">
        <v>29</v>
      </c>
      <c r="D13" s="28">
        <v>146897160271</v>
      </c>
      <c r="E13" s="28">
        <v>146897160271</v>
      </c>
      <c r="F13" s="28">
        <v>163310210253.76501</v>
      </c>
      <c r="G13" s="29">
        <f t="shared" si="0"/>
        <v>0.11173156752986757</v>
      </c>
      <c r="H13" s="28">
        <v>163310210253.56</v>
      </c>
      <c r="I13" s="29">
        <f t="shared" si="1"/>
        <v>0.11173156752847202</v>
      </c>
      <c r="J13" s="28">
        <v>208674058196.18002</v>
      </c>
      <c r="K13" s="29">
        <f t="shared" si="2"/>
        <v>0.27777716942452568</v>
      </c>
      <c r="L13" s="28">
        <v>91079792622.410004</v>
      </c>
      <c r="M13" s="29">
        <f t="shared" si="3"/>
        <v>-0.44228966161394945</v>
      </c>
    </row>
    <row r="14" spans="1:13" s="3" customFormat="1" x14ac:dyDescent="0.15">
      <c r="A14" s="32" t="s">
        <v>11</v>
      </c>
      <c r="B14" s="32" t="s">
        <v>28</v>
      </c>
      <c r="C14" s="27" t="s">
        <v>13</v>
      </c>
      <c r="D14" s="28">
        <v>43286310550</v>
      </c>
      <c r="E14" s="28">
        <v>43286310550</v>
      </c>
      <c r="F14" s="28">
        <v>48122757880.419701</v>
      </c>
      <c r="G14" s="29">
        <f t="shared" si="0"/>
        <v>0.1117315675317978</v>
      </c>
      <c r="H14" s="28">
        <v>48122757880.629997</v>
      </c>
      <c r="I14" s="29">
        <f t="shared" si="1"/>
        <v>0.11173156753665614</v>
      </c>
      <c r="J14" s="28">
        <v>55571711302.930008</v>
      </c>
      <c r="K14" s="29">
        <f t="shared" si="2"/>
        <v>0.15479065935955338</v>
      </c>
      <c r="L14" s="28">
        <v>24255338612.25</v>
      </c>
      <c r="M14" s="29">
        <f t="shared" si="3"/>
        <v>-0.49596948137477648</v>
      </c>
    </row>
    <row r="15" spans="1:13" s="3" customFormat="1" x14ac:dyDescent="0.15">
      <c r="A15" s="32" t="s">
        <v>11</v>
      </c>
      <c r="B15" s="32" t="s">
        <v>28</v>
      </c>
      <c r="C15" s="27" t="s">
        <v>30</v>
      </c>
      <c r="D15" s="28">
        <v>27783057481</v>
      </c>
      <c r="E15" s="28">
        <v>27783057481</v>
      </c>
      <c r="F15" s="28">
        <v>30887302043.815498</v>
      </c>
      <c r="G15" s="29">
        <f t="shared" si="0"/>
        <v>0.11173156751874402</v>
      </c>
      <c r="H15" s="28">
        <v>30887302043.810001</v>
      </c>
      <c r="I15" s="29">
        <f t="shared" si="1"/>
        <v>0.11173156751854618</v>
      </c>
      <c r="J15" s="28">
        <v>23465228562.889999</v>
      </c>
      <c r="K15" s="29">
        <f t="shared" si="2"/>
        <v>-0.24029529903249047</v>
      </c>
      <c r="L15" s="28">
        <v>10241848794.339998</v>
      </c>
      <c r="M15" s="29">
        <f t="shared" si="3"/>
        <v>-0.66841232103039816</v>
      </c>
    </row>
    <row r="16" spans="1:13" s="3" customFormat="1" x14ac:dyDescent="0.15">
      <c r="A16" s="26" t="s">
        <v>11</v>
      </c>
      <c r="B16" s="26" t="s">
        <v>31</v>
      </c>
      <c r="C16" s="31" t="s">
        <v>13</v>
      </c>
      <c r="D16" s="28">
        <v>230526549416</v>
      </c>
      <c r="E16" s="28">
        <v>230526549416</v>
      </c>
      <c r="F16" s="28">
        <v>231731619930</v>
      </c>
      <c r="G16" s="29">
        <f t="shared" si="0"/>
        <v>5.2274695346494759E-3</v>
      </c>
      <c r="H16" s="28">
        <v>231731619930</v>
      </c>
      <c r="I16" s="29">
        <f t="shared" si="1"/>
        <v>5.2274695346494759E-3</v>
      </c>
      <c r="J16" s="28">
        <v>275641067434</v>
      </c>
      <c r="K16" s="29">
        <f t="shared" si="2"/>
        <v>0.1894840571056462</v>
      </c>
      <c r="L16" s="28">
        <v>114358244778</v>
      </c>
      <c r="M16" s="29">
        <f t="shared" si="3"/>
        <v>-0.50650565161308325</v>
      </c>
    </row>
    <row r="17" spans="1:13" s="3" customFormat="1" x14ac:dyDescent="0.15">
      <c r="A17" s="32" t="s">
        <v>32</v>
      </c>
      <c r="B17" s="32" t="s">
        <v>33</v>
      </c>
      <c r="C17" s="27" t="s">
        <v>34</v>
      </c>
      <c r="D17" s="28">
        <v>83679088817</v>
      </c>
      <c r="E17" s="28">
        <v>83679088817</v>
      </c>
      <c r="F17" s="28">
        <v>90065283414.143906</v>
      </c>
      <c r="G17" s="29">
        <f t="shared" si="0"/>
        <v>7.6317688055973498E-2</v>
      </c>
      <c r="H17" s="28">
        <v>90065283414.240005</v>
      </c>
      <c r="I17" s="29">
        <f t="shared" si="1"/>
        <v>7.6317688057121913E-2</v>
      </c>
      <c r="J17" s="28">
        <v>107632521489.78</v>
      </c>
      <c r="K17" s="29">
        <f t="shared" si="2"/>
        <v>0.19505005047124868</v>
      </c>
      <c r="L17" s="28">
        <v>24159216743.759998</v>
      </c>
      <c r="M17" s="29">
        <f t="shared" si="3"/>
        <v>-0.73175883283857801</v>
      </c>
    </row>
    <row r="18" spans="1:13" s="3" customFormat="1" x14ac:dyDescent="0.15">
      <c r="A18" s="32" t="s">
        <v>32</v>
      </c>
      <c r="B18" s="32" t="s">
        <v>33</v>
      </c>
      <c r="C18" s="33" t="s">
        <v>35</v>
      </c>
      <c r="D18" s="28">
        <v>16878214611</v>
      </c>
      <c r="E18" s="28">
        <v>16878214611</v>
      </c>
      <c r="F18" s="28">
        <v>18076165490.025902</v>
      </c>
      <c r="G18" s="29">
        <f t="shared" si="0"/>
        <v>7.0976161083125655E-2</v>
      </c>
      <c r="H18" s="28">
        <v>18076165489.509998</v>
      </c>
      <c r="I18" s="29">
        <f t="shared" si="1"/>
        <v>7.0976161052559439E-2</v>
      </c>
      <c r="J18" s="28">
        <v>20501432664.720001</v>
      </c>
      <c r="K18" s="29">
        <f t="shared" si="2"/>
        <v>0.13416933895810579</v>
      </c>
      <c r="L18" s="28">
        <v>4601755570.2399998</v>
      </c>
      <c r="M18" s="29">
        <f t="shared" si="3"/>
        <v>-0.74542412919872292</v>
      </c>
    </row>
    <row r="19" spans="1:13" s="3" customFormat="1" x14ac:dyDescent="0.15">
      <c r="A19" s="32" t="s">
        <v>32</v>
      </c>
      <c r="B19" s="32" t="s">
        <v>33</v>
      </c>
      <c r="C19" s="27" t="s">
        <v>36</v>
      </c>
      <c r="D19" s="28">
        <v>98672639265</v>
      </c>
      <c r="E19" s="28">
        <v>98672639265</v>
      </c>
      <c r="F19" s="28">
        <v>106203106968.83</v>
      </c>
      <c r="G19" s="29">
        <f t="shared" si="0"/>
        <v>7.6317688063514799E-2</v>
      </c>
      <c r="H19" s="28">
        <v>106203106969.25</v>
      </c>
      <c r="I19" s="29">
        <f t="shared" si="1"/>
        <v>7.6317688067771394E-2</v>
      </c>
      <c r="J19" s="28">
        <v>128133954154.5</v>
      </c>
      <c r="K19" s="29">
        <f t="shared" si="2"/>
        <v>0.2064991111051635</v>
      </c>
      <c r="L19" s="28">
        <v>28760972314.000004</v>
      </c>
      <c r="M19" s="29">
        <f t="shared" si="3"/>
        <v>-0.72918897445884101</v>
      </c>
    </row>
    <row r="20" spans="1:13" s="3" customFormat="1" x14ac:dyDescent="0.15">
      <c r="A20" s="26" t="s">
        <v>11</v>
      </c>
      <c r="B20" s="26" t="s">
        <v>37</v>
      </c>
      <c r="C20" s="27" t="s">
        <v>38</v>
      </c>
      <c r="D20" s="28">
        <v>188036887431</v>
      </c>
      <c r="E20" s="28">
        <v>188036887431</v>
      </c>
      <c r="F20" s="28">
        <v>207433599602</v>
      </c>
      <c r="G20" s="29">
        <f t="shared" si="0"/>
        <v>0.10315376113698771</v>
      </c>
      <c r="H20" s="28">
        <v>207433599602</v>
      </c>
      <c r="I20" s="29">
        <f t="shared" si="1"/>
        <v>0.10315376113698771</v>
      </c>
      <c r="J20" s="28">
        <v>246689655363</v>
      </c>
      <c r="K20" s="29">
        <f t="shared" si="2"/>
        <v>0.18924637009780509</v>
      </c>
      <c r="L20" s="28">
        <v>94671479066</v>
      </c>
      <c r="M20" s="29">
        <f t="shared" si="3"/>
        <v>-0.54360586111582276</v>
      </c>
    </row>
    <row r="21" spans="1:13" s="3" customFormat="1" x14ac:dyDescent="0.15">
      <c r="A21" s="32" t="s">
        <v>11</v>
      </c>
      <c r="B21" s="32" t="s">
        <v>39</v>
      </c>
      <c r="C21" s="27" t="s">
        <v>40</v>
      </c>
      <c r="D21" s="28">
        <v>99889701303</v>
      </c>
      <c r="E21" s="28">
        <v>99889701303</v>
      </c>
      <c r="F21" s="28">
        <v>110458159767.373</v>
      </c>
      <c r="G21" s="29">
        <f t="shared" si="0"/>
        <v>0.10580128207927264</v>
      </c>
      <c r="H21" s="28">
        <v>110458159767.38</v>
      </c>
      <c r="I21" s="29">
        <f t="shared" si="1"/>
        <v>0.10580128207934281</v>
      </c>
      <c r="J21" s="28">
        <v>131295838511.89998</v>
      </c>
      <c r="K21" s="29">
        <f t="shared" si="2"/>
        <v>0.18864770867459257</v>
      </c>
      <c r="L21" s="28">
        <v>48784100889.669998</v>
      </c>
      <c r="M21" s="29">
        <f t="shared" si="3"/>
        <v>-0.55834769479767576</v>
      </c>
    </row>
    <row r="22" spans="1:13" s="3" customFormat="1" x14ac:dyDescent="0.15">
      <c r="A22" s="32" t="s">
        <v>11</v>
      </c>
      <c r="B22" s="32" t="s">
        <v>39</v>
      </c>
      <c r="C22" s="27" t="s">
        <v>41</v>
      </c>
      <c r="D22" s="28">
        <v>44153312286</v>
      </c>
      <c r="E22" s="28">
        <v>44153312286</v>
      </c>
      <c r="F22" s="28">
        <v>48824789334.602303</v>
      </c>
      <c r="G22" s="29">
        <f t="shared" si="0"/>
        <v>0.10580128209505868</v>
      </c>
      <c r="H22" s="28">
        <v>48824789334.599998</v>
      </c>
      <c r="I22" s="29">
        <f t="shared" si="1"/>
        <v>0.1058012820950065</v>
      </c>
      <c r="J22" s="28">
        <v>58035473969.099998</v>
      </c>
      <c r="K22" s="29">
        <f t="shared" si="2"/>
        <v>0.18864770867470093</v>
      </c>
      <c r="L22" s="28">
        <v>21563580760.639999</v>
      </c>
      <c r="M22" s="29">
        <f t="shared" si="3"/>
        <v>-0.55834769479775659</v>
      </c>
    </row>
    <row r="23" spans="1:13" s="3" customFormat="1" x14ac:dyDescent="0.15">
      <c r="A23" s="32" t="s">
        <v>11</v>
      </c>
      <c r="B23" s="32" t="s">
        <v>39</v>
      </c>
      <c r="C23" s="27" t="s">
        <v>38</v>
      </c>
      <c r="D23" s="28">
        <v>29711329066</v>
      </c>
      <c r="E23" s="28">
        <v>29711329066</v>
      </c>
      <c r="F23" s="28">
        <v>32854825773.024601</v>
      </c>
      <c r="G23" s="29">
        <f t="shared" si="0"/>
        <v>0.10580128206455242</v>
      </c>
      <c r="H23" s="28">
        <v>32854825773.02</v>
      </c>
      <c r="I23" s="29">
        <f t="shared" si="1"/>
        <v>0.10580128206439765</v>
      </c>
      <c r="J23" s="28">
        <v>39052813374</v>
      </c>
      <c r="K23" s="29">
        <f t="shared" si="2"/>
        <v>0.18864770867432945</v>
      </c>
      <c r="L23" s="28">
        <v>14510409539.690001</v>
      </c>
      <c r="M23" s="29">
        <f t="shared" si="3"/>
        <v>-0.55834769479721968</v>
      </c>
    </row>
    <row r="24" spans="1:13" s="3" customFormat="1" x14ac:dyDescent="0.15">
      <c r="A24" s="32" t="s">
        <v>11</v>
      </c>
      <c r="B24" s="32" t="s">
        <v>42</v>
      </c>
      <c r="C24" s="31" t="s">
        <v>13</v>
      </c>
      <c r="D24" s="28">
        <v>11582637068</v>
      </c>
      <c r="E24" s="28">
        <v>11582637068</v>
      </c>
      <c r="F24" s="28">
        <v>12461355781.532</v>
      </c>
      <c r="G24" s="29">
        <f t="shared" si="0"/>
        <v>7.5865168559902996E-2</v>
      </c>
      <c r="H24" s="28">
        <v>12461355781.24</v>
      </c>
      <c r="I24" s="29">
        <f t="shared" si="1"/>
        <v>7.5865168534692717E-2</v>
      </c>
      <c r="J24" s="28">
        <v>1635441547.48</v>
      </c>
      <c r="K24" s="29">
        <f t="shared" si="2"/>
        <v>-0.86875893954462324</v>
      </c>
      <c r="L24" s="28">
        <v>364040836.02999997</v>
      </c>
      <c r="M24" s="29">
        <f t="shared" si="3"/>
        <v>-0.97078641823403788</v>
      </c>
    </row>
    <row r="25" spans="1:13" s="3" customFormat="1" x14ac:dyDescent="0.15">
      <c r="A25" s="32" t="s">
        <v>11</v>
      </c>
      <c r="B25" s="32" t="s">
        <v>42</v>
      </c>
      <c r="C25" s="27" t="s">
        <v>21</v>
      </c>
      <c r="D25" s="28">
        <v>164276541539</v>
      </c>
      <c r="E25" s="28">
        <v>164276541539</v>
      </c>
      <c r="F25" s="28">
        <v>176739409049.46799</v>
      </c>
      <c r="G25" s="29">
        <f t="shared" si="0"/>
        <v>7.5865168536612071E-2</v>
      </c>
      <c r="H25" s="28">
        <v>176739409049.76001</v>
      </c>
      <c r="I25" s="29">
        <f t="shared" si="1"/>
        <v>7.586516853838976E-2</v>
      </c>
      <c r="J25" s="28">
        <v>224570836733.51999</v>
      </c>
      <c r="K25" s="29">
        <f t="shared" si="2"/>
        <v>0.27063249753576102</v>
      </c>
      <c r="L25" s="28">
        <v>49988307608.970001</v>
      </c>
      <c r="M25" s="29">
        <f t="shared" si="3"/>
        <v>-0.71716377305020829</v>
      </c>
    </row>
    <row r="26" spans="1:13" s="3" customFormat="1" x14ac:dyDescent="0.15">
      <c r="A26" s="32" t="s">
        <v>11</v>
      </c>
      <c r="B26" s="32" t="s">
        <v>43</v>
      </c>
      <c r="C26" s="27" t="s">
        <v>23</v>
      </c>
      <c r="D26" s="28">
        <v>53185741400</v>
      </c>
      <c r="E26" s="28">
        <v>53185741400</v>
      </c>
      <c r="F26" s="28">
        <v>59379957829.752098</v>
      </c>
      <c r="G26" s="29">
        <f t="shared" si="0"/>
        <v>0.11646385415907923</v>
      </c>
      <c r="H26" s="28">
        <v>59379957829.760002</v>
      </c>
      <c r="I26" s="29">
        <f t="shared" si="1"/>
        <v>0.11646385415922778</v>
      </c>
      <c r="J26" s="28">
        <v>16174687047.940002</v>
      </c>
      <c r="K26" s="29">
        <f t="shared" si="2"/>
        <v>-0.72760696303769112</v>
      </c>
      <c r="L26" s="28">
        <v>16174687047.940002</v>
      </c>
      <c r="M26" s="29">
        <f t="shared" si="3"/>
        <v>-0.72760696303772743</v>
      </c>
    </row>
    <row r="27" spans="1:13" s="3" customFormat="1" x14ac:dyDescent="0.15">
      <c r="A27" s="32" t="s">
        <v>11</v>
      </c>
      <c r="B27" s="32" t="s">
        <v>43</v>
      </c>
      <c r="C27" s="27" t="s">
        <v>21</v>
      </c>
      <c r="D27" s="28">
        <v>80380714834</v>
      </c>
      <c r="E27" s="28">
        <v>80380714834</v>
      </c>
      <c r="F27" s="28">
        <v>84319540118.247925</v>
      </c>
      <c r="G27" s="29">
        <f t="shared" si="0"/>
        <v>4.9002118137196016E-2</v>
      </c>
      <c r="H27" s="28">
        <v>84319540118.240005</v>
      </c>
      <c r="I27" s="29">
        <f t="shared" si="1"/>
        <v>4.9002118137097428E-2</v>
      </c>
      <c r="J27" s="28">
        <v>23291549349.059998</v>
      </c>
      <c r="K27" s="29">
        <f t="shared" si="2"/>
        <v>-0.72377044139002145</v>
      </c>
      <c r="L27" s="28">
        <v>23291549349.059998</v>
      </c>
      <c r="M27" s="29">
        <f t="shared" si="3"/>
        <v>-0.72377044138999558</v>
      </c>
    </row>
    <row r="28" spans="1:13" s="3" customFormat="1" x14ac:dyDescent="0.15">
      <c r="A28" s="32" t="s">
        <v>44</v>
      </c>
      <c r="B28" s="32" t="s">
        <v>45</v>
      </c>
      <c r="C28" s="34" t="s">
        <v>25</v>
      </c>
      <c r="D28" s="28">
        <v>0</v>
      </c>
      <c r="E28" s="28">
        <v>0</v>
      </c>
      <c r="F28" s="28">
        <v>23862009703.240002</v>
      </c>
      <c r="G28" s="29">
        <f t="shared" si="0"/>
        <v>0</v>
      </c>
      <c r="H28" s="28">
        <v>23862009703.240002</v>
      </c>
      <c r="I28" s="29">
        <f t="shared" si="1"/>
        <v>0</v>
      </c>
      <c r="J28" s="28">
        <v>43329931109.5</v>
      </c>
      <c r="K28" s="29">
        <f t="shared" si="2"/>
        <v>0.81585422386349249</v>
      </c>
      <c r="L28" s="28">
        <v>4333760264.5799999</v>
      </c>
      <c r="M28" s="29">
        <f t="shared" si="3"/>
        <v>-0.81838242803197092</v>
      </c>
    </row>
    <row r="29" spans="1:13" s="3" customFormat="1" x14ac:dyDescent="0.15">
      <c r="A29" s="32" t="s">
        <v>44</v>
      </c>
      <c r="B29" s="32" t="s">
        <v>45</v>
      </c>
      <c r="C29" s="27" t="s">
        <v>21</v>
      </c>
      <c r="D29" s="28">
        <v>0</v>
      </c>
      <c r="E29" s="28">
        <v>0</v>
      </c>
      <c r="F29" s="28">
        <v>119145048449.13</v>
      </c>
      <c r="G29" s="29">
        <f t="shared" si="0"/>
        <v>0</v>
      </c>
      <c r="H29" s="28">
        <v>119145048449.13</v>
      </c>
      <c r="I29" s="29">
        <f t="shared" si="1"/>
        <v>0</v>
      </c>
      <c r="J29" s="28">
        <v>216348298300.57001</v>
      </c>
      <c r="K29" s="29">
        <f t="shared" si="2"/>
        <v>0.81583960992673354</v>
      </c>
      <c r="L29" s="28">
        <v>21638660262.700001</v>
      </c>
      <c r="M29" s="29">
        <f t="shared" si="3"/>
        <v>-0.81838388968435549</v>
      </c>
    </row>
    <row r="30" spans="1:13" s="3" customFormat="1" x14ac:dyDescent="0.15">
      <c r="A30" s="32" t="s">
        <v>44</v>
      </c>
      <c r="B30" s="32" t="s">
        <v>45</v>
      </c>
      <c r="C30" s="33" t="s">
        <v>46</v>
      </c>
      <c r="D30" s="28">
        <v>0</v>
      </c>
      <c r="E30" s="28">
        <v>0</v>
      </c>
      <c r="F30" s="28">
        <v>44311018018.629997</v>
      </c>
      <c r="G30" s="29">
        <f t="shared" si="0"/>
        <v>0</v>
      </c>
      <c r="H30" s="28">
        <v>44311018018.629997</v>
      </c>
      <c r="I30" s="29">
        <f t="shared" si="1"/>
        <v>0</v>
      </c>
      <c r="J30" s="28">
        <v>80462384923.925003</v>
      </c>
      <c r="K30" s="29">
        <f t="shared" si="2"/>
        <v>0.81585502933143239</v>
      </c>
      <c r="L30" s="28">
        <v>8047663073.7188301</v>
      </c>
      <c r="M30" s="29">
        <f t="shared" si="3"/>
        <v>-0.81838234747088645</v>
      </c>
    </row>
    <row r="31" spans="1:13" s="3" customFormat="1" ht="22.5" x14ac:dyDescent="0.15">
      <c r="A31" s="32" t="s">
        <v>11</v>
      </c>
      <c r="B31" s="32" t="s">
        <v>47</v>
      </c>
      <c r="C31" s="27" t="s">
        <v>48</v>
      </c>
      <c r="D31" s="28">
        <v>54779492025</v>
      </c>
      <c r="E31" s="28">
        <v>54779492025</v>
      </c>
      <c r="F31" s="28">
        <v>113961830169.12</v>
      </c>
      <c r="G31" s="29">
        <f t="shared" si="0"/>
        <v>1.0803739858907537</v>
      </c>
      <c r="H31" s="28">
        <v>113961830169.12</v>
      </c>
      <c r="I31" s="29">
        <f t="shared" si="1"/>
        <v>1.0803739858907537</v>
      </c>
      <c r="J31" s="28">
        <v>135559131446.33</v>
      </c>
      <c r="K31" s="29">
        <f t="shared" si="2"/>
        <v>0.18951346468514485</v>
      </c>
      <c r="L31" s="28">
        <v>41161720129.279999</v>
      </c>
      <c r="M31" s="29">
        <f t="shared" si="3"/>
        <v>-0.63881134527064209</v>
      </c>
    </row>
    <row r="32" spans="1:13" s="3" customFormat="1" ht="22.5" x14ac:dyDescent="0.15">
      <c r="A32" s="32" t="s">
        <v>11</v>
      </c>
      <c r="B32" s="32" t="s">
        <v>47</v>
      </c>
      <c r="C32" s="27" t="s">
        <v>35</v>
      </c>
      <c r="D32" s="28">
        <v>122462696778</v>
      </c>
      <c r="E32" s="28">
        <v>122462696778</v>
      </c>
      <c r="F32" s="28">
        <v>71821892967.880005</v>
      </c>
      <c r="G32" s="29">
        <f t="shared" si="0"/>
        <v>-0.41352024038733592</v>
      </c>
      <c r="H32" s="28">
        <v>71821892967.880005</v>
      </c>
      <c r="I32" s="29">
        <f t="shared" si="1"/>
        <v>-0.41352024038733592</v>
      </c>
      <c r="J32" s="28">
        <v>85460567080.669998</v>
      </c>
      <c r="K32" s="29">
        <f t="shared" si="2"/>
        <v>0.18989577619305353</v>
      </c>
      <c r="L32" s="28">
        <v>25949590460.82</v>
      </c>
      <c r="M32" s="29">
        <f t="shared" si="3"/>
        <v>-0.63869525866680921</v>
      </c>
    </row>
    <row r="33" spans="1:13" s="3" customFormat="1" x14ac:dyDescent="0.15">
      <c r="A33" s="26" t="s">
        <v>11</v>
      </c>
      <c r="B33" s="26" t="s">
        <v>49</v>
      </c>
      <c r="C33" s="27" t="s">
        <v>13</v>
      </c>
      <c r="D33" s="28">
        <v>202140042937</v>
      </c>
      <c r="E33" s="28">
        <v>186661572672</v>
      </c>
      <c r="F33" s="28">
        <v>157227907719</v>
      </c>
      <c r="G33" s="29">
        <f t="shared" si="0"/>
        <v>-0.22218326742909389</v>
      </c>
      <c r="H33" s="28">
        <v>157227907719</v>
      </c>
      <c r="I33" s="29">
        <f t="shared" si="1"/>
        <v>-0.15768465105949026</v>
      </c>
      <c r="J33" s="28">
        <v>185800340558</v>
      </c>
      <c r="K33" s="29">
        <f t="shared" si="2"/>
        <v>0.18172621676086331</v>
      </c>
      <c r="L33" s="28">
        <v>65349904177</v>
      </c>
      <c r="M33" s="29">
        <f t="shared" si="3"/>
        <v>-0.58436192960225419</v>
      </c>
    </row>
    <row r="34" spans="1:13" s="3" customFormat="1" x14ac:dyDescent="0.15">
      <c r="A34" s="26" t="s">
        <v>11</v>
      </c>
      <c r="B34" s="26" t="s">
        <v>50</v>
      </c>
      <c r="C34" s="35" t="s">
        <v>25</v>
      </c>
      <c r="D34" s="28">
        <v>141607661383</v>
      </c>
      <c r="E34" s="28">
        <v>141607661383</v>
      </c>
      <c r="F34" s="28">
        <v>152661368237</v>
      </c>
      <c r="G34" s="29">
        <f t="shared" si="0"/>
        <v>7.805867808312672E-2</v>
      </c>
      <c r="H34" s="28">
        <v>152661368237</v>
      </c>
      <c r="I34" s="29">
        <f t="shared" si="1"/>
        <v>7.805867808312672E-2</v>
      </c>
      <c r="J34" s="28">
        <v>185507978705</v>
      </c>
      <c r="K34" s="29">
        <f t="shared" si="2"/>
        <v>0.21515993762748864</v>
      </c>
      <c r="L34" s="28">
        <v>79269234398.999985</v>
      </c>
      <c r="M34" s="29">
        <f t="shared" si="3"/>
        <v>-0.48075118601100175</v>
      </c>
    </row>
    <row r="35" spans="1:13" s="3" customFormat="1" x14ac:dyDescent="0.15">
      <c r="A35" s="32" t="s">
        <v>44</v>
      </c>
      <c r="B35" s="32" t="s">
        <v>51</v>
      </c>
      <c r="C35" s="27" t="s">
        <v>36</v>
      </c>
      <c r="D35" s="28">
        <v>0</v>
      </c>
      <c r="E35" s="28">
        <v>0</v>
      </c>
      <c r="F35" s="28">
        <v>133871788300</v>
      </c>
      <c r="G35" s="29">
        <f t="shared" si="0"/>
        <v>0</v>
      </c>
      <c r="H35" s="28">
        <v>133871788300</v>
      </c>
      <c r="I35" s="29">
        <f t="shared" si="1"/>
        <v>0</v>
      </c>
      <c r="J35" s="28">
        <v>107037532089.62</v>
      </c>
      <c r="K35" s="29">
        <f t="shared" si="2"/>
        <v>-0.20044743221212358</v>
      </c>
      <c r="L35" s="28">
        <v>16313682194.550001</v>
      </c>
      <c r="M35" s="29">
        <f t="shared" si="3"/>
        <v>-0.87813950645081507</v>
      </c>
    </row>
    <row r="36" spans="1:13" s="3" customFormat="1" x14ac:dyDescent="0.15">
      <c r="A36" s="32" t="s">
        <v>44</v>
      </c>
      <c r="B36" s="32" t="s">
        <v>51</v>
      </c>
      <c r="C36" s="27" t="s">
        <v>21</v>
      </c>
      <c r="D36" s="28">
        <v>0</v>
      </c>
      <c r="E36" s="28">
        <v>0</v>
      </c>
      <c r="F36" s="28">
        <v>0</v>
      </c>
      <c r="G36" s="29">
        <f t="shared" si="0"/>
        <v>0</v>
      </c>
      <c r="H36" s="28">
        <v>0</v>
      </c>
      <c r="I36" s="29">
        <f t="shared" si="1"/>
        <v>0</v>
      </c>
      <c r="J36" s="28">
        <v>54033931855.669998</v>
      </c>
      <c r="K36" s="29">
        <f t="shared" si="2"/>
        <v>0</v>
      </c>
      <c r="L36" s="28">
        <v>8235357960.960001</v>
      </c>
      <c r="M36" s="29">
        <f t="shared" si="3"/>
        <v>0</v>
      </c>
    </row>
    <row r="37" spans="1:13" s="3" customFormat="1" x14ac:dyDescent="0.15">
      <c r="A37" s="32" t="s">
        <v>44</v>
      </c>
      <c r="B37" s="32" t="s">
        <v>51</v>
      </c>
      <c r="C37" s="27" t="s">
        <v>23</v>
      </c>
      <c r="D37" s="28">
        <v>0</v>
      </c>
      <c r="E37" s="28">
        <v>0</v>
      </c>
      <c r="F37" s="28">
        <v>0</v>
      </c>
      <c r="G37" s="29">
        <f t="shared" si="0"/>
        <v>0</v>
      </c>
      <c r="H37" s="28">
        <v>0</v>
      </c>
      <c r="I37" s="29">
        <f t="shared" si="1"/>
        <v>0</v>
      </c>
      <c r="J37" s="28">
        <v>5457972914.71</v>
      </c>
      <c r="K37" s="29">
        <f t="shared" si="2"/>
        <v>0</v>
      </c>
      <c r="L37" s="28">
        <v>831854339.49000001</v>
      </c>
      <c r="M37" s="29">
        <f t="shared" si="3"/>
        <v>0</v>
      </c>
    </row>
    <row r="38" spans="1:13" s="3" customFormat="1" x14ac:dyDescent="0.15">
      <c r="A38" s="32" t="s">
        <v>11</v>
      </c>
      <c r="B38" s="32" t="s">
        <v>52</v>
      </c>
      <c r="C38" s="33" t="s">
        <v>25</v>
      </c>
      <c r="D38" s="28">
        <v>89694086796</v>
      </c>
      <c r="E38" s="28">
        <v>89694086796</v>
      </c>
      <c r="F38" s="28">
        <v>100355247568.342</v>
      </c>
      <c r="G38" s="29">
        <f t="shared" si="0"/>
        <v>0.11886135589506264</v>
      </c>
      <c r="H38" s="28">
        <v>100355247568.28</v>
      </c>
      <c r="I38" s="29">
        <f t="shared" si="1"/>
        <v>0.11886135589437141</v>
      </c>
      <c r="J38" s="28">
        <v>111358609377.94998</v>
      </c>
      <c r="K38" s="29">
        <f t="shared" si="2"/>
        <v>0.10964411006125707</v>
      </c>
      <c r="L38" s="28">
        <v>30366663823.079998</v>
      </c>
      <c r="M38" s="29">
        <f t="shared" si="3"/>
        <v>-0.69740831138482284</v>
      </c>
    </row>
    <row r="39" spans="1:13" s="3" customFormat="1" x14ac:dyDescent="0.15">
      <c r="A39" s="32" t="s">
        <v>11</v>
      </c>
      <c r="B39" s="32" t="s">
        <v>52</v>
      </c>
      <c r="C39" s="27" t="s">
        <v>29</v>
      </c>
      <c r="D39" s="28">
        <v>10860903826</v>
      </c>
      <c r="E39" s="28">
        <v>10860903826</v>
      </c>
      <c r="F39" s="28">
        <v>12164272432.5263</v>
      </c>
      <c r="G39" s="29">
        <f t="shared" si="0"/>
        <v>0.12000553797430347</v>
      </c>
      <c r="H39" s="28">
        <v>12164272432.33</v>
      </c>
      <c r="I39" s="29">
        <f t="shared" si="1"/>
        <v>0.12000553795622948</v>
      </c>
      <c r="J39" s="28">
        <v>20635342438.900002</v>
      </c>
      <c r="K39" s="29">
        <f t="shared" si="2"/>
        <v>0.69638936922546479</v>
      </c>
      <c r="L39" s="28">
        <v>5627104273.4499998</v>
      </c>
      <c r="M39" s="29">
        <f t="shared" si="3"/>
        <v>-0.53740724693945729</v>
      </c>
    </row>
    <row r="40" spans="1:13" s="3" customFormat="1" x14ac:dyDescent="0.15">
      <c r="A40" s="32" t="s">
        <v>11</v>
      </c>
      <c r="B40" s="32" t="s">
        <v>52</v>
      </c>
      <c r="C40" s="27" t="s">
        <v>53</v>
      </c>
      <c r="D40" s="28">
        <v>2715225956</v>
      </c>
      <c r="E40" s="28">
        <v>2715225956</v>
      </c>
      <c r="F40" s="28">
        <v>3041068108.1315799</v>
      </c>
      <c r="G40" s="29">
        <f t="shared" si="0"/>
        <v>0.12000553818055049</v>
      </c>
      <c r="H40" s="28">
        <v>3041068108.3899999</v>
      </c>
      <c r="I40" s="29">
        <f t="shared" si="1"/>
        <v>0.12000553827572502</v>
      </c>
      <c r="J40" s="28">
        <v>8478086569.1499996</v>
      </c>
      <c r="K40" s="29">
        <f t="shared" si="2"/>
        <v>1.7878647461003108</v>
      </c>
      <c r="L40" s="28">
        <v>2311911096.4699998</v>
      </c>
      <c r="M40" s="29">
        <f t="shared" si="3"/>
        <v>-0.23977003668820485</v>
      </c>
    </row>
    <row r="41" spans="1:13" s="3" customFormat="1" x14ac:dyDescent="0.15">
      <c r="A41" s="32" t="s">
        <v>11</v>
      </c>
      <c r="B41" s="32" t="s">
        <v>54</v>
      </c>
      <c r="C41" s="27" t="s">
        <v>25</v>
      </c>
      <c r="D41" s="28">
        <v>24871932483</v>
      </c>
      <c r="E41" s="28">
        <v>24871932483</v>
      </c>
      <c r="F41" s="28">
        <v>16055307499.606001</v>
      </c>
      <c r="G41" s="29">
        <f t="shared" si="0"/>
        <v>-0.35448089887748668</v>
      </c>
      <c r="H41" s="28">
        <v>16055307499.33</v>
      </c>
      <c r="I41" s="29">
        <f t="shared" si="1"/>
        <v>-0.35448089888858358</v>
      </c>
      <c r="J41" s="28">
        <v>22396918218.940002</v>
      </c>
      <c r="K41" s="29">
        <f t="shared" si="2"/>
        <v>0.39498531681748394</v>
      </c>
      <c r="L41" s="28">
        <v>5553305139.25</v>
      </c>
      <c r="M41" s="29">
        <f t="shared" si="3"/>
        <v>-0.6541140591993182</v>
      </c>
    </row>
    <row r="42" spans="1:13" s="3" customFormat="1" x14ac:dyDescent="0.15">
      <c r="A42" s="32" t="s">
        <v>11</v>
      </c>
      <c r="B42" s="32" t="s">
        <v>55</v>
      </c>
      <c r="C42" s="27" t="s">
        <v>26</v>
      </c>
      <c r="D42" s="28">
        <v>9411001480</v>
      </c>
      <c r="E42" s="28">
        <v>9411001480</v>
      </c>
      <c r="F42" s="28">
        <v>6074981216.0671301</v>
      </c>
      <c r="G42" s="29">
        <f t="shared" si="0"/>
        <v>-0.35448089887377954</v>
      </c>
      <c r="H42" s="28">
        <v>6074981216.3000002</v>
      </c>
      <c r="I42" s="29">
        <f t="shared" si="1"/>
        <v>-0.35448089884903511</v>
      </c>
      <c r="J42" s="28">
        <v>8295154895.8999996</v>
      </c>
      <c r="K42" s="29">
        <f t="shared" si="2"/>
        <v>0.36546181804825117</v>
      </c>
      <c r="L42" s="28">
        <v>2056779681.2</v>
      </c>
      <c r="M42" s="29">
        <f t="shared" si="3"/>
        <v>-0.66143439659016878</v>
      </c>
    </row>
    <row r="43" spans="1:13" s="3" customFormat="1" x14ac:dyDescent="0.15">
      <c r="A43" s="32" t="s">
        <v>11</v>
      </c>
      <c r="B43" s="32" t="s">
        <v>54</v>
      </c>
      <c r="C43" s="27" t="s">
        <v>46</v>
      </c>
      <c r="D43" s="28">
        <v>57844048383</v>
      </c>
      <c r="E43" s="28">
        <v>57844048383</v>
      </c>
      <c r="F43" s="28">
        <v>37339438117.326897</v>
      </c>
      <c r="G43" s="29">
        <f t="shared" si="0"/>
        <v>-0.35448089888015655</v>
      </c>
      <c r="H43" s="28">
        <v>37339438117.370003</v>
      </c>
      <c r="I43" s="29">
        <f t="shared" si="1"/>
        <v>-0.35448089887941125</v>
      </c>
      <c r="J43" s="28">
        <v>52259475844.159996</v>
      </c>
      <c r="K43" s="29">
        <f t="shared" si="2"/>
        <v>0.3995785282025881</v>
      </c>
      <c r="L43" s="28">
        <v>12957711991.549999</v>
      </c>
      <c r="M43" s="29">
        <f t="shared" si="3"/>
        <v>-0.65297517464457566</v>
      </c>
    </row>
    <row r="44" spans="1:13" s="3" customFormat="1" ht="22.5" x14ac:dyDescent="0.15">
      <c r="A44" s="32" t="s">
        <v>11</v>
      </c>
      <c r="B44" s="32" t="s">
        <v>56</v>
      </c>
      <c r="C44" s="27" t="s">
        <v>35</v>
      </c>
      <c r="D44" s="28">
        <v>31195382776</v>
      </c>
      <c r="E44" s="28">
        <v>31195382776</v>
      </c>
      <c r="F44" s="28">
        <v>31124560191.279999</v>
      </c>
      <c r="G44" s="29">
        <f t="shared" si="0"/>
        <v>-2.2702906141125467E-3</v>
      </c>
      <c r="H44" s="28">
        <v>31124560191.130001</v>
      </c>
      <c r="I44" s="29">
        <f t="shared" si="1"/>
        <v>-2.2702906189209227E-3</v>
      </c>
      <c r="J44" s="28">
        <v>36489648711.57</v>
      </c>
      <c r="K44" s="29">
        <f t="shared" si="2"/>
        <v>0.17237475766141452</v>
      </c>
      <c r="L44" s="28">
        <v>8545971048.2800007</v>
      </c>
      <c r="M44" s="29">
        <f t="shared" si="3"/>
        <v>-0.72542676922016502</v>
      </c>
    </row>
    <row r="45" spans="1:13" s="3" customFormat="1" ht="22.5" x14ac:dyDescent="0.15">
      <c r="A45" s="32" t="s">
        <v>11</v>
      </c>
      <c r="B45" s="32" t="s">
        <v>56</v>
      </c>
      <c r="C45" s="27" t="s">
        <v>57</v>
      </c>
      <c r="D45" s="28">
        <v>6819236188</v>
      </c>
      <c r="E45" s="28">
        <v>6819236188</v>
      </c>
      <c r="F45" s="28">
        <v>6803754539.8800001</v>
      </c>
      <c r="G45" s="29">
        <f t="shared" si="0"/>
        <v>-2.2702906444630466E-3</v>
      </c>
      <c r="H45" s="28">
        <v>6803754539.5799999</v>
      </c>
      <c r="I45" s="29">
        <f t="shared" si="1"/>
        <v>-2.2702906884561891E-3</v>
      </c>
      <c r="J45" s="28">
        <v>8040092088.9899998</v>
      </c>
      <c r="K45" s="29">
        <f t="shared" si="2"/>
        <v>0.1817140142054281</v>
      </c>
      <c r="L45" s="28">
        <v>1883010569.96</v>
      </c>
      <c r="M45" s="29">
        <f t="shared" si="3"/>
        <v>-0.72323949093021822</v>
      </c>
    </row>
    <row r="46" spans="1:13" s="3" customFormat="1" ht="22.5" x14ac:dyDescent="0.15">
      <c r="A46" s="32" t="s">
        <v>11</v>
      </c>
      <c r="B46" s="32" t="s">
        <v>56</v>
      </c>
      <c r="C46" s="27" t="s">
        <v>48</v>
      </c>
      <c r="D46" s="28">
        <v>15112476505</v>
      </c>
      <c r="E46" s="28">
        <v>15112476505</v>
      </c>
      <c r="F46" s="28">
        <v>15078166791.84</v>
      </c>
      <c r="G46" s="29">
        <f t="shared" si="0"/>
        <v>-2.2702905872937773E-3</v>
      </c>
      <c r="H46" s="28">
        <v>15078166792.290001</v>
      </c>
      <c r="I46" s="29">
        <f t="shared" si="1"/>
        <v>-2.2702905575170407E-3</v>
      </c>
      <c r="J46" s="28">
        <v>17317121422.439999</v>
      </c>
      <c r="K46" s="29">
        <f t="shared" si="2"/>
        <v>0.14848984372633911</v>
      </c>
      <c r="L46" s="28">
        <v>4055715073.7600002</v>
      </c>
      <c r="M46" s="29">
        <f t="shared" si="3"/>
        <v>-0.73102067846644125</v>
      </c>
    </row>
    <row r="47" spans="1:13" s="3" customFormat="1" x14ac:dyDescent="0.15">
      <c r="A47" s="32" t="s">
        <v>32</v>
      </c>
      <c r="B47" s="32" t="s">
        <v>58</v>
      </c>
      <c r="C47" s="27" t="s">
        <v>30</v>
      </c>
      <c r="D47" s="28">
        <v>1068359130</v>
      </c>
      <c r="E47" s="28">
        <v>1068359130</v>
      </c>
      <c r="F47" s="28">
        <v>1075429255.3499999</v>
      </c>
      <c r="G47" s="29">
        <f t="shared" si="0"/>
        <v>6.6177422474031911E-3</v>
      </c>
      <c r="H47" s="28">
        <v>1075429255</v>
      </c>
      <c r="I47" s="29">
        <f t="shared" si="1"/>
        <v>6.6177419197981369E-3</v>
      </c>
      <c r="J47" s="28">
        <v>2258037683.8899999</v>
      </c>
      <c r="K47" s="29">
        <f t="shared" si="2"/>
        <v>1.0996617607869692</v>
      </c>
      <c r="L47" s="28">
        <v>0</v>
      </c>
      <c r="M47" s="29">
        <f t="shared" si="3"/>
        <v>-1</v>
      </c>
    </row>
    <row r="48" spans="1:13" s="3" customFormat="1" x14ac:dyDescent="0.15">
      <c r="A48" s="32" t="s">
        <v>32</v>
      </c>
      <c r="B48" s="32" t="s">
        <v>58</v>
      </c>
      <c r="C48" s="27" t="s">
        <v>29</v>
      </c>
      <c r="D48" s="28">
        <v>859296558</v>
      </c>
      <c r="E48" s="28">
        <v>859296558</v>
      </c>
      <c r="F48" s="28">
        <v>757535072.95000005</v>
      </c>
      <c r="G48" s="29">
        <f t="shared" si="0"/>
        <v>-0.11842417393926064</v>
      </c>
      <c r="H48" s="28">
        <v>757535073</v>
      </c>
      <c r="I48" s="29">
        <f t="shared" si="1"/>
        <v>-0.11842417388107351</v>
      </c>
      <c r="J48" s="28">
        <v>389893324.23000002</v>
      </c>
      <c r="K48" s="29">
        <f t="shared" si="2"/>
        <v>-0.48531317142627617</v>
      </c>
      <c r="L48" s="28">
        <v>0</v>
      </c>
      <c r="M48" s="29">
        <f t="shared" si="3"/>
        <v>-1</v>
      </c>
    </row>
    <row r="49" spans="1:13" s="3" customFormat="1" x14ac:dyDescent="0.15">
      <c r="A49" s="32" t="s">
        <v>32</v>
      </c>
      <c r="B49" s="32" t="s">
        <v>58</v>
      </c>
      <c r="C49" s="27" t="s">
        <v>59</v>
      </c>
      <c r="D49" s="28">
        <v>640357013</v>
      </c>
      <c r="E49" s="28">
        <v>640357013</v>
      </c>
      <c r="F49" s="28">
        <v>928318649.65999997</v>
      </c>
      <c r="G49" s="29">
        <f t="shared" si="0"/>
        <v>0.44968920588677919</v>
      </c>
      <c r="H49" s="28">
        <v>928318650</v>
      </c>
      <c r="I49" s="29">
        <f t="shared" si="1"/>
        <v>0.44968920641773313</v>
      </c>
      <c r="J49" s="28">
        <v>321360284.92000002</v>
      </c>
      <c r="K49" s="29">
        <f t="shared" si="2"/>
        <v>-0.65382545633689526</v>
      </c>
      <c r="L49" s="28">
        <v>0</v>
      </c>
      <c r="M49" s="29">
        <f t="shared" si="3"/>
        <v>-1</v>
      </c>
    </row>
    <row r="50" spans="1:13" s="3" customFormat="1" x14ac:dyDescent="0.15">
      <c r="A50" s="32" t="s">
        <v>32</v>
      </c>
      <c r="B50" s="32" t="s">
        <v>58</v>
      </c>
      <c r="C50" s="27" t="s">
        <v>18</v>
      </c>
      <c r="D50" s="28">
        <v>543233457</v>
      </c>
      <c r="E50" s="28">
        <v>543233457</v>
      </c>
      <c r="F50" s="28">
        <v>434568111.04000002</v>
      </c>
      <c r="G50" s="29">
        <f t="shared" si="0"/>
        <v>-0.20003433985841557</v>
      </c>
      <c r="H50" s="28">
        <v>434568111</v>
      </c>
      <c r="I50" s="29">
        <f t="shared" si="1"/>
        <v>-0.20003433993204878</v>
      </c>
      <c r="J50" s="28">
        <v>313702874.95999998</v>
      </c>
      <c r="K50" s="29">
        <f t="shared" si="2"/>
        <v>-0.27812725556587137</v>
      </c>
      <c r="L50" s="28">
        <v>0</v>
      </c>
      <c r="M50" s="29">
        <f t="shared" si="3"/>
        <v>-1</v>
      </c>
    </row>
    <row r="51" spans="1:13" s="3" customFormat="1" x14ac:dyDescent="0.15">
      <c r="A51" s="32" t="s">
        <v>32</v>
      </c>
      <c r="B51" s="26" t="s">
        <v>60</v>
      </c>
      <c r="C51" s="27" t="s">
        <v>25</v>
      </c>
      <c r="D51" s="28">
        <v>0</v>
      </c>
      <c r="E51" s="28">
        <v>0</v>
      </c>
      <c r="F51" s="28">
        <v>0</v>
      </c>
      <c r="G51" s="29">
        <f t="shared" si="0"/>
        <v>0</v>
      </c>
      <c r="H51" s="28">
        <v>0</v>
      </c>
      <c r="I51" s="29">
        <f t="shared" si="1"/>
        <v>0</v>
      </c>
      <c r="J51" s="28">
        <v>0</v>
      </c>
      <c r="K51" s="29">
        <f t="shared" si="2"/>
        <v>0</v>
      </c>
      <c r="L51" s="28">
        <v>0</v>
      </c>
      <c r="M51" s="29">
        <f t="shared" si="3"/>
        <v>0</v>
      </c>
    </row>
    <row r="52" spans="1:13" s="3" customFormat="1" x14ac:dyDescent="0.15">
      <c r="A52" s="32" t="s">
        <v>32</v>
      </c>
      <c r="B52" s="32" t="s">
        <v>61</v>
      </c>
      <c r="C52" s="27" t="s">
        <v>46</v>
      </c>
      <c r="D52" s="28">
        <v>0</v>
      </c>
      <c r="E52" s="28">
        <v>0</v>
      </c>
      <c r="F52" s="28">
        <v>0</v>
      </c>
      <c r="G52" s="29">
        <f t="shared" si="0"/>
        <v>0</v>
      </c>
      <c r="H52" s="28">
        <v>0</v>
      </c>
      <c r="I52" s="29">
        <f t="shared" si="1"/>
        <v>0</v>
      </c>
      <c r="J52" s="28">
        <v>0</v>
      </c>
      <c r="K52" s="29">
        <f t="shared" si="2"/>
        <v>0</v>
      </c>
      <c r="L52" s="28">
        <v>0</v>
      </c>
      <c r="M52" s="29">
        <f t="shared" si="3"/>
        <v>0</v>
      </c>
    </row>
    <row r="53" spans="1:13" s="3" customFormat="1" x14ac:dyDescent="0.15">
      <c r="A53" s="32" t="s">
        <v>32</v>
      </c>
      <c r="B53" s="32" t="s">
        <v>61</v>
      </c>
      <c r="C53" s="27" t="s">
        <v>36</v>
      </c>
      <c r="D53" s="28">
        <v>0</v>
      </c>
      <c r="E53" s="28">
        <v>0</v>
      </c>
      <c r="F53" s="28">
        <v>0</v>
      </c>
      <c r="G53" s="29">
        <f t="shared" si="0"/>
        <v>0</v>
      </c>
      <c r="H53" s="28">
        <v>0</v>
      </c>
      <c r="I53" s="29">
        <f t="shared" si="1"/>
        <v>0</v>
      </c>
      <c r="J53" s="28">
        <v>0</v>
      </c>
      <c r="K53" s="29">
        <f t="shared" si="2"/>
        <v>0</v>
      </c>
      <c r="L53" s="28">
        <v>0</v>
      </c>
      <c r="M53" s="29">
        <f t="shared" si="3"/>
        <v>0</v>
      </c>
    </row>
    <row r="54" spans="1:13" s="3" customFormat="1" x14ac:dyDescent="0.15">
      <c r="A54" s="32" t="s">
        <v>32</v>
      </c>
      <c r="B54" s="32" t="s">
        <v>61</v>
      </c>
      <c r="C54" s="27" t="s">
        <v>25</v>
      </c>
      <c r="D54" s="28">
        <v>0</v>
      </c>
      <c r="E54" s="28">
        <v>0</v>
      </c>
      <c r="F54" s="28">
        <v>0</v>
      </c>
      <c r="G54" s="29">
        <f t="shared" si="0"/>
        <v>0</v>
      </c>
      <c r="H54" s="28">
        <v>0</v>
      </c>
      <c r="I54" s="29">
        <f t="shared" si="1"/>
        <v>0</v>
      </c>
      <c r="J54" s="28">
        <v>0</v>
      </c>
      <c r="K54" s="29">
        <f t="shared" si="2"/>
        <v>0</v>
      </c>
      <c r="L54" s="28">
        <v>0</v>
      </c>
      <c r="M54" s="29">
        <f t="shared" si="3"/>
        <v>0</v>
      </c>
    </row>
    <row r="55" spans="1:13" s="3" customFormat="1" x14ac:dyDescent="0.15">
      <c r="A55" s="32" t="s">
        <v>32</v>
      </c>
      <c r="B55" s="32" t="s">
        <v>61</v>
      </c>
      <c r="C55" s="27" t="s">
        <v>23</v>
      </c>
      <c r="D55" s="28">
        <v>0</v>
      </c>
      <c r="E55" s="28">
        <v>0</v>
      </c>
      <c r="F55" s="28">
        <v>0</v>
      </c>
      <c r="G55" s="29">
        <f t="shared" si="0"/>
        <v>0</v>
      </c>
      <c r="H55" s="28">
        <v>0</v>
      </c>
      <c r="I55" s="29">
        <f t="shared" si="1"/>
        <v>0</v>
      </c>
      <c r="J55" s="28">
        <v>0</v>
      </c>
      <c r="K55" s="29">
        <f t="shared" si="2"/>
        <v>0</v>
      </c>
      <c r="L55" s="28">
        <v>0</v>
      </c>
      <c r="M55" s="29">
        <f t="shared" si="3"/>
        <v>0</v>
      </c>
    </row>
    <row r="56" spans="1:13" s="3" customFormat="1" x14ac:dyDescent="0.15">
      <c r="A56" s="32" t="s">
        <v>32</v>
      </c>
      <c r="B56" s="32" t="s">
        <v>61</v>
      </c>
      <c r="C56" s="27" t="s">
        <v>21</v>
      </c>
      <c r="D56" s="28">
        <v>0</v>
      </c>
      <c r="E56" s="28">
        <v>0</v>
      </c>
      <c r="F56" s="28">
        <v>0</v>
      </c>
      <c r="G56" s="29">
        <f t="shared" si="0"/>
        <v>0</v>
      </c>
      <c r="H56" s="28">
        <v>0</v>
      </c>
      <c r="I56" s="29">
        <f t="shared" si="1"/>
        <v>0</v>
      </c>
      <c r="J56" s="28">
        <v>0</v>
      </c>
      <c r="K56" s="29">
        <f t="shared" si="2"/>
        <v>0</v>
      </c>
      <c r="L56" s="28">
        <v>0</v>
      </c>
      <c r="M56" s="29">
        <f t="shared" si="3"/>
        <v>0</v>
      </c>
    </row>
    <row r="57" spans="1:13" s="3" customFormat="1" x14ac:dyDescent="0.15">
      <c r="A57" s="32" t="s">
        <v>32</v>
      </c>
      <c r="B57" s="32" t="s">
        <v>62</v>
      </c>
      <c r="C57" s="27" t="s">
        <v>25</v>
      </c>
      <c r="D57" s="28">
        <v>0</v>
      </c>
      <c r="E57" s="28">
        <v>0</v>
      </c>
      <c r="F57" s="28">
        <v>0</v>
      </c>
      <c r="G57" s="29">
        <f t="shared" si="0"/>
        <v>0</v>
      </c>
      <c r="H57" s="28">
        <v>0</v>
      </c>
      <c r="I57" s="29">
        <f t="shared" si="1"/>
        <v>0</v>
      </c>
      <c r="J57" s="28">
        <v>0</v>
      </c>
      <c r="K57" s="29">
        <f t="shared" si="2"/>
        <v>0</v>
      </c>
      <c r="L57" s="28">
        <v>0</v>
      </c>
      <c r="M57" s="29">
        <f t="shared" si="3"/>
        <v>0</v>
      </c>
    </row>
    <row r="58" spans="1:13" s="3" customFormat="1" x14ac:dyDescent="0.15">
      <c r="A58" s="32" t="s">
        <v>32</v>
      </c>
      <c r="B58" s="32" t="s">
        <v>62</v>
      </c>
      <c r="C58" s="27" t="s">
        <v>27</v>
      </c>
      <c r="D58" s="28">
        <v>0</v>
      </c>
      <c r="E58" s="28">
        <v>0</v>
      </c>
      <c r="F58" s="28">
        <v>0</v>
      </c>
      <c r="G58" s="29">
        <f t="shared" si="0"/>
        <v>0</v>
      </c>
      <c r="H58" s="28">
        <v>0</v>
      </c>
      <c r="I58" s="29">
        <f t="shared" si="1"/>
        <v>0</v>
      </c>
      <c r="J58" s="28">
        <v>0</v>
      </c>
      <c r="K58" s="29">
        <f t="shared" si="2"/>
        <v>0</v>
      </c>
      <c r="L58" s="28">
        <v>0</v>
      </c>
      <c r="M58" s="29">
        <f t="shared" si="3"/>
        <v>0</v>
      </c>
    </row>
    <row r="59" spans="1:13" s="3" customFormat="1" x14ac:dyDescent="0.15">
      <c r="A59" s="32" t="s">
        <v>32</v>
      </c>
      <c r="B59" s="32" t="s">
        <v>63</v>
      </c>
      <c r="C59" s="27" t="s">
        <v>48</v>
      </c>
      <c r="D59" s="28">
        <v>0</v>
      </c>
      <c r="E59" s="28">
        <v>0</v>
      </c>
      <c r="F59" s="28">
        <v>0</v>
      </c>
      <c r="G59" s="29">
        <f t="shared" si="0"/>
        <v>0</v>
      </c>
      <c r="H59" s="28">
        <v>0</v>
      </c>
      <c r="I59" s="29">
        <f t="shared" si="1"/>
        <v>0</v>
      </c>
      <c r="J59" s="28">
        <v>0</v>
      </c>
      <c r="K59" s="29">
        <f t="shared" si="2"/>
        <v>0</v>
      </c>
      <c r="L59" s="28">
        <v>0</v>
      </c>
      <c r="M59" s="29">
        <f t="shared" si="3"/>
        <v>0</v>
      </c>
    </row>
    <row r="60" spans="1:13" s="3" customFormat="1" x14ac:dyDescent="0.15">
      <c r="A60" s="32" t="s">
        <v>32</v>
      </c>
      <c r="B60" s="32" t="s">
        <v>63</v>
      </c>
      <c r="C60" s="27" t="s">
        <v>35</v>
      </c>
      <c r="D60" s="28">
        <v>0</v>
      </c>
      <c r="E60" s="28">
        <v>0</v>
      </c>
      <c r="F60" s="28">
        <v>0</v>
      </c>
      <c r="G60" s="29">
        <f t="shared" si="0"/>
        <v>0</v>
      </c>
      <c r="H60" s="28">
        <v>0</v>
      </c>
      <c r="I60" s="29">
        <f t="shared" si="1"/>
        <v>0</v>
      </c>
      <c r="J60" s="28">
        <v>0</v>
      </c>
      <c r="K60" s="29">
        <f t="shared" si="2"/>
        <v>0</v>
      </c>
      <c r="L60" s="28">
        <v>0</v>
      </c>
      <c r="M60" s="29">
        <f t="shared" si="3"/>
        <v>0</v>
      </c>
    </row>
    <row r="61" spans="1:13" s="3" customFormat="1" x14ac:dyDescent="0.15">
      <c r="A61" s="32" t="s">
        <v>32</v>
      </c>
      <c r="B61" s="32" t="s">
        <v>64</v>
      </c>
      <c r="C61" s="27" t="s">
        <v>65</v>
      </c>
      <c r="D61" s="28">
        <v>0</v>
      </c>
      <c r="E61" s="28">
        <v>0</v>
      </c>
      <c r="F61" s="28">
        <v>0</v>
      </c>
      <c r="G61" s="29">
        <f t="shared" si="0"/>
        <v>0</v>
      </c>
      <c r="H61" s="28">
        <v>0</v>
      </c>
      <c r="I61" s="29">
        <f t="shared" si="1"/>
        <v>0</v>
      </c>
      <c r="J61" s="28">
        <v>0</v>
      </c>
      <c r="K61" s="29">
        <f t="shared" si="2"/>
        <v>0</v>
      </c>
      <c r="L61" s="28">
        <v>0</v>
      </c>
      <c r="M61" s="29">
        <f t="shared" si="3"/>
        <v>0</v>
      </c>
    </row>
    <row r="62" spans="1:13" s="3" customFormat="1" x14ac:dyDescent="0.15">
      <c r="A62" s="32" t="s">
        <v>32</v>
      </c>
      <c r="B62" s="32" t="s">
        <v>64</v>
      </c>
      <c r="C62" s="27" t="s">
        <v>57</v>
      </c>
      <c r="D62" s="28">
        <v>0</v>
      </c>
      <c r="E62" s="28">
        <v>0</v>
      </c>
      <c r="F62" s="28">
        <v>0</v>
      </c>
      <c r="G62" s="29">
        <f t="shared" si="0"/>
        <v>0</v>
      </c>
      <c r="H62" s="28">
        <v>0</v>
      </c>
      <c r="I62" s="29">
        <f t="shared" si="1"/>
        <v>0</v>
      </c>
      <c r="J62" s="28">
        <v>0</v>
      </c>
      <c r="K62" s="29">
        <f t="shared" si="2"/>
        <v>0</v>
      </c>
      <c r="L62" s="28">
        <v>0</v>
      </c>
      <c r="M62" s="29">
        <f t="shared" si="3"/>
        <v>0</v>
      </c>
    </row>
    <row r="63" spans="1:13" s="3" customFormat="1" x14ac:dyDescent="0.15">
      <c r="A63" s="26" t="s">
        <v>32</v>
      </c>
      <c r="B63" s="26" t="s">
        <v>66</v>
      </c>
      <c r="C63" s="27" t="s">
        <v>18</v>
      </c>
      <c r="D63" s="28">
        <v>0</v>
      </c>
      <c r="E63" s="28">
        <v>0</v>
      </c>
      <c r="F63" s="28">
        <v>0</v>
      </c>
      <c r="G63" s="29">
        <f t="shared" si="0"/>
        <v>0</v>
      </c>
      <c r="H63" s="28">
        <v>0</v>
      </c>
      <c r="I63" s="29">
        <f t="shared" si="1"/>
        <v>0</v>
      </c>
      <c r="J63" s="28">
        <v>0</v>
      </c>
      <c r="K63" s="29">
        <f t="shared" si="2"/>
        <v>0</v>
      </c>
      <c r="L63" s="28">
        <v>0</v>
      </c>
      <c r="M63" s="29">
        <f t="shared" si="3"/>
        <v>0</v>
      </c>
    </row>
    <row r="64" spans="1:13" s="3" customFormat="1" x14ac:dyDescent="0.15">
      <c r="A64" s="26" t="s">
        <v>32</v>
      </c>
      <c r="B64" s="26" t="s">
        <v>67</v>
      </c>
      <c r="C64" s="27" t="s">
        <v>34</v>
      </c>
      <c r="D64" s="28">
        <v>0</v>
      </c>
      <c r="E64" s="28">
        <v>0</v>
      </c>
      <c r="F64" s="28">
        <v>0</v>
      </c>
      <c r="G64" s="29">
        <f t="shared" si="0"/>
        <v>0</v>
      </c>
      <c r="H64" s="28">
        <v>0</v>
      </c>
      <c r="I64" s="29">
        <f t="shared" si="1"/>
        <v>0</v>
      </c>
      <c r="J64" s="28">
        <v>0</v>
      </c>
      <c r="K64" s="29">
        <f t="shared" si="2"/>
        <v>0</v>
      </c>
      <c r="L64" s="28">
        <v>0</v>
      </c>
      <c r="M64" s="29">
        <f t="shared" si="3"/>
        <v>0</v>
      </c>
    </row>
    <row r="65" spans="1:14" s="3" customFormat="1" x14ac:dyDescent="0.15">
      <c r="A65" s="32" t="s">
        <v>32</v>
      </c>
      <c r="B65" s="32" t="s">
        <v>68</v>
      </c>
      <c r="C65" s="33" t="s">
        <v>46</v>
      </c>
      <c r="D65" s="28">
        <v>0</v>
      </c>
      <c r="E65" s="28">
        <v>0</v>
      </c>
      <c r="F65" s="28">
        <v>0</v>
      </c>
      <c r="G65" s="29">
        <f t="shared" si="0"/>
        <v>0</v>
      </c>
      <c r="H65" s="28">
        <v>0</v>
      </c>
      <c r="I65" s="29">
        <f t="shared" si="1"/>
        <v>0</v>
      </c>
      <c r="J65" s="28">
        <v>0</v>
      </c>
      <c r="K65" s="29">
        <f t="shared" si="2"/>
        <v>0</v>
      </c>
      <c r="L65" s="28">
        <v>0</v>
      </c>
      <c r="M65" s="29">
        <f t="shared" si="3"/>
        <v>0</v>
      </c>
    </row>
    <row r="66" spans="1:14" s="3" customFormat="1" x14ac:dyDescent="0.15">
      <c r="A66" s="32" t="s">
        <v>32</v>
      </c>
      <c r="B66" s="32" t="s">
        <v>68</v>
      </c>
      <c r="C66" s="33" t="s">
        <v>25</v>
      </c>
      <c r="D66" s="28">
        <v>0</v>
      </c>
      <c r="E66" s="28">
        <v>0</v>
      </c>
      <c r="F66" s="28">
        <v>0</v>
      </c>
      <c r="G66" s="29">
        <f t="shared" si="0"/>
        <v>0</v>
      </c>
      <c r="H66" s="28">
        <v>0</v>
      </c>
      <c r="I66" s="29">
        <f t="shared" si="1"/>
        <v>0</v>
      </c>
      <c r="J66" s="28">
        <v>0</v>
      </c>
      <c r="K66" s="29">
        <f t="shared" si="2"/>
        <v>0</v>
      </c>
      <c r="L66" s="28">
        <v>0</v>
      </c>
      <c r="M66" s="29">
        <f t="shared" si="3"/>
        <v>0</v>
      </c>
    </row>
    <row r="67" spans="1:14" s="3" customFormat="1" x14ac:dyDescent="0.15">
      <c r="A67" s="32" t="s">
        <v>32</v>
      </c>
      <c r="B67" s="32" t="s">
        <v>68</v>
      </c>
      <c r="C67" s="27" t="s">
        <v>21</v>
      </c>
      <c r="D67" s="28">
        <v>0</v>
      </c>
      <c r="E67" s="28">
        <v>0</v>
      </c>
      <c r="F67" s="28">
        <v>0</v>
      </c>
      <c r="G67" s="29">
        <f t="shared" ref="G67:G130" si="4">IFERROR((F67/D67)-1, 0)</f>
        <v>0</v>
      </c>
      <c r="H67" s="28">
        <v>0</v>
      </c>
      <c r="I67" s="29">
        <f t="shared" ref="I67:I130" si="5">IFERROR((H67/E67)-1, 0)</f>
        <v>0</v>
      </c>
      <c r="J67" s="28">
        <v>0</v>
      </c>
      <c r="K67" s="29">
        <f t="shared" ref="K67:K130" si="6">IFERROR((J67/F67)-1, 0)</f>
        <v>0</v>
      </c>
      <c r="L67" s="28">
        <v>0</v>
      </c>
      <c r="M67" s="29">
        <f t="shared" ref="M67:M130" si="7">IFERROR((L67/H67)-1, 0)</f>
        <v>0</v>
      </c>
    </row>
    <row r="68" spans="1:14" s="3" customFormat="1" x14ac:dyDescent="0.15">
      <c r="A68" s="32" t="s">
        <v>32</v>
      </c>
      <c r="B68" s="32" t="s">
        <v>69</v>
      </c>
      <c r="C68" s="27" t="s">
        <v>46</v>
      </c>
      <c r="D68" s="28">
        <v>0</v>
      </c>
      <c r="E68" s="28">
        <v>0</v>
      </c>
      <c r="F68" s="28">
        <v>0</v>
      </c>
      <c r="G68" s="29">
        <f t="shared" si="4"/>
        <v>0</v>
      </c>
      <c r="H68" s="28">
        <v>0</v>
      </c>
      <c r="I68" s="29">
        <f t="shared" si="5"/>
        <v>0</v>
      </c>
      <c r="J68" s="28">
        <v>0</v>
      </c>
      <c r="K68" s="29">
        <f t="shared" si="6"/>
        <v>0</v>
      </c>
      <c r="L68" s="28">
        <v>0</v>
      </c>
      <c r="M68" s="29">
        <f t="shared" si="7"/>
        <v>0</v>
      </c>
    </row>
    <row r="69" spans="1:14" s="3" customFormat="1" x14ac:dyDescent="0.15">
      <c r="A69" s="32" t="s">
        <v>32</v>
      </c>
      <c r="B69" s="32" t="s">
        <v>69</v>
      </c>
      <c r="C69" s="27" t="s">
        <v>25</v>
      </c>
      <c r="D69" s="28">
        <v>0</v>
      </c>
      <c r="E69" s="28">
        <v>0</v>
      </c>
      <c r="F69" s="28">
        <v>0</v>
      </c>
      <c r="G69" s="29">
        <f t="shared" si="4"/>
        <v>0</v>
      </c>
      <c r="H69" s="28">
        <v>0</v>
      </c>
      <c r="I69" s="29">
        <f t="shared" si="5"/>
        <v>0</v>
      </c>
      <c r="J69" s="28">
        <v>0</v>
      </c>
      <c r="K69" s="29">
        <f t="shared" si="6"/>
        <v>0</v>
      </c>
      <c r="L69" s="28">
        <v>0</v>
      </c>
      <c r="M69" s="29">
        <f t="shared" si="7"/>
        <v>0</v>
      </c>
    </row>
    <row r="70" spans="1:14" s="3" customFormat="1" x14ac:dyDescent="0.15">
      <c r="A70" s="32" t="s">
        <v>32</v>
      </c>
      <c r="B70" s="32" t="s">
        <v>70</v>
      </c>
      <c r="C70" s="27" t="s">
        <v>48</v>
      </c>
      <c r="D70" s="28">
        <v>0</v>
      </c>
      <c r="E70" s="28">
        <v>0</v>
      </c>
      <c r="F70" s="28">
        <v>0</v>
      </c>
      <c r="G70" s="29">
        <f t="shared" si="4"/>
        <v>0</v>
      </c>
      <c r="H70" s="28">
        <v>0</v>
      </c>
      <c r="I70" s="29">
        <f t="shared" si="5"/>
        <v>0</v>
      </c>
      <c r="J70" s="28">
        <v>0</v>
      </c>
      <c r="K70" s="29">
        <f t="shared" si="6"/>
        <v>0</v>
      </c>
      <c r="L70" s="28">
        <v>0</v>
      </c>
      <c r="M70" s="29">
        <f t="shared" si="7"/>
        <v>0</v>
      </c>
    </row>
    <row r="71" spans="1:14" s="3" customFormat="1" x14ac:dyDescent="0.15">
      <c r="A71" s="32" t="s">
        <v>32</v>
      </c>
      <c r="B71" s="32" t="s">
        <v>70</v>
      </c>
      <c r="C71" s="27" t="s">
        <v>35</v>
      </c>
      <c r="D71" s="28">
        <v>0</v>
      </c>
      <c r="E71" s="28">
        <v>0</v>
      </c>
      <c r="F71" s="28">
        <v>0</v>
      </c>
      <c r="G71" s="29">
        <f t="shared" si="4"/>
        <v>0</v>
      </c>
      <c r="H71" s="28">
        <v>0</v>
      </c>
      <c r="I71" s="29">
        <f t="shared" si="5"/>
        <v>0</v>
      </c>
      <c r="J71" s="28">
        <v>0</v>
      </c>
      <c r="K71" s="29">
        <f t="shared" si="6"/>
        <v>0</v>
      </c>
      <c r="L71" s="28">
        <v>0</v>
      </c>
      <c r="M71" s="29">
        <f t="shared" si="7"/>
        <v>0</v>
      </c>
    </row>
    <row r="72" spans="1:14" s="3" customFormat="1" ht="25.9" customHeight="1" x14ac:dyDescent="0.15">
      <c r="A72" s="32" t="s">
        <v>71</v>
      </c>
      <c r="B72" s="32" t="s">
        <v>72</v>
      </c>
      <c r="C72" s="30" t="s">
        <v>13</v>
      </c>
      <c r="D72" s="28">
        <v>8845662033</v>
      </c>
      <c r="E72" s="28">
        <v>3897006498</v>
      </c>
      <c r="F72" s="28">
        <v>14521642547.958099</v>
      </c>
      <c r="G72" s="29">
        <f t="shared" si="4"/>
        <v>0.64166825431302343</v>
      </c>
      <c r="H72" s="28">
        <v>8867155010.1599998</v>
      </c>
      <c r="I72" s="29">
        <f t="shared" si="5"/>
        <v>1.2753759878796074</v>
      </c>
      <c r="J72" s="28">
        <v>13133593060.753675</v>
      </c>
      <c r="K72" s="29">
        <f t="shared" si="6"/>
        <v>-9.5584881849305581E-2</v>
      </c>
      <c r="L72" s="28">
        <v>7533236041.4560165</v>
      </c>
      <c r="M72" s="29">
        <f t="shared" si="7"/>
        <v>-0.15043370361469677</v>
      </c>
    </row>
    <row r="73" spans="1:14" s="3" customFormat="1" ht="25.9" customHeight="1" x14ac:dyDescent="0.15">
      <c r="A73" s="32" t="s">
        <v>71</v>
      </c>
      <c r="B73" s="32" t="s">
        <v>72</v>
      </c>
      <c r="C73" s="30" t="s">
        <v>46</v>
      </c>
      <c r="D73" s="28">
        <v>8927767623</v>
      </c>
      <c r="E73" s="28">
        <v>7988679971</v>
      </c>
      <c r="F73" s="28">
        <v>187855660055.935</v>
      </c>
      <c r="G73" s="29">
        <f t="shared" si="4"/>
        <v>20.041728233604026</v>
      </c>
      <c r="H73" s="28">
        <f>154000000000+31382715950.41</f>
        <v>185382715950.41</v>
      </c>
      <c r="I73" s="29">
        <f t="shared" si="5"/>
        <v>22.205675608908429</v>
      </c>
      <c r="J73" s="28">
        <v>34004989803.200001</v>
      </c>
      <c r="K73" s="29">
        <f t="shared" si="6"/>
        <v>-0.81898341634702498</v>
      </c>
      <c r="L73" s="28">
        <v>34004989803.200001</v>
      </c>
      <c r="M73" s="29">
        <f t="shared" si="7"/>
        <v>-0.81656871500201578</v>
      </c>
    </row>
    <row r="74" spans="1:14" s="3" customFormat="1" ht="25.9" customHeight="1" x14ac:dyDescent="0.15">
      <c r="A74" s="32" t="s">
        <v>71</v>
      </c>
      <c r="B74" s="32" t="s">
        <v>72</v>
      </c>
      <c r="C74" s="30" t="s">
        <v>29</v>
      </c>
      <c r="D74" s="28">
        <v>2664275299</v>
      </c>
      <c r="E74" s="28">
        <v>1794161760</v>
      </c>
      <c r="F74" s="28">
        <v>4176219006.3944101</v>
      </c>
      <c r="G74" s="29">
        <f t="shared" si="4"/>
        <v>0.56748779225701562</v>
      </c>
      <c r="H74" s="28">
        <f>2200000000+1222287334.69</f>
        <v>3422287334.6900001</v>
      </c>
      <c r="I74" s="29">
        <f t="shared" si="5"/>
        <v>0.90745751636686323</v>
      </c>
      <c r="J74" s="28">
        <v>3294288475.0188098</v>
      </c>
      <c r="K74" s="29">
        <f t="shared" si="6"/>
        <v>-0.21117918625082499</v>
      </c>
      <c r="L74" s="28">
        <v>1889555474.9911399</v>
      </c>
      <c r="M74" s="29">
        <f t="shared" si="7"/>
        <v>-0.4478676714729154</v>
      </c>
    </row>
    <row r="75" spans="1:14" s="3" customFormat="1" ht="25.9" customHeight="1" x14ac:dyDescent="0.15">
      <c r="A75" s="32" t="s">
        <v>71</v>
      </c>
      <c r="B75" s="32" t="s">
        <v>72</v>
      </c>
      <c r="C75" s="30" t="s">
        <v>36</v>
      </c>
      <c r="D75" s="28">
        <v>18789918669</v>
      </c>
      <c r="E75" s="28">
        <v>8494079085</v>
      </c>
      <c r="F75" s="28">
        <v>18941780524.962921</v>
      </c>
      <c r="G75" s="29">
        <f t="shared" si="4"/>
        <v>8.0820922452136124E-3</v>
      </c>
      <c r="H75" s="28">
        <f>10334266111.85+1136449808.47</f>
        <v>11470715920.32</v>
      </c>
      <c r="I75" s="29">
        <f t="shared" si="5"/>
        <v>0.35043667542212442</v>
      </c>
      <c r="J75" s="28">
        <v>20788459725.153061</v>
      </c>
      <c r="K75" s="29">
        <f t="shared" si="6"/>
        <v>9.7492376588169449E-2</v>
      </c>
      <c r="L75" s="28">
        <v>11919150435.631245</v>
      </c>
      <c r="M75" s="29">
        <f t="shared" si="7"/>
        <v>3.9093855904569708E-2</v>
      </c>
    </row>
    <row r="76" spans="1:14" s="3" customFormat="1" ht="25.9" customHeight="1" x14ac:dyDescent="0.15">
      <c r="A76" s="32" t="s">
        <v>71</v>
      </c>
      <c r="B76" s="32" t="s">
        <v>72</v>
      </c>
      <c r="C76" s="30" t="s">
        <v>25</v>
      </c>
      <c r="D76" s="28">
        <v>10586686145</v>
      </c>
      <c r="E76" s="28">
        <v>10586686145</v>
      </c>
      <c r="F76" s="28">
        <v>35230849280.364601</v>
      </c>
      <c r="G76" s="29">
        <f t="shared" si="4"/>
        <v>2.3278448796750082</v>
      </c>
      <c r="H76" s="28">
        <v>35601875267.349998</v>
      </c>
      <c r="I76" s="29">
        <f t="shared" si="5"/>
        <v>2.3628913504878439</v>
      </c>
      <c r="J76" s="28">
        <v>30790078863.699997</v>
      </c>
      <c r="K76" s="29">
        <f t="shared" si="6"/>
        <v>-0.12604778219580426</v>
      </c>
      <c r="L76" s="28">
        <v>30790078863.699997</v>
      </c>
      <c r="M76" s="29">
        <f t="shared" si="7"/>
        <v>-0.13515570085890494</v>
      </c>
    </row>
    <row r="77" spans="1:14" s="3" customFormat="1" ht="25.9" customHeight="1" x14ac:dyDescent="0.15">
      <c r="A77" s="32" t="s">
        <v>71</v>
      </c>
      <c r="B77" s="32" t="s">
        <v>72</v>
      </c>
      <c r="C77" s="30" t="s">
        <v>34</v>
      </c>
      <c r="D77" s="28">
        <v>9593458775</v>
      </c>
      <c r="E77" s="28">
        <v>4504618822</v>
      </c>
      <c r="F77" s="28">
        <v>2840160066.0209799</v>
      </c>
      <c r="G77" s="29">
        <f t="shared" si="4"/>
        <v>-0.70394827010438887</v>
      </c>
      <c r="H77" s="28">
        <v>1440176168.53</v>
      </c>
      <c r="I77" s="29">
        <f t="shared" si="5"/>
        <v>-0.68028900436672735</v>
      </c>
      <c r="J77" s="28">
        <v>2365617763</v>
      </c>
      <c r="K77" s="29">
        <f t="shared" si="6"/>
        <v>-0.16708294321094597</v>
      </c>
      <c r="L77" s="28">
        <v>1350794834.1324902</v>
      </c>
      <c r="M77" s="29">
        <f t="shared" si="7"/>
        <v>-6.2062778395189033E-2</v>
      </c>
    </row>
    <row r="78" spans="1:14" s="3" customFormat="1" ht="25.9" customHeight="1" x14ac:dyDescent="0.15">
      <c r="A78" s="32" t="s">
        <v>71</v>
      </c>
      <c r="B78" s="32" t="s">
        <v>72</v>
      </c>
      <c r="C78" s="30" t="s">
        <v>21</v>
      </c>
      <c r="D78" s="28">
        <v>7063684158</v>
      </c>
      <c r="E78" s="28">
        <v>5336258341</v>
      </c>
      <c r="F78" s="28">
        <v>14257612683.4498</v>
      </c>
      <c r="G78" s="29">
        <f t="shared" si="4"/>
        <v>1.0184385887783916</v>
      </c>
      <c r="H78" s="28">
        <v>8705934009.9799995</v>
      </c>
      <c r="I78" s="29">
        <f t="shared" si="5"/>
        <v>0.63146786636805352</v>
      </c>
      <c r="J78" s="28">
        <v>18290107417.523407</v>
      </c>
      <c r="K78" s="29">
        <f t="shared" si="6"/>
        <v>0.28283099166766656</v>
      </c>
      <c r="L78" s="28">
        <v>10490936925.022413</v>
      </c>
      <c r="M78" s="29">
        <f t="shared" si="7"/>
        <v>0.20503290204085922</v>
      </c>
      <c r="N78" s="4"/>
    </row>
    <row r="79" spans="1:14" s="3" customFormat="1" ht="25.9" customHeight="1" x14ac:dyDescent="0.15">
      <c r="A79" s="32" t="s">
        <v>71</v>
      </c>
      <c r="B79" s="32" t="s">
        <v>72</v>
      </c>
      <c r="C79" s="30" t="s">
        <v>23</v>
      </c>
      <c r="D79" s="28">
        <v>714969642</v>
      </c>
      <c r="E79" s="28">
        <v>225229991</v>
      </c>
      <c r="F79" s="28">
        <v>1496169232.21386</v>
      </c>
      <c r="G79" s="29">
        <f t="shared" si="4"/>
        <v>1.0926332312916021</v>
      </c>
      <c r="H79" s="28">
        <v>913585667.71000004</v>
      </c>
      <c r="I79" s="29">
        <f t="shared" si="5"/>
        <v>3.0562345345474</v>
      </c>
      <c r="J79" s="28">
        <v>811320633.44107699</v>
      </c>
      <c r="K79" s="29">
        <f t="shared" si="6"/>
        <v>-0.45773471611859207</v>
      </c>
      <c r="L79" s="28">
        <v>465361596.25413203</v>
      </c>
      <c r="M79" s="29">
        <f t="shared" si="7"/>
        <v>-0.49062073464811407</v>
      </c>
    </row>
    <row r="80" spans="1:14" s="3" customFormat="1" ht="25.9" customHeight="1" x14ac:dyDescent="0.15">
      <c r="A80" s="32" t="s">
        <v>71</v>
      </c>
      <c r="B80" s="32" t="s">
        <v>72</v>
      </c>
      <c r="C80" s="30" t="s">
        <v>59</v>
      </c>
      <c r="D80" s="28">
        <v>0</v>
      </c>
      <c r="E80" s="28">
        <v>0</v>
      </c>
      <c r="F80" s="28">
        <v>2240000000</v>
      </c>
      <c r="G80" s="29">
        <f t="shared" si="4"/>
        <v>0</v>
      </c>
      <c r="H80" s="28">
        <f>2200000000+40000000</f>
        <v>2240000000</v>
      </c>
      <c r="I80" s="29">
        <f t="shared" si="5"/>
        <v>0</v>
      </c>
      <c r="J80" s="28">
        <v>0</v>
      </c>
      <c r="K80" s="29">
        <f t="shared" si="6"/>
        <v>-1</v>
      </c>
      <c r="L80" s="28">
        <v>0</v>
      </c>
      <c r="M80" s="29">
        <f t="shared" si="7"/>
        <v>-1</v>
      </c>
    </row>
    <row r="81" spans="1:13" s="3" customFormat="1" ht="25.9" customHeight="1" x14ac:dyDescent="0.15">
      <c r="A81" s="32" t="s">
        <v>71</v>
      </c>
      <c r="B81" s="32" t="s">
        <v>72</v>
      </c>
      <c r="C81" s="30" t="s">
        <v>73</v>
      </c>
      <c r="D81" s="28">
        <v>0</v>
      </c>
      <c r="E81" s="28">
        <v>0</v>
      </c>
      <c r="F81" s="28">
        <v>0</v>
      </c>
      <c r="G81" s="29">
        <f t="shared" si="4"/>
        <v>0</v>
      </c>
      <c r="H81" s="28">
        <v>0</v>
      </c>
      <c r="I81" s="29">
        <f t="shared" si="5"/>
        <v>0</v>
      </c>
      <c r="J81" s="28">
        <v>8271089054.1000004</v>
      </c>
      <c r="K81" s="29">
        <f t="shared" si="6"/>
        <v>0</v>
      </c>
      <c r="L81" s="28">
        <v>8271089054.1000004</v>
      </c>
      <c r="M81" s="29">
        <f t="shared" si="7"/>
        <v>0</v>
      </c>
    </row>
    <row r="82" spans="1:13" s="3" customFormat="1" ht="25.9" customHeight="1" x14ac:dyDescent="0.15">
      <c r="A82" s="32" t="s">
        <v>71</v>
      </c>
      <c r="B82" s="32" t="s">
        <v>72</v>
      </c>
      <c r="C82" s="30" t="s">
        <v>30</v>
      </c>
      <c r="D82" s="28">
        <v>0</v>
      </c>
      <c r="E82" s="28">
        <v>0</v>
      </c>
      <c r="F82" s="28">
        <v>2240000000</v>
      </c>
      <c r="G82" s="29">
        <f t="shared" si="4"/>
        <v>0</v>
      </c>
      <c r="H82" s="28">
        <f>2200000000+40000000</f>
        <v>2240000000</v>
      </c>
      <c r="I82" s="29">
        <f t="shared" si="5"/>
        <v>0</v>
      </c>
      <c r="J82" s="28">
        <v>0</v>
      </c>
      <c r="K82" s="29">
        <f t="shared" si="6"/>
        <v>-1</v>
      </c>
      <c r="L82" s="28">
        <v>0</v>
      </c>
      <c r="M82" s="29">
        <f t="shared" si="7"/>
        <v>-1</v>
      </c>
    </row>
    <row r="83" spans="1:13" s="3" customFormat="1" ht="25.9" customHeight="1" x14ac:dyDescent="0.15">
      <c r="A83" s="32" t="s">
        <v>71</v>
      </c>
      <c r="B83" s="32" t="s">
        <v>72</v>
      </c>
      <c r="C83" s="30" t="s">
        <v>74</v>
      </c>
      <c r="D83" s="28">
        <v>0</v>
      </c>
      <c r="E83" s="28">
        <v>7102267831.4099998</v>
      </c>
      <c r="F83" s="28">
        <v>0</v>
      </c>
      <c r="G83" s="29">
        <f t="shared" si="4"/>
        <v>0</v>
      </c>
      <c r="H83" s="28">
        <v>0</v>
      </c>
      <c r="I83" s="29">
        <f t="shared" si="5"/>
        <v>-1</v>
      </c>
      <c r="J83" s="28">
        <v>0</v>
      </c>
      <c r="K83" s="29">
        <f t="shared" si="6"/>
        <v>0</v>
      </c>
      <c r="L83" s="28">
        <v>0</v>
      </c>
      <c r="M83" s="29">
        <f t="shared" si="7"/>
        <v>0</v>
      </c>
    </row>
    <row r="84" spans="1:13" s="3" customFormat="1" ht="25.9" customHeight="1" x14ac:dyDescent="0.15">
      <c r="A84" s="32" t="s">
        <v>71</v>
      </c>
      <c r="B84" s="32" t="s">
        <v>72</v>
      </c>
      <c r="C84" s="30" t="s">
        <v>18</v>
      </c>
      <c r="D84" s="28">
        <v>6406533124</v>
      </c>
      <c r="E84" s="28">
        <v>6406533124</v>
      </c>
      <c r="F84" s="28">
        <v>60480000000</v>
      </c>
      <c r="G84" s="29">
        <f t="shared" si="4"/>
        <v>8.4403632712724583</v>
      </c>
      <c r="H84" s="28">
        <f>59400000000+1080000000</f>
        <v>60480000000</v>
      </c>
      <c r="I84" s="29">
        <f t="shared" si="5"/>
        <v>8.4403632712724583</v>
      </c>
      <c r="J84" s="28">
        <v>0</v>
      </c>
      <c r="K84" s="29">
        <f t="shared" si="6"/>
        <v>-1</v>
      </c>
      <c r="L84" s="28">
        <v>0</v>
      </c>
      <c r="M84" s="29">
        <f t="shared" si="7"/>
        <v>-1</v>
      </c>
    </row>
    <row r="85" spans="1:13" s="3" customFormat="1" ht="33.75" x14ac:dyDescent="0.15">
      <c r="A85" s="32" t="s">
        <v>75</v>
      </c>
      <c r="B85" s="32" t="s">
        <v>76</v>
      </c>
      <c r="C85" s="27" t="s">
        <v>65</v>
      </c>
      <c r="D85" s="28">
        <v>0</v>
      </c>
      <c r="E85" s="28">
        <v>0</v>
      </c>
      <c r="F85" s="36">
        <v>0</v>
      </c>
      <c r="G85" s="29">
        <f t="shared" si="4"/>
        <v>0</v>
      </c>
      <c r="H85" s="36">
        <v>0</v>
      </c>
      <c r="I85" s="29">
        <f t="shared" si="5"/>
        <v>0</v>
      </c>
      <c r="J85" s="28">
        <v>0</v>
      </c>
      <c r="K85" s="29">
        <f t="shared" si="6"/>
        <v>0</v>
      </c>
      <c r="L85" s="28">
        <v>0</v>
      </c>
      <c r="M85" s="29">
        <f t="shared" si="7"/>
        <v>0</v>
      </c>
    </row>
    <row r="86" spans="1:13" s="3" customFormat="1" ht="33.75" x14ac:dyDescent="0.15">
      <c r="A86" s="32" t="s">
        <v>75</v>
      </c>
      <c r="B86" s="32" t="s">
        <v>76</v>
      </c>
      <c r="C86" s="27" t="s">
        <v>18</v>
      </c>
      <c r="D86" s="28">
        <v>0</v>
      </c>
      <c r="E86" s="28">
        <v>0</v>
      </c>
      <c r="F86" s="36">
        <v>0</v>
      </c>
      <c r="G86" s="29">
        <f t="shared" si="4"/>
        <v>0</v>
      </c>
      <c r="H86" s="36">
        <v>0</v>
      </c>
      <c r="I86" s="29">
        <f t="shared" si="5"/>
        <v>0</v>
      </c>
      <c r="J86" s="28">
        <v>0</v>
      </c>
      <c r="K86" s="29">
        <f t="shared" si="6"/>
        <v>0</v>
      </c>
      <c r="L86" s="28">
        <v>0</v>
      </c>
      <c r="M86" s="29">
        <f t="shared" si="7"/>
        <v>0</v>
      </c>
    </row>
    <row r="87" spans="1:13" s="3" customFormat="1" ht="33.75" x14ac:dyDescent="0.15">
      <c r="A87" s="32" t="s">
        <v>75</v>
      </c>
      <c r="B87" s="32" t="s">
        <v>76</v>
      </c>
      <c r="C87" s="27" t="s">
        <v>35</v>
      </c>
      <c r="D87" s="28">
        <v>0</v>
      </c>
      <c r="E87" s="28">
        <v>0</v>
      </c>
      <c r="F87" s="36">
        <v>0</v>
      </c>
      <c r="G87" s="29">
        <f t="shared" si="4"/>
        <v>0</v>
      </c>
      <c r="H87" s="36">
        <v>0</v>
      </c>
      <c r="I87" s="29">
        <f t="shared" si="5"/>
        <v>0</v>
      </c>
      <c r="J87" s="28">
        <v>0</v>
      </c>
      <c r="K87" s="29">
        <f t="shared" si="6"/>
        <v>0</v>
      </c>
      <c r="L87" s="28">
        <v>0</v>
      </c>
      <c r="M87" s="29">
        <f t="shared" si="7"/>
        <v>0</v>
      </c>
    </row>
    <row r="88" spans="1:13" s="3" customFormat="1" ht="33.75" x14ac:dyDescent="0.15">
      <c r="A88" s="32" t="s">
        <v>75</v>
      </c>
      <c r="B88" s="32" t="s">
        <v>76</v>
      </c>
      <c r="C88" s="27" t="s">
        <v>25</v>
      </c>
      <c r="D88" s="28">
        <v>0</v>
      </c>
      <c r="E88" s="28">
        <v>0</v>
      </c>
      <c r="F88" s="36">
        <v>0</v>
      </c>
      <c r="G88" s="29">
        <f t="shared" si="4"/>
        <v>0</v>
      </c>
      <c r="H88" s="36">
        <v>0</v>
      </c>
      <c r="I88" s="29">
        <f t="shared" si="5"/>
        <v>0</v>
      </c>
      <c r="J88" s="28">
        <v>0</v>
      </c>
      <c r="K88" s="29">
        <f t="shared" si="6"/>
        <v>0</v>
      </c>
      <c r="L88" s="28">
        <v>0</v>
      </c>
      <c r="M88" s="29">
        <f t="shared" si="7"/>
        <v>0</v>
      </c>
    </row>
    <row r="89" spans="1:13" s="3" customFormat="1" ht="33.75" x14ac:dyDescent="0.15">
      <c r="A89" s="32" t="s">
        <v>75</v>
      </c>
      <c r="B89" s="32" t="s">
        <v>76</v>
      </c>
      <c r="C89" s="27" t="s">
        <v>21</v>
      </c>
      <c r="D89" s="28">
        <v>0</v>
      </c>
      <c r="E89" s="28">
        <v>0</v>
      </c>
      <c r="F89" s="36">
        <v>0</v>
      </c>
      <c r="G89" s="29">
        <f t="shared" si="4"/>
        <v>0</v>
      </c>
      <c r="H89" s="36">
        <v>0</v>
      </c>
      <c r="I89" s="29">
        <f t="shared" si="5"/>
        <v>0</v>
      </c>
      <c r="J89" s="28">
        <v>0</v>
      </c>
      <c r="K89" s="29">
        <f t="shared" si="6"/>
        <v>0</v>
      </c>
      <c r="L89" s="28">
        <v>0</v>
      </c>
      <c r="M89" s="29">
        <f t="shared" si="7"/>
        <v>0</v>
      </c>
    </row>
    <row r="90" spans="1:13" s="3" customFormat="1" ht="33.75" x14ac:dyDescent="0.15">
      <c r="A90" s="32" t="s">
        <v>75</v>
      </c>
      <c r="B90" s="32" t="s">
        <v>76</v>
      </c>
      <c r="C90" s="27" t="s">
        <v>57</v>
      </c>
      <c r="D90" s="28">
        <v>0</v>
      </c>
      <c r="E90" s="28">
        <v>0</v>
      </c>
      <c r="F90" s="36">
        <v>0</v>
      </c>
      <c r="G90" s="29">
        <f t="shared" si="4"/>
        <v>0</v>
      </c>
      <c r="H90" s="36">
        <v>0</v>
      </c>
      <c r="I90" s="29">
        <f t="shared" si="5"/>
        <v>0</v>
      </c>
      <c r="J90" s="28">
        <v>0</v>
      </c>
      <c r="K90" s="29">
        <f t="shared" si="6"/>
        <v>0</v>
      </c>
      <c r="L90" s="28">
        <v>0</v>
      </c>
      <c r="M90" s="29">
        <f t="shared" si="7"/>
        <v>0</v>
      </c>
    </row>
    <row r="91" spans="1:13" s="3" customFormat="1" ht="33.75" x14ac:dyDescent="0.15">
      <c r="A91" s="32" t="s">
        <v>75</v>
      </c>
      <c r="B91" s="32" t="s">
        <v>76</v>
      </c>
      <c r="C91" s="27" t="s">
        <v>46</v>
      </c>
      <c r="D91" s="28">
        <v>0</v>
      </c>
      <c r="E91" s="28">
        <v>0</v>
      </c>
      <c r="F91" s="36">
        <v>0</v>
      </c>
      <c r="G91" s="29">
        <f t="shared" si="4"/>
        <v>0</v>
      </c>
      <c r="H91" s="36">
        <v>0</v>
      </c>
      <c r="I91" s="29">
        <f t="shared" si="5"/>
        <v>0</v>
      </c>
      <c r="J91" s="28">
        <v>0</v>
      </c>
      <c r="K91" s="29">
        <f t="shared" si="6"/>
        <v>0</v>
      </c>
      <c r="L91" s="28">
        <v>0</v>
      </c>
      <c r="M91" s="29">
        <f t="shared" si="7"/>
        <v>0</v>
      </c>
    </row>
    <row r="92" spans="1:13" s="3" customFormat="1" ht="33.75" x14ac:dyDescent="0.15">
      <c r="A92" s="32" t="s">
        <v>75</v>
      </c>
      <c r="B92" s="32" t="s">
        <v>76</v>
      </c>
      <c r="C92" s="27" t="s">
        <v>29</v>
      </c>
      <c r="D92" s="28">
        <v>0</v>
      </c>
      <c r="E92" s="28">
        <v>0</v>
      </c>
      <c r="F92" s="36">
        <v>0</v>
      </c>
      <c r="G92" s="29">
        <f t="shared" si="4"/>
        <v>0</v>
      </c>
      <c r="H92" s="36">
        <v>0</v>
      </c>
      <c r="I92" s="29">
        <f t="shared" si="5"/>
        <v>0</v>
      </c>
      <c r="J92" s="28">
        <v>0</v>
      </c>
      <c r="K92" s="29">
        <f t="shared" si="6"/>
        <v>0</v>
      </c>
      <c r="L92" s="28">
        <v>0</v>
      </c>
      <c r="M92" s="29">
        <f t="shared" si="7"/>
        <v>0</v>
      </c>
    </row>
    <row r="93" spans="1:13" s="3" customFormat="1" ht="33.75" x14ac:dyDescent="0.15">
      <c r="A93" s="32" t="s">
        <v>75</v>
      </c>
      <c r="B93" s="32" t="s">
        <v>76</v>
      </c>
      <c r="C93" s="27" t="s">
        <v>38</v>
      </c>
      <c r="D93" s="28">
        <v>0</v>
      </c>
      <c r="E93" s="28">
        <v>0</v>
      </c>
      <c r="F93" s="36">
        <v>0</v>
      </c>
      <c r="G93" s="29">
        <f t="shared" si="4"/>
        <v>0</v>
      </c>
      <c r="H93" s="36">
        <v>0</v>
      </c>
      <c r="I93" s="29">
        <f t="shared" si="5"/>
        <v>0</v>
      </c>
      <c r="J93" s="28">
        <v>0</v>
      </c>
      <c r="K93" s="29">
        <f t="shared" si="6"/>
        <v>0</v>
      </c>
      <c r="L93" s="28">
        <v>0</v>
      </c>
      <c r="M93" s="29">
        <f t="shared" si="7"/>
        <v>0</v>
      </c>
    </row>
    <row r="94" spans="1:13" s="3" customFormat="1" ht="33.75" x14ac:dyDescent="0.15">
      <c r="A94" s="32" t="s">
        <v>75</v>
      </c>
      <c r="B94" s="32" t="s">
        <v>76</v>
      </c>
      <c r="C94" s="27" t="s">
        <v>77</v>
      </c>
      <c r="D94" s="28">
        <v>0</v>
      </c>
      <c r="E94" s="28">
        <v>0</v>
      </c>
      <c r="F94" s="36">
        <v>0</v>
      </c>
      <c r="G94" s="29">
        <f t="shared" si="4"/>
        <v>0</v>
      </c>
      <c r="H94" s="36">
        <v>0</v>
      </c>
      <c r="I94" s="29">
        <f t="shared" si="5"/>
        <v>0</v>
      </c>
      <c r="J94" s="28">
        <v>0</v>
      </c>
      <c r="K94" s="29">
        <f t="shared" si="6"/>
        <v>0</v>
      </c>
      <c r="L94" s="28">
        <v>0</v>
      </c>
      <c r="M94" s="29">
        <f t="shared" si="7"/>
        <v>0</v>
      </c>
    </row>
    <row r="95" spans="1:13" s="3" customFormat="1" ht="33.75" x14ac:dyDescent="0.15">
      <c r="A95" s="32" t="s">
        <v>75</v>
      </c>
      <c r="B95" s="32" t="s">
        <v>76</v>
      </c>
      <c r="C95" s="27" t="s">
        <v>16</v>
      </c>
      <c r="D95" s="28">
        <v>0</v>
      </c>
      <c r="E95" s="28">
        <v>0</v>
      </c>
      <c r="F95" s="36">
        <v>0</v>
      </c>
      <c r="G95" s="29">
        <f t="shared" si="4"/>
        <v>0</v>
      </c>
      <c r="H95" s="36">
        <v>0</v>
      </c>
      <c r="I95" s="29">
        <f t="shared" si="5"/>
        <v>0</v>
      </c>
      <c r="J95" s="28">
        <v>0</v>
      </c>
      <c r="K95" s="29">
        <f t="shared" si="6"/>
        <v>0</v>
      </c>
      <c r="L95" s="28">
        <v>0</v>
      </c>
      <c r="M95" s="29">
        <f t="shared" si="7"/>
        <v>0</v>
      </c>
    </row>
    <row r="96" spans="1:13" s="3" customFormat="1" ht="33.75" x14ac:dyDescent="0.15">
      <c r="A96" s="32" t="s">
        <v>75</v>
      </c>
      <c r="B96" s="32" t="s">
        <v>76</v>
      </c>
      <c r="C96" s="27" t="s">
        <v>30</v>
      </c>
      <c r="D96" s="28">
        <v>0</v>
      </c>
      <c r="E96" s="28">
        <v>0</v>
      </c>
      <c r="F96" s="36">
        <v>0</v>
      </c>
      <c r="G96" s="29">
        <f t="shared" si="4"/>
        <v>0</v>
      </c>
      <c r="H96" s="36">
        <v>0</v>
      </c>
      <c r="I96" s="29">
        <f t="shared" si="5"/>
        <v>0</v>
      </c>
      <c r="J96" s="28">
        <v>0</v>
      </c>
      <c r="K96" s="29">
        <f t="shared" si="6"/>
        <v>0</v>
      </c>
      <c r="L96" s="28">
        <v>0</v>
      </c>
      <c r="M96" s="29">
        <f t="shared" si="7"/>
        <v>0</v>
      </c>
    </row>
    <row r="97" spans="1:13" s="3" customFormat="1" ht="33.75" x14ac:dyDescent="0.15">
      <c r="A97" s="32" t="s">
        <v>75</v>
      </c>
      <c r="B97" s="32" t="s">
        <v>76</v>
      </c>
      <c r="C97" s="27" t="s">
        <v>13</v>
      </c>
      <c r="D97" s="28">
        <v>0</v>
      </c>
      <c r="E97" s="28">
        <v>0</v>
      </c>
      <c r="F97" s="36">
        <v>0</v>
      </c>
      <c r="G97" s="29">
        <f t="shared" si="4"/>
        <v>0</v>
      </c>
      <c r="H97" s="36">
        <v>0</v>
      </c>
      <c r="I97" s="29">
        <f t="shared" si="5"/>
        <v>0</v>
      </c>
      <c r="J97" s="28">
        <v>0</v>
      </c>
      <c r="K97" s="29">
        <f t="shared" si="6"/>
        <v>0</v>
      </c>
      <c r="L97" s="28">
        <v>0</v>
      </c>
      <c r="M97" s="29">
        <f t="shared" si="7"/>
        <v>0</v>
      </c>
    </row>
    <row r="98" spans="1:13" s="3" customFormat="1" ht="33.75" x14ac:dyDescent="0.15">
      <c r="A98" s="32" t="s">
        <v>75</v>
      </c>
      <c r="B98" s="32" t="s">
        <v>76</v>
      </c>
      <c r="C98" s="27" t="s">
        <v>34</v>
      </c>
      <c r="D98" s="28">
        <v>0</v>
      </c>
      <c r="E98" s="28">
        <v>0</v>
      </c>
      <c r="F98" s="36">
        <v>0</v>
      </c>
      <c r="G98" s="29">
        <f t="shared" si="4"/>
        <v>0</v>
      </c>
      <c r="H98" s="36">
        <v>0</v>
      </c>
      <c r="I98" s="29">
        <f t="shared" si="5"/>
        <v>0</v>
      </c>
      <c r="J98" s="28">
        <v>0</v>
      </c>
      <c r="K98" s="29">
        <f t="shared" si="6"/>
        <v>0</v>
      </c>
      <c r="L98" s="28">
        <v>0</v>
      </c>
      <c r="M98" s="29">
        <f t="shared" si="7"/>
        <v>0</v>
      </c>
    </row>
    <row r="99" spans="1:13" s="3" customFormat="1" ht="33.75" x14ac:dyDescent="0.15">
      <c r="A99" s="32" t="s">
        <v>75</v>
      </c>
      <c r="B99" s="32" t="s">
        <v>76</v>
      </c>
      <c r="C99" s="27" t="s">
        <v>53</v>
      </c>
      <c r="D99" s="28">
        <v>0</v>
      </c>
      <c r="E99" s="28">
        <v>0</v>
      </c>
      <c r="F99" s="36">
        <v>0</v>
      </c>
      <c r="G99" s="29">
        <f t="shared" si="4"/>
        <v>0</v>
      </c>
      <c r="H99" s="36">
        <v>0</v>
      </c>
      <c r="I99" s="29">
        <f t="shared" si="5"/>
        <v>0</v>
      </c>
      <c r="J99" s="28">
        <v>0</v>
      </c>
      <c r="K99" s="29">
        <f t="shared" si="6"/>
        <v>0</v>
      </c>
      <c r="L99" s="28">
        <v>0</v>
      </c>
      <c r="M99" s="29">
        <f t="shared" si="7"/>
        <v>0</v>
      </c>
    </row>
    <row r="100" spans="1:13" s="3" customFormat="1" ht="33.75" x14ac:dyDescent="0.15">
      <c r="A100" s="32" t="s">
        <v>75</v>
      </c>
      <c r="B100" s="32" t="s">
        <v>76</v>
      </c>
      <c r="C100" s="27" t="s">
        <v>23</v>
      </c>
      <c r="D100" s="28">
        <v>0</v>
      </c>
      <c r="E100" s="28">
        <v>0</v>
      </c>
      <c r="F100" s="36">
        <v>0</v>
      </c>
      <c r="G100" s="29">
        <f t="shared" si="4"/>
        <v>0</v>
      </c>
      <c r="H100" s="36">
        <v>0</v>
      </c>
      <c r="I100" s="29">
        <f t="shared" si="5"/>
        <v>0</v>
      </c>
      <c r="J100" s="28">
        <v>0</v>
      </c>
      <c r="K100" s="29">
        <f t="shared" si="6"/>
        <v>0</v>
      </c>
      <c r="L100" s="28">
        <v>0</v>
      </c>
      <c r="M100" s="29">
        <f t="shared" si="7"/>
        <v>0</v>
      </c>
    </row>
    <row r="101" spans="1:13" s="3" customFormat="1" x14ac:dyDescent="0.15">
      <c r="A101" s="32" t="s">
        <v>78</v>
      </c>
      <c r="B101" s="32" t="s">
        <v>79</v>
      </c>
      <c r="C101" s="27" t="s">
        <v>13</v>
      </c>
      <c r="D101" s="28">
        <v>0</v>
      </c>
      <c r="E101" s="28">
        <v>0</v>
      </c>
      <c r="F101" s="28">
        <v>0</v>
      </c>
      <c r="G101" s="29">
        <f t="shared" si="4"/>
        <v>0</v>
      </c>
      <c r="H101" s="28">
        <v>0</v>
      </c>
      <c r="I101" s="29">
        <f t="shared" si="5"/>
        <v>0</v>
      </c>
      <c r="J101" s="28">
        <v>0</v>
      </c>
      <c r="K101" s="29">
        <f t="shared" si="6"/>
        <v>0</v>
      </c>
      <c r="L101" s="28">
        <v>0</v>
      </c>
      <c r="M101" s="29">
        <f t="shared" si="7"/>
        <v>0</v>
      </c>
    </row>
    <row r="102" spans="1:13" s="3" customFormat="1" x14ac:dyDescent="0.15">
      <c r="A102" s="32" t="s">
        <v>78</v>
      </c>
      <c r="B102" s="32" t="s">
        <v>79</v>
      </c>
      <c r="C102" s="27" t="s">
        <v>35</v>
      </c>
      <c r="D102" s="28">
        <v>230316984</v>
      </c>
      <c r="E102" s="28">
        <v>51476006</v>
      </c>
      <c r="F102" s="28">
        <v>313503687.76999998</v>
      </c>
      <c r="G102" s="29">
        <f t="shared" si="4"/>
        <v>0.36118354072403092</v>
      </c>
      <c r="H102" s="28">
        <v>3688.52</v>
      </c>
      <c r="I102" s="29">
        <f t="shared" si="5"/>
        <v>-0.99992834486809257</v>
      </c>
      <c r="J102" s="28">
        <v>2390.21</v>
      </c>
      <c r="K102" s="29">
        <f t="shared" si="6"/>
        <v>-0.99999237581536282</v>
      </c>
      <c r="L102" s="28">
        <v>2390.21</v>
      </c>
      <c r="M102" s="29">
        <f t="shared" si="7"/>
        <v>-0.35198670469456583</v>
      </c>
    </row>
    <row r="103" spans="1:13" s="3" customFormat="1" x14ac:dyDescent="0.15">
      <c r="A103" s="32" t="s">
        <v>78</v>
      </c>
      <c r="B103" s="32" t="s">
        <v>79</v>
      </c>
      <c r="C103" s="27" t="s">
        <v>77</v>
      </c>
      <c r="D103" s="28">
        <v>0</v>
      </c>
      <c r="E103" s="28">
        <v>0</v>
      </c>
      <c r="F103" s="28">
        <v>0</v>
      </c>
      <c r="G103" s="29">
        <f t="shared" si="4"/>
        <v>0</v>
      </c>
      <c r="H103" s="28">
        <v>0</v>
      </c>
      <c r="I103" s="29">
        <f t="shared" si="5"/>
        <v>0</v>
      </c>
      <c r="J103" s="28">
        <v>0</v>
      </c>
      <c r="K103" s="29">
        <f t="shared" si="6"/>
        <v>0</v>
      </c>
      <c r="L103" s="28">
        <v>0</v>
      </c>
      <c r="M103" s="29">
        <f t="shared" si="7"/>
        <v>0</v>
      </c>
    </row>
    <row r="104" spans="1:13" s="3" customFormat="1" x14ac:dyDescent="0.15">
      <c r="A104" s="32" t="s">
        <v>78</v>
      </c>
      <c r="B104" s="32" t="s">
        <v>79</v>
      </c>
      <c r="C104" s="27" t="s">
        <v>34</v>
      </c>
      <c r="D104" s="28">
        <v>0</v>
      </c>
      <c r="E104" s="28">
        <v>0</v>
      </c>
      <c r="F104" s="28">
        <v>104501229.25</v>
      </c>
      <c r="G104" s="29">
        <f t="shared" si="4"/>
        <v>0</v>
      </c>
      <c r="H104" s="28">
        <v>1229.5</v>
      </c>
      <c r="I104" s="29">
        <f t="shared" si="5"/>
        <v>0</v>
      </c>
      <c r="J104" s="28">
        <v>0</v>
      </c>
      <c r="K104" s="29">
        <f t="shared" si="6"/>
        <v>-1</v>
      </c>
      <c r="L104" s="28">
        <v>0</v>
      </c>
      <c r="M104" s="29">
        <f t="shared" si="7"/>
        <v>-1</v>
      </c>
    </row>
    <row r="105" spans="1:13" s="3" customFormat="1" x14ac:dyDescent="0.15">
      <c r="A105" s="32" t="s">
        <v>78</v>
      </c>
      <c r="B105" s="32" t="s">
        <v>79</v>
      </c>
      <c r="C105" s="27" t="s">
        <v>16</v>
      </c>
      <c r="D105" s="28">
        <v>0</v>
      </c>
      <c r="E105" s="28">
        <v>0</v>
      </c>
      <c r="F105" s="28">
        <v>0</v>
      </c>
      <c r="G105" s="29">
        <f t="shared" si="4"/>
        <v>0</v>
      </c>
      <c r="H105" s="28">
        <v>0</v>
      </c>
      <c r="I105" s="29">
        <f t="shared" si="5"/>
        <v>0</v>
      </c>
      <c r="J105" s="28">
        <v>32218600</v>
      </c>
      <c r="K105" s="29">
        <f t="shared" si="6"/>
        <v>0</v>
      </c>
      <c r="L105" s="28">
        <v>25000000</v>
      </c>
      <c r="M105" s="29">
        <f t="shared" si="7"/>
        <v>0</v>
      </c>
    </row>
    <row r="106" spans="1:13" s="3" customFormat="1" x14ac:dyDescent="0.15">
      <c r="A106" s="32" t="s">
        <v>78</v>
      </c>
      <c r="B106" s="32" t="s">
        <v>79</v>
      </c>
      <c r="C106" s="27" t="s">
        <v>57</v>
      </c>
      <c r="D106" s="28">
        <v>0</v>
      </c>
      <c r="E106" s="28">
        <v>0</v>
      </c>
      <c r="F106" s="28">
        <v>0</v>
      </c>
      <c r="G106" s="29">
        <f t="shared" si="4"/>
        <v>0</v>
      </c>
      <c r="H106" s="28">
        <v>0</v>
      </c>
      <c r="I106" s="29">
        <f t="shared" si="5"/>
        <v>0</v>
      </c>
      <c r="J106" s="28">
        <v>0</v>
      </c>
      <c r="K106" s="29">
        <f t="shared" si="6"/>
        <v>0</v>
      </c>
      <c r="L106" s="28">
        <v>0</v>
      </c>
      <c r="M106" s="29">
        <f t="shared" si="7"/>
        <v>0</v>
      </c>
    </row>
    <row r="107" spans="1:13" s="3" customFormat="1" x14ac:dyDescent="0.15">
      <c r="A107" s="32" t="s">
        <v>78</v>
      </c>
      <c r="B107" s="32" t="s">
        <v>79</v>
      </c>
      <c r="C107" s="27" t="s">
        <v>18</v>
      </c>
      <c r="D107" s="28">
        <v>188441169</v>
      </c>
      <c r="E107" s="28">
        <v>0</v>
      </c>
      <c r="F107" s="28">
        <v>280903920</v>
      </c>
      <c r="G107" s="29">
        <f t="shared" si="4"/>
        <v>0.49067171197605974</v>
      </c>
      <c r="H107" s="28">
        <v>51211650</v>
      </c>
      <c r="I107" s="29">
        <f t="shared" si="5"/>
        <v>0</v>
      </c>
      <c r="J107" s="28">
        <v>2945000</v>
      </c>
      <c r="K107" s="29">
        <f t="shared" si="6"/>
        <v>-0.98951598824252796</v>
      </c>
      <c r="L107" s="28">
        <v>2945000</v>
      </c>
      <c r="M107" s="29">
        <f t="shared" si="7"/>
        <v>-0.94249355371287591</v>
      </c>
    </row>
    <row r="108" spans="1:13" s="3" customFormat="1" x14ac:dyDescent="0.15">
      <c r="A108" s="32" t="s">
        <v>78</v>
      </c>
      <c r="B108" s="32" t="s">
        <v>79</v>
      </c>
      <c r="C108" s="27" t="s">
        <v>80</v>
      </c>
      <c r="D108" s="28">
        <v>0</v>
      </c>
      <c r="E108" s="28">
        <v>303340156</v>
      </c>
      <c r="F108" s="28">
        <v>0</v>
      </c>
      <c r="G108" s="29">
        <f t="shared" si="4"/>
        <v>0</v>
      </c>
      <c r="H108" s="28">
        <v>0</v>
      </c>
      <c r="I108" s="29">
        <f t="shared" si="5"/>
        <v>-1</v>
      </c>
      <c r="J108" s="28">
        <v>0</v>
      </c>
      <c r="K108" s="29">
        <f t="shared" si="6"/>
        <v>0</v>
      </c>
      <c r="L108" s="28">
        <v>0</v>
      </c>
      <c r="M108" s="29">
        <f t="shared" si="7"/>
        <v>0</v>
      </c>
    </row>
    <row r="109" spans="1:13" s="3" customFormat="1" x14ac:dyDescent="0.15">
      <c r="A109" s="32" t="s">
        <v>78</v>
      </c>
      <c r="B109" s="32" t="s">
        <v>79</v>
      </c>
      <c r="C109" s="27" t="s">
        <v>73</v>
      </c>
      <c r="D109" s="28">
        <v>0</v>
      </c>
      <c r="E109" s="28">
        <v>0</v>
      </c>
      <c r="F109" s="28">
        <v>0</v>
      </c>
      <c r="G109" s="29">
        <f t="shared" si="4"/>
        <v>0</v>
      </c>
      <c r="H109" s="28">
        <v>0</v>
      </c>
      <c r="I109" s="29">
        <f t="shared" si="5"/>
        <v>0</v>
      </c>
      <c r="J109" s="28">
        <v>0</v>
      </c>
      <c r="K109" s="29">
        <f t="shared" si="6"/>
        <v>0</v>
      </c>
      <c r="L109" s="28">
        <v>0</v>
      </c>
      <c r="M109" s="29">
        <f t="shared" si="7"/>
        <v>0</v>
      </c>
    </row>
    <row r="110" spans="1:13" s="3" customFormat="1" ht="33.75" x14ac:dyDescent="0.15">
      <c r="A110" s="32" t="s">
        <v>78</v>
      </c>
      <c r="B110" s="32" t="s">
        <v>79</v>
      </c>
      <c r="C110" s="27" t="s">
        <v>81</v>
      </c>
      <c r="D110" s="28">
        <v>0</v>
      </c>
      <c r="E110" s="28">
        <v>0</v>
      </c>
      <c r="F110" s="28">
        <v>0</v>
      </c>
      <c r="G110" s="29">
        <f t="shared" si="4"/>
        <v>0</v>
      </c>
      <c r="H110" s="28">
        <v>0</v>
      </c>
      <c r="I110" s="29">
        <f t="shared" si="5"/>
        <v>0</v>
      </c>
      <c r="J110" s="28">
        <v>0</v>
      </c>
      <c r="K110" s="29">
        <f t="shared" si="6"/>
        <v>0</v>
      </c>
      <c r="L110" s="28">
        <v>0</v>
      </c>
      <c r="M110" s="29">
        <f t="shared" si="7"/>
        <v>0</v>
      </c>
    </row>
    <row r="111" spans="1:13" s="3" customFormat="1" x14ac:dyDescent="0.15">
      <c r="A111" s="32" t="s">
        <v>78</v>
      </c>
      <c r="B111" s="32" t="s">
        <v>82</v>
      </c>
      <c r="C111" s="27" t="s">
        <v>74</v>
      </c>
      <c r="D111" s="28">
        <v>0</v>
      </c>
      <c r="E111" s="28">
        <v>0</v>
      </c>
      <c r="F111" s="28">
        <v>0</v>
      </c>
      <c r="G111" s="29">
        <f t="shared" si="4"/>
        <v>0</v>
      </c>
      <c r="H111" s="28">
        <v>0</v>
      </c>
      <c r="I111" s="29">
        <f t="shared" si="5"/>
        <v>0</v>
      </c>
      <c r="J111" s="28">
        <v>0</v>
      </c>
      <c r="K111" s="29">
        <f t="shared" si="6"/>
        <v>0</v>
      </c>
      <c r="L111" s="28">
        <v>0</v>
      </c>
      <c r="M111" s="29">
        <f t="shared" si="7"/>
        <v>0</v>
      </c>
    </row>
    <row r="112" spans="1:13" s="3" customFormat="1" x14ac:dyDescent="0.15">
      <c r="A112" s="32" t="s">
        <v>83</v>
      </c>
      <c r="B112" s="32" t="s">
        <v>84</v>
      </c>
      <c r="C112" s="27" t="s">
        <v>36</v>
      </c>
      <c r="D112" s="28">
        <v>0</v>
      </c>
      <c r="E112" s="28">
        <v>0</v>
      </c>
      <c r="F112" s="28">
        <v>0</v>
      </c>
      <c r="G112" s="29">
        <f t="shared" si="4"/>
        <v>0</v>
      </c>
      <c r="H112" s="28">
        <v>0</v>
      </c>
      <c r="I112" s="29">
        <f t="shared" si="5"/>
        <v>0</v>
      </c>
      <c r="J112" s="28">
        <v>0</v>
      </c>
      <c r="K112" s="29">
        <f t="shared" si="6"/>
        <v>0</v>
      </c>
      <c r="L112" s="28">
        <v>0</v>
      </c>
      <c r="M112" s="29">
        <f t="shared" si="7"/>
        <v>0</v>
      </c>
    </row>
    <row r="113" spans="1:14" s="3" customFormat="1" x14ac:dyDescent="0.15">
      <c r="A113" s="32" t="s">
        <v>83</v>
      </c>
      <c r="B113" s="32" t="s">
        <v>84</v>
      </c>
      <c r="C113" s="27" t="s">
        <v>77</v>
      </c>
      <c r="D113" s="28">
        <v>0</v>
      </c>
      <c r="E113" s="28">
        <v>0</v>
      </c>
      <c r="F113" s="28">
        <v>0</v>
      </c>
      <c r="G113" s="29">
        <f t="shared" si="4"/>
        <v>0</v>
      </c>
      <c r="H113" s="28">
        <v>0</v>
      </c>
      <c r="I113" s="29">
        <f t="shared" si="5"/>
        <v>0</v>
      </c>
      <c r="J113" s="28">
        <v>0</v>
      </c>
      <c r="K113" s="29">
        <f t="shared" si="6"/>
        <v>0</v>
      </c>
      <c r="L113" s="28">
        <v>0</v>
      </c>
      <c r="M113" s="29">
        <f t="shared" si="7"/>
        <v>0</v>
      </c>
    </row>
    <row r="114" spans="1:14" s="3" customFormat="1" x14ac:dyDescent="0.15">
      <c r="A114" s="32" t="s">
        <v>83</v>
      </c>
      <c r="B114" s="32" t="s">
        <v>84</v>
      </c>
      <c r="C114" s="27" t="s">
        <v>34</v>
      </c>
      <c r="D114" s="28">
        <v>0</v>
      </c>
      <c r="E114" s="28">
        <v>0</v>
      </c>
      <c r="F114" s="28">
        <v>0</v>
      </c>
      <c r="G114" s="29">
        <f t="shared" si="4"/>
        <v>0</v>
      </c>
      <c r="H114" s="28">
        <v>0</v>
      </c>
      <c r="I114" s="29">
        <f t="shared" si="5"/>
        <v>0</v>
      </c>
      <c r="J114" s="28">
        <v>0</v>
      </c>
      <c r="K114" s="29">
        <f t="shared" si="6"/>
        <v>0</v>
      </c>
      <c r="L114" s="28">
        <v>0</v>
      </c>
      <c r="M114" s="29">
        <f t="shared" si="7"/>
        <v>0</v>
      </c>
    </row>
    <row r="115" spans="1:14" s="3" customFormat="1" x14ac:dyDescent="0.15">
      <c r="A115" s="32" t="s">
        <v>83</v>
      </c>
      <c r="B115" s="32" t="s">
        <v>84</v>
      </c>
      <c r="C115" s="27" t="s">
        <v>23</v>
      </c>
      <c r="D115" s="28">
        <v>0</v>
      </c>
      <c r="E115" s="28">
        <v>0</v>
      </c>
      <c r="F115" s="28">
        <v>0</v>
      </c>
      <c r="G115" s="29">
        <f t="shared" si="4"/>
        <v>0</v>
      </c>
      <c r="H115" s="28">
        <v>0</v>
      </c>
      <c r="I115" s="29">
        <f t="shared" si="5"/>
        <v>0</v>
      </c>
      <c r="J115" s="28">
        <v>0</v>
      </c>
      <c r="K115" s="29">
        <f t="shared" si="6"/>
        <v>0</v>
      </c>
      <c r="L115" s="28">
        <v>0</v>
      </c>
      <c r="M115" s="29">
        <f t="shared" si="7"/>
        <v>0</v>
      </c>
    </row>
    <row r="116" spans="1:14" s="3" customFormat="1" x14ac:dyDescent="0.15">
      <c r="A116" s="32" t="s">
        <v>83</v>
      </c>
      <c r="B116" s="32" t="s">
        <v>84</v>
      </c>
      <c r="C116" s="27" t="s">
        <v>21</v>
      </c>
      <c r="D116" s="28">
        <v>0</v>
      </c>
      <c r="E116" s="28">
        <v>0</v>
      </c>
      <c r="F116" s="28">
        <v>0</v>
      </c>
      <c r="G116" s="29">
        <f t="shared" si="4"/>
        <v>0</v>
      </c>
      <c r="H116" s="28">
        <v>0</v>
      </c>
      <c r="I116" s="29">
        <f t="shared" si="5"/>
        <v>0</v>
      </c>
      <c r="J116" s="28">
        <v>0</v>
      </c>
      <c r="K116" s="29">
        <f t="shared" si="6"/>
        <v>0</v>
      </c>
      <c r="L116" s="28">
        <v>0</v>
      </c>
      <c r="M116" s="29">
        <f t="shared" si="7"/>
        <v>0</v>
      </c>
    </row>
    <row r="117" spans="1:14" s="3" customFormat="1" ht="22.5" x14ac:dyDescent="0.15">
      <c r="A117" s="32" t="s">
        <v>75</v>
      </c>
      <c r="B117" s="32" t="s">
        <v>85</v>
      </c>
      <c r="C117" s="27" t="s">
        <v>13</v>
      </c>
      <c r="D117" s="28">
        <v>0</v>
      </c>
      <c r="E117" s="28">
        <v>0</v>
      </c>
      <c r="F117" s="28">
        <v>0</v>
      </c>
      <c r="G117" s="29">
        <f t="shared" si="4"/>
        <v>0</v>
      </c>
      <c r="H117" s="28">
        <v>0</v>
      </c>
      <c r="I117" s="29">
        <f t="shared" si="5"/>
        <v>0</v>
      </c>
      <c r="J117" s="28">
        <v>0</v>
      </c>
      <c r="K117" s="29">
        <f t="shared" si="6"/>
        <v>0</v>
      </c>
      <c r="L117" s="28">
        <v>0</v>
      </c>
      <c r="M117" s="29">
        <f t="shared" si="7"/>
        <v>0</v>
      </c>
    </row>
    <row r="118" spans="1:14" s="3" customFormat="1" ht="22.5" x14ac:dyDescent="0.15">
      <c r="A118" s="32" t="s">
        <v>75</v>
      </c>
      <c r="B118" s="32" t="s">
        <v>85</v>
      </c>
      <c r="C118" s="27" t="s">
        <v>35</v>
      </c>
      <c r="D118" s="28">
        <v>0</v>
      </c>
      <c r="E118" s="28">
        <v>0</v>
      </c>
      <c r="F118" s="28">
        <v>0</v>
      </c>
      <c r="G118" s="29">
        <f t="shared" si="4"/>
        <v>0</v>
      </c>
      <c r="H118" s="28">
        <v>0</v>
      </c>
      <c r="I118" s="29">
        <f t="shared" si="5"/>
        <v>0</v>
      </c>
      <c r="J118" s="28">
        <v>0</v>
      </c>
      <c r="K118" s="29">
        <f t="shared" si="6"/>
        <v>0</v>
      </c>
      <c r="L118" s="28">
        <v>0</v>
      </c>
      <c r="M118" s="29">
        <f t="shared" si="7"/>
        <v>0</v>
      </c>
    </row>
    <row r="119" spans="1:14" s="3" customFormat="1" ht="22.5" x14ac:dyDescent="0.15">
      <c r="A119" s="32" t="s">
        <v>75</v>
      </c>
      <c r="B119" s="32" t="s">
        <v>85</v>
      </c>
      <c r="C119" s="27" t="s">
        <v>36</v>
      </c>
      <c r="D119" s="28">
        <v>0</v>
      </c>
      <c r="E119" s="28">
        <v>0</v>
      </c>
      <c r="F119" s="28">
        <v>0</v>
      </c>
      <c r="G119" s="29">
        <f t="shared" si="4"/>
        <v>0</v>
      </c>
      <c r="H119" s="28">
        <v>0</v>
      </c>
      <c r="I119" s="29">
        <f t="shared" si="5"/>
        <v>0</v>
      </c>
      <c r="J119" s="28">
        <v>0</v>
      </c>
      <c r="K119" s="29">
        <f t="shared" si="6"/>
        <v>0</v>
      </c>
      <c r="L119" s="28">
        <v>0</v>
      </c>
      <c r="M119" s="29">
        <f t="shared" si="7"/>
        <v>0</v>
      </c>
    </row>
    <row r="120" spans="1:14" s="3" customFormat="1" ht="22.5" x14ac:dyDescent="0.15">
      <c r="A120" s="32" t="s">
        <v>75</v>
      </c>
      <c r="B120" s="32" t="s">
        <v>85</v>
      </c>
      <c r="C120" s="27" t="s">
        <v>65</v>
      </c>
      <c r="D120" s="28">
        <v>0</v>
      </c>
      <c r="E120" s="28">
        <v>0</v>
      </c>
      <c r="F120" s="28">
        <v>0</v>
      </c>
      <c r="G120" s="29">
        <f t="shared" si="4"/>
        <v>0</v>
      </c>
      <c r="H120" s="28">
        <v>0</v>
      </c>
      <c r="I120" s="29">
        <f t="shared" si="5"/>
        <v>0</v>
      </c>
      <c r="J120" s="28">
        <v>0</v>
      </c>
      <c r="K120" s="29">
        <f t="shared" si="6"/>
        <v>0</v>
      </c>
      <c r="L120" s="28">
        <v>0</v>
      </c>
      <c r="M120" s="29">
        <f t="shared" si="7"/>
        <v>0</v>
      </c>
    </row>
    <row r="121" spans="1:14" s="3" customFormat="1" ht="22.5" x14ac:dyDescent="0.15">
      <c r="A121" s="32" t="s">
        <v>75</v>
      </c>
      <c r="B121" s="32" t="s">
        <v>85</v>
      </c>
      <c r="C121" s="27" t="s">
        <v>34</v>
      </c>
      <c r="D121" s="28">
        <v>0</v>
      </c>
      <c r="E121" s="28">
        <v>0</v>
      </c>
      <c r="F121" s="28">
        <v>0</v>
      </c>
      <c r="G121" s="29">
        <f t="shared" si="4"/>
        <v>0</v>
      </c>
      <c r="H121" s="28">
        <v>0</v>
      </c>
      <c r="I121" s="29">
        <f t="shared" si="5"/>
        <v>0</v>
      </c>
      <c r="J121" s="28">
        <v>0</v>
      </c>
      <c r="K121" s="29">
        <f t="shared" si="6"/>
        <v>0</v>
      </c>
      <c r="L121" s="28">
        <v>0</v>
      </c>
      <c r="M121" s="29">
        <f t="shared" si="7"/>
        <v>0</v>
      </c>
    </row>
    <row r="122" spans="1:14" s="3" customFormat="1" ht="22.5" x14ac:dyDescent="0.15">
      <c r="A122" s="32" t="s">
        <v>75</v>
      </c>
      <c r="B122" s="32" t="s">
        <v>85</v>
      </c>
      <c r="C122" s="27" t="s">
        <v>57</v>
      </c>
      <c r="D122" s="28">
        <v>0</v>
      </c>
      <c r="E122" s="28">
        <v>0</v>
      </c>
      <c r="F122" s="28">
        <v>0</v>
      </c>
      <c r="G122" s="29">
        <f t="shared" si="4"/>
        <v>0</v>
      </c>
      <c r="H122" s="28">
        <v>0</v>
      </c>
      <c r="I122" s="29">
        <f t="shared" si="5"/>
        <v>0</v>
      </c>
      <c r="J122" s="28">
        <v>0</v>
      </c>
      <c r="K122" s="29">
        <f t="shared" si="6"/>
        <v>0</v>
      </c>
      <c r="L122" s="28">
        <v>0</v>
      </c>
      <c r="M122" s="29">
        <f t="shared" si="7"/>
        <v>0</v>
      </c>
    </row>
    <row r="123" spans="1:14" s="3" customFormat="1" x14ac:dyDescent="0.15">
      <c r="A123" s="32" t="s">
        <v>83</v>
      </c>
      <c r="B123" s="32" t="s">
        <v>86</v>
      </c>
      <c r="C123" s="27" t="s">
        <v>74</v>
      </c>
      <c r="D123" s="28">
        <v>762130048.44000006</v>
      </c>
      <c r="E123" s="28">
        <v>762130048.44000006</v>
      </c>
      <c r="F123" s="28">
        <v>0</v>
      </c>
      <c r="G123" s="29">
        <f t="shared" si="4"/>
        <v>-1</v>
      </c>
      <c r="H123" s="28">
        <v>0</v>
      </c>
      <c r="I123" s="29">
        <f t="shared" si="5"/>
        <v>-1</v>
      </c>
      <c r="J123" s="28">
        <v>0</v>
      </c>
      <c r="K123" s="29">
        <f t="shared" si="6"/>
        <v>0</v>
      </c>
      <c r="L123" s="28">
        <v>0</v>
      </c>
      <c r="M123" s="29">
        <f t="shared" si="7"/>
        <v>0</v>
      </c>
    </row>
    <row r="124" spans="1:14" s="3" customFormat="1" x14ac:dyDescent="0.15">
      <c r="A124" s="32" t="s">
        <v>83</v>
      </c>
      <c r="B124" s="32" t="s">
        <v>86</v>
      </c>
      <c r="C124" s="27" t="s">
        <v>13</v>
      </c>
      <c r="D124" s="28">
        <v>67091258</v>
      </c>
      <c r="E124" s="28">
        <v>67091258</v>
      </c>
      <c r="F124" s="28">
        <v>593966031.39999998</v>
      </c>
      <c r="G124" s="29">
        <f t="shared" si="4"/>
        <v>7.8531061885886828</v>
      </c>
      <c r="H124" s="28">
        <v>593966031.39999998</v>
      </c>
      <c r="I124" s="29">
        <f t="shared" si="5"/>
        <v>7.8531061885886828</v>
      </c>
      <c r="J124" s="28">
        <v>0</v>
      </c>
      <c r="K124" s="29">
        <f t="shared" si="6"/>
        <v>-1</v>
      </c>
      <c r="L124" s="28">
        <v>0</v>
      </c>
      <c r="M124" s="29">
        <f t="shared" si="7"/>
        <v>-1</v>
      </c>
    </row>
    <row r="125" spans="1:14" s="3" customFormat="1" x14ac:dyDescent="0.15">
      <c r="A125" s="32" t="s">
        <v>83</v>
      </c>
      <c r="B125" s="32" t="s">
        <v>86</v>
      </c>
      <c r="C125" s="27" t="s">
        <v>48</v>
      </c>
      <c r="D125" s="28">
        <v>1551206898</v>
      </c>
      <c r="E125" s="28">
        <v>1551206898</v>
      </c>
      <c r="F125" s="28">
        <v>2151477098</v>
      </c>
      <c r="G125" s="29">
        <f t="shared" si="4"/>
        <v>0.38696978512275804</v>
      </c>
      <c r="H125" s="28">
        <v>1534679576.6500001</v>
      </c>
      <c r="I125" s="29">
        <f t="shared" si="5"/>
        <v>-1.0654491912915565E-2</v>
      </c>
      <c r="J125" s="28">
        <v>1399942551.77</v>
      </c>
      <c r="K125" s="29">
        <f t="shared" si="6"/>
        <v>-0.34931096730177702</v>
      </c>
      <c r="L125" s="28">
        <v>1399942551.77</v>
      </c>
      <c r="M125" s="29">
        <f t="shared" si="7"/>
        <v>-8.7794890171219331E-2</v>
      </c>
    </row>
    <row r="126" spans="1:14" s="3" customFormat="1" x14ac:dyDescent="0.15">
      <c r="A126" s="32" t="s">
        <v>83</v>
      </c>
      <c r="B126" s="32" t="s">
        <v>86</v>
      </c>
      <c r="C126" s="27" t="s">
        <v>65</v>
      </c>
      <c r="D126" s="28">
        <v>149557685</v>
      </c>
      <c r="E126" s="28">
        <v>149557685</v>
      </c>
      <c r="F126" s="28">
        <v>84852290.200000003</v>
      </c>
      <c r="G126" s="29">
        <f t="shared" si="4"/>
        <v>-0.43264506802174696</v>
      </c>
      <c r="H126" s="28">
        <v>84852290.200000003</v>
      </c>
      <c r="I126" s="29">
        <f t="shared" si="5"/>
        <v>-0.43264506802174696</v>
      </c>
      <c r="J126" s="28">
        <v>0</v>
      </c>
      <c r="K126" s="29">
        <f t="shared" si="6"/>
        <v>-1</v>
      </c>
      <c r="L126" s="28">
        <v>0</v>
      </c>
      <c r="M126" s="29">
        <f t="shared" si="7"/>
        <v>-1</v>
      </c>
      <c r="N126" s="4"/>
    </row>
    <row r="127" spans="1:14" s="3" customFormat="1" x14ac:dyDescent="0.15">
      <c r="A127" s="32" t="s">
        <v>83</v>
      </c>
      <c r="B127" s="32" t="s">
        <v>86</v>
      </c>
      <c r="C127" s="27" t="s">
        <v>80</v>
      </c>
      <c r="D127" s="28">
        <v>0</v>
      </c>
      <c r="E127" s="28">
        <v>0</v>
      </c>
      <c r="F127" s="28">
        <v>-3634050.31</v>
      </c>
      <c r="G127" s="29">
        <f t="shared" si="4"/>
        <v>0</v>
      </c>
      <c r="H127" s="28">
        <v>204545519.63999999</v>
      </c>
      <c r="I127" s="29">
        <f t="shared" si="5"/>
        <v>0</v>
      </c>
      <c r="J127" s="28">
        <v>0</v>
      </c>
      <c r="K127" s="29">
        <f t="shared" si="6"/>
        <v>-1</v>
      </c>
      <c r="L127" s="28">
        <v>0</v>
      </c>
      <c r="M127" s="29">
        <f t="shared" si="7"/>
        <v>-1</v>
      </c>
      <c r="N127" s="4"/>
    </row>
    <row r="128" spans="1:14" s="3" customFormat="1" x14ac:dyDescent="0.15">
      <c r="A128" s="32" t="s">
        <v>83</v>
      </c>
      <c r="B128" s="32" t="s">
        <v>86</v>
      </c>
      <c r="C128" s="27" t="s">
        <v>87</v>
      </c>
      <c r="D128" s="28">
        <v>149557685</v>
      </c>
      <c r="E128" s="28">
        <v>149557685</v>
      </c>
      <c r="F128" s="28">
        <v>84852290.200000003</v>
      </c>
      <c r="G128" s="29">
        <f t="shared" si="4"/>
        <v>-0.43264506802174696</v>
      </c>
      <c r="H128" s="28">
        <v>84852290.200000003</v>
      </c>
      <c r="I128" s="29">
        <f t="shared" si="5"/>
        <v>-0.43264506802174696</v>
      </c>
      <c r="J128" s="28">
        <v>0</v>
      </c>
      <c r="K128" s="29">
        <f t="shared" si="6"/>
        <v>-1</v>
      </c>
      <c r="L128" s="28">
        <v>0</v>
      </c>
      <c r="M128" s="29">
        <f t="shared" si="7"/>
        <v>-1</v>
      </c>
    </row>
    <row r="129" spans="1:13" s="3" customFormat="1" x14ac:dyDescent="0.15">
      <c r="A129" s="32" t="s">
        <v>83</v>
      </c>
      <c r="B129" s="32" t="s">
        <v>86</v>
      </c>
      <c r="C129" s="27" t="s">
        <v>57</v>
      </c>
      <c r="D129" s="28">
        <v>82468539</v>
      </c>
      <c r="E129" s="28">
        <v>82468539</v>
      </c>
      <c r="F129" s="28">
        <v>84852290.200000003</v>
      </c>
      <c r="G129" s="29">
        <f t="shared" si="4"/>
        <v>2.8904976720880216E-2</v>
      </c>
      <c r="H129" s="28">
        <v>84852290.200000003</v>
      </c>
      <c r="I129" s="29">
        <f t="shared" si="5"/>
        <v>2.8904976720880216E-2</v>
      </c>
      <c r="J129" s="28">
        <v>0</v>
      </c>
      <c r="K129" s="29">
        <f t="shared" si="6"/>
        <v>-1</v>
      </c>
      <c r="L129" s="28">
        <v>0</v>
      </c>
      <c r="M129" s="29">
        <f t="shared" si="7"/>
        <v>-1</v>
      </c>
    </row>
    <row r="130" spans="1:13" s="3" customFormat="1" ht="22.5" x14ac:dyDescent="0.15">
      <c r="A130" s="32" t="s">
        <v>75</v>
      </c>
      <c r="B130" s="32" t="s">
        <v>88</v>
      </c>
      <c r="C130" s="27" t="s">
        <v>74</v>
      </c>
      <c r="D130" s="28">
        <v>0</v>
      </c>
      <c r="E130" s="28">
        <v>0</v>
      </c>
      <c r="F130" s="28">
        <v>0</v>
      </c>
      <c r="G130" s="29">
        <f t="shared" si="4"/>
        <v>0</v>
      </c>
      <c r="H130" s="28">
        <v>0</v>
      </c>
      <c r="I130" s="29">
        <f t="shared" si="5"/>
        <v>0</v>
      </c>
      <c r="J130" s="28">
        <v>0</v>
      </c>
      <c r="K130" s="29">
        <f t="shared" si="6"/>
        <v>0</v>
      </c>
      <c r="L130" s="28">
        <v>0</v>
      </c>
      <c r="M130" s="29">
        <f t="shared" si="7"/>
        <v>0</v>
      </c>
    </row>
    <row r="131" spans="1:13" s="3" customFormat="1" x14ac:dyDescent="0.15">
      <c r="A131" s="32" t="s">
        <v>71</v>
      </c>
      <c r="B131" s="32" t="s">
        <v>89</v>
      </c>
      <c r="C131" s="27" t="s">
        <v>74</v>
      </c>
      <c r="D131" s="28">
        <v>0</v>
      </c>
      <c r="E131" s="28">
        <v>0</v>
      </c>
      <c r="F131" s="28">
        <v>0</v>
      </c>
      <c r="G131" s="29">
        <f t="shared" ref="G131:G157" si="8">IFERROR((F131/D131)-1, 0)</f>
        <v>0</v>
      </c>
      <c r="H131" s="28">
        <v>0</v>
      </c>
      <c r="I131" s="29">
        <f t="shared" ref="I131:I157" si="9">IFERROR((H131/E131)-1, 0)</f>
        <v>0</v>
      </c>
      <c r="J131" s="28">
        <v>0</v>
      </c>
      <c r="K131" s="29">
        <f t="shared" ref="K131:K157" si="10">IFERROR((J131/F131)-1, 0)</f>
        <v>0</v>
      </c>
      <c r="L131" s="28">
        <v>0</v>
      </c>
      <c r="M131" s="29">
        <f t="shared" ref="M131:M157" si="11">IFERROR((L131/H131)-1, 0)</f>
        <v>0</v>
      </c>
    </row>
    <row r="132" spans="1:13" s="3" customFormat="1" ht="22.5" x14ac:dyDescent="0.15">
      <c r="A132" s="32" t="s">
        <v>75</v>
      </c>
      <c r="B132" s="32" t="s">
        <v>90</v>
      </c>
      <c r="C132" s="27" t="s">
        <v>74</v>
      </c>
      <c r="D132" s="28">
        <v>0</v>
      </c>
      <c r="E132" s="28">
        <v>0</v>
      </c>
      <c r="F132" s="28">
        <v>0</v>
      </c>
      <c r="G132" s="29">
        <f t="shared" si="8"/>
        <v>0</v>
      </c>
      <c r="H132" s="28">
        <v>0</v>
      </c>
      <c r="I132" s="29">
        <f t="shared" si="9"/>
        <v>0</v>
      </c>
      <c r="J132" s="28">
        <v>0</v>
      </c>
      <c r="K132" s="29">
        <f t="shared" si="10"/>
        <v>0</v>
      </c>
      <c r="L132" s="28">
        <v>0</v>
      </c>
      <c r="M132" s="29">
        <f t="shared" si="11"/>
        <v>0</v>
      </c>
    </row>
    <row r="133" spans="1:13" s="3" customFormat="1" ht="22.5" x14ac:dyDescent="0.15">
      <c r="A133" s="32" t="s">
        <v>75</v>
      </c>
      <c r="B133" s="32" t="s">
        <v>91</v>
      </c>
      <c r="C133" s="27" t="s">
        <v>36</v>
      </c>
      <c r="D133" s="28">
        <v>0</v>
      </c>
      <c r="E133" s="28">
        <v>0</v>
      </c>
      <c r="F133" s="37">
        <v>1941249.32</v>
      </c>
      <c r="G133" s="29">
        <f t="shared" si="8"/>
        <v>0</v>
      </c>
      <c r="H133" s="37">
        <v>1941249.32</v>
      </c>
      <c r="I133" s="29">
        <f t="shared" si="9"/>
        <v>0</v>
      </c>
      <c r="J133" s="28">
        <v>0</v>
      </c>
      <c r="K133" s="29">
        <f t="shared" si="10"/>
        <v>-1</v>
      </c>
      <c r="L133" s="28">
        <v>0</v>
      </c>
      <c r="M133" s="29">
        <f t="shared" si="11"/>
        <v>-1</v>
      </c>
    </row>
    <row r="134" spans="1:13" s="3" customFormat="1" ht="22.5" x14ac:dyDescent="0.15">
      <c r="A134" s="32" t="s">
        <v>75</v>
      </c>
      <c r="B134" s="32" t="s">
        <v>91</v>
      </c>
      <c r="C134" s="27" t="s">
        <v>74</v>
      </c>
      <c r="D134" s="28">
        <v>0</v>
      </c>
      <c r="E134" s="28">
        <v>287271945.56</v>
      </c>
      <c r="F134" s="37">
        <v>96512861.640000001</v>
      </c>
      <c r="G134" s="29">
        <f t="shared" si="8"/>
        <v>0</v>
      </c>
      <c r="H134" s="37">
        <v>96512861.640000001</v>
      </c>
      <c r="I134" s="29">
        <f t="shared" si="9"/>
        <v>-0.66403659274190352</v>
      </c>
      <c r="J134" s="28">
        <v>336465592.92000002</v>
      </c>
      <c r="K134" s="29">
        <f t="shared" si="10"/>
        <v>2.4862254336115446</v>
      </c>
      <c r="L134" s="28">
        <v>196411282.91999999</v>
      </c>
      <c r="M134" s="29">
        <f t="shared" si="11"/>
        <v>1.0350788442335115</v>
      </c>
    </row>
    <row r="135" spans="1:13" s="3" customFormat="1" ht="22.5" x14ac:dyDescent="0.15">
      <c r="A135" s="32" t="s">
        <v>75</v>
      </c>
      <c r="B135" s="32" t="s">
        <v>91</v>
      </c>
      <c r="C135" s="27" t="s">
        <v>18</v>
      </c>
      <c r="D135" s="28">
        <v>0</v>
      </c>
      <c r="E135" s="28">
        <v>0</v>
      </c>
      <c r="F135" s="37">
        <v>0</v>
      </c>
      <c r="G135" s="29">
        <f t="shared" si="8"/>
        <v>0</v>
      </c>
      <c r="H135" s="37">
        <v>0</v>
      </c>
      <c r="I135" s="29">
        <f t="shared" si="9"/>
        <v>0</v>
      </c>
      <c r="J135" s="28">
        <v>0</v>
      </c>
      <c r="K135" s="29">
        <f t="shared" si="10"/>
        <v>0</v>
      </c>
      <c r="L135" s="28">
        <v>0</v>
      </c>
      <c r="M135" s="29">
        <f t="shared" si="11"/>
        <v>0</v>
      </c>
    </row>
    <row r="136" spans="1:13" s="3" customFormat="1" ht="22.5" x14ac:dyDescent="0.15">
      <c r="A136" s="32" t="s">
        <v>75</v>
      </c>
      <c r="B136" s="32" t="s">
        <v>91</v>
      </c>
      <c r="C136" s="27" t="s">
        <v>46</v>
      </c>
      <c r="D136" s="28">
        <v>2975303645</v>
      </c>
      <c r="E136" s="28">
        <v>2975303645</v>
      </c>
      <c r="F136" s="37">
        <v>18733962.93</v>
      </c>
      <c r="G136" s="29">
        <f t="shared" si="8"/>
        <v>-0.99370351225782205</v>
      </c>
      <c r="H136" s="37">
        <v>18733962.93</v>
      </c>
      <c r="I136" s="29">
        <f t="shared" si="9"/>
        <v>-0.99370351225782205</v>
      </c>
      <c r="J136" s="28">
        <v>0</v>
      </c>
      <c r="K136" s="29">
        <f t="shared" si="10"/>
        <v>-1</v>
      </c>
      <c r="L136" s="28">
        <v>0</v>
      </c>
      <c r="M136" s="29">
        <f t="shared" si="11"/>
        <v>-1</v>
      </c>
    </row>
    <row r="137" spans="1:13" s="3" customFormat="1" ht="22.5" x14ac:dyDescent="0.15">
      <c r="A137" s="32" t="s">
        <v>75</v>
      </c>
      <c r="B137" s="32" t="s">
        <v>91</v>
      </c>
      <c r="C137" s="27" t="s">
        <v>48</v>
      </c>
      <c r="D137" s="28">
        <v>11341464646</v>
      </c>
      <c r="E137" s="28">
        <v>11341464646</v>
      </c>
      <c r="F137" s="37">
        <v>0</v>
      </c>
      <c r="G137" s="29">
        <f t="shared" si="8"/>
        <v>-1</v>
      </c>
      <c r="H137" s="37">
        <v>0</v>
      </c>
      <c r="I137" s="29">
        <f t="shared" si="9"/>
        <v>-1</v>
      </c>
      <c r="J137" s="28">
        <v>0</v>
      </c>
      <c r="K137" s="29">
        <f t="shared" si="10"/>
        <v>0</v>
      </c>
      <c r="L137" s="28">
        <v>0</v>
      </c>
      <c r="M137" s="29">
        <f t="shared" si="11"/>
        <v>0</v>
      </c>
    </row>
    <row r="138" spans="1:13" s="3" customFormat="1" ht="22.5" x14ac:dyDescent="0.15">
      <c r="A138" s="32" t="s">
        <v>75</v>
      </c>
      <c r="B138" s="32" t="s">
        <v>91</v>
      </c>
      <c r="C138" s="27" t="s">
        <v>35</v>
      </c>
      <c r="D138" s="28">
        <v>3682536891</v>
      </c>
      <c r="E138" s="28">
        <v>3682536891</v>
      </c>
      <c r="F138" s="37">
        <v>0</v>
      </c>
      <c r="G138" s="29">
        <f t="shared" si="8"/>
        <v>-1</v>
      </c>
      <c r="H138" s="37">
        <v>0</v>
      </c>
      <c r="I138" s="29">
        <f t="shared" si="9"/>
        <v>-1</v>
      </c>
      <c r="J138" s="28">
        <v>0</v>
      </c>
      <c r="K138" s="29">
        <f t="shared" si="10"/>
        <v>0</v>
      </c>
      <c r="L138" s="28">
        <v>0</v>
      </c>
      <c r="M138" s="29">
        <f t="shared" si="11"/>
        <v>0</v>
      </c>
    </row>
    <row r="139" spans="1:13" s="3" customFormat="1" ht="22.5" x14ac:dyDescent="0.15">
      <c r="A139" s="32" t="s">
        <v>75</v>
      </c>
      <c r="B139" s="32" t="s">
        <v>91</v>
      </c>
      <c r="C139" s="27" t="s">
        <v>27</v>
      </c>
      <c r="D139" s="28">
        <v>68045823774</v>
      </c>
      <c r="E139" s="28">
        <v>67582271475</v>
      </c>
      <c r="F139" s="37">
        <v>1422435.65</v>
      </c>
      <c r="G139" s="29">
        <f t="shared" si="8"/>
        <v>-0.9999790959155006</v>
      </c>
      <c r="H139" s="37">
        <v>1422435.65</v>
      </c>
      <c r="I139" s="29">
        <f t="shared" si="9"/>
        <v>-0.99997895253268421</v>
      </c>
      <c r="J139" s="28">
        <v>0</v>
      </c>
      <c r="K139" s="29">
        <f t="shared" si="10"/>
        <v>-1</v>
      </c>
      <c r="L139" s="28">
        <v>0</v>
      </c>
      <c r="M139" s="29">
        <f t="shared" si="11"/>
        <v>-1</v>
      </c>
    </row>
    <row r="140" spans="1:13" s="3" customFormat="1" ht="22.5" x14ac:dyDescent="0.15">
      <c r="A140" s="32" t="s">
        <v>75</v>
      </c>
      <c r="B140" s="32" t="s">
        <v>91</v>
      </c>
      <c r="C140" s="27" t="s">
        <v>25</v>
      </c>
      <c r="D140" s="28">
        <v>0</v>
      </c>
      <c r="E140" s="28">
        <v>0</v>
      </c>
      <c r="F140" s="37">
        <v>2601092839.77</v>
      </c>
      <c r="G140" s="29">
        <f t="shared" si="8"/>
        <v>0</v>
      </c>
      <c r="H140" s="37">
        <v>2601092839.77</v>
      </c>
      <c r="I140" s="29">
        <f t="shared" si="9"/>
        <v>0</v>
      </c>
      <c r="J140" s="28">
        <v>0</v>
      </c>
      <c r="K140" s="29">
        <f t="shared" si="10"/>
        <v>-1</v>
      </c>
      <c r="L140" s="28">
        <v>0</v>
      </c>
      <c r="M140" s="29">
        <f t="shared" si="11"/>
        <v>-1</v>
      </c>
    </row>
    <row r="141" spans="1:13" s="3" customFormat="1" ht="22.5" x14ac:dyDescent="0.15">
      <c r="A141" s="32" t="s">
        <v>75</v>
      </c>
      <c r="B141" s="32" t="s">
        <v>91</v>
      </c>
      <c r="C141" s="27" t="s">
        <v>16</v>
      </c>
      <c r="D141" s="28">
        <v>0</v>
      </c>
      <c r="E141" s="28">
        <v>0</v>
      </c>
      <c r="F141" s="37">
        <v>7712111.4500000002</v>
      </c>
      <c r="G141" s="29">
        <f t="shared" si="8"/>
        <v>0</v>
      </c>
      <c r="H141" s="37">
        <v>7712111.4500000002</v>
      </c>
      <c r="I141" s="29">
        <f t="shared" si="9"/>
        <v>0</v>
      </c>
      <c r="J141" s="28">
        <v>0</v>
      </c>
      <c r="K141" s="29">
        <f t="shared" si="10"/>
        <v>-1</v>
      </c>
      <c r="L141" s="28">
        <v>0</v>
      </c>
      <c r="M141" s="29">
        <f t="shared" si="11"/>
        <v>-1</v>
      </c>
    </row>
    <row r="142" spans="1:13" s="3" customFormat="1" ht="22.5" x14ac:dyDescent="0.15">
      <c r="A142" s="32" t="s">
        <v>75</v>
      </c>
      <c r="B142" s="32" t="s">
        <v>91</v>
      </c>
      <c r="C142" s="27" t="s">
        <v>73</v>
      </c>
      <c r="D142" s="28">
        <v>0</v>
      </c>
      <c r="E142" s="28">
        <v>0</v>
      </c>
      <c r="F142" s="37">
        <v>0</v>
      </c>
      <c r="G142" s="29">
        <f t="shared" si="8"/>
        <v>0</v>
      </c>
      <c r="H142" s="37">
        <v>0</v>
      </c>
      <c r="I142" s="29">
        <f t="shared" si="9"/>
        <v>0</v>
      </c>
      <c r="J142" s="28">
        <v>0</v>
      </c>
      <c r="K142" s="29">
        <f t="shared" si="10"/>
        <v>0</v>
      </c>
      <c r="L142" s="28">
        <v>0</v>
      </c>
      <c r="M142" s="29">
        <f t="shared" si="11"/>
        <v>0</v>
      </c>
    </row>
    <row r="143" spans="1:13" s="3" customFormat="1" ht="22.5" x14ac:dyDescent="0.15">
      <c r="A143" s="32" t="s">
        <v>75</v>
      </c>
      <c r="B143" s="32" t="s">
        <v>91</v>
      </c>
      <c r="C143" s="27" t="s">
        <v>77</v>
      </c>
      <c r="D143" s="28">
        <v>0</v>
      </c>
      <c r="E143" s="28">
        <v>0</v>
      </c>
      <c r="F143" s="37">
        <v>0</v>
      </c>
      <c r="G143" s="29">
        <f t="shared" si="8"/>
        <v>0</v>
      </c>
      <c r="H143" s="37">
        <v>0</v>
      </c>
      <c r="I143" s="29">
        <f t="shared" si="9"/>
        <v>0</v>
      </c>
      <c r="J143" s="28">
        <v>0</v>
      </c>
      <c r="K143" s="29">
        <f t="shared" si="10"/>
        <v>0</v>
      </c>
      <c r="L143" s="28">
        <v>0</v>
      </c>
      <c r="M143" s="29">
        <f t="shared" si="11"/>
        <v>0</v>
      </c>
    </row>
    <row r="144" spans="1:13" s="3" customFormat="1" ht="22.5" x14ac:dyDescent="0.15">
      <c r="A144" s="32" t="s">
        <v>75</v>
      </c>
      <c r="B144" s="32" t="s">
        <v>91</v>
      </c>
      <c r="C144" s="27" t="s">
        <v>34</v>
      </c>
      <c r="D144" s="28">
        <v>0</v>
      </c>
      <c r="E144" s="28">
        <v>0</v>
      </c>
      <c r="F144" s="37">
        <v>0</v>
      </c>
      <c r="G144" s="29">
        <f t="shared" si="8"/>
        <v>0</v>
      </c>
      <c r="H144" s="37">
        <v>0</v>
      </c>
      <c r="I144" s="29">
        <f t="shared" si="9"/>
        <v>0</v>
      </c>
      <c r="J144" s="28">
        <v>0</v>
      </c>
      <c r="K144" s="29">
        <f t="shared" si="10"/>
        <v>0</v>
      </c>
      <c r="L144" s="28">
        <v>0</v>
      </c>
      <c r="M144" s="29">
        <f t="shared" si="11"/>
        <v>0</v>
      </c>
    </row>
    <row r="145" spans="1:13" s="3" customFormat="1" ht="22.5" x14ac:dyDescent="0.15">
      <c r="A145" s="32" t="s">
        <v>75</v>
      </c>
      <c r="B145" s="32" t="s">
        <v>91</v>
      </c>
      <c r="C145" s="27" t="s">
        <v>21</v>
      </c>
      <c r="D145" s="28">
        <v>3463708760</v>
      </c>
      <c r="E145" s="28">
        <v>3463708760</v>
      </c>
      <c r="F145" s="37">
        <v>1999425.76</v>
      </c>
      <c r="G145" s="29">
        <f t="shared" si="8"/>
        <v>-0.99942275003513859</v>
      </c>
      <c r="H145" s="37">
        <v>1999425.76</v>
      </c>
      <c r="I145" s="29">
        <f t="shared" si="9"/>
        <v>-0.99942275003513859</v>
      </c>
      <c r="J145" s="28">
        <v>0</v>
      </c>
      <c r="K145" s="29">
        <f t="shared" si="10"/>
        <v>-1</v>
      </c>
      <c r="L145" s="28">
        <v>0</v>
      </c>
      <c r="M145" s="29">
        <f t="shared" si="11"/>
        <v>-1</v>
      </c>
    </row>
    <row r="146" spans="1:13" s="3" customFormat="1" ht="22.5" x14ac:dyDescent="0.15">
      <c r="A146" s="32" t="s">
        <v>75</v>
      </c>
      <c r="B146" s="32" t="s">
        <v>92</v>
      </c>
      <c r="C146" s="27" t="s">
        <v>74</v>
      </c>
      <c r="D146" s="28">
        <v>11685312237</v>
      </c>
      <c r="E146" s="28">
        <v>11528057570</v>
      </c>
      <c r="F146" s="28">
        <v>10916727575.08</v>
      </c>
      <c r="G146" s="29">
        <f t="shared" si="8"/>
        <v>-6.577356653649169E-2</v>
      </c>
      <c r="H146" s="28">
        <v>10780467004.68</v>
      </c>
      <c r="I146" s="29">
        <f t="shared" si="9"/>
        <v>-6.484965578810864E-2</v>
      </c>
      <c r="J146" s="28">
        <v>9708907654.1100006</v>
      </c>
      <c r="K146" s="29">
        <f t="shared" si="10"/>
        <v>-0.11063937545965075</v>
      </c>
      <c r="L146" s="28">
        <v>9073016482.7900009</v>
      </c>
      <c r="M146" s="29">
        <f t="shared" si="11"/>
        <v>-0.15838372504166687</v>
      </c>
    </row>
    <row r="147" spans="1:13" s="3" customFormat="1" x14ac:dyDescent="0.15">
      <c r="A147" s="32" t="s">
        <v>83</v>
      </c>
      <c r="B147" s="32" t="s">
        <v>93</v>
      </c>
      <c r="C147" s="27" t="s">
        <v>74</v>
      </c>
      <c r="D147" s="28">
        <v>2066689293</v>
      </c>
      <c r="E147" s="28">
        <v>2039473560</v>
      </c>
      <c r="F147" s="28">
        <v>2066453511.6199999</v>
      </c>
      <c r="G147" s="29">
        <f t="shared" si="8"/>
        <v>-1.1408651547129001E-4</v>
      </c>
      <c r="H147" s="28">
        <v>2044031930.6199999</v>
      </c>
      <c r="I147" s="29">
        <f t="shared" si="9"/>
        <v>2.2350721820585395E-3</v>
      </c>
      <c r="J147" s="28">
        <v>2127836344.6500001</v>
      </c>
      <c r="K147" s="29">
        <f t="shared" si="10"/>
        <v>2.9704434522642043E-2</v>
      </c>
      <c r="L147" s="28">
        <v>2015824342.4400001</v>
      </c>
      <c r="M147" s="29">
        <f t="shared" si="11"/>
        <v>-1.3799974333788323E-2</v>
      </c>
    </row>
    <row r="148" spans="1:13" s="3" customFormat="1" x14ac:dyDescent="0.15">
      <c r="A148" s="32" t="s">
        <v>71</v>
      </c>
      <c r="B148" s="32" t="s">
        <v>94</v>
      </c>
      <c r="C148" s="27" t="s">
        <v>74</v>
      </c>
      <c r="D148" s="28">
        <v>895536061</v>
      </c>
      <c r="E148" s="28">
        <v>880789338</v>
      </c>
      <c r="F148" s="28">
        <v>1089238260.22</v>
      </c>
      <c r="G148" s="29">
        <f t="shared" si="8"/>
        <v>0.21629748667373883</v>
      </c>
      <c r="H148" s="28">
        <v>1071194528.22</v>
      </c>
      <c r="I148" s="29">
        <f t="shared" si="9"/>
        <v>0.21617563020500596</v>
      </c>
      <c r="J148" s="28">
        <v>1453314089.45</v>
      </c>
      <c r="K148" s="29">
        <f t="shared" si="10"/>
        <v>0.3342481094599683</v>
      </c>
      <c r="L148" s="28">
        <v>1443568565.27</v>
      </c>
      <c r="M148" s="29">
        <f t="shared" si="11"/>
        <v>0.34762503657367683</v>
      </c>
    </row>
    <row r="149" spans="1:13" s="3" customFormat="1" x14ac:dyDescent="0.15">
      <c r="A149" s="32" t="s">
        <v>78</v>
      </c>
      <c r="B149" s="32" t="s">
        <v>95</v>
      </c>
      <c r="C149" s="27" t="s">
        <v>74</v>
      </c>
      <c r="D149" s="28">
        <v>2801565864</v>
      </c>
      <c r="E149" s="28">
        <v>2755836227</v>
      </c>
      <c r="F149" s="28">
        <v>2861395114.0999999</v>
      </c>
      <c r="G149" s="29">
        <f t="shared" si="8"/>
        <v>2.1355646450723631E-2</v>
      </c>
      <c r="H149" s="28">
        <v>2827154541.0999999</v>
      </c>
      <c r="I149" s="29">
        <f t="shared" si="9"/>
        <v>2.5879010298677008E-2</v>
      </c>
      <c r="J149" s="28">
        <v>2631965235.6799998</v>
      </c>
      <c r="K149" s="29">
        <f t="shared" si="10"/>
        <v>-8.0181124686152683E-2</v>
      </c>
      <c r="L149" s="28">
        <v>2585283472.5</v>
      </c>
      <c r="M149" s="29">
        <f t="shared" si="11"/>
        <v>-8.5552828854517426E-2</v>
      </c>
    </row>
    <row r="150" spans="1:13" s="3" customFormat="1" x14ac:dyDescent="0.15">
      <c r="A150" s="32" t="s">
        <v>78</v>
      </c>
      <c r="B150" s="32" t="s">
        <v>96</v>
      </c>
      <c r="C150" s="27" t="s">
        <v>74</v>
      </c>
      <c r="D150" s="28">
        <v>150183758</v>
      </c>
      <c r="E150" s="28">
        <v>130183758</v>
      </c>
      <c r="F150" s="28">
        <v>0</v>
      </c>
      <c r="G150" s="29">
        <f t="shared" si="8"/>
        <v>-1</v>
      </c>
      <c r="H150" s="28">
        <v>0</v>
      </c>
      <c r="I150" s="29">
        <f t="shared" si="9"/>
        <v>-1</v>
      </c>
      <c r="J150" s="28">
        <v>701014670.23000002</v>
      </c>
      <c r="K150" s="29">
        <f t="shared" si="10"/>
        <v>0</v>
      </c>
      <c r="L150" s="28">
        <v>670388930.04999995</v>
      </c>
      <c r="M150" s="29">
        <f t="shared" si="11"/>
        <v>0</v>
      </c>
    </row>
    <row r="151" spans="1:13" s="3" customFormat="1" x14ac:dyDescent="0.15">
      <c r="A151" s="32" t="s">
        <v>78</v>
      </c>
      <c r="B151" s="32" t="s">
        <v>97</v>
      </c>
      <c r="C151" s="27" t="s">
        <v>35</v>
      </c>
      <c r="D151" s="28">
        <v>0</v>
      </c>
      <c r="E151" s="28">
        <v>0</v>
      </c>
      <c r="F151" s="28">
        <v>26285985610.450001</v>
      </c>
      <c r="G151" s="29">
        <f t="shared" si="8"/>
        <v>0</v>
      </c>
      <c r="H151" s="28">
        <v>26285985610.450001</v>
      </c>
      <c r="I151" s="29">
        <f t="shared" si="9"/>
        <v>0</v>
      </c>
      <c r="J151" s="28">
        <v>49693154326.200005</v>
      </c>
      <c r="K151" s="29">
        <f t="shared" si="10"/>
        <v>0.89048092252034405</v>
      </c>
      <c r="L151" s="28">
        <v>29447181790.999992</v>
      </c>
      <c r="M151" s="29">
        <f t="shared" si="11"/>
        <v>0.12026165681583789</v>
      </c>
    </row>
    <row r="152" spans="1:13" s="3" customFormat="1" x14ac:dyDescent="0.15">
      <c r="A152" s="32" t="s">
        <v>78</v>
      </c>
      <c r="B152" s="32" t="s">
        <v>97</v>
      </c>
      <c r="C152" s="27" t="s">
        <v>48</v>
      </c>
      <c r="D152" s="28">
        <v>0</v>
      </c>
      <c r="E152" s="28">
        <v>0</v>
      </c>
      <c r="F152" s="28">
        <v>20830403691.299999</v>
      </c>
      <c r="G152" s="29">
        <f t="shared" si="8"/>
        <v>0</v>
      </c>
      <c r="H152" s="28">
        <v>20830403691.299999</v>
      </c>
      <c r="I152" s="29">
        <f t="shared" si="9"/>
        <v>0</v>
      </c>
      <c r="J152" s="28">
        <v>39379480786.799995</v>
      </c>
      <c r="K152" s="29">
        <f t="shared" si="10"/>
        <v>0.89048092252034361</v>
      </c>
      <c r="L152" s="28">
        <v>23335502551.360001</v>
      </c>
      <c r="M152" s="29">
        <f t="shared" si="11"/>
        <v>0.12026165681591072</v>
      </c>
    </row>
    <row r="153" spans="1:13" s="3" customFormat="1" x14ac:dyDescent="0.15">
      <c r="A153" s="32" t="s">
        <v>78</v>
      </c>
      <c r="B153" s="32" t="s">
        <v>97</v>
      </c>
      <c r="C153" s="31" t="s">
        <v>57</v>
      </c>
      <c r="D153" s="28">
        <v>0</v>
      </c>
      <c r="E153" s="28">
        <v>0</v>
      </c>
      <c r="F153" s="36">
        <v>2479809963.25</v>
      </c>
      <c r="G153" s="29">
        <f t="shared" si="8"/>
        <v>0</v>
      </c>
      <c r="H153" s="36">
        <v>2479809963.25</v>
      </c>
      <c r="I153" s="29">
        <f t="shared" si="9"/>
        <v>0</v>
      </c>
      <c r="J153" s="28">
        <v>4688033427</v>
      </c>
      <c r="K153" s="29">
        <f t="shared" si="10"/>
        <v>0.89048092252034383</v>
      </c>
      <c r="L153" s="28">
        <v>2778036018.02</v>
      </c>
      <c r="M153" s="29">
        <f t="shared" si="11"/>
        <v>0.12026165681629464</v>
      </c>
    </row>
    <row r="154" spans="1:13" s="3" customFormat="1" ht="22.5" x14ac:dyDescent="0.15">
      <c r="A154" s="32" t="s">
        <v>75</v>
      </c>
      <c r="B154" s="32" t="s">
        <v>98</v>
      </c>
      <c r="C154" s="31" t="s">
        <v>25</v>
      </c>
      <c r="D154" s="28">
        <v>0</v>
      </c>
      <c r="E154" s="28">
        <v>0</v>
      </c>
      <c r="F154" s="36">
        <v>0</v>
      </c>
      <c r="G154" s="29">
        <f t="shared" si="8"/>
        <v>0</v>
      </c>
      <c r="H154" s="36">
        <v>0</v>
      </c>
      <c r="I154" s="29">
        <f t="shared" si="9"/>
        <v>0</v>
      </c>
      <c r="J154" s="28">
        <v>10000000000</v>
      </c>
      <c r="K154" s="29">
        <f t="shared" si="10"/>
        <v>0</v>
      </c>
      <c r="L154" s="28">
        <v>10000000000</v>
      </c>
      <c r="M154" s="29">
        <f t="shared" si="11"/>
        <v>0</v>
      </c>
    </row>
    <row r="155" spans="1:13" s="3" customFormat="1" ht="22.5" x14ac:dyDescent="0.15">
      <c r="A155" s="32" t="s">
        <v>75</v>
      </c>
      <c r="B155" s="32" t="s">
        <v>98</v>
      </c>
      <c r="C155" s="31" t="s">
        <v>27</v>
      </c>
      <c r="D155" s="28">
        <v>0</v>
      </c>
      <c r="E155" s="28">
        <v>0</v>
      </c>
      <c r="F155" s="36">
        <v>0</v>
      </c>
      <c r="G155" s="29">
        <f t="shared" si="8"/>
        <v>0</v>
      </c>
      <c r="H155" s="36">
        <v>0</v>
      </c>
      <c r="I155" s="29">
        <f t="shared" si="9"/>
        <v>0</v>
      </c>
      <c r="J155" s="28">
        <v>0</v>
      </c>
      <c r="K155" s="29">
        <f t="shared" si="10"/>
        <v>0</v>
      </c>
      <c r="L155" s="28">
        <v>0</v>
      </c>
      <c r="M155" s="29">
        <f t="shared" si="11"/>
        <v>0</v>
      </c>
    </row>
    <row r="156" spans="1:13" s="3" customFormat="1" ht="22.5" x14ac:dyDescent="0.15">
      <c r="A156" s="32" t="s">
        <v>75</v>
      </c>
      <c r="B156" s="32" t="s">
        <v>99</v>
      </c>
      <c r="C156" s="31" t="s">
        <v>13</v>
      </c>
      <c r="D156" s="28">
        <v>0</v>
      </c>
      <c r="E156" s="28">
        <v>0</v>
      </c>
      <c r="F156" s="36">
        <v>0</v>
      </c>
      <c r="G156" s="29">
        <f t="shared" si="8"/>
        <v>0</v>
      </c>
      <c r="H156" s="36">
        <v>0</v>
      </c>
      <c r="I156" s="29">
        <f t="shared" si="9"/>
        <v>0</v>
      </c>
      <c r="J156" s="28">
        <v>0</v>
      </c>
      <c r="K156" s="29">
        <f t="shared" si="10"/>
        <v>0</v>
      </c>
      <c r="L156" s="28">
        <v>0</v>
      </c>
      <c r="M156" s="29">
        <f t="shared" si="11"/>
        <v>0</v>
      </c>
    </row>
    <row r="157" spans="1:13" s="3" customFormat="1" ht="22.5" x14ac:dyDescent="0.15">
      <c r="A157" s="32" t="s">
        <v>75</v>
      </c>
      <c r="B157" s="32" t="s">
        <v>99</v>
      </c>
      <c r="C157" s="31" t="s">
        <v>74</v>
      </c>
      <c r="D157" s="28">
        <v>0</v>
      </c>
      <c r="E157" s="28">
        <v>0</v>
      </c>
      <c r="F157" s="38">
        <v>0</v>
      </c>
      <c r="G157" s="29">
        <f t="shared" si="8"/>
        <v>0</v>
      </c>
      <c r="H157" s="38">
        <v>0</v>
      </c>
      <c r="I157" s="29">
        <f t="shared" si="9"/>
        <v>0</v>
      </c>
      <c r="J157" s="28">
        <v>731102290.10000002</v>
      </c>
      <c r="K157" s="29">
        <f t="shared" si="10"/>
        <v>0</v>
      </c>
      <c r="L157" s="28">
        <v>121193333</v>
      </c>
      <c r="M157" s="29">
        <f t="shared" si="11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FB1E9-5854-4406-8911-3481FA5A1696}">
  <dimension ref="A1:F413"/>
  <sheetViews>
    <sheetView showGridLines="0" topLeftCell="A124" zoomScale="87" zoomScaleNormal="87" workbookViewId="0">
      <selection activeCell="B143" sqref="B143"/>
    </sheetView>
  </sheetViews>
  <sheetFormatPr baseColWidth="10" defaultColWidth="13" defaultRowHeight="11.25" x14ac:dyDescent="0.15"/>
  <cols>
    <col min="1" max="1" width="22.5703125" style="2" customWidth="1"/>
    <col min="2" max="2" width="39.7109375" style="2" customWidth="1"/>
    <col min="3" max="3" width="24.140625" style="2" customWidth="1"/>
    <col min="4" max="4" width="23.28515625" style="2" customWidth="1"/>
    <col min="5" max="6" width="23.7109375" style="2" customWidth="1"/>
    <col min="7" max="16384" width="13" style="2"/>
  </cols>
  <sheetData>
    <row r="1" spans="1:6" ht="55.15" customHeight="1" thickBot="1" x14ac:dyDescent="0.2">
      <c r="A1" s="7" t="s">
        <v>0</v>
      </c>
      <c r="B1" s="1" t="s">
        <v>100</v>
      </c>
      <c r="C1" s="1" t="s">
        <v>2</v>
      </c>
      <c r="D1" s="1" t="s">
        <v>101</v>
      </c>
      <c r="E1" s="1" t="s">
        <v>102</v>
      </c>
      <c r="F1" s="1" t="s">
        <v>103</v>
      </c>
    </row>
    <row r="2" spans="1:6" x14ac:dyDescent="0.15">
      <c r="A2" s="8" t="s">
        <v>11</v>
      </c>
      <c r="B2" s="9" t="s">
        <v>104</v>
      </c>
      <c r="C2" s="10" t="s">
        <v>13</v>
      </c>
      <c r="D2" s="11" t="s">
        <v>105</v>
      </c>
      <c r="E2" s="12">
        <v>82342247736</v>
      </c>
      <c r="F2" s="12">
        <v>22375100205.790001</v>
      </c>
    </row>
    <row r="3" spans="1:6" x14ac:dyDescent="0.15">
      <c r="A3" s="8" t="s">
        <v>11</v>
      </c>
      <c r="B3" s="9" t="s">
        <v>104</v>
      </c>
      <c r="C3" s="10" t="s">
        <v>13</v>
      </c>
      <c r="D3" s="11" t="s">
        <v>106</v>
      </c>
      <c r="E3" s="12">
        <v>59103097323</v>
      </c>
      <c r="F3" s="12">
        <v>16060257783.040001</v>
      </c>
    </row>
    <row r="4" spans="1:6" x14ac:dyDescent="0.15">
      <c r="A4" s="8" t="s">
        <v>11</v>
      </c>
      <c r="B4" s="9" t="s">
        <v>104</v>
      </c>
      <c r="C4" s="10" t="s">
        <v>13</v>
      </c>
      <c r="D4" s="11" t="s">
        <v>107</v>
      </c>
      <c r="E4" s="12">
        <v>7345922345</v>
      </c>
      <c r="F4" s="12">
        <v>1996128999.3</v>
      </c>
    </row>
    <row r="5" spans="1:6" x14ac:dyDescent="0.15">
      <c r="A5" s="8" t="s">
        <v>11</v>
      </c>
      <c r="B5" s="9" t="s">
        <v>104</v>
      </c>
      <c r="C5" s="10" t="s">
        <v>13</v>
      </c>
      <c r="D5" s="11" t="s">
        <v>108</v>
      </c>
      <c r="E5" s="12">
        <v>143742778863</v>
      </c>
      <c r="F5" s="12">
        <v>39059646406.910004</v>
      </c>
    </row>
    <row r="6" spans="1:6" x14ac:dyDescent="0.15">
      <c r="A6" s="8" t="s">
        <v>11</v>
      </c>
      <c r="B6" s="9" t="s">
        <v>104</v>
      </c>
      <c r="C6" s="10" t="s">
        <v>13</v>
      </c>
      <c r="D6" s="11" t="s">
        <v>109</v>
      </c>
      <c r="E6" s="12">
        <v>10886974764</v>
      </c>
      <c r="F6" s="12">
        <v>2958349546.9200001</v>
      </c>
    </row>
    <row r="7" spans="1:6" x14ac:dyDescent="0.15">
      <c r="A7" s="8" t="s">
        <v>11</v>
      </c>
      <c r="B7" s="9" t="s">
        <v>104</v>
      </c>
      <c r="C7" s="10" t="s">
        <v>13</v>
      </c>
      <c r="D7" s="11" t="s">
        <v>110</v>
      </c>
      <c r="E7" s="12">
        <v>22267612273</v>
      </c>
      <c r="F7" s="12">
        <v>6050843517.7700005</v>
      </c>
    </row>
    <row r="8" spans="1:6" x14ac:dyDescent="0.15">
      <c r="A8" s="8" t="s">
        <v>11</v>
      </c>
      <c r="B8" s="9" t="s">
        <v>104</v>
      </c>
      <c r="C8" s="10" t="s">
        <v>13</v>
      </c>
      <c r="D8" s="11" t="s">
        <v>111</v>
      </c>
      <c r="E8" s="12">
        <v>9536724815</v>
      </c>
      <c r="F8" s="12">
        <v>2591442172.6100001</v>
      </c>
    </row>
    <row r="9" spans="1:6" x14ac:dyDescent="0.15">
      <c r="A9" s="8" t="s">
        <v>11</v>
      </c>
      <c r="B9" s="9" t="s">
        <v>104</v>
      </c>
      <c r="C9" s="10" t="s">
        <v>13</v>
      </c>
      <c r="D9" s="11" t="s">
        <v>112</v>
      </c>
      <c r="E9" s="12">
        <v>18140689976</v>
      </c>
      <c r="F9" s="12">
        <v>4929422831.8500004</v>
      </c>
    </row>
    <row r="10" spans="1:6" x14ac:dyDescent="0.15">
      <c r="A10" s="8" t="s">
        <v>11</v>
      </c>
      <c r="B10" s="9" t="s">
        <v>104</v>
      </c>
      <c r="C10" s="10" t="s">
        <v>13</v>
      </c>
      <c r="D10" s="11" t="s">
        <v>113</v>
      </c>
      <c r="E10" s="12">
        <v>59108444545</v>
      </c>
      <c r="F10" s="12">
        <v>16061710799.34</v>
      </c>
    </row>
    <row r="11" spans="1:6" x14ac:dyDescent="0.15">
      <c r="A11" s="8" t="s">
        <v>11</v>
      </c>
      <c r="B11" s="9" t="s">
        <v>104</v>
      </c>
      <c r="C11" s="10" t="s">
        <v>13</v>
      </c>
      <c r="D11" s="11" t="s">
        <v>114</v>
      </c>
      <c r="E11" s="12">
        <v>22437325527</v>
      </c>
      <c r="F11" s="12">
        <v>6096960197.4700003</v>
      </c>
    </row>
    <row r="12" spans="1:6" x14ac:dyDescent="0.15">
      <c r="A12" s="8" t="s">
        <v>11</v>
      </c>
      <c r="B12" s="9" t="s">
        <v>115</v>
      </c>
      <c r="C12" s="10" t="s">
        <v>13</v>
      </c>
      <c r="D12" s="11" t="s">
        <v>116</v>
      </c>
      <c r="E12" s="12">
        <v>157930269006</v>
      </c>
      <c r="F12" s="12">
        <v>38827572952.32</v>
      </c>
    </row>
    <row r="13" spans="1:6" x14ac:dyDescent="0.15">
      <c r="A13" s="8" t="s">
        <v>11</v>
      </c>
      <c r="B13" s="9" t="s">
        <v>115</v>
      </c>
      <c r="C13" s="10" t="s">
        <v>13</v>
      </c>
      <c r="D13" s="11" t="s">
        <v>117</v>
      </c>
      <c r="E13" s="12">
        <v>73954425996</v>
      </c>
      <c r="F13" s="12">
        <v>18181890581.07</v>
      </c>
    </row>
    <row r="14" spans="1:6" x14ac:dyDescent="0.15">
      <c r="A14" s="8" t="s">
        <v>11</v>
      </c>
      <c r="B14" s="9" t="s">
        <v>115</v>
      </c>
      <c r="C14" s="10" t="s">
        <v>13</v>
      </c>
      <c r="D14" s="11" t="s">
        <v>118</v>
      </c>
      <c r="E14" s="12">
        <v>50258400690</v>
      </c>
      <c r="F14" s="12">
        <v>12356160294.92</v>
      </c>
    </row>
    <row r="15" spans="1:6" x14ac:dyDescent="0.15">
      <c r="A15" s="8" t="s">
        <v>11</v>
      </c>
      <c r="B15" s="9" t="s">
        <v>115</v>
      </c>
      <c r="C15" s="10" t="s">
        <v>13</v>
      </c>
      <c r="D15" s="11" t="s">
        <v>119</v>
      </c>
      <c r="E15" s="12">
        <v>47392050612</v>
      </c>
      <c r="F15" s="12">
        <v>11651460572.309999</v>
      </c>
    </row>
    <row r="16" spans="1:6" x14ac:dyDescent="0.15">
      <c r="A16" s="8" t="s">
        <v>11</v>
      </c>
      <c r="B16" s="9" t="s">
        <v>115</v>
      </c>
      <c r="C16" s="10" t="s">
        <v>13</v>
      </c>
      <c r="D16" s="11" t="s">
        <v>120</v>
      </c>
      <c r="E16" s="12">
        <v>38861502772</v>
      </c>
      <c r="F16" s="12">
        <v>9554202898.6200008</v>
      </c>
    </row>
    <row r="17" spans="1:6" x14ac:dyDescent="0.15">
      <c r="A17" s="8" t="s">
        <v>11</v>
      </c>
      <c r="B17" s="9" t="s">
        <v>115</v>
      </c>
      <c r="C17" s="10" t="s">
        <v>13</v>
      </c>
      <c r="D17" s="11" t="s">
        <v>121</v>
      </c>
      <c r="E17" s="12">
        <v>7111777019</v>
      </c>
      <c r="F17" s="12">
        <v>1748449127.3499999</v>
      </c>
    </row>
    <row r="18" spans="1:6" x14ac:dyDescent="0.15">
      <c r="A18" s="8" t="s">
        <v>11</v>
      </c>
      <c r="B18" s="9" t="s">
        <v>115</v>
      </c>
      <c r="C18" s="10" t="s">
        <v>13</v>
      </c>
      <c r="D18" s="11" t="s">
        <v>122</v>
      </c>
      <c r="E18" s="12">
        <v>6428808871</v>
      </c>
      <c r="F18" s="12">
        <v>1580539607.8</v>
      </c>
    </row>
    <row r="19" spans="1:6" x14ac:dyDescent="0.15">
      <c r="A19" s="8" t="s">
        <v>11</v>
      </c>
      <c r="B19" s="9" t="s">
        <v>115</v>
      </c>
      <c r="C19" s="10" t="s">
        <v>13</v>
      </c>
      <c r="D19" s="11" t="s">
        <v>105</v>
      </c>
      <c r="E19" s="12">
        <v>3385146472</v>
      </c>
      <c r="F19" s="12">
        <v>832247183.66999996</v>
      </c>
    </row>
    <row r="20" spans="1:6" x14ac:dyDescent="0.15">
      <c r="A20" s="8" t="s">
        <v>11</v>
      </c>
      <c r="B20" s="9" t="s">
        <v>115</v>
      </c>
      <c r="C20" s="10" t="s">
        <v>13</v>
      </c>
      <c r="D20" s="11" t="s">
        <v>123</v>
      </c>
      <c r="E20" s="12">
        <v>14649177952</v>
      </c>
      <c r="F20" s="12">
        <v>3601539015.9400001</v>
      </c>
    </row>
    <row r="21" spans="1:6" x14ac:dyDescent="0.15">
      <c r="A21" s="8" t="s">
        <v>11</v>
      </c>
      <c r="B21" s="9" t="s">
        <v>115</v>
      </c>
      <c r="C21" s="10" t="s">
        <v>13</v>
      </c>
      <c r="D21" s="11" t="s">
        <v>124</v>
      </c>
      <c r="E21" s="12">
        <v>12209008477</v>
      </c>
      <c r="F21" s="12">
        <v>3001616918.02</v>
      </c>
    </row>
    <row r="22" spans="1:6" x14ac:dyDescent="0.15">
      <c r="A22" s="8" t="s">
        <v>11</v>
      </c>
      <c r="B22" s="9" t="s">
        <v>115</v>
      </c>
      <c r="C22" s="10" t="s">
        <v>13</v>
      </c>
      <c r="D22" s="11" t="s">
        <v>125</v>
      </c>
      <c r="E22" s="12">
        <v>12821091122</v>
      </c>
      <c r="F22" s="12">
        <v>3152099049.79</v>
      </c>
    </row>
    <row r="23" spans="1:6" x14ac:dyDescent="0.15">
      <c r="A23" s="8" t="s">
        <v>11</v>
      </c>
      <c r="B23" s="9" t="s">
        <v>115</v>
      </c>
      <c r="C23" s="10" t="s">
        <v>13</v>
      </c>
      <c r="D23" s="11" t="s">
        <v>126</v>
      </c>
      <c r="E23" s="12">
        <v>7328669527</v>
      </c>
      <c r="F23" s="12">
        <v>1801772722.1900001</v>
      </c>
    </row>
    <row r="24" spans="1:6" x14ac:dyDescent="0.15">
      <c r="A24" s="8" t="s">
        <v>11</v>
      </c>
      <c r="B24" s="9" t="s">
        <v>15</v>
      </c>
      <c r="C24" s="10" t="s">
        <v>16</v>
      </c>
      <c r="D24" s="11" t="s">
        <v>127</v>
      </c>
      <c r="E24" s="12">
        <v>77938548014.610001</v>
      </c>
      <c r="F24" s="12">
        <v>23837857475.509998</v>
      </c>
    </row>
    <row r="25" spans="1:6" x14ac:dyDescent="0.15">
      <c r="A25" s="8" t="s">
        <v>11</v>
      </c>
      <c r="B25" s="9" t="s">
        <v>15</v>
      </c>
      <c r="C25" s="10" t="s">
        <v>16</v>
      </c>
      <c r="D25" s="11" t="s">
        <v>128</v>
      </c>
      <c r="E25" s="12">
        <v>64324445783.190002</v>
      </c>
      <c r="F25" s="12">
        <v>19673922722.689999</v>
      </c>
    </row>
    <row r="26" spans="1:6" x14ac:dyDescent="0.15">
      <c r="A26" s="8" t="s">
        <v>11</v>
      </c>
      <c r="B26" s="9" t="s">
        <v>15</v>
      </c>
      <c r="C26" s="10" t="s">
        <v>16</v>
      </c>
      <c r="D26" s="11" t="s">
        <v>129</v>
      </c>
      <c r="E26" s="12">
        <v>75033409004.350006</v>
      </c>
      <c r="F26" s="12">
        <v>22949307567.220001</v>
      </c>
    </row>
    <row r="27" spans="1:6" x14ac:dyDescent="0.15">
      <c r="A27" s="8" t="s">
        <v>11</v>
      </c>
      <c r="B27" s="9" t="s">
        <v>15</v>
      </c>
      <c r="C27" s="10" t="s">
        <v>16</v>
      </c>
      <c r="D27" s="11" t="s">
        <v>130</v>
      </c>
      <c r="E27" s="12">
        <v>24212078561.700001</v>
      </c>
      <c r="F27" s="12">
        <v>7405373754.6599998</v>
      </c>
    </row>
    <row r="28" spans="1:6" x14ac:dyDescent="0.15">
      <c r="A28" s="8" t="s">
        <v>11</v>
      </c>
      <c r="B28" s="9" t="s">
        <v>15</v>
      </c>
      <c r="C28" s="10" t="s">
        <v>16</v>
      </c>
      <c r="D28" s="11" t="s">
        <v>131</v>
      </c>
      <c r="E28" s="12">
        <v>17813560229.830002</v>
      </c>
      <c r="F28" s="12">
        <v>20888935662.389999</v>
      </c>
    </row>
    <row r="29" spans="1:6" x14ac:dyDescent="0.15">
      <c r="A29" s="8" t="s">
        <v>11</v>
      </c>
      <c r="B29" s="9" t="s">
        <v>15</v>
      </c>
      <c r="C29" s="10" t="s">
        <v>16</v>
      </c>
      <c r="D29" s="11" t="s">
        <v>132</v>
      </c>
      <c r="E29" s="12">
        <v>68296964892.25</v>
      </c>
      <c r="F29" s="12">
        <v>5448357978.29</v>
      </c>
    </row>
    <row r="30" spans="1:6" x14ac:dyDescent="0.15">
      <c r="A30" s="8" t="s">
        <v>11</v>
      </c>
      <c r="B30" s="9" t="s">
        <v>15</v>
      </c>
      <c r="C30" s="10" t="s">
        <v>16</v>
      </c>
      <c r="D30" s="11" t="s">
        <v>133</v>
      </c>
      <c r="E30" s="12">
        <v>24042222858.07</v>
      </c>
      <c r="F30" s="12">
        <v>7353422619.2299995</v>
      </c>
    </row>
    <row r="31" spans="1:6" x14ac:dyDescent="0.15">
      <c r="A31" s="8" t="s">
        <v>11</v>
      </c>
      <c r="B31" s="9" t="s">
        <v>134</v>
      </c>
      <c r="C31" s="10" t="s">
        <v>18</v>
      </c>
      <c r="D31" s="11" t="s">
        <v>135</v>
      </c>
      <c r="E31" s="12">
        <v>0</v>
      </c>
      <c r="F31" s="12">
        <v>0</v>
      </c>
    </row>
    <row r="32" spans="1:6" x14ac:dyDescent="0.15">
      <c r="A32" s="8" t="s">
        <v>11</v>
      </c>
      <c r="B32" s="9" t="s">
        <v>134</v>
      </c>
      <c r="C32" s="10" t="s">
        <v>18</v>
      </c>
      <c r="D32" s="13" t="s">
        <v>136</v>
      </c>
      <c r="E32" s="12">
        <v>0</v>
      </c>
      <c r="F32" s="12">
        <v>0</v>
      </c>
    </row>
    <row r="33" spans="1:6" x14ac:dyDescent="0.15">
      <c r="A33" s="8" t="s">
        <v>11</v>
      </c>
      <c r="B33" s="9" t="s">
        <v>134</v>
      </c>
      <c r="C33" s="10" t="s">
        <v>18</v>
      </c>
      <c r="D33" s="13" t="s">
        <v>137</v>
      </c>
      <c r="E33" s="12">
        <v>0</v>
      </c>
      <c r="F33" s="12">
        <v>0</v>
      </c>
    </row>
    <row r="34" spans="1:6" x14ac:dyDescent="0.15">
      <c r="A34" s="8" t="s">
        <v>11</v>
      </c>
      <c r="B34" s="14" t="s">
        <v>138</v>
      </c>
      <c r="C34" s="15" t="s">
        <v>13</v>
      </c>
      <c r="D34" s="13" t="s">
        <v>139</v>
      </c>
      <c r="E34" s="12">
        <v>97218570415</v>
      </c>
      <c r="F34" s="12">
        <v>26046159904.650002</v>
      </c>
    </row>
    <row r="35" spans="1:6" x14ac:dyDescent="0.15">
      <c r="A35" s="8" t="s">
        <v>11</v>
      </c>
      <c r="B35" s="14" t="s">
        <v>138</v>
      </c>
      <c r="C35" s="15" t="s">
        <v>13</v>
      </c>
      <c r="D35" s="13" t="s">
        <v>140</v>
      </c>
      <c r="E35" s="12">
        <v>64812380276</v>
      </c>
      <c r="F35" s="12">
        <v>17364106602.919998</v>
      </c>
    </row>
    <row r="36" spans="1:6" x14ac:dyDescent="0.15">
      <c r="A36" s="8" t="s">
        <v>11</v>
      </c>
      <c r="B36" s="14" t="s">
        <v>138</v>
      </c>
      <c r="C36" s="15" t="s">
        <v>13</v>
      </c>
      <c r="D36" s="13" t="s">
        <v>141</v>
      </c>
      <c r="E36" s="12">
        <v>162030950691</v>
      </c>
      <c r="F36" s="12">
        <v>43410266507.57</v>
      </c>
    </row>
    <row r="37" spans="1:6" x14ac:dyDescent="0.15">
      <c r="A37" s="8" t="s">
        <v>11</v>
      </c>
      <c r="B37" s="14" t="s">
        <v>138</v>
      </c>
      <c r="C37" s="15" t="s">
        <v>13</v>
      </c>
      <c r="D37" s="13" t="s">
        <v>142</v>
      </c>
      <c r="E37" s="12">
        <v>12962476055</v>
      </c>
      <c r="F37" s="12">
        <v>3472821320.5300002</v>
      </c>
    </row>
    <row r="38" spans="1:6" x14ac:dyDescent="0.15">
      <c r="A38" s="8" t="s">
        <v>11</v>
      </c>
      <c r="B38" s="14" t="s">
        <v>138</v>
      </c>
      <c r="C38" s="15" t="s">
        <v>13</v>
      </c>
      <c r="D38" s="13" t="s">
        <v>143</v>
      </c>
      <c r="E38" s="12">
        <v>10802063380</v>
      </c>
      <c r="F38" s="12">
        <v>2894017767.3299999</v>
      </c>
    </row>
    <row r="39" spans="1:6" x14ac:dyDescent="0.15">
      <c r="A39" s="8" t="s">
        <v>11</v>
      </c>
      <c r="B39" s="16" t="s">
        <v>144</v>
      </c>
      <c r="C39" s="10" t="s">
        <v>21</v>
      </c>
      <c r="D39" s="11" t="s">
        <v>145</v>
      </c>
      <c r="E39" s="12">
        <v>16712292095.585501</v>
      </c>
      <c r="F39" s="12">
        <v>4959706501.8400002</v>
      </c>
    </row>
    <row r="40" spans="1:6" x14ac:dyDescent="0.15">
      <c r="A40" s="8" t="s">
        <v>11</v>
      </c>
      <c r="B40" s="16" t="s">
        <v>144</v>
      </c>
      <c r="C40" s="17" t="s">
        <v>13</v>
      </c>
      <c r="D40" s="11" t="s">
        <v>146</v>
      </c>
      <c r="E40" s="12">
        <v>85922858551.362701</v>
      </c>
      <c r="F40" s="12">
        <v>25499324555.57</v>
      </c>
    </row>
    <row r="41" spans="1:6" x14ac:dyDescent="0.15">
      <c r="A41" s="8" t="s">
        <v>11</v>
      </c>
      <c r="B41" s="16" t="s">
        <v>144</v>
      </c>
      <c r="C41" s="17" t="s">
        <v>13</v>
      </c>
      <c r="D41" s="11" t="s">
        <v>147</v>
      </c>
      <c r="E41" s="12">
        <v>49336874890.536201</v>
      </c>
      <c r="F41" s="12">
        <v>14641703111.389999</v>
      </c>
    </row>
    <row r="42" spans="1:6" x14ac:dyDescent="0.15">
      <c r="A42" s="8" t="s">
        <v>11</v>
      </c>
      <c r="B42" s="16" t="s">
        <v>144</v>
      </c>
      <c r="C42" s="17" t="s">
        <v>13</v>
      </c>
      <c r="D42" s="11" t="s">
        <v>148</v>
      </c>
      <c r="E42" s="12">
        <v>58570921005.809998</v>
      </c>
      <c r="F42" s="12">
        <v>17382090743.099998</v>
      </c>
    </row>
    <row r="43" spans="1:6" x14ac:dyDescent="0.15">
      <c r="A43" s="8" t="s">
        <v>11</v>
      </c>
      <c r="B43" s="16" t="s">
        <v>144</v>
      </c>
      <c r="C43" s="17" t="s">
        <v>13</v>
      </c>
      <c r="D43" s="11" t="s">
        <v>149</v>
      </c>
      <c r="E43" s="12">
        <v>30529674741.138699</v>
      </c>
      <c r="F43" s="12">
        <v>9060290799.5</v>
      </c>
    </row>
    <row r="44" spans="1:6" x14ac:dyDescent="0.15">
      <c r="A44" s="8" t="s">
        <v>11</v>
      </c>
      <c r="B44" s="16" t="s">
        <v>144</v>
      </c>
      <c r="C44" s="17" t="s">
        <v>13</v>
      </c>
      <c r="D44" s="11" t="s">
        <v>150</v>
      </c>
      <c r="E44" s="12">
        <v>43673453195.747704</v>
      </c>
      <c r="F44" s="12">
        <v>12960969598.5</v>
      </c>
    </row>
    <row r="45" spans="1:6" x14ac:dyDescent="0.15">
      <c r="A45" s="8" t="s">
        <v>11</v>
      </c>
      <c r="B45" s="16" t="s">
        <v>144</v>
      </c>
      <c r="C45" s="17" t="s">
        <v>13</v>
      </c>
      <c r="D45" s="11" t="s">
        <v>151</v>
      </c>
      <c r="E45" s="12">
        <v>41294889534.819199</v>
      </c>
      <c r="F45" s="12">
        <v>12255083321.1</v>
      </c>
    </row>
    <row r="46" spans="1:6" x14ac:dyDescent="0.15">
      <c r="A46" s="8" t="s">
        <v>11</v>
      </c>
      <c r="B46" s="9" t="s">
        <v>22</v>
      </c>
      <c r="C46" s="10" t="s">
        <v>23</v>
      </c>
      <c r="D46" s="11" t="s">
        <v>152</v>
      </c>
      <c r="E46" s="12">
        <v>40144236145</v>
      </c>
      <c r="F46" s="12">
        <v>10100314896.7013</v>
      </c>
    </row>
    <row r="47" spans="1:6" x14ac:dyDescent="0.15">
      <c r="A47" s="8" t="s">
        <v>11</v>
      </c>
      <c r="B47" s="9" t="s">
        <v>22</v>
      </c>
      <c r="C47" s="10" t="s">
        <v>23</v>
      </c>
      <c r="D47" s="11" t="s">
        <v>153</v>
      </c>
      <c r="E47" s="12">
        <v>37853953081</v>
      </c>
      <c r="F47" s="12">
        <v>9524078246.8014793</v>
      </c>
    </row>
    <row r="48" spans="1:6" x14ac:dyDescent="0.15">
      <c r="A48" s="8" t="s">
        <v>11</v>
      </c>
      <c r="B48" s="9" t="s">
        <v>22</v>
      </c>
      <c r="C48" s="10" t="s">
        <v>23</v>
      </c>
      <c r="D48" s="11" t="s">
        <v>154</v>
      </c>
      <c r="E48" s="12">
        <v>51710522056</v>
      </c>
      <c r="F48" s="12">
        <v>13010399658.6686</v>
      </c>
    </row>
    <row r="49" spans="1:6" x14ac:dyDescent="0.15">
      <c r="A49" s="8" t="s">
        <v>11</v>
      </c>
      <c r="B49" s="9" t="s">
        <v>22</v>
      </c>
      <c r="C49" s="10" t="s">
        <v>23</v>
      </c>
      <c r="D49" s="11" t="s">
        <v>155</v>
      </c>
      <c r="E49" s="12">
        <v>89846867926</v>
      </c>
      <c r="F49" s="12">
        <v>22605528107.625</v>
      </c>
    </row>
    <row r="50" spans="1:6" x14ac:dyDescent="0.15">
      <c r="A50" s="8" t="s">
        <v>11</v>
      </c>
      <c r="B50" s="9" t="s">
        <v>22</v>
      </c>
      <c r="C50" s="10" t="s">
        <v>23</v>
      </c>
      <c r="D50" s="11" t="s">
        <v>156</v>
      </c>
      <c r="E50" s="12">
        <v>93102514120</v>
      </c>
      <c r="F50" s="12">
        <v>23424650724.203701</v>
      </c>
    </row>
    <row r="51" spans="1:6" x14ac:dyDescent="0.15">
      <c r="A51" s="8" t="s">
        <v>11</v>
      </c>
      <c r="B51" s="18" t="s">
        <v>157</v>
      </c>
      <c r="C51" s="10" t="s">
        <v>25</v>
      </c>
      <c r="D51" s="11" t="s">
        <v>158</v>
      </c>
      <c r="E51" s="12">
        <v>71986513787</v>
      </c>
      <c r="F51" s="12">
        <v>19439446977.68</v>
      </c>
    </row>
    <row r="52" spans="1:6" x14ac:dyDescent="0.15">
      <c r="A52" s="8" t="s">
        <v>11</v>
      </c>
      <c r="B52" s="18" t="s">
        <v>157</v>
      </c>
      <c r="C52" s="10" t="s">
        <v>26</v>
      </c>
      <c r="D52" s="11" t="s">
        <v>159</v>
      </c>
      <c r="E52" s="12">
        <v>16926798103</v>
      </c>
      <c r="F52" s="12">
        <v>4570961655.3900003</v>
      </c>
    </row>
    <row r="53" spans="1:6" x14ac:dyDescent="0.15">
      <c r="A53" s="8" t="s">
        <v>11</v>
      </c>
      <c r="B53" s="18" t="s">
        <v>157</v>
      </c>
      <c r="C53" s="10" t="s">
        <v>26</v>
      </c>
      <c r="D53" s="11" t="s">
        <v>160</v>
      </c>
      <c r="E53" s="12">
        <v>20312157724</v>
      </c>
      <c r="F53" s="12">
        <v>5485153986.5699997</v>
      </c>
    </row>
    <row r="54" spans="1:6" x14ac:dyDescent="0.15">
      <c r="A54" s="8" t="s">
        <v>11</v>
      </c>
      <c r="B54" s="18" t="s">
        <v>157</v>
      </c>
      <c r="C54" s="10" t="s">
        <v>26</v>
      </c>
      <c r="D54" s="11" t="s">
        <v>161</v>
      </c>
      <c r="E54" s="12">
        <v>30468236585</v>
      </c>
      <c r="F54" s="12">
        <v>8227730979.5900002</v>
      </c>
    </row>
    <row r="55" spans="1:6" x14ac:dyDescent="0.15">
      <c r="A55" s="8" t="s">
        <v>11</v>
      </c>
      <c r="B55" s="18" t="s">
        <v>157</v>
      </c>
      <c r="C55" s="10" t="s">
        <v>26</v>
      </c>
      <c r="D55" s="11" t="s">
        <v>162</v>
      </c>
      <c r="E55" s="12">
        <v>23697517344</v>
      </c>
      <c r="F55" s="12">
        <v>6399346317.4899998</v>
      </c>
    </row>
    <row r="56" spans="1:6" x14ac:dyDescent="0.15">
      <c r="A56" s="8" t="s">
        <v>11</v>
      </c>
      <c r="B56" s="18" t="s">
        <v>157</v>
      </c>
      <c r="C56" s="10" t="s">
        <v>26</v>
      </c>
      <c r="D56" s="11" t="s">
        <v>163</v>
      </c>
      <c r="E56" s="12">
        <v>49087714500</v>
      </c>
      <c r="F56" s="12">
        <v>13255788800.969999</v>
      </c>
    </row>
    <row r="57" spans="1:6" x14ac:dyDescent="0.15">
      <c r="A57" s="8" t="s">
        <v>11</v>
      </c>
      <c r="B57" s="18" t="s">
        <v>157</v>
      </c>
      <c r="C57" s="10" t="s">
        <v>26</v>
      </c>
      <c r="D57" s="11" t="s">
        <v>164</v>
      </c>
      <c r="E57" s="12">
        <v>28775556776</v>
      </c>
      <c r="F57" s="12">
        <v>7770634814.3900003</v>
      </c>
    </row>
    <row r="58" spans="1:6" x14ac:dyDescent="0.15">
      <c r="A58" s="8" t="s">
        <v>11</v>
      </c>
      <c r="B58" s="18" t="s">
        <v>157</v>
      </c>
      <c r="C58" s="10" t="s">
        <v>27</v>
      </c>
      <c r="D58" s="11" t="s">
        <v>165</v>
      </c>
      <c r="E58" s="12">
        <v>14915605657</v>
      </c>
      <c r="F58" s="12">
        <v>4027853413.8699999</v>
      </c>
    </row>
    <row r="59" spans="1:6" x14ac:dyDescent="0.15">
      <c r="A59" s="8" t="s">
        <v>11</v>
      </c>
      <c r="B59" s="18" t="s">
        <v>157</v>
      </c>
      <c r="C59" s="10" t="s">
        <v>27</v>
      </c>
      <c r="D59" s="11" t="s">
        <v>166</v>
      </c>
      <c r="E59" s="12">
        <v>15448305859</v>
      </c>
      <c r="F59" s="12">
        <v>4171705321.4899998</v>
      </c>
    </row>
    <row r="60" spans="1:6" x14ac:dyDescent="0.15">
      <c r="A60" s="8" t="s">
        <v>11</v>
      </c>
      <c r="B60" s="18" t="s">
        <v>157</v>
      </c>
      <c r="C60" s="10" t="s">
        <v>27</v>
      </c>
      <c r="D60" s="11" t="s">
        <v>167</v>
      </c>
      <c r="E60" s="12">
        <v>13317505051</v>
      </c>
      <c r="F60" s="12">
        <v>3596297690.98</v>
      </c>
    </row>
    <row r="61" spans="1:6" x14ac:dyDescent="0.15">
      <c r="A61" s="8" t="s">
        <v>11</v>
      </c>
      <c r="B61" s="18" t="s">
        <v>157</v>
      </c>
      <c r="C61" s="10" t="s">
        <v>27</v>
      </c>
      <c r="D61" s="11" t="s">
        <v>168</v>
      </c>
      <c r="E61" s="12">
        <v>9588603637</v>
      </c>
      <c r="F61" s="12">
        <v>2589334337.5799999</v>
      </c>
    </row>
    <row r="62" spans="1:6" x14ac:dyDescent="0.15">
      <c r="A62" s="8" t="s">
        <v>11</v>
      </c>
      <c r="B62" s="18" t="s">
        <v>169</v>
      </c>
      <c r="C62" s="10" t="s">
        <v>29</v>
      </c>
      <c r="D62" s="11" t="s">
        <v>170</v>
      </c>
      <c r="E62" s="12">
        <v>16220066339</v>
      </c>
      <c r="F62" s="12">
        <v>6344792893.0500002</v>
      </c>
    </row>
    <row r="63" spans="1:6" x14ac:dyDescent="0.15">
      <c r="A63" s="8" t="s">
        <v>11</v>
      </c>
      <c r="B63" s="18" t="s">
        <v>169</v>
      </c>
      <c r="C63" s="10" t="s">
        <v>29</v>
      </c>
      <c r="D63" s="11" t="s">
        <v>171</v>
      </c>
      <c r="E63" s="12">
        <v>26888217414</v>
      </c>
      <c r="F63" s="12">
        <v>10517846671.49</v>
      </c>
    </row>
    <row r="64" spans="1:6" x14ac:dyDescent="0.15">
      <c r="A64" s="8" t="s">
        <v>11</v>
      </c>
      <c r="B64" s="18" t="s">
        <v>169</v>
      </c>
      <c r="C64" s="10" t="s">
        <v>29</v>
      </c>
      <c r="D64" s="11" t="s">
        <v>172</v>
      </c>
      <c r="E64" s="12">
        <v>6475235946</v>
      </c>
      <c r="F64" s="12">
        <v>2532913870.5300002</v>
      </c>
    </row>
    <row r="65" spans="1:6" x14ac:dyDescent="0.15">
      <c r="A65" s="8" t="s">
        <v>11</v>
      </c>
      <c r="B65" s="18" t="s">
        <v>169</v>
      </c>
      <c r="C65" s="10" t="s">
        <v>29</v>
      </c>
      <c r="D65" s="11" t="s">
        <v>30</v>
      </c>
      <c r="E65" s="12">
        <v>18708235708</v>
      </c>
      <c r="F65" s="12">
        <v>7318088501.0500002</v>
      </c>
    </row>
    <row r="66" spans="1:6" x14ac:dyDescent="0.15">
      <c r="A66" s="8" t="s">
        <v>11</v>
      </c>
      <c r="B66" s="18" t="s">
        <v>169</v>
      </c>
      <c r="C66" s="10" t="s">
        <v>29</v>
      </c>
      <c r="D66" s="11" t="s">
        <v>173</v>
      </c>
      <c r="E66" s="12">
        <v>17922813570</v>
      </c>
      <c r="F66" s="12">
        <v>7010855429.6700001</v>
      </c>
    </row>
    <row r="67" spans="1:6" x14ac:dyDescent="0.15">
      <c r="A67" s="8" t="s">
        <v>11</v>
      </c>
      <c r="B67" s="18" t="s">
        <v>169</v>
      </c>
      <c r="C67" s="10" t="s">
        <v>29</v>
      </c>
      <c r="D67" s="11" t="s">
        <v>174</v>
      </c>
      <c r="E67" s="12">
        <v>40546168789</v>
      </c>
      <c r="F67" s="12">
        <v>15860418705.83</v>
      </c>
    </row>
    <row r="68" spans="1:6" x14ac:dyDescent="0.15">
      <c r="A68" s="8" t="s">
        <v>11</v>
      </c>
      <c r="B68" s="18" t="s">
        <v>169</v>
      </c>
      <c r="C68" s="10" t="s">
        <v>29</v>
      </c>
      <c r="D68" s="11" t="s">
        <v>175</v>
      </c>
      <c r="E68" s="12">
        <v>28894741145</v>
      </c>
      <c r="F68" s="12">
        <v>11302737265.790001</v>
      </c>
    </row>
    <row r="69" spans="1:6" x14ac:dyDescent="0.15">
      <c r="A69" s="8" t="s">
        <v>11</v>
      </c>
      <c r="B69" s="18" t="s">
        <v>169</v>
      </c>
      <c r="C69" s="10" t="s">
        <v>29</v>
      </c>
      <c r="D69" s="11" t="s">
        <v>176</v>
      </c>
      <c r="E69" s="12">
        <v>2298309055</v>
      </c>
      <c r="F69" s="12">
        <v>899028071.37</v>
      </c>
    </row>
    <row r="70" spans="1:6" x14ac:dyDescent="0.15">
      <c r="A70" s="8" t="s">
        <v>11</v>
      </c>
      <c r="B70" s="18" t="s">
        <v>169</v>
      </c>
      <c r="C70" s="10" t="s">
        <v>29</v>
      </c>
      <c r="D70" s="11" t="s">
        <v>177</v>
      </c>
      <c r="E70" s="12">
        <v>11101832000</v>
      </c>
      <c r="F70" s="12">
        <v>4342696466.29</v>
      </c>
    </row>
    <row r="71" spans="1:6" x14ac:dyDescent="0.15">
      <c r="A71" s="8" t="s">
        <v>11</v>
      </c>
      <c r="B71" s="18" t="s">
        <v>169</v>
      </c>
      <c r="C71" s="10" t="s">
        <v>29</v>
      </c>
      <c r="D71" s="11" t="s">
        <v>178</v>
      </c>
      <c r="E71" s="12">
        <v>17347237041</v>
      </c>
      <c r="F71" s="12">
        <v>6785707529.8900003</v>
      </c>
    </row>
    <row r="72" spans="1:6" x14ac:dyDescent="0.15">
      <c r="A72" s="8" t="s">
        <v>11</v>
      </c>
      <c r="B72" s="18" t="s">
        <v>169</v>
      </c>
      <c r="C72" s="10" t="s">
        <v>29</v>
      </c>
      <c r="D72" s="11" t="s">
        <v>179</v>
      </c>
      <c r="E72" s="12">
        <v>16767663453</v>
      </c>
      <c r="F72" s="12">
        <v>6558996103.1099997</v>
      </c>
    </row>
    <row r="73" spans="1:6" x14ac:dyDescent="0.15">
      <c r="A73" s="8" t="s">
        <v>11</v>
      </c>
      <c r="B73" s="18" t="s">
        <v>169</v>
      </c>
      <c r="C73" s="10" t="s">
        <v>13</v>
      </c>
      <c r="D73" s="11" t="s">
        <v>180</v>
      </c>
      <c r="E73" s="12">
        <v>10486335715</v>
      </c>
      <c r="F73" s="12">
        <v>4101933181.29</v>
      </c>
    </row>
    <row r="74" spans="1:6" x14ac:dyDescent="0.15">
      <c r="A74" s="8" t="s">
        <v>11</v>
      </c>
      <c r="B74" s="18" t="s">
        <v>169</v>
      </c>
      <c r="C74" s="10" t="s">
        <v>13</v>
      </c>
      <c r="D74" s="11" t="s">
        <v>181</v>
      </c>
      <c r="E74" s="12">
        <v>11648256570</v>
      </c>
      <c r="F74" s="12">
        <v>4556441013.0699997</v>
      </c>
    </row>
    <row r="75" spans="1:6" x14ac:dyDescent="0.15">
      <c r="A75" s="8" t="s">
        <v>11</v>
      </c>
      <c r="B75" s="18" t="s">
        <v>169</v>
      </c>
      <c r="C75" s="10" t="s">
        <v>13</v>
      </c>
      <c r="D75" s="11" t="s">
        <v>182</v>
      </c>
      <c r="E75" s="12">
        <v>5548172085</v>
      </c>
      <c r="F75" s="12">
        <v>2170274897.6900001</v>
      </c>
    </row>
    <row r="76" spans="1:6" x14ac:dyDescent="0.15">
      <c r="A76" s="8" t="s">
        <v>11</v>
      </c>
      <c r="B76" s="18" t="s">
        <v>169</v>
      </c>
      <c r="C76" s="10" t="s">
        <v>30</v>
      </c>
      <c r="D76" s="11" t="s">
        <v>183</v>
      </c>
      <c r="E76" s="12">
        <v>20305588318</v>
      </c>
      <c r="F76" s="12">
        <v>7942923891.7200003</v>
      </c>
    </row>
    <row r="77" spans="1:6" x14ac:dyDescent="0.15">
      <c r="A77" s="8" t="s">
        <v>11</v>
      </c>
      <c r="B77" s="18" t="s">
        <v>169</v>
      </c>
      <c r="C77" s="10" t="s">
        <v>30</v>
      </c>
      <c r="D77" s="11" t="s">
        <v>184</v>
      </c>
      <c r="E77" s="12">
        <v>6674075495</v>
      </c>
      <c r="F77" s="12">
        <v>2610693808.73</v>
      </c>
    </row>
    <row r="78" spans="1:6" x14ac:dyDescent="0.15">
      <c r="A78" s="8" t="s">
        <v>11</v>
      </c>
      <c r="B78" s="18" t="s">
        <v>169</v>
      </c>
      <c r="C78" s="10" t="s">
        <v>30</v>
      </c>
      <c r="D78" s="11" t="s">
        <v>185</v>
      </c>
      <c r="E78" s="12">
        <v>3671645869</v>
      </c>
      <c r="F78" s="12">
        <v>1436235347.53</v>
      </c>
    </row>
    <row r="79" spans="1:6" x14ac:dyDescent="0.15">
      <c r="A79" s="8" t="s">
        <v>11</v>
      </c>
      <c r="B79" s="18" t="s">
        <v>169</v>
      </c>
      <c r="C79" s="10" t="s">
        <v>30</v>
      </c>
      <c r="D79" s="11" t="s">
        <v>186</v>
      </c>
      <c r="E79" s="12">
        <v>25502564900</v>
      </c>
      <c r="F79" s="12">
        <v>9975821870.8999996</v>
      </c>
    </row>
    <row r="80" spans="1:6" x14ac:dyDescent="0.15">
      <c r="A80" s="8" t="s">
        <v>11</v>
      </c>
      <c r="B80" s="14" t="s">
        <v>31</v>
      </c>
      <c r="C80" s="15" t="s">
        <v>13</v>
      </c>
      <c r="D80" s="13" t="s">
        <v>187</v>
      </c>
      <c r="E80" s="12">
        <v>43718044810</v>
      </c>
      <c r="F80" s="12">
        <v>16205299329.950001</v>
      </c>
    </row>
    <row r="81" spans="1:6" x14ac:dyDescent="0.15">
      <c r="A81" s="8" t="s">
        <v>11</v>
      </c>
      <c r="B81" s="14" t="s">
        <v>31</v>
      </c>
      <c r="C81" s="15" t="s">
        <v>13</v>
      </c>
      <c r="D81" s="13" t="s">
        <v>188</v>
      </c>
      <c r="E81" s="12">
        <v>91237658734</v>
      </c>
      <c r="F81" s="12">
        <v>33819755123.419998</v>
      </c>
    </row>
    <row r="82" spans="1:6" x14ac:dyDescent="0.15">
      <c r="A82" s="8" t="s">
        <v>11</v>
      </c>
      <c r="B82" s="14" t="s">
        <v>31</v>
      </c>
      <c r="C82" s="15" t="s">
        <v>13</v>
      </c>
      <c r="D82" s="13" t="s">
        <v>189</v>
      </c>
      <c r="E82" s="12">
        <v>114047073418</v>
      </c>
      <c r="F82" s="12">
        <v>42274693904.449997</v>
      </c>
    </row>
    <row r="83" spans="1:6" x14ac:dyDescent="0.15">
      <c r="A83" s="8" t="s">
        <v>11</v>
      </c>
      <c r="B83" s="14" t="s">
        <v>31</v>
      </c>
      <c r="C83" s="15" t="s">
        <v>13</v>
      </c>
      <c r="D83" s="13" t="s">
        <v>146</v>
      </c>
      <c r="E83" s="12">
        <v>26610983797</v>
      </c>
      <c r="F83" s="12">
        <v>9864095244.1800003</v>
      </c>
    </row>
    <row r="84" spans="1:6" x14ac:dyDescent="0.15">
      <c r="A84" s="8" t="s">
        <v>190</v>
      </c>
      <c r="B84" s="16" t="s">
        <v>191</v>
      </c>
      <c r="C84" s="10" t="s">
        <v>34</v>
      </c>
      <c r="D84" s="13" t="s">
        <v>192</v>
      </c>
      <c r="E84" s="12">
        <v>20523875326.389999</v>
      </c>
      <c r="F84" s="12">
        <v>0</v>
      </c>
    </row>
    <row r="85" spans="1:6" x14ac:dyDescent="0.15">
      <c r="A85" s="8" t="s">
        <v>190</v>
      </c>
      <c r="B85" s="16" t="s">
        <v>191</v>
      </c>
      <c r="C85" s="10" t="s">
        <v>34</v>
      </c>
      <c r="D85" s="13" t="s">
        <v>193</v>
      </c>
      <c r="E85" s="12">
        <v>13040171633.129999</v>
      </c>
      <c r="F85" s="12">
        <v>0</v>
      </c>
    </row>
    <row r="86" spans="1:6" x14ac:dyDescent="0.15">
      <c r="A86" s="8" t="s">
        <v>190</v>
      </c>
      <c r="B86" s="16" t="s">
        <v>191</v>
      </c>
      <c r="C86" s="10" t="s">
        <v>34</v>
      </c>
      <c r="D86" s="13" t="s">
        <v>194</v>
      </c>
      <c r="E86" s="12">
        <v>23370697212.040001</v>
      </c>
      <c r="F86" s="12">
        <v>0</v>
      </c>
    </row>
    <row r="87" spans="1:6" x14ac:dyDescent="0.15">
      <c r="A87" s="8" t="s">
        <v>190</v>
      </c>
      <c r="B87" s="16" t="s">
        <v>191</v>
      </c>
      <c r="C87" s="10" t="s">
        <v>34</v>
      </c>
      <c r="D87" s="13" t="s">
        <v>195</v>
      </c>
      <c r="E87" s="12">
        <v>13915161504.049999</v>
      </c>
      <c r="F87" s="12">
        <v>0</v>
      </c>
    </row>
    <row r="88" spans="1:6" x14ac:dyDescent="0.15">
      <c r="A88" s="8" t="s">
        <v>190</v>
      </c>
      <c r="B88" s="16" t="s">
        <v>191</v>
      </c>
      <c r="C88" s="10" t="s">
        <v>34</v>
      </c>
      <c r="D88" s="13" t="s">
        <v>196</v>
      </c>
      <c r="E88" s="12">
        <v>7743942617.1599998</v>
      </c>
      <c r="F88" s="12">
        <v>0</v>
      </c>
    </row>
    <row r="89" spans="1:6" x14ac:dyDescent="0.15">
      <c r="A89" s="8" t="s">
        <v>190</v>
      </c>
      <c r="B89" s="16" t="s">
        <v>191</v>
      </c>
      <c r="C89" s="10" t="s">
        <v>34</v>
      </c>
      <c r="D89" s="13" t="s">
        <v>197</v>
      </c>
      <c r="E89" s="12">
        <v>22975540496.540001</v>
      </c>
      <c r="F89" s="12">
        <v>0</v>
      </c>
    </row>
    <row r="90" spans="1:6" x14ac:dyDescent="0.15">
      <c r="A90" s="8" t="s">
        <v>190</v>
      </c>
      <c r="B90" s="16" t="s">
        <v>191</v>
      </c>
      <c r="C90" s="10" t="s">
        <v>34</v>
      </c>
      <c r="D90" s="13" t="s">
        <v>198</v>
      </c>
      <c r="E90" s="12">
        <v>4290272917.7800002</v>
      </c>
      <c r="F90" s="12">
        <v>0</v>
      </c>
    </row>
    <row r="91" spans="1:6" x14ac:dyDescent="0.15">
      <c r="A91" s="8" t="s">
        <v>190</v>
      </c>
      <c r="B91" s="16" t="s">
        <v>191</v>
      </c>
      <c r="C91" s="10" t="s">
        <v>34</v>
      </c>
      <c r="D91" s="13" t="s">
        <v>199</v>
      </c>
      <c r="E91" s="12">
        <v>8128938160.3500004</v>
      </c>
      <c r="F91" s="12">
        <v>0</v>
      </c>
    </row>
    <row r="92" spans="1:6" x14ac:dyDescent="0.15">
      <c r="A92" s="8" t="s">
        <v>190</v>
      </c>
      <c r="B92" s="16" t="s">
        <v>191</v>
      </c>
      <c r="C92" s="17" t="s">
        <v>35</v>
      </c>
      <c r="D92" s="13" t="s">
        <v>200</v>
      </c>
      <c r="E92" s="12">
        <v>34590058934.120003</v>
      </c>
      <c r="F92" s="12">
        <v>0</v>
      </c>
    </row>
    <row r="93" spans="1:6" x14ac:dyDescent="0.15">
      <c r="A93" s="8" t="s">
        <v>190</v>
      </c>
      <c r="B93" s="16" t="s">
        <v>191</v>
      </c>
      <c r="C93" s="17" t="s">
        <v>35</v>
      </c>
      <c r="D93" s="13" t="s">
        <v>201</v>
      </c>
      <c r="E93" s="12">
        <v>45360132019.019997</v>
      </c>
      <c r="F93" s="12">
        <v>0</v>
      </c>
    </row>
    <row r="94" spans="1:6" x14ac:dyDescent="0.15">
      <c r="A94" s="8" t="s">
        <v>190</v>
      </c>
      <c r="B94" s="16" t="s">
        <v>191</v>
      </c>
      <c r="C94" s="10" t="s">
        <v>36</v>
      </c>
      <c r="D94" s="13" t="s">
        <v>202</v>
      </c>
      <c r="E94" s="12">
        <v>301331027.44999999</v>
      </c>
      <c r="F94" s="12">
        <v>0</v>
      </c>
    </row>
    <row r="95" spans="1:6" x14ac:dyDescent="0.15">
      <c r="A95" s="8" t="s">
        <v>190</v>
      </c>
      <c r="B95" s="16" t="s">
        <v>191</v>
      </c>
      <c r="C95" s="10" t="s">
        <v>36</v>
      </c>
      <c r="D95" s="13" t="s">
        <v>203</v>
      </c>
      <c r="E95" s="12">
        <v>2250199229.9200001</v>
      </c>
      <c r="F95" s="12">
        <v>0</v>
      </c>
    </row>
    <row r="96" spans="1:6" x14ac:dyDescent="0.15">
      <c r="A96" s="8" t="s">
        <v>190</v>
      </c>
      <c r="B96" s="16" t="s">
        <v>191</v>
      </c>
      <c r="C96" s="10" t="s">
        <v>36</v>
      </c>
      <c r="D96" s="13" t="s">
        <v>204</v>
      </c>
      <c r="E96" s="12">
        <v>125228479.11</v>
      </c>
      <c r="F96" s="12">
        <v>0</v>
      </c>
    </row>
    <row r="97" spans="1:6" x14ac:dyDescent="0.15">
      <c r="A97" s="8" t="s">
        <v>190</v>
      </c>
      <c r="B97" s="16" t="s">
        <v>191</v>
      </c>
      <c r="C97" s="10" t="s">
        <v>36</v>
      </c>
      <c r="D97" s="13" t="s">
        <v>205</v>
      </c>
      <c r="E97" s="12">
        <v>2739372975.6500001</v>
      </c>
      <c r="F97" s="12">
        <v>0</v>
      </c>
    </row>
    <row r="98" spans="1:6" x14ac:dyDescent="0.15">
      <c r="A98" s="8" t="s">
        <v>190</v>
      </c>
      <c r="B98" s="16" t="s">
        <v>191</v>
      </c>
      <c r="C98" s="10" t="s">
        <v>36</v>
      </c>
      <c r="D98" s="13" t="s">
        <v>206</v>
      </c>
      <c r="E98" s="12">
        <v>3636400223.0799999</v>
      </c>
      <c r="F98" s="12">
        <v>0</v>
      </c>
    </row>
    <row r="99" spans="1:6" x14ac:dyDescent="0.15">
      <c r="A99" s="8" t="s">
        <v>190</v>
      </c>
      <c r="B99" s="16" t="s">
        <v>191</v>
      </c>
      <c r="C99" s="10" t="s">
        <v>36</v>
      </c>
      <c r="D99" s="13" t="s">
        <v>207</v>
      </c>
      <c r="E99" s="12">
        <v>6007914541.8800001</v>
      </c>
      <c r="F99" s="12">
        <v>0</v>
      </c>
    </row>
    <row r="100" spans="1:6" x14ac:dyDescent="0.15">
      <c r="A100" s="8" t="s">
        <v>190</v>
      </c>
      <c r="B100" s="16" t="s">
        <v>191</v>
      </c>
      <c r="C100" s="10" t="s">
        <v>36</v>
      </c>
      <c r="D100" s="13" t="s">
        <v>208</v>
      </c>
      <c r="E100" s="12">
        <v>1895489563.3299999</v>
      </c>
      <c r="F100" s="12">
        <v>0</v>
      </c>
    </row>
    <row r="101" spans="1:6" x14ac:dyDescent="0.15">
      <c r="A101" s="8" t="s">
        <v>11</v>
      </c>
      <c r="B101" s="9" t="s">
        <v>37</v>
      </c>
      <c r="C101" s="10" t="s">
        <v>38</v>
      </c>
      <c r="D101" s="13" t="s">
        <v>209</v>
      </c>
      <c r="E101" s="12">
        <v>20901828417</v>
      </c>
      <c r="F101" s="12">
        <v>0</v>
      </c>
    </row>
    <row r="102" spans="1:6" x14ac:dyDescent="0.15">
      <c r="A102" s="8" t="s">
        <v>11</v>
      </c>
      <c r="B102" s="9" t="s">
        <v>37</v>
      </c>
      <c r="C102" s="10" t="s">
        <v>38</v>
      </c>
      <c r="D102" s="13" t="s">
        <v>210</v>
      </c>
      <c r="E102" s="12">
        <v>8255972799</v>
      </c>
      <c r="F102" s="12">
        <v>0</v>
      </c>
    </row>
    <row r="103" spans="1:6" x14ac:dyDescent="0.15">
      <c r="A103" s="8" t="s">
        <v>11</v>
      </c>
      <c r="B103" s="9" t="s">
        <v>37</v>
      </c>
      <c r="C103" s="10" t="s">
        <v>38</v>
      </c>
      <c r="D103" s="13" t="s">
        <v>211</v>
      </c>
      <c r="E103" s="12">
        <v>43175495214</v>
      </c>
      <c r="F103" s="12">
        <v>0</v>
      </c>
    </row>
    <row r="104" spans="1:6" x14ac:dyDescent="0.15">
      <c r="A104" s="8" t="s">
        <v>11</v>
      </c>
      <c r="B104" s="9" t="s">
        <v>37</v>
      </c>
      <c r="C104" s="10" t="s">
        <v>38</v>
      </c>
      <c r="D104" s="13" t="s">
        <v>212</v>
      </c>
      <c r="E104" s="12">
        <v>65324449431</v>
      </c>
      <c r="F104" s="12">
        <v>0</v>
      </c>
    </row>
    <row r="105" spans="1:6" x14ac:dyDescent="0.15">
      <c r="A105" s="8" t="s">
        <v>11</v>
      </c>
      <c r="B105" s="9" t="s">
        <v>37</v>
      </c>
      <c r="C105" s="10" t="s">
        <v>38</v>
      </c>
      <c r="D105" s="13" t="s">
        <v>213</v>
      </c>
      <c r="E105" s="12">
        <v>38137106980</v>
      </c>
      <c r="F105" s="12">
        <v>0</v>
      </c>
    </row>
    <row r="106" spans="1:6" x14ac:dyDescent="0.15">
      <c r="A106" s="8" t="s">
        <v>11</v>
      </c>
      <c r="B106" s="9" t="s">
        <v>37</v>
      </c>
      <c r="C106" s="10" t="s">
        <v>38</v>
      </c>
      <c r="D106" s="13" t="s">
        <v>214</v>
      </c>
      <c r="E106" s="12">
        <v>73630307263</v>
      </c>
      <c r="F106" s="12">
        <v>0</v>
      </c>
    </row>
    <row r="107" spans="1:6" x14ac:dyDescent="0.15">
      <c r="A107" s="8" t="s">
        <v>11</v>
      </c>
      <c r="B107" s="18" t="s">
        <v>39</v>
      </c>
      <c r="C107" s="10" t="s">
        <v>40</v>
      </c>
      <c r="D107" s="13" t="s">
        <v>215</v>
      </c>
      <c r="E107" s="12">
        <v>1246769490</v>
      </c>
      <c r="F107" s="12">
        <v>0</v>
      </c>
    </row>
    <row r="108" spans="1:6" x14ac:dyDescent="0.15">
      <c r="A108" s="8" t="s">
        <v>11</v>
      </c>
      <c r="B108" s="18" t="s">
        <v>39</v>
      </c>
      <c r="C108" s="10" t="s">
        <v>40</v>
      </c>
      <c r="D108" s="13" t="s">
        <v>216</v>
      </c>
      <c r="E108" s="12">
        <v>7317994835</v>
      </c>
      <c r="F108" s="12">
        <v>0</v>
      </c>
    </row>
    <row r="109" spans="1:6" x14ac:dyDescent="0.15">
      <c r="A109" s="8" t="s">
        <v>11</v>
      </c>
      <c r="B109" s="18" t="s">
        <v>39</v>
      </c>
      <c r="C109" s="10" t="s">
        <v>40</v>
      </c>
      <c r="D109" s="13" t="s">
        <v>217</v>
      </c>
      <c r="E109" s="12">
        <v>13660257025</v>
      </c>
      <c r="F109" s="12">
        <v>0</v>
      </c>
    </row>
    <row r="110" spans="1:6" x14ac:dyDescent="0.15">
      <c r="A110" s="8" t="s">
        <v>11</v>
      </c>
      <c r="B110" s="18" t="s">
        <v>39</v>
      </c>
      <c r="C110" s="10" t="s">
        <v>40</v>
      </c>
      <c r="D110" s="13" t="s">
        <v>218</v>
      </c>
      <c r="E110" s="12">
        <v>9974155923</v>
      </c>
      <c r="F110" s="12">
        <v>0</v>
      </c>
    </row>
    <row r="111" spans="1:6" x14ac:dyDescent="0.15">
      <c r="A111" s="8" t="s">
        <v>11</v>
      </c>
      <c r="B111" s="18" t="s">
        <v>39</v>
      </c>
      <c r="C111" s="10" t="s">
        <v>40</v>
      </c>
      <c r="D111" s="13" t="s">
        <v>219</v>
      </c>
      <c r="E111" s="12">
        <v>18864164465</v>
      </c>
      <c r="F111" s="12">
        <v>0</v>
      </c>
    </row>
    <row r="112" spans="1:6" x14ac:dyDescent="0.15">
      <c r="A112" s="8" t="s">
        <v>11</v>
      </c>
      <c r="B112" s="18" t="s">
        <v>39</v>
      </c>
      <c r="C112" s="10" t="s">
        <v>40</v>
      </c>
      <c r="D112" s="13" t="s">
        <v>220</v>
      </c>
      <c r="E112" s="12">
        <v>15394892839</v>
      </c>
      <c r="F112" s="12">
        <v>0</v>
      </c>
    </row>
    <row r="113" spans="1:6" x14ac:dyDescent="0.15">
      <c r="A113" s="8" t="s">
        <v>11</v>
      </c>
      <c r="B113" s="18" t="s">
        <v>39</v>
      </c>
      <c r="C113" s="10" t="s">
        <v>40</v>
      </c>
      <c r="D113" s="13" t="s">
        <v>221</v>
      </c>
      <c r="E113" s="12">
        <v>15286478101</v>
      </c>
      <c r="F113" s="12">
        <v>0</v>
      </c>
    </row>
    <row r="114" spans="1:6" x14ac:dyDescent="0.15">
      <c r="A114" s="8" t="s">
        <v>11</v>
      </c>
      <c r="B114" s="18" t="s">
        <v>39</v>
      </c>
      <c r="C114" s="10" t="s">
        <v>40</v>
      </c>
      <c r="D114" s="13" t="s">
        <v>222</v>
      </c>
      <c r="E114" s="12">
        <v>14364952824</v>
      </c>
      <c r="F114" s="12">
        <v>0</v>
      </c>
    </row>
    <row r="115" spans="1:6" x14ac:dyDescent="0.15">
      <c r="A115" s="8" t="s">
        <v>11</v>
      </c>
      <c r="B115" s="18" t="s">
        <v>39</v>
      </c>
      <c r="C115" s="10" t="s">
        <v>40</v>
      </c>
      <c r="D115" s="13" t="s">
        <v>223</v>
      </c>
      <c r="E115" s="12">
        <v>27298831105</v>
      </c>
      <c r="F115" s="12">
        <v>0</v>
      </c>
    </row>
    <row r="116" spans="1:6" x14ac:dyDescent="0.15">
      <c r="A116" s="8" t="s">
        <v>11</v>
      </c>
      <c r="B116" s="18" t="s">
        <v>39</v>
      </c>
      <c r="C116" s="10" t="s">
        <v>40</v>
      </c>
      <c r="D116" s="13" t="s">
        <v>224</v>
      </c>
      <c r="E116" s="12">
        <v>8792435276</v>
      </c>
      <c r="F116" s="12">
        <v>0</v>
      </c>
    </row>
    <row r="117" spans="1:6" x14ac:dyDescent="0.15">
      <c r="A117" s="8" t="s">
        <v>11</v>
      </c>
      <c r="B117" s="18" t="s">
        <v>39</v>
      </c>
      <c r="C117" s="10" t="s">
        <v>41</v>
      </c>
      <c r="D117" s="13" t="s">
        <v>225</v>
      </c>
      <c r="E117" s="12">
        <v>20761422385</v>
      </c>
      <c r="F117" s="12">
        <v>0</v>
      </c>
    </row>
    <row r="118" spans="1:6" x14ac:dyDescent="0.15">
      <c r="A118" s="8" t="s">
        <v>11</v>
      </c>
      <c r="B118" s="18" t="s">
        <v>39</v>
      </c>
      <c r="C118" s="10" t="s">
        <v>41</v>
      </c>
      <c r="D118" s="13" t="s">
        <v>226</v>
      </c>
      <c r="E118" s="12">
        <v>18105261296</v>
      </c>
      <c r="F118" s="12">
        <v>0</v>
      </c>
    </row>
    <row r="119" spans="1:6" x14ac:dyDescent="0.15">
      <c r="A119" s="8" t="s">
        <v>11</v>
      </c>
      <c r="B119" s="18" t="s">
        <v>39</v>
      </c>
      <c r="C119" s="10" t="s">
        <v>41</v>
      </c>
      <c r="D119" s="13" t="s">
        <v>227</v>
      </c>
      <c r="E119" s="12">
        <v>12034035951</v>
      </c>
      <c r="F119" s="12">
        <v>0</v>
      </c>
    </row>
    <row r="120" spans="1:6" x14ac:dyDescent="0.15">
      <c r="A120" s="8" t="s">
        <v>11</v>
      </c>
      <c r="B120" s="18" t="s">
        <v>39</v>
      </c>
      <c r="C120" s="10" t="s">
        <v>41</v>
      </c>
      <c r="D120" s="13" t="s">
        <v>228</v>
      </c>
      <c r="E120" s="12">
        <v>7534824311</v>
      </c>
      <c r="F120" s="12">
        <v>0</v>
      </c>
    </row>
    <row r="121" spans="1:6" x14ac:dyDescent="0.15">
      <c r="A121" s="8" t="s">
        <v>11</v>
      </c>
      <c r="B121" s="18" t="s">
        <v>39</v>
      </c>
      <c r="C121" s="10" t="s">
        <v>38</v>
      </c>
      <c r="D121" s="11" t="s">
        <v>229</v>
      </c>
      <c r="E121" s="12">
        <v>39322025581</v>
      </c>
      <c r="F121" s="12">
        <v>0</v>
      </c>
    </row>
    <row r="122" spans="1:6" x14ac:dyDescent="0.15">
      <c r="A122" s="8" t="s">
        <v>11</v>
      </c>
      <c r="B122" s="18" t="s">
        <v>230</v>
      </c>
      <c r="C122" s="15" t="s">
        <v>13</v>
      </c>
      <c r="D122" s="13" t="s">
        <v>231</v>
      </c>
      <c r="E122" s="12">
        <v>2649187253.40131</v>
      </c>
      <c r="F122" s="12">
        <v>0</v>
      </c>
    </row>
    <row r="123" spans="1:6" x14ac:dyDescent="0.15">
      <c r="A123" s="8" t="s">
        <v>11</v>
      </c>
      <c r="B123" s="18" t="s">
        <v>230</v>
      </c>
      <c r="C123" s="10" t="s">
        <v>21</v>
      </c>
      <c r="D123" s="13" t="s">
        <v>232</v>
      </c>
      <c r="E123" s="12">
        <v>92514762422.543594</v>
      </c>
      <c r="F123" s="12">
        <v>0</v>
      </c>
    </row>
    <row r="124" spans="1:6" x14ac:dyDescent="0.15">
      <c r="A124" s="8" t="s">
        <v>11</v>
      </c>
      <c r="B124" s="18" t="s">
        <v>230</v>
      </c>
      <c r="C124" s="10" t="s">
        <v>21</v>
      </c>
      <c r="D124" s="13" t="s">
        <v>233</v>
      </c>
      <c r="E124" s="12">
        <v>17967520377.266201</v>
      </c>
      <c r="F124" s="12">
        <v>0</v>
      </c>
    </row>
    <row r="125" spans="1:6" x14ac:dyDescent="0.15">
      <c r="A125" s="8" t="s">
        <v>11</v>
      </c>
      <c r="B125" s="18" t="s">
        <v>230</v>
      </c>
      <c r="C125" s="10" t="s">
        <v>21</v>
      </c>
      <c r="D125" s="13" t="s">
        <v>124</v>
      </c>
      <c r="E125" s="12">
        <v>49518486159.745598</v>
      </c>
      <c r="F125" s="12">
        <v>0</v>
      </c>
    </row>
    <row r="126" spans="1:6" x14ac:dyDescent="0.15">
      <c r="A126" s="8" t="s">
        <v>11</v>
      </c>
      <c r="B126" s="18" t="s">
        <v>230</v>
      </c>
      <c r="C126" s="10" t="s">
        <v>21</v>
      </c>
      <c r="D126" s="13" t="s">
        <v>234</v>
      </c>
      <c r="E126" s="12">
        <v>10780512226.359699</v>
      </c>
      <c r="F126" s="12">
        <v>0</v>
      </c>
    </row>
    <row r="127" spans="1:6" x14ac:dyDescent="0.15">
      <c r="A127" s="8" t="s">
        <v>11</v>
      </c>
      <c r="B127" s="18" t="s">
        <v>230</v>
      </c>
      <c r="C127" s="10" t="s">
        <v>21</v>
      </c>
      <c r="D127" s="13" t="s">
        <v>235</v>
      </c>
      <c r="E127" s="12">
        <v>65279595034.683502</v>
      </c>
      <c r="F127" s="12">
        <v>0</v>
      </c>
    </row>
    <row r="128" spans="1:6" x14ac:dyDescent="0.15">
      <c r="A128" s="8" t="s">
        <v>11</v>
      </c>
      <c r="B128" s="16" t="s">
        <v>236</v>
      </c>
      <c r="C128" s="10" t="s">
        <v>23</v>
      </c>
      <c r="D128" s="13" t="s">
        <v>237</v>
      </c>
      <c r="E128" s="12">
        <v>0</v>
      </c>
      <c r="F128" s="12">
        <v>0</v>
      </c>
    </row>
    <row r="129" spans="1:6" x14ac:dyDescent="0.15">
      <c r="A129" s="8" t="s">
        <v>11</v>
      </c>
      <c r="B129" s="16" t="s">
        <v>236</v>
      </c>
      <c r="C129" s="10" t="s">
        <v>23</v>
      </c>
      <c r="D129" s="13" t="s">
        <v>238</v>
      </c>
      <c r="E129" s="12">
        <v>0</v>
      </c>
      <c r="F129" s="12">
        <v>0</v>
      </c>
    </row>
    <row r="130" spans="1:6" x14ac:dyDescent="0.15">
      <c r="A130" s="8" t="s">
        <v>11</v>
      </c>
      <c r="B130" s="16" t="s">
        <v>236</v>
      </c>
      <c r="C130" s="10" t="s">
        <v>23</v>
      </c>
      <c r="D130" s="13" t="s">
        <v>156</v>
      </c>
      <c r="E130" s="12">
        <v>0</v>
      </c>
      <c r="F130" s="12">
        <v>0</v>
      </c>
    </row>
    <row r="131" spans="1:6" x14ac:dyDescent="0.15">
      <c r="A131" s="8" t="s">
        <v>11</v>
      </c>
      <c r="B131" s="16" t="s">
        <v>236</v>
      </c>
      <c r="C131" s="10" t="s">
        <v>239</v>
      </c>
      <c r="D131" s="13" t="s">
        <v>239</v>
      </c>
      <c r="E131" s="12">
        <v>0</v>
      </c>
      <c r="F131" s="12">
        <v>0</v>
      </c>
    </row>
    <row r="132" spans="1:6" x14ac:dyDescent="0.15">
      <c r="A132" s="8" t="s">
        <v>11</v>
      </c>
      <c r="B132" s="16" t="s">
        <v>236</v>
      </c>
      <c r="C132" s="10" t="s">
        <v>21</v>
      </c>
      <c r="D132" s="13" t="s">
        <v>240</v>
      </c>
      <c r="E132" s="12">
        <v>0</v>
      </c>
      <c r="F132" s="12">
        <v>0</v>
      </c>
    </row>
    <row r="133" spans="1:6" x14ac:dyDescent="0.15">
      <c r="A133" s="8" t="s">
        <v>11</v>
      </c>
      <c r="B133" s="16" t="s">
        <v>236</v>
      </c>
      <c r="C133" s="10" t="s">
        <v>21</v>
      </c>
      <c r="D133" s="13" t="s">
        <v>241</v>
      </c>
      <c r="E133" s="12">
        <v>0</v>
      </c>
      <c r="F133" s="12">
        <v>0</v>
      </c>
    </row>
    <row r="134" spans="1:6" x14ac:dyDescent="0.15">
      <c r="A134" s="8" t="s">
        <v>11</v>
      </c>
      <c r="B134" s="16" t="s">
        <v>236</v>
      </c>
      <c r="C134" s="10" t="s">
        <v>21</v>
      </c>
      <c r="D134" s="13" t="s">
        <v>242</v>
      </c>
      <c r="E134" s="12">
        <v>0</v>
      </c>
      <c r="F134" s="12">
        <v>0</v>
      </c>
    </row>
    <row r="135" spans="1:6" x14ac:dyDescent="0.15">
      <c r="A135" s="8" t="s">
        <v>11</v>
      </c>
      <c r="B135" s="16" t="s">
        <v>236</v>
      </c>
      <c r="C135" s="10" t="s">
        <v>21</v>
      </c>
      <c r="D135" s="13" t="s">
        <v>243</v>
      </c>
      <c r="E135" s="12">
        <v>0</v>
      </c>
      <c r="F135" s="12">
        <v>0</v>
      </c>
    </row>
    <row r="136" spans="1:6" x14ac:dyDescent="0.15">
      <c r="A136" s="8" t="s">
        <v>44</v>
      </c>
      <c r="B136" s="16" t="s">
        <v>244</v>
      </c>
      <c r="C136" s="19" t="s">
        <v>25</v>
      </c>
      <c r="D136" s="11" t="s">
        <v>245</v>
      </c>
      <c r="E136" s="12">
        <v>0</v>
      </c>
      <c r="F136" s="12">
        <v>0</v>
      </c>
    </row>
    <row r="137" spans="1:6" x14ac:dyDescent="0.15">
      <c r="A137" s="8" t="s">
        <v>44</v>
      </c>
      <c r="B137" s="16" t="s">
        <v>244</v>
      </c>
      <c r="C137" s="10" t="s">
        <v>21</v>
      </c>
      <c r="D137" s="11" t="s">
        <v>145</v>
      </c>
      <c r="E137" s="12">
        <v>174559610336.78799</v>
      </c>
      <c r="F137" s="12">
        <v>0</v>
      </c>
    </row>
    <row r="138" spans="1:6" x14ac:dyDescent="0.15">
      <c r="A138" s="8" t="s">
        <v>44</v>
      </c>
      <c r="B138" s="16" t="s">
        <v>244</v>
      </c>
      <c r="C138" s="10" t="s">
        <v>21</v>
      </c>
      <c r="D138" s="11" t="s">
        <v>246</v>
      </c>
      <c r="E138" s="12">
        <v>0</v>
      </c>
      <c r="F138" s="12">
        <v>0</v>
      </c>
    </row>
    <row r="139" spans="1:6" x14ac:dyDescent="0.15">
      <c r="A139" s="8" t="s">
        <v>44</v>
      </c>
      <c r="B139" s="16" t="s">
        <v>244</v>
      </c>
      <c r="C139" s="10" t="s">
        <v>21</v>
      </c>
      <c r="D139" s="11" t="s">
        <v>247</v>
      </c>
      <c r="E139" s="12">
        <v>0</v>
      </c>
      <c r="F139" s="12">
        <v>0</v>
      </c>
    </row>
    <row r="140" spans="1:6" x14ac:dyDescent="0.15">
      <c r="A140" s="8" t="s">
        <v>44</v>
      </c>
      <c r="B140" s="16" t="s">
        <v>244</v>
      </c>
      <c r="C140" s="10" t="s">
        <v>21</v>
      </c>
      <c r="D140" s="11" t="s">
        <v>232</v>
      </c>
      <c r="E140" s="12">
        <v>142898940874.21201</v>
      </c>
      <c r="F140" s="12">
        <v>0</v>
      </c>
    </row>
    <row r="141" spans="1:6" x14ac:dyDescent="0.15">
      <c r="A141" s="8" t="s">
        <v>44</v>
      </c>
      <c r="B141" s="16" t="s">
        <v>244</v>
      </c>
      <c r="C141" s="10" t="s">
        <v>21</v>
      </c>
      <c r="D141" s="11" t="s">
        <v>248</v>
      </c>
      <c r="E141" s="12">
        <v>0</v>
      </c>
      <c r="F141" s="12">
        <v>0</v>
      </c>
    </row>
    <row r="142" spans="1:6" x14ac:dyDescent="0.15">
      <c r="A142" s="8" t="s">
        <v>44</v>
      </c>
      <c r="B142" s="16" t="s">
        <v>244</v>
      </c>
      <c r="C142" s="17" t="s">
        <v>46</v>
      </c>
      <c r="D142" s="20" t="s">
        <v>249</v>
      </c>
      <c r="E142" s="12">
        <v>0</v>
      </c>
      <c r="F142" s="12">
        <v>0</v>
      </c>
    </row>
    <row r="143" spans="1:6" ht="22.5" x14ac:dyDescent="0.15">
      <c r="A143" s="8" t="s">
        <v>11</v>
      </c>
      <c r="B143" s="18" t="s">
        <v>250</v>
      </c>
      <c r="C143" s="10" t="s">
        <v>48</v>
      </c>
      <c r="D143" s="20" t="s">
        <v>251</v>
      </c>
      <c r="E143" s="12">
        <v>16482249772.18</v>
      </c>
      <c r="F143" s="12">
        <v>4533987518.29</v>
      </c>
    </row>
    <row r="144" spans="1:6" ht="22.5" x14ac:dyDescent="0.15">
      <c r="A144" s="8" t="s">
        <v>11</v>
      </c>
      <c r="B144" s="18" t="s">
        <v>250</v>
      </c>
      <c r="C144" s="10" t="s">
        <v>48</v>
      </c>
      <c r="D144" s="20" t="s">
        <v>252</v>
      </c>
      <c r="E144" s="12">
        <v>16482249772.18</v>
      </c>
      <c r="F144" s="12">
        <v>4533987518.29</v>
      </c>
    </row>
    <row r="145" spans="1:6" ht="22.5" x14ac:dyDescent="0.15">
      <c r="A145" s="8" t="s">
        <v>11</v>
      </c>
      <c r="B145" s="18" t="s">
        <v>250</v>
      </c>
      <c r="C145" s="10" t="s">
        <v>48</v>
      </c>
      <c r="D145" s="20" t="s">
        <v>253</v>
      </c>
      <c r="E145" s="12">
        <v>25357307341.349998</v>
      </c>
      <c r="F145" s="12">
        <v>6975365412.6199999</v>
      </c>
    </row>
    <row r="146" spans="1:6" ht="22.5" x14ac:dyDescent="0.15">
      <c r="A146" s="8" t="s">
        <v>11</v>
      </c>
      <c r="B146" s="18" t="s">
        <v>250</v>
      </c>
      <c r="C146" s="10" t="s">
        <v>48</v>
      </c>
      <c r="D146" s="20" t="s">
        <v>254</v>
      </c>
      <c r="E146" s="12">
        <v>29693406897.240002</v>
      </c>
      <c r="F146" s="12">
        <v>8168152898.3199997</v>
      </c>
    </row>
    <row r="147" spans="1:6" ht="22.5" x14ac:dyDescent="0.15">
      <c r="A147" s="8" t="s">
        <v>11</v>
      </c>
      <c r="B147" s="18" t="s">
        <v>250</v>
      </c>
      <c r="C147" s="10" t="s">
        <v>48</v>
      </c>
      <c r="D147" s="20" t="s">
        <v>255</v>
      </c>
      <c r="E147" s="12">
        <v>14009912306.65</v>
      </c>
      <c r="F147" s="12">
        <v>3853889390.6300001</v>
      </c>
    </row>
    <row r="148" spans="1:6" ht="22.5" x14ac:dyDescent="0.15">
      <c r="A148" s="8" t="s">
        <v>11</v>
      </c>
      <c r="B148" s="18" t="s">
        <v>250</v>
      </c>
      <c r="C148" s="10" t="s">
        <v>48</v>
      </c>
      <c r="D148" s="20" t="s">
        <v>256</v>
      </c>
      <c r="E148" s="12">
        <v>14301521340.77</v>
      </c>
      <c r="F148" s="12">
        <v>3934106092.79</v>
      </c>
    </row>
    <row r="149" spans="1:6" ht="22.5" x14ac:dyDescent="0.15">
      <c r="A149" s="8" t="s">
        <v>11</v>
      </c>
      <c r="B149" s="18" t="s">
        <v>250</v>
      </c>
      <c r="C149" s="10" t="s">
        <v>48</v>
      </c>
      <c r="D149" s="20" t="s">
        <v>257</v>
      </c>
      <c r="E149" s="12">
        <v>6935223558.04</v>
      </c>
      <c r="F149" s="12">
        <v>1907762440.4000001</v>
      </c>
    </row>
    <row r="150" spans="1:6" ht="22.5" x14ac:dyDescent="0.15">
      <c r="A150" s="8" t="s">
        <v>11</v>
      </c>
      <c r="B150" s="18" t="s">
        <v>250</v>
      </c>
      <c r="C150" s="10" t="s">
        <v>35</v>
      </c>
      <c r="D150" s="20" t="s">
        <v>258</v>
      </c>
      <c r="E150" s="12">
        <v>84534684355.100006</v>
      </c>
      <c r="F150" s="12">
        <v>23254058701.09</v>
      </c>
    </row>
    <row r="151" spans="1:6" ht="22.5" x14ac:dyDescent="0.15">
      <c r="A151" s="8" t="s">
        <v>11</v>
      </c>
      <c r="B151" s="18" t="s">
        <v>250</v>
      </c>
      <c r="C151" s="10" t="s">
        <v>35</v>
      </c>
      <c r="D151" s="20" t="s">
        <v>259</v>
      </c>
      <c r="E151" s="12">
        <v>16315937362.49</v>
      </c>
      <c r="F151" s="12">
        <v>4488237793.5699997</v>
      </c>
    </row>
    <row r="152" spans="1:6" x14ac:dyDescent="0.15">
      <c r="A152" s="8" t="s">
        <v>11</v>
      </c>
      <c r="B152" s="9" t="s">
        <v>260</v>
      </c>
      <c r="C152" s="10" t="s">
        <v>13</v>
      </c>
      <c r="D152" s="20" t="s">
        <v>261</v>
      </c>
      <c r="E152" s="12">
        <v>8299793311</v>
      </c>
      <c r="F152" s="12">
        <v>2242197159.4000001</v>
      </c>
    </row>
    <row r="153" spans="1:6" x14ac:dyDescent="0.15">
      <c r="A153" s="8" t="s">
        <v>11</v>
      </c>
      <c r="B153" s="9" t="s">
        <v>260</v>
      </c>
      <c r="C153" s="10" t="s">
        <v>13</v>
      </c>
      <c r="D153" s="20" t="s">
        <v>262</v>
      </c>
      <c r="E153" s="12">
        <v>8299793311</v>
      </c>
      <c r="F153" s="12">
        <v>2242197159.4000001</v>
      </c>
    </row>
    <row r="154" spans="1:6" x14ac:dyDescent="0.15">
      <c r="A154" s="8" t="s">
        <v>11</v>
      </c>
      <c r="B154" s="9" t="s">
        <v>260</v>
      </c>
      <c r="C154" s="10" t="s">
        <v>13</v>
      </c>
      <c r="D154" s="20" t="s">
        <v>263</v>
      </c>
      <c r="E154" s="12">
        <v>8299793311</v>
      </c>
      <c r="F154" s="12">
        <v>2242197159.4000001</v>
      </c>
    </row>
    <row r="155" spans="1:6" x14ac:dyDescent="0.15">
      <c r="A155" s="8" t="s">
        <v>11</v>
      </c>
      <c r="B155" s="9" t="s">
        <v>260</v>
      </c>
      <c r="C155" s="10" t="s">
        <v>13</v>
      </c>
      <c r="D155" s="20" t="s">
        <v>264</v>
      </c>
      <c r="E155" s="12">
        <v>38704183605</v>
      </c>
      <c r="F155" s="12">
        <v>10455972490.43</v>
      </c>
    </row>
    <row r="156" spans="1:6" x14ac:dyDescent="0.15">
      <c r="A156" s="8" t="s">
        <v>11</v>
      </c>
      <c r="B156" s="9" t="s">
        <v>260</v>
      </c>
      <c r="C156" s="10" t="s">
        <v>13</v>
      </c>
      <c r="D156" s="20" t="s">
        <v>265</v>
      </c>
      <c r="E156" s="12">
        <v>86442458589</v>
      </c>
      <c r="F156" s="12">
        <v>23352513470.790001</v>
      </c>
    </row>
    <row r="157" spans="1:6" x14ac:dyDescent="0.15">
      <c r="A157" s="8" t="s">
        <v>11</v>
      </c>
      <c r="B157" s="9" t="s">
        <v>260</v>
      </c>
      <c r="C157" s="10" t="s">
        <v>13</v>
      </c>
      <c r="D157" s="20" t="s">
        <v>266</v>
      </c>
      <c r="E157" s="12">
        <v>27965630650</v>
      </c>
      <c r="F157" s="12">
        <v>7554942063.5799999</v>
      </c>
    </row>
    <row r="158" spans="1:6" x14ac:dyDescent="0.15">
      <c r="A158" s="8" t="s">
        <v>11</v>
      </c>
      <c r="B158" s="9" t="s">
        <v>260</v>
      </c>
      <c r="C158" s="10" t="s">
        <v>13</v>
      </c>
      <c r="D158" s="20" t="s">
        <v>267</v>
      </c>
      <c r="E158" s="12">
        <v>0</v>
      </c>
      <c r="F158" s="12">
        <v>0</v>
      </c>
    </row>
    <row r="159" spans="1:6" x14ac:dyDescent="0.15">
      <c r="A159" s="8" t="s">
        <v>11</v>
      </c>
      <c r="B159" s="9" t="s">
        <v>260</v>
      </c>
      <c r="C159" s="10" t="s">
        <v>13</v>
      </c>
      <c r="D159" s="20" t="s">
        <v>268</v>
      </c>
      <c r="E159" s="12">
        <v>0</v>
      </c>
      <c r="F159" s="12">
        <v>0</v>
      </c>
    </row>
    <row r="160" spans="1:6" x14ac:dyDescent="0.15">
      <c r="A160" s="8" t="s">
        <v>11</v>
      </c>
      <c r="B160" s="9" t="s">
        <v>269</v>
      </c>
      <c r="C160" s="10" t="s">
        <v>25</v>
      </c>
      <c r="D160" s="20" t="s">
        <v>270</v>
      </c>
      <c r="E160" s="12">
        <v>26452143628.400002</v>
      </c>
      <c r="F160" s="12">
        <v>0</v>
      </c>
    </row>
    <row r="161" spans="1:6" x14ac:dyDescent="0.15">
      <c r="A161" s="8" t="s">
        <v>11</v>
      </c>
      <c r="B161" s="9" t="s">
        <v>269</v>
      </c>
      <c r="C161" s="10" t="s">
        <v>25</v>
      </c>
      <c r="D161" s="20" t="s">
        <v>271</v>
      </c>
      <c r="E161" s="12">
        <v>15115510644.799999</v>
      </c>
      <c r="F161" s="12">
        <v>0</v>
      </c>
    </row>
    <row r="162" spans="1:6" x14ac:dyDescent="0.15">
      <c r="A162" s="8" t="s">
        <v>11</v>
      </c>
      <c r="B162" s="9" t="s">
        <v>269</v>
      </c>
      <c r="C162" s="10" t="s">
        <v>25</v>
      </c>
      <c r="D162" s="20" t="s">
        <v>272</v>
      </c>
      <c r="E162" s="12">
        <v>13226071814.200001</v>
      </c>
      <c r="F162" s="12">
        <v>0</v>
      </c>
    </row>
    <row r="163" spans="1:6" x14ac:dyDescent="0.15">
      <c r="A163" s="8" t="s">
        <v>11</v>
      </c>
      <c r="B163" s="9" t="s">
        <v>269</v>
      </c>
      <c r="C163" s="10" t="s">
        <v>25</v>
      </c>
      <c r="D163" s="20" t="s">
        <v>273</v>
      </c>
      <c r="E163" s="12">
        <v>11336632983.6</v>
      </c>
      <c r="F163" s="12">
        <v>0</v>
      </c>
    </row>
    <row r="164" spans="1:6" x14ac:dyDescent="0.15">
      <c r="A164" s="8" t="s">
        <v>11</v>
      </c>
      <c r="B164" s="9" t="s">
        <v>269</v>
      </c>
      <c r="C164" s="10" t="s">
        <v>25</v>
      </c>
      <c r="D164" s="20" t="s">
        <v>274</v>
      </c>
      <c r="E164" s="12">
        <v>47235970765</v>
      </c>
      <c r="F164" s="12">
        <v>0</v>
      </c>
    </row>
    <row r="165" spans="1:6" x14ac:dyDescent="0.15">
      <c r="A165" s="8" t="s">
        <v>11</v>
      </c>
      <c r="B165" s="9" t="s">
        <v>269</v>
      </c>
      <c r="C165" s="10" t="s">
        <v>25</v>
      </c>
      <c r="D165" s="20" t="s">
        <v>275</v>
      </c>
      <c r="E165" s="12">
        <v>51014848426.199997</v>
      </c>
      <c r="F165" s="12">
        <v>0</v>
      </c>
    </row>
    <row r="166" spans="1:6" x14ac:dyDescent="0.15">
      <c r="A166" s="8" t="s">
        <v>11</v>
      </c>
      <c r="B166" s="9" t="s">
        <v>269</v>
      </c>
      <c r="C166" s="10" t="s">
        <v>25</v>
      </c>
      <c r="D166" s="20" t="s">
        <v>276</v>
      </c>
      <c r="E166" s="12">
        <v>15115510644.799999</v>
      </c>
      <c r="F166" s="12">
        <v>0</v>
      </c>
    </row>
    <row r="167" spans="1:6" x14ac:dyDescent="0.15">
      <c r="A167" s="8" t="s">
        <v>11</v>
      </c>
      <c r="B167" s="9" t="s">
        <v>269</v>
      </c>
      <c r="C167" s="10" t="s">
        <v>25</v>
      </c>
      <c r="D167" s="20" t="s">
        <v>277</v>
      </c>
      <c r="E167" s="12">
        <v>9447194153</v>
      </c>
      <c r="F167" s="12">
        <v>0</v>
      </c>
    </row>
    <row r="168" spans="1:6" x14ac:dyDescent="0.15">
      <c r="A168" s="8" t="s">
        <v>44</v>
      </c>
      <c r="B168" s="18" t="s">
        <v>51</v>
      </c>
      <c r="C168" s="15" t="s">
        <v>36</v>
      </c>
      <c r="D168" s="20" t="s">
        <v>278</v>
      </c>
      <c r="E168" s="12">
        <v>0</v>
      </c>
      <c r="F168" s="12">
        <v>0</v>
      </c>
    </row>
    <row r="169" spans="1:6" x14ac:dyDescent="0.15">
      <c r="A169" s="8" t="s">
        <v>44</v>
      </c>
      <c r="B169" s="18" t="s">
        <v>51</v>
      </c>
      <c r="C169" s="15" t="s">
        <v>36</v>
      </c>
      <c r="D169" s="20" t="s">
        <v>279</v>
      </c>
      <c r="E169" s="12">
        <v>0</v>
      </c>
      <c r="F169" s="12">
        <v>0</v>
      </c>
    </row>
    <row r="170" spans="1:6" x14ac:dyDescent="0.15">
      <c r="A170" s="8" t="s">
        <v>44</v>
      </c>
      <c r="B170" s="18" t="s">
        <v>51</v>
      </c>
      <c r="C170" s="15" t="s">
        <v>36</v>
      </c>
      <c r="D170" s="20" t="s">
        <v>280</v>
      </c>
      <c r="E170" s="12">
        <v>4243916578.7199998</v>
      </c>
      <c r="F170" s="12">
        <v>0</v>
      </c>
    </row>
    <row r="171" spans="1:6" x14ac:dyDescent="0.15">
      <c r="A171" s="8" t="s">
        <v>44</v>
      </c>
      <c r="B171" s="18" t="s">
        <v>51</v>
      </c>
      <c r="C171" s="15" t="s">
        <v>36</v>
      </c>
      <c r="D171" s="20" t="s">
        <v>281</v>
      </c>
      <c r="E171" s="12">
        <v>30093226649.080002</v>
      </c>
      <c r="F171" s="12">
        <v>0</v>
      </c>
    </row>
    <row r="172" spans="1:6" x14ac:dyDescent="0.15">
      <c r="A172" s="8" t="s">
        <v>44</v>
      </c>
      <c r="B172" s="18" t="s">
        <v>51</v>
      </c>
      <c r="C172" s="15" t="s">
        <v>36</v>
      </c>
      <c r="D172" s="20" t="s">
        <v>282</v>
      </c>
      <c r="E172" s="12">
        <v>35237367956.610001</v>
      </c>
      <c r="F172" s="12">
        <v>0</v>
      </c>
    </row>
    <row r="173" spans="1:6" x14ac:dyDescent="0.15">
      <c r="A173" s="8" t="s">
        <v>44</v>
      </c>
      <c r="B173" s="18" t="s">
        <v>51</v>
      </c>
      <c r="C173" s="15" t="s">
        <v>36</v>
      </c>
      <c r="D173" s="20" t="s">
        <v>283</v>
      </c>
      <c r="E173" s="12">
        <v>7716211961.3000002</v>
      </c>
      <c r="F173" s="12">
        <v>0</v>
      </c>
    </row>
    <row r="174" spans="1:6" x14ac:dyDescent="0.15">
      <c r="A174" s="8" t="s">
        <v>44</v>
      </c>
      <c r="B174" s="18" t="s">
        <v>51</v>
      </c>
      <c r="C174" s="15" t="s">
        <v>36</v>
      </c>
      <c r="D174" s="20" t="s">
        <v>284</v>
      </c>
      <c r="E174" s="12">
        <v>0</v>
      </c>
      <c r="F174" s="12">
        <v>0</v>
      </c>
    </row>
    <row r="175" spans="1:6" x14ac:dyDescent="0.15">
      <c r="A175" s="8" t="s">
        <v>44</v>
      </c>
      <c r="B175" s="18" t="s">
        <v>51</v>
      </c>
      <c r="C175" s="15" t="s">
        <v>36</v>
      </c>
      <c r="D175" s="20" t="s">
        <v>285</v>
      </c>
      <c r="E175" s="12">
        <v>7201797830.5500002</v>
      </c>
      <c r="F175" s="12">
        <v>0</v>
      </c>
    </row>
    <row r="176" spans="1:6" x14ac:dyDescent="0.15">
      <c r="A176" s="8" t="s">
        <v>44</v>
      </c>
      <c r="B176" s="18" t="s">
        <v>51</v>
      </c>
      <c r="C176" s="15" t="s">
        <v>36</v>
      </c>
      <c r="D176" s="20" t="s">
        <v>286</v>
      </c>
      <c r="E176" s="12">
        <v>28164173658.740002</v>
      </c>
      <c r="F176" s="12">
        <v>0</v>
      </c>
    </row>
    <row r="177" spans="1:6" x14ac:dyDescent="0.15">
      <c r="A177" s="8" t="s">
        <v>44</v>
      </c>
      <c r="B177" s="18" t="s">
        <v>51</v>
      </c>
      <c r="C177" s="15" t="s">
        <v>36</v>
      </c>
      <c r="D177" s="20" t="s">
        <v>287</v>
      </c>
      <c r="E177" s="12">
        <v>0</v>
      </c>
      <c r="F177" s="12">
        <v>0</v>
      </c>
    </row>
    <row r="178" spans="1:6" x14ac:dyDescent="0.15">
      <c r="A178" s="8" t="s">
        <v>44</v>
      </c>
      <c r="B178" s="18" t="s">
        <v>51</v>
      </c>
      <c r="C178" s="15" t="s">
        <v>36</v>
      </c>
      <c r="D178" s="20" t="s">
        <v>288</v>
      </c>
      <c r="E178" s="12">
        <v>0</v>
      </c>
      <c r="F178" s="12">
        <v>0</v>
      </c>
    </row>
    <row r="179" spans="1:6" x14ac:dyDescent="0.15">
      <c r="A179" s="8" t="s">
        <v>44</v>
      </c>
      <c r="B179" s="18" t="s">
        <v>51</v>
      </c>
      <c r="C179" s="10" t="s">
        <v>21</v>
      </c>
      <c r="D179" s="20" t="s">
        <v>232</v>
      </c>
      <c r="E179" s="12">
        <v>684751455.23000002</v>
      </c>
      <c r="F179" s="12">
        <v>0</v>
      </c>
    </row>
    <row r="180" spans="1:6" x14ac:dyDescent="0.15">
      <c r="A180" s="8" t="s">
        <v>44</v>
      </c>
      <c r="B180" s="18" t="s">
        <v>51</v>
      </c>
      <c r="C180" s="10" t="s">
        <v>21</v>
      </c>
      <c r="D180" s="20" t="s">
        <v>289</v>
      </c>
      <c r="E180" s="12">
        <v>56606120298.769997</v>
      </c>
      <c r="F180" s="12">
        <v>0</v>
      </c>
    </row>
    <row r="181" spans="1:6" x14ac:dyDescent="0.15">
      <c r="A181" s="8" t="s">
        <v>44</v>
      </c>
      <c r="B181" s="18" t="s">
        <v>51</v>
      </c>
      <c r="C181" s="10" t="s">
        <v>21</v>
      </c>
      <c r="D181" s="20" t="s">
        <v>290</v>
      </c>
      <c r="E181" s="12">
        <v>0</v>
      </c>
      <c r="F181" s="12">
        <v>0</v>
      </c>
    </row>
    <row r="182" spans="1:6" x14ac:dyDescent="0.15">
      <c r="A182" s="8" t="s">
        <v>44</v>
      </c>
      <c r="B182" s="18" t="s">
        <v>51</v>
      </c>
      <c r="C182" s="17" t="s">
        <v>23</v>
      </c>
      <c r="D182" s="20" t="s">
        <v>291</v>
      </c>
      <c r="E182" s="12">
        <v>5786956743</v>
      </c>
      <c r="F182" s="12">
        <v>0</v>
      </c>
    </row>
    <row r="183" spans="1:6" x14ac:dyDescent="0.15">
      <c r="A183" s="8" t="s">
        <v>11</v>
      </c>
      <c r="B183" s="16" t="s">
        <v>52</v>
      </c>
      <c r="C183" s="17" t="s">
        <v>25</v>
      </c>
      <c r="D183" s="20" t="s">
        <v>292</v>
      </c>
      <c r="E183" s="12">
        <v>11090927271</v>
      </c>
      <c r="F183" s="12">
        <v>2545090202.5900002</v>
      </c>
    </row>
    <row r="184" spans="1:6" x14ac:dyDescent="0.15">
      <c r="A184" s="8" t="s">
        <v>11</v>
      </c>
      <c r="B184" s="16" t="s">
        <v>52</v>
      </c>
      <c r="C184" s="17" t="s">
        <v>25</v>
      </c>
      <c r="D184" s="20" t="s">
        <v>293</v>
      </c>
      <c r="E184" s="12">
        <v>14333552840</v>
      </c>
      <c r="F184" s="12">
        <v>3289191607.71</v>
      </c>
    </row>
    <row r="185" spans="1:6" x14ac:dyDescent="0.15">
      <c r="A185" s="8" t="s">
        <v>11</v>
      </c>
      <c r="B185" s="16" t="s">
        <v>52</v>
      </c>
      <c r="C185" s="17" t="s">
        <v>25</v>
      </c>
      <c r="D185" s="20" t="s">
        <v>294</v>
      </c>
      <c r="E185" s="12">
        <v>8752219452</v>
      </c>
      <c r="F185" s="12">
        <v>2008415296.03</v>
      </c>
    </row>
    <row r="186" spans="1:6" x14ac:dyDescent="0.15">
      <c r="A186" s="8" t="s">
        <v>11</v>
      </c>
      <c r="B186" s="16" t="s">
        <v>52</v>
      </c>
      <c r="C186" s="17" t="s">
        <v>25</v>
      </c>
      <c r="D186" s="20" t="s">
        <v>295</v>
      </c>
      <c r="E186" s="12">
        <v>12267455132</v>
      </c>
      <c r="F186" s="12">
        <v>2815073898.1799998</v>
      </c>
    </row>
    <row r="187" spans="1:6" x14ac:dyDescent="0.15">
      <c r="A187" s="8" t="s">
        <v>11</v>
      </c>
      <c r="B187" s="16" t="s">
        <v>52</v>
      </c>
      <c r="C187" s="17" t="s">
        <v>25</v>
      </c>
      <c r="D187" s="20" t="s">
        <v>296</v>
      </c>
      <c r="E187" s="12">
        <v>19757059319</v>
      </c>
      <c r="F187" s="12">
        <v>4533750594.1800003</v>
      </c>
    </row>
    <row r="188" spans="1:6" x14ac:dyDescent="0.15">
      <c r="A188" s="8" t="s">
        <v>11</v>
      </c>
      <c r="B188" s="16" t="s">
        <v>52</v>
      </c>
      <c r="C188" s="17" t="s">
        <v>25</v>
      </c>
      <c r="D188" s="20" t="s">
        <v>297</v>
      </c>
      <c r="E188" s="12">
        <v>9483962389</v>
      </c>
      <c r="F188" s="12">
        <v>2176331984.54</v>
      </c>
    </row>
    <row r="189" spans="1:6" x14ac:dyDescent="0.15">
      <c r="A189" s="8" t="s">
        <v>11</v>
      </c>
      <c r="B189" s="16" t="s">
        <v>52</v>
      </c>
      <c r="C189" s="17" t="s">
        <v>25</v>
      </c>
      <c r="D189" s="20" t="s">
        <v>298</v>
      </c>
      <c r="E189" s="12">
        <v>5423506480</v>
      </c>
      <c r="F189" s="12">
        <v>1244558986.71</v>
      </c>
    </row>
    <row r="190" spans="1:6" x14ac:dyDescent="0.15">
      <c r="A190" s="8" t="s">
        <v>11</v>
      </c>
      <c r="B190" s="16" t="s">
        <v>52</v>
      </c>
      <c r="C190" s="17" t="s">
        <v>25</v>
      </c>
      <c r="D190" s="20" t="s">
        <v>299</v>
      </c>
      <c r="E190" s="12">
        <v>24075777442</v>
      </c>
      <c r="F190" s="12">
        <v>5524788305.8199997</v>
      </c>
    </row>
    <row r="191" spans="1:6" x14ac:dyDescent="0.15">
      <c r="A191" s="8" t="s">
        <v>11</v>
      </c>
      <c r="B191" s="16" t="s">
        <v>52</v>
      </c>
      <c r="C191" s="17" t="s">
        <v>25</v>
      </c>
      <c r="D191" s="20" t="s">
        <v>245</v>
      </c>
      <c r="E191" s="12">
        <v>9067873269</v>
      </c>
      <c r="F191" s="12">
        <v>2080849946.22</v>
      </c>
    </row>
    <row r="192" spans="1:6" x14ac:dyDescent="0.15">
      <c r="A192" s="8" t="s">
        <v>11</v>
      </c>
      <c r="B192" s="16" t="s">
        <v>52</v>
      </c>
      <c r="C192" s="10" t="s">
        <v>29</v>
      </c>
      <c r="D192" s="11" t="s">
        <v>300</v>
      </c>
      <c r="E192" s="12">
        <v>20574889662</v>
      </c>
      <c r="F192" s="12">
        <v>4721422187.5900002</v>
      </c>
    </row>
    <row r="193" spans="1:6" x14ac:dyDescent="0.15">
      <c r="A193" s="8" t="s">
        <v>11</v>
      </c>
      <c r="B193" s="16" t="s">
        <v>52</v>
      </c>
      <c r="C193" s="10" t="s">
        <v>53</v>
      </c>
      <c r="D193" s="11" t="s">
        <v>301</v>
      </c>
      <c r="E193" s="12">
        <v>8651784147</v>
      </c>
      <c r="F193" s="12">
        <v>1985367907.4300001</v>
      </c>
    </row>
    <row r="194" spans="1:6" x14ac:dyDescent="0.15">
      <c r="A194" s="8" t="s">
        <v>11</v>
      </c>
      <c r="B194" s="16" t="s">
        <v>302</v>
      </c>
      <c r="C194" s="10" t="s">
        <v>25</v>
      </c>
      <c r="D194" s="11" t="s">
        <v>303</v>
      </c>
      <c r="E194" s="12">
        <v>6562632496.2030001</v>
      </c>
      <c r="F194" s="12">
        <v>1678426676.9200001</v>
      </c>
    </row>
    <row r="195" spans="1:6" x14ac:dyDescent="0.15">
      <c r="A195" s="8" t="s">
        <v>11</v>
      </c>
      <c r="B195" s="16" t="s">
        <v>302</v>
      </c>
      <c r="C195" s="10" t="s">
        <v>25</v>
      </c>
      <c r="D195" s="11" t="s">
        <v>304</v>
      </c>
      <c r="E195" s="12">
        <v>7014847508.5464001</v>
      </c>
      <c r="F195" s="12">
        <v>1794082969.1099999</v>
      </c>
    </row>
    <row r="196" spans="1:6" x14ac:dyDescent="0.15">
      <c r="A196" s="8" t="s">
        <v>11</v>
      </c>
      <c r="B196" s="16" t="s">
        <v>302</v>
      </c>
      <c r="C196" s="10" t="s">
        <v>25</v>
      </c>
      <c r="D196" s="11" t="s">
        <v>305</v>
      </c>
      <c r="E196" s="12">
        <v>4805244074.2505999</v>
      </c>
      <c r="F196" s="12">
        <v>1228965639.5999999</v>
      </c>
    </row>
    <row r="197" spans="1:6" x14ac:dyDescent="0.15">
      <c r="A197" s="8" t="s">
        <v>11</v>
      </c>
      <c r="B197" s="16" t="s">
        <v>302</v>
      </c>
      <c r="C197" s="10" t="s">
        <v>26</v>
      </c>
      <c r="D197" s="11" t="s">
        <v>160</v>
      </c>
      <c r="E197" s="12">
        <v>8753678133</v>
      </c>
      <c r="F197" s="12">
        <v>2238797755.0999999</v>
      </c>
    </row>
    <row r="198" spans="1:6" x14ac:dyDescent="0.15">
      <c r="A198" s="8" t="s">
        <v>11</v>
      </c>
      <c r="B198" s="16" t="s">
        <v>302</v>
      </c>
      <c r="C198" s="10" t="s">
        <v>46</v>
      </c>
      <c r="D198" s="11" t="s">
        <v>306</v>
      </c>
      <c r="E198" s="12">
        <v>7870169399.0754004</v>
      </c>
      <c r="F198" s="12">
        <v>2012835897.6700001</v>
      </c>
    </row>
    <row r="199" spans="1:6" x14ac:dyDescent="0.15">
      <c r="A199" s="8" t="s">
        <v>11</v>
      </c>
      <c r="B199" s="16" t="s">
        <v>302</v>
      </c>
      <c r="C199" s="10" t="s">
        <v>46</v>
      </c>
      <c r="D199" s="11" t="s">
        <v>307</v>
      </c>
      <c r="E199" s="12">
        <v>8003050233.1350002</v>
      </c>
      <c r="F199" s="12">
        <v>2046820847.5799999</v>
      </c>
    </row>
    <row r="200" spans="1:6" x14ac:dyDescent="0.15">
      <c r="A200" s="8" t="s">
        <v>11</v>
      </c>
      <c r="B200" s="16" t="s">
        <v>302</v>
      </c>
      <c r="C200" s="10" t="s">
        <v>46</v>
      </c>
      <c r="D200" s="11" t="s">
        <v>308</v>
      </c>
      <c r="E200" s="12">
        <v>2591176264.1622</v>
      </c>
      <c r="F200" s="12">
        <v>662706523.45000005</v>
      </c>
    </row>
    <row r="201" spans="1:6" x14ac:dyDescent="0.15">
      <c r="A201" s="8" t="s">
        <v>11</v>
      </c>
      <c r="B201" s="16" t="s">
        <v>302</v>
      </c>
      <c r="C201" s="10" t="s">
        <v>46</v>
      </c>
      <c r="D201" s="11" t="s">
        <v>309</v>
      </c>
      <c r="E201" s="12">
        <v>13523644884.520201</v>
      </c>
      <c r="F201" s="12">
        <v>3458741039.7199998</v>
      </c>
    </row>
    <row r="202" spans="1:6" x14ac:dyDescent="0.15">
      <c r="A202" s="8" t="s">
        <v>11</v>
      </c>
      <c r="B202" s="16" t="s">
        <v>302</v>
      </c>
      <c r="C202" s="10" t="s">
        <v>46</v>
      </c>
      <c r="D202" s="11" t="s">
        <v>310</v>
      </c>
      <c r="E202" s="12">
        <v>13795446590.551201</v>
      </c>
      <c r="F202" s="12">
        <v>3528255710.2600002</v>
      </c>
    </row>
    <row r="203" spans="1:6" x14ac:dyDescent="0.15">
      <c r="A203" s="8" t="s">
        <v>11</v>
      </c>
      <c r="B203" s="16" t="s">
        <v>302</v>
      </c>
      <c r="C203" s="10" t="s">
        <v>46</v>
      </c>
      <c r="D203" s="11" t="s">
        <v>311</v>
      </c>
      <c r="E203" s="12">
        <v>14616891746.556</v>
      </c>
      <c r="F203" s="12">
        <v>3738344491.5900002</v>
      </c>
    </row>
    <row r="204" spans="1:6" ht="22.5" x14ac:dyDescent="0.15">
      <c r="A204" s="8" t="s">
        <v>11</v>
      </c>
      <c r="B204" s="18" t="s">
        <v>56</v>
      </c>
      <c r="C204" s="10" t="s">
        <v>35</v>
      </c>
      <c r="D204" s="11" t="s">
        <v>312</v>
      </c>
      <c r="E204" s="12">
        <v>7911528906.1800003</v>
      </c>
      <c r="F204" s="12">
        <v>2630331161.4899998</v>
      </c>
    </row>
    <row r="205" spans="1:6" ht="22.5" x14ac:dyDescent="0.15">
      <c r="A205" s="8" t="s">
        <v>11</v>
      </c>
      <c r="B205" s="18" t="s">
        <v>56</v>
      </c>
      <c r="C205" s="10" t="s">
        <v>35</v>
      </c>
      <c r="D205" s="11" t="s">
        <v>313</v>
      </c>
      <c r="E205" s="12">
        <v>10322027917.889999</v>
      </c>
      <c r="F205" s="12">
        <v>3431745242.0100002</v>
      </c>
    </row>
    <row r="206" spans="1:6" ht="22.5" x14ac:dyDescent="0.15">
      <c r="A206" s="8" t="s">
        <v>11</v>
      </c>
      <c r="B206" s="18" t="s">
        <v>56</v>
      </c>
      <c r="C206" s="10" t="s">
        <v>35</v>
      </c>
      <c r="D206" s="11" t="s">
        <v>314</v>
      </c>
      <c r="E206" s="12">
        <v>4865590277.3000002</v>
      </c>
      <c r="F206" s="12">
        <v>1617653663.71</v>
      </c>
    </row>
    <row r="207" spans="1:6" ht="22.5" x14ac:dyDescent="0.15">
      <c r="A207" s="8" t="s">
        <v>11</v>
      </c>
      <c r="B207" s="18" t="s">
        <v>56</v>
      </c>
      <c r="C207" s="10" t="s">
        <v>35</v>
      </c>
      <c r="D207" s="11" t="s">
        <v>315</v>
      </c>
      <c r="E207" s="12">
        <v>5570435579.8500004</v>
      </c>
      <c r="F207" s="12">
        <v>1851992258.5</v>
      </c>
    </row>
    <row r="208" spans="1:6" ht="22.5" x14ac:dyDescent="0.15">
      <c r="A208" s="8" t="s">
        <v>11</v>
      </c>
      <c r="B208" s="18" t="s">
        <v>56</v>
      </c>
      <c r="C208" s="10" t="s">
        <v>35</v>
      </c>
      <c r="D208" s="11" t="s">
        <v>316</v>
      </c>
      <c r="E208" s="12">
        <v>13640195064.139999</v>
      </c>
      <c r="F208" s="12">
        <v>4534930043.4700003</v>
      </c>
    </row>
    <row r="209" spans="1:6" ht="22.5" x14ac:dyDescent="0.15">
      <c r="A209" s="8" t="s">
        <v>11</v>
      </c>
      <c r="B209" s="18" t="s">
        <v>56</v>
      </c>
      <c r="C209" s="10" t="s">
        <v>57</v>
      </c>
      <c r="D209" s="11" t="s">
        <v>317</v>
      </c>
      <c r="E209" s="12">
        <v>3403284265.2800002</v>
      </c>
      <c r="F209" s="12">
        <v>1131483530.3699999</v>
      </c>
    </row>
    <row r="210" spans="1:6" ht="22.5" x14ac:dyDescent="0.15">
      <c r="A210" s="8" t="s">
        <v>11</v>
      </c>
      <c r="B210" s="18" t="s">
        <v>56</v>
      </c>
      <c r="C210" s="10" t="s">
        <v>57</v>
      </c>
      <c r="D210" s="11" t="s">
        <v>318</v>
      </c>
      <c r="E210" s="12">
        <v>5919209136.2399998</v>
      </c>
      <c r="F210" s="12">
        <v>1967948348.49</v>
      </c>
    </row>
    <row r="211" spans="1:6" ht="22.5" x14ac:dyDescent="0.15">
      <c r="A211" s="8" t="s">
        <v>11</v>
      </c>
      <c r="B211" s="18" t="s">
        <v>56</v>
      </c>
      <c r="C211" s="10" t="s">
        <v>48</v>
      </c>
      <c r="D211" s="11" t="s">
        <v>319</v>
      </c>
      <c r="E211" s="12">
        <v>6707637768.8400002</v>
      </c>
      <c r="F211" s="12">
        <v>2230075734.52</v>
      </c>
    </row>
    <row r="212" spans="1:6" ht="22.5" x14ac:dyDescent="0.15">
      <c r="A212" s="8" t="s">
        <v>11</v>
      </c>
      <c r="B212" s="18" t="s">
        <v>56</v>
      </c>
      <c r="C212" s="10" t="s">
        <v>48</v>
      </c>
      <c r="D212" s="11" t="s">
        <v>320</v>
      </c>
      <c r="E212" s="12">
        <v>647234757.99000001</v>
      </c>
      <c r="F212" s="12">
        <v>215184924.91</v>
      </c>
    </row>
    <row r="213" spans="1:6" ht="22.5" x14ac:dyDescent="0.15">
      <c r="A213" s="8" t="s">
        <v>11</v>
      </c>
      <c r="B213" s="18" t="s">
        <v>56</v>
      </c>
      <c r="C213" s="10" t="s">
        <v>48</v>
      </c>
      <c r="D213" s="11" t="s">
        <v>321</v>
      </c>
      <c r="E213" s="12">
        <v>2412658128.4299998</v>
      </c>
      <c r="F213" s="12">
        <v>802131917.97000003</v>
      </c>
    </row>
    <row r="214" spans="1:6" ht="22.5" x14ac:dyDescent="0.15">
      <c r="A214" s="8" t="s">
        <v>11</v>
      </c>
      <c r="B214" s="18" t="s">
        <v>56</v>
      </c>
      <c r="C214" s="10" t="s">
        <v>48</v>
      </c>
      <c r="D214" s="11" t="s">
        <v>322</v>
      </c>
      <c r="E214" s="12">
        <v>6565716702.46</v>
      </c>
      <c r="F214" s="12">
        <v>2182891504.4299998</v>
      </c>
    </row>
    <row r="215" spans="1:6" ht="22.5" x14ac:dyDescent="0.15">
      <c r="A215" s="8" t="s">
        <v>11</v>
      </c>
      <c r="B215" s="18" t="s">
        <v>56</v>
      </c>
      <c r="C215" s="10" t="s">
        <v>48</v>
      </c>
      <c r="D215" s="11" t="s">
        <v>323</v>
      </c>
      <c r="E215" s="12">
        <v>3745969199.4000001</v>
      </c>
      <c r="F215" s="12">
        <v>1245415346.1300001</v>
      </c>
    </row>
    <row r="216" spans="1:6" x14ac:dyDescent="0.15">
      <c r="A216" s="8" t="s">
        <v>78</v>
      </c>
      <c r="B216" s="18" t="s">
        <v>324</v>
      </c>
      <c r="C216" s="10" t="s">
        <v>35</v>
      </c>
      <c r="D216" s="11" t="s">
        <v>325</v>
      </c>
      <c r="E216" s="12">
        <v>0</v>
      </c>
      <c r="F216" s="12">
        <v>0</v>
      </c>
    </row>
    <row r="217" spans="1:6" x14ac:dyDescent="0.15">
      <c r="A217" s="8" t="s">
        <v>78</v>
      </c>
      <c r="B217" s="18" t="s">
        <v>324</v>
      </c>
      <c r="C217" s="10" t="s">
        <v>35</v>
      </c>
      <c r="D217" s="11" t="s">
        <v>326</v>
      </c>
      <c r="E217" s="12">
        <v>0</v>
      </c>
      <c r="F217" s="12">
        <v>0</v>
      </c>
    </row>
    <row r="218" spans="1:6" x14ac:dyDescent="0.15">
      <c r="A218" s="8" t="s">
        <v>78</v>
      </c>
      <c r="B218" s="18" t="s">
        <v>324</v>
      </c>
      <c r="C218" s="10" t="s">
        <v>35</v>
      </c>
      <c r="D218" s="11" t="s">
        <v>327</v>
      </c>
      <c r="E218" s="12">
        <v>0</v>
      </c>
      <c r="F218" s="12">
        <v>0</v>
      </c>
    </row>
    <row r="219" spans="1:6" x14ac:dyDescent="0.15">
      <c r="A219" s="8" t="s">
        <v>78</v>
      </c>
      <c r="B219" s="18" t="s">
        <v>324</v>
      </c>
      <c r="C219" s="10" t="s">
        <v>35</v>
      </c>
      <c r="D219" s="11" t="s">
        <v>328</v>
      </c>
      <c r="E219" s="12">
        <v>0</v>
      </c>
      <c r="F219" s="12">
        <v>0</v>
      </c>
    </row>
    <row r="220" spans="1:6" x14ac:dyDescent="0.15">
      <c r="A220" s="8" t="s">
        <v>78</v>
      </c>
      <c r="B220" s="18" t="s">
        <v>324</v>
      </c>
      <c r="C220" s="10" t="s">
        <v>35</v>
      </c>
      <c r="D220" s="11" t="s">
        <v>329</v>
      </c>
      <c r="E220" s="12">
        <v>0</v>
      </c>
      <c r="F220" s="12">
        <v>0</v>
      </c>
    </row>
    <row r="221" spans="1:6" x14ac:dyDescent="0.15">
      <c r="A221" s="8" t="s">
        <v>78</v>
      </c>
      <c r="B221" s="18" t="s">
        <v>324</v>
      </c>
      <c r="C221" s="10" t="s">
        <v>35</v>
      </c>
      <c r="D221" s="11" t="s">
        <v>330</v>
      </c>
      <c r="E221" s="12">
        <v>0</v>
      </c>
      <c r="F221" s="12">
        <v>0</v>
      </c>
    </row>
    <row r="222" spans="1:6" x14ac:dyDescent="0.15">
      <c r="A222" s="8" t="s">
        <v>78</v>
      </c>
      <c r="B222" s="18" t="s">
        <v>324</v>
      </c>
      <c r="C222" s="10" t="s">
        <v>35</v>
      </c>
      <c r="D222" s="11" t="s">
        <v>331</v>
      </c>
      <c r="E222" s="12">
        <v>0</v>
      </c>
      <c r="F222" s="12">
        <v>0</v>
      </c>
    </row>
    <row r="223" spans="1:6" x14ac:dyDescent="0.15">
      <c r="A223" s="8" t="s">
        <v>78</v>
      </c>
      <c r="B223" s="18" t="s">
        <v>324</v>
      </c>
      <c r="C223" s="10" t="s">
        <v>35</v>
      </c>
      <c r="D223" s="11" t="s">
        <v>332</v>
      </c>
      <c r="E223" s="12">
        <v>0</v>
      </c>
      <c r="F223" s="12">
        <v>0</v>
      </c>
    </row>
    <row r="224" spans="1:6" x14ac:dyDescent="0.15">
      <c r="A224" s="8" t="s">
        <v>78</v>
      </c>
      <c r="B224" s="18" t="s">
        <v>324</v>
      </c>
      <c r="C224" s="10" t="s">
        <v>35</v>
      </c>
      <c r="D224" s="11" t="s">
        <v>333</v>
      </c>
      <c r="E224" s="12">
        <v>0</v>
      </c>
      <c r="F224" s="12">
        <v>0</v>
      </c>
    </row>
    <row r="225" spans="1:6" x14ac:dyDescent="0.15">
      <c r="A225" s="8" t="s">
        <v>78</v>
      </c>
      <c r="B225" s="18" t="s">
        <v>324</v>
      </c>
      <c r="C225" s="10" t="s">
        <v>35</v>
      </c>
      <c r="D225" s="11" t="s">
        <v>258</v>
      </c>
      <c r="E225" s="12">
        <v>0</v>
      </c>
      <c r="F225" s="12">
        <v>0</v>
      </c>
    </row>
    <row r="226" spans="1:6" x14ac:dyDescent="0.15">
      <c r="A226" s="8" t="s">
        <v>78</v>
      </c>
      <c r="B226" s="18" t="s">
        <v>324</v>
      </c>
      <c r="C226" s="10" t="s">
        <v>48</v>
      </c>
      <c r="D226" s="11" t="s">
        <v>334</v>
      </c>
      <c r="E226" s="12">
        <v>0</v>
      </c>
      <c r="F226" s="12">
        <v>0</v>
      </c>
    </row>
    <row r="227" spans="1:6" x14ac:dyDescent="0.15">
      <c r="A227" s="8" t="s">
        <v>78</v>
      </c>
      <c r="B227" s="18" t="s">
        <v>324</v>
      </c>
      <c r="C227" s="10" t="s">
        <v>48</v>
      </c>
      <c r="D227" s="11" t="s">
        <v>335</v>
      </c>
      <c r="E227" s="12">
        <v>0</v>
      </c>
      <c r="F227" s="12">
        <v>0</v>
      </c>
    </row>
    <row r="228" spans="1:6" x14ac:dyDescent="0.15">
      <c r="A228" s="8" t="s">
        <v>78</v>
      </c>
      <c r="B228" s="18" t="s">
        <v>324</v>
      </c>
      <c r="C228" s="10" t="s">
        <v>48</v>
      </c>
      <c r="D228" s="11" t="s">
        <v>336</v>
      </c>
      <c r="E228" s="12">
        <v>0</v>
      </c>
      <c r="F228" s="12">
        <v>0</v>
      </c>
    </row>
    <row r="229" spans="1:6" x14ac:dyDescent="0.15">
      <c r="A229" s="8" t="s">
        <v>78</v>
      </c>
      <c r="B229" s="18" t="s">
        <v>324</v>
      </c>
      <c r="C229" s="10" t="s">
        <v>48</v>
      </c>
      <c r="D229" s="11" t="s">
        <v>337</v>
      </c>
      <c r="E229" s="12">
        <v>0</v>
      </c>
      <c r="F229" s="12">
        <v>0</v>
      </c>
    </row>
    <row r="230" spans="1:6" x14ac:dyDescent="0.15">
      <c r="A230" s="8" t="s">
        <v>78</v>
      </c>
      <c r="B230" s="18" t="s">
        <v>324</v>
      </c>
      <c r="C230" s="10" t="s">
        <v>48</v>
      </c>
      <c r="D230" s="11" t="s">
        <v>338</v>
      </c>
      <c r="E230" s="12">
        <v>0</v>
      </c>
      <c r="F230" s="12">
        <v>0</v>
      </c>
    </row>
    <row r="231" spans="1:6" x14ac:dyDescent="0.15">
      <c r="A231" s="8" t="s">
        <v>78</v>
      </c>
      <c r="B231" s="18" t="s">
        <v>324</v>
      </c>
      <c r="C231" s="10" t="s">
        <v>48</v>
      </c>
      <c r="D231" s="11" t="s">
        <v>339</v>
      </c>
      <c r="E231" s="12">
        <v>0</v>
      </c>
      <c r="F231" s="12">
        <v>0</v>
      </c>
    </row>
    <row r="232" spans="1:6" x14ac:dyDescent="0.15">
      <c r="A232" s="8" t="s">
        <v>78</v>
      </c>
      <c r="B232" s="18" t="s">
        <v>324</v>
      </c>
      <c r="C232" s="10" t="s">
        <v>48</v>
      </c>
      <c r="D232" s="11" t="s">
        <v>340</v>
      </c>
      <c r="E232" s="12">
        <v>0</v>
      </c>
      <c r="F232" s="12">
        <v>0</v>
      </c>
    </row>
    <row r="233" spans="1:6" x14ac:dyDescent="0.15">
      <c r="A233" s="8" t="s">
        <v>78</v>
      </c>
      <c r="B233" s="18" t="s">
        <v>324</v>
      </c>
      <c r="C233" s="10" t="s">
        <v>48</v>
      </c>
      <c r="D233" s="11" t="s">
        <v>341</v>
      </c>
      <c r="E233" s="12">
        <v>0</v>
      </c>
      <c r="F233" s="12">
        <v>0</v>
      </c>
    </row>
    <row r="234" spans="1:6" x14ac:dyDescent="0.15">
      <c r="A234" s="8" t="s">
        <v>78</v>
      </c>
      <c r="B234" s="18" t="s">
        <v>324</v>
      </c>
      <c r="C234" s="10" t="s">
        <v>57</v>
      </c>
      <c r="D234" s="11" t="s">
        <v>342</v>
      </c>
      <c r="E234" s="12">
        <v>0</v>
      </c>
      <c r="F234" s="12">
        <v>0</v>
      </c>
    </row>
    <row r="235" spans="1:6" x14ac:dyDescent="0.15">
      <c r="A235" s="8" t="s">
        <v>190</v>
      </c>
      <c r="B235" s="16" t="s">
        <v>343</v>
      </c>
      <c r="C235" s="10" t="s">
        <v>30</v>
      </c>
      <c r="D235" s="11" t="s">
        <v>344</v>
      </c>
      <c r="E235" s="12">
        <v>202337590.25</v>
      </c>
      <c r="F235" s="12">
        <v>0</v>
      </c>
    </row>
    <row r="236" spans="1:6" x14ac:dyDescent="0.15">
      <c r="A236" s="8" t="s">
        <v>190</v>
      </c>
      <c r="B236" s="16" t="s">
        <v>343</v>
      </c>
      <c r="C236" s="10" t="s">
        <v>30</v>
      </c>
      <c r="D236" s="11" t="s">
        <v>345</v>
      </c>
      <c r="E236" s="12">
        <v>1077865314.23</v>
      </c>
      <c r="F236" s="12">
        <v>0</v>
      </c>
    </row>
    <row r="237" spans="1:6" x14ac:dyDescent="0.15">
      <c r="A237" s="8" t="s">
        <v>190</v>
      </c>
      <c r="B237" s="16" t="s">
        <v>343</v>
      </c>
      <c r="C237" s="10" t="s">
        <v>30</v>
      </c>
      <c r="D237" s="11" t="s">
        <v>346</v>
      </c>
      <c r="E237" s="12">
        <v>1094720551.1199999</v>
      </c>
      <c r="F237" s="12">
        <v>0</v>
      </c>
    </row>
    <row r="238" spans="1:6" x14ac:dyDescent="0.15">
      <c r="A238" s="8" t="s">
        <v>190</v>
      </c>
      <c r="B238" s="16" t="s">
        <v>343</v>
      </c>
      <c r="C238" s="10" t="s">
        <v>29</v>
      </c>
      <c r="D238" s="11" t="s">
        <v>347</v>
      </c>
      <c r="E238" s="12">
        <v>297722266.19</v>
      </c>
      <c r="F238" s="12">
        <v>0</v>
      </c>
    </row>
    <row r="239" spans="1:6" x14ac:dyDescent="0.15">
      <c r="A239" s="8" t="s">
        <v>190</v>
      </c>
      <c r="B239" s="16" t="s">
        <v>343</v>
      </c>
      <c r="C239" s="10" t="s">
        <v>29</v>
      </c>
      <c r="D239" s="11" t="s">
        <v>348</v>
      </c>
      <c r="E239" s="12">
        <v>112353618.52</v>
      </c>
      <c r="F239" s="12">
        <v>0</v>
      </c>
    </row>
    <row r="240" spans="1:6" x14ac:dyDescent="0.15">
      <c r="A240" s="8" t="s">
        <v>190</v>
      </c>
      <c r="B240" s="16" t="s">
        <v>343</v>
      </c>
      <c r="C240" s="10" t="s">
        <v>59</v>
      </c>
      <c r="D240" s="11" t="s">
        <v>349</v>
      </c>
      <c r="E240" s="12">
        <v>98529312.120000005</v>
      </c>
      <c r="F240" s="12">
        <v>0</v>
      </c>
    </row>
    <row r="241" spans="1:6" x14ac:dyDescent="0.15">
      <c r="A241" s="8" t="s">
        <v>190</v>
      </c>
      <c r="B241" s="16" t="s">
        <v>343</v>
      </c>
      <c r="C241" s="10" t="s">
        <v>59</v>
      </c>
      <c r="D241" s="11" t="s">
        <v>350</v>
      </c>
      <c r="E241" s="12">
        <v>149666229.68000001</v>
      </c>
      <c r="F241" s="12">
        <v>0</v>
      </c>
    </row>
    <row r="242" spans="1:6" x14ac:dyDescent="0.15">
      <c r="A242" s="8" t="s">
        <v>190</v>
      </c>
      <c r="B242" s="16" t="s">
        <v>343</v>
      </c>
      <c r="C242" s="10" t="s">
        <v>59</v>
      </c>
      <c r="D242" s="11" t="s">
        <v>351</v>
      </c>
      <c r="E242" s="12">
        <v>89799737.810000002</v>
      </c>
      <c r="F242" s="12">
        <v>0</v>
      </c>
    </row>
    <row r="243" spans="1:6" x14ac:dyDescent="0.15">
      <c r="A243" s="8" t="s">
        <v>190</v>
      </c>
      <c r="B243" s="16" t="s">
        <v>343</v>
      </c>
      <c r="C243" s="10" t="s">
        <v>59</v>
      </c>
      <c r="D243" s="11" t="s">
        <v>352</v>
      </c>
      <c r="E243" s="12">
        <v>0</v>
      </c>
      <c r="F243" s="12">
        <v>0</v>
      </c>
    </row>
    <row r="244" spans="1:6" x14ac:dyDescent="0.15">
      <c r="A244" s="8" t="s">
        <v>190</v>
      </c>
      <c r="B244" s="16" t="s">
        <v>343</v>
      </c>
      <c r="C244" s="10" t="s">
        <v>59</v>
      </c>
      <c r="D244" s="11" t="s">
        <v>353</v>
      </c>
      <c r="E244" s="12">
        <v>0</v>
      </c>
      <c r="F244" s="12">
        <v>0</v>
      </c>
    </row>
    <row r="245" spans="1:6" x14ac:dyDescent="0.15">
      <c r="A245" s="8" t="s">
        <v>190</v>
      </c>
      <c r="B245" s="16" t="s">
        <v>343</v>
      </c>
      <c r="C245" s="10" t="s">
        <v>59</v>
      </c>
      <c r="D245" s="11" t="s">
        <v>354</v>
      </c>
      <c r="E245" s="12">
        <v>0</v>
      </c>
      <c r="F245" s="12">
        <v>0</v>
      </c>
    </row>
    <row r="246" spans="1:6" x14ac:dyDescent="0.15">
      <c r="A246" s="8" t="s">
        <v>190</v>
      </c>
      <c r="B246" s="16" t="s">
        <v>343</v>
      </c>
      <c r="C246" s="10" t="s">
        <v>18</v>
      </c>
      <c r="D246" s="11" t="s">
        <v>355</v>
      </c>
      <c r="E246" s="12">
        <v>6598829.7800000003</v>
      </c>
      <c r="F246" s="12">
        <v>0</v>
      </c>
    </row>
    <row r="247" spans="1:6" x14ac:dyDescent="0.15">
      <c r="A247" s="8" t="s">
        <v>190</v>
      </c>
      <c r="B247" s="16" t="s">
        <v>343</v>
      </c>
      <c r="C247" s="10" t="s">
        <v>18</v>
      </c>
      <c r="D247" s="11" t="s">
        <v>356</v>
      </c>
      <c r="E247" s="12">
        <v>323342659.30000001</v>
      </c>
      <c r="F247" s="12">
        <v>0</v>
      </c>
    </row>
    <row r="248" spans="1:6" x14ac:dyDescent="0.15">
      <c r="A248" s="8" t="s">
        <v>44</v>
      </c>
      <c r="B248" s="16" t="s">
        <v>357</v>
      </c>
      <c r="C248" s="10" t="s">
        <v>18</v>
      </c>
      <c r="D248" s="11" t="s">
        <v>358</v>
      </c>
      <c r="E248" s="12">
        <v>192103855598.23999</v>
      </c>
      <c r="F248" s="12">
        <v>0</v>
      </c>
    </row>
    <row r="249" spans="1:6" x14ac:dyDescent="0.15">
      <c r="A249" s="8" t="s">
        <v>44</v>
      </c>
      <c r="B249" s="16" t="s">
        <v>357</v>
      </c>
      <c r="C249" s="10" t="s">
        <v>18</v>
      </c>
      <c r="D249" s="11" t="s">
        <v>137</v>
      </c>
      <c r="E249" s="12">
        <v>133467043945.11</v>
      </c>
      <c r="F249" s="12">
        <v>0</v>
      </c>
    </row>
    <row r="250" spans="1:6" x14ac:dyDescent="0.15">
      <c r="A250" s="8" t="s">
        <v>44</v>
      </c>
      <c r="B250" s="16" t="s">
        <v>357</v>
      </c>
      <c r="C250" s="10" t="s">
        <v>18</v>
      </c>
      <c r="D250" s="11" t="s">
        <v>359</v>
      </c>
      <c r="E250" s="12">
        <v>24118751068.169998</v>
      </c>
      <c r="F250" s="12">
        <v>0</v>
      </c>
    </row>
    <row r="251" spans="1:6" x14ac:dyDescent="0.15">
      <c r="A251" s="8" t="s">
        <v>44</v>
      </c>
      <c r="B251" s="16" t="s">
        <v>357</v>
      </c>
      <c r="C251" s="10" t="s">
        <v>18</v>
      </c>
      <c r="D251" s="11" t="s">
        <v>360</v>
      </c>
      <c r="E251" s="12">
        <v>349547109.82999998</v>
      </c>
      <c r="F251" s="12">
        <v>0</v>
      </c>
    </row>
    <row r="252" spans="1:6" x14ac:dyDescent="0.15">
      <c r="A252" s="8" t="s">
        <v>44</v>
      </c>
      <c r="B252" s="16" t="s">
        <v>357</v>
      </c>
      <c r="C252" s="10" t="s">
        <v>18</v>
      </c>
      <c r="D252" s="11" t="s">
        <v>361</v>
      </c>
      <c r="E252" s="12">
        <v>45887957262.650002</v>
      </c>
      <c r="F252" s="12">
        <v>0</v>
      </c>
    </row>
    <row r="253" spans="1:6" x14ac:dyDescent="0.15">
      <c r="A253" s="8" t="s">
        <v>83</v>
      </c>
      <c r="B253" s="16" t="s">
        <v>362</v>
      </c>
      <c r="C253" s="10" t="s">
        <v>48</v>
      </c>
      <c r="D253" s="11" t="s">
        <v>363</v>
      </c>
      <c r="E253" s="12">
        <v>37330.120000000003</v>
      </c>
      <c r="F253" s="12">
        <v>37330.120000000003</v>
      </c>
    </row>
    <row r="254" spans="1:6" x14ac:dyDescent="0.15">
      <c r="A254" s="8" t="s">
        <v>83</v>
      </c>
      <c r="B254" s="16" t="s">
        <v>362</v>
      </c>
      <c r="C254" s="10" t="s">
        <v>48</v>
      </c>
      <c r="D254" s="11" t="s">
        <v>255</v>
      </c>
      <c r="E254" s="12">
        <v>4472.92</v>
      </c>
      <c r="F254" s="12">
        <v>4472.92</v>
      </c>
    </row>
    <row r="255" spans="1:6" ht="22.5" x14ac:dyDescent="0.15">
      <c r="A255" s="8" t="s">
        <v>83</v>
      </c>
      <c r="B255" s="16" t="s">
        <v>364</v>
      </c>
      <c r="C255" s="10" t="s">
        <v>74</v>
      </c>
      <c r="D255" s="11" t="s">
        <v>74</v>
      </c>
      <c r="E255" s="12">
        <v>1263395273.47</v>
      </c>
      <c r="F255" s="12">
        <v>257450118.5</v>
      </c>
    </row>
    <row r="256" spans="1:6" x14ac:dyDescent="0.15">
      <c r="A256" s="8" t="s">
        <v>78</v>
      </c>
      <c r="B256" s="16" t="s">
        <v>365</v>
      </c>
      <c r="C256" s="21" t="s">
        <v>18</v>
      </c>
      <c r="D256" s="22" t="s">
        <v>358</v>
      </c>
      <c r="E256" s="12">
        <v>0</v>
      </c>
      <c r="F256" s="12">
        <v>0</v>
      </c>
    </row>
    <row r="257" spans="1:6" x14ac:dyDescent="0.15">
      <c r="A257" s="8" t="s">
        <v>78</v>
      </c>
      <c r="B257" s="16" t="s">
        <v>365</v>
      </c>
      <c r="C257" s="21" t="s">
        <v>34</v>
      </c>
      <c r="D257" s="22" t="s">
        <v>366</v>
      </c>
      <c r="E257" s="12">
        <v>0</v>
      </c>
      <c r="F257" s="12">
        <v>0</v>
      </c>
    </row>
    <row r="258" spans="1:6" x14ac:dyDescent="0.15">
      <c r="A258" s="8" t="s">
        <v>78</v>
      </c>
      <c r="B258" s="16" t="s">
        <v>365</v>
      </c>
      <c r="C258" s="21" t="s">
        <v>34</v>
      </c>
      <c r="D258" s="23" t="s">
        <v>367</v>
      </c>
      <c r="E258" s="12">
        <v>0</v>
      </c>
      <c r="F258" s="12">
        <v>0</v>
      </c>
    </row>
    <row r="259" spans="1:6" x14ac:dyDescent="0.15">
      <c r="A259" s="24" t="s">
        <v>78</v>
      </c>
      <c r="B259" s="16" t="s">
        <v>365</v>
      </c>
      <c r="C259" s="25" t="s">
        <v>35</v>
      </c>
      <c r="D259" s="23" t="s">
        <v>258</v>
      </c>
      <c r="E259" s="12">
        <v>85.73</v>
      </c>
      <c r="F259" s="12">
        <v>85.73</v>
      </c>
    </row>
    <row r="260" spans="1:6" x14ac:dyDescent="0.15">
      <c r="A260" s="24" t="s">
        <v>78</v>
      </c>
      <c r="B260" s="16" t="s">
        <v>365</v>
      </c>
      <c r="C260" s="25" t="s">
        <v>16</v>
      </c>
      <c r="D260" s="23" t="s">
        <v>368</v>
      </c>
      <c r="E260" s="12">
        <v>0</v>
      </c>
      <c r="F260" s="12">
        <v>0</v>
      </c>
    </row>
    <row r="261" spans="1:6" x14ac:dyDescent="0.15">
      <c r="A261" s="24" t="s">
        <v>78</v>
      </c>
      <c r="B261" s="16" t="s">
        <v>365</v>
      </c>
      <c r="C261" s="25" t="s">
        <v>57</v>
      </c>
      <c r="D261" s="23" t="s">
        <v>369</v>
      </c>
      <c r="E261" s="12">
        <v>0</v>
      </c>
      <c r="F261" s="12">
        <v>0</v>
      </c>
    </row>
    <row r="262" spans="1:6" x14ac:dyDescent="0.15">
      <c r="A262" s="24" t="s">
        <v>78</v>
      </c>
      <c r="B262" s="16" t="s">
        <v>365</v>
      </c>
      <c r="C262" s="10" t="s">
        <v>13</v>
      </c>
      <c r="D262" s="23" t="s">
        <v>113</v>
      </c>
      <c r="E262" s="12">
        <v>0</v>
      </c>
      <c r="F262" s="12">
        <v>0</v>
      </c>
    </row>
    <row r="263" spans="1:6" x14ac:dyDescent="0.15">
      <c r="A263" s="24" t="s">
        <v>78</v>
      </c>
      <c r="B263" s="16" t="s">
        <v>365</v>
      </c>
      <c r="C263" s="17" t="s">
        <v>77</v>
      </c>
      <c r="D263" s="23" t="s">
        <v>370</v>
      </c>
      <c r="E263" s="12">
        <v>0</v>
      </c>
      <c r="F263" s="12">
        <v>0</v>
      </c>
    </row>
    <row r="264" spans="1:6" x14ac:dyDescent="0.15">
      <c r="A264" s="24" t="s">
        <v>78</v>
      </c>
      <c r="B264" s="16" t="s">
        <v>365</v>
      </c>
      <c r="C264" s="17" t="s">
        <v>77</v>
      </c>
      <c r="D264" s="23" t="s">
        <v>371</v>
      </c>
      <c r="E264" s="12">
        <v>0</v>
      </c>
      <c r="F264" s="12">
        <v>0</v>
      </c>
    </row>
    <row r="265" spans="1:6" ht="22.5" x14ac:dyDescent="0.15">
      <c r="A265" s="8" t="s">
        <v>78</v>
      </c>
      <c r="B265" s="16" t="s">
        <v>372</v>
      </c>
      <c r="C265" s="10" t="s">
        <v>74</v>
      </c>
      <c r="D265" s="11" t="s">
        <v>74</v>
      </c>
      <c r="E265" s="12">
        <v>1910185332.4000001</v>
      </c>
      <c r="F265" s="12">
        <v>355523769.82999998</v>
      </c>
    </row>
    <row r="266" spans="1:6" x14ac:dyDescent="0.15">
      <c r="A266" s="24" t="s">
        <v>78</v>
      </c>
      <c r="B266" s="16" t="s">
        <v>373</v>
      </c>
      <c r="C266" s="10" t="s">
        <v>74</v>
      </c>
      <c r="D266" s="11" t="s">
        <v>74</v>
      </c>
      <c r="E266" s="12">
        <v>353947277.31</v>
      </c>
      <c r="F266" s="12">
        <v>57891776.119999997</v>
      </c>
    </row>
    <row r="267" spans="1:6" ht="22.5" x14ac:dyDescent="0.15">
      <c r="A267" s="8" t="s">
        <v>71</v>
      </c>
      <c r="B267" s="16" t="s">
        <v>374</v>
      </c>
      <c r="C267" s="10" t="s">
        <v>74</v>
      </c>
      <c r="D267" s="11" t="s">
        <v>74</v>
      </c>
      <c r="E267" s="12">
        <v>1184839099.1500001</v>
      </c>
      <c r="F267" s="12">
        <v>244237087.58000001</v>
      </c>
    </row>
    <row r="268" spans="1:6" ht="33.75" x14ac:dyDescent="0.15">
      <c r="A268" s="24" t="s">
        <v>75</v>
      </c>
      <c r="B268" s="16" t="s">
        <v>375</v>
      </c>
      <c r="C268" s="10" t="s">
        <v>77</v>
      </c>
      <c r="D268" s="11" t="s">
        <v>370</v>
      </c>
      <c r="E268" s="12">
        <v>0</v>
      </c>
      <c r="F268" s="12">
        <v>0</v>
      </c>
    </row>
    <row r="269" spans="1:6" ht="33.75" x14ac:dyDescent="0.15">
      <c r="A269" s="24" t="s">
        <v>75</v>
      </c>
      <c r="B269" s="16" t="s">
        <v>375</v>
      </c>
      <c r="C269" s="10" t="s">
        <v>77</v>
      </c>
      <c r="D269" s="11" t="s">
        <v>376</v>
      </c>
      <c r="E269" s="12">
        <v>0</v>
      </c>
      <c r="F269" s="12">
        <v>0</v>
      </c>
    </row>
    <row r="270" spans="1:6" ht="33.75" x14ac:dyDescent="0.15">
      <c r="A270" s="24" t="s">
        <v>75</v>
      </c>
      <c r="B270" s="16" t="s">
        <v>375</v>
      </c>
      <c r="C270" s="10" t="s">
        <v>77</v>
      </c>
      <c r="D270" s="11" t="s">
        <v>377</v>
      </c>
      <c r="E270" s="12">
        <v>0</v>
      </c>
      <c r="F270" s="12">
        <v>0</v>
      </c>
    </row>
    <row r="271" spans="1:6" ht="33.75" x14ac:dyDescent="0.15">
      <c r="A271" s="24" t="s">
        <v>75</v>
      </c>
      <c r="B271" s="16" t="s">
        <v>375</v>
      </c>
      <c r="C271" s="10" t="s">
        <v>77</v>
      </c>
      <c r="D271" s="11" t="s">
        <v>378</v>
      </c>
      <c r="E271" s="12">
        <v>0</v>
      </c>
      <c r="F271" s="12">
        <v>0</v>
      </c>
    </row>
    <row r="272" spans="1:6" ht="33.75" x14ac:dyDescent="0.15">
      <c r="A272" s="24" t="s">
        <v>75</v>
      </c>
      <c r="B272" s="16" t="s">
        <v>375</v>
      </c>
      <c r="C272" s="10" t="s">
        <v>77</v>
      </c>
      <c r="D272" s="11" t="s">
        <v>379</v>
      </c>
      <c r="E272" s="12">
        <v>0</v>
      </c>
      <c r="F272" s="12">
        <v>0</v>
      </c>
    </row>
    <row r="273" spans="1:6" ht="33.75" x14ac:dyDescent="0.15">
      <c r="A273" s="24" t="s">
        <v>75</v>
      </c>
      <c r="B273" s="16" t="s">
        <v>375</v>
      </c>
      <c r="C273" s="10" t="s">
        <v>34</v>
      </c>
      <c r="D273" s="11" t="s">
        <v>366</v>
      </c>
      <c r="E273" s="12">
        <v>0</v>
      </c>
      <c r="F273" s="12">
        <v>0</v>
      </c>
    </row>
    <row r="274" spans="1:6" ht="33.75" x14ac:dyDescent="0.15">
      <c r="A274" s="24" t="s">
        <v>75</v>
      </c>
      <c r="B274" s="16" t="s">
        <v>375</v>
      </c>
      <c r="C274" s="10" t="s">
        <v>74</v>
      </c>
      <c r="D274" s="11" t="s">
        <v>74</v>
      </c>
      <c r="E274" s="12">
        <v>292798250</v>
      </c>
      <c r="F274" s="12">
        <v>292798250</v>
      </c>
    </row>
    <row r="275" spans="1:6" ht="33.75" x14ac:dyDescent="0.15">
      <c r="A275" s="24" t="s">
        <v>75</v>
      </c>
      <c r="B275" s="16" t="s">
        <v>375</v>
      </c>
      <c r="C275" s="10" t="s">
        <v>46</v>
      </c>
      <c r="D275" s="11" t="s">
        <v>380</v>
      </c>
      <c r="E275" s="12">
        <v>0</v>
      </c>
      <c r="F275" s="12">
        <v>0</v>
      </c>
    </row>
    <row r="276" spans="1:6" ht="33.75" x14ac:dyDescent="0.15">
      <c r="A276" s="24" t="s">
        <v>75</v>
      </c>
      <c r="B276" s="16" t="s">
        <v>375</v>
      </c>
      <c r="C276" s="10" t="s">
        <v>46</v>
      </c>
      <c r="D276" s="11" t="s">
        <v>381</v>
      </c>
      <c r="E276" s="12">
        <v>0</v>
      </c>
      <c r="F276" s="12">
        <v>0</v>
      </c>
    </row>
    <row r="277" spans="1:6" ht="33.75" x14ac:dyDescent="0.15">
      <c r="A277" s="24" t="s">
        <v>75</v>
      </c>
      <c r="B277" s="16" t="s">
        <v>375</v>
      </c>
      <c r="C277" s="10" t="s">
        <v>46</v>
      </c>
      <c r="D277" s="11" t="s">
        <v>382</v>
      </c>
      <c r="E277" s="12">
        <v>0</v>
      </c>
      <c r="F277" s="12">
        <v>0</v>
      </c>
    </row>
    <row r="278" spans="1:6" ht="33.75" x14ac:dyDescent="0.15">
      <c r="A278" s="24" t="s">
        <v>75</v>
      </c>
      <c r="B278" s="16" t="s">
        <v>375</v>
      </c>
      <c r="C278" s="10" t="s">
        <v>25</v>
      </c>
      <c r="D278" s="11" t="s">
        <v>383</v>
      </c>
      <c r="E278" s="12">
        <v>0</v>
      </c>
      <c r="F278" s="12">
        <v>0</v>
      </c>
    </row>
    <row r="279" spans="1:6" ht="33.75" x14ac:dyDescent="0.15">
      <c r="A279" s="24" t="s">
        <v>75</v>
      </c>
      <c r="B279" s="16" t="s">
        <v>375</v>
      </c>
      <c r="C279" s="10" t="s">
        <v>25</v>
      </c>
      <c r="D279" s="11" t="s">
        <v>277</v>
      </c>
      <c r="E279" s="12">
        <v>0</v>
      </c>
      <c r="F279" s="12">
        <v>0</v>
      </c>
    </row>
    <row r="280" spans="1:6" ht="33.75" x14ac:dyDescent="0.15">
      <c r="A280" s="24" t="s">
        <v>75</v>
      </c>
      <c r="B280" s="16" t="s">
        <v>375</v>
      </c>
      <c r="C280" s="10" t="s">
        <v>25</v>
      </c>
      <c r="D280" s="11" t="s">
        <v>384</v>
      </c>
      <c r="E280" s="12">
        <v>0</v>
      </c>
      <c r="F280" s="12">
        <v>0</v>
      </c>
    </row>
    <row r="281" spans="1:6" ht="33.75" x14ac:dyDescent="0.15">
      <c r="A281" s="24" t="s">
        <v>75</v>
      </c>
      <c r="B281" s="16" t="s">
        <v>375</v>
      </c>
      <c r="C281" s="10" t="s">
        <v>25</v>
      </c>
      <c r="D281" s="11" t="s">
        <v>385</v>
      </c>
      <c r="E281" s="12">
        <v>0</v>
      </c>
      <c r="F281" s="12">
        <v>0</v>
      </c>
    </row>
    <row r="282" spans="1:6" ht="33.75" x14ac:dyDescent="0.15">
      <c r="A282" s="24" t="s">
        <v>75</v>
      </c>
      <c r="B282" s="16" t="s">
        <v>375</v>
      </c>
      <c r="C282" s="10" t="s">
        <v>27</v>
      </c>
      <c r="D282" s="11" t="s">
        <v>386</v>
      </c>
      <c r="E282" s="12">
        <v>0</v>
      </c>
      <c r="F282" s="12">
        <v>0</v>
      </c>
    </row>
    <row r="283" spans="1:6" ht="33.75" x14ac:dyDescent="0.15">
      <c r="A283" s="24" t="s">
        <v>75</v>
      </c>
      <c r="B283" s="16" t="s">
        <v>375</v>
      </c>
      <c r="C283" s="10" t="s">
        <v>387</v>
      </c>
      <c r="D283" s="11" t="s">
        <v>387</v>
      </c>
      <c r="E283" s="12">
        <v>0</v>
      </c>
      <c r="F283" s="12">
        <v>0</v>
      </c>
    </row>
    <row r="284" spans="1:6" ht="45" x14ac:dyDescent="0.15">
      <c r="A284" s="24" t="s">
        <v>75</v>
      </c>
      <c r="B284" s="16" t="s">
        <v>388</v>
      </c>
      <c r="C284" s="10" t="s">
        <v>25</v>
      </c>
      <c r="D284" s="11" t="s">
        <v>385</v>
      </c>
      <c r="E284" s="12">
        <v>0</v>
      </c>
      <c r="F284" s="12">
        <v>0</v>
      </c>
    </row>
    <row r="285" spans="1:6" ht="22.5" x14ac:dyDescent="0.15">
      <c r="A285" s="24" t="s">
        <v>75</v>
      </c>
      <c r="B285" s="16" t="s">
        <v>389</v>
      </c>
      <c r="C285" s="10" t="s">
        <v>74</v>
      </c>
      <c r="D285" s="11" t="s">
        <v>74</v>
      </c>
      <c r="E285" s="12">
        <v>5140956127.04</v>
      </c>
      <c r="F285" s="12">
        <v>883675738.97000003</v>
      </c>
    </row>
    <row r="286" spans="1:6" x14ac:dyDescent="0.15">
      <c r="A286" s="24" t="s">
        <v>71</v>
      </c>
      <c r="B286" s="16" t="s">
        <v>390</v>
      </c>
      <c r="C286" s="10" t="s">
        <v>29</v>
      </c>
      <c r="D286" s="11" t="s">
        <v>300</v>
      </c>
      <c r="E286" s="12">
        <v>1514953243.15522</v>
      </c>
      <c r="F286" s="12">
        <v>183884476.79519501</v>
      </c>
    </row>
    <row r="287" spans="1:6" x14ac:dyDescent="0.15">
      <c r="A287" s="24" t="s">
        <v>71</v>
      </c>
      <c r="B287" s="16" t="s">
        <v>390</v>
      </c>
      <c r="C287" s="15" t="s">
        <v>36</v>
      </c>
      <c r="D287" s="13" t="s">
        <v>391</v>
      </c>
      <c r="E287" s="12">
        <f>403507081.8+480778550.09</f>
        <v>884285631.88999999</v>
      </c>
      <c r="F287" s="12">
        <v>58356726.520127997</v>
      </c>
    </row>
    <row r="288" spans="1:6" x14ac:dyDescent="0.15">
      <c r="A288" s="24" t="s">
        <v>71</v>
      </c>
      <c r="B288" s="16" t="s">
        <v>390</v>
      </c>
      <c r="C288" s="15" t="s">
        <v>36</v>
      </c>
      <c r="D288" s="13" t="s">
        <v>392</v>
      </c>
      <c r="E288" s="12">
        <v>483140783.73000002</v>
      </c>
      <c r="F288" s="12">
        <v>0</v>
      </c>
    </row>
    <row r="289" spans="1:6" x14ac:dyDescent="0.15">
      <c r="A289" s="24" t="s">
        <v>71</v>
      </c>
      <c r="B289" s="16" t="s">
        <v>390</v>
      </c>
      <c r="C289" s="15" t="s">
        <v>36</v>
      </c>
      <c r="D289" s="13" t="s">
        <v>393</v>
      </c>
      <c r="E289" s="12">
        <v>649971164.85000002</v>
      </c>
      <c r="F289" s="12">
        <v>0</v>
      </c>
    </row>
    <row r="290" spans="1:6" x14ac:dyDescent="0.15">
      <c r="A290" s="24" t="s">
        <v>71</v>
      </c>
      <c r="B290" s="16" t="s">
        <v>390</v>
      </c>
      <c r="C290" s="15" t="s">
        <v>36</v>
      </c>
      <c r="D290" s="13" t="s">
        <v>394</v>
      </c>
      <c r="E290" s="12">
        <v>425306251.60000002</v>
      </c>
      <c r="F290" s="12">
        <v>0</v>
      </c>
    </row>
    <row r="291" spans="1:6" x14ac:dyDescent="0.15">
      <c r="A291" s="24" t="s">
        <v>71</v>
      </c>
      <c r="B291" s="16" t="s">
        <v>390</v>
      </c>
      <c r="C291" s="15" t="s">
        <v>36</v>
      </c>
      <c r="D291" s="13" t="s">
        <v>278</v>
      </c>
      <c r="E291" s="12">
        <v>954044934.95568419</v>
      </c>
      <c r="F291" s="12">
        <v>115801629.18837902</v>
      </c>
    </row>
    <row r="292" spans="1:6" x14ac:dyDescent="0.15">
      <c r="A292" s="24" t="s">
        <v>71</v>
      </c>
      <c r="B292" s="16" t="s">
        <v>390</v>
      </c>
      <c r="C292" s="15" t="s">
        <v>36</v>
      </c>
      <c r="D292" s="13" t="s">
        <v>279</v>
      </c>
      <c r="E292" s="12">
        <v>788777308.41965997</v>
      </c>
      <c r="F292" s="12">
        <v>95741504.447084993</v>
      </c>
    </row>
    <row r="293" spans="1:6" x14ac:dyDescent="0.15">
      <c r="A293" s="24" t="s">
        <v>71</v>
      </c>
      <c r="B293" s="16" t="s">
        <v>390</v>
      </c>
      <c r="C293" s="15" t="s">
        <v>36</v>
      </c>
      <c r="D293" s="13" t="s">
        <v>280</v>
      </c>
      <c r="E293" s="12">
        <v>1201946374.7347202</v>
      </c>
      <c r="F293" s="12">
        <v>145891816.30032003</v>
      </c>
    </row>
    <row r="294" spans="1:6" x14ac:dyDescent="0.15">
      <c r="A294" s="24" t="s">
        <v>71</v>
      </c>
      <c r="B294" s="16" t="s">
        <v>390</v>
      </c>
      <c r="C294" s="15" t="s">
        <v>36</v>
      </c>
      <c r="D294" s="13" t="s">
        <v>284</v>
      </c>
      <c r="E294" s="12">
        <v>1004126033.9029639</v>
      </c>
      <c r="F294" s="12">
        <v>121880454.86755899</v>
      </c>
    </row>
    <row r="295" spans="1:6" x14ac:dyDescent="0.15">
      <c r="A295" s="24" t="s">
        <v>71</v>
      </c>
      <c r="B295" s="16" t="s">
        <v>390</v>
      </c>
      <c r="C295" s="15" t="s">
        <v>36</v>
      </c>
      <c r="D295" s="13" t="s">
        <v>285</v>
      </c>
      <c r="E295" s="12">
        <v>1004126033.9029639</v>
      </c>
      <c r="F295" s="12">
        <v>121880454.86755899</v>
      </c>
    </row>
    <row r="296" spans="1:6" x14ac:dyDescent="0.15">
      <c r="A296" s="24" t="s">
        <v>71</v>
      </c>
      <c r="B296" s="16" t="s">
        <v>390</v>
      </c>
      <c r="C296" s="15" t="s">
        <v>36</v>
      </c>
      <c r="D296" s="13" t="s">
        <v>286</v>
      </c>
      <c r="E296" s="12">
        <v>821330022.73539186</v>
      </c>
      <c r="F296" s="12">
        <v>99692741.138551995</v>
      </c>
    </row>
    <row r="297" spans="1:6" x14ac:dyDescent="0.15">
      <c r="A297" s="24" t="s">
        <v>71</v>
      </c>
      <c r="B297" s="16" t="s">
        <v>390</v>
      </c>
      <c r="C297" s="15" t="s">
        <v>36</v>
      </c>
      <c r="D297" s="13" t="s">
        <v>281</v>
      </c>
      <c r="E297" s="12">
        <v>891443561.26158404</v>
      </c>
      <c r="F297" s="12">
        <v>108203097.089404</v>
      </c>
    </row>
    <row r="298" spans="1:6" x14ac:dyDescent="0.15">
      <c r="A298" s="24" t="s">
        <v>71</v>
      </c>
      <c r="B298" s="16" t="s">
        <v>390</v>
      </c>
      <c r="C298" s="15" t="s">
        <v>36</v>
      </c>
      <c r="D298" s="13" t="s">
        <v>288</v>
      </c>
      <c r="E298" s="12">
        <v>142731131.99974799</v>
      </c>
      <c r="F298" s="12">
        <v>17324653.185663</v>
      </c>
    </row>
    <row r="299" spans="1:6" x14ac:dyDescent="0.15">
      <c r="A299" s="24" t="s">
        <v>71</v>
      </c>
      <c r="B299" s="16" t="s">
        <v>390</v>
      </c>
      <c r="C299" s="15" t="s">
        <v>36</v>
      </c>
      <c r="D299" s="13" t="s">
        <v>283</v>
      </c>
      <c r="E299" s="12">
        <v>646046176.41991198</v>
      </c>
      <c r="F299" s="12">
        <v>78416851.261421993</v>
      </c>
    </row>
    <row r="300" spans="1:6" x14ac:dyDescent="0.15">
      <c r="A300" s="24" t="s">
        <v>71</v>
      </c>
      <c r="B300" s="16" t="s">
        <v>390</v>
      </c>
      <c r="C300" s="15" t="s">
        <v>36</v>
      </c>
      <c r="D300" s="13" t="s">
        <v>282</v>
      </c>
      <c r="E300" s="12">
        <v>766240813.8933841</v>
      </c>
      <c r="F300" s="12">
        <v>93006032.891454011</v>
      </c>
    </row>
    <row r="301" spans="1:6" x14ac:dyDescent="0.15">
      <c r="A301" s="24" t="s">
        <v>71</v>
      </c>
      <c r="B301" s="16" t="s">
        <v>390</v>
      </c>
      <c r="C301" s="10" t="s">
        <v>34</v>
      </c>
      <c r="D301" s="11" t="s">
        <v>395</v>
      </c>
      <c r="E301" s="12">
        <v>373607255.92000002</v>
      </c>
      <c r="F301" s="12">
        <v>0</v>
      </c>
    </row>
    <row r="302" spans="1:6" x14ac:dyDescent="0.15">
      <c r="A302" s="24" t="s">
        <v>71</v>
      </c>
      <c r="B302" s="16" t="s">
        <v>390</v>
      </c>
      <c r="C302" s="10" t="s">
        <v>34</v>
      </c>
      <c r="D302" s="20" t="s">
        <v>396</v>
      </c>
      <c r="E302" s="12">
        <v>368714779.94999999</v>
      </c>
      <c r="F302" s="12">
        <v>0</v>
      </c>
    </row>
    <row r="303" spans="1:6" x14ac:dyDescent="0.15">
      <c r="A303" s="24" t="s">
        <v>71</v>
      </c>
      <c r="B303" s="16" t="s">
        <v>390</v>
      </c>
      <c r="C303" s="10" t="s">
        <v>34</v>
      </c>
      <c r="D303" s="20" t="s">
        <v>397</v>
      </c>
      <c r="E303" s="12">
        <v>260190767.50999999</v>
      </c>
      <c r="F303" s="12">
        <v>0</v>
      </c>
    </row>
    <row r="304" spans="1:6" x14ac:dyDescent="0.15">
      <c r="A304" s="24" t="s">
        <v>71</v>
      </c>
      <c r="B304" s="16" t="s">
        <v>390</v>
      </c>
      <c r="C304" s="10" t="s">
        <v>34</v>
      </c>
      <c r="D304" s="20" t="s">
        <v>398</v>
      </c>
      <c r="E304" s="12">
        <v>689394341.27999997</v>
      </c>
      <c r="F304" s="12">
        <v>0</v>
      </c>
    </row>
    <row r="305" spans="1:6" x14ac:dyDescent="0.15">
      <c r="A305" s="24" t="s">
        <v>71</v>
      </c>
      <c r="B305" s="16" t="s">
        <v>390</v>
      </c>
      <c r="C305" s="10" t="s">
        <v>34</v>
      </c>
      <c r="D305" s="20" t="s">
        <v>367</v>
      </c>
      <c r="E305" s="12">
        <v>205039220.21000001</v>
      </c>
      <c r="F305" s="12">
        <v>0</v>
      </c>
    </row>
    <row r="306" spans="1:6" x14ac:dyDescent="0.15">
      <c r="A306" s="24" t="s">
        <v>71</v>
      </c>
      <c r="B306" s="16" t="s">
        <v>390</v>
      </c>
      <c r="C306" s="10" t="s">
        <v>34</v>
      </c>
      <c r="D306" s="20" t="s">
        <v>366</v>
      </c>
      <c r="E306" s="12">
        <v>589320969.15999997</v>
      </c>
      <c r="F306" s="12">
        <v>0</v>
      </c>
    </row>
    <row r="307" spans="1:6" x14ac:dyDescent="0.15">
      <c r="A307" s="24" t="s">
        <v>71</v>
      </c>
      <c r="B307" s="16" t="s">
        <v>390</v>
      </c>
      <c r="C307" s="17" t="s">
        <v>13</v>
      </c>
      <c r="D307" s="20" t="s">
        <v>399</v>
      </c>
      <c r="E307" s="12">
        <v>75121648.420920014</v>
      </c>
      <c r="F307" s="12">
        <v>9118238.5187700018</v>
      </c>
    </row>
    <row r="308" spans="1:6" x14ac:dyDescent="0.15">
      <c r="A308" s="24" t="s">
        <v>71</v>
      </c>
      <c r="B308" s="16" t="s">
        <v>390</v>
      </c>
      <c r="C308" s="17" t="s">
        <v>13</v>
      </c>
      <c r="D308" s="20" t="s">
        <v>400</v>
      </c>
      <c r="E308" s="12">
        <v>1645164100.4181483</v>
      </c>
      <c r="F308" s="12">
        <v>199689423.56106302</v>
      </c>
    </row>
    <row r="309" spans="1:6" x14ac:dyDescent="0.15">
      <c r="A309" s="24" t="s">
        <v>71</v>
      </c>
      <c r="B309" s="16" t="s">
        <v>390</v>
      </c>
      <c r="C309" s="17" t="s">
        <v>13</v>
      </c>
      <c r="D309" s="20" t="s">
        <v>401</v>
      </c>
      <c r="E309" s="12">
        <v>1071735517.4717923</v>
      </c>
      <c r="F309" s="12">
        <v>130086869.53445201</v>
      </c>
    </row>
    <row r="310" spans="1:6" x14ac:dyDescent="0.15">
      <c r="A310" s="24" t="s">
        <v>71</v>
      </c>
      <c r="B310" s="16" t="s">
        <v>390</v>
      </c>
      <c r="C310" s="17" t="s">
        <v>13</v>
      </c>
      <c r="D310" s="20" t="s">
        <v>151</v>
      </c>
      <c r="E310" s="12">
        <v>3247759266.7311082</v>
      </c>
      <c r="F310" s="12">
        <v>394211845.29482305</v>
      </c>
    </row>
    <row r="311" spans="1:6" x14ac:dyDescent="0.15">
      <c r="A311" s="24" t="s">
        <v>71</v>
      </c>
      <c r="B311" s="16" t="s">
        <v>390</v>
      </c>
      <c r="C311" s="17" t="s">
        <v>23</v>
      </c>
      <c r="D311" s="20" t="s">
        <v>291</v>
      </c>
      <c r="E311" s="12">
        <v>373104187.90723598</v>
      </c>
      <c r="F311" s="12">
        <v>45287251.309891</v>
      </c>
    </row>
    <row r="312" spans="1:6" x14ac:dyDescent="0.15">
      <c r="A312" s="24" t="s">
        <v>71</v>
      </c>
      <c r="B312" s="16" t="s">
        <v>390</v>
      </c>
      <c r="C312" s="17" t="s">
        <v>21</v>
      </c>
      <c r="D312" s="20" t="s">
        <v>145</v>
      </c>
      <c r="E312" s="12">
        <v>1767862792.848984</v>
      </c>
      <c r="F312" s="12">
        <v>214582546.475054</v>
      </c>
    </row>
    <row r="313" spans="1:6" x14ac:dyDescent="0.15">
      <c r="A313" s="24" t="s">
        <v>71</v>
      </c>
      <c r="B313" s="16" t="s">
        <v>390</v>
      </c>
      <c r="C313" s="17" t="s">
        <v>21</v>
      </c>
      <c r="D313" s="20" t="s">
        <v>246</v>
      </c>
      <c r="E313" s="12">
        <v>1144353110.9453483</v>
      </c>
      <c r="F313" s="12">
        <v>138901166.769263</v>
      </c>
    </row>
    <row r="314" spans="1:6" x14ac:dyDescent="0.15">
      <c r="A314" s="24" t="s">
        <v>71</v>
      </c>
      <c r="B314" s="16" t="s">
        <v>390</v>
      </c>
      <c r="C314" s="17" t="s">
        <v>21</v>
      </c>
      <c r="D314" s="20" t="s">
        <v>247</v>
      </c>
      <c r="E314" s="12">
        <v>1099280121.8827958</v>
      </c>
      <c r="F314" s="12">
        <v>133430223.65800099</v>
      </c>
    </row>
    <row r="315" spans="1:6" x14ac:dyDescent="0.15">
      <c r="A315" s="24" t="s">
        <v>71</v>
      </c>
      <c r="B315" s="16" t="s">
        <v>390</v>
      </c>
      <c r="C315" s="17" t="s">
        <v>21</v>
      </c>
      <c r="D315" s="20" t="s">
        <v>232</v>
      </c>
      <c r="E315" s="12">
        <v>1955666913.901284</v>
      </c>
      <c r="F315" s="12">
        <v>237378142.771979</v>
      </c>
    </row>
    <row r="316" spans="1:6" x14ac:dyDescent="0.15">
      <c r="A316" s="24" t="s">
        <v>71</v>
      </c>
      <c r="B316" s="16" t="s">
        <v>390</v>
      </c>
      <c r="C316" s="17" t="s">
        <v>21</v>
      </c>
      <c r="D316" s="20" t="s">
        <v>402</v>
      </c>
      <c r="E316" s="12">
        <v>806305693.0512079</v>
      </c>
      <c r="F316" s="12">
        <v>97869093.434798002</v>
      </c>
    </row>
    <row r="317" spans="1:6" x14ac:dyDescent="0.15">
      <c r="A317" s="24" t="s">
        <v>71</v>
      </c>
      <c r="B317" s="16" t="s">
        <v>390</v>
      </c>
      <c r="C317" s="17" t="s">
        <v>21</v>
      </c>
      <c r="D317" s="20" t="s">
        <v>403</v>
      </c>
      <c r="E317" s="12">
        <v>1287084242.9450958</v>
      </c>
      <c r="F317" s="12">
        <v>156225819.95492598</v>
      </c>
    </row>
    <row r="318" spans="1:6" x14ac:dyDescent="0.15">
      <c r="A318" s="24" t="s">
        <v>71</v>
      </c>
      <c r="B318" s="16" t="s">
        <v>390</v>
      </c>
      <c r="C318" s="17" t="s">
        <v>21</v>
      </c>
      <c r="D318" s="20" t="s">
        <v>290</v>
      </c>
      <c r="E318" s="12">
        <v>350567692.63095993</v>
      </c>
      <c r="F318" s="12">
        <v>42551779.754259989</v>
      </c>
    </row>
    <row r="319" spans="1:6" x14ac:dyDescent="0.15">
      <c r="A319" s="24" t="s">
        <v>71</v>
      </c>
      <c r="B319" s="16" t="s">
        <v>390</v>
      </c>
      <c r="C319" s="17" t="s">
        <v>387</v>
      </c>
      <c r="D319" s="20" t="s">
        <v>387</v>
      </c>
      <c r="E319" s="12">
        <v>4939017112.5323</v>
      </c>
      <c r="F319" s="12">
        <v>4939016570.6155996</v>
      </c>
    </row>
    <row r="320" spans="1:6" x14ac:dyDescent="0.15">
      <c r="A320" s="24" t="s">
        <v>71</v>
      </c>
      <c r="B320" s="16" t="s">
        <v>390</v>
      </c>
      <c r="C320" s="17" t="s">
        <v>25</v>
      </c>
      <c r="D320" s="20" t="s">
        <v>404</v>
      </c>
      <c r="E320" s="12">
        <v>1963390194.9112499</v>
      </c>
      <c r="F320" s="12">
        <v>1963389979.4849999</v>
      </c>
    </row>
    <row r="321" spans="1:6" x14ac:dyDescent="0.15">
      <c r="A321" s="24" t="s">
        <v>71</v>
      </c>
      <c r="B321" s="16" t="s">
        <v>390</v>
      </c>
      <c r="C321" s="17" t="s">
        <v>25</v>
      </c>
      <c r="D321" s="20" t="s">
        <v>273</v>
      </c>
      <c r="E321" s="12">
        <v>863891685.76094997</v>
      </c>
      <c r="F321" s="12">
        <v>863891590.97339988</v>
      </c>
    </row>
    <row r="322" spans="1:6" x14ac:dyDescent="0.15">
      <c r="A322" s="24" t="s">
        <v>71</v>
      </c>
      <c r="B322" s="16" t="s">
        <v>390</v>
      </c>
      <c r="C322" s="17" t="s">
        <v>25</v>
      </c>
      <c r="D322" s="20" t="s">
        <v>405</v>
      </c>
      <c r="E322" s="12">
        <v>1178034116.9467502</v>
      </c>
      <c r="F322" s="12">
        <v>1178033987.6910002</v>
      </c>
    </row>
    <row r="323" spans="1:6" x14ac:dyDescent="0.15">
      <c r="A323" s="24" t="s">
        <v>71</v>
      </c>
      <c r="B323" s="16" t="s">
        <v>390</v>
      </c>
      <c r="C323" s="17" t="s">
        <v>25</v>
      </c>
      <c r="D323" s="20" t="s">
        <v>406</v>
      </c>
      <c r="E323" s="12">
        <v>1103861598.4723251</v>
      </c>
      <c r="F323" s="12">
        <v>1103861477.3548999</v>
      </c>
    </row>
    <row r="324" spans="1:6" x14ac:dyDescent="0.15">
      <c r="A324" s="24" t="s">
        <v>71</v>
      </c>
      <c r="B324" s="16" t="s">
        <v>390</v>
      </c>
      <c r="C324" s="17" t="s">
        <v>25</v>
      </c>
      <c r="D324" s="20" t="s">
        <v>407</v>
      </c>
      <c r="E324" s="12">
        <v>1335105332.5396502</v>
      </c>
      <c r="F324" s="12">
        <v>1335105186.0498002</v>
      </c>
    </row>
    <row r="325" spans="1:6" x14ac:dyDescent="0.15">
      <c r="A325" s="24" t="s">
        <v>71</v>
      </c>
      <c r="B325" s="16" t="s">
        <v>390</v>
      </c>
      <c r="C325" s="17" t="s">
        <v>25</v>
      </c>
      <c r="D325" s="20" t="s">
        <v>408</v>
      </c>
      <c r="E325" s="12">
        <v>1173671027.6247251</v>
      </c>
      <c r="F325" s="12">
        <v>1173670898.8477001</v>
      </c>
    </row>
    <row r="326" spans="1:6" x14ac:dyDescent="0.15">
      <c r="A326" s="24" t="s">
        <v>71</v>
      </c>
      <c r="B326" s="16" t="s">
        <v>390</v>
      </c>
      <c r="C326" s="17" t="s">
        <v>25</v>
      </c>
      <c r="D326" s="20" t="s">
        <v>409</v>
      </c>
      <c r="E326" s="12">
        <v>2879638952.5365</v>
      </c>
      <c r="F326" s="12">
        <v>2879638636.5780001</v>
      </c>
    </row>
    <row r="327" spans="1:6" x14ac:dyDescent="0.15">
      <c r="A327" s="24" t="s">
        <v>71</v>
      </c>
      <c r="B327" s="16" t="s">
        <v>390</v>
      </c>
      <c r="C327" s="17" t="s">
        <v>25</v>
      </c>
      <c r="D327" s="20" t="s">
        <v>410</v>
      </c>
      <c r="E327" s="12">
        <v>2582948878.6387997</v>
      </c>
      <c r="F327" s="12">
        <v>2582948595.2335997</v>
      </c>
    </row>
    <row r="328" spans="1:6" x14ac:dyDescent="0.15">
      <c r="A328" s="24" t="s">
        <v>71</v>
      </c>
      <c r="B328" s="16" t="s">
        <v>390</v>
      </c>
      <c r="C328" s="17" t="s">
        <v>25</v>
      </c>
      <c r="D328" s="20" t="s">
        <v>411</v>
      </c>
      <c r="E328" s="12">
        <v>1657973942.3694999</v>
      </c>
      <c r="F328" s="12">
        <v>1657973760.454</v>
      </c>
    </row>
    <row r="329" spans="1:6" x14ac:dyDescent="0.15">
      <c r="A329" s="24" t="s">
        <v>71</v>
      </c>
      <c r="B329" s="16" t="s">
        <v>390</v>
      </c>
      <c r="C329" s="17" t="s">
        <v>25</v>
      </c>
      <c r="D329" s="20" t="s">
        <v>412</v>
      </c>
      <c r="E329" s="12">
        <v>602106326.43945003</v>
      </c>
      <c r="F329" s="12">
        <v>602106260.37539995</v>
      </c>
    </row>
    <row r="330" spans="1:6" x14ac:dyDescent="0.15">
      <c r="A330" s="24" t="s">
        <v>71</v>
      </c>
      <c r="B330" s="16" t="s">
        <v>390</v>
      </c>
      <c r="C330" s="17" t="s">
        <v>25</v>
      </c>
      <c r="D330" s="20" t="s">
        <v>413</v>
      </c>
      <c r="E330" s="12">
        <v>510481450.67692494</v>
      </c>
      <c r="F330" s="12">
        <v>510481394.66609997</v>
      </c>
    </row>
    <row r="331" spans="1:6" x14ac:dyDescent="0.15">
      <c r="A331" s="24" t="s">
        <v>71</v>
      </c>
      <c r="B331" s="16" t="s">
        <v>390</v>
      </c>
      <c r="C331" s="17" t="s">
        <v>25</v>
      </c>
      <c r="D331" s="20" t="s">
        <v>414</v>
      </c>
      <c r="E331" s="12">
        <v>872617864.40499997</v>
      </c>
      <c r="F331" s="12">
        <v>872617768.65999997</v>
      </c>
    </row>
    <row r="332" spans="1:6" x14ac:dyDescent="0.15">
      <c r="A332" s="24" t="s">
        <v>71</v>
      </c>
      <c r="B332" s="16" t="s">
        <v>390</v>
      </c>
      <c r="C332" s="17" t="s">
        <v>25</v>
      </c>
      <c r="D332" s="20" t="s">
        <v>415</v>
      </c>
      <c r="E332" s="12">
        <v>1413640940.3361003</v>
      </c>
      <c r="F332" s="12">
        <v>1413640785.2292001</v>
      </c>
    </row>
    <row r="333" spans="1:6" x14ac:dyDescent="0.15">
      <c r="A333" s="24" t="s">
        <v>71</v>
      </c>
      <c r="B333" s="16" t="s">
        <v>390</v>
      </c>
      <c r="C333" s="17" t="s">
        <v>25</v>
      </c>
      <c r="D333" s="20" t="s">
        <v>416</v>
      </c>
      <c r="E333" s="12">
        <v>248696091.35542497</v>
      </c>
      <c r="F333" s="12">
        <v>248696064.06809998</v>
      </c>
    </row>
    <row r="334" spans="1:6" x14ac:dyDescent="0.15">
      <c r="A334" s="24" t="s">
        <v>71</v>
      </c>
      <c r="B334" s="16" t="s">
        <v>390</v>
      </c>
      <c r="C334" s="10" t="s">
        <v>46</v>
      </c>
      <c r="D334" s="11" t="s">
        <v>417</v>
      </c>
      <c r="E334" s="12">
        <v>4075125426.7713499</v>
      </c>
      <c r="F334" s="12">
        <v>4075124979.6422</v>
      </c>
    </row>
    <row r="335" spans="1:6" x14ac:dyDescent="0.15">
      <c r="A335" s="24" t="s">
        <v>71</v>
      </c>
      <c r="B335" s="16" t="s">
        <v>390</v>
      </c>
      <c r="C335" s="10" t="s">
        <v>46</v>
      </c>
      <c r="D335" s="11" t="s">
        <v>418</v>
      </c>
      <c r="E335" s="12">
        <v>907522578.98119998</v>
      </c>
      <c r="F335" s="12">
        <v>907522479.40639997</v>
      </c>
    </row>
    <row r="336" spans="1:6" x14ac:dyDescent="0.15">
      <c r="A336" s="24" t="s">
        <v>71</v>
      </c>
      <c r="B336" s="16" t="s">
        <v>390</v>
      </c>
      <c r="C336" s="10" t="s">
        <v>46</v>
      </c>
      <c r="D336" s="11" t="s">
        <v>419</v>
      </c>
      <c r="E336" s="12">
        <v>820260792.54069984</v>
      </c>
      <c r="F336" s="12">
        <v>820260702.54039991</v>
      </c>
    </row>
    <row r="337" spans="1:6" x14ac:dyDescent="0.15">
      <c r="A337" s="24" t="s">
        <v>71</v>
      </c>
      <c r="B337" s="16" t="s">
        <v>390</v>
      </c>
      <c r="C337" s="10" t="s">
        <v>46</v>
      </c>
      <c r="D337" s="11" t="s">
        <v>420</v>
      </c>
      <c r="E337" s="12">
        <v>4070762337.4493246</v>
      </c>
      <c r="F337" s="12">
        <v>4070761890.7988997</v>
      </c>
    </row>
    <row r="338" spans="1:6" x14ac:dyDescent="0.15">
      <c r="A338" s="24" t="s">
        <v>71</v>
      </c>
      <c r="B338" s="16" t="s">
        <v>390</v>
      </c>
      <c r="C338" s="10" t="s">
        <v>46</v>
      </c>
      <c r="D338" s="11" t="s">
        <v>421</v>
      </c>
      <c r="E338" s="12">
        <v>1828134425.9284754</v>
      </c>
      <c r="F338" s="12">
        <v>1828134225.3427002</v>
      </c>
    </row>
    <row r="339" spans="1:6" x14ac:dyDescent="0.15">
      <c r="A339" s="24" t="s">
        <v>71</v>
      </c>
      <c r="B339" s="16" t="s">
        <v>390</v>
      </c>
      <c r="C339" s="10" t="s">
        <v>46</v>
      </c>
      <c r="D339" s="11" t="s">
        <v>422</v>
      </c>
      <c r="E339" s="12">
        <v>1762688086.0980999</v>
      </c>
      <c r="F339" s="12">
        <v>1762687892.6931999</v>
      </c>
    </row>
    <row r="340" spans="1:6" x14ac:dyDescent="0.15">
      <c r="A340" s="24" t="s">
        <v>71</v>
      </c>
      <c r="B340" s="16" t="s">
        <v>390</v>
      </c>
      <c r="C340" s="10" t="s">
        <v>46</v>
      </c>
      <c r="D340" s="11" t="s">
        <v>423</v>
      </c>
      <c r="E340" s="12">
        <v>702457380.84602499</v>
      </c>
      <c r="F340" s="12">
        <v>702457303.77129996</v>
      </c>
    </row>
    <row r="341" spans="1:6" x14ac:dyDescent="0.15">
      <c r="A341" s="24" t="s">
        <v>71</v>
      </c>
      <c r="B341" s="16" t="s">
        <v>390</v>
      </c>
      <c r="C341" s="10" t="s">
        <v>46</v>
      </c>
      <c r="D341" s="11" t="s">
        <v>424</v>
      </c>
      <c r="E341" s="12">
        <v>1618706138.4712751</v>
      </c>
      <c r="F341" s="12">
        <v>1618705960.8643</v>
      </c>
    </row>
    <row r="342" spans="1:6" x14ac:dyDescent="0.15">
      <c r="A342" s="24" t="s">
        <v>71</v>
      </c>
      <c r="B342" s="16" t="s">
        <v>390</v>
      </c>
      <c r="C342" s="10" t="s">
        <v>46</v>
      </c>
      <c r="D342" s="11" t="s">
        <v>380</v>
      </c>
      <c r="E342" s="12">
        <v>1714694103.555825</v>
      </c>
      <c r="F342" s="12">
        <v>1714693915.4169002</v>
      </c>
    </row>
    <row r="343" spans="1:6" x14ac:dyDescent="0.15">
      <c r="A343" s="24" t="s">
        <v>71</v>
      </c>
      <c r="B343" s="16" t="s">
        <v>390</v>
      </c>
      <c r="C343" s="10" t="s">
        <v>46</v>
      </c>
      <c r="D343" s="11" t="s">
        <v>425</v>
      </c>
      <c r="E343" s="12">
        <v>1531444352.0307751</v>
      </c>
      <c r="F343" s="12">
        <v>1531444183.9983001</v>
      </c>
    </row>
    <row r="344" spans="1:6" x14ac:dyDescent="0.15">
      <c r="A344" s="24" t="s">
        <v>71</v>
      </c>
      <c r="B344" s="16" t="s">
        <v>390</v>
      </c>
      <c r="C344" s="10" t="s">
        <v>46</v>
      </c>
      <c r="D344" s="11" t="s">
        <v>426</v>
      </c>
      <c r="E344" s="12">
        <v>61083250.508350007</v>
      </c>
      <c r="F344" s="12">
        <v>61083243.806200013</v>
      </c>
    </row>
    <row r="345" spans="1:6" x14ac:dyDescent="0.15">
      <c r="A345" s="24" t="s">
        <v>71</v>
      </c>
      <c r="B345" s="16" t="s">
        <v>390</v>
      </c>
      <c r="C345" s="10" t="s">
        <v>46</v>
      </c>
      <c r="D345" s="11" t="s">
        <v>427</v>
      </c>
      <c r="E345" s="12">
        <v>1212938831.5229502</v>
      </c>
      <c r="F345" s="12">
        <v>1212938698.4374001</v>
      </c>
    </row>
    <row r="346" spans="1:6" x14ac:dyDescent="0.15">
      <c r="A346" s="24" t="s">
        <v>71</v>
      </c>
      <c r="B346" s="16" t="s">
        <v>390</v>
      </c>
      <c r="C346" s="10" t="s">
        <v>29</v>
      </c>
      <c r="D346" s="11" t="s">
        <v>428</v>
      </c>
      <c r="E346" s="12">
        <v>0</v>
      </c>
      <c r="F346" s="12">
        <v>0</v>
      </c>
    </row>
    <row r="347" spans="1:6" x14ac:dyDescent="0.15">
      <c r="A347" s="24" t="s">
        <v>71</v>
      </c>
      <c r="B347" s="16" t="s">
        <v>390</v>
      </c>
      <c r="C347" s="10" t="s">
        <v>29</v>
      </c>
      <c r="D347" s="11" t="s">
        <v>429</v>
      </c>
      <c r="E347" s="12">
        <v>0</v>
      </c>
      <c r="F347" s="12">
        <v>0</v>
      </c>
    </row>
    <row r="348" spans="1:6" x14ac:dyDescent="0.15">
      <c r="A348" s="24" t="s">
        <v>71</v>
      </c>
      <c r="B348" s="16" t="s">
        <v>390</v>
      </c>
      <c r="C348" s="10" t="s">
        <v>29</v>
      </c>
      <c r="D348" s="11" t="s">
        <v>174</v>
      </c>
      <c r="E348" s="12">
        <v>0</v>
      </c>
      <c r="F348" s="12">
        <v>0</v>
      </c>
    </row>
    <row r="349" spans="1:6" x14ac:dyDescent="0.15">
      <c r="A349" s="24" t="s">
        <v>71</v>
      </c>
      <c r="B349" s="16" t="s">
        <v>390</v>
      </c>
      <c r="C349" s="10" t="s">
        <v>29</v>
      </c>
      <c r="D349" s="11" t="s">
        <v>175</v>
      </c>
      <c r="E349" s="12">
        <v>0</v>
      </c>
      <c r="F349" s="12">
        <v>0</v>
      </c>
    </row>
    <row r="350" spans="1:6" x14ac:dyDescent="0.15">
      <c r="A350" s="24" t="s">
        <v>71</v>
      </c>
      <c r="B350" s="16" t="s">
        <v>390</v>
      </c>
      <c r="C350" s="10" t="s">
        <v>29</v>
      </c>
      <c r="D350" s="11" t="s">
        <v>176</v>
      </c>
      <c r="E350" s="12">
        <v>0</v>
      </c>
      <c r="F350" s="12">
        <v>0</v>
      </c>
    </row>
    <row r="351" spans="1:6" x14ac:dyDescent="0.15">
      <c r="A351" s="24" t="s">
        <v>71</v>
      </c>
      <c r="B351" s="16" t="s">
        <v>390</v>
      </c>
      <c r="C351" s="10" t="s">
        <v>29</v>
      </c>
      <c r="D351" s="11" t="s">
        <v>430</v>
      </c>
      <c r="E351" s="12">
        <v>0</v>
      </c>
      <c r="F351" s="12">
        <v>0</v>
      </c>
    </row>
    <row r="352" spans="1:6" x14ac:dyDescent="0.15">
      <c r="A352" s="24" t="s">
        <v>71</v>
      </c>
      <c r="B352" s="16" t="s">
        <v>390</v>
      </c>
      <c r="C352" s="10" t="s">
        <v>18</v>
      </c>
      <c r="D352" s="11" t="s">
        <v>358</v>
      </c>
      <c r="E352" s="12">
        <v>0</v>
      </c>
      <c r="F352" s="12">
        <v>0</v>
      </c>
    </row>
    <row r="353" spans="1:6" x14ac:dyDescent="0.15">
      <c r="A353" s="24" t="s">
        <v>71</v>
      </c>
      <c r="B353" s="16" t="s">
        <v>390</v>
      </c>
      <c r="C353" s="10" t="s">
        <v>18</v>
      </c>
      <c r="D353" s="11" t="s">
        <v>137</v>
      </c>
      <c r="E353" s="12">
        <v>0</v>
      </c>
      <c r="F353" s="12">
        <v>0</v>
      </c>
    </row>
    <row r="354" spans="1:6" x14ac:dyDescent="0.15">
      <c r="A354" s="24" t="s">
        <v>71</v>
      </c>
      <c r="B354" s="16" t="s">
        <v>390</v>
      </c>
      <c r="C354" s="10" t="s">
        <v>18</v>
      </c>
      <c r="D354" s="11" t="s">
        <v>136</v>
      </c>
      <c r="E354" s="12">
        <v>0</v>
      </c>
      <c r="F354" s="12">
        <v>0</v>
      </c>
    </row>
    <row r="355" spans="1:6" x14ac:dyDescent="0.15">
      <c r="A355" s="24" t="s">
        <v>71</v>
      </c>
      <c r="B355" s="16" t="s">
        <v>390</v>
      </c>
      <c r="C355" s="10" t="s">
        <v>18</v>
      </c>
      <c r="D355" s="11" t="s">
        <v>135</v>
      </c>
      <c r="E355" s="12">
        <v>0</v>
      </c>
      <c r="F355" s="12">
        <v>0</v>
      </c>
    </row>
    <row r="356" spans="1:6" x14ac:dyDescent="0.15">
      <c r="A356" s="24" t="s">
        <v>71</v>
      </c>
      <c r="B356" s="16" t="s">
        <v>390</v>
      </c>
      <c r="C356" s="10" t="s">
        <v>18</v>
      </c>
      <c r="D356" s="11" t="s">
        <v>431</v>
      </c>
      <c r="E356" s="12">
        <v>0</v>
      </c>
      <c r="F356" s="12">
        <v>0</v>
      </c>
    </row>
    <row r="357" spans="1:6" x14ac:dyDescent="0.15">
      <c r="A357" s="24" t="s">
        <v>71</v>
      </c>
      <c r="B357" s="16" t="s">
        <v>390</v>
      </c>
      <c r="C357" s="10" t="s">
        <v>18</v>
      </c>
      <c r="D357" s="11" t="s">
        <v>432</v>
      </c>
      <c r="E357" s="12">
        <v>0</v>
      </c>
      <c r="F357" s="12">
        <v>0</v>
      </c>
    </row>
    <row r="358" spans="1:6" x14ac:dyDescent="0.15">
      <c r="A358" s="24" t="s">
        <v>71</v>
      </c>
      <c r="B358" s="16" t="s">
        <v>390</v>
      </c>
      <c r="C358" s="10" t="s">
        <v>18</v>
      </c>
      <c r="D358" s="11" t="s">
        <v>433</v>
      </c>
      <c r="E358" s="12">
        <v>0</v>
      </c>
      <c r="F358" s="12">
        <v>0</v>
      </c>
    </row>
    <row r="359" spans="1:6" x14ac:dyDescent="0.15">
      <c r="A359" s="24" t="s">
        <v>71</v>
      </c>
      <c r="B359" s="16" t="s">
        <v>390</v>
      </c>
      <c r="C359" s="10" t="s">
        <v>18</v>
      </c>
      <c r="D359" s="11" t="s">
        <v>434</v>
      </c>
      <c r="E359" s="12">
        <v>0</v>
      </c>
      <c r="F359" s="12">
        <v>0</v>
      </c>
    </row>
    <row r="360" spans="1:6" x14ac:dyDescent="0.15">
      <c r="A360" s="24" t="s">
        <v>71</v>
      </c>
      <c r="B360" s="16" t="s">
        <v>390</v>
      </c>
      <c r="C360" s="10" t="s">
        <v>18</v>
      </c>
      <c r="D360" s="11" t="s">
        <v>435</v>
      </c>
      <c r="E360" s="12">
        <v>0</v>
      </c>
      <c r="F360" s="12">
        <v>0</v>
      </c>
    </row>
    <row r="361" spans="1:6" x14ac:dyDescent="0.15">
      <c r="A361" s="24" t="s">
        <v>71</v>
      </c>
      <c r="B361" s="16" t="s">
        <v>390</v>
      </c>
      <c r="C361" s="10" t="s">
        <v>18</v>
      </c>
      <c r="D361" s="11" t="s">
        <v>436</v>
      </c>
      <c r="E361" s="12">
        <v>0</v>
      </c>
      <c r="F361" s="12">
        <v>0</v>
      </c>
    </row>
    <row r="362" spans="1:6" x14ac:dyDescent="0.15">
      <c r="A362" s="24" t="s">
        <v>71</v>
      </c>
      <c r="B362" s="16" t="s">
        <v>390</v>
      </c>
      <c r="C362" s="10" t="s">
        <v>18</v>
      </c>
      <c r="D362" s="11" t="s">
        <v>437</v>
      </c>
      <c r="E362" s="12">
        <v>0</v>
      </c>
      <c r="F362" s="12">
        <v>0</v>
      </c>
    </row>
    <row r="363" spans="1:6" x14ac:dyDescent="0.15">
      <c r="A363" s="24" t="s">
        <v>71</v>
      </c>
      <c r="B363" s="16" t="s">
        <v>390</v>
      </c>
      <c r="C363" s="10" t="s">
        <v>18</v>
      </c>
      <c r="D363" s="11" t="s">
        <v>438</v>
      </c>
      <c r="E363" s="12">
        <v>0</v>
      </c>
      <c r="F363" s="12">
        <v>0</v>
      </c>
    </row>
    <row r="364" spans="1:6" x14ac:dyDescent="0.15">
      <c r="A364" s="24" t="s">
        <v>71</v>
      </c>
      <c r="B364" s="16" t="s">
        <v>390</v>
      </c>
      <c r="C364" s="10" t="s">
        <v>18</v>
      </c>
      <c r="D364" s="11" t="s">
        <v>439</v>
      </c>
      <c r="E364" s="12">
        <v>0</v>
      </c>
      <c r="F364" s="12">
        <v>0</v>
      </c>
    </row>
    <row r="365" spans="1:6" x14ac:dyDescent="0.15">
      <c r="A365" s="24" t="s">
        <v>71</v>
      </c>
      <c r="B365" s="16" t="s">
        <v>390</v>
      </c>
      <c r="C365" s="10" t="s">
        <v>18</v>
      </c>
      <c r="D365" s="11" t="s">
        <v>440</v>
      </c>
      <c r="E365" s="12">
        <v>0</v>
      </c>
      <c r="F365" s="12">
        <v>0</v>
      </c>
    </row>
    <row r="366" spans="1:6" x14ac:dyDescent="0.15">
      <c r="A366" s="24" t="s">
        <v>71</v>
      </c>
      <c r="B366" s="16" t="s">
        <v>390</v>
      </c>
      <c r="C366" s="10" t="s">
        <v>18</v>
      </c>
      <c r="D366" s="11" t="s">
        <v>441</v>
      </c>
      <c r="E366" s="12">
        <v>0</v>
      </c>
      <c r="F366" s="12">
        <v>0</v>
      </c>
    </row>
    <row r="367" spans="1:6" x14ac:dyDescent="0.15">
      <c r="A367" s="24" t="s">
        <v>71</v>
      </c>
      <c r="B367" s="16" t="s">
        <v>390</v>
      </c>
      <c r="C367" s="10" t="s">
        <v>18</v>
      </c>
      <c r="D367" s="11" t="s">
        <v>442</v>
      </c>
      <c r="E367" s="12">
        <v>0</v>
      </c>
      <c r="F367" s="12">
        <v>0</v>
      </c>
    </row>
    <row r="368" spans="1:6" x14ac:dyDescent="0.15">
      <c r="A368" s="24" t="s">
        <v>71</v>
      </c>
      <c r="B368" s="16" t="s">
        <v>390</v>
      </c>
      <c r="C368" s="10" t="s">
        <v>18</v>
      </c>
      <c r="D368" s="11" t="s">
        <v>443</v>
      </c>
      <c r="E368" s="12">
        <v>0</v>
      </c>
      <c r="F368" s="12">
        <v>0</v>
      </c>
    </row>
    <row r="369" spans="1:6" x14ac:dyDescent="0.15">
      <c r="A369" s="24" t="s">
        <v>71</v>
      </c>
      <c r="B369" s="16" t="s">
        <v>390</v>
      </c>
      <c r="C369" s="10" t="s">
        <v>18</v>
      </c>
      <c r="D369" s="11" t="s">
        <v>444</v>
      </c>
      <c r="E369" s="12">
        <v>0</v>
      </c>
      <c r="F369" s="12">
        <v>0</v>
      </c>
    </row>
    <row r="370" spans="1:6" x14ac:dyDescent="0.15">
      <c r="A370" s="24" t="s">
        <v>71</v>
      </c>
      <c r="B370" s="16" t="s">
        <v>390</v>
      </c>
      <c r="C370" s="10" t="s">
        <v>59</v>
      </c>
      <c r="D370" s="11" t="s">
        <v>445</v>
      </c>
      <c r="E370" s="12">
        <v>0</v>
      </c>
      <c r="F370" s="12">
        <v>0</v>
      </c>
    </row>
    <row r="371" spans="1:6" x14ac:dyDescent="0.15">
      <c r="A371" s="24" t="s">
        <v>71</v>
      </c>
      <c r="B371" s="16" t="s">
        <v>390</v>
      </c>
      <c r="C371" s="10" t="s">
        <v>30</v>
      </c>
      <c r="D371" s="11" t="s">
        <v>446</v>
      </c>
      <c r="E371" s="12">
        <v>0</v>
      </c>
      <c r="F371" s="12">
        <v>0</v>
      </c>
    </row>
    <row r="372" spans="1:6" x14ac:dyDescent="0.15">
      <c r="A372" s="24" t="s">
        <v>71</v>
      </c>
      <c r="B372" s="16" t="s">
        <v>390</v>
      </c>
      <c r="C372" s="10" t="s">
        <v>30</v>
      </c>
      <c r="D372" s="11" t="s">
        <v>447</v>
      </c>
      <c r="E372" s="12">
        <v>0</v>
      </c>
      <c r="F372" s="12">
        <v>0</v>
      </c>
    </row>
    <row r="373" spans="1:6" ht="22.5" x14ac:dyDescent="0.15">
      <c r="A373" s="8" t="s">
        <v>448</v>
      </c>
      <c r="B373" s="16" t="s">
        <v>449</v>
      </c>
      <c r="C373" s="10" t="s">
        <v>74</v>
      </c>
      <c r="D373" s="11" t="s">
        <v>74</v>
      </c>
      <c r="E373" s="12">
        <v>900863965.27999997</v>
      </c>
      <c r="F373" s="12">
        <v>103152145.28</v>
      </c>
    </row>
    <row r="374" spans="1:6" ht="22.5" x14ac:dyDescent="0.15">
      <c r="A374" s="8" t="s">
        <v>448</v>
      </c>
      <c r="B374" s="16" t="s">
        <v>450</v>
      </c>
      <c r="C374" s="10" t="s">
        <v>74</v>
      </c>
      <c r="D374" s="11" t="s">
        <v>74</v>
      </c>
      <c r="E374" s="12">
        <v>80313858.280000001</v>
      </c>
      <c r="F374" s="12">
        <v>5017424.28</v>
      </c>
    </row>
    <row r="375" spans="1:6" ht="22.5" x14ac:dyDescent="0.15">
      <c r="A375" s="8" t="s">
        <v>448</v>
      </c>
      <c r="B375" s="16" t="s">
        <v>451</v>
      </c>
      <c r="C375" s="10" t="s">
        <v>74</v>
      </c>
      <c r="D375" s="11" t="s">
        <v>74</v>
      </c>
      <c r="E375" s="12">
        <v>496348844.62</v>
      </c>
      <c r="F375" s="12">
        <v>120777844.62</v>
      </c>
    </row>
    <row r="376" spans="1:6" ht="22.5" x14ac:dyDescent="0.15">
      <c r="A376" s="8" t="s">
        <v>448</v>
      </c>
      <c r="B376" s="16" t="s">
        <v>452</v>
      </c>
      <c r="C376" s="10" t="s">
        <v>74</v>
      </c>
      <c r="D376" s="11" t="s">
        <v>74</v>
      </c>
      <c r="E376" s="12">
        <v>15286123741.860001</v>
      </c>
      <c r="F376" s="12">
        <v>3502502826.23</v>
      </c>
    </row>
    <row r="377" spans="1:6" ht="22.5" x14ac:dyDescent="0.15">
      <c r="A377" s="8" t="s">
        <v>75</v>
      </c>
      <c r="B377" s="16" t="s">
        <v>99</v>
      </c>
      <c r="C377" s="10" t="s">
        <v>74</v>
      </c>
      <c r="D377" s="10" t="s">
        <v>74</v>
      </c>
      <c r="E377" s="12">
        <v>1302147817</v>
      </c>
      <c r="F377" s="12">
        <v>208751201</v>
      </c>
    </row>
    <row r="378" spans="1:6" ht="22.5" x14ac:dyDescent="0.15">
      <c r="A378" s="8" t="s">
        <v>75</v>
      </c>
      <c r="B378" s="16" t="s">
        <v>99</v>
      </c>
      <c r="C378" s="10" t="s">
        <v>13</v>
      </c>
      <c r="D378" s="11" t="s">
        <v>453</v>
      </c>
      <c r="E378" s="12">
        <v>0</v>
      </c>
      <c r="F378" s="12">
        <v>0</v>
      </c>
    </row>
    <row r="379" spans="1:6" ht="22.5" x14ac:dyDescent="0.15">
      <c r="A379" s="8" t="s">
        <v>75</v>
      </c>
      <c r="B379" s="16" t="s">
        <v>99</v>
      </c>
      <c r="C379" s="10" t="s">
        <v>13</v>
      </c>
      <c r="D379" s="11" t="s">
        <v>454</v>
      </c>
      <c r="E379" s="12">
        <v>0</v>
      </c>
      <c r="F379" s="12">
        <v>0</v>
      </c>
    </row>
    <row r="380" spans="1:6" ht="22.5" x14ac:dyDescent="0.15">
      <c r="A380" s="8" t="s">
        <v>75</v>
      </c>
      <c r="B380" s="16" t="s">
        <v>99</v>
      </c>
      <c r="C380" s="10" t="s">
        <v>13</v>
      </c>
      <c r="D380" s="11" t="s">
        <v>112</v>
      </c>
      <c r="E380" s="12">
        <v>0</v>
      </c>
      <c r="F380" s="12">
        <v>0</v>
      </c>
    </row>
    <row r="381" spans="1:6" ht="22.5" x14ac:dyDescent="0.15">
      <c r="A381" s="8" t="s">
        <v>75</v>
      </c>
      <c r="B381" s="16" t="s">
        <v>99</v>
      </c>
      <c r="C381" s="10" t="s">
        <v>13</v>
      </c>
      <c r="D381" s="11" t="s">
        <v>455</v>
      </c>
      <c r="E381" s="12">
        <v>0</v>
      </c>
      <c r="F381" s="12">
        <v>0</v>
      </c>
    </row>
    <row r="382" spans="1:6" ht="22.5" x14ac:dyDescent="0.15">
      <c r="A382" s="8" t="s">
        <v>75</v>
      </c>
      <c r="B382" s="16" t="s">
        <v>99</v>
      </c>
      <c r="C382" s="10" t="s">
        <v>13</v>
      </c>
      <c r="D382" s="11" t="s">
        <v>456</v>
      </c>
      <c r="E382" s="12">
        <v>0</v>
      </c>
      <c r="F382" s="12">
        <v>0</v>
      </c>
    </row>
    <row r="383" spans="1:6" ht="22.5" x14ac:dyDescent="0.15">
      <c r="A383" s="8" t="s">
        <v>75</v>
      </c>
      <c r="B383" s="16" t="s">
        <v>99</v>
      </c>
      <c r="C383" s="10" t="s">
        <v>13</v>
      </c>
      <c r="D383" s="11" t="s">
        <v>124</v>
      </c>
      <c r="E383" s="12">
        <v>0</v>
      </c>
      <c r="F383" s="12">
        <v>0</v>
      </c>
    </row>
    <row r="384" spans="1:6" ht="22.5" x14ac:dyDescent="0.15">
      <c r="A384" s="8" t="s">
        <v>75</v>
      </c>
      <c r="B384" s="16" t="s">
        <v>99</v>
      </c>
      <c r="C384" s="10" t="s">
        <v>13</v>
      </c>
      <c r="D384" s="11" t="s">
        <v>457</v>
      </c>
      <c r="E384" s="12">
        <v>0</v>
      </c>
      <c r="F384" s="12">
        <v>0</v>
      </c>
    </row>
    <row r="385" spans="1:6" ht="22.5" x14ac:dyDescent="0.15">
      <c r="A385" s="8" t="s">
        <v>75</v>
      </c>
      <c r="B385" s="16" t="s">
        <v>99</v>
      </c>
      <c r="C385" s="10" t="s">
        <v>13</v>
      </c>
      <c r="D385" s="11" t="s">
        <v>105</v>
      </c>
      <c r="E385" s="12">
        <v>0</v>
      </c>
      <c r="F385" s="12">
        <v>0</v>
      </c>
    </row>
    <row r="386" spans="1:6" ht="22.5" x14ac:dyDescent="0.15">
      <c r="A386" s="8" t="s">
        <v>75</v>
      </c>
      <c r="B386" s="16" t="s">
        <v>99</v>
      </c>
      <c r="C386" s="10" t="s">
        <v>13</v>
      </c>
      <c r="D386" s="11" t="s">
        <v>111</v>
      </c>
      <c r="E386" s="12">
        <v>0</v>
      </c>
      <c r="F386" s="12">
        <v>0</v>
      </c>
    </row>
    <row r="387" spans="1:6" ht="22.5" x14ac:dyDescent="0.15">
      <c r="A387" s="8" t="s">
        <v>75</v>
      </c>
      <c r="B387" s="16" t="s">
        <v>99</v>
      </c>
      <c r="C387" s="10" t="s">
        <v>13</v>
      </c>
      <c r="D387" s="11" t="s">
        <v>110</v>
      </c>
      <c r="E387" s="12">
        <v>0</v>
      </c>
      <c r="F387" s="12">
        <v>0</v>
      </c>
    </row>
    <row r="388" spans="1:6" ht="22.5" x14ac:dyDescent="0.15">
      <c r="A388" s="8" t="s">
        <v>75</v>
      </c>
      <c r="B388" s="16" t="s">
        <v>99</v>
      </c>
      <c r="C388" s="10" t="s">
        <v>13</v>
      </c>
      <c r="D388" s="11" t="s">
        <v>125</v>
      </c>
      <c r="E388" s="12">
        <v>0</v>
      </c>
      <c r="F388" s="12">
        <v>0</v>
      </c>
    </row>
    <row r="389" spans="1:6" ht="22.5" x14ac:dyDescent="0.15">
      <c r="A389" s="8" t="s">
        <v>75</v>
      </c>
      <c r="B389" s="16" t="s">
        <v>99</v>
      </c>
      <c r="C389" s="10" t="s">
        <v>13</v>
      </c>
      <c r="D389" s="11" t="s">
        <v>458</v>
      </c>
      <c r="E389" s="12">
        <v>0</v>
      </c>
      <c r="F389" s="12">
        <v>0</v>
      </c>
    </row>
    <row r="390" spans="1:6" ht="22.5" x14ac:dyDescent="0.15">
      <c r="A390" s="8" t="s">
        <v>75</v>
      </c>
      <c r="B390" s="16" t="s">
        <v>99</v>
      </c>
      <c r="C390" s="10" t="s">
        <v>13</v>
      </c>
      <c r="D390" s="11" t="s">
        <v>118</v>
      </c>
      <c r="E390" s="12">
        <v>0</v>
      </c>
      <c r="F390" s="12">
        <v>0</v>
      </c>
    </row>
    <row r="391" spans="1:6" ht="22.5" x14ac:dyDescent="0.15">
      <c r="A391" s="8" t="s">
        <v>75</v>
      </c>
      <c r="B391" s="16" t="s">
        <v>99</v>
      </c>
      <c r="C391" s="10" t="s">
        <v>13</v>
      </c>
      <c r="D391" s="11" t="s">
        <v>107</v>
      </c>
      <c r="E391" s="12">
        <v>0</v>
      </c>
      <c r="F391" s="12">
        <v>0</v>
      </c>
    </row>
    <row r="392" spans="1:6" ht="22.5" x14ac:dyDescent="0.15">
      <c r="A392" s="8" t="s">
        <v>75</v>
      </c>
      <c r="B392" s="16" t="s">
        <v>99</v>
      </c>
      <c r="C392" s="10" t="s">
        <v>13</v>
      </c>
      <c r="D392" s="11" t="s">
        <v>121</v>
      </c>
      <c r="E392" s="12">
        <v>0</v>
      </c>
      <c r="F392" s="12">
        <v>0</v>
      </c>
    </row>
    <row r="393" spans="1:6" ht="22.5" x14ac:dyDescent="0.15">
      <c r="A393" s="8" t="s">
        <v>75</v>
      </c>
      <c r="B393" s="16" t="s">
        <v>99</v>
      </c>
      <c r="C393" s="10" t="s">
        <v>13</v>
      </c>
      <c r="D393" s="11" t="s">
        <v>459</v>
      </c>
      <c r="E393" s="12">
        <v>0</v>
      </c>
      <c r="F393" s="12">
        <v>0</v>
      </c>
    </row>
    <row r="394" spans="1:6" ht="22.5" x14ac:dyDescent="0.15">
      <c r="A394" s="8" t="s">
        <v>75</v>
      </c>
      <c r="B394" s="16" t="s">
        <v>99</v>
      </c>
      <c r="C394" s="10" t="s">
        <v>13</v>
      </c>
      <c r="D394" s="11" t="s">
        <v>460</v>
      </c>
      <c r="E394" s="12">
        <v>0</v>
      </c>
      <c r="F394" s="12">
        <v>0</v>
      </c>
    </row>
    <row r="395" spans="1:6" ht="22.5" x14ac:dyDescent="0.15">
      <c r="A395" s="8" t="s">
        <v>75</v>
      </c>
      <c r="B395" s="16" t="s">
        <v>99</v>
      </c>
      <c r="C395" s="10" t="s">
        <v>13</v>
      </c>
      <c r="D395" s="11" t="s">
        <v>116</v>
      </c>
      <c r="E395" s="12">
        <v>0</v>
      </c>
      <c r="F395" s="12">
        <v>0</v>
      </c>
    </row>
    <row r="396" spans="1:6" ht="22.5" x14ac:dyDescent="0.15">
      <c r="A396" s="8" t="s">
        <v>75</v>
      </c>
      <c r="B396" s="16" t="s">
        <v>99</v>
      </c>
      <c r="C396" s="10" t="s">
        <v>13</v>
      </c>
      <c r="D396" s="11" t="s">
        <v>461</v>
      </c>
      <c r="E396" s="12">
        <v>0</v>
      </c>
      <c r="F396" s="12">
        <v>0</v>
      </c>
    </row>
    <row r="397" spans="1:6" ht="22.5" x14ac:dyDescent="0.15">
      <c r="A397" s="8" t="s">
        <v>75</v>
      </c>
      <c r="B397" s="16" t="s">
        <v>99</v>
      </c>
      <c r="C397" s="10" t="s">
        <v>13</v>
      </c>
      <c r="D397" s="11" t="s">
        <v>114</v>
      </c>
      <c r="E397" s="12">
        <v>0</v>
      </c>
      <c r="F397" s="12">
        <v>0</v>
      </c>
    </row>
    <row r="398" spans="1:6" ht="22.5" x14ac:dyDescent="0.15">
      <c r="A398" s="8" t="s">
        <v>75</v>
      </c>
      <c r="B398" s="16" t="s">
        <v>99</v>
      </c>
      <c r="C398" s="10" t="s">
        <v>13</v>
      </c>
      <c r="D398" s="11" t="s">
        <v>462</v>
      </c>
      <c r="E398" s="12">
        <v>0</v>
      </c>
      <c r="F398" s="12">
        <v>0</v>
      </c>
    </row>
    <row r="399" spans="1:6" ht="22.5" x14ac:dyDescent="0.15">
      <c r="A399" s="8" t="s">
        <v>75</v>
      </c>
      <c r="B399" s="16" t="s">
        <v>99</v>
      </c>
      <c r="C399" s="10" t="s">
        <v>13</v>
      </c>
      <c r="D399" s="11" t="s">
        <v>463</v>
      </c>
      <c r="E399" s="12">
        <v>0</v>
      </c>
      <c r="F399" s="12">
        <v>0</v>
      </c>
    </row>
    <row r="400" spans="1:6" ht="22.5" x14ac:dyDescent="0.15">
      <c r="A400" s="8" t="s">
        <v>75</v>
      </c>
      <c r="B400" s="16" t="s">
        <v>99</v>
      </c>
      <c r="C400" s="10" t="s">
        <v>13</v>
      </c>
      <c r="D400" s="11" t="s">
        <v>464</v>
      </c>
      <c r="E400" s="12">
        <v>0</v>
      </c>
      <c r="F400" s="12">
        <v>0</v>
      </c>
    </row>
    <row r="401" spans="1:6" ht="22.5" x14ac:dyDescent="0.15">
      <c r="A401" s="8" t="s">
        <v>75</v>
      </c>
      <c r="B401" s="16" t="s">
        <v>99</v>
      </c>
      <c r="C401" s="10" t="s">
        <v>13</v>
      </c>
      <c r="D401" s="11" t="s">
        <v>117</v>
      </c>
      <c r="E401" s="12">
        <v>0</v>
      </c>
      <c r="F401" s="12">
        <v>0</v>
      </c>
    </row>
    <row r="402" spans="1:6" ht="22.5" x14ac:dyDescent="0.15">
      <c r="A402" s="8" t="s">
        <v>75</v>
      </c>
      <c r="B402" s="16" t="s">
        <v>99</v>
      </c>
      <c r="C402" s="10" t="s">
        <v>13</v>
      </c>
      <c r="D402" s="11" t="s">
        <v>120</v>
      </c>
      <c r="E402" s="12">
        <v>0</v>
      </c>
      <c r="F402" s="12">
        <v>0</v>
      </c>
    </row>
    <row r="403" spans="1:6" ht="22.5" x14ac:dyDescent="0.15">
      <c r="A403" s="8" t="s">
        <v>75</v>
      </c>
      <c r="B403" s="16" t="s">
        <v>99</v>
      </c>
      <c r="C403" s="10" t="s">
        <v>13</v>
      </c>
      <c r="D403" s="11" t="s">
        <v>119</v>
      </c>
      <c r="E403" s="12">
        <v>0</v>
      </c>
      <c r="F403" s="12">
        <v>0</v>
      </c>
    </row>
    <row r="404" spans="1:6" ht="22.5" x14ac:dyDescent="0.15">
      <c r="A404" s="8" t="s">
        <v>75</v>
      </c>
      <c r="B404" s="16" t="s">
        <v>99</v>
      </c>
      <c r="C404" s="10" t="s">
        <v>13</v>
      </c>
      <c r="D404" s="11" t="s">
        <v>265</v>
      </c>
      <c r="E404" s="12">
        <v>0</v>
      </c>
      <c r="F404" s="12">
        <v>0</v>
      </c>
    </row>
    <row r="405" spans="1:6" ht="22.5" x14ac:dyDescent="0.15">
      <c r="A405" s="8" t="s">
        <v>75</v>
      </c>
      <c r="B405" s="16" t="s">
        <v>99</v>
      </c>
      <c r="C405" s="10" t="s">
        <v>13</v>
      </c>
      <c r="D405" s="11" t="s">
        <v>465</v>
      </c>
      <c r="E405" s="12">
        <v>0</v>
      </c>
      <c r="F405" s="12">
        <v>0</v>
      </c>
    </row>
    <row r="406" spans="1:6" ht="22.5" x14ac:dyDescent="0.15">
      <c r="A406" s="8" t="s">
        <v>75</v>
      </c>
      <c r="B406" s="16" t="s">
        <v>99</v>
      </c>
      <c r="C406" s="10" t="s">
        <v>13</v>
      </c>
      <c r="D406" s="11" t="s">
        <v>113</v>
      </c>
      <c r="E406" s="12">
        <v>0</v>
      </c>
      <c r="F406" s="12">
        <v>0</v>
      </c>
    </row>
    <row r="407" spans="1:6" ht="22.5" x14ac:dyDescent="0.15">
      <c r="A407" s="8" t="s">
        <v>75</v>
      </c>
      <c r="B407" s="16" t="s">
        <v>99</v>
      </c>
      <c r="C407" s="10" t="s">
        <v>13</v>
      </c>
      <c r="D407" s="11" t="s">
        <v>106</v>
      </c>
      <c r="E407" s="12">
        <v>0</v>
      </c>
      <c r="F407" s="12">
        <v>0</v>
      </c>
    </row>
    <row r="408" spans="1:6" ht="22.5" x14ac:dyDescent="0.15">
      <c r="A408" s="8" t="s">
        <v>75</v>
      </c>
      <c r="B408" s="16" t="s">
        <v>99</v>
      </c>
      <c r="C408" s="10" t="s">
        <v>13</v>
      </c>
      <c r="D408" s="11" t="s">
        <v>126</v>
      </c>
      <c r="E408" s="12">
        <v>0</v>
      </c>
      <c r="F408" s="12">
        <v>0</v>
      </c>
    </row>
    <row r="409" spans="1:6" ht="22.5" x14ac:dyDescent="0.15">
      <c r="A409" s="8" t="s">
        <v>448</v>
      </c>
      <c r="B409" s="16" t="s">
        <v>466</v>
      </c>
      <c r="C409" s="10" t="s">
        <v>74</v>
      </c>
      <c r="D409" s="11" t="s">
        <v>74</v>
      </c>
      <c r="E409" s="12">
        <v>439230000</v>
      </c>
      <c r="F409" s="12">
        <v>87368300</v>
      </c>
    </row>
    <row r="410" spans="1:6" ht="22.5" x14ac:dyDescent="0.15">
      <c r="A410" s="8" t="s">
        <v>448</v>
      </c>
      <c r="B410" s="16" t="s">
        <v>467</v>
      </c>
      <c r="C410" s="10" t="s">
        <v>239</v>
      </c>
      <c r="D410" s="11" t="s">
        <v>239</v>
      </c>
      <c r="E410" s="12">
        <v>0</v>
      </c>
      <c r="F410" s="12">
        <v>0</v>
      </c>
    </row>
    <row r="413" spans="1:6" x14ac:dyDescent="0.15">
      <c r="E413" s="39">
        <f t="shared" ref="E413:F413" si="0">SUM(E2:E410)</f>
        <v>5879702058429.0693</v>
      </c>
      <c r="F413" s="39">
        <f t="shared" si="0"/>
        <v>1136288266006.76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6E72D-7960-4EA3-AB49-2A356715E3E4}">
  <dimension ref="A1:K54"/>
  <sheetViews>
    <sheetView showGridLines="0" zoomScale="80" zoomScaleNormal="80" workbookViewId="0">
      <selection activeCell="E12" sqref="E12"/>
    </sheetView>
  </sheetViews>
  <sheetFormatPr baseColWidth="10" defaultRowHeight="11.25" x14ac:dyDescent="0.15"/>
  <cols>
    <col min="1" max="1" width="42" style="41" customWidth="1"/>
    <col min="2" max="5" width="20.42578125" style="41" bestFit="1" customWidth="1"/>
    <col min="6" max="7" width="18.5703125" style="41" bestFit="1" customWidth="1"/>
    <col min="8" max="8" width="19.5703125" style="41" bestFit="1" customWidth="1"/>
    <col min="9" max="9" width="10.85546875" style="41" bestFit="1" customWidth="1"/>
    <col min="10" max="10" width="11.28515625" style="41" bestFit="1" customWidth="1"/>
    <col min="11" max="11" width="10.85546875" style="41" bestFit="1" customWidth="1"/>
    <col min="12" max="16384" width="11.42578125" style="41"/>
  </cols>
  <sheetData>
    <row r="1" spans="1:11" x14ac:dyDescent="0.15">
      <c r="A1" s="40" t="s">
        <v>471</v>
      </c>
    </row>
    <row r="2" spans="1:11" ht="45" x14ac:dyDescent="0.15">
      <c r="A2" s="42" t="s">
        <v>513</v>
      </c>
      <c r="B2" s="43" t="s">
        <v>514</v>
      </c>
      <c r="C2" s="43" t="s">
        <v>515</v>
      </c>
      <c r="D2" s="43" t="s">
        <v>516</v>
      </c>
      <c r="E2" s="43" t="s">
        <v>517</v>
      </c>
      <c r="F2" s="44" t="s">
        <v>518</v>
      </c>
      <c r="G2" s="44" t="s">
        <v>519</v>
      </c>
      <c r="H2" s="44" t="s">
        <v>520</v>
      </c>
      <c r="I2" s="44" t="s">
        <v>521</v>
      </c>
      <c r="J2" s="44" t="s">
        <v>522</v>
      </c>
      <c r="K2" s="45" t="s">
        <v>523</v>
      </c>
    </row>
    <row r="3" spans="1:11" x14ac:dyDescent="0.15">
      <c r="A3" s="46" t="s">
        <v>472</v>
      </c>
      <c r="B3" s="47">
        <v>533659739589.15002</v>
      </c>
      <c r="C3" s="47">
        <v>794082551008.5199</v>
      </c>
      <c r="D3" s="47">
        <v>714268656033.03992</v>
      </c>
      <c r="E3" s="47">
        <v>323425139951.92999</v>
      </c>
      <c r="F3" s="48">
        <f t="shared" ref="F3:H6" si="0">C3-B3</f>
        <v>260422811419.36987</v>
      </c>
      <c r="G3" s="48">
        <f t="shared" si="0"/>
        <v>-79813894975.47998</v>
      </c>
      <c r="H3" s="48">
        <f t="shared" si="0"/>
        <v>-390843516081.10992</v>
      </c>
      <c r="I3" s="49">
        <f>F3/B3</f>
        <v>0.48799411328998182</v>
      </c>
      <c r="J3" s="49">
        <f>G3/C3</f>
        <v>-0.10051082834412217</v>
      </c>
      <c r="K3" s="50">
        <f>H3/D3</f>
        <v>-0.54719399035624305</v>
      </c>
    </row>
    <row r="4" spans="1:11" x14ac:dyDescent="0.15">
      <c r="A4" s="46" t="s">
        <v>473</v>
      </c>
      <c r="B4" s="47">
        <v>3089315634.9300003</v>
      </c>
      <c r="C4" s="47">
        <v>3150468157</v>
      </c>
      <c r="D4" s="47"/>
      <c r="E4" s="47"/>
      <c r="F4" s="48">
        <f t="shared" si="0"/>
        <v>61152522.069999695</v>
      </c>
      <c r="G4" s="48">
        <f t="shared" si="0"/>
        <v>-3150468157</v>
      </c>
      <c r="H4" s="48">
        <f t="shared" si="0"/>
        <v>0</v>
      </c>
      <c r="I4" s="49">
        <f>F4/B4</f>
        <v>1.9794844326868313E-2</v>
      </c>
      <c r="J4" s="49">
        <f>G4/C4</f>
        <v>-1</v>
      </c>
      <c r="K4" s="50">
        <v>0</v>
      </c>
    </row>
    <row r="5" spans="1:11" x14ac:dyDescent="0.15">
      <c r="A5" s="46" t="s">
        <v>475</v>
      </c>
      <c r="B5" s="47">
        <v>815970742060.85986</v>
      </c>
      <c r="C5" s="47">
        <v>956173947043.58337</v>
      </c>
      <c r="D5" s="47">
        <v>1514932302973.9399</v>
      </c>
      <c r="E5" s="47">
        <v>1372352646831.98</v>
      </c>
      <c r="F5" s="48">
        <f t="shared" si="0"/>
        <v>140203204982.72351</v>
      </c>
      <c r="G5" s="48">
        <f t="shared" si="0"/>
        <v>558758355930.35657</v>
      </c>
      <c r="H5" s="48">
        <f t="shared" si="0"/>
        <v>-142579656141.95996</v>
      </c>
      <c r="I5" s="49">
        <f>F5/B5</f>
        <v>0.1718238139625187</v>
      </c>
      <c r="J5" s="49">
        <f>G5/C5</f>
        <v>0.58436894004275541</v>
      </c>
      <c r="K5" s="50">
        <f>H5/D5</f>
        <v>-9.4116189787533125E-2</v>
      </c>
    </row>
    <row r="6" spans="1:11" x14ac:dyDescent="0.15">
      <c r="A6" s="51" t="s">
        <v>524</v>
      </c>
      <c r="B6" s="52">
        <v>1352719797284.9397</v>
      </c>
      <c r="C6" s="52">
        <v>1753406966209.1033</v>
      </c>
      <c r="D6" s="52">
        <v>2229200959006.98</v>
      </c>
      <c r="E6" s="52">
        <v>1695777786783.9099</v>
      </c>
      <c r="F6" s="53">
        <f t="shared" si="0"/>
        <v>400687168924.16357</v>
      </c>
      <c r="G6" s="53">
        <f t="shared" si="0"/>
        <v>475793992797.87671</v>
      </c>
      <c r="H6" s="53">
        <f t="shared" si="0"/>
        <v>-533423172223.07007</v>
      </c>
      <c r="I6" s="54">
        <f t="shared" ref="I6:K6" si="1">F6/B6</f>
        <v>0.29620854941902058</v>
      </c>
      <c r="J6" s="54">
        <f t="shared" si="1"/>
        <v>0.27135399936647436</v>
      </c>
      <c r="K6" s="55">
        <f t="shared" si="1"/>
        <v>-0.23928895690978386</v>
      </c>
    </row>
    <row r="7" spans="1:11" x14ac:dyDescent="0.15">
      <c r="A7" s="40"/>
      <c r="B7" s="56"/>
      <c r="C7" s="56"/>
      <c r="D7" s="56"/>
      <c r="E7" s="56"/>
      <c r="F7" s="57"/>
      <c r="G7" s="57"/>
      <c r="H7" s="57"/>
      <c r="I7" s="58"/>
      <c r="J7" s="58"/>
      <c r="K7" s="58"/>
    </row>
    <row r="8" spans="1:11" x14ac:dyDescent="0.15">
      <c r="A8" s="40"/>
      <c r="B8" s="56"/>
      <c r="C8" s="56"/>
      <c r="D8" s="56"/>
      <c r="E8" s="56"/>
      <c r="F8" s="57"/>
      <c r="G8" s="57"/>
      <c r="H8" s="57"/>
      <c r="I8" s="58"/>
      <c r="J8" s="58"/>
      <c r="K8" s="58"/>
    </row>
    <row r="11" spans="1:11" x14ac:dyDescent="0.15">
      <c r="A11" s="40" t="s">
        <v>525</v>
      </c>
    </row>
    <row r="12" spans="1:11" s="64" customFormat="1" ht="45" x14ac:dyDescent="0.25">
      <c r="A12" s="59" t="s">
        <v>471</v>
      </c>
      <c r="B12" s="60" t="s">
        <v>514</v>
      </c>
      <c r="C12" s="60" t="s">
        <v>515</v>
      </c>
      <c r="D12" s="60" t="s">
        <v>516</v>
      </c>
      <c r="E12" s="61" t="s">
        <v>526</v>
      </c>
      <c r="F12" s="62" t="s">
        <v>518</v>
      </c>
      <c r="G12" s="62" t="s">
        <v>519</v>
      </c>
      <c r="H12" s="62" t="s">
        <v>520</v>
      </c>
      <c r="I12" s="62" t="s">
        <v>521</v>
      </c>
      <c r="J12" s="62" t="s">
        <v>522</v>
      </c>
      <c r="K12" s="63" t="s">
        <v>523</v>
      </c>
    </row>
    <row r="13" spans="1:11" x14ac:dyDescent="0.15">
      <c r="A13" s="65" t="s">
        <v>472</v>
      </c>
      <c r="B13" s="66">
        <v>533659739589.15002</v>
      </c>
      <c r="C13" s="66">
        <v>794082551008.5199</v>
      </c>
      <c r="D13" s="66">
        <v>714268656033.03992</v>
      </c>
      <c r="E13" s="66">
        <v>323425139951.92999</v>
      </c>
      <c r="F13" s="66">
        <f>C13-B13</f>
        <v>260422811419.36987</v>
      </c>
      <c r="G13" s="66">
        <f>D13-C13</f>
        <v>-79813894975.47998</v>
      </c>
      <c r="H13" s="66">
        <f>E13-D13</f>
        <v>-390843516081.10992</v>
      </c>
      <c r="I13" s="67">
        <f>IFERROR(F13/B13,0)</f>
        <v>0.48799411328998182</v>
      </c>
      <c r="J13" s="67">
        <f>IFERROR(G13/C13,0)</f>
        <v>-0.10051082834412217</v>
      </c>
      <c r="K13" s="68">
        <f>IFERROR(H13/D13,0)</f>
        <v>-0.54719399035624305</v>
      </c>
    </row>
    <row r="14" spans="1:11" x14ac:dyDescent="0.15">
      <c r="A14" s="65" t="s">
        <v>473</v>
      </c>
      <c r="B14" s="66">
        <v>3089315634.9300003</v>
      </c>
      <c r="C14" s="66">
        <v>3150468157</v>
      </c>
      <c r="D14" s="66"/>
      <c r="E14" s="66"/>
      <c r="F14" s="66">
        <f t="shared" ref="F14:H54" si="2">C14-B14</f>
        <v>61152522.069999695</v>
      </c>
      <c r="G14" s="66">
        <f t="shared" si="2"/>
        <v>-3150468157</v>
      </c>
      <c r="H14" s="66">
        <f t="shared" si="2"/>
        <v>0</v>
      </c>
      <c r="I14" s="67">
        <f t="shared" ref="I14:K54" si="3">IFERROR(F14/B14,0)</f>
        <v>1.9794844326868313E-2</v>
      </c>
      <c r="J14" s="67">
        <f t="shared" si="3"/>
        <v>-1</v>
      </c>
      <c r="K14" s="68">
        <f t="shared" si="3"/>
        <v>0</v>
      </c>
    </row>
    <row r="15" spans="1:11" x14ac:dyDescent="0.15">
      <c r="A15" s="65" t="s">
        <v>475</v>
      </c>
      <c r="B15" s="66">
        <f t="shared" ref="B15:G15" si="4">SUM(B16:B53)</f>
        <v>815970742060.85986</v>
      </c>
      <c r="C15" s="66">
        <f t="shared" si="4"/>
        <v>956173947043.58337</v>
      </c>
      <c r="D15" s="66">
        <f t="shared" si="4"/>
        <v>1514932302973.9399</v>
      </c>
      <c r="E15" s="66">
        <f t="shared" si="4"/>
        <v>1372352646831.98</v>
      </c>
      <c r="F15" s="66">
        <f t="shared" si="4"/>
        <v>140203204982.72336</v>
      </c>
      <c r="G15" s="66">
        <f t="shared" si="4"/>
        <v>558758355930.35669</v>
      </c>
      <c r="H15" s="66">
        <f t="shared" si="2"/>
        <v>-142579656141.95996</v>
      </c>
      <c r="I15" s="67">
        <f t="shared" si="3"/>
        <v>0.1718238139625185</v>
      </c>
      <c r="J15" s="67">
        <f t="shared" si="3"/>
        <v>0.58436894004275552</v>
      </c>
      <c r="K15" s="68">
        <f t="shared" si="3"/>
        <v>-9.4116189787533125E-2</v>
      </c>
    </row>
    <row r="16" spans="1:11" x14ac:dyDescent="0.15">
      <c r="A16" s="69" t="s">
        <v>512</v>
      </c>
      <c r="B16" s="48"/>
      <c r="C16" s="48"/>
      <c r="D16" s="48">
        <v>53951340466</v>
      </c>
      <c r="E16" s="48">
        <v>0</v>
      </c>
      <c r="F16" s="48">
        <f t="shared" si="2"/>
        <v>0</v>
      </c>
      <c r="G16" s="48">
        <f t="shared" si="2"/>
        <v>53951340466</v>
      </c>
      <c r="H16" s="48">
        <f t="shared" si="2"/>
        <v>-53951340466</v>
      </c>
      <c r="I16" s="70">
        <f t="shared" si="3"/>
        <v>0</v>
      </c>
      <c r="J16" s="70">
        <f t="shared" si="3"/>
        <v>0</v>
      </c>
      <c r="K16" s="71">
        <f t="shared" si="3"/>
        <v>-1</v>
      </c>
    </row>
    <row r="17" spans="1:11" x14ac:dyDescent="0.15">
      <c r="A17" s="69" t="s">
        <v>511</v>
      </c>
      <c r="B17" s="48"/>
      <c r="C17" s="48"/>
      <c r="D17" s="48">
        <v>0</v>
      </c>
      <c r="E17" s="48">
        <v>0</v>
      </c>
      <c r="F17" s="48">
        <f t="shared" si="2"/>
        <v>0</v>
      </c>
      <c r="G17" s="48">
        <f t="shared" si="2"/>
        <v>0</v>
      </c>
      <c r="H17" s="48">
        <f t="shared" si="2"/>
        <v>0</v>
      </c>
      <c r="I17" s="70">
        <f t="shared" si="3"/>
        <v>0</v>
      </c>
      <c r="J17" s="70">
        <f t="shared" si="3"/>
        <v>0</v>
      </c>
      <c r="K17" s="71">
        <f t="shared" si="3"/>
        <v>0</v>
      </c>
    </row>
    <row r="18" spans="1:11" x14ac:dyDescent="0.15">
      <c r="A18" s="69" t="s">
        <v>499</v>
      </c>
      <c r="B18" s="48">
        <v>43821591023.730003</v>
      </c>
      <c r="C18" s="48">
        <v>14119662764.559999</v>
      </c>
      <c r="D18" s="48">
        <v>26111166728.779999</v>
      </c>
      <c r="E18" s="48">
        <v>10395754774</v>
      </c>
      <c r="F18" s="48">
        <f t="shared" si="2"/>
        <v>-29701928259.170006</v>
      </c>
      <c r="G18" s="48">
        <f t="shared" si="2"/>
        <v>11991503964.219999</v>
      </c>
      <c r="H18" s="48">
        <f t="shared" si="2"/>
        <v>-15715411954.779999</v>
      </c>
      <c r="I18" s="70">
        <f t="shared" si="3"/>
        <v>-0.67779210122895805</v>
      </c>
      <c r="J18" s="70">
        <f t="shared" si="3"/>
        <v>0.84927693842082219</v>
      </c>
      <c r="K18" s="71">
        <f t="shared" si="3"/>
        <v>-0.60186555882462001</v>
      </c>
    </row>
    <row r="19" spans="1:11" x14ac:dyDescent="0.15">
      <c r="A19" s="69" t="s">
        <v>494</v>
      </c>
      <c r="B19" s="48">
        <v>10044238364.35</v>
      </c>
      <c r="C19" s="48">
        <v>11775133127.459999</v>
      </c>
      <c r="D19" s="48">
        <v>22309101363.049999</v>
      </c>
      <c r="E19" s="48">
        <v>14188230704</v>
      </c>
      <c r="F19" s="48">
        <f t="shared" si="2"/>
        <v>1730894763.1099987</v>
      </c>
      <c r="G19" s="48">
        <f t="shared" si="2"/>
        <v>10533968235.59</v>
      </c>
      <c r="H19" s="48">
        <f t="shared" si="2"/>
        <v>-8120870659.0499992</v>
      </c>
      <c r="I19" s="70">
        <f t="shared" si="3"/>
        <v>0.17232712927776195</v>
      </c>
      <c r="J19" s="70">
        <f t="shared" si="3"/>
        <v>0.89459440683727287</v>
      </c>
      <c r="K19" s="71">
        <f t="shared" si="3"/>
        <v>-0.36401603663428561</v>
      </c>
    </row>
    <row r="20" spans="1:11" x14ac:dyDescent="0.15">
      <c r="A20" s="69" t="s">
        <v>488</v>
      </c>
      <c r="B20" s="48">
        <v>56548210236</v>
      </c>
      <c r="C20" s="48">
        <v>1652034440</v>
      </c>
      <c r="D20" s="48">
        <v>4869534997</v>
      </c>
      <c r="E20" s="48">
        <v>1109281067</v>
      </c>
      <c r="F20" s="48">
        <f t="shared" si="2"/>
        <v>-54896175796</v>
      </c>
      <c r="G20" s="48">
        <f t="shared" si="2"/>
        <v>3217500557</v>
      </c>
      <c r="H20" s="48">
        <f t="shared" si="2"/>
        <v>-3760253930</v>
      </c>
      <c r="I20" s="70">
        <f t="shared" si="3"/>
        <v>-0.97078538059639108</v>
      </c>
      <c r="J20" s="70">
        <f t="shared" si="3"/>
        <v>1.9475989598618779</v>
      </c>
      <c r="K20" s="71">
        <f t="shared" si="3"/>
        <v>-0.77219979573339126</v>
      </c>
    </row>
    <row r="21" spans="1:11" x14ac:dyDescent="0.15">
      <c r="A21" s="69" t="s">
        <v>510</v>
      </c>
      <c r="B21" s="48"/>
      <c r="C21" s="48">
        <v>189984480217</v>
      </c>
      <c r="D21" s="48">
        <v>104847424018</v>
      </c>
      <c r="E21" s="48">
        <v>88358863724</v>
      </c>
      <c r="F21" s="48">
        <f t="shared" si="2"/>
        <v>189984480217</v>
      </c>
      <c r="G21" s="48">
        <f t="shared" si="2"/>
        <v>-85137056199</v>
      </c>
      <c r="H21" s="48">
        <f t="shared" si="2"/>
        <v>-16488560294</v>
      </c>
      <c r="I21" s="70">
        <f t="shared" si="3"/>
        <v>0</v>
      </c>
      <c r="J21" s="70">
        <f t="shared" si="3"/>
        <v>-0.44812637380567388</v>
      </c>
      <c r="K21" s="71">
        <f t="shared" si="3"/>
        <v>-0.15726242631549323</v>
      </c>
    </row>
    <row r="22" spans="1:11" x14ac:dyDescent="0.15">
      <c r="A22" s="69" t="s">
        <v>498</v>
      </c>
      <c r="B22" s="48">
        <v>15318753937.360001</v>
      </c>
      <c r="C22" s="48">
        <v>11073796439.959999</v>
      </c>
      <c r="D22" s="48">
        <v>94054035048.639999</v>
      </c>
      <c r="E22" s="48">
        <v>97826990189</v>
      </c>
      <c r="F22" s="48">
        <f t="shared" si="2"/>
        <v>-4244957497.4000015</v>
      </c>
      <c r="G22" s="48">
        <f t="shared" si="2"/>
        <v>82980238608.679993</v>
      </c>
      <c r="H22" s="48">
        <f t="shared" si="2"/>
        <v>3772955140.3600006</v>
      </c>
      <c r="I22" s="70">
        <f t="shared" si="3"/>
        <v>-0.27710853733652752</v>
      </c>
      <c r="J22" s="70">
        <f t="shared" si="3"/>
        <v>7.4933866681208139</v>
      </c>
      <c r="K22" s="71">
        <f t="shared" si="3"/>
        <v>4.01147610350669E-2</v>
      </c>
    </row>
    <row r="23" spans="1:11" x14ac:dyDescent="0.15">
      <c r="A23" s="69" t="s">
        <v>506</v>
      </c>
      <c r="B23" s="48">
        <v>30735954508.02</v>
      </c>
      <c r="C23" s="48">
        <v>20802238514.450001</v>
      </c>
      <c r="D23" s="48">
        <v>37204937423.809998</v>
      </c>
      <c r="E23" s="48">
        <v>24070460301.25</v>
      </c>
      <c r="F23" s="48">
        <f t="shared" si="2"/>
        <v>-9933715993.5699997</v>
      </c>
      <c r="G23" s="48">
        <f t="shared" si="2"/>
        <v>16402698909.359997</v>
      </c>
      <c r="H23" s="48">
        <f t="shared" si="2"/>
        <v>-13134477122.559998</v>
      </c>
      <c r="I23" s="70">
        <f t="shared" si="3"/>
        <v>-0.32319529855427048</v>
      </c>
      <c r="J23" s="70">
        <f t="shared" si="3"/>
        <v>0.78850643395738773</v>
      </c>
      <c r="K23" s="71">
        <f t="shared" si="3"/>
        <v>-0.35303048552244959</v>
      </c>
    </row>
    <row r="24" spans="1:11" x14ac:dyDescent="0.15">
      <c r="A24" s="69" t="s">
        <v>490</v>
      </c>
      <c r="B24" s="48">
        <v>6433171381.4700003</v>
      </c>
      <c r="C24" s="48">
        <v>2609201385.9699998</v>
      </c>
      <c r="D24" s="48">
        <v>24761567748.5</v>
      </c>
      <c r="E24" s="48">
        <v>7732782950</v>
      </c>
      <c r="F24" s="48">
        <f t="shared" si="2"/>
        <v>-3823969995.5000005</v>
      </c>
      <c r="G24" s="48">
        <f t="shared" si="2"/>
        <v>22152366362.529999</v>
      </c>
      <c r="H24" s="48">
        <f t="shared" si="2"/>
        <v>-17028784798.5</v>
      </c>
      <c r="I24" s="70">
        <f t="shared" si="3"/>
        <v>-0.59441444487465389</v>
      </c>
      <c r="J24" s="70">
        <f t="shared" si="3"/>
        <v>8.4900945100083209</v>
      </c>
      <c r="K24" s="71">
        <f t="shared" si="3"/>
        <v>-0.68771028439956372</v>
      </c>
    </row>
    <row r="25" spans="1:11" x14ac:dyDescent="0.15">
      <c r="A25" s="69" t="s">
        <v>486</v>
      </c>
      <c r="B25" s="48">
        <v>4102361979.5500002</v>
      </c>
      <c r="C25" s="48">
        <v>3247160239.0799999</v>
      </c>
      <c r="D25" s="48">
        <v>16237704260.360001</v>
      </c>
      <c r="E25" s="48">
        <v>27999452857</v>
      </c>
      <c r="F25" s="48">
        <f t="shared" si="2"/>
        <v>-855201740.47000027</v>
      </c>
      <c r="G25" s="48">
        <f t="shared" si="2"/>
        <v>12990544021.280001</v>
      </c>
      <c r="H25" s="48">
        <f t="shared" si="2"/>
        <v>11761748596.639999</v>
      </c>
      <c r="I25" s="70">
        <f t="shared" si="3"/>
        <v>-0.20846569481998997</v>
      </c>
      <c r="J25" s="70">
        <f t="shared" si="3"/>
        <v>4.0005860705416065</v>
      </c>
      <c r="K25" s="71">
        <f t="shared" si="3"/>
        <v>0.72434799944922967</v>
      </c>
    </row>
    <row r="26" spans="1:11" x14ac:dyDescent="0.15">
      <c r="A26" s="69" t="s">
        <v>482</v>
      </c>
      <c r="B26" s="48">
        <v>3458758475.0599999</v>
      </c>
      <c r="C26" s="48">
        <v>4215918363.7399998</v>
      </c>
      <c r="D26" s="48">
        <v>6412469543.7399998</v>
      </c>
      <c r="E26" s="48">
        <v>4248487724</v>
      </c>
      <c r="F26" s="48">
        <f t="shared" si="2"/>
        <v>757159888.67999983</v>
      </c>
      <c r="G26" s="48">
        <f t="shared" si="2"/>
        <v>2196551180</v>
      </c>
      <c r="H26" s="48">
        <f t="shared" si="2"/>
        <v>-2163981819.7399998</v>
      </c>
      <c r="I26" s="70">
        <f t="shared" si="3"/>
        <v>0.21891088786327156</v>
      </c>
      <c r="J26" s="70">
        <f t="shared" si="3"/>
        <v>0.52101368918619406</v>
      </c>
      <c r="K26" s="71">
        <f t="shared" si="3"/>
        <v>-0.33746465460448521</v>
      </c>
    </row>
    <row r="27" spans="1:11" x14ac:dyDescent="0.15">
      <c r="A27" s="69" t="s">
        <v>476</v>
      </c>
      <c r="B27" s="48">
        <v>2632095345.9000001</v>
      </c>
      <c r="C27" s="48">
        <v>3286827074.0900002</v>
      </c>
      <c r="D27" s="48">
        <v>7125476906.3100004</v>
      </c>
      <c r="E27" s="48">
        <v>4024154641</v>
      </c>
      <c r="F27" s="48">
        <f t="shared" si="2"/>
        <v>654731728.19000006</v>
      </c>
      <c r="G27" s="48">
        <f t="shared" si="2"/>
        <v>3838649832.2200003</v>
      </c>
      <c r="H27" s="48">
        <f t="shared" si="2"/>
        <v>-3101322265.3100004</v>
      </c>
      <c r="I27" s="70">
        <f t="shared" si="3"/>
        <v>0.24874924428929671</v>
      </c>
      <c r="J27" s="70">
        <f t="shared" si="3"/>
        <v>1.1678891969948797</v>
      </c>
      <c r="K27" s="71">
        <f t="shared" si="3"/>
        <v>-0.4352441676659719</v>
      </c>
    </row>
    <row r="28" spans="1:11" x14ac:dyDescent="0.15">
      <c r="A28" s="69" t="s">
        <v>508</v>
      </c>
      <c r="B28" s="48">
        <v>84000000</v>
      </c>
      <c r="C28" s="48">
        <v>2573382764.8000002</v>
      </c>
      <c r="D28" s="48">
        <v>11186000</v>
      </c>
      <c r="E28" s="48">
        <v>210406505</v>
      </c>
      <c r="F28" s="48">
        <f t="shared" si="2"/>
        <v>2489382764.8000002</v>
      </c>
      <c r="G28" s="48">
        <f t="shared" si="2"/>
        <v>-2562196764.8000002</v>
      </c>
      <c r="H28" s="48">
        <f t="shared" si="2"/>
        <v>199220505</v>
      </c>
      <c r="I28" s="70">
        <f t="shared" si="3"/>
        <v>29.635509104761908</v>
      </c>
      <c r="J28" s="70">
        <f t="shared" si="3"/>
        <v>-0.99565319230663718</v>
      </c>
      <c r="K28" s="71">
        <f t="shared" si="3"/>
        <v>17.809807348471303</v>
      </c>
    </row>
    <row r="29" spans="1:11" x14ac:dyDescent="0.15">
      <c r="A29" s="69" t="s">
        <v>479</v>
      </c>
      <c r="B29" s="48">
        <v>2184135308.3400002</v>
      </c>
      <c r="C29" s="48">
        <v>890032370</v>
      </c>
      <c r="D29" s="48">
        <v>1200087742.5</v>
      </c>
      <c r="E29" s="48">
        <v>2637891613</v>
      </c>
      <c r="F29" s="48">
        <f t="shared" si="2"/>
        <v>-1294102938.3400002</v>
      </c>
      <c r="G29" s="48">
        <f t="shared" si="2"/>
        <v>310055372.5</v>
      </c>
      <c r="H29" s="48">
        <f t="shared" si="2"/>
        <v>1437803870.5</v>
      </c>
      <c r="I29" s="70">
        <f t="shared" si="3"/>
        <v>-0.59250126738876452</v>
      </c>
      <c r="J29" s="70">
        <f t="shared" si="3"/>
        <v>0.34836415275547788</v>
      </c>
      <c r="K29" s="71">
        <f t="shared" si="3"/>
        <v>1.1980822898039056</v>
      </c>
    </row>
    <row r="30" spans="1:11" x14ac:dyDescent="0.15">
      <c r="A30" s="69" t="s">
        <v>502</v>
      </c>
      <c r="B30" s="48">
        <v>19905846378.490002</v>
      </c>
      <c r="C30" s="48">
        <v>19332676074.73</v>
      </c>
      <c r="D30" s="48">
        <v>18502920607</v>
      </c>
      <c r="E30" s="48">
        <v>13637805495</v>
      </c>
      <c r="F30" s="48">
        <f t="shared" si="2"/>
        <v>-573170303.76000214</v>
      </c>
      <c r="G30" s="48">
        <f t="shared" si="2"/>
        <v>-829755467.72999954</v>
      </c>
      <c r="H30" s="48">
        <f t="shared" si="2"/>
        <v>-4865115112</v>
      </c>
      <c r="I30" s="70">
        <f t="shared" si="3"/>
        <v>-2.8794068479266598E-2</v>
      </c>
      <c r="J30" s="70">
        <f t="shared" si="3"/>
        <v>-4.2919845370739132E-2</v>
      </c>
      <c r="K30" s="71">
        <f t="shared" si="3"/>
        <v>-0.26293768510034227</v>
      </c>
    </row>
    <row r="31" spans="1:11" x14ac:dyDescent="0.15">
      <c r="A31" s="69" t="s">
        <v>474</v>
      </c>
      <c r="B31" s="48">
        <v>97579722818.910004</v>
      </c>
      <c r="C31" s="48">
        <v>155934324393.72</v>
      </c>
      <c r="D31" s="48">
        <v>90935496407.339996</v>
      </c>
      <c r="E31" s="48">
        <v>108023925045.05</v>
      </c>
      <c r="F31" s="48">
        <f t="shared" si="2"/>
        <v>58354601574.809998</v>
      </c>
      <c r="G31" s="48">
        <f t="shared" si="2"/>
        <v>-64998827986.380005</v>
      </c>
      <c r="H31" s="48">
        <f t="shared" si="2"/>
        <v>17088428637.710007</v>
      </c>
      <c r="I31" s="70">
        <f t="shared" si="3"/>
        <v>0.59801975132790031</v>
      </c>
      <c r="J31" s="70">
        <f t="shared" si="3"/>
        <v>-0.41683464009029769</v>
      </c>
      <c r="K31" s="71">
        <f t="shared" si="3"/>
        <v>0.18791813222378459</v>
      </c>
    </row>
    <row r="32" spans="1:11" x14ac:dyDescent="0.15">
      <c r="A32" s="69" t="s">
        <v>485</v>
      </c>
      <c r="B32" s="48">
        <v>3907258047.5</v>
      </c>
      <c r="C32" s="48">
        <v>3084201705.9499998</v>
      </c>
      <c r="D32" s="48">
        <v>16496923119.870001</v>
      </c>
      <c r="E32" s="48">
        <v>3150853235</v>
      </c>
      <c r="F32" s="48">
        <f t="shared" si="2"/>
        <v>-823056341.55000019</v>
      </c>
      <c r="G32" s="48">
        <f t="shared" si="2"/>
        <v>13412721413.920002</v>
      </c>
      <c r="H32" s="48">
        <f t="shared" si="2"/>
        <v>-13346069884.870001</v>
      </c>
      <c r="I32" s="70">
        <f t="shared" si="3"/>
        <v>-0.21064806356381308</v>
      </c>
      <c r="J32" s="70">
        <f t="shared" si="3"/>
        <v>4.3488470251619287</v>
      </c>
      <c r="K32" s="71">
        <f t="shared" si="3"/>
        <v>-0.80900358132815076</v>
      </c>
    </row>
    <row r="33" spans="1:11" x14ac:dyDescent="0.15">
      <c r="A33" s="69" t="s">
        <v>496</v>
      </c>
      <c r="B33" s="48">
        <v>30613514796.560001</v>
      </c>
      <c r="C33" s="48">
        <v>38023384280.080002</v>
      </c>
      <c r="D33" s="48">
        <v>127581711816.24001</v>
      </c>
      <c r="E33" s="48">
        <v>107062838445.53999</v>
      </c>
      <c r="F33" s="48">
        <f t="shared" si="2"/>
        <v>7409869483.5200005</v>
      </c>
      <c r="G33" s="48">
        <f t="shared" si="2"/>
        <v>89558327536.160004</v>
      </c>
      <c r="H33" s="48">
        <f t="shared" si="2"/>
        <v>-20518873370.700012</v>
      </c>
      <c r="I33" s="70">
        <f t="shared" si="3"/>
        <v>0.24204569559430783</v>
      </c>
      <c r="J33" s="70">
        <f t="shared" si="3"/>
        <v>2.3553486685055161</v>
      </c>
      <c r="K33" s="71">
        <f t="shared" si="3"/>
        <v>-0.16082926838490769</v>
      </c>
    </row>
    <row r="34" spans="1:11" x14ac:dyDescent="0.15">
      <c r="A34" s="69" t="s">
        <v>505</v>
      </c>
      <c r="B34" s="48">
        <v>6748124041</v>
      </c>
      <c r="C34" s="48">
        <v>14504405286</v>
      </c>
      <c r="D34" s="48">
        <v>17982899570.93</v>
      </c>
      <c r="E34" s="48">
        <v>8330458954</v>
      </c>
      <c r="F34" s="48">
        <f t="shared" si="2"/>
        <v>7756281245</v>
      </c>
      <c r="G34" s="48">
        <f t="shared" si="2"/>
        <v>3478494284.9300003</v>
      </c>
      <c r="H34" s="48">
        <f t="shared" si="2"/>
        <v>-9652440616.9300003</v>
      </c>
      <c r="I34" s="70">
        <f t="shared" si="3"/>
        <v>1.1493981435247302</v>
      </c>
      <c r="J34" s="70">
        <f t="shared" si="3"/>
        <v>0.23982329618764353</v>
      </c>
      <c r="K34" s="71">
        <f t="shared" si="3"/>
        <v>-0.53675663253625217</v>
      </c>
    </row>
    <row r="35" spans="1:11" x14ac:dyDescent="0.15">
      <c r="A35" s="69" t="s">
        <v>484</v>
      </c>
      <c r="B35" s="48">
        <v>4553977077.8599997</v>
      </c>
      <c r="C35" s="48">
        <v>6386642327.1800003</v>
      </c>
      <c r="D35" s="48">
        <v>54199594441.330002</v>
      </c>
      <c r="E35" s="48">
        <v>74361758229</v>
      </c>
      <c r="F35" s="48">
        <f t="shared" si="2"/>
        <v>1832665249.3200006</v>
      </c>
      <c r="G35" s="48">
        <f t="shared" si="2"/>
        <v>47812952114.150002</v>
      </c>
      <c r="H35" s="48">
        <f t="shared" si="2"/>
        <v>20162163787.669998</v>
      </c>
      <c r="I35" s="70">
        <f t="shared" si="3"/>
        <v>0.40243181245462151</v>
      </c>
      <c r="J35" s="70">
        <f t="shared" si="3"/>
        <v>7.4863989033282285</v>
      </c>
      <c r="K35" s="71">
        <f t="shared" si="3"/>
        <v>0.37199842536635852</v>
      </c>
    </row>
    <row r="36" spans="1:11" x14ac:dyDescent="0.15">
      <c r="A36" s="69" t="s">
        <v>487</v>
      </c>
      <c r="B36" s="48">
        <v>9253367996.8299999</v>
      </c>
      <c r="C36" s="48">
        <v>20973032378.34</v>
      </c>
      <c r="D36" s="48">
        <v>30096618350.48</v>
      </c>
      <c r="E36" s="48">
        <v>29490319101.650002</v>
      </c>
      <c r="F36" s="48">
        <f t="shared" si="2"/>
        <v>11719664381.51</v>
      </c>
      <c r="G36" s="48">
        <f t="shared" si="2"/>
        <v>9123585972.1399994</v>
      </c>
      <c r="H36" s="48">
        <f t="shared" si="2"/>
        <v>-606299248.82999802</v>
      </c>
      <c r="I36" s="70">
        <f t="shared" si="3"/>
        <v>1.2665295906879419</v>
      </c>
      <c r="J36" s="70">
        <f t="shared" si="3"/>
        <v>0.43501510928683956</v>
      </c>
      <c r="K36" s="71">
        <f t="shared" si="3"/>
        <v>-2.0145095431305438E-2</v>
      </c>
    </row>
    <row r="37" spans="1:11" x14ac:dyDescent="0.15">
      <c r="A37" s="69" t="s">
        <v>493</v>
      </c>
      <c r="B37" s="48">
        <v>42452753241.169998</v>
      </c>
      <c r="C37" s="48">
        <v>24332367286.689999</v>
      </c>
      <c r="D37" s="48">
        <v>90413569728.559998</v>
      </c>
      <c r="E37" s="48">
        <v>73394743610.199997</v>
      </c>
      <c r="F37" s="48">
        <f t="shared" si="2"/>
        <v>-18120385954.48</v>
      </c>
      <c r="G37" s="48">
        <f t="shared" si="2"/>
        <v>66081202441.869995</v>
      </c>
      <c r="H37" s="48">
        <f t="shared" si="2"/>
        <v>-17018826118.360001</v>
      </c>
      <c r="I37" s="70">
        <f t="shared" si="3"/>
        <v>-0.42683653169771663</v>
      </c>
      <c r="J37" s="70">
        <f t="shared" si="3"/>
        <v>2.7157736714757279</v>
      </c>
      <c r="K37" s="71">
        <f t="shared" si="3"/>
        <v>-0.18823309564542129</v>
      </c>
    </row>
    <row r="38" spans="1:11" x14ac:dyDescent="0.15">
      <c r="A38" s="69" t="s">
        <v>497</v>
      </c>
      <c r="B38" s="48">
        <v>17900120734.91</v>
      </c>
      <c r="C38" s="48">
        <v>16721988678.700001</v>
      </c>
      <c r="D38" s="48">
        <v>51878882660.470001</v>
      </c>
      <c r="E38" s="48">
        <v>32408797692</v>
      </c>
      <c r="F38" s="48">
        <f t="shared" si="2"/>
        <v>-1178132056.2099991</v>
      </c>
      <c r="G38" s="48">
        <f t="shared" si="2"/>
        <v>35156893981.770004</v>
      </c>
      <c r="H38" s="48">
        <f t="shared" si="2"/>
        <v>-19470084968.470001</v>
      </c>
      <c r="I38" s="70">
        <f t="shared" si="3"/>
        <v>-6.5816989374397242E-2</v>
      </c>
      <c r="J38" s="70">
        <f t="shared" si="3"/>
        <v>2.1024349829008</v>
      </c>
      <c r="K38" s="71">
        <f t="shared" si="3"/>
        <v>-0.37529884935832597</v>
      </c>
    </row>
    <row r="39" spans="1:11" x14ac:dyDescent="0.15">
      <c r="A39" s="69" t="s">
        <v>503</v>
      </c>
      <c r="B39" s="48">
        <v>743374</v>
      </c>
      <c r="C39" s="48"/>
      <c r="D39" s="48"/>
      <c r="E39" s="48"/>
      <c r="F39" s="48">
        <f t="shared" si="2"/>
        <v>-743374</v>
      </c>
      <c r="G39" s="48">
        <f t="shared" si="2"/>
        <v>0</v>
      </c>
      <c r="H39" s="48">
        <f t="shared" si="2"/>
        <v>0</v>
      </c>
      <c r="I39" s="70">
        <f t="shared" si="3"/>
        <v>-1</v>
      </c>
      <c r="J39" s="70">
        <f t="shared" si="3"/>
        <v>0</v>
      </c>
      <c r="K39" s="71">
        <f t="shared" si="3"/>
        <v>0</v>
      </c>
    </row>
    <row r="40" spans="1:11" x14ac:dyDescent="0.15">
      <c r="A40" s="69" t="s">
        <v>504</v>
      </c>
      <c r="B40" s="48">
        <v>161562706931</v>
      </c>
      <c r="C40" s="48">
        <v>106397735263</v>
      </c>
      <c r="D40" s="48"/>
      <c r="E40" s="48"/>
      <c r="F40" s="48">
        <f t="shared" si="2"/>
        <v>-55164971668</v>
      </c>
      <c r="G40" s="48">
        <f t="shared" si="2"/>
        <v>-106397735263</v>
      </c>
      <c r="H40" s="48">
        <f t="shared" si="2"/>
        <v>0</v>
      </c>
      <c r="I40" s="70">
        <f t="shared" si="3"/>
        <v>-0.34144619582017643</v>
      </c>
      <c r="J40" s="70">
        <f t="shared" si="3"/>
        <v>-1</v>
      </c>
      <c r="K40" s="71">
        <f t="shared" si="3"/>
        <v>0</v>
      </c>
    </row>
    <row r="41" spans="1:11" x14ac:dyDescent="0.15">
      <c r="A41" s="69" t="s">
        <v>481</v>
      </c>
      <c r="B41" s="48">
        <v>23445604043.889999</v>
      </c>
      <c r="C41" s="48">
        <v>6224358353.21</v>
      </c>
      <c r="D41" s="48">
        <v>23417894483.299999</v>
      </c>
      <c r="E41" s="48">
        <v>15103676709</v>
      </c>
      <c r="F41" s="48">
        <f t="shared" si="2"/>
        <v>-17221245690.68</v>
      </c>
      <c r="G41" s="48">
        <f t="shared" si="2"/>
        <v>17193536130.09</v>
      </c>
      <c r="H41" s="48">
        <f t="shared" si="2"/>
        <v>-8314217774.2999992</v>
      </c>
      <c r="I41" s="70">
        <f t="shared" si="3"/>
        <v>-0.73451917290942703</v>
      </c>
      <c r="J41" s="70">
        <f t="shared" si="3"/>
        <v>2.7622985622643372</v>
      </c>
      <c r="K41" s="71">
        <f t="shared" si="3"/>
        <v>-0.3550369475030779</v>
      </c>
    </row>
    <row r="42" spans="1:11" x14ac:dyDescent="0.15">
      <c r="A42" s="69" t="s">
        <v>489</v>
      </c>
      <c r="B42" s="48">
        <v>23647531598.599998</v>
      </c>
      <c r="C42" s="48">
        <v>10746576521.51</v>
      </c>
      <c r="D42" s="48">
        <v>14078613352.98</v>
      </c>
      <c r="E42" s="48">
        <v>9020960217.7099991</v>
      </c>
      <c r="F42" s="48">
        <f t="shared" si="2"/>
        <v>-12900955077.089998</v>
      </c>
      <c r="G42" s="48">
        <f t="shared" si="2"/>
        <v>3332036831.4699993</v>
      </c>
      <c r="H42" s="48">
        <f t="shared" si="2"/>
        <v>-5057653135.2700005</v>
      </c>
      <c r="I42" s="70">
        <f t="shared" si="3"/>
        <v>-0.54555186968663449</v>
      </c>
      <c r="J42" s="70">
        <f t="shared" si="3"/>
        <v>0.31005565584544081</v>
      </c>
      <c r="K42" s="71">
        <f t="shared" si="3"/>
        <v>-0.35924369882630908</v>
      </c>
    </row>
    <row r="43" spans="1:11" x14ac:dyDescent="0.15">
      <c r="A43" s="69" t="s">
        <v>478</v>
      </c>
      <c r="B43" s="48">
        <v>14741686159.48</v>
      </c>
      <c r="C43" s="48">
        <v>3109990170.1999998</v>
      </c>
      <c r="D43" s="48">
        <v>49234892334.370003</v>
      </c>
      <c r="E43" s="48">
        <v>29034646526</v>
      </c>
      <c r="F43" s="48">
        <f t="shared" si="2"/>
        <v>-11631695989.279999</v>
      </c>
      <c r="G43" s="48">
        <f t="shared" si="2"/>
        <v>46124902164.170006</v>
      </c>
      <c r="H43" s="48">
        <f t="shared" si="2"/>
        <v>-20200245808.370003</v>
      </c>
      <c r="I43" s="70">
        <f t="shared" si="3"/>
        <v>-0.78903429793883884</v>
      </c>
      <c r="J43" s="70">
        <f t="shared" si="3"/>
        <v>14.831205129244433</v>
      </c>
      <c r="K43" s="71">
        <f t="shared" si="3"/>
        <v>-0.41028313154791995</v>
      </c>
    </row>
    <row r="44" spans="1:11" x14ac:dyDescent="0.15">
      <c r="A44" s="69" t="s">
        <v>477</v>
      </c>
      <c r="B44" s="48">
        <v>46023469495</v>
      </c>
      <c r="C44" s="48">
        <v>2923842410</v>
      </c>
      <c r="D44" s="48">
        <v>15536788213.1</v>
      </c>
      <c r="E44" s="48">
        <v>1420434988</v>
      </c>
      <c r="F44" s="48">
        <f t="shared" si="2"/>
        <v>-43099627085</v>
      </c>
      <c r="G44" s="48">
        <f t="shared" si="2"/>
        <v>12612945803.1</v>
      </c>
      <c r="H44" s="48">
        <f t="shared" si="2"/>
        <v>-14116353225.1</v>
      </c>
      <c r="I44" s="70">
        <f t="shared" si="3"/>
        <v>-0.93647062157455019</v>
      </c>
      <c r="J44" s="70">
        <f t="shared" si="3"/>
        <v>4.3138254510440595</v>
      </c>
      <c r="K44" s="71">
        <f t="shared" si="3"/>
        <v>-0.90857602172871577</v>
      </c>
    </row>
    <row r="45" spans="1:11" x14ac:dyDescent="0.15">
      <c r="A45" s="69" t="s">
        <v>500</v>
      </c>
      <c r="B45" s="48">
        <v>305983333</v>
      </c>
      <c r="C45" s="48"/>
      <c r="D45" s="48"/>
      <c r="E45" s="48"/>
      <c r="F45" s="48">
        <f t="shared" si="2"/>
        <v>-305983333</v>
      </c>
      <c r="G45" s="48">
        <f t="shared" si="2"/>
        <v>0</v>
      </c>
      <c r="H45" s="48">
        <f t="shared" si="2"/>
        <v>0</v>
      </c>
      <c r="I45" s="70">
        <f t="shared" si="3"/>
        <v>-1</v>
      </c>
      <c r="J45" s="70">
        <f t="shared" si="3"/>
        <v>0</v>
      </c>
      <c r="K45" s="71">
        <f t="shared" si="3"/>
        <v>0</v>
      </c>
    </row>
    <row r="46" spans="1:11" x14ac:dyDescent="0.15">
      <c r="A46" s="69" t="s">
        <v>483</v>
      </c>
      <c r="B46" s="48">
        <v>32350585282.849998</v>
      </c>
      <c r="C46" s="48">
        <v>24794410905.25</v>
      </c>
      <c r="D46" s="48">
        <v>55635359252.150002</v>
      </c>
      <c r="E46" s="48">
        <v>42960715474.269997</v>
      </c>
      <c r="F46" s="48">
        <f t="shared" si="2"/>
        <v>-7556174377.5999985</v>
      </c>
      <c r="G46" s="48">
        <f t="shared" si="2"/>
        <v>30840948346.900002</v>
      </c>
      <c r="H46" s="48">
        <f t="shared" si="2"/>
        <v>-12674643777.880005</v>
      </c>
      <c r="I46" s="70">
        <f t="shared" si="3"/>
        <v>-0.23357148909468881</v>
      </c>
      <c r="J46" s="70">
        <f t="shared" si="3"/>
        <v>1.2438669531111828</v>
      </c>
      <c r="K46" s="71">
        <f t="shared" si="3"/>
        <v>-0.22781633745611518</v>
      </c>
    </row>
    <row r="47" spans="1:11" x14ac:dyDescent="0.15">
      <c r="A47" s="69" t="s">
        <v>480</v>
      </c>
      <c r="B47" s="48">
        <v>3171495325</v>
      </c>
      <c r="C47" s="48">
        <v>3494738979.3499999</v>
      </c>
      <c r="D47" s="48">
        <v>4561770624.4200001</v>
      </c>
      <c r="E47" s="48">
        <v>2453574474</v>
      </c>
      <c r="F47" s="48">
        <f t="shared" si="2"/>
        <v>323243654.3499999</v>
      </c>
      <c r="G47" s="48">
        <f t="shared" si="2"/>
        <v>1067031645.0700002</v>
      </c>
      <c r="H47" s="48">
        <f t="shared" si="2"/>
        <v>-2108196150.4200001</v>
      </c>
      <c r="I47" s="70">
        <f t="shared" si="3"/>
        <v>0.10192152950753598</v>
      </c>
      <c r="J47" s="70">
        <f t="shared" si="3"/>
        <v>0.30532513340050982</v>
      </c>
      <c r="K47" s="71">
        <f t="shared" si="3"/>
        <v>-0.46214426896750072</v>
      </c>
    </row>
    <row r="48" spans="1:11" x14ac:dyDescent="0.15">
      <c r="A48" s="69" t="s">
        <v>501</v>
      </c>
      <c r="B48" s="48">
        <v>57807219517.639999</v>
      </c>
      <c r="C48" s="48">
        <v>125097573320.12</v>
      </c>
      <c r="D48" s="48">
        <v>247225001679.44</v>
      </c>
      <c r="E48" s="48">
        <v>337771705577.31</v>
      </c>
      <c r="F48" s="48">
        <f t="shared" si="2"/>
        <v>67290353802.479996</v>
      </c>
      <c r="G48" s="48">
        <f t="shared" si="2"/>
        <v>122127428359.32001</v>
      </c>
      <c r="H48" s="48">
        <f t="shared" si="2"/>
        <v>90546703897.869995</v>
      </c>
      <c r="I48" s="70">
        <f t="shared" si="3"/>
        <v>1.1640475768246594</v>
      </c>
      <c r="J48" s="70">
        <f t="shared" si="3"/>
        <v>0.97625737348877661</v>
      </c>
      <c r="K48" s="71">
        <f t="shared" si="3"/>
        <v>0.36625221269196634</v>
      </c>
    </row>
    <row r="49" spans="1:11" x14ac:dyDescent="0.15">
      <c r="A49" s="69" t="s">
        <v>507</v>
      </c>
      <c r="B49" s="48">
        <v>23543211783.93</v>
      </c>
      <c r="C49" s="48">
        <v>36873277068.269997</v>
      </c>
      <c r="D49" s="48">
        <v>48117412204.690002</v>
      </c>
      <c r="E49" s="48">
        <v>42918803482</v>
      </c>
      <c r="F49" s="48">
        <f t="shared" si="2"/>
        <v>13330065284.339996</v>
      </c>
      <c r="G49" s="48">
        <f t="shared" si="2"/>
        <v>11244135136.420006</v>
      </c>
      <c r="H49" s="48">
        <f t="shared" si="2"/>
        <v>-5198608722.6900024</v>
      </c>
      <c r="I49" s="70">
        <f t="shared" si="3"/>
        <v>0.56619570034360223</v>
      </c>
      <c r="J49" s="70">
        <f t="shared" si="3"/>
        <v>0.30493994649842909</v>
      </c>
      <c r="K49" s="71">
        <f t="shared" si="3"/>
        <v>-0.10804007290698177</v>
      </c>
    </row>
    <row r="50" spans="1:11" x14ac:dyDescent="0.15">
      <c r="A50" s="69" t="s">
        <v>509</v>
      </c>
      <c r="B50" s="48"/>
      <c r="C50" s="48">
        <v>48626221624.93</v>
      </c>
      <c r="D50" s="48">
        <v>69520726264.839996</v>
      </c>
      <c r="E50" s="48">
        <v>42237366829</v>
      </c>
      <c r="F50" s="48">
        <f t="shared" si="2"/>
        <v>48626221624.93</v>
      </c>
      <c r="G50" s="48">
        <f t="shared" si="2"/>
        <v>20894504639.909996</v>
      </c>
      <c r="H50" s="48">
        <f t="shared" si="2"/>
        <v>-27283359435.839996</v>
      </c>
      <c r="I50" s="70">
        <f t="shared" si="3"/>
        <v>0</v>
      </c>
      <c r="J50" s="70">
        <f t="shared" si="3"/>
        <v>0.42969624086930225</v>
      </c>
      <c r="K50" s="71">
        <f t="shared" si="3"/>
        <v>-0.39244928673362428</v>
      </c>
    </row>
    <row r="51" spans="1:11" x14ac:dyDescent="0.15">
      <c r="A51" s="69" t="s">
        <v>492</v>
      </c>
      <c r="B51" s="48">
        <v>9542421712.2299995</v>
      </c>
      <c r="C51" s="48">
        <v>11212375844.603333</v>
      </c>
      <c r="D51" s="48">
        <v>49898416337.580002</v>
      </c>
      <c r="E51" s="48">
        <v>88890364008</v>
      </c>
      <c r="F51" s="48">
        <f t="shared" si="2"/>
        <v>1669954132.373333</v>
      </c>
      <c r="G51" s="48">
        <f t="shared" si="2"/>
        <v>38686040492.976669</v>
      </c>
      <c r="H51" s="48">
        <f t="shared" si="2"/>
        <v>38991947670.419998</v>
      </c>
      <c r="I51" s="70">
        <f t="shared" si="3"/>
        <v>0.17500317872485599</v>
      </c>
      <c r="J51" s="70">
        <f t="shared" si="3"/>
        <v>3.4502982266329201</v>
      </c>
      <c r="K51" s="71">
        <f t="shared" si="3"/>
        <v>0.78142655683952011</v>
      </c>
    </row>
    <row r="52" spans="1:11" x14ac:dyDescent="0.15">
      <c r="A52" s="69" t="s">
        <v>491</v>
      </c>
      <c r="B52" s="48">
        <v>3372797535.9899998</v>
      </c>
      <c r="C52" s="48">
        <v>3637235887.8899999</v>
      </c>
      <c r="D52" s="48">
        <v>16242797261.67</v>
      </c>
      <c r="E52" s="48">
        <v>4223025870</v>
      </c>
      <c r="F52" s="48">
        <f t="shared" si="2"/>
        <v>264438351.9000001</v>
      </c>
      <c r="G52" s="48">
        <f t="shared" si="2"/>
        <v>12605561373.780001</v>
      </c>
      <c r="H52" s="48">
        <f t="shared" si="2"/>
        <v>-12019771391.67</v>
      </c>
      <c r="I52" s="70">
        <f t="shared" si="3"/>
        <v>7.8403268823066447E-2</v>
      </c>
      <c r="J52" s="70">
        <f t="shared" si="3"/>
        <v>3.4656980636723631</v>
      </c>
      <c r="K52" s="71">
        <f t="shared" si="3"/>
        <v>-0.74000624387736702</v>
      </c>
    </row>
    <row r="53" spans="1:11" x14ac:dyDescent="0.15">
      <c r="A53" s="69" t="s">
        <v>495</v>
      </c>
      <c r="B53" s="48">
        <v>8177330275.2399998</v>
      </c>
      <c r="C53" s="48">
        <v>7512720582.75</v>
      </c>
      <c r="D53" s="48">
        <v>24277982016.490002</v>
      </c>
      <c r="E53" s="48">
        <v>23653115820</v>
      </c>
      <c r="F53" s="48">
        <f t="shared" si="2"/>
        <v>-664609692.48999977</v>
      </c>
      <c r="G53" s="48">
        <f t="shared" si="2"/>
        <v>16765261433.740002</v>
      </c>
      <c r="H53" s="48">
        <f t="shared" si="2"/>
        <v>-624866196.49000168</v>
      </c>
      <c r="I53" s="70">
        <f t="shared" si="3"/>
        <v>-8.1274654455667547E-2</v>
      </c>
      <c r="J53" s="70">
        <f t="shared" si="3"/>
        <v>2.2315832525749477</v>
      </c>
      <c r="K53" s="71">
        <f t="shared" si="3"/>
        <v>-2.5737979213658793E-2</v>
      </c>
    </row>
    <row r="54" spans="1:11" x14ac:dyDescent="0.15">
      <c r="A54" s="72" t="s">
        <v>527</v>
      </c>
      <c r="B54" s="73">
        <f>B13+B14+B15</f>
        <v>1352719797284.9399</v>
      </c>
      <c r="C54" s="73">
        <v>1753406966209.1028</v>
      </c>
      <c r="D54" s="73">
        <v>2229200959006.981</v>
      </c>
      <c r="E54" s="73">
        <v>1695777786783.9102</v>
      </c>
      <c r="F54" s="74">
        <f t="shared" si="2"/>
        <v>400687168924.16284</v>
      </c>
      <c r="G54" s="74">
        <f t="shared" si="2"/>
        <v>475793992797.87817</v>
      </c>
      <c r="H54" s="53">
        <f t="shared" si="2"/>
        <v>-533423172223.0708</v>
      </c>
      <c r="I54" s="54">
        <f t="shared" si="3"/>
        <v>0.29620854941901997</v>
      </c>
      <c r="J54" s="54">
        <f t="shared" si="3"/>
        <v>0.27135399936647525</v>
      </c>
      <c r="K54" s="55">
        <f t="shared" si="3"/>
        <v>-0.23928895690978408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35F04-2A8F-4984-B268-189869D4C708}">
  <dimension ref="B1:O39"/>
  <sheetViews>
    <sheetView zoomScale="80" zoomScaleNormal="80" workbookViewId="0">
      <selection activeCell="B4" sqref="B4"/>
    </sheetView>
  </sheetViews>
  <sheetFormatPr baseColWidth="10" defaultColWidth="11.42578125" defaultRowHeight="11.25" x14ac:dyDescent="0.25"/>
  <cols>
    <col min="1" max="1" width="11.42578125" style="76"/>
    <col min="2" max="2" width="28.140625" style="76" customWidth="1"/>
    <col min="3" max="3" width="25.5703125" style="76" bestFit="1" customWidth="1"/>
    <col min="4" max="4" width="25.7109375" style="76" bestFit="1" customWidth="1"/>
    <col min="5" max="5" width="10" style="76" customWidth="1"/>
    <col min="6" max="7" width="25.5703125" style="76" bestFit="1" customWidth="1"/>
    <col min="8" max="8" width="10" style="76" customWidth="1"/>
    <col min="9" max="9" width="13.7109375" style="76" customWidth="1"/>
    <col min="10" max="10" width="25.5703125" style="76" bestFit="1" customWidth="1"/>
    <col min="11" max="11" width="25.7109375" style="76" bestFit="1" customWidth="1"/>
    <col min="12" max="12" width="10" style="76" customWidth="1"/>
    <col min="13" max="13" width="13" style="76" customWidth="1"/>
    <col min="14" max="14" width="25.5703125" style="76" bestFit="1" customWidth="1"/>
    <col min="15" max="15" width="12.28515625" style="76" customWidth="1"/>
    <col min="16" max="16384" width="11.42578125" style="76"/>
  </cols>
  <sheetData>
    <row r="1" spans="2:15" ht="12" thickBot="1" x14ac:dyDescent="0.3"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2:15" ht="12" thickBot="1" x14ac:dyDescent="0.3">
      <c r="B2" s="75"/>
      <c r="C2" s="75"/>
      <c r="D2" s="77" t="s">
        <v>546</v>
      </c>
      <c r="E2" s="75"/>
      <c r="F2" s="75"/>
      <c r="G2" s="77" t="s">
        <v>546</v>
      </c>
      <c r="H2" s="75"/>
      <c r="I2" s="75"/>
      <c r="J2" s="75"/>
      <c r="K2" s="77" t="s">
        <v>546</v>
      </c>
      <c r="L2" s="75"/>
      <c r="M2" s="75"/>
      <c r="N2" s="77" t="s">
        <v>546</v>
      </c>
      <c r="O2" s="75"/>
    </row>
    <row r="3" spans="2:15" ht="12" thickBot="1" x14ac:dyDescent="0.3">
      <c r="D3" s="78">
        <v>1.3004564787200001</v>
      </c>
      <c r="E3" s="79"/>
      <c r="F3" s="79"/>
      <c r="G3" s="78">
        <v>1.1496256</v>
      </c>
      <c r="H3" s="79"/>
      <c r="I3" s="79"/>
      <c r="J3" s="79"/>
      <c r="K3" s="78">
        <v>1.052</v>
      </c>
      <c r="L3" s="79"/>
      <c r="M3" s="79"/>
      <c r="N3" s="78">
        <v>1</v>
      </c>
      <c r="O3" s="79"/>
    </row>
    <row r="4" spans="2:15" ht="39.75" customHeight="1" thickBot="1" x14ac:dyDescent="0.3">
      <c r="B4" s="106" t="s">
        <v>2</v>
      </c>
      <c r="C4" s="107" t="s">
        <v>547</v>
      </c>
      <c r="D4" s="108" t="s">
        <v>548</v>
      </c>
      <c r="E4" s="107" t="s">
        <v>549</v>
      </c>
      <c r="F4" s="107" t="s">
        <v>550</v>
      </c>
      <c r="G4" s="108" t="s">
        <v>551</v>
      </c>
      <c r="H4" s="107" t="s">
        <v>549</v>
      </c>
      <c r="I4" s="108" t="s">
        <v>552</v>
      </c>
      <c r="J4" s="107" t="s">
        <v>553</v>
      </c>
      <c r="K4" s="108" t="s">
        <v>554</v>
      </c>
      <c r="L4" s="107" t="s">
        <v>549</v>
      </c>
      <c r="M4" s="108" t="s">
        <v>555</v>
      </c>
      <c r="N4" s="109" t="s">
        <v>556</v>
      </c>
      <c r="O4" s="110" t="s">
        <v>557</v>
      </c>
    </row>
    <row r="5" spans="2:15" x14ac:dyDescent="0.25">
      <c r="B5" s="80" t="s">
        <v>538</v>
      </c>
      <c r="C5" s="81">
        <v>28957353124.137932</v>
      </c>
      <c r="D5" s="82">
        <f>C5*$D$3</f>
        <v>37657777476.868011</v>
      </c>
      <c r="E5" s="83">
        <f>D5/$D$39</f>
        <v>5.5933415404277867E-3</v>
      </c>
      <c r="F5" s="82">
        <v>16480605356.033335</v>
      </c>
      <c r="G5" s="82">
        <f>F5*$G$3</f>
        <v>18946525820.793037</v>
      </c>
      <c r="H5" s="84">
        <f>G5/$G$39</f>
        <v>4.3643573739842101E-3</v>
      </c>
      <c r="I5" s="84">
        <f>+(G5-D5)/D5</f>
        <v>-0.49687615440312982</v>
      </c>
      <c r="J5" s="82">
        <v>12738455919.09874</v>
      </c>
      <c r="K5" s="82">
        <f>J5*$K$3</f>
        <v>13400855626.891874</v>
      </c>
      <c r="L5" s="84">
        <f>K5/$K$39</f>
        <v>2.9839341017999597E-3</v>
      </c>
      <c r="M5" s="83">
        <f>+(K5-G5)/G5</f>
        <v>-0.29270116571002253</v>
      </c>
      <c r="N5" s="85">
        <v>474199363</v>
      </c>
      <c r="O5" s="86">
        <f>+(N5-K5)/K5</f>
        <v>-0.96461424731355128</v>
      </c>
    </row>
    <row r="6" spans="2:15" x14ac:dyDescent="0.25">
      <c r="B6" s="87" t="s">
        <v>499</v>
      </c>
      <c r="C6" s="88">
        <v>547766492356.40601</v>
      </c>
      <c r="D6" s="89">
        <f t="shared" ref="D6:D38" si="0">C6*$D$3</f>
        <v>712346483810.61768</v>
      </c>
      <c r="E6" s="90">
        <f t="shared" ref="E6:E38" si="1">D6/$D$39</f>
        <v>0.10580542575894415</v>
      </c>
      <c r="F6" s="89">
        <v>597653064189.66907</v>
      </c>
      <c r="G6" s="89">
        <f t="shared" ref="G6:G38" si="2">F6*$G$3</f>
        <v>687077262510.88684</v>
      </c>
      <c r="H6" s="90">
        <f t="shared" ref="H6:H38" si="3">G6/$G$39</f>
        <v>0.15826915950181097</v>
      </c>
      <c r="I6" s="91">
        <f t="shared" ref="I6:I38" si="4">+(G6-D6)/D6</f>
        <v>-3.5473216860081862E-2</v>
      </c>
      <c r="J6" s="89">
        <v>501451554299.35614</v>
      </c>
      <c r="K6" s="89">
        <f t="shared" ref="K6:K38" si="5">J6*$K$3</f>
        <v>527527035122.92267</v>
      </c>
      <c r="L6" s="90">
        <f t="shared" ref="L6:L38" si="6">K6/$K$39</f>
        <v>0.11746308993628074</v>
      </c>
      <c r="M6" s="90">
        <f t="shared" ref="M6:M38" si="7">+(K6-G6)/G6</f>
        <v>-0.23221584542747997</v>
      </c>
      <c r="N6" s="92">
        <v>234722755735.38004</v>
      </c>
      <c r="O6" s="93">
        <f t="shared" ref="O6:O38" si="8">+(N6-K6)/K6</f>
        <v>-0.55505075549220773</v>
      </c>
    </row>
    <row r="7" spans="2:15" x14ac:dyDescent="0.25">
      <c r="B7" s="87" t="s">
        <v>530</v>
      </c>
      <c r="C7" s="88">
        <v>46628670275.277008</v>
      </c>
      <c r="D7" s="89">
        <f t="shared" si="0"/>
        <v>60638556353.58268</v>
      </c>
      <c r="E7" s="90">
        <f t="shared" si="1"/>
        <v>9.006696064641842E-3</v>
      </c>
      <c r="F7" s="89">
        <v>57488440611.402405</v>
      </c>
      <c r="G7" s="89">
        <f t="shared" si="2"/>
        <v>66090183030.947861</v>
      </c>
      <c r="H7" s="90">
        <f t="shared" si="3"/>
        <v>1.5223961394681181E-2</v>
      </c>
      <c r="I7" s="91">
        <f t="shared" si="4"/>
        <v>8.9903635660071007E-2</v>
      </c>
      <c r="J7" s="89">
        <v>52647820987.080002</v>
      </c>
      <c r="K7" s="89">
        <f t="shared" si="5"/>
        <v>55385507678.408165</v>
      </c>
      <c r="L7" s="90">
        <f t="shared" si="6"/>
        <v>1.2332548734833042E-2</v>
      </c>
      <c r="M7" s="90">
        <f t="shared" si="7"/>
        <v>-0.16197073243884116</v>
      </c>
      <c r="N7" s="92">
        <v>53280482216.580002</v>
      </c>
      <c r="O7" s="93">
        <f t="shared" si="8"/>
        <v>-3.8006791849789244E-2</v>
      </c>
    </row>
    <row r="8" spans="2:15" ht="33.75" x14ac:dyDescent="0.25">
      <c r="B8" s="94" t="s">
        <v>558</v>
      </c>
      <c r="C8" s="88">
        <v>21418369015.056</v>
      </c>
      <c r="D8" s="89">
        <f t="shared" si="0"/>
        <v>27853656749.245285</v>
      </c>
      <c r="E8" s="91">
        <f t="shared" si="1"/>
        <v>4.1371271962098773E-3</v>
      </c>
      <c r="F8" s="89">
        <v>2038247948.2006667</v>
      </c>
      <c r="G8" s="89">
        <f t="shared" si="2"/>
        <v>2343222020.3989606</v>
      </c>
      <c r="H8" s="91">
        <f t="shared" si="3"/>
        <v>5.3976430298303252E-4</v>
      </c>
      <c r="I8" s="91">
        <f t="shared" si="4"/>
        <v>-0.91587380998143264</v>
      </c>
      <c r="J8" s="89">
        <v>10168173077.333332</v>
      </c>
      <c r="K8" s="89">
        <f t="shared" si="5"/>
        <v>10696918077.354666</v>
      </c>
      <c r="L8" s="91">
        <f t="shared" si="6"/>
        <v>2.3818552728175429E-3</v>
      </c>
      <c r="M8" s="90">
        <f t="shared" si="7"/>
        <v>3.5650467536718491</v>
      </c>
      <c r="N8" s="92">
        <v>1782719144</v>
      </c>
      <c r="O8" s="93">
        <f t="shared" si="8"/>
        <v>-0.83334273188704611</v>
      </c>
    </row>
    <row r="9" spans="2:15" x14ac:dyDescent="0.25">
      <c r="B9" s="87" t="s">
        <v>498</v>
      </c>
      <c r="C9" s="88">
        <v>57277552782.667229</v>
      </c>
      <c r="D9" s="89">
        <f t="shared" si="0"/>
        <v>74486964601.446365</v>
      </c>
      <c r="E9" s="90">
        <f t="shared" si="1"/>
        <v>1.106361185498978E-2</v>
      </c>
      <c r="F9" s="89">
        <v>83341625384.523315</v>
      </c>
      <c r="G9" s="89">
        <f t="shared" si="2"/>
        <v>95811666087.657852</v>
      </c>
      <c r="H9" s="90">
        <f t="shared" si="3"/>
        <v>2.2070344471516401E-2</v>
      </c>
      <c r="I9" s="91">
        <f t="shared" si="4"/>
        <v>0.28628769611317212</v>
      </c>
      <c r="J9" s="89">
        <v>54338280817.699989</v>
      </c>
      <c r="K9" s="89">
        <f t="shared" si="5"/>
        <v>57163871420.22039</v>
      </c>
      <c r="L9" s="90">
        <f t="shared" si="6"/>
        <v>1.2728532421423125E-2</v>
      </c>
      <c r="M9" s="90">
        <f t="shared" si="7"/>
        <v>-0.40337253536619111</v>
      </c>
      <c r="N9" s="92">
        <v>21046210118.509998</v>
      </c>
      <c r="O9" s="93">
        <f t="shared" si="8"/>
        <v>-0.63182671859650508</v>
      </c>
    </row>
    <row r="10" spans="2:15" x14ac:dyDescent="0.25">
      <c r="B10" s="87" t="s">
        <v>559</v>
      </c>
      <c r="C10" s="88">
        <v>1698131582</v>
      </c>
      <c r="D10" s="89">
        <f t="shared" si="0"/>
        <v>2208346217.5309434</v>
      </c>
      <c r="E10" s="91">
        <f t="shared" si="1"/>
        <v>3.2800753155838445E-4</v>
      </c>
      <c r="F10" s="89">
        <v>8014019108</v>
      </c>
      <c r="G10" s="89">
        <f t="shared" si="2"/>
        <v>9213121525.4459648</v>
      </c>
      <c r="H10" s="91">
        <f t="shared" si="3"/>
        <v>2.1222547736358412E-3</v>
      </c>
      <c r="I10" s="91">
        <f t="shared" si="4"/>
        <v>3.1719552180304222</v>
      </c>
      <c r="J10" s="89">
        <v>1390846379.8199999</v>
      </c>
      <c r="K10" s="89">
        <f t="shared" si="5"/>
        <v>1463170391.5706401</v>
      </c>
      <c r="L10" s="91">
        <f t="shared" si="6"/>
        <v>3.2580039287866439E-4</v>
      </c>
      <c r="M10" s="90">
        <f t="shared" si="7"/>
        <v>-0.84118624859886293</v>
      </c>
      <c r="N10" s="92">
        <v>0</v>
      </c>
      <c r="O10" s="93">
        <f t="shared" si="8"/>
        <v>-1</v>
      </c>
    </row>
    <row r="11" spans="2:15" x14ac:dyDescent="0.25">
      <c r="B11" s="87" t="s">
        <v>560</v>
      </c>
      <c r="C11" s="88">
        <v>122637253040.2816</v>
      </c>
      <c r="D11" s="89">
        <f t="shared" si="0"/>
        <v>159484410248.65823</v>
      </c>
      <c r="E11" s="90">
        <f t="shared" si="1"/>
        <v>2.3688354349706536E-2</v>
      </c>
      <c r="F11" s="89">
        <v>124020076866.52751</v>
      </c>
      <c r="G11" s="89">
        <f t="shared" si="2"/>
        <v>142576655279.72781</v>
      </c>
      <c r="H11" s="90">
        <f t="shared" si="3"/>
        <v>3.2842721811572696E-2</v>
      </c>
      <c r="I11" s="91">
        <f t="shared" si="4"/>
        <v>-0.10601509541007108</v>
      </c>
      <c r="J11" s="89">
        <v>116367468622.01582</v>
      </c>
      <c r="K11" s="89">
        <f t="shared" si="5"/>
        <v>122418576990.36066</v>
      </c>
      <c r="L11" s="90">
        <f t="shared" si="6"/>
        <v>2.7258630101373929E-2</v>
      </c>
      <c r="M11" s="90">
        <f t="shared" si="7"/>
        <v>-0.1413841434968304</v>
      </c>
      <c r="N11" s="92">
        <v>24425740786</v>
      </c>
      <c r="O11" s="93">
        <f t="shared" si="8"/>
        <v>-0.80047357691534593</v>
      </c>
    </row>
    <row r="12" spans="2:15" x14ac:dyDescent="0.25">
      <c r="B12" s="87" t="s">
        <v>561</v>
      </c>
      <c r="C12" s="88">
        <v>384904416200.69122</v>
      </c>
      <c r="D12" s="89">
        <f t="shared" si="0"/>
        <v>500551441736.1283</v>
      </c>
      <c r="E12" s="90">
        <f t="shared" si="1"/>
        <v>7.4347329018647129E-2</v>
      </c>
      <c r="F12" s="89">
        <v>170832764313.07913</v>
      </c>
      <c r="G12" s="89">
        <f t="shared" si="2"/>
        <v>196393719173.08218</v>
      </c>
      <c r="H12" s="90">
        <f t="shared" si="3"/>
        <v>4.523955392056931E-2</v>
      </c>
      <c r="I12" s="91">
        <f t="shared" si="4"/>
        <v>-0.60764528318627142</v>
      </c>
      <c r="J12" s="89">
        <v>213843039971.92914</v>
      </c>
      <c r="K12" s="89">
        <f t="shared" si="5"/>
        <v>224962878050.46945</v>
      </c>
      <c r="L12" s="90">
        <f t="shared" si="6"/>
        <v>5.0091906229240785E-2</v>
      </c>
      <c r="M12" s="90">
        <f t="shared" si="7"/>
        <v>0.14546880112906874</v>
      </c>
      <c r="N12" s="92">
        <v>126001269709.79004</v>
      </c>
      <c r="O12" s="93">
        <f t="shared" si="8"/>
        <v>-0.43990194826044943</v>
      </c>
    </row>
    <row r="13" spans="2:15" x14ac:dyDescent="0.25">
      <c r="B13" s="87" t="s">
        <v>562</v>
      </c>
      <c r="C13" s="88">
        <v>81582436344.480011</v>
      </c>
      <c r="D13" s="89">
        <f t="shared" si="0"/>
        <v>106094407893.94104</v>
      </c>
      <c r="E13" s="90">
        <f t="shared" si="1"/>
        <v>1.5758292141504919E-2</v>
      </c>
      <c r="F13" s="89">
        <v>68851259736.716064</v>
      </c>
      <c r="G13" s="89">
        <f t="shared" si="2"/>
        <v>79153170785.578049</v>
      </c>
      <c r="H13" s="90">
        <f t="shared" si="3"/>
        <v>1.8233037964836215E-2</v>
      </c>
      <c r="I13" s="91">
        <f t="shared" si="4"/>
        <v>-0.25393644814244337</v>
      </c>
      <c r="J13" s="89">
        <v>67114637189.866684</v>
      </c>
      <c r="K13" s="89">
        <f t="shared" si="5"/>
        <v>70604598323.739761</v>
      </c>
      <c r="L13" s="90">
        <f t="shared" si="6"/>
        <v>1.5721344557978741E-2</v>
      </c>
      <c r="M13" s="90">
        <f t="shared" si="7"/>
        <v>-0.10800037922670135</v>
      </c>
      <c r="N13" s="92">
        <v>50391211748.020004</v>
      </c>
      <c r="O13" s="93">
        <f t="shared" si="8"/>
        <v>-0.28628994506896449</v>
      </c>
    </row>
    <row r="14" spans="2:15" x14ac:dyDescent="0.25">
      <c r="B14" s="87" t="s">
        <v>563</v>
      </c>
      <c r="C14" s="88">
        <v>64536659746.938637</v>
      </c>
      <c r="D14" s="89">
        <f t="shared" si="0"/>
        <v>83927117282.854599</v>
      </c>
      <c r="E14" s="90">
        <f t="shared" si="1"/>
        <v>1.2465765717451154E-2</v>
      </c>
      <c r="F14" s="89">
        <v>85330859680.103851</v>
      </c>
      <c r="G14" s="89">
        <f t="shared" si="2"/>
        <v>98098540758.255203</v>
      </c>
      <c r="H14" s="90">
        <f t="shared" si="3"/>
        <v>2.2597129087672564E-2</v>
      </c>
      <c r="I14" s="91">
        <f t="shared" si="4"/>
        <v>0.16885392867289239</v>
      </c>
      <c r="J14" s="89">
        <v>91414120208.62149</v>
      </c>
      <c r="K14" s="89">
        <f t="shared" si="5"/>
        <v>96167654459.469818</v>
      </c>
      <c r="L14" s="90">
        <f t="shared" si="6"/>
        <v>2.1413404607977447E-2</v>
      </c>
      <c r="M14" s="90">
        <f t="shared" si="7"/>
        <v>-1.9683129676145533E-2</v>
      </c>
      <c r="N14" s="92">
        <v>57841115182.440002</v>
      </c>
      <c r="O14" s="93">
        <f t="shared" si="8"/>
        <v>-0.39853877577083535</v>
      </c>
    </row>
    <row r="15" spans="2:15" x14ac:dyDescent="0.25">
      <c r="B15" s="87" t="s">
        <v>564</v>
      </c>
      <c r="C15" s="88">
        <v>81197961691.669601</v>
      </c>
      <c r="D15" s="89">
        <f t="shared" si="0"/>
        <v>105594415340.79012</v>
      </c>
      <c r="E15" s="90">
        <f t="shared" si="1"/>
        <v>1.5684027824680553E-2</v>
      </c>
      <c r="F15" s="89">
        <v>54595058337.406273</v>
      </c>
      <c r="G15" s="89">
        <f t="shared" si="2"/>
        <v>62763876698.17569</v>
      </c>
      <c r="H15" s="90">
        <f t="shared" si="3"/>
        <v>1.4457742315316637E-2</v>
      </c>
      <c r="I15" s="91">
        <f t="shared" si="4"/>
        <v>-0.40561367288587463</v>
      </c>
      <c r="J15" s="89">
        <v>105594508829.15779</v>
      </c>
      <c r="K15" s="89">
        <f t="shared" si="5"/>
        <v>111085423288.274</v>
      </c>
      <c r="L15" s="90">
        <f t="shared" si="6"/>
        <v>2.4735105876194267E-2</v>
      </c>
      <c r="M15" s="90">
        <f t="shared" si="7"/>
        <v>0.76989423107930555</v>
      </c>
      <c r="N15" s="92">
        <v>55411904455.580002</v>
      </c>
      <c r="O15" s="93">
        <f t="shared" si="8"/>
        <v>-0.50117753693225386</v>
      </c>
    </row>
    <row r="16" spans="2:15" x14ac:dyDescent="0.25">
      <c r="B16" s="87" t="s">
        <v>565</v>
      </c>
      <c r="C16" s="88">
        <v>252717419895.83432</v>
      </c>
      <c r="D16" s="89">
        <f t="shared" si="0"/>
        <v>328648005988.94043</v>
      </c>
      <c r="E16" s="90">
        <f t="shared" si="1"/>
        <v>4.881436630735507E-2</v>
      </c>
      <c r="F16" s="89">
        <v>169994981967.81647</v>
      </c>
      <c r="G16" s="89">
        <f t="shared" si="2"/>
        <v>195430583141.7402</v>
      </c>
      <c r="H16" s="90">
        <f t="shared" si="3"/>
        <v>4.5017694257204317E-2</v>
      </c>
      <c r="I16" s="91">
        <f t="shared" si="4"/>
        <v>-0.40534985887510061</v>
      </c>
      <c r="J16" s="89">
        <v>213098303402.29013</v>
      </c>
      <c r="K16" s="89">
        <f t="shared" si="5"/>
        <v>224179415179.20923</v>
      </c>
      <c r="L16" s="90">
        <f t="shared" si="6"/>
        <v>4.991745456405336E-2</v>
      </c>
      <c r="M16" s="90">
        <f t="shared" si="7"/>
        <v>0.14710508240472434</v>
      </c>
      <c r="N16" s="92">
        <v>124572161468.89003</v>
      </c>
      <c r="O16" s="93">
        <f t="shared" si="8"/>
        <v>-0.44431935746952089</v>
      </c>
    </row>
    <row r="17" spans="2:15" x14ac:dyDescent="0.25">
      <c r="B17" s="87" t="s">
        <v>532</v>
      </c>
      <c r="C17" s="88">
        <v>145480442463.85925</v>
      </c>
      <c r="D17" s="89">
        <f t="shared" si="0"/>
        <v>189190983929.17798</v>
      </c>
      <c r="E17" s="90">
        <f t="shared" si="1"/>
        <v>2.81006968649571E-2</v>
      </c>
      <c r="F17" s="89">
        <v>103723605842.65479</v>
      </c>
      <c r="G17" s="89">
        <f t="shared" si="2"/>
        <v>119243312601.02551</v>
      </c>
      <c r="H17" s="90">
        <f t="shared" si="3"/>
        <v>2.74678553509504E-2</v>
      </c>
      <c r="I17" s="91">
        <f t="shared" si="4"/>
        <v>-0.36971989825020823</v>
      </c>
      <c r="J17" s="89">
        <v>57163680092.674988</v>
      </c>
      <c r="K17" s="89">
        <f t="shared" si="5"/>
        <v>60136191457.494087</v>
      </c>
      <c r="L17" s="90">
        <f t="shared" si="6"/>
        <v>1.3390371289598543E-2</v>
      </c>
      <c r="M17" s="90">
        <f t="shared" si="7"/>
        <v>-0.49568499779352065</v>
      </c>
      <c r="N17" s="92">
        <v>22885480383.900002</v>
      </c>
      <c r="O17" s="93">
        <f t="shared" si="8"/>
        <v>-0.61943914589143734</v>
      </c>
    </row>
    <row r="18" spans="2:15" x14ac:dyDescent="0.25">
      <c r="B18" s="87" t="s">
        <v>566</v>
      </c>
      <c r="C18" s="88">
        <v>334054972384.50079</v>
      </c>
      <c r="D18" s="89">
        <f t="shared" si="0"/>
        <v>434423953086.05481</v>
      </c>
      <c r="E18" s="90">
        <f t="shared" si="1"/>
        <v>6.4525357197346075E-2</v>
      </c>
      <c r="F18" s="89">
        <v>48803344315.356018</v>
      </c>
      <c r="G18" s="89">
        <f t="shared" si="2"/>
        <v>56105573990.547752</v>
      </c>
      <c r="H18" s="90">
        <f t="shared" si="3"/>
        <v>1.2923993447840168E-2</v>
      </c>
      <c r="I18" s="91">
        <f t="shared" si="4"/>
        <v>-0.87085064349701313</v>
      </c>
      <c r="J18" s="89">
        <v>196470516960.85162</v>
      </c>
      <c r="K18" s="89">
        <f t="shared" si="5"/>
        <v>206686983842.81592</v>
      </c>
      <c r="L18" s="90">
        <f t="shared" si="6"/>
        <v>4.6022459808396525E-2</v>
      </c>
      <c r="M18" s="90">
        <f t="shared" si="7"/>
        <v>2.6838939367706494</v>
      </c>
      <c r="N18" s="92">
        <v>104953307796.98999</v>
      </c>
      <c r="O18" s="93">
        <f t="shared" si="8"/>
        <v>-0.49221133403927225</v>
      </c>
    </row>
    <row r="19" spans="2:15" x14ac:dyDescent="0.25">
      <c r="B19" s="87" t="s">
        <v>567</v>
      </c>
      <c r="C19" s="88">
        <v>281378718133.46521</v>
      </c>
      <c r="D19" s="89">
        <f t="shared" si="0"/>
        <v>365920776970.59363</v>
      </c>
      <c r="E19" s="90">
        <f t="shared" si="1"/>
        <v>5.4350522507401515E-2</v>
      </c>
      <c r="F19" s="89">
        <v>206001632814.96298</v>
      </c>
      <c r="G19" s="89">
        <f t="shared" si="2"/>
        <v>236824750725.8815</v>
      </c>
      <c r="H19" s="90">
        <f t="shared" si="3"/>
        <v>5.4552895710207348E-2</v>
      </c>
      <c r="I19" s="91">
        <f t="shared" si="4"/>
        <v>-0.35279774850031714</v>
      </c>
      <c r="J19" s="89">
        <v>154716682856.41489</v>
      </c>
      <c r="K19" s="89">
        <f t="shared" si="5"/>
        <v>162761950364.94846</v>
      </c>
      <c r="L19" s="90">
        <f t="shared" si="6"/>
        <v>3.6241785427106057E-2</v>
      </c>
      <c r="M19" s="90">
        <f t="shared" si="7"/>
        <v>-0.31273251690934456</v>
      </c>
      <c r="N19" s="92">
        <v>32541128882.549995</v>
      </c>
      <c r="O19" s="93">
        <f t="shared" si="8"/>
        <v>-0.80006918810209915</v>
      </c>
    </row>
    <row r="20" spans="2:15" x14ac:dyDescent="0.25">
      <c r="B20" s="87" t="s">
        <v>496</v>
      </c>
      <c r="C20" s="88">
        <v>292931003608.49304</v>
      </c>
      <c r="D20" s="89">
        <f t="shared" si="0"/>
        <v>380944021460.61652</v>
      </c>
      <c r="E20" s="90">
        <f t="shared" si="1"/>
        <v>5.6581937718500071E-2</v>
      </c>
      <c r="F20" s="89">
        <v>167733890901.3667</v>
      </c>
      <c r="G20" s="89">
        <f t="shared" si="2"/>
        <v>192831174967.81824</v>
      </c>
      <c r="H20" s="90">
        <f t="shared" si="3"/>
        <v>4.4418917133674851E-2</v>
      </c>
      <c r="I20" s="91">
        <f t="shared" si="4"/>
        <v>-0.4938070579806858</v>
      </c>
      <c r="J20" s="89">
        <v>197430513057.25531</v>
      </c>
      <c r="K20" s="89">
        <f t="shared" si="5"/>
        <v>207696899736.2326</v>
      </c>
      <c r="L20" s="90">
        <f t="shared" si="6"/>
        <v>4.6247335186373771E-2</v>
      </c>
      <c r="M20" s="90">
        <f t="shared" si="7"/>
        <v>7.7091916132831326E-2</v>
      </c>
      <c r="N20" s="92">
        <v>35510715726.249992</v>
      </c>
      <c r="O20" s="93">
        <f t="shared" si="8"/>
        <v>-0.82902626003880031</v>
      </c>
    </row>
    <row r="21" spans="2:15" x14ac:dyDescent="0.25">
      <c r="B21" s="87" t="s">
        <v>540</v>
      </c>
      <c r="C21" s="88">
        <v>1556068075.3006999</v>
      </c>
      <c r="D21" s="89">
        <f t="shared" si="0"/>
        <v>2023598809.8541563</v>
      </c>
      <c r="E21" s="91">
        <f t="shared" si="1"/>
        <v>3.0056684283267089E-4</v>
      </c>
      <c r="F21" s="89">
        <v>2442459554.25</v>
      </c>
      <c r="G21" s="89">
        <f t="shared" si="2"/>
        <v>2807914030.5303888</v>
      </c>
      <c r="H21" s="91">
        <f t="shared" si="3"/>
        <v>6.468067243869031E-4</v>
      </c>
      <c r="I21" s="91">
        <f t="shared" si="4"/>
        <v>0.38758434569980765</v>
      </c>
      <c r="J21" s="89">
        <v>4812381974.2087393</v>
      </c>
      <c r="K21" s="89">
        <f t="shared" si="5"/>
        <v>5062625836.8675938</v>
      </c>
      <c r="L21" s="91">
        <f t="shared" si="6"/>
        <v>1.1272818915359442E-3</v>
      </c>
      <c r="M21" s="90">
        <f t="shared" si="7"/>
        <v>0.80298462909539681</v>
      </c>
      <c r="N21" s="92">
        <v>0</v>
      </c>
      <c r="O21" s="93">
        <f t="shared" si="8"/>
        <v>-1</v>
      </c>
    </row>
    <row r="22" spans="2:15" x14ac:dyDescent="0.25">
      <c r="B22" s="87" t="s">
        <v>541</v>
      </c>
      <c r="C22" s="88">
        <v>29645338702.439999</v>
      </c>
      <c r="D22" s="89">
        <f t="shared" si="0"/>
        <v>38552472779.436859</v>
      </c>
      <c r="E22" s="90">
        <f t="shared" si="1"/>
        <v>5.7262313904715909E-3</v>
      </c>
      <c r="F22" s="89">
        <v>37273496535.550003</v>
      </c>
      <c r="G22" s="89">
        <f t="shared" si="2"/>
        <v>42850565818.779594</v>
      </c>
      <c r="H22" s="90">
        <f t="shared" si="3"/>
        <v>9.8706847196938299E-3</v>
      </c>
      <c r="I22" s="91">
        <f t="shared" si="4"/>
        <v>0.11148683156934242</v>
      </c>
      <c r="J22" s="89">
        <v>26155565843.118996</v>
      </c>
      <c r="K22" s="89">
        <f t="shared" si="5"/>
        <v>27515655266.961185</v>
      </c>
      <c r="L22" s="90">
        <f t="shared" si="6"/>
        <v>6.1268402832200461E-3</v>
      </c>
      <c r="M22" s="90">
        <f t="shared" si="7"/>
        <v>-0.35786949970909754</v>
      </c>
      <c r="N22" s="92">
        <v>12338931824.1</v>
      </c>
      <c r="O22" s="93">
        <f t="shared" si="8"/>
        <v>-0.55156685514534343</v>
      </c>
    </row>
    <row r="23" spans="2:15" x14ac:dyDescent="0.25">
      <c r="B23" s="87" t="s">
        <v>568</v>
      </c>
      <c r="C23" s="88">
        <v>153172334587.25998</v>
      </c>
      <c r="D23" s="89">
        <f t="shared" si="0"/>
        <v>199193954874.6698</v>
      </c>
      <c r="E23" s="90">
        <f t="shared" si="1"/>
        <v>2.9586446600227058E-2</v>
      </c>
      <c r="F23" s="89">
        <v>81876600455.162659</v>
      </c>
      <c r="G23" s="89">
        <f t="shared" si="2"/>
        <v>94127435924.226654</v>
      </c>
      <c r="H23" s="90">
        <f t="shared" si="3"/>
        <v>2.1682379817585463E-2</v>
      </c>
      <c r="I23" s="91">
        <f t="shared" si="4"/>
        <v>-0.52745837099599535</v>
      </c>
      <c r="J23" s="89">
        <v>80995517087.876648</v>
      </c>
      <c r="K23" s="89">
        <f t="shared" si="5"/>
        <v>85207283976.446243</v>
      </c>
      <c r="L23" s="90">
        <f t="shared" si="6"/>
        <v>1.8972887064677774E-2</v>
      </c>
      <c r="M23" s="90">
        <f t="shared" si="7"/>
        <v>-9.4766758067873061E-2</v>
      </c>
      <c r="N23" s="92">
        <v>43075987441.010002</v>
      </c>
      <c r="O23" s="93">
        <f t="shared" si="8"/>
        <v>-0.49445651321408801</v>
      </c>
    </row>
    <row r="24" spans="2:15" x14ac:dyDescent="0.25">
      <c r="B24" s="87" t="s">
        <v>534</v>
      </c>
      <c r="C24" s="88">
        <v>131844499415.78076</v>
      </c>
      <c r="D24" s="89">
        <f t="shared" si="0"/>
        <v>171458033448.84735</v>
      </c>
      <c r="E24" s="90">
        <f t="shared" si="1"/>
        <v>2.5466806731188337E-2</v>
      </c>
      <c r="F24" s="89">
        <v>169037811759.16669</v>
      </c>
      <c r="G24" s="89">
        <f t="shared" si="2"/>
        <v>194330195766.31906</v>
      </c>
      <c r="H24" s="90">
        <f t="shared" si="3"/>
        <v>4.4764218564532055E-2</v>
      </c>
      <c r="I24" s="91">
        <f t="shared" si="4"/>
        <v>0.13339802082995061</v>
      </c>
      <c r="J24" s="89">
        <v>164213090029.24014</v>
      </c>
      <c r="K24" s="89">
        <f t="shared" si="5"/>
        <v>172752170710.76065</v>
      </c>
      <c r="L24" s="90">
        <f t="shared" si="6"/>
        <v>3.8466282131222759E-2</v>
      </c>
      <c r="M24" s="90">
        <f t="shared" si="7"/>
        <v>-0.11103794225322482</v>
      </c>
      <c r="N24" s="92">
        <v>30836547827.989998</v>
      </c>
      <c r="O24" s="93">
        <f t="shared" si="8"/>
        <v>-0.82149834817636136</v>
      </c>
    </row>
    <row r="25" spans="2:15" x14ac:dyDescent="0.25">
      <c r="B25" s="87" t="s">
        <v>569</v>
      </c>
      <c r="C25" s="88">
        <v>298544132755.15753</v>
      </c>
      <c r="D25" s="89">
        <f t="shared" si="0"/>
        <v>388243651625.28839</v>
      </c>
      <c r="E25" s="90">
        <f t="shared" si="1"/>
        <v>5.7666157961048882E-2</v>
      </c>
      <c r="F25" s="89">
        <v>211647497220.68866</v>
      </c>
      <c r="G25" s="89">
        <f t="shared" si="2"/>
        <v>243315380980.83255</v>
      </c>
      <c r="H25" s="90">
        <f t="shared" si="3"/>
        <v>5.6048021005627599E-2</v>
      </c>
      <c r="I25" s="91">
        <f t="shared" si="4"/>
        <v>-0.37329205522807291</v>
      </c>
      <c r="J25" s="89">
        <v>162122295770.60526</v>
      </c>
      <c r="K25" s="89">
        <f t="shared" si="5"/>
        <v>170552655150.67673</v>
      </c>
      <c r="L25" s="90">
        <f t="shared" si="6"/>
        <v>3.7976521651003611E-2</v>
      </c>
      <c r="M25" s="90">
        <f t="shared" si="7"/>
        <v>-0.29904696339722064</v>
      </c>
      <c r="N25" s="92">
        <v>128634334751.52997</v>
      </c>
      <c r="O25" s="93">
        <f t="shared" si="8"/>
        <v>-0.24577934809700577</v>
      </c>
    </row>
    <row r="26" spans="2:15" x14ac:dyDescent="0.25">
      <c r="B26" s="87" t="s">
        <v>493</v>
      </c>
      <c r="C26" s="88">
        <v>134381430093.23999</v>
      </c>
      <c r="D26" s="89">
        <f t="shared" si="0"/>
        <v>174757201384.41275</v>
      </c>
      <c r="E26" s="90">
        <f t="shared" si="1"/>
        <v>2.5956834935167733E-2</v>
      </c>
      <c r="F26" s="89">
        <v>110758189683.62</v>
      </c>
      <c r="G26" s="89">
        <f t="shared" si="2"/>
        <v>127330450269.94545</v>
      </c>
      <c r="H26" s="90">
        <f t="shared" si="3"/>
        <v>2.9330738248512612E-2</v>
      </c>
      <c r="I26" s="91">
        <f t="shared" si="4"/>
        <v>-0.27138653365215465</v>
      </c>
      <c r="J26" s="89">
        <v>140863843105.26099</v>
      </c>
      <c r="K26" s="89">
        <f t="shared" si="5"/>
        <v>148188762946.73456</v>
      </c>
      <c r="L26" s="90">
        <f t="shared" si="6"/>
        <v>3.2996811216514071E-2</v>
      </c>
      <c r="M26" s="90">
        <f t="shared" si="7"/>
        <v>0.1638124473177365</v>
      </c>
      <c r="N26" s="92">
        <v>113167047568.56001</v>
      </c>
      <c r="O26" s="93">
        <f t="shared" si="8"/>
        <v>-0.23633178846875766</v>
      </c>
    </row>
    <row r="27" spans="2:15" x14ac:dyDescent="0.25">
      <c r="B27" s="87" t="s">
        <v>545</v>
      </c>
      <c r="C27" s="88">
        <v>180150470016.17462</v>
      </c>
      <c r="D27" s="89">
        <f t="shared" si="0"/>
        <v>234277845876.98743</v>
      </c>
      <c r="E27" s="90">
        <f t="shared" si="1"/>
        <v>3.4797486605539253E-2</v>
      </c>
      <c r="F27" s="89">
        <v>200298472597.38013</v>
      </c>
      <c r="G27" s="89">
        <f t="shared" si="2"/>
        <v>230268251738.84668</v>
      </c>
      <c r="H27" s="90">
        <f t="shared" si="3"/>
        <v>5.3042597464912071E-2</v>
      </c>
      <c r="I27" s="91">
        <f t="shared" si="4"/>
        <v>-1.7114696112777432E-2</v>
      </c>
      <c r="J27" s="89">
        <v>378696890121.82068</v>
      </c>
      <c r="K27" s="89">
        <f t="shared" si="5"/>
        <v>398389128408.1554</v>
      </c>
      <c r="L27" s="90">
        <f t="shared" si="6"/>
        <v>8.8708283944043537E-2</v>
      </c>
      <c r="M27" s="90">
        <f t="shared" si="7"/>
        <v>0.73010879875867152</v>
      </c>
      <c r="N27" s="92">
        <v>139357478837.39008</v>
      </c>
      <c r="O27" s="93">
        <f t="shared" si="8"/>
        <v>-0.65019758597775712</v>
      </c>
    </row>
    <row r="28" spans="2:15" x14ac:dyDescent="0.25">
      <c r="B28" s="87" t="s">
        <v>535</v>
      </c>
      <c r="C28" s="88">
        <v>140933555096.13876</v>
      </c>
      <c r="D28" s="89">
        <f t="shared" si="0"/>
        <v>183277954793.81573</v>
      </c>
      <c r="E28" s="90">
        <f t="shared" si="1"/>
        <v>2.7222429646109745E-2</v>
      </c>
      <c r="F28" s="89">
        <v>149258927784.19</v>
      </c>
      <c r="G28" s="89">
        <f t="shared" si="2"/>
        <v>171591884409.2561</v>
      </c>
      <c r="H28" s="90">
        <f t="shared" si="3"/>
        <v>3.9526418358742516E-2</v>
      </c>
      <c r="I28" s="91">
        <f t="shared" si="4"/>
        <v>-6.3761462188435272E-2</v>
      </c>
      <c r="J28" s="89">
        <v>210828611281.22522</v>
      </c>
      <c r="K28" s="89">
        <f t="shared" si="5"/>
        <v>221791699067.84894</v>
      </c>
      <c r="L28" s="90">
        <f t="shared" si="6"/>
        <v>4.9385787950482235E-2</v>
      </c>
      <c r="M28" s="90">
        <f t="shared" si="7"/>
        <v>0.29255354838847453</v>
      </c>
      <c r="N28" s="92">
        <v>37189648157.989998</v>
      </c>
      <c r="O28" s="93">
        <f t="shared" si="8"/>
        <v>-0.83232173109141838</v>
      </c>
    </row>
    <row r="29" spans="2:15" x14ac:dyDescent="0.25">
      <c r="B29" s="87" t="s">
        <v>497</v>
      </c>
      <c r="C29" s="88">
        <v>166648326085.72415</v>
      </c>
      <c r="D29" s="89">
        <f t="shared" si="0"/>
        <v>216718895326.02316</v>
      </c>
      <c r="E29" s="90">
        <f t="shared" si="1"/>
        <v>3.21894408284523E-2</v>
      </c>
      <c r="F29" s="89">
        <v>182933287057.5824</v>
      </c>
      <c r="G29" s="89">
        <f t="shared" si="2"/>
        <v>210304789893.54541</v>
      </c>
      <c r="H29" s="90">
        <f t="shared" si="3"/>
        <v>4.8443987527718523E-2</v>
      </c>
      <c r="I29" s="91">
        <f t="shared" si="4"/>
        <v>-2.9596429156897607E-2</v>
      </c>
      <c r="J29" s="89">
        <v>177988486576.30997</v>
      </c>
      <c r="K29" s="89">
        <f t="shared" si="5"/>
        <v>187243887878.27811</v>
      </c>
      <c r="L29" s="90">
        <f t="shared" si="6"/>
        <v>4.1693115570351803E-2</v>
      </c>
      <c r="M29" s="90">
        <f t="shared" si="7"/>
        <v>-0.10965466847873767</v>
      </c>
      <c r="N29" s="92">
        <v>104263536956.09</v>
      </c>
      <c r="O29" s="93">
        <f t="shared" si="8"/>
        <v>-0.44316720755195632</v>
      </c>
    </row>
    <row r="30" spans="2:15" x14ac:dyDescent="0.25">
      <c r="B30" s="87" t="s">
        <v>570</v>
      </c>
      <c r="C30" s="88">
        <v>76682776353.79361</v>
      </c>
      <c r="D30" s="89">
        <f t="shared" si="0"/>
        <v>99722613315.527725</v>
      </c>
      <c r="E30" s="90">
        <f t="shared" si="1"/>
        <v>1.4811884103367139E-2</v>
      </c>
      <c r="F30" s="89">
        <v>98211819874.007004</v>
      </c>
      <c r="G30" s="89">
        <f t="shared" si="2"/>
        <v>112906822349.74722</v>
      </c>
      <c r="H30" s="90">
        <f t="shared" si="3"/>
        <v>2.6008236409994185E-2</v>
      </c>
      <c r="I30" s="91">
        <f t="shared" si="4"/>
        <v>0.13220882000458561</v>
      </c>
      <c r="J30" s="89">
        <v>213076268268.08707</v>
      </c>
      <c r="K30" s="89">
        <f t="shared" si="5"/>
        <v>224156234218.02762</v>
      </c>
      <c r="L30" s="90">
        <f t="shared" si="6"/>
        <v>4.9912292918968287E-2</v>
      </c>
      <c r="M30" s="90">
        <f t="shared" si="7"/>
        <v>0.98532054620815801</v>
      </c>
      <c r="N30" s="92">
        <v>168742063885.45999</v>
      </c>
      <c r="O30" s="93">
        <f t="shared" si="8"/>
        <v>-0.24721226481110725</v>
      </c>
    </row>
    <row r="31" spans="2:15" x14ac:dyDescent="0.25">
      <c r="B31" s="87" t="s">
        <v>536</v>
      </c>
      <c r="C31" s="88">
        <v>208491819465.49002</v>
      </c>
      <c r="D31" s="89">
        <f t="shared" si="0"/>
        <v>271134537384.01712</v>
      </c>
      <c r="E31" s="90">
        <f t="shared" si="1"/>
        <v>4.0271842169290563E-2</v>
      </c>
      <c r="F31" s="89">
        <v>56428083343.360649</v>
      </c>
      <c r="G31" s="89">
        <f t="shared" si="2"/>
        <v>64871169170.460991</v>
      </c>
      <c r="H31" s="90">
        <f t="shared" si="3"/>
        <v>1.4943159933699553E-2</v>
      </c>
      <c r="I31" s="91">
        <f t="shared" si="4"/>
        <v>-0.76074177123889697</v>
      </c>
      <c r="J31" s="89">
        <v>78349340700.996643</v>
      </c>
      <c r="K31" s="89">
        <f t="shared" si="5"/>
        <v>82423506417.448471</v>
      </c>
      <c r="L31" s="90">
        <f t="shared" si="6"/>
        <v>1.8353030465861071E-2</v>
      </c>
      <c r="M31" s="90">
        <f t="shared" si="7"/>
        <v>0.27057223526934543</v>
      </c>
      <c r="N31" s="92">
        <v>55291747792.869995</v>
      </c>
      <c r="O31" s="93">
        <f t="shared" si="8"/>
        <v>-0.32917501091454265</v>
      </c>
    </row>
    <row r="32" spans="2:15" x14ac:dyDescent="0.25">
      <c r="B32" s="87" t="s">
        <v>571</v>
      </c>
      <c r="C32" s="88">
        <v>212482676578.69601</v>
      </c>
      <c r="D32" s="89">
        <f t="shared" si="0"/>
        <v>276324473372.53168</v>
      </c>
      <c r="E32" s="90">
        <f t="shared" si="1"/>
        <v>4.1042707751428313E-2</v>
      </c>
      <c r="F32" s="89">
        <v>39512726611.157959</v>
      </c>
      <c r="G32" s="89">
        <f t="shared" si="2"/>
        <v>45424842037.988434</v>
      </c>
      <c r="H32" s="90">
        <f t="shared" si="3"/>
        <v>1.0463672664092918E-2</v>
      </c>
      <c r="I32" s="91">
        <f t="shared" si="4"/>
        <v>-0.83561049991852099</v>
      </c>
      <c r="J32" s="89">
        <v>60758801725.366608</v>
      </c>
      <c r="K32" s="89">
        <f t="shared" si="5"/>
        <v>63918259415.08567</v>
      </c>
      <c r="L32" s="90">
        <f t="shared" si="6"/>
        <v>1.4232514647320839E-2</v>
      </c>
      <c r="M32" s="90">
        <f t="shared" si="7"/>
        <v>0.40712122590610966</v>
      </c>
      <c r="N32" s="92">
        <v>90967691947.000031</v>
      </c>
      <c r="O32" s="93">
        <f t="shared" si="8"/>
        <v>0.42318787744602265</v>
      </c>
    </row>
    <row r="33" spans="2:15" x14ac:dyDescent="0.25">
      <c r="B33" s="87" t="s">
        <v>572</v>
      </c>
      <c r="C33" s="88">
        <v>286651796419.54602</v>
      </c>
      <c r="D33" s="89">
        <f t="shared" si="0"/>
        <v>372778185790.52515</v>
      </c>
      <c r="E33" s="90">
        <f t="shared" si="1"/>
        <v>5.5369059239575358E-2</v>
      </c>
      <c r="F33" s="89">
        <v>154699031820.06</v>
      </c>
      <c r="G33" s="89">
        <f t="shared" si="2"/>
        <v>177845967275.55557</v>
      </c>
      <c r="H33" s="90">
        <f t="shared" si="3"/>
        <v>4.0967054649174571E-2</v>
      </c>
      <c r="I33" s="91">
        <f t="shared" si="4"/>
        <v>-0.52291745049831762</v>
      </c>
      <c r="J33" s="89">
        <v>205351665561.99048</v>
      </c>
      <c r="K33" s="89">
        <f t="shared" si="5"/>
        <v>216029952171.21399</v>
      </c>
      <c r="L33" s="90">
        <f t="shared" si="6"/>
        <v>4.8102834568288635E-2</v>
      </c>
      <c r="M33" s="90">
        <f t="shared" si="7"/>
        <v>0.21470256245111213</v>
      </c>
      <c r="N33" s="92">
        <v>97438281582.759979</v>
      </c>
      <c r="O33" s="93">
        <f t="shared" si="8"/>
        <v>-0.54895938917981379</v>
      </c>
    </row>
    <row r="34" spans="2:15" x14ac:dyDescent="0.25">
      <c r="B34" s="87" t="s">
        <v>573</v>
      </c>
      <c r="C34" s="88">
        <v>121673023570.76617</v>
      </c>
      <c r="D34" s="89">
        <f t="shared" si="0"/>
        <v>158230471788.05417</v>
      </c>
      <c r="E34" s="90">
        <f t="shared" si="1"/>
        <v>2.3502105809543879E-2</v>
      </c>
      <c r="F34" s="89">
        <v>41305910631.960999</v>
      </c>
      <c r="G34" s="89">
        <f t="shared" si="2"/>
        <v>47486332293.814545</v>
      </c>
      <c r="H34" s="90">
        <f t="shared" si="3"/>
        <v>1.0938539681112859E-2</v>
      </c>
      <c r="I34" s="91">
        <f t="shared" si="4"/>
        <v>-0.69989135621474152</v>
      </c>
      <c r="J34" s="89">
        <v>48142288121.179886</v>
      </c>
      <c r="K34" s="89">
        <f t="shared" si="5"/>
        <v>50645687103.481239</v>
      </c>
      <c r="L34" s="90">
        <f t="shared" si="6"/>
        <v>1.1277145061835046E-2</v>
      </c>
      <c r="M34" s="90">
        <f t="shared" si="7"/>
        <v>6.6531876796014938E-2</v>
      </c>
      <c r="N34" s="92">
        <v>56256558647.770004</v>
      </c>
      <c r="O34" s="93">
        <f t="shared" si="8"/>
        <v>0.11078675925206452</v>
      </c>
    </row>
    <row r="35" spans="2:15" x14ac:dyDescent="0.25">
      <c r="B35" s="87" t="s">
        <v>537</v>
      </c>
      <c r="C35" s="88">
        <v>115865683253.17601</v>
      </c>
      <c r="D35" s="89">
        <f t="shared" si="0"/>
        <v>150678278447.91217</v>
      </c>
      <c r="E35" s="90">
        <f t="shared" si="1"/>
        <v>2.2380372144918923E-2</v>
      </c>
      <c r="F35" s="89">
        <v>117513039864.81519</v>
      </c>
      <c r="G35" s="89">
        <f t="shared" si="2"/>
        <v>135095998962.41208</v>
      </c>
      <c r="H35" s="90">
        <f t="shared" si="3"/>
        <v>3.111954269844535E-2</v>
      </c>
      <c r="I35" s="91">
        <f t="shared" si="4"/>
        <v>-0.10341423890694845</v>
      </c>
      <c r="J35" s="89">
        <v>100745090570.87988</v>
      </c>
      <c r="K35" s="89">
        <f t="shared" si="5"/>
        <v>105983835280.56564</v>
      </c>
      <c r="L35" s="90">
        <f t="shared" si="6"/>
        <v>2.3599148378153124E-2</v>
      </c>
      <c r="M35" s="90">
        <f t="shared" si="7"/>
        <v>-0.2154924195049355</v>
      </c>
      <c r="N35" s="92">
        <v>118563001794.50999</v>
      </c>
      <c r="O35" s="93">
        <f t="shared" si="8"/>
        <v>0.11868948203888037</v>
      </c>
    </row>
    <row r="36" spans="2:15" x14ac:dyDescent="0.25">
      <c r="B36" s="87" t="s">
        <v>492</v>
      </c>
      <c r="C36" s="88">
        <v>144994798281.38806</v>
      </c>
      <c r="D36" s="89">
        <f t="shared" si="0"/>
        <v>188559424805.73065</v>
      </c>
      <c r="E36" s="90">
        <f t="shared" si="1"/>
        <v>2.8006890854164666E-2</v>
      </c>
      <c r="F36" s="89">
        <v>105308056016.17601</v>
      </c>
      <c r="G36" s="89">
        <f t="shared" si="2"/>
        <v>121064837082.42996</v>
      </c>
      <c r="H36" s="90">
        <f t="shared" si="3"/>
        <v>2.7887445933282157E-2</v>
      </c>
      <c r="I36" s="91">
        <f t="shared" si="4"/>
        <v>-0.35794862968445695</v>
      </c>
      <c r="J36" s="89">
        <v>123635733807.32489</v>
      </c>
      <c r="K36" s="89">
        <f t="shared" si="5"/>
        <v>130064791965.30579</v>
      </c>
      <c r="L36" s="90">
        <f t="shared" si="6"/>
        <v>2.8961193150232333E-2</v>
      </c>
      <c r="M36" s="90">
        <f t="shared" si="7"/>
        <v>7.4339957825640027E-2</v>
      </c>
      <c r="N36" s="92">
        <v>18245894809.200001</v>
      </c>
      <c r="O36" s="93">
        <f t="shared" si="8"/>
        <v>-0.85971688007568559</v>
      </c>
    </row>
    <row r="37" spans="2:15" x14ac:dyDescent="0.25">
      <c r="B37" s="87" t="s">
        <v>574</v>
      </c>
      <c r="C37" s="88">
        <v>1688956662.8291333</v>
      </c>
      <c r="D37" s="89">
        <f t="shared" si="0"/>
        <v>2196414634.4534574</v>
      </c>
      <c r="E37" s="91">
        <f t="shared" si="1"/>
        <v>3.2623532343188622E-4</v>
      </c>
      <c r="F37" s="89">
        <v>9256878920.0533333</v>
      </c>
      <c r="G37" s="89">
        <f t="shared" si="2"/>
        <v>10641944982.593666</v>
      </c>
      <c r="H37" s="91">
        <f t="shared" si="3"/>
        <v>2.4513861537266723E-3</v>
      </c>
      <c r="I37" s="91">
        <f t="shared" si="4"/>
        <v>3.8451439066475461</v>
      </c>
      <c r="J37" s="89">
        <v>3194108631.3287392</v>
      </c>
      <c r="K37" s="89">
        <f t="shared" si="5"/>
        <v>3360202280.1578336</v>
      </c>
      <c r="L37" s="91">
        <f t="shared" si="6"/>
        <v>7.4820761090718993E-4</v>
      </c>
      <c r="M37" s="90">
        <f t="shared" si="7"/>
        <v>-0.68424923398364712</v>
      </c>
      <c r="N37" s="92">
        <v>106220596</v>
      </c>
      <c r="O37" s="93">
        <f t="shared" si="8"/>
        <v>-0.96838863046214863</v>
      </c>
    </row>
    <row r="38" spans="2:15" ht="12" thickBot="1" x14ac:dyDescent="0.3">
      <c r="B38" s="95" t="s">
        <v>544</v>
      </c>
      <c r="C38" s="96">
        <v>26536017679.315002</v>
      </c>
      <c r="D38" s="97">
        <f t="shared" si="0"/>
        <v>34508936110.49366</v>
      </c>
      <c r="E38" s="98">
        <f t="shared" si="1"/>
        <v>5.1256414689199057E-3</v>
      </c>
      <c r="F38" s="97">
        <v>43515682719.069992</v>
      </c>
      <c r="G38" s="97">
        <f t="shared" si="2"/>
        <v>50026742855.320473</v>
      </c>
      <c r="H38" s="98">
        <f t="shared" si="3"/>
        <v>1.1523726626304043E-2</v>
      </c>
      <c r="I38" s="99">
        <f t="shared" si="4"/>
        <v>0.4496750260610925</v>
      </c>
      <c r="J38" s="97">
        <v>43135238334.5</v>
      </c>
      <c r="K38" s="97">
        <f t="shared" si="5"/>
        <v>45378270727.894005</v>
      </c>
      <c r="L38" s="98">
        <f t="shared" si="6"/>
        <v>1.0104262987055187E-2</v>
      </c>
      <c r="M38" s="98">
        <f t="shared" si="7"/>
        <v>-9.2919743763251836E-2</v>
      </c>
      <c r="N38" s="100">
        <v>20656772191.34</v>
      </c>
      <c r="O38" s="101">
        <f t="shared" si="8"/>
        <v>-0.54478714459600841</v>
      </c>
    </row>
    <row r="39" spans="2:15" ht="12" thickBot="1" x14ac:dyDescent="0.3">
      <c r="C39" s="102">
        <f>SUM(C5:C38)</f>
        <v>5177111555737.9746</v>
      </c>
      <c r="D39" s="103">
        <f t="shared" ref="D39:N39" si="9">SUM(D5:D38)</f>
        <v>6732608263715.627</v>
      </c>
      <c r="E39" s="104"/>
      <c r="F39" s="102">
        <f t="shared" si="9"/>
        <v>3776181449822.0684</v>
      </c>
      <c r="G39" s="103">
        <f t="shared" si="9"/>
        <v>4341194864960.5674</v>
      </c>
      <c r="H39" s="104"/>
      <c r="I39" s="104"/>
      <c r="J39" s="102">
        <f t="shared" si="9"/>
        <v>4269013820182.7871</v>
      </c>
      <c r="K39" s="103">
        <f t="shared" si="9"/>
        <v>4491002538832.292</v>
      </c>
      <c r="L39" s="104"/>
      <c r="M39" s="104"/>
      <c r="N39" s="105">
        <f t="shared" si="9"/>
        <v>2180972149329.4502</v>
      </c>
      <c r="O39" s="104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1F2DD-945F-4357-928C-FF64CA4205BB}">
  <dimension ref="A1:AW212"/>
  <sheetViews>
    <sheetView tabSelected="1" zoomScale="80" zoomScaleNormal="80" workbookViewId="0">
      <selection activeCell="A22" sqref="A22:U22"/>
    </sheetView>
  </sheetViews>
  <sheetFormatPr baseColWidth="10" defaultRowHeight="11.25" x14ac:dyDescent="0.15"/>
  <cols>
    <col min="1" max="1" width="16.7109375" style="112" customWidth="1"/>
    <col min="2" max="3" width="24.42578125" style="112" bestFit="1" customWidth="1"/>
    <col min="4" max="4" width="16.42578125" style="112" customWidth="1"/>
    <col min="5" max="5" width="24.42578125" style="112" bestFit="1" customWidth="1"/>
    <col min="6" max="6" width="16.42578125" style="112" customWidth="1"/>
    <col min="7" max="7" width="24.42578125" style="112" bestFit="1" customWidth="1"/>
    <col min="8" max="8" width="25.28515625" style="112" customWidth="1"/>
    <col min="9" max="9" width="16.28515625" style="112" bestFit="1" customWidth="1"/>
    <col min="10" max="10" width="23.140625" style="112" bestFit="1" customWidth="1"/>
    <col min="11" max="11" width="14.85546875" style="112" bestFit="1" customWidth="1"/>
    <col min="12" max="12" width="24.42578125" style="112" bestFit="1" customWidth="1"/>
    <col min="13" max="13" width="25.28515625" style="112" customWidth="1"/>
    <col min="14" max="14" width="20.5703125" style="112" customWidth="1"/>
    <col min="15" max="15" width="24.42578125" style="112" bestFit="1" customWidth="1"/>
    <col min="16" max="16" width="20.5703125" style="112" customWidth="1"/>
    <col min="17" max="17" width="24.42578125" style="112" bestFit="1" customWidth="1"/>
    <col min="18" max="18" width="25.28515625" style="112" customWidth="1"/>
    <col min="19" max="19" width="20.5703125" style="112" customWidth="1"/>
    <col min="20" max="20" width="23.28515625" style="112" bestFit="1" customWidth="1"/>
    <col min="21" max="21" width="20.5703125" style="112" customWidth="1"/>
    <col min="22" max="49" width="11.42578125" style="111"/>
    <col min="50" max="16384" width="11.42578125" style="112"/>
  </cols>
  <sheetData>
    <row r="1" spans="1:21" s="111" customFormat="1" ht="12" thickBot="1" x14ac:dyDescent="0.2"/>
    <row r="2" spans="1:21" s="111" customFormat="1" ht="12" thickBot="1" x14ac:dyDescent="0.2">
      <c r="A2" s="127"/>
      <c r="B2" s="128">
        <v>2022</v>
      </c>
      <c r="C2" s="129"/>
      <c r="D2" s="129"/>
      <c r="E2" s="129"/>
      <c r="F2" s="130"/>
      <c r="G2" s="128">
        <v>2023</v>
      </c>
      <c r="H2" s="129"/>
      <c r="I2" s="129"/>
      <c r="J2" s="129"/>
      <c r="K2" s="130"/>
      <c r="L2" s="128">
        <v>2024</v>
      </c>
      <c r="M2" s="129"/>
      <c r="N2" s="129"/>
      <c r="O2" s="129"/>
      <c r="P2" s="130"/>
      <c r="Q2" s="128">
        <v>2025</v>
      </c>
      <c r="R2" s="129"/>
      <c r="S2" s="129"/>
      <c r="T2" s="129"/>
      <c r="U2" s="130"/>
    </row>
    <row r="3" spans="1:21" s="111" customFormat="1" x14ac:dyDescent="0.15">
      <c r="A3" s="131" t="s">
        <v>2</v>
      </c>
      <c r="B3" s="132" t="s">
        <v>468</v>
      </c>
      <c r="C3" s="133" t="s">
        <v>469</v>
      </c>
      <c r="D3" s="133" t="s">
        <v>528</v>
      </c>
      <c r="E3" s="133" t="s">
        <v>470</v>
      </c>
      <c r="F3" s="134" t="s">
        <v>529</v>
      </c>
      <c r="G3" s="132" t="s">
        <v>468</v>
      </c>
      <c r="H3" s="133" t="s">
        <v>469</v>
      </c>
      <c r="I3" s="133" t="s">
        <v>528</v>
      </c>
      <c r="J3" s="133" t="s">
        <v>470</v>
      </c>
      <c r="K3" s="134" t="s">
        <v>529</v>
      </c>
      <c r="L3" s="132" t="s">
        <v>468</v>
      </c>
      <c r="M3" s="133" t="s">
        <v>469</v>
      </c>
      <c r="N3" s="133" t="s">
        <v>528</v>
      </c>
      <c r="O3" s="133" t="s">
        <v>470</v>
      </c>
      <c r="P3" s="134" t="s">
        <v>529</v>
      </c>
      <c r="Q3" s="132" t="s">
        <v>468</v>
      </c>
      <c r="R3" s="133" t="s">
        <v>469</v>
      </c>
      <c r="S3" s="133" t="s">
        <v>528</v>
      </c>
      <c r="T3" s="133" t="s">
        <v>470</v>
      </c>
      <c r="U3" s="134" t="s">
        <v>529</v>
      </c>
    </row>
    <row r="4" spans="1:21" s="111" customFormat="1" x14ac:dyDescent="0.15">
      <c r="A4" s="116" t="s">
        <v>499</v>
      </c>
      <c r="B4" s="113"/>
      <c r="C4" s="114"/>
      <c r="D4" s="114"/>
      <c r="E4" s="114"/>
      <c r="F4" s="115"/>
      <c r="G4" s="117"/>
      <c r="H4" s="118"/>
      <c r="I4" s="119"/>
      <c r="J4" s="118"/>
      <c r="K4" s="119"/>
      <c r="L4" s="117">
        <v>346691899</v>
      </c>
      <c r="M4" s="118">
        <v>346691899</v>
      </c>
      <c r="N4" s="120">
        <f>+M4/L4</f>
        <v>1</v>
      </c>
      <c r="O4" s="118">
        <v>346691899</v>
      </c>
      <c r="P4" s="119">
        <f>+O4/L4</f>
        <v>1</v>
      </c>
      <c r="Q4" s="117"/>
      <c r="R4" s="118"/>
      <c r="S4" s="120"/>
      <c r="T4" s="118"/>
      <c r="U4" s="119"/>
    </row>
    <row r="5" spans="1:21" s="111" customFormat="1" x14ac:dyDescent="0.15">
      <c r="A5" s="116" t="s">
        <v>530</v>
      </c>
      <c r="B5" s="113"/>
      <c r="C5" s="114"/>
      <c r="D5" s="114"/>
      <c r="E5" s="114"/>
      <c r="F5" s="115"/>
      <c r="G5" s="117"/>
      <c r="H5" s="118"/>
      <c r="I5" s="119"/>
      <c r="J5" s="118"/>
      <c r="K5" s="119"/>
      <c r="L5" s="117">
        <v>520037848</v>
      </c>
      <c r="M5" s="118">
        <v>520037848</v>
      </c>
      <c r="N5" s="120">
        <f t="shared" ref="N5:N22" si="0">+M5/L5</f>
        <v>1</v>
      </c>
      <c r="O5" s="118">
        <v>520037848</v>
      </c>
      <c r="P5" s="119">
        <f t="shared" ref="P5:P22" si="1">+O5/L5</f>
        <v>1</v>
      </c>
      <c r="Q5" s="117"/>
      <c r="R5" s="118"/>
      <c r="S5" s="120"/>
      <c r="T5" s="118"/>
      <c r="U5" s="119"/>
    </row>
    <row r="6" spans="1:21" s="111" customFormat="1" x14ac:dyDescent="0.15">
      <c r="A6" s="116" t="s">
        <v>531</v>
      </c>
      <c r="B6" s="113"/>
      <c r="C6" s="114"/>
      <c r="D6" s="114"/>
      <c r="E6" s="114"/>
      <c r="F6" s="115"/>
      <c r="G6" s="117"/>
      <c r="H6" s="118"/>
      <c r="I6" s="119"/>
      <c r="J6" s="118"/>
      <c r="K6" s="119"/>
      <c r="L6" s="117">
        <v>173345950</v>
      </c>
      <c r="M6" s="118">
        <v>173345950</v>
      </c>
      <c r="N6" s="120">
        <f t="shared" si="0"/>
        <v>1</v>
      </c>
      <c r="O6" s="118">
        <v>173345950</v>
      </c>
      <c r="P6" s="119">
        <f t="shared" si="1"/>
        <v>1</v>
      </c>
      <c r="Q6" s="117"/>
      <c r="R6" s="118"/>
      <c r="S6" s="120"/>
      <c r="T6" s="118"/>
      <c r="U6" s="119"/>
    </row>
    <row r="7" spans="1:21" s="111" customFormat="1" x14ac:dyDescent="0.15">
      <c r="A7" s="116" t="s">
        <v>532</v>
      </c>
      <c r="B7" s="113"/>
      <c r="C7" s="114"/>
      <c r="D7" s="114"/>
      <c r="E7" s="114"/>
      <c r="F7" s="115"/>
      <c r="G7" s="117"/>
      <c r="H7" s="118"/>
      <c r="I7" s="119"/>
      <c r="J7" s="118"/>
      <c r="K7" s="119"/>
      <c r="L7" s="117">
        <v>693383798</v>
      </c>
      <c r="M7" s="118">
        <v>693383798</v>
      </c>
      <c r="N7" s="120">
        <f t="shared" si="0"/>
        <v>1</v>
      </c>
      <c r="O7" s="118">
        <v>693383798</v>
      </c>
      <c r="P7" s="119">
        <f t="shared" si="1"/>
        <v>1</v>
      </c>
      <c r="Q7" s="117"/>
      <c r="R7" s="118"/>
      <c r="S7" s="120"/>
      <c r="T7" s="118"/>
      <c r="U7" s="119"/>
    </row>
    <row r="8" spans="1:21" s="111" customFormat="1" x14ac:dyDescent="0.15">
      <c r="A8" s="116" t="s">
        <v>533</v>
      </c>
      <c r="B8" s="113"/>
      <c r="C8" s="114"/>
      <c r="D8" s="114"/>
      <c r="E8" s="114"/>
      <c r="F8" s="115"/>
      <c r="G8" s="117"/>
      <c r="H8" s="118"/>
      <c r="I8" s="119"/>
      <c r="J8" s="118"/>
      <c r="K8" s="119"/>
      <c r="L8" s="117">
        <v>346691899</v>
      </c>
      <c r="M8" s="118">
        <v>346691899</v>
      </c>
      <c r="N8" s="120">
        <f t="shared" si="0"/>
        <v>1</v>
      </c>
      <c r="O8" s="118">
        <v>346691899</v>
      </c>
      <c r="P8" s="119">
        <f t="shared" si="1"/>
        <v>1</v>
      </c>
      <c r="Q8" s="117"/>
      <c r="R8" s="118"/>
      <c r="S8" s="120"/>
      <c r="T8" s="118"/>
      <c r="U8" s="119"/>
    </row>
    <row r="9" spans="1:21" s="111" customFormat="1" x14ac:dyDescent="0.15">
      <c r="A9" s="116" t="s">
        <v>534</v>
      </c>
      <c r="B9" s="113"/>
      <c r="C9" s="114"/>
      <c r="D9" s="114"/>
      <c r="E9" s="114"/>
      <c r="F9" s="115"/>
      <c r="G9" s="117"/>
      <c r="H9" s="118"/>
      <c r="I9" s="119"/>
      <c r="J9" s="118"/>
      <c r="K9" s="119"/>
      <c r="L9" s="117">
        <v>520037849</v>
      </c>
      <c r="M9" s="118">
        <v>520037849</v>
      </c>
      <c r="N9" s="120">
        <f t="shared" si="0"/>
        <v>1</v>
      </c>
      <c r="O9" s="118">
        <v>520037849</v>
      </c>
      <c r="P9" s="119">
        <f t="shared" si="1"/>
        <v>1</v>
      </c>
      <c r="Q9" s="117"/>
      <c r="R9" s="118"/>
      <c r="S9" s="120"/>
      <c r="T9" s="118"/>
      <c r="U9" s="119"/>
    </row>
    <row r="10" spans="1:21" s="111" customFormat="1" x14ac:dyDescent="0.15">
      <c r="A10" s="116" t="s">
        <v>535</v>
      </c>
      <c r="B10" s="113"/>
      <c r="C10" s="114"/>
      <c r="D10" s="114"/>
      <c r="E10" s="114"/>
      <c r="F10" s="115"/>
      <c r="G10" s="117"/>
      <c r="H10" s="118"/>
      <c r="I10" s="119"/>
      <c r="J10" s="118"/>
      <c r="K10" s="119"/>
      <c r="L10" s="117">
        <v>479498404</v>
      </c>
      <c r="M10" s="118">
        <v>479498404</v>
      </c>
      <c r="N10" s="120">
        <f t="shared" si="0"/>
        <v>1</v>
      </c>
      <c r="O10" s="118">
        <v>479498404</v>
      </c>
      <c r="P10" s="119">
        <f t="shared" si="1"/>
        <v>1</v>
      </c>
      <c r="Q10" s="117"/>
      <c r="R10" s="118"/>
      <c r="S10" s="120"/>
      <c r="T10" s="118"/>
      <c r="U10" s="119"/>
    </row>
    <row r="11" spans="1:21" s="111" customFormat="1" x14ac:dyDescent="0.15">
      <c r="A11" s="116" t="s">
        <v>536</v>
      </c>
      <c r="B11" s="113"/>
      <c r="C11" s="114"/>
      <c r="D11" s="114"/>
      <c r="E11" s="114"/>
      <c r="F11" s="115"/>
      <c r="G11" s="117"/>
      <c r="H11" s="118"/>
      <c r="I11" s="119"/>
      <c r="J11" s="118"/>
      <c r="K11" s="119"/>
      <c r="L11" s="117">
        <v>132806506</v>
      </c>
      <c r="M11" s="118">
        <v>132806506</v>
      </c>
      <c r="N11" s="120">
        <f t="shared" si="0"/>
        <v>1</v>
      </c>
      <c r="O11" s="118">
        <v>132806506</v>
      </c>
      <c r="P11" s="119">
        <f t="shared" si="1"/>
        <v>1</v>
      </c>
      <c r="Q11" s="117"/>
      <c r="R11" s="118"/>
      <c r="S11" s="120"/>
      <c r="T11" s="118"/>
      <c r="U11" s="119"/>
    </row>
    <row r="12" spans="1:21" s="111" customFormat="1" x14ac:dyDescent="0.15">
      <c r="A12" s="116" t="s">
        <v>537</v>
      </c>
      <c r="B12" s="113"/>
      <c r="C12" s="114"/>
      <c r="D12" s="114"/>
      <c r="E12" s="114"/>
      <c r="F12" s="115"/>
      <c r="G12" s="117"/>
      <c r="H12" s="118"/>
      <c r="I12" s="119"/>
      <c r="J12" s="118"/>
      <c r="K12" s="119"/>
      <c r="L12" s="117">
        <v>132806508</v>
      </c>
      <c r="M12" s="118">
        <v>132806508</v>
      </c>
      <c r="N12" s="120">
        <f t="shared" si="0"/>
        <v>1</v>
      </c>
      <c r="O12" s="118">
        <v>132806508</v>
      </c>
      <c r="P12" s="119">
        <f t="shared" si="1"/>
        <v>1</v>
      </c>
      <c r="Q12" s="117"/>
      <c r="R12" s="118"/>
      <c r="S12" s="120"/>
      <c r="T12" s="118"/>
      <c r="U12" s="119"/>
    </row>
    <row r="13" spans="1:21" s="111" customFormat="1" x14ac:dyDescent="0.15">
      <c r="A13" s="116" t="s">
        <v>538</v>
      </c>
      <c r="B13" s="121">
        <v>3035133148.75</v>
      </c>
      <c r="C13" s="122">
        <v>3035133148.75</v>
      </c>
      <c r="D13" s="120">
        <f>+C13/B13</f>
        <v>1</v>
      </c>
      <c r="E13" s="122">
        <v>3035133148.75</v>
      </c>
      <c r="F13" s="119">
        <f>+E13/B13</f>
        <v>1</v>
      </c>
      <c r="G13" s="117">
        <v>3125000000</v>
      </c>
      <c r="H13" s="118">
        <v>3125000000</v>
      </c>
      <c r="I13" s="119">
        <f t="shared" ref="I13:I22" si="2">+H13/G13</f>
        <v>1</v>
      </c>
      <c r="J13" s="118">
        <v>3125000000</v>
      </c>
      <c r="K13" s="119">
        <f>+J13/G13</f>
        <v>1</v>
      </c>
      <c r="L13" s="117">
        <v>4545625000</v>
      </c>
      <c r="M13" s="118">
        <v>4545625000</v>
      </c>
      <c r="N13" s="120">
        <f t="shared" si="0"/>
        <v>1</v>
      </c>
      <c r="O13" s="118">
        <v>4545625000</v>
      </c>
      <c r="P13" s="119">
        <f t="shared" si="1"/>
        <v>1</v>
      </c>
      <c r="Q13" s="117">
        <v>4453625000</v>
      </c>
      <c r="R13" s="118"/>
      <c r="S13" s="120">
        <f t="shared" ref="S13:S22" si="3">+R13/Q13</f>
        <v>0</v>
      </c>
      <c r="T13" s="118"/>
      <c r="U13" s="119">
        <f t="shared" ref="U13:U22" si="4">+T13/Q13</f>
        <v>0</v>
      </c>
    </row>
    <row r="14" spans="1:21" s="111" customFormat="1" x14ac:dyDescent="0.15">
      <c r="A14" s="116" t="s">
        <v>539</v>
      </c>
      <c r="B14" s="121">
        <v>3035133148.75</v>
      </c>
      <c r="C14" s="122">
        <v>3035133148.75</v>
      </c>
      <c r="D14" s="120">
        <f t="shared" ref="D14:D21" si="5">+C14/B14</f>
        <v>1</v>
      </c>
      <c r="E14" s="122">
        <v>3035133148.75</v>
      </c>
      <c r="F14" s="119">
        <f t="shared" ref="F14:F22" si="6">+E14/B14</f>
        <v>1</v>
      </c>
      <c r="G14" s="117">
        <v>3125000000</v>
      </c>
      <c r="H14" s="118">
        <v>3125000000</v>
      </c>
      <c r="I14" s="119">
        <f t="shared" si="2"/>
        <v>1</v>
      </c>
      <c r="J14" s="118">
        <v>3125000000</v>
      </c>
      <c r="K14" s="119">
        <f t="shared" ref="K14:K22" si="7">+J14/G14</f>
        <v>1</v>
      </c>
      <c r="L14" s="117">
        <v>5065662848</v>
      </c>
      <c r="M14" s="118">
        <v>5065662848</v>
      </c>
      <c r="N14" s="120">
        <f t="shared" si="0"/>
        <v>1</v>
      </c>
      <c r="O14" s="118">
        <v>5065662848</v>
      </c>
      <c r="P14" s="119">
        <f t="shared" si="1"/>
        <v>1</v>
      </c>
      <c r="Q14" s="117">
        <v>4453625000</v>
      </c>
      <c r="R14" s="118"/>
      <c r="S14" s="120">
        <f t="shared" si="3"/>
        <v>0</v>
      </c>
      <c r="T14" s="118"/>
      <c r="U14" s="119">
        <f t="shared" si="4"/>
        <v>0</v>
      </c>
    </row>
    <row r="15" spans="1:21" s="111" customFormat="1" x14ac:dyDescent="0.15">
      <c r="A15" s="116" t="s">
        <v>540</v>
      </c>
      <c r="B15" s="121">
        <v>3035133148.75</v>
      </c>
      <c r="C15" s="122">
        <v>3035133148.75</v>
      </c>
      <c r="D15" s="120">
        <f t="shared" si="5"/>
        <v>1</v>
      </c>
      <c r="E15" s="122">
        <v>3035133148.75</v>
      </c>
      <c r="F15" s="119">
        <f t="shared" si="6"/>
        <v>1</v>
      </c>
      <c r="G15" s="117">
        <v>3125000000</v>
      </c>
      <c r="H15" s="118">
        <v>3125000000</v>
      </c>
      <c r="I15" s="119">
        <f t="shared" si="2"/>
        <v>1</v>
      </c>
      <c r="J15" s="118">
        <v>3125000000</v>
      </c>
      <c r="K15" s="119">
        <f t="shared" si="7"/>
        <v>1</v>
      </c>
      <c r="L15" s="117">
        <v>4545625000</v>
      </c>
      <c r="M15" s="118">
        <v>4545625000</v>
      </c>
      <c r="N15" s="120">
        <f t="shared" si="0"/>
        <v>1</v>
      </c>
      <c r="O15" s="118">
        <v>4545625000</v>
      </c>
      <c r="P15" s="119">
        <f t="shared" si="1"/>
        <v>1</v>
      </c>
      <c r="Q15" s="117">
        <v>4453625000</v>
      </c>
      <c r="R15" s="118"/>
      <c r="S15" s="120">
        <f t="shared" si="3"/>
        <v>0</v>
      </c>
      <c r="T15" s="118"/>
      <c r="U15" s="119">
        <f t="shared" si="4"/>
        <v>0</v>
      </c>
    </row>
    <row r="16" spans="1:21" s="111" customFormat="1" x14ac:dyDescent="0.15">
      <c r="A16" s="116" t="s">
        <v>541</v>
      </c>
      <c r="B16" s="121">
        <v>3035133148.75</v>
      </c>
      <c r="C16" s="122">
        <v>3035133148.75</v>
      </c>
      <c r="D16" s="120">
        <f t="shared" si="5"/>
        <v>1</v>
      </c>
      <c r="E16" s="122">
        <v>3035133148.75</v>
      </c>
      <c r="F16" s="119">
        <f t="shared" si="6"/>
        <v>1</v>
      </c>
      <c r="G16" s="117">
        <v>3125000000</v>
      </c>
      <c r="H16" s="118">
        <v>3125000000</v>
      </c>
      <c r="I16" s="119">
        <f t="shared" si="2"/>
        <v>1</v>
      </c>
      <c r="J16" s="118">
        <v>3125000000</v>
      </c>
      <c r="K16" s="119">
        <f t="shared" si="7"/>
        <v>1</v>
      </c>
      <c r="L16" s="117">
        <v>4545625000</v>
      </c>
      <c r="M16" s="118">
        <v>4545625000</v>
      </c>
      <c r="N16" s="120">
        <f t="shared" si="0"/>
        <v>1</v>
      </c>
      <c r="O16" s="118">
        <v>4545625000</v>
      </c>
      <c r="P16" s="119">
        <f t="shared" si="1"/>
        <v>1</v>
      </c>
      <c r="Q16" s="117">
        <v>4453625000</v>
      </c>
      <c r="R16" s="118"/>
      <c r="S16" s="120">
        <f t="shared" si="3"/>
        <v>0</v>
      </c>
      <c r="T16" s="118"/>
      <c r="U16" s="119">
        <f t="shared" si="4"/>
        <v>0</v>
      </c>
    </row>
    <row r="17" spans="1:21" s="111" customFormat="1" ht="22.5" x14ac:dyDescent="0.15">
      <c r="A17" s="116" t="s">
        <v>497</v>
      </c>
      <c r="B17" s="121">
        <v>3035133148.75</v>
      </c>
      <c r="C17" s="122">
        <v>3035133148.75</v>
      </c>
      <c r="D17" s="120">
        <f t="shared" si="5"/>
        <v>1</v>
      </c>
      <c r="E17" s="122">
        <v>3035133148.75</v>
      </c>
      <c r="F17" s="119">
        <f t="shared" si="6"/>
        <v>1</v>
      </c>
      <c r="G17" s="117">
        <v>3125000000</v>
      </c>
      <c r="H17" s="118">
        <v>3125000000</v>
      </c>
      <c r="I17" s="119">
        <f t="shared" si="2"/>
        <v>1</v>
      </c>
      <c r="J17" s="118">
        <v>3125000000</v>
      </c>
      <c r="K17" s="119">
        <f t="shared" si="7"/>
        <v>1</v>
      </c>
      <c r="L17" s="117">
        <v>4545625000</v>
      </c>
      <c r="M17" s="118">
        <v>4545625000</v>
      </c>
      <c r="N17" s="120">
        <f t="shared" si="0"/>
        <v>1</v>
      </c>
      <c r="O17" s="118">
        <v>4545625000</v>
      </c>
      <c r="P17" s="119">
        <f t="shared" si="1"/>
        <v>1</v>
      </c>
      <c r="Q17" s="117">
        <v>4453625000</v>
      </c>
      <c r="R17" s="118"/>
      <c r="S17" s="120">
        <f t="shared" si="3"/>
        <v>0</v>
      </c>
      <c r="T17" s="118"/>
      <c r="U17" s="119">
        <f t="shared" si="4"/>
        <v>0</v>
      </c>
    </row>
    <row r="18" spans="1:21" s="111" customFormat="1" ht="22.5" x14ac:dyDescent="0.15">
      <c r="A18" s="116" t="s">
        <v>542</v>
      </c>
      <c r="B18" s="121">
        <v>3035133148.75</v>
      </c>
      <c r="C18" s="122">
        <v>3035133148.75</v>
      </c>
      <c r="D18" s="120">
        <f t="shared" si="5"/>
        <v>1</v>
      </c>
      <c r="E18" s="122">
        <v>3035133148.75</v>
      </c>
      <c r="F18" s="119">
        <f t="shared" si="6"/>
        <v>1</v>
      </c>
      <c r="G18" s="117">
        <v>3125000000</v>
      </c>
      <c r="H18" s="118">
        <v>3125000000</v>
      </c>
      <c r="I18" s="119">
        <f t="shared" si="2"/>
        <v>1</v>
      </c>
      <c r="J18" s="118">
        <v>3125000000</v>
      </c>
      <c r="K18" s="119">
        <f t="shared" si="7"/>
        <v>1</v>
      </c>
      <c r="L18" s="117">
        <v>4545625000</v>
      </c>
      <c r="M18" s="118">
        <v>4545625000</v>
      </c>
      <c r="N18" s="120">
        <f t="shared" si="0"/>
        <v>1</v>
      </c>
      <c r="O18" s="118">
        <v>4545625000</v>
      </c>
      <c r="P18" s="119">
        <f t="shared" si="1"/>
        <v>1</v>
      </c>
      <c r="Q18" s="117">
        <v>4453625000</v>
      </c>
      <c r="R18" s="118"/>
      <c r="S18" s="120">
        <f t="shared" si="3"/>
        <v>0</v>
      </c>
      <c r="T18" s="118"/>
      <c r="U18" s="119">
        <f t="shared" si="4"/>
        <v>0</v>
      </c>
    </row>
    <row r="19" spans="1:21" s="111" customFormat="1" x14ac:dyDescent="0.15">
      <c r="A19" s="116" t="s">
        <v>543</v>
      </c>
      <c r="B19" s="121">
        <v>3035133148.75</v>
      </c>
      <c r="C19" s="122">
        <v>3035133148.75</v>
      </c>
      <c r="D19" s="120">
        <f t="shared" si="5"/>
        <v>1</v>
      </c>
      <c r="E19" s="122">
        <v>3035133148.75</v>
      </c>
      <c r="F19" s="119">
        <f t="shared" si="6"/>
        <v>1</v>
      </c>
      <c r="G19" s="117">
        <v>3125000000</v>
      </c>
      <c r="H19" s="118">
        <v>3125000000</v>
      </c>
      <c r="I19" s="119">
        <f t="shared" si="2"/>
        <v>1</v>
      </c>
      <c r="J19" s="118">
        <v>3125000000</v>
      </c>
      <c r="K19" s="119">
        <f t="shared" si="7"/>
        <v>1</v>
      </c>
      <c r="L19" s="117">
        <v>4545625000</v>
      </c>
      <c r="M19" s="118">
        <v>4545625000</v>
      </c>
      <c r="N19" s="120">
        <f t="shared" si="0"/>
        <v>1</v>
      </c>
      <c r="O19" s="118">
        <v>4545625000</v>
      </c>
      <c r="P19" s="119">
        <f>+O19/L19</f>
        <v>1</v>
      </c>
      <c r="Q19" s="117">
        <v>4453625000</v>
      </c>
      <c r="R19" s="118"/>
      <c r="S19" s="120">
        <f t="shared" si="3"/>
        <v>0</v>
      </c>
      <c r="T19" s="118"/>
      <c r="U19" s="119">
        <f t="shared" si="4"/>
        <v>0</v>
      </c>
    </row>
    <row r="20" spans="1:21" s="111" customFormat="1" x14ac:dyDescent="0.15">
      <c r="A20" s="116" t="s">
        <v>544</v>
      </c>
      <c r="B20" s="121">
        <v>3035133148.75</v>
      </c>
      <c r="C20" s="122">
        <v>3035133148.75</v>
      </c>
      <c r="D20" s="120">
        <f t="shared" si="5"/>
        <v>1</v>
      </c>
      <c r="E20" s="122">
        <v>3035133148.75</v>
      </c>
      <c r="F20" s="119">
        <f t="shared" si="6"/>
        <v>1</v>
      </c>
      <c r="G20" s="117">
        <v>3125000000</v>
      </c>
      <c r="H20" s="118">
        <v>3125000000</v>
      </c>
      <c r="I20" s="119">
        <f t="shared" si="2"/>
        <v>1</v>
      </c>
      <c r="J20" s="118">
        <v>3125000000</v>
      </c>
      <c r="K20" s="119">
        <f t="shared" si="7"/>
        <v>1</v>
      </c>
      <c r="L20" s="117">
        <v>4545625000</v>
      </c>
      <c r="M20" s="118">
        <v>4545625000</v>
      </c>
      <c r="N20" s="120">
        <f t="shared" si="0"/>
        <v>1</v>
      </c>
      <c r="O20" s="118">
        <v>4545625000</v>
      </c>
      <c r="P20" s="119">
        <f t="shared" si="1"/>
        <v>1</v>
      </c>
      <c r="Q20" s="117">
        <v>4453625000</v>
      </c>
      <c r="R20" s="118"/>
      <c r="S20" s="120">
        <f t="shared" si="3"/>
        <v>0</v>
      </c>
      <c r="T20" s="118"/>
      <c r="U20" s="119">
        <f t="shared" si="4"/>
        <v>0</v>
      </c>
    </row>
    <row r="21" spans="1:21" s="111" customFormat="1" x14ac:dyDescent="0.15">
      <c r="A21" s="123" t="s">
        <v>545</v>
      </c>
      <c r="B21" s="124">
        <v>183627715882</v>
      </c>
      <c r="C21" s="125">
        <v>172125373341.61002</v>
      </c>
      <c r="D21" s="120">
        <f t="shared" si="5"/>
        <v>0.9373605314146507</v>
      </c>
      <c r="E21" s="125">
        <v>80914350116.789993</v>
      </c>
      <c r="F21" s="119">
        <f t="shared" si="6"/>
        <v>0.44064344931887034</v>
      </c>
      <c r="G21" s="117">
        <v>114944055985</v>
      </c>
      <c r="H21" s="118">
        <v>109199493552.44002</v>
      </c>
      <c r="I21" s="119">
        <f t="shared" si="2"/>
        <v>0.95002297088498744</v>
      </c>
      <c r="J21" s="118">
        <v>66918378516.290009</v>
      </c>
      <c r="K21" s="119">
        <f t="shared" si="7"/>
        <v>0.58218215759693337</v>
      </c>
      <c r="L21" s="117">
        <v>148868128817</v>
      </c>
      <c r="M21" s="118">
        <v>145117374751.13</v>
      </c>
      <c r="N21" s="120">
        <f t="shared" si="0"/>
        <v>0.9748048551716485</v>
      </c>
      <c r="O21" s="118">
        <v>112069430609.57001</v>
      </c>
      <c r="P21" s="119">
        <f t="shared" si="1"/>
        <v>0.75281009777004892</v>
      </c>
      <c r="Q21" s="117">
        <v>93946000000</v>
      </c>
      <c r="R21" s="118">
        <v>47260957196.550003</v>
      </c>
      <c r="S21" s="120">
        <f t="shared" si="3"/>
        <v>0.50306513525376284</v>
      </c>
      <c r="T21" s="118">
        <v>16708539641.450001</v>
      </c>
      <c r="U21" s="119">
        <f t="shared" si="4"/>
        <v>0.17785259235571499</v>
      </c>
    </row>
    <row r="22" spans="1:21" s="111" customFormat="1" ht="12" thickBot="1" x14ac:dyDescent="0.2">
      <c r="A22" s="135" t="s">
        <v>524</v>
      </c>
      <c r="B22" s="136">
        <f>SUM(B13:B21)</f>
        <v>207908781072</v>
      </c>
      <c r="C22" s="137">
        <f>SUM(C13:C21)</f>
        <v>196406438531.61002</v>
      </c>
      <c r="D22" s="138">
        <f>+C22/B22</f>
        <v>0.94467601377352761</v>
      </c>
      <c r="E22" s="137">
        <f>SUM(E13:E21)</f>
        <v>105195415306.78999</v>
      </c>
      <c r="F22" s="139">
        <f t="shared" si="6"/>
        <v>0.50596908300068488</v>
      </c>
      <c r="G22" s="136">
        <f>SUM(G4:G21)</f>
        <v>139944055985</v>
      </c>
      <c r="H22" s="137">
        <f>SUM(H4:H21)</f>
        <v>134199493552.44002</v>
      </c>
      <c r="I22" s="138">
        <f t="shared" si="2"/>
        <v>0.95895100801440458</v>
      </c>
      <c r="J22" s="137">
        <f>SUM(J4:J21)</f>
        <v>91918378516.290009</v>
      </c>
      <c r="K22" s="139">
        <f t="shared" si="7"/>
        <v>0.65682231281150194</v>
      </c>
      <c r="L22" s="136">
        <f>SUM(L4:L21)</f>
        <v>189098467326</v>
      </c>
      <c r="M22" s="137">
        <f>SUM(M4:M21)</f>
        <v>185347713260.13</v>
      </c>
      <c r="N22" s="138">
        <f t="shared" si="0"/>
        <v>0.98016507421287657</v>
      </c>
      <c r="O22" s="137">
        <f>SUM(O4:O21)</f>
        <v>152299769118.57001</v>
      </c>
      <c r="P22" s="139">
        <f t="shared" si="1"/>
        <v>0.80539927833476221</v>
      </c>
      <c r="Q22" s="136">
        <f>SUM(Q4:Q21)</f>
        <v>129575000000</v>
      </c>
      <c r="R22" s="137">
        <f>SUM(R4:R21)</f>
        <v>47260957196.550003</v>
      </c>
      <c r="S22" s="138">
        <f t="shared" si="3"/>
        <v>0.36473823805942507</v>
      </c>
      <c r="T22" s="137">
        <f>SUM(T4:T21)</f>
        <v>16708539641.450001</v>
      </c>
      <c r="U22" s="139">
        <f t="shared" si="4"/>
        <v>0.12894879136754775</v>
      </c>
    </row>
    <row r="23" spans="1:21" s="111" customFormat="1" x14ac:dyDescent="0.15">
      <c r="G23" s="126"/>
      <c r="H23" s="126"/>
      <c r="J23" s="126"/>
      <c r="L23" s="126"/>
      <c r="M23" s="126"/>
      <c r="O23" s="126"/>
      <c r="Q23" s="126"/>
      <c r="R23" s="126"/>
      <c r="T23" s="126"/>
    </row>
    <row r="24" spans="1:21" s="111" customFormat="1" x14ac:dyDescent="0.15">
      <c r="G24" s="126"/>
      <c r="H24" s="126"/>
      <c r="J24" s="126"/>
      <c r="Q24" s="126"/>
      <c r="R24" s="126"/>
      <c r="T24" s="126"/>
    </row>
    <row r="25" spans="1:21" s="111" customFormat="1" x14ac:dyDescent="0.15"/>
    <row r="26" spans="1:21" s="111" customFormat="1" x14ac:dyDescent="0.15"/>
    <row r="27" spans="1:21" s="111" customFormat="1" x14ac:dyDescent="0.15"/>
    <row r="28" spans="1:21" s="111" customFormat="1" x14ac:dyDescent="0.15"/>
    <row r="29" spans="1:21" s="111" customFormat="1" x14ac:dyDescent="0.15"/>
    <row r="30" spans="1:21" s="111" customFormat="1" x14ac:dyDescent="0.15"/>
    <row r="31" spans="1:21" s="111" customFormat="1" x14ac:dyDescent="0.15"/>
    <row r="32" spans="1:21" s="111" customFormat="1" x14ac:dyDescent="0.15"/>
    <row r="33" s="111" customFormat="1" x14ac:dyDescent="0.15"/>
    <row r="34" s="111" customFormat="1" x14ac:dyDescent="0.15"/>
    <row r="35" s="111" customFormat="1" x14ac:dyDescent="0.15"/>
    <row r="36" s="111" customFormat="1" x14ac:dyDescent="0.15"/>
    <row r="37" s="111" customFormat="1" x14ac:dyDescent="0.15"/>
    <row r="38" s="111" customFormat="1" x14ac:dyDescent="0.15"/>
    <row r="39" s="111" customFormat="1" x14ac:dyDescent="0.15"/>
    <row r="40" s="111" customFormat="1" x14ac:dyDescent="0.15"/>
    <row r="41" s="111" customFormat="1" x14ac:dyDescent="0.15"/>
    <row r="42" s="111" customFormat="1" x14ac:dyDescent="0.15"/>
    <row r="43" s="111" customFormat="1" x14ac:dyDescent="0.15"/>
    <row r="44" s="111" customFormat="1" x14ac:dyDescent="0.15"/>
    <row r="45" s="111" customFormat="1" x14ac:dyDescent="0.15"/>
    <row r="46" s="111" customFormat="1" x14ac:dyDescent="0.15"/>
    <row r="47" s="111" customFormat="1" x14ac:dyDescent="0.15"/>
    <row r="48" s="111" customFormat="1" x14ac:dyDescent="0.15"/>
    <row r="49" s="111" customFormat="1" x14ac:dyDescent="0.15"/>
    <row r="50" s="111" customFormat="1" x14ac:dyDescent="0.15"/>
    <row r="51" s="111" customFormat="1" x14ac:dyDescent="0.15"/>
    <row r="52" s="111" customFormat="1" x14ac:dyDescent="0.15"/>
    <row r="53" s="111" customFormat="1" x14ac:dyDescent="0.15"/>
    <row r="54" s="111" customFormat="1" x14ac:dyDescent="0.15"/>
    <row r="55" s="111" customFormat="1" x14ac:dyDescent="0.15"/>
    <row r="56" s="111" customFormat="1" x14ac:dyDescent="0.15"/>
    <row r="57" s="111" customFormat="1" x14ac:dyDescent="0.15"/>
    <row r="58" s="111" customFormat="1" x14ac:dyDescent="0.15"/>
    <row r="59" s="111" customFormat="1" x14ac:dyDescent="0.15"/>
    <row r="60" s="111" customFormat="1" x14ac:dyDescent="0.15"/>
    <row r="61" s="111" customFormat="1" x14ac:dyDescent="0.15"/>
    <row r="62" s="111" customFormat="1" x14ac:dyDescent="0.15"/>
    <row r="63" s="111" customFormat="1" x14ac:dyDescent="0.15"/>
    <row r="64" s="111" customFormat="1" x14ac:dyDescent="0.15"/>
    <row r="65" s="111" customFormat="1" x14ac:dyDescent="0.15"/>
    <row r="66" s="111" customFormat="1" x14ac:dyDescent="0.15"/>
    <row r="67" s="111" customFormat="1" x14ac:dyDescent="0.15"/>
    <row r="68" s="111" customFormat="1" x14ac:dyDescent="0.15"/>
    <row r="69" s="111" customFormat="1" x14ac:dyDescent="0.15"/>
    <row r="70" s="111" customFormat="1" x14ac:dyDescent="0.15"/>
    <row r="71" s="111" customFormat="1" x14ac:dyDescent="0.15"/>
    <row r="72" s="111" customFormat="1" x14ac:dyDescent="0.15"/>
    <row r="73" s="111" customFormat="1" x14ac:dyDescent="0.15"/>
    <row r="74" s="111" customFormat="1" x14ac:dyDescent="0.15"/>
    <row r="75" s="111" customFormat="1" x14ac:dyDescent="0.15"/>
    <row r="76" s="111" customFormat="1" x14ac:dyDescent="0.15"/>
    <row r="77" s="111" customFormat="1" x14ac:dyDescent="0.15"/>
    <row r="78" s="111" customFormat="1" x14ac:dyDescent="0.15"/>
    <row r="79" s="111" customFormat="1" x14ac:dyDescent="0.15"/>
    <row r="80" s="111" customFormat="1" x14ac:dyDescent="0.15"/>
    <row r="81" s="111" customFormat="1" x14ac:dyDescent="0.15"/>
    <row r="82" s="111" customFormat="1" x14ac:dyDescent="0.15"/>
    <row r="83" s="111" customFormat="1" x14ac:dyDescent="0.15"/>
    <row r="84" s="111" customFormat="1" x14ac:dyDescent="0.15"/>
    <row r="85" s="111" customFormat="1" x14ac:dyDescent="0.15"/>
    <row r="86" s="111" customFormat="1" x14ac:dyDescent="0.15"/>
    <row r="87" s="111" customFormat="1" x14ac:dyDescent="0.15"/>
    <row r="88" s="111" customFormat="1" x14ac:dyDescent="0.15"/>
    <row r="89" s="111" customFormat="1" x14ac:dyDescent="0.15"/>
    <row r="90" s="111" customFormat="1" x14ac:dyDescent="0.15"/>
    <row r="91" s="111" customFormat="1" x14ac:dyDescent="0.15"/>
    <row r="92" s="111" customFormat="1" x14ac:dyDescent="0.15"/>
    <row r="93" s="111" customFormat="1" x14ac:dyDescent="0.15"/>
    <row r="94" s="111" customFormat="1" x14ac:dyDescent="0.15"/>
    <row r="95" s="111" customFormat="1" x14ac:dyDescent="0.15"/>
    <row r="96" s="111" customFormat="1" x14ac:dyDescent="0.15"/>
    <row r="97" s="111" customFormat="1" x14ac:dyDescent="0.15"/>
    <row r="98" s="111" customFormat="1" x14ac:dyDescent="0.15"/>
    <row r="99" s="111" customFormat="1" x14ac:dyDescent="0.15"/>
    <row r="100" s="111" customFormat="1" x14ac:dyDescent="0.15"/>
    <row r="101" s="111" customFormat="1" x14ac:dyDescent="0.15"/>
    <row r="102" s="111" customFormat="1" x14ac:dyDescent="0.15"/>
    <row r="103" s="111" customFormat="1" x14ac:dyDescent="0.15"/>
    <row r="104" s="111" customFormat="1" x14ac:dyDescent="0.15"/>
    <row r="105" s="111" customFormat="1" x14ac:dyDescent="0.15"/>
    <row r="106" s="111" customFormat="1" x14ac:dyDescent="0.15"/>
    <row r="107" s="111" customFormat="1" x14ac:dyDescent="0.15"/>
    <row r="108" s="111" customFormat="1" x14ac:dyDescent="0.15"/>
    <row r="109" s="111" customFormat="1" x14ac:dyDescent="0.15"/>
    <row r="110" s="111" customFormat="1" x14ac:dyDescent="0.15"/>
    <row r="111" s="111" customFormat="1" x14ac:dyDescent="0.15"/>
    <row r="112" s="111" customFormat="1" x14ac:dyDescent="0.15"/>
    <row r="113" s="111" customFormat="1" x14ac:dyDescent="0.15"/>
    <row r="114" s="111" customFormat="1" x14ac:dyDescent="0.15"/>
    <row r="115" s="111" customFormat="1" x14ac:dyDescent="0.15"/>
    <row r="116" s="111" customFormat="1" x14ac:dyDescent="0.15"/>
    <row r="117" s="111" customFormat="1" x14ac:dyDescent="0.15"/>
    <row r="118" s="111" customFormat="1" x14ac:dyDescent="0.15"/>
    <row r="119" s="111" customFormat="1" x14ac:dyDescent="0.15"/>
    <row r="120" s="111" customFormat="1" x14ac:dyDescent="0.15"/>
    <row r="121" s="111" customFormat="1" x14ac:dyDescent="0.15"/>
    <row r="122" s="111" customFormat="1" x14ac:dyDescent="0.15"/>
    <row r="123" s="111" customFormat="1" x14ac:dyDescent="0.15"/>
    <row r="124" s="111" customFormat="1" x14ac:dyDescent="0.15"/>
    <row r="125" s="111" customFormat="1" x14ac:dyDescent="0.15"/>
    <row r="126" s="111" customFormat="1" x14ac:dyDescent="0.15"/>
    <row r="127" s="111" customFormat="1" x14ac:dyDescent="0.15"/>
    <row r="128" s="111" customFormat="1" x14ac:dyDescent="0.15"/>
    <row r="129" s="111" customFormat="1" x14ac:dyDescent="0.15"/>
    <row r="130" s="111" customFormat="1" x14ac:dyDescent="0.15"/>
    <row r="131" s="111" customFormat="1" x14ac:dyDescent="0.15"/>
    <row r="132" s="111" customFormat="1" x14ac:dyDescent="0.15"/>
    <row r="133" s="111" customFormat="1" x14ac:dyDescent="0.15"/>
    <row r="134" s="111" customFormat="1" x14ac:dyDescent="0.15"/>
    <row r="135" s="111" customFormat="1" x14ac:dyDescent="0.15"/>
    <row r="136" s="111" customFormat="1" x14ac:dyDescent="0.15"/>
    <row r="137" s="111" customFormat="1" x14ac:dyDescent="0.15"/>
    <row r="138" s="111" customFormat="1" x14ac:dyDescent="0.15"/>
    <row r="139" s="111" customFormat="1" x14ac:dyDescent="0.15"/>
    <row r="140" s="111" customFormat="1" x14ac:dyDescent="0.15"/>
    <row r="141" s="111" customFormat="1" x14ac:dyDescent="0.15"/>
    <row r="142" s="111" customFormat="1" x14ac:dyDescent="0.15"/>
    <row r="143" s="111" customFormat="1" x14ac:dyDescent="0.15"/>
    <row r="144" s="111" customFormat="1" x14ac:dyDescent="0.15"/>
    <row r="145" s="111" customFormat="1" x14ac:dyDescent="0.15"/>
    <row r="146" s="111" customFormat="1" x14ac:dyDescent="0.15"/>
    <row r="147" s="111" customFormat="1" x14ac:dyDescent="0.15"/>
    <row r="148" s="111" customFormat="1" x14ac:dyDescent="0.15"/>
    <row r="149" s="111" customFormat="1" x14ac:dyDescent="0.15"/>
    <row r="150" s="111" customFormat="1" x14ac:dyDescent="0.15"/>
    <row r="151" s="111" customFormat="1" x14ac:dyDescent="0.15"/>
    <row r="152" s="111" customFormat="1" x14ac:dyDescent="0.15"/>
    <row r="153" s="111" customFormat="1" x14ac:dyDescent="0.15"/>
    <row r="154" s="111" customFormat="1" x14ac:dyDescent="0.15"/>
    <row r="155" s="111" customFormat="1" x14ac:dyDescent="0.15"/>
    <row r="156" s="111" customFormat="1" x14ac:dyDescent="0.15"/>
    <row r="157" s="111" customFormat="1" x14ac:dyDescent="0.15"/>
    <row r="158" s="111" customFormat="1" x14ac:dyDescent="0.15"/>
    <row r="159" s="111" customFormat="1" x14ac:dyDescent="0.15"/>
    <row r="160" s="111" customFormat="1" x14ac:dyDescent="0.15"/>
    <row r="161" s="111" customFormat="1" x14ac:dyDescent="0.15"/>
    <row r="162" s="111" customFormat="1" x14ac:dyDescent="0.15"/>
    <row r="163" s="111" customFormat="1" x14ac:dyDescent="0.15"/>
    <row r="164" s="111" customFormat="1" x14ac:dyDescent="0.15"/>
    <row r="165" s="111" customFormat="1" x14ac:dyDescent="0.15"/>
    <row r="166" s="111" customFormat="1" x14ac:dyDescent="0.15"/>
    <row r="167" s="111" customFormat="1" x14ac:dyDescent="0.15"/>
    <row r="168" s="111" customFormat="1" x14ac:dyDescent="0.15"/>
    <row r="169" s="111" customFormat="1" x14ac:dyDescent="0.15"/>
    <row r="170" s="111" customFormat="1" x14ac:dyDescent="0.15"/>
    <row r="171" s="111" customFormat="1" x14ac:dyDescent="0.15"/>
    <row r="172" s="111" customFormat="1" x14ac:dyDescent="0.15"/>
    <row r="173" s="111" customFormat="1" x14ac:dyDescent="0.15"/>
    <row r="174" s="111" customFormat="1" x14ac:dyDescent="0.15"/>
    <row r="175" s="111" customFormat="1" x14ac:dyDescent="0.15"/>
    <row r="176" s="111" customFormat="1" x14ac:dyDescent="0.15"/>
    <row r="177" s="111" customFormat="1" x14ac:dyDescent="0.15"/>
    <row r="178" s="111" customFormat="1" x14ac:dyDescent="0.15"/>
    <row r="179" s="111" customFormat="1" x14ac:dyDescent="0.15"/>
    <row r="180" s="111" customFormat="1" x14ac:dyDescent="0.15"/>
    <row r="181" s="111" customFormat="1" x14ac:dyDescent="0.15"/>
    <row r="182" s="111" customFormat="1" x14ac:dyDescent="0.15"/>
    <row r="183" s="111" customFormat="1" x14ac:dyDescent="0.15"/>
    <row r="184" s="111" customFormat="1" x14ac:dyDescent="0.15"/>
    <row r="185" s="111" customFormat="1" x14ac:dyDescent="0.15"/>
    <row r="186" s="111" customFormat="1" x14ac:dyDescent="0.15"/>
    <row r="187" s="111" customFormat="1" x14ac:dyDescent="0.15"/>
    <row r="188" s="111" customFormat="1" x14ac:dyDescent="0.15"/>
    <row r="189" s="111" customFormat="1" x14ac:dyDescent="0.15"/>
    <row r="190" s="111" customFormat="1" x14ac:dyDescent="0.15"/>
    <row r="191" s="111" customFormat="1" x14ac:dyDescent="0.15"/>
    <row r="192" s="111" customFormat="1" x14ac:dyDescent="0.15"/>
    <row r="193" s="111" customFormat="1" x14ac:dyDescent="0.15"/>
    <row r="194" s="111" customFormat="1" x14ac:dyDescent="0.15"/>
    <row r="195" s="111" customFormat="1" x14ac:dyDescent="0.15"/>
    <row r="196" s="111" customFormat="1" x14ac:dyDescent="0.15"/>
    <row r="197" s="111" customFormat="1" x14ac:dyDescent="0.15"/>
    <row r="198" s="111" customFormat="1" x14ac:dyDescent="0.15"/>
    <row r="199" s="111" customFormat="1" x14ac:dyDescent="0.15"/>
    <row r="200" s="111" customFormat="1" x14ac:dyDescent="0.15"/>
    <row r="201" s="111" customFormat="1" x14ac:dyDescent="0.15"/>
    <row r="202" s="111" customFormat="1" x14ac:dyDescent="0.15"/>
    <row r="203" s="111" customFormat="1" x14ac:dyDescent="0.15"/>
    <row r="204" s="111" customFormat="1" x14ac:dyDescent="0.15"/>
    <row r="205" s="111" customFormat="1" x14ac:dyDescent="0.15"/>
    <row r="206" s="111" customFormat="1" x14ac:dyDescent="0.15"/>
    <row r="207" s="111" customFormat="1" x14ac:dyDescent="0.15"/>
    <row r="208" s="111" customFormat="1" x14ac:dyDescent="0.15"/>
    <row r="209" s="111" customFormat="1" x14ac:dyDescent="0.15"/>
    <row r="210" s="111" customFormat="1" x14ac:dyDescent="0.15"/>
    <row r="211" s="111" customFormat="1" x14ac:dyDescent="0.15"/>
    <row r="212" s="111" customFormat="1" x14ac:dyDescent="0.15"/>
  </sheetData>
  <mergeCells count="4">
    <mergeCell ref="B2:F2"/>
    <mergeCell ref="G2:K2"/>
    <mergeCell ref="L2:P2"/>
    <mergeCell ref="Q2:U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1. ANI - 2022-2024</vt:lpstr>
      <vt:lpstr>2. ANI 2025</vt:lpstr>
      <vt:lpstr>3. AEROCIVIL</vt:lpstr>
      <vt:lpstr>4. INVIAS</vt:lpstr>
      <vt:lpstr>5. MT</vt:lpstr>
      <vt:lpstr>'2. ANI 2025'!datos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Yenny Andrea Barrera Bernal</dc:creator>
  <cp:lastModifiedBy>Yenny Andrea Barrera Bernal</cp:lastModifiedBy>
  <dcterms:created xsi:type="dcterms:W3CDTF">2025-06-25T15:59:40Z</dcterms:created>
  <dcterms:modified xsi:type="dcterms:W3CDTF">2025-06-25T21:48:34Z</dcterms:modified>
</cp:coreProperties>
</file>