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6b10ddcde294a44/Documentos/ADR/2023/CONGRESO/PROPOSICION/Proposicion_003_2023/"/>
    </mc:Choice>
  </mc:AlternateContent>
  <xr:revisionPtr revIDLastSave="618" documentId="8_{7EE13C28-C4DD-4977-9A9C-B2025ABBC811}" xr6:coauthVersionLast="47" xr6:coauthVersionMax="47" xr10:uidLastSave="{31BD3CDE-3012-4731-8E2A-2A5B23F6F74E}"/>
  <bookViews>
    <workbookView xWindow="-120" yWindow="-120" windowWidth="20730" windowHeight="11040" xr2:uid="{0C588FA7-5686-46C7-BD4D-1483C10BD738}"/>
  </bookViews>
  <sheets>
    <sheet name="PPTO_INVERSIÓN_2023" sheetId="6" r:id="rId1"/>
    <sheet name="Comparativo_Inv" sheetId="8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8" l="1"/>
  <c r="G16" i="8"/>
  <c r="G17" i="8"/>
  <c r="G18" i="8"/>
  <c r="G14" i="8"/>
  <c r="G13" i="8"/>
  <c r="G6" i="8"/>
  <c r="G7" i="8"/>
  <c r="G8" i="8"/>
  <c r="G9" i="8"/>
  <c r="G5" i="8"/>
  <c r="G4" i="8"/>
  <c r="H5" i="8"/>
  <c r="H14" i="8"/>
  <c r="H15" i="8"/>
  <c r="H16" i="8"/>
  <c r="H17" i="8"/>
  <c r="H18" i="8"/>
  <c r="H13" i="8"/>
  <c r="H4" i="8"/>
  <c r="H6" i="8"/>
  <c r="H7" i="8"/>
  <c r="H8" i="8"/>
  <c r="H9" i="8"/>
  <c r="D18" i="8"/>
  <c r="D9" i="8"/>
  <c r="D17" i="8"/>
  <c r="D8" i="8"/>
  <c r="D16" i="8"/>
  <c r="D7" i="8"/>
  <c r="D15" i="8"/>
  <c r="D6" i="8"/>
  <c r="D14" i="8"/>
  <c r="D5" i="8"/>
  <c r="D13" i="8"/>
  <c r="D4" i="8"/>
  <c r="H17" i="6" l="1"/>
  <c r="H16" i="6"/>
  <c r="H15" i="6"/>
  <c r="H14" i="6"/>
  <c r="F17" i="6"/>
  <c r="F16" i="6"/>
  <c r="F15" i="6"/>
  <c r="F14" i="6"/>
  <c r="D17" i="6"/>
  <c r="D16" i="6"/>
  <c r="D15" i="6"/>
  <c r="D14" i="6"/>
  <c r="H12" i="6"/>
  <c r="F12" i="6"/>
  <c r="F11" i="6"/>
  <c r="D11" i="6"/>
  <c r="H11" i="6"/>
  <c r="D9" i="6"/>
  <c r="F9" i="6"/>
  <c r="H9" i="6"/>
  <c r="H7" i="6"/>
  <c r="H6" i="6"/>
  <c r="F7" i="6"/>
  <c r="F6" i="6"/>
  <c r="D7" i="6"/>
  <c r="D6" i="6"/>
  <c r="H5" i="6"/>
  <c r="F5" i="6"/>
  <c r="D5" i="6"/>
  <c r="G13" i="6"/>
  <c r="E13" i="6"/>
  <c r="C13" i="6"/>
  <c r="G10" i="6"/>
  <c r="E10" i="6"/>
  <c r="C10" i="6"/>
  <c r="G8" i="6"/>
  <c r="E8" i="6"/>
  <c r="C8" i="6"/>
  <c r="G4" i="6"/>
  <c r="E4" i="6"/>
  <c r="F4" i="6" s="1"/>
  <c r="C4" i="6"/>
  <c r="B13" i="6"/>
  <c r="B10" i="6"/>
  <c r="B8" i="6"/>
  <c r="D8" i="6" s="1"/>
  <c r="B4" i="6"/>
  <c r="D13" i="6" l="1"/>
  <c r="F13" i="6"/>
  <c r="D10" i="6"/>
  <c r="D4" i="6"/>
  <c r="F8" i="6"/>
  <c r="H4" i="6"/>
  <c r="H13" i="6"/>
  <c r="B3" i="6"/>
  <c r="H8" i="6" l="1"/>
  <c r="H10" i="6" l="1"/>
  <c r="E3" i="6"/>
  <c r="F10" i="6"/>
  <c r="C3" i="6"/>
  <c r="G3" i="6"/>
  <c r="F3" i="6" l="1"/>
  <c r="D3" i="6"/>
  <c r="H3" i="6"/>
</calcChain>
</file>

<file path=xl/sharedStrings.xml><?xml version="1.0" encoding="utf-8"?>
<sst xmlns="http://schemas.openxmlformats.org/spreadsheetml/2006/main" count="45" uniqueCount="33">
  <si>
    <t>TIPO DE GASTO / PROYECTOS DE INVERSIÓN</t>
  </si>
  <si>
    <t>Vigencia: 2023</t>
  </si>
  <si>
    <t>Fortalecimiento de la Administración, Operación, Conservación o Mantenimiento y la Prestación del Servicio en los Distritos de Adecuación de Tierras de Propiedad del Estado a Nivel Nacional
BPIN 2022011000026</t>
  </si>
  <si>
    <t>Implementación del Fondo Nacional de Adecuación de Tierras - Fonat a Nivel Nacional
BPIN 2022011000027</t>
  </si>
  <si>
    <t>Fortalecimiento del Desempeño Institucional de la Agencia de Desarrollo Rural a Nivel Nacional
BPIN 2019011000298</t>
  </si>
  <si>
    <t>COMPROMISO</t>
  </si>
  <si>
    <t>%</t>
  </si>
  <si>
    <t>APROPIACIÓN 
VIGENTE</t>
  </si>
  <si>
    <t>OBLIGACIÓN</t>
  </si>
  <si>
    <t xml:space="preserve">Adecuacion y Dotacion de Sedes Administrativas a Nivel Nacional
BPIN 2021011000290  </t>
  </si>
  <si>
    <t xml:space="preserve">Mejoramiento de la Gestión de Capacidades Tecnológicas que permitan la Generación Valor Público en la ADR Nacional
BPIN 2020011000022  </t>
  </si>
  <si>
    <t xml:space="preserve">Administración Integral de la Gestión Documental de la Agencia de Desarrollo Rural Nacional
BPIN 2018011000131  </t>
  </si>
  <si>
    <t>Programa: Fortalecimiento de la Gestión y Dirección del Sector Agropecuario
Código: 1799</t>
  </si>
  <si>
    <t>Programa: Infraestructura Productiva y Comercialización
Código: 1709</t>
  </si>
  <si>
    <t>Programa: Ciencia, Tecnología e Innovación Agropecuaria
Código: 1708</t>
  </si>
  <si>
    <t>Programa: Inclusión Productiva de Pequeños Productores Rurales
Código: 1702</t>
  </si>
  <si>
    <t>PAGOS</t>
  </si>
  <si>
    <t xml:space="preserve">    Inversión</t>
  </si>
  <si>
    <t xml:space="preserve">Fortalecimiento a la Prestación del Servicio Público de Extensión Agropecuaria Nacional
BPIN 2018011000152  </t>
  </si>
  <si>
    <t xml:space="preserve">Optimizacion de la Generacion de Ingresos Sostenibles de Productores Rurales a Nivel Nacional
BPIN 2020011000200 </t>
  </si>
  <si>
    <t xml:space="preserve">Fortalecimiento de las Capacidades de los Productores Agropecuarios y sus Esquemas Asociativos en la Generación y Consolidación de Encadenamientos Productivos Nacional
BPIN 2020011000024  </t>
  </si>
  <si>
    <t xml:space="preserve">Implementación de un Modelo de Atención y Prestación de Servicios de Apoyo a la Comercialización Nivel  Nacional
BPIN 2018011001172  </t>
  </si>
  <si>
    <t>Fuente: SIIF Nación - Cifras en pesos</t>
  </si>
  <si>
    <t>Corte al 31 de julio del 2023</t>
  </si>
  <si>
    <t xml:space="preserve">VIGENCIA </t>
  </si>
  <si>
    <t>APROPIACIÓN VIGENTE</t>
  </si>
  <si>
    <t>TIPO DE GASTO: INVERSIÓN</t>
  </si>
  <si>
    <t>COMPROMISO MAYO</t>
  </si>
  <si>
    <t>COMPROMISO JUNIO</t>
  </si>
  <si>
    <t>VARIACIÓN</t>
  </si>
  <si>
    <t>$</t>
  </si>
  <si>
    <t>OBLIGACIÓN
 MAYO</t>
  </si>
  <si>
    <t>OBLIGACIÓN 
JUNIO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</si>
</sst>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%"/>
    <numFmt numFmtId="165" formatCode="_-* #,##0_-;\-* #,##0_-;_-* &quot;-&quot;??_-;_-@_-"/>
  </numFmts>
  <fonts count="14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 tint="0.14999847407452621"/>
      <name val="Calibri"/>
      <family val="2"/>
    </font>
    <font>
      <b/>
      <sz val="11"/>
      <color theme="1"/>
      <name val="Calibri"/>
      <family val="2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i/>
      <sz val="10"/>
      <color rgb="FF000000"/>
      <name val="Calibri"/>
      <family val="2"/>
      <scheme val="minor"/>
    </font>
    <font>
      <b/>
      <sz val="9"/>
      <color rgb="FF000000"/>
      <name val="Arial"/>
      <family val="2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theme="2"/>
      </left>
      <right style="thin">
        <color theme="2"/>
      </right>
      <top style="thin">
        <color indexed="64"/>
      </top>
      <bottom style="thin">
        <color indexed="64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double">
        <color indexed="64"/>
      </bottom>
      <diagonal/>
    </border>
    <border>
      <left style="thin">
        <color theme="2"/>
      </left>
      <right style="thin">
        <color theme="2"/>
      </right>
      <top style="double">
        <color indexed="64"/>
      </top>
      <bottom style="thin">
        <color indexed="64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/>
      <diagonal/>
    </border>
    <border>
      <left/>
      <right style="thin">
        <color theme="2"/>
      </right>
      <top style="double">
        <color indexed="64"/>
      </top>
      <bottom style="thin">
        <color indexed="64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thin">
        <color theme="2"/>
      </right>
      <top style="thin">
        <color indexed="64"/>
      </top>
      <bottom style="thin">
        <color indexed="64"/>
      </bottom>
      <diagonal/>
    </border>
    <border>
      <left/>
      <right style="thin">
        <color theme="2"/>
      </right>
      <top style="thin">
        <color theme="2"/>
      </top>
      <bottom style="double">
        <color indexed="64"/>
      </bottom>
      <diagonal/>
    </border>
    <border>
      <left/>
      <right style="thin">
        <color theme="2"/>
      </right>
      <top/>
      <bottom/>
      <diagonal/>
    </border>
    <border>
      <left/>
      <right/>
      <top/>
      <bottom style="double">
        <color auto="1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double">
        <color auto="1"/>
      </top>
      <bottom/>
      <diagonal/>
    </border>
    <border>
      <left/>
      <right/>
      <top/>
      <bottom style="thin">
        <color theme="0" tint="-0.14996795556505021"/>
      </bottom>
      <diagonal/>
    </border>
    <border>
      <left style="thin">
        <color theme="0"/>
      </left>
      <right style="thin">
        <color theme="0"/>
      </right>
      <top/>
      <bottom style="thin">
        <color theme="0" tint="-0.14996795556505021"/>
      </bottom>
      <diagonal/>
    </border>
    <border>
      <left style="thin">
        <color theme="0"/>
      </left>
      <right style="thin">
        <color theme="0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/>
      </left>
      <right/>
      <top/>
      <bottom style="thin">
        <color theme="0" tint="-0.14996795556505021"/>
      </bottom>
      <diagonal/>
    </border>
    <border>
      <left style="thin">
        <color theme="0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/>
      </left>
      <right/>
      <top style="double">
        <color auto="1"/>
      </top>
      <bottom/>
      <diagonal/>
    </border>
    <border>
      <left/>
      <right style="thin">
        <color theme="0"/>
      </right>
      <top style="double">
        <color auto="1"/>
      </top>
      <bottom/>
      <diagonal/>
    </border>
    <border>
      <left/>
      <right style="thin">
        <color theme="0"/>
      </right>
      <top style="thin">
        <color theme="0"/>
      </top>
      <bottom style="double">
        <color auto="1"/>
      </bottom>
      <diagonal/>
    </border>
    <border>
      <left style="thin">
        <color theme="0"/>
      </left>
      <right/>
      <top style="thin">
        <color theme="0"/>
      </top>
      <bottom style="double">
        <color auto="1"/>
      </bottom>
      <diagonal/>
    </border>
    <border>
      <left style="thin">
        <color theme="0"/>
      </left>
      <right style="thin">
        <color theme="0"/>
      </right>
      <top/>
      <bottom style="double">
        <color auto="1"/>
      </bottom>
      <diagonal/>
    </border>
    <border>
      <left/>
      <right style="thin">
        <color theme="0"/>
      </right>
      <top/>
      <bottom style="double">
        <color auto="1"/>
      </bottom>
      <diagonal/>
    </border>
    <border>
      <left style="thin">
        <color theme="0"/>
      </left>
      <right style="thin">
        <color theme="0"/>
      </right>
      <top style="thin">
        <color theme="0" tint="-0.14996795556505021"/>
      </top>
      <bottom style="thin">
        <color auto="1"/>
      </bottom>
      <diagonal/>
    </border>
    <border>
      <left style="thin">
        <color theme="0"/>
      </left>
      <right/>
      <top style="thin">
        <color theme="0" tint="-0.14996795556505021"/>
      </top>
      <bottom style="thin">
        <color auto="1"/>
      </bottom>
      <diagonal/>
    </border>
  </borders>
  <cellStyleXfs count="4">
    <xf numFmtId="0" fontId="0" fillId="0" borderId="0"/>
    <xf numFmtId="9" fontId="3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" fillId="0" borderId="0"/>
  </cellStyleXfs>
  <cellXfs count="68">
    <xf numFmtId="0" fontId="0" fillId="0" borderId="0" xfId="0"/>
    <xf numFmtId="0" fontId="4" fillId="0" borderId="1" xfId="0" applyFont="1" applyBorder="1" applyAlignment="1">
      <alignment horizontal="center" vertical="center" readingOrder="1"/>
    </xf>
    <xf numFmtId="164" fontId="6" fillId="0" borderId="3" xfId="1" applyNumberFormat="1" applyFont="1" applyFill="1" applyBorder="1" applyAlignment="1">
      <alignment horizontal="center" vertical="center" readingOrder="1"/>
    </xf>
    <xf numFmtId="164" fontId="6" fillId="0" borderId="1" xfId="1" applyNumberFormat="1" applyFont="1" applyFill="1" applyBorder="1" applyAlignment="1">
      <alignment horizontal="center" vertical="center" readingOrder="1"/>
    </xf>
    <xf numFmtId="0" fontId="2" fillId="0" borderId="0" xfId="0" applyFont="1" applyAlignment="1">
      <alignment horizontal="center" vertical="center"/>
    </xf>
    <xf numFmtId="164" fontId="2" fillId="0" borderId="5" xfId="1" applyNumberFormat="1" applyFont="1" applyFill="1" applyBorder="1" applyAlignment="1">
      <alignment horizontal="center" vertical="center" readingOrder="1"/>
    </xf>
    <xf numFmtId="0" fontId="5" fillId="0" borderId="0" xfId="0" applyFont="1" applyAlignment="1">
      <alignment horizontal="left" wrapText="1"/>
    </xf>
    <xf numFmtId="0" fontId="4" fillId="0" borderId="1" xfId="0" applyFont="1" applyBorder="1" applyAlignment="1">
      <alignment horizontal="center" vertical="center" wrapText="1" readingOrder="1"/>
    </xf>
    <xf numFmtId="0" fontId="2" fillId="0" borderId="8" xfId="0" applyFont="1" applyBorder="1" applyAlignment="1">
      <alignment horizontal="left" vertical="center" wrapText="1" readingOrder="1"/>
    </xf>
    <xf numFmtId="0" fontId="4" fillId="0" borderId="7" xfId="0" applyFont="1" applyBorder="1" applyAlignment="1">
      <alignment horizontal="left" vertical="center" wrapText="1" readingOrder="1"/>
    </xf>
    <xf numFmtId="0" fontId="4" fillId="0" borderId="9" xfId="0" applyFont="1" applyBorder="1" applyAlignment="1">
      <alignment horizontal="left" vertical="center" wrapText="1" readingOrder="1"/>
    </xf>
    <xf numFmtId="0" fontId="2" fillId="0" borderId="11" xfId="0" applyFont="1" applyBorder="1" applyAlignment="1">
      <alignment horizontal="left" vertical="center" wrapText="1" readingOrder="1"/>
    </xf>
    <xf numFmtId="0" fontId="0" fillId="0" borderId="0" xfId="0" applyAlignment="1">
      <alignment wrapText="1"/>
    </xf>
    <xf numFmtId="0" fontId="10" fillId="0" borderId="0" xfId="0" applyFont="1"/>
    <xf numFmtId="0" fontId="1" fillId="0" borderId="10" xfId="0" applyFont="1" applyBorder="1" applyAlignment="1">
      <alignment horizontal="left" vertical="center" wrapText="1" readingOrder="1"/>
    </xf>
    <xf numFmtId="0" fontId="1" fillId="0" borderId="8" xfId="0" applyFont="1" applyBorder="1" applyAlignment="1">
      <alignment horizontal="left" vertical="center" wrapText="1" readingOrder="1"/>
    </xf>
    <xf numFmtId="165" fontId="2" fillId="0" borderId="0" xfId="2" applyNumberFormat="1" applyFont="1"/>
    <xf numFmtId="165" fontId="4" fillId="0" borderId="1" xfId="2" applyNumberFormat="1" applyFont="1" applyBorder="1" applyAlignment="1">
      <alignment horizontal="center" vertical="center" wrapText="1" readingOrder="1"/>
    </xf>
    <xf numFmtId="165" fontId="4" fillId="0" borderId="1" xfId="2" applyNumberFormat="1" applyFont="1" applyBorder="1" applyAlignment="1">
      <alignment horizontal="center" vertical="center" readingOrder="1"/>
    </xf>
    <xf numFmtId="165" fontId="6" fillId="0" borderId="3" xfId="2" applyNumberFormat="1" applyFont="1" applyBorder="1" applyAlignment="1">
      <alignment horizontal="right" vertical="center" readingOrder="1"/>
    </xf>
    <xf numFmtId="165" fontId="0" fillId="0" borderId="0" xfId="2" applyNumberFormat="1" applyFont="1"/>
    <xf numFmtId="165" fontId="6" fillId="0" borderId="1" xfId="2" applyNumberFormat="1" applyFont="1" applyBorder="1" applyAlignment="1">
      <alignment horizontal="right" vertical="center" readingOrder="1"/>
    </xf>
    <xf numFmtId="165" fontId="2" fillId="0" borderId="5" xfId="2" applyNumberFormat="1" applyFont="1" applyBorder="1" applyAlignment="1">
      <alignment horizontal="right" vertical="center" readingOrder="1"/>
    </xf>
    <xf numFmtId="165" fontId="2" fillId="0" borderId="6" xfId="2" applyNumberFormat="1" applyFont="1" applyBorder="1" applyAlignment="1">
      <alignment horizontal="right" vertical="center" readingOrder="1"/>
    </xf>
    <xf numFmtId="165" fontId="2" fillId="0" borderId="2" xfId="2" applyNumberFormat="1" applyFont="1" applyBorder="1" applyAlignment="1">
      <alignment horizontal="right" vertical="center" readingOrder="1"/>
    </xf>
    <xf numFmtId="165" fontId="0" fillId="0" borderId="0" xfId="2" applyNumberFormat="1" applyFont="1" applyAlignment="1">
      <alignment horizontal="right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4" fontId="7" fillId="0" borderId="3" xfId="1" applyNumberFormat="1" applyFont="1" applyFill="1" applyBorder="1" applyAlignment="1">
      <alignment horizontal="center" vertical="center" readingOrder="1"/>
    </xf>
    <xf numFmtId="164" fontId="7" fillId="0" borderId="1" xfId="1" applyNumberFormat="1" applyFont="1" applyFill="1" applyBorder="1" applyAlignment="1">
      <alignment horizontal="center" vertical="center" readingOrder="1"/>
    </xf>
    <xf numFmtId="164" fontId="2" fillId="0" borderId="2" xfId="1" applyNumberFormat="1" applyFont="1" applyFill="1" applyBorder="1" applyAlignment="1">
      <alignment horizontal="center" vertical="center" readingOrder="1"/>
    </xf>
    <xf numFmtId="165" fontId="8" fillId="0" borderId="0" xfId="2" applyNumberFormat="1" applyFont="1" applyAlignment="1">
      <alignment horizontal="right" vertical="center"/>
    </xf>
    <xf numFmtId="165" fontId="0" fillId="0" borderId="12" xfId="2" applyNumberFormat="1" applyFont="1" applyBorder="1" applyAlignment="1">
      <alignment horizontal="right" vertical="center"/>
    </xf>
    <xf numFmtId="0" fontId="11" fillId="0" borderId="0" xfId="0" applyFont="1" applyAlignment="1">
      <alignment wrapText="1"/>
    </xf>
    <xf numFmtId="0" fontId="9" fillId="0" borderId="4" xfId="0" applyFont="1" applyBorder="1" applyAlignment="1">
      <alignment horizontal="left" vertical="center" wrapText="1" readingOrder="1"/>
    </xf>
    <xf numFmtId="165" fontId="9" fillId="0" borderId="4" xfId="2" applyNumberFormat="1" applyFont="1" applyBorder="1"/>
    <xf numFmtId="164" fontId="9" fillId="0" borderId="4" xfId="1" applyNumberFormat="1" applyFont="1" applyFill="1" applyBorder="1" applyAlignment="1">
      <alignment horizontal="center" vertical="center" readingOrder="1"/>
    </xf>
    <xf numFmtId="164" fontId="0" fillId="0" borderId="0" xfId="1" applyNumberFormat="1" applyFont="1" applyAlignment="1">
      <alignment horizontal="center" vertical="center"/>
    </xf>
    <xf numFmtId="164" fontId="0" fillId="0" borderId="0" xfId="1" applyNumberFormat="1" applyFont="1" applyAlignment="1">
      <alignment horizontal="center"/>
    </xf>
    <xf numFmtId="0" fontId="13" fillId="0" borderId="0" xfId="0" applyFont="1" applyAlignment="1">
      <alignment horizontal="left"/>
    </xf>
    <xf numFmtId="0" fontId="0" fillId="0" borderId="13" xfId="0" applyBorder="1" applyAlignment="1">
      <alignment horizontal="center"/>
    </xf>
    <xf numFmtId="164" fontId="0" fillId="0" borderId="13" xfId="1" applyNumberFormat="1" applyFont="1" applyBorder="1" applyAlignment="1">
      <alignment horizontal="center" vertical="center"/>
    </xf>
    <xf numFmtId="0" fontId="0" fillId="0" borderId="16" xfId="0" applyBorder="1" applyAlignment="1">
      <alignment horizontal="center"/>
    </xf>
    <xf numFmtId="164" fontId="0" fillId="0" borderId="16" xfId="1" applyNumberFormat="1" applyFont="1" applyBorder="1" applyAlignment="1">
      <alignment horizontal="center" vertical="center"/>
    </xf>
    <xf numFmtId="0" fontId="0" fillId="0" borderId="17" xfId="0" applyBorder="1" applyAlignment="1">
      <alignment horizontal="center"/>
    </xf>
    <xf numFmtId="164" fontId="0" fillId="0" borderId="17" xfId="1" applyNumberFormat="1" applyFont="1" applyBorder="1" applyAlignment="1">
      <alignment horizontal="center" vertical="center"/>
    </xf>
    <xf numFmtId="164" fontId="0" fillId="0" borderId="16" xfId="1" applyNumberFormat="1" applyFont="1" applyBorder="1" applyAlignment="1">
      <alignment horizontal="center"/>
    </xf>
    <xf numFmtId="164" fontId="0" fillId="0" borderId="18" xfId="1" applyNumberFormat="1" applyFont="1" applyBorder="1" applyAlignment="1">
      <alignment horizontal="center" vertical="center"/>
    </xf>
    <xf numFmtId="164" fontId="0" fillId="0" borderId="17" xfId="1" applyNumberFormat="1" applyFont="1" applyBorder="1" applyAlignment="1">
      <alignment horizontal="center"/>
    </xf>
    <xf numFmtId="164" fontId="0" fillId="0" borderId="19" xfId="1" applyNumberFormat="1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 wrapText="1" readingOrder="1"/>
    </xf>
    <xf numFmtId="0" fontId="12" fillId="0" borderId="23" xfId="0" applyFont="1" applyBorder="1" applyAlignment="1">
      <alignment horizontal="center" vertical="center" wrapText="1" readingOrder="1"/>
    </xf>
    <xf numFmtId="0" fontId="0" fillId="0" borderId="26" xfId="0" applyBorder="1" applyAlignment="1">
      <alignment horizontal="center"/>
    </xf>
    <xf numFmtId="164" fontId="0" fillId="0" borderId="26" xfId="1" applyNumberFormat="1" applyFont="1" applyBorder="1" applyAlignment="1">
      <alignment horizontal="center" vertical="center"/>
    </xf>
    <xf numFmtId="0" fontId="0" fillId="0" borderId="15" xfId="0" applyBorder="1"/>
    <xf numFmtId="164" fontId="0" fillId="0" borderId="26" xfId="1" applyNumberFormat="1" applyFont="1" applyBorder="1" applyAlignment="1">
      <alignment horizontal="center"/>
    </xf>
    <xf numFmtId="164" fontId="0" fillId="0" borderId="27" xfId="1" applyNumberFormat="1" applyFont="1" applyBorder="1" applyAlignment="1">
      <alignment horizontal="center" vertical="center"/>
    </xf>
    <xf numFmtId="165" fontId="0" fillId="0" borderId="13" xfId="2" applyNumberFormat="1" applyFont="1" applyBorder="1" applyAlignment="1">
      <alignment horizontal="center"/>
    </xf>
    <xf numFmtId="165" fontId="0" fillId="0" borderId="16" xfId="2" applyNumberFormat="1" applyFont="1" applyBorder="1" applyAlignment="1">
      <alignment horizontal="center"/>
    </xf>
    <xf numFmtId="165" fontId="0" fillId="0" borderId="17" xfId="2" applyNumberFormat="1" applyFont="1" applyBorder="1" applyAlignment="1">
      <alignment horizontal="center"/>
    </xf>
    <xf numFmtId="165" fontId="0" fillId="0" borderId="26" xfId="2" applyNumberFormat="1" applyFont="1" applyBorder="1" applyAlignment="1">
      <alignment horizontal="center"/>
    </xf>
    <xf numFmtId="0" fontId="12" fillId="0" borderId="14" xfId="0" applyFont="1" applyBorder="1" applyAlignment="1">
      <alignment horizontal="center" vertical="center" wrapText="1" readingOrder="1"/>
    </xf>
    <xf numFmtId="0" fontId="12" fillId="0" borderId="24" xfId="0" applyFont="1" applyBorder="1" applyAlignment="1">
      <alignment horizontal="center" vertical="center" wrapText="1" readingOrder="1"/>
    </xf>
    <xf numFmtId="0" fontId="12" fillId="0" borderId="20" xfId="0" applyFont="1" applyBorder="1" applyAlignment="1">
      <alignment horizontal="center" vertical="center" wrapText="1" readingOrder="1"/>
    </xf>
    <xf numFmtId="0" fontId="12" fillId="0" borderId="21" xfId="0" applyFont="1" applyBorder="1" applyAlignment="1">
      <alignment horizontal="center" vertical="center" wrapText="1" readingOrder="1"/>
    </xf>
    <xf numFmtId="0" fontId="12" fillId="0" borderId="25" xfId="0" applyFont="1" applyBorder="1" applyAlignment="1">
      <alignment horizontal="center" vertical="center" wrapText="1" readingOrder="1"/>
    </xf>
    <xf numFmtId="0" fontId="12" fillId="0" borderId="14" xfId="0" applyFont="1" applyBorder="1" applyAlignment="1">
      <alignment horizontal="center" vertical="center" readingOrder="1"/>
    </xf>
    <xf numFmtId="0" fontId="12" fillId="0" borderId="24" xfId="0" applyFont="1" applyBorder="1" applyAlignment="1">
      <alignment horizontal="center" vertical="center" readingOrder="1"/>
    </xf>
  </cellXfs>
  <cellStyles count="4">
    <cellStyle name="Millares" xfId="2" builtinId="3"/>
    <cellStyle name="Normal" xfId="0" builtinId="0"/>
    <cellStyle name="Normal 2" xfId="3" xr:uid="{A05A38BB-8FC1-4905-BB77-7C90CD43EAF3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69B49-3B12-4C64-9769-FB098FE4026B}">
  <dimension ref="A1:H19"/>
  <sheetViews>
    <sheetView tabSelected="1" workbookViewId="0"/>
  </sheetViews>
  <sheetFormatPr baseColWidth="10" defaultRowHeight="15" x14ac:dyDescent="0.25"/>
  <cols>
    <col min="1" max="1" width="73.7109375" style="12" customWidth="1"/>
    <col min="2" max="3" width="18.140625" style="20" bestFit="1" customWidth="1"/>
    <col min="4" max="4" width="6.85546875" style="26" bestFit="1" customWidth="1"/>
    <col min="5" max="5" width="17" style="20" bestFit="1" customWidth="1"/>
    <col min="6" max="6" width="6.7109375" style="26" bestFit="1" customWidth="1"/>
    <col min="7" max="7" width="17" style="20" bestFit="1" customWidth="1"/>
    <col min="8" max="8" width="7.28515625" style="26" bestFit="1" customWidth="1"/>
  </cols>
  <sheetData>
    <row r="1" spans="1:8" ht="15.75" x14ac:dyDescent="0.25">
      <c r="A1" s="6" t="s">
        <v>1</v>
      </c>
      <c r="B1" s="16"/>
      <c r="C1" s="16"/>
      <c r="D1" s="4"/>
      <c r="E1" s="16"/>
      <c r="F1" s="4"/>
      <c r="G1" s="16"/>
      <c r="H1" s="27"/>
    </row>
    <row r="2" spans="1:8" ht="30" x14ac:dyDescent="0.25">
      <c r="A2" s="7" t="s">
        <v>0</v>
      </c>
      <c r="B2" s="17" t="s">
        <v>7</v>
      </c>
      <c r="C2" s="18" t="s">
        <v>5</v>
      </c>
      <c r="D2" s="1" t="s">
        <v>6</v>
      </c>
      <c r="E2" s="18" t="s">
        <v>8</v>
      </c>
      <c r="F2" s="1" t="s">
        <v>6</v>
      </c>
      <c r="G2" s="17" t="s">
        <v>16</v>
      </c>
      <c r="H2" s="1" t="s">
        <v>6</v>
      </c>
    </row>
    <row r="3" spans="1:8" s="13" customFormat="1" ht="16.5" thickBot="1" x14ac:dyDescent="0.3">
      <c r="A3" s="34" t="s">
        <v>17</v>
      </c>
      <c r="B3" s="35">
        <f>B4+B8+B10+B13</f>
        <v>601453041852</v>
      </c>
      <c r="C3" s="35">
        <f>C4+C8+C10+C13</f>
        <v>149822140494.65997</v>
      </c>
      <c r="D3" s="36">
        <f t="shared" ref="D3:D5" si="0">C3/B3</f>
        <v>0.24910031219282922</v>
      </c>
      <c r="E3" s="35">
        <f>E4+E8+E10+E13</f>
        <v>33357115890.580002</v>
      </c>
      <c r="F3" s="36">
        <f t="shared" ref="F3:F5" si="1">E3/B3</f>
        <v>5.546088151431814E-2</v>
      </c>
      <c r="G3" s="35">
        <f>G4+G8+G10+G13</f>
        <v>32895308886.580002</v>
      </c>
      <c r="H3" s="36">
        <f t="shared" ref="H3:H5" si="2">G3/B3</f>
        <v>5.4693062629276014E-2</v>
      </c>
    </row>
    <row r="4" spans="1:8" ht="30.75" thickTop="1" x14ac:dyDescent="0.25">
      <c r="A4" s="9" t="s">
        <v>15</v>
      </c>
      <c r="B4" s="19">
        <f>SUM(B5:B7)</f>
        <v>320608518370</v>
      </c>
      <c r="C4" s="19">
        <f>SUM(C5:C7)</f>
        <v>44502313800.25</v>
      </c>
      <c r="D4" s="2">
        <f t="shared" si="0"/>
        <v>0.13880577480131662</v>
      </c>
      <c r="E4" s="19">
        <f>SUM(E5:E7)</f>
        <v>16233812905.360001</v>
      </c>
      <c r="F4" s="2">
        <f t="shared" si="1"/>
        <v>5.0634377988127192E-2</v>
      </c>
      <c r="G4" s="19">
        <f>SUM(G5:G7)</f>
        <v>16118847925.66</v>
      </c>
      <c r="H4" s="28">
        <f t="shared" si="2"/>
        <v>5.0275794316412881E-2</v>
      </c>
    </row>
    <row r="5" spans="1:8" ht="45" x14ac:dyDescent="0.25">
      <c r="A5" s="15" t="s">
        <v>21</v>
      </c>
      <c r="B5" s="31">
        <v>15578155060</v>
      </c>
      <c r="C5" s="25">
        <v>5352445847.5200005</v>
      </c>
      <c r="D5" s="5">
        <f t="shared" si="0"/>
        <v>0.34358663313497667</v>
      </c>
      <c r="E5" s="25">
        <v>1467624170.45</v>
      </c>
      <c r="F5" s="5">
        <f t="shared" si="1"/>
        <v>9.4210396853631015E-2</v>
      </c>
      <c r="G5" s="22">
        <v>1444815541.5</v>
      </c>
      <c r="H5" s="5">
        <f t="shared" si="2"/>
        <v>9.2746254992020855E-2</v>
      </c>
    </row>
    <row r="6" spans="1:8" ht="60" x14ac:dyDescent="0.25">
      <c r="A6" s="15" t="s">
        <v>20</v>
      </c>
      <c r="B6" s="25">
        <v>11178208911</v>
      </c>
      <c r="C6" s="25">
        <v>9121200596</v>
      </c>
      <c r="D6" s="5">
        <f t="shared" ref="D6:D7" si="3">C6/B6</f>
        <v>0.81598050891893914</v>
      </c>
      <c r="E6" s="25">
        <v>1834581865.9100001</v>
      </c>
      <c r="F6" s="5">
        <f t="shared" ref="F6:F7" si="4">E6/B6</f>
        <v>0.16412127206753724</v>
      </c>
      <c r="G6" s="22">
        <v>1803057516.9100001</v>
      </c>
      <c r="H6" s="5">
        <f t="shared" ref="H6:H7" si="5">G6/B6</f>
        <v>0.16130111105149303</v>
      </c>
    </row>
    <row r="7" spans="1:8" ht="45" x14ac:dyDescent="0.25">
      <c r="A7" s="15" t="s">
        <v>19</v>
      </c>
      <c r="B7" s="25">
        <v>293852154399</v>
      </c>
      <c r="C7" s="25">
        <v>30028667356.73</v>
      </c>
      <c r="D7" s="5">
        <f t="shared" si="3"/>
        <v>0.10218971311660456</v>
      </c>
      <c r="E7" s="25">
        <v>12931606869</v>
      </c>
      <c r="F7" s="5">
        <f t="shared" si="4"/>
        <v>4.400718754452667E-2</v>
      </c>
      <c r="G7" s="22">
        <v>12870974867.25</v>
      </c>
      <c r="H7" s="5">
        <f t="shared" si="5"/>
        <v>4.3800852485067918E-2</v>
      </c>
    </row>
    <row r="8" spans="1:8" ht="30" x14ac:dyDescent="0.25">
      <c r="A8" s="10" t="s">
        <v>14</v>
      </c>
      <c r="B8" s="21">
        <f>SUM(B9)</f>
        <v>122305692809</v>
      </c>
      <c r="C8" s="21">
        <f>SUM(C9)</f>
        <v>6798573340.3599997</v>
      </c>
      <c r="D8" s="3">
        <f>C8/B8</f>
        <v>5.5586728501485737E-2</v>
      </c>
      <c r="E8" s="21">
        <f>SUM(E9)</f>
        <v>2353037279.6799998</v>
      </c>
      <c r="F8" s="3">
        <f t="shared" ref="F8:F14" si="6">E8/B8</f>
        <v>1.9238984103173724E-2</v>
      </c>
      <c r="G8" s="21">
        <f>SUM(G9)</f>
        <v>2329182323.8499999</v>
      </c>
      <c r="H8" s="29">
        <f t="shared" ref="H8:H10" si="7">G8/B8</f>
        <v>1.9043940395214412E-2</v>
      </c>
    </row>
    <row r="9" spans="1:8" ht="45" x14ac:dyDescent="0.25">
      <c r="A9" s="15" t="s">
        <v>18</v>
      </c>
      <c r="B9" s="25">
        <v>122305692809</v>
      </c>
      <c r="C9" s="25">
        <v>6798573340.3599997</v>
      </c>
      <c r="D9" s="5">
        <f>C9/B9</f>
        <v>5.5586728501485737E-2</v>
      </c>
      <c r="E9" s="25">
        <v>2353037279.6799998</v>
      </c>
      <c r="F9" s="5">
        <f t="shared" si="6"/>
        <v>1.9238984103173724E-2</v>
      </c>
      <c r="G9" s="22">
        <v>2329182323.8499999</v>
      </c>
      <c r="H9" s="5">
        <f>G9/B9</f>
        <v>1.9043940395214412E-2</v>
      </c>
    </row>
    <row r="10" spans="1:8" ht="30" x14ac:dyDescent="0.25">
      <c r="A10" s="10" t="s">
        <v>13</v>
      </c>
      <c r="B10" s="21">
        <f>SUM(B11:B12)</f>
        <v>142203374562</v>
      </c>
      <c r="C10" s="21">
        <f>SUM(C11:C12)</f>
        <v>88195616346.059998</v>
      </c>
      <c r="D10" s="3">
        <f>C10/B10</f>
        <v>0.62020761896622312</v>
      </c>
      <c r="E10" s="21">
        <f>SUM(E11:E12)</f>
        <v>10307679021.639999</v>
      </c>
      <c r="F10" s="3">
        <f t="shared" si="6"/>
        <v>7.248547408518706E-2</v>
      </c>
      <c r="G10" s="21">
        <f>SUM(G11:G12)</f>
        <v>10018035129.17</v>
      </c>
      <c r="H10" s="3">
        <f t="shared" si="7"/>
        <v>7.0448645540420587E-2</v>
      </c>
    </row>
    <row r="11" spans="1:8" ht="60" x14ac:dyDescent="0.25">
      <c r="A11" s="8" t="s">
        <v>2</v>
      </c>
      <c r="B11" s="25">
        <v>43946683884</v>
      </c>
      <c r="C11" s="25">
        <v>30258806205.139999</v>
      </c>
      <c r="D11" s="5">
        <f>C11/B11</f>
        <v>0.68853445882310471</v>
      </c>
      <c r="E11" s="25">
        <v>7473219879.2600002</v>
      </c>
      <c r="F11" s="5">
        <f t="shared" si="6"/>
        <v>0.17005196339696593</v>
      </c>
      <c r="G11" s="22">
        <v>7207257196.8000002</v>
      </c>
      <c r="H11" s="5">
        <f>G11/B11</f>
        <v>0.16400002366103442</v>
      </c>
    </row>
    <row r="12" spans="1:8" ht="45" x14ac:dyDescent="0.25">
      <c r="A12" s="11" t="s">
        <v>3</v>
      </c>
      <c r="B12" s="25">
        <v>98256690678</v>
      </c>
      <c r="C12" s="25">
        <v>57936810140.919998</v>
      </c>
      <c r="D12" s="5">
        <v>0.58964748091085695</v>
      </c>
      <c r="E12" s="25">
        <v>2834459142.3800001</v>
      </c>
      <c r="F12" s="5">
        <f t="shared" si="6"/>
        <v>2.8847492448823588E-2</v>
      </c>
      <c r="G12" s="23">
        <v>2810777932.3699999</v>
      </c>
      <c r="H12" s="5">
        <f>G12/B12</f>
        <v>2.860647873416871E-2</v>
      </c>
    </row>
    <row r="13" spans="1:8" ht="30" x14ac:dyDescent="0.25">
      <c r="A13" s="10" t="s">
        <v>12</v>
      </c>
      <c r="B13" s="21">
        <f>SUM(B14:B17)</f>
        <v>16335456111</v>
      </c>
      <c r="C13" s="21">
        <f>SUM(C14:C17)</f>
        <v>10325637007.99</v>
      </c>
      <c r="D13" s="3">
        <f>C13/B13</f>
        <v>0.63209970617452815</v>
      </c>
      <c r="E13" s="21">
        <f>SUM(E14:E17)</f>
        <v>4462586683.8999996</v>
      </c>
      <c r="F13" s="3">
        <f t="shared" si="6"/>
        <v>0.27318408825419788</v>
      </c>
      <c r="G13" s="21">
        <f>SUM(G14:G17)</f>
        <v>4429243507.8999996</v>
      </c>
      <c r="H13" s="29">
        <f>G13/B13</f>
        <v>0.27114293459595701</v>
      </c>
    </row>
    <row r="14" spans="1:8" ht="45" x14ac:dyDescent="0.25">
      <c r="A14" s="15" t="s">
        <v>11</v>
      </c>
      <c r="B14" s="25">
        <v>2270697240</v>
      </c>
      <c r="C14" s="25">
        <v>1731756543</v>
      </c>
      <c r="D14" s="5">
        <f>C14/B14</f>
        <v>0.76265409253767358</v>
      </c>
      <c r="E14" s="25">
        <v>746402586</v>
      </c>
      <c r="F14" s="5">
        <f t="shared" si="6"/>
        <v>0.32871074701266645</v>
      </c>
      <c r="G14" s="22">
        <v>742337340</v>
      </c>
      <c r="H14" s="5">
        <f>G14/B14</f>
        <v>0.32692043964434464</v>
      </c>
    </row>
    <row r="15" spans="1:8" ht="45" x14ac:dyDescent="0.25">
      <c r="A15" s="8" t="s">
        <v>4</v>
      </c>
      <c r="B15" s="25">
        <v>3950765993</v>
      </c>
      <c r="C15" s="25">
        <v>3173335423.6999998</v>
      </c>
      <c r="D15" s="5">
        <f t="shared" ref="D15:D17" si="8">C15/B15</f>
        <v>0.80322029432331399</v>
      </c>
      <c r="E15" s="25">
        <v>1610268861.5999999</v>
      </c>
      <c r="F15" s="5">
        <f t="shared" ref="F15:F17" si="9">E15/B15</f>
        <v>0.40758396332586838</v>
      </c>
      <c r="G15" s="22">
        <v>1582108861.5999999</v>
      </c>
      <c r="H15" s="5">
        <f t="shared" ref="H15:H17" si="10">G15/B15</f>
        <v>0.40045623162778904</v>
      </c>
    </row>
    <row r="16" spans="1:8" ht="45" x14ac:dyDescent="0.25">
      <c r="A16" s="15" t="s">
        <v>10</v>
      </c>
      <c r="B16" s="25">
        <v>8788847716</v>
      </c>
      <c r="C16" s="25">
        <v>4758671003.29</v>
      </c>
      <c r="D16" s="5">
        <f t="shared" si="8"/>
        <v>0.54144424355275744</v>
      </c>
      <c r="E16" s="25">
        <v>2002690120.8599999</v>
      </c>
      <c r="F16" s="5">
        <f t="shared" si="9"/>
        <v>0.22786720006698089</v>
      </c>
      <c r="G16" s="22">
        <v>2001572190.8599999</v>
      </c>
      <c r="H16" s="5">
        <f t="shared" si="10"/>
        <v>0.22774000136743294</v>
      </c>
    </row>
    <row r="17" spans="1:8" ht="30.75" thickBot="1" x14ac:dyDescent="0.3">
      <c r="A17" s="14" t="s">
        <v>9</v>
      </c>
      <c r="B17" s="32">
        <v>1325145162</v>
      </c>
      <c r="C17" s="32">
        <v>661874038</v>
      </c>
      <c r="D17" s="30">
        <f t="shared" si="8"/>
        <v>0.49947285548781256</v>
      </c>
      <c r="E17" s="32">
        <v>103225115.44</v>
      </c>
      <c r="F17" s="30">
        <f t="shared" si="9"/>
        <v>7.7897213377140936E-2</v>
      </c>
      <c r="G17" s="24">
        <v>103225115.44</v>
      </c>
      <c r="H17" s="30">
        <f t="shared" si="10"/>
        <v>7.7897213377140936E-2</v>
      </c>
    </row>
    <row r="18" spans="1:8" ht="15.75" thickTop="1" x14ac:dyDescent="0.25">
      <c r="A18" s="33" t="s">
        <v>22</v>
      </c>
    </row>
    <row r="19" spans="1:8" x14ac:dyDescent="0.25">
      <c r="A19" s="33" t="s">
        <v>23</v>
      </c>
    </row>
  </sheetData>
  <pageMargins left="0.7" right="0.7" top="0.75" bottom="0.75" header="0.3" footer="0.3"/>
  <pageSetup paperSize="9" orientation="portrait" r:id="rId1"/>
  <ignoredErrors>
    <ignoredError sqref="D3:D4 F3:F4 F8 F10 D10 D8 D13 F13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15E97-0B92-41AC-87C8-FF4E3D7A6B9E}">
  <dimension ref="A1:I19"/>
  <sheetViews>
    <sheetView workbookViewId="0"/>
  </sheetViews>
  <sheetFormatPr baseColWidth="10" defaultRowHeight="15" x14ac:dyDescent="0.25"/>
  <cols>
    <col min="1" max="1" width="8.7109375" customWidth="1"/>
    <col min="2" max="3" width="18.85546875" bestFit="1" customWidth="1"/>
    <col min="4" max="4" width="6.140625" bestFit="1" customWidth="1"/>
    <col min="5" max="5" width="18.85546875" bestFit="1" customWidth="1"/>
    <col min="6" max="6" width="6.140625" bestFit="1" customWidth="1"/>
    <col min="7" max="7" width="17.85546875" bestFit="1" customWidth="1"/>
    <col min="8" max="9" width="6.140625" bestFit="1" customWidth="1"/>
    <col min="10" max="10" width="15.140625" bestFit="1" customWidth="1"/>
    <col min="11" max="11" width="6.140625" bestFit="1" customWidth="1"/>
  </cols>
  <sheetData>
    <row r="1" spans="1:9" ht="15.75" thickBot="1" x14ac:dyDescent="0.3">
      <c r="A1" s="39" t="s">
        <v>26</v>
      </c>
      <c r="C1" s="20"/>
      <c r="D1" s="37"/>
      <c r="H1" s="20"/>
      <c r="I1" s="38"/>
    </row>
    <row r="2" spans="1:9" ht="15.75" thickTop="1" x14ac:dyDescent="0.25">
      <c r="A2" s="64" t="s">
        <v>24</v>
      </c>
      <c r="B2" s="61" t="s">
        <v>25</v>
      </c>
      <c r="C2" s="61" t="s">
        <v>27</v>
      </c>
      <c r="D2" s="66" t="s">
        <v>6</v>
      </c>
      <c r="E2" s="61" t="s">
        <v>28</v>
      </c>
      <c r="F2" s="61" t="s">
        <v>6</v>
      </c>
      <c r="G2" s="63" t="s">
        <v>29</v>
      </c>
      <c r="H2" s="64"/>
    </row>
    <row r="3" spans="1:9" ht="15.75" thickBot="1" x14ac:dyDescent="0.3">
      <c r="A3" s="65"/>
      <c r="B3" s="62"/>
      <c r="C3" s="62"/>
      <c r="D3" s="67"/>
      <c r="E3" s="62"/>
      <c r="F3" s="62"/>
      <c r="G3" s="51" t="s">
        <v>30</v>
      </c>
      <c r="H3" s="50" t="s">
        <v>6</v>
      </c>
    </row>
    <row r="4" spans="1:9" ht="15.75" thickTop="1" x14ac:dyDescent="0.25">
      <c r="A4" s="40">
        <v>2018</v>
      </c>
      <c r="B4" s="57">
        <v>262541031969</v>
      </c>
      <c r="C4" s="57">
        <v>157841379422.50003</v>
      </c>
      <c r="D4" s="41">
        <f t="shared" ref="D4:D9" si="0">C4/B4</f>
        <v>0.60120651708696504</v>
      </c>
      <c r="E4" s="57">
        <v>159703042252.53006</v>
      </c>
      <c r="F4" s="41">
        <v>0.60829745756231846</v>
      </c>
      <c r="G4" s="57">
        <f>E4-C4</f>
        <v>1861662830.0300293</v>
      </c>
      <c r="H4" s="41">
        <f>(E4-C4)/C4</f>
        <v>1.17945169818039E-2</v>
      </c>
    </row>
    <row r="5" spans="1:9" x14ac:dyDescent="0.25">
      <c r="A5" s="42">
        <v>2019</v>
      </c>
      <c r="B5" s="58">
        <v>248857975094</v>
      </c>
      <c r="C5" s="58">
        <v>29373899992.880001</v>
      </c>
      <c r="D5" s="43">
        <f t="shared" si="0"/>
        <v>0.1180347946726832</v>
      </c>
      <c r="E5" s="58">
        <v>32781291056.080006</v>
      </c>
      <c r="F5" s="43">
        <v>0.1317269058534197</v>
      </c>
      <c r="G5" s="58">
        <f>E5-C5</f>
        <v>3407391063.2000046</v>
      </c>
      <c r="H5" s="43">
        <f>(E5-C5)/C5</f>
        <v>0.11600063539488896</v>
      </c>
    </row>
    <row r="6" spans="1:9" x14ac:dyDescent="0.25">
      <c r="A6" s="44">
        <v>2020</v>
      </c>
      <c r="B6" s="59">
        <v>194900337639</v>
      </c>
      <c r="C6" s="59">
        <v>37579880388.990005</v>
      </c>
      <c r="D6" s="45">
        <f t="shared" si="0"/>
        <v>0.19281588141010067</v>
      </c>
      <c r="E6" s="59">
        <v>40108033087.270004</v>
      </c>
      <c r="F6" s="45">
        <v>0.20578739664145301</v>
      </c>
      <c r="G6" s="58">
        <f t="shared" ref="G6:G9" si="1">E6-C6</f>
        <v>2528152698.2799988</v>
      </c>
      <c r="H6" s="45">
        <f t="shared" ref="H6:H9" si="2">(E6-C6)/C6</f>
        <v>6.7274101782949958E-2</v>
      </c>
    </row>
    <row r="7" spans="1:9" x14ac:dyDescent="0.25">
      <c r="A7" s="44">
        <v>2021</v>
      </c>
      <c r="B7" s="59">
        <v>231708437804</v>
      </c>
      <c r="C7" s="59">
        <v>42399921353.800003</v>
      </c>
      <c r="D7" s="45">
        <f t="shared" si="0"/>
        <v>0.18298824917919346</v>
      </c>
      <c r="E7" s="59">
        <v>47515450359.650002</v>
      </c>
      <c r="F7" s="45">
        <v>0.20506568862996211</v>
      </c>
      <c r="G7" s="58">
        <f t="shared" si="1"/>
        <v>5115529005.8499985</v>
      </c>
      <c r="H7" s="45">
        <f t="shared" si="2"/>
        <v>0.12064949279420137</v>
      </c>
    </row>
    <row r="8" spans="1:9" x14ac:dyDescent="0.25">
      <c r="A8" s="44">
        <v>2022</v>
      </c>
      <c r="B8" s="59">
        <v>223008442170</v>
      </c>
      <c r="C8" s="59">
        <v>82768234489.580002</v>
      </c>
      <c r="D8" s="45">
        <f t="shared" si="0"/>
        <v>0.37114395170065145</v>
      </c>
      <c r="E8" s="59">
        <v>101526839137.32001</v>
      </c>
      <c r="F8" s="45">
        <v>0.45526007064757573</v>
      </c>
      <c r="G8" s="58">
        <f t="shared" si="1"/>
        <v>18758604647.740005</v>
      </c>
      <c r="H8" s="45">
        <f t="shared" si="2"/>
        <v>0.22664014477802585</v>
      </c>
    </row>
    <row r="9" spans="1:9" x14ac:dyDescent="0.25">
      <c r="A9" s="52">
        <v>2023</v>
      </c>
      <c r="B9" s="60">
        <v>607453041852</v>
      </c>
      <c r="C9" s="60">
        <v>72870376327.580002</v>
      </c>
      <c r="D9" s="53">
        <f t="shared" si="0"/>
        <v>0.11996050938425321</v>
      </c>
      <c r="E9" s="60">
        <v>86834655215.929993</v>
      </c>
      <c r="F9" s="53">
        <v>0.14294875362083775</v>
      </c>
      <c r="G9" s="60">
        <f t="shared" si="1"/>
        <v>13964278888.349991</v>
      </c>
      <c r="H9" s="53">
        <f t="shared" si="2"/>
        <v>0.19163176577509711</v>
      </c>
    </row>
    <row r="10" spans="1:9" ht="15.75" thickBot="1" x14ac:dyDescent="0.3"/>
    <row r="11" spans="1:9" ht="15.75" thickTop="1" x14ac:dyDescent="0.25">
      <c r="A11" s="64" t="s">
        <v>24</v>
      </c>
      <c r="B11" s="61" t="s">
        <v>25</v>
      </c>
      <c r="C11" s="61" t="s">
        <v>31</v>
      </c>
      <c r="D11" s="66" t="s">
        <v>6</v>
      </c>
      <c r="E11" s="61" t="s">
        <v>32</v>
      </c>
      <c r="F11" s="61" t="s">
        <v>6</v>
      </c>
      <c r="G11" s="63" t="s">
        <v>29</v>
      </c>
      <c r="H11" s="64"/>
    </row>
    <row r="12" spans="1:9" ht="15.75" thickBot="1" x14ac:dyDescent="0.3">
      <c r="A12" s="65"/>
      <c r="B12" s="62"/>
      <c r="C12" s="62"/>
      <c r="D12" s="67"/>
      <c r="E12" s="62"/>
      <c r="F12" s="62"/>
      <c r="G12" s="51" t="s">
        <v>30</v>
      </c>
      <c r="H12" s="50" t="s">
        <v>6</v>
      </c>
    </row>
    <row r="13" spans="1:9" ht="15.75" thickTop="1" x14ac:dyDescent="0.25">
      <c r="A13" s="42">
        <v>2018</v>
      </c>
      <c r="B13" s="58">
        <v>262541031969</v>
      </c>
      <c r="C13" s="58">
        <v>78277653849.62001</v>
      </c>
      <c r="D13" s="46">
        <f t="shared" ref="D13:D18" si="3">C13/B4</f>
        <v>0.29815398097034518</v>
      </c>
      <c r="E13" s="58">
        <v>99660796599.960007</v>
      </c>
      <c r="F13" s="46">
        <v>0.3796008412571778</v>
      </c>
      <c r="G13" s="58">
        <f>E13-C13</f>
        <v>21383142750.339996</v>
      </c>
      <c r="H13" s="47">
        <f>(E13-C13)/C13</f>
        <v>0.27317046051762572</v>
      </c>
    </row>
    <row r="14" spans="1:9" x14ac:dyDescent="0.25">
      <c r="A14" s="44">
        <v>2019</v>
      </c>
      <c r="B14" s="59">
        <v>248857975094</v>
      </c>
      <c r="C14" s="59">
        <v>16066174841.08</v>
      </c>
      <c r="D14" s="48">
        <f t="shared" si="3"/>
        <v>6.4559614113276445E-2</v>
      </c>
      <c r="E14" s="59">
        <v>20129241198.630001</v>
      </c>
      <c r="F14" s="48">
        <v>8.0886462212137966E-2</v>
      </c>
      <c r="G14" s="59">
        <f>E14-C14</f>
        <v>4063066357.5500011</v>
      </c>
      <c r="H14" s="49">
        <f t="shared" ref="H14:H18" si="4">(E14-C14)/C14</f>
        <v>0.2528956890946466</v>
      </c>
    </row>
    <row r="15" spans="1:9" x14ac:dyDescent="0.25">
      <c r="A15" s="44">
        <v>2020</v>
      </c>
      <c r="B15" s="59">
        <v>194900337639</v>
      </c>
      <c r="C15" s="59">
        <v>10708927276.719999</v>
      </c>
      <c r="D15" s="48">
        <f t="shared" si="3"/>
        <v>5.4945657901092924E-2</v>
      </c>
      <c r="E15" s="59">
        <v>15400169801.519999</v>
      </c>
      <c r="F15" s="48">
        <v>7.9015613764839315E-2</v>
      </c>
      <c r="G15" s="59">
        <f t="shared" ref="G15:G18" si="5">E15-C15</f>
        <v>4691242524.7999992</v>
      </c>
      <c r="H15" s="49">
        <f t="shared" si="4"/>
        <v>0.43806838944533982</v>
      </c>
    </row>
    <row r="16" spans="1:9" x14ac:dyDescent="0.25">
      <c r="A16" s="44">
        <v>2021</v>
      </c>
      <c r="B16" s="59">
        <v>231708437804</v>
      </c>
      <c r="C16" s="59">
        <v>12046792283.279999</v>
      </c>
      <c r="D16" s="48">
        <f t="shared" si="3"/>
        <v>5.1991167854967234E-2</v>
      </c>
      <c r="E16" s="59">
        <v>15961148845.24</v>
      </c>
      <c r="F16" s="48">
        <v>6.8884624990400156E-2</v>
      </c>
      <c r="G16" s="59">
        <f t="shared" si="5"/>
        <v>3914356561.960001</v>
      </c>
      <c r="H16" s="49">
        <f t="shared" si="4"/>
        <v>0.32492936459050764</v>
      </c>
    </row>
    <row r="17" spans="1:8" x14ac:dyDescent="0.25">
      <c r="A17" s="44">
        <v>2022</v>
      </c>
      <c r="B17" s="59">
        <v>223008442170</v>
      </c>
      <c r="C17" s="59">
        <v>20732163095.910004</v>
      </c>
      <c r="D17" s="48">
        <f t="shared" si="3"/>
        <v>9.2965821805552157E-2</v>
      </c>
      <c r="E17" s="59">
        <v>34965865690.990005</v>
      </c>
      <c r="F17" s="48">
        <v>0.15679166829180136</v>
      </c>
      <c r="G17" s="59">
        <f t="shared" si="5"/>
        <v>14233702595.080002</v>
      </c>
      <c r="H17" s="49">
        <f t="shared" si="4"/>
        <v>0.68655173747345233</v>
      </c>
    </row>
    <row r="18" spans="1:8" x14ac:dyDescent="0.25">
      <c r="A18" s="52">
        <v>2023</v>
      </c>
      <c r="B18" s="60">
        <v>607453041852</v>
      </c>
      <c r="C18" s="60">
        <v>17870887516.299999</v>
      </c>
      <c r="D18" s="55">
        <f t="shared" si="3"/>
        <v>2.9419372832203326E-2</v>
      </c>
      <c r="E18" s="60">
        <v>25489706891.879993</v>
      </c>
      <c r="F18" s="55">
        <v>4.1961608775827504E-2</v>
      </c>
      <c r="G18" s="60">
        <f t="shared" si="5"/>
        <v>7618819375.5799942</v>
      </c>
      <c r="H18" s="56">
        <f t="shared" si="4"/>
        <v>0.42632574171992771</v>
      </c>
    </row>
    <row r="19" spans="1:8" x14ac:dyDescent="0.25">
      <c r="A19" s="54"/>
      <c r="B19" s="54"/>
      <c r="C19" s="54"/>
      <c r="D19" s="54"/>
      <c r="E19" s="54"/>
      <c r="F19" s="54"/>
      <c r="G19" s="54"/>
      <c r="H19" s="54"/>
    </row>
  </sheetData>
  <mergeCells count="14">
    <mergeCell ref="E11:E12"/>
    <mergeCell ref="F11:F12"/>
    <mergeCell ref="G11:H11"/>
    <mergeCell ref="B2:B3"/>
    <mergeCell ref="A2:A3"/>
    <mergeCell ref="A11:A12"/>
    <mergeCell ref="B11:B12"/>
    <mergeCell ref="C11:C12"/>
    <mergeCell ref="D11:D12"/>
    <mergeCell ref="G2:H2"/>
    <mergeCell ref="E2:E3"/>
    <mergeCell ref="F2:F3"/>
    <mergeCell ref="C2:C3"/>
    <mergeCell ref="D2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PPTO_INVERSIÓN_2023</vt:lpstr>
      <vt:lpstr>Comparativo_Inv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USUARIO2</dc:creator>
  <cp:keywords/>
  <dc:description/>
  <cp:lastModifiedBy>Erika Jiménez Ortiz</cp:lastModifiedBy>
  <cp:revision/>
  <dcterms:created xsi:type="dcterms:W3CDTF">2023-06-21T17:34:16Z</dcterms:created>
  <dcterms:modified xsi:type="dcterms:W3CDTF">2023-09-11T14:59:42Z</dcterms:modified>
  <cp:category/>
  <cp:contentStatus/>
</cp:coreProperties>
</file>