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workbookPr defaultThemeVersion="166925"/>
  <mc:AlternateContent xmlns:mc="http://schemas.openxmlformats.org/markup-compatibility/2006">
    <mc:Choice Requires="x15">
      <x15ac:absPath xmlns:x15ac="http://schemas.microsoft.com/office/spreadsheetml/2010/11/ac" url="/Users/lucyosorio/Desktop/DERECHOS DE PETICIÓN/"/>
    </mc:Choice>
  </mc:AlternateContent>
  <xr:revisionPtr revIDLastSave="0" documentId="8_{A509A9F0-72C4-6545-B5A6-1E2DC9801D9D}" xr6:coauthVersionLast="47" xr6:coauthVersionMax="47" xr10:uidLastSave="{00000000-0000-0000-0000-000000000000}"/>
  <bookViews>
    <workbookView xWindow="0" yWindow="500" windowWidth="20740" windowHeight="11160" xr2:uid="{003C0FC8-6DCB-1A40-B8B9-1DE44D228E58}"/>
  </bookViews>
  <sheets>
    <sheet name="PEI (2)" sheetId="1" r:id="rId1"/>
  </sheets>
  <definedNames>
    <definedName name="_xlnm._FilterDatabase" localSheetId="0" hidden="1">'PEI (2)'!$A$2:$L$41</definedName>
    <definedName name="_xlnm.Print_Area" localSheetId="0">'PEI (2)'!$A$1:$N$2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1" l="1"/>
  <c r="J14" i="1"/>
  <c r="K14" i="1" s="1"/>
  <c r="L14" i="1" s="1"/>
  <c r="J17" i="1"/>
  <c r="K17" i="1" s="1"/>
  <c r="L17" i="1" s="1"/>
  <c r="H19" i="1"/>
  <c r="H20" i="1"/>
  <c r="M21" i="1"/>
  <c r="J35" i="1"/>
  <c r="K35" i="1" s="1"/>
  <c r="J36" i="1"/>
  <c r="K36" i="1"/>
  <c r="L36" i="1" s="1"/>
  <c r="H36" i="1" s="1"/>
  <c r="J38" i="1"/>
  <c r="K38" i="1"/>
  <c r="L38" i="1" s="1"/>
  <c r="H38" i="1" s="1"/>
  <c r="H17" i="1" l="1"/>
  <c r="H14" i="1"/>
  <c r="H35" i="1"/>
  <c r="K3" i="1"/>
  <c r="L3" i="1" s="1"/>
  <c r="H3" i="1" l="1"/>
</calcChain>
</file>

<file path=xl/sharedStrings.xml><?xml version="1.0" encoding="utf-8"?>
<sst xmlns="http://schemas.openxmlformats.org/spreadsheetml/2006/main" count="280" uniqueCount="169">
  <si>
    <t>Actualmente, se ejecuta la etapa de instalación de la infraestructura y equipos para la ampliación de más del 97% de las sedes a nivel nacional. El 3% restante corresponde a sedes que no seguirán operando en las instalaciones donde se encuentran actualmente.</t>
  </si>
  <si>
    <t>30%</t>
  </si>
  <si>
    <t>15%</t>
  </si>
  <si>
    <t>Porcentaje</t>
  </si>
  <si>
    <t xml:space="preserve">Porcentaje de sedes mejoradas en su servicio de conectividad </t>
  </si>
  <si>
    <t>Gestión presupuestal y eficiencia del gasto público</t>
  </si>
  <si>
    <t>Administración de bienes y servicios</t>
  </si>
  <si>
    <t xml:space="preserve">Se viene realizando el proceso de contratación para los estudios y diseños para la construcción de sedes en Riohacha y Puerto Carreño. Estos deben se entregados al final de la vigencia. </t>
  </si>
  <si>
    <t>0</t>
  </si>
  <si>
    <t>2</t>
  </si>
  <si>
    <t>Número</t>
  </si>
  <si>
    <t>Número de sedes con estudios y diseños para su construcción</t>
  </si>
  <si>
    <t xml:space="preserve">Se ha relizado la intervención a 25 sedes: en los departamentos de Atlántico, Bogotá D.C. Bolivar, Boyacá, Caquetá, Cauca, Cesar, Huila, Magdalena, Meta, Putumayo, Santander, Tolima, Valle y Guainia. </t>
  </si>
  <si>
    <t>50</t>
  </si>
  <si>
    <t>200</t>
  </si>
  <si>
    <t>Número de sedes con obras de mantenimiento</t>
  </si>
  <si>
    <t>Modernización de  las sedes físicas de la PGN</t>
  </si>
  <si>
    <t>La División de Documentación para esta vigencia tiene programada la digitalización de aproximadamente 3.100.000 imágenes que corresponden aproximadamente a 355 ML de expedientes de archivo, a través del Sistema de Gestión Documental Electrónica-SIGDEA; esta actividad se realizará con contratación y se encuentra pendiente de validar la modalidad por parte del grupo de contratación para dar inicio con la ejecución. Dentro de la planeación de esta actividad se tiene contemplado iniciar con los expedientes de la Procuraduría Delegada para la Defensa de los Derechos Humanos y el Grupo Asesores en Derechos Humanos que reposan en el Archivo Central Bogotá. Por otro lado, con el apoyo que se viene dando a la oficina de Selección y Carrera, Grupo SIRI y Grupo de Contratación se han adelantado actividades de digitalización de aproximadamente 692 expedientes o carpetas que corresponde a un 5% aproximado del total proyectado para esta vigencia.</t>
  </si>
  <si>
    <t>675000</t>
  </si>
  <si>
    <t>Número de documentos digitalizados</t>
  </si>
  <si>
    <t>Gestión documental</t>
  </si>
  <si>
    <t>La División de Documentación continúa apoyando a las dependencias de Selección y Carrera, Grupo SIRI y Grupo de Contratación con la intervención archivística que se venía realizando para la adecuada conservación de los expedientes que poseen valores secundarios y el óptimo aprovechamiento de los depósitos destinados para la preservación de los archivos. Así mismo, dentro de la actividad de aplicación de las TRD y TVD para esta vigencia y contemplando la distribución de los recursos asignados, se tiene prevista la intervención a 20 dependencias del nivel central. Sin embargo, el proceso contractual para estas actividades se encuentra pendiente de validación y aprobación por parte del Grupo de Contratación. Una vez se realice la respectiva contratación solicitada en el mes de abril se iniciará el tratamiento archivístico proyectado.</t>
  </si>
  <si>
    <t>84</t>
  </si>
  <si>
    <t>Numero de tablas de retención actualizadas</t>
  </si>
  <si>
    <t>Dentro de la actividad de organización del fondo documental acumulado a nivel territorial para esta vigencia y contemplando la distribución de los recursos asignados, se tiene prevista la intervención en 9 regionales con 202 dependencias que incluyen procuradurías provinciales y judiciales del nivel territorial. No obstante, el proceso contractual para estas actividades se encuentra pendiente de validación y aprobación por parte del Grupo de Contratación. Una vez se realice la contratación solicitada en el mes de abril se iniciará el tratamiento archivístico proyectado.</t>
  </si>
  <si>
    <t>Metros Lineales del fondo documental de la PGN organizado</t>
  </si>
  <si>
    <t>Dentro de la actividad de capacitación para esta vigencia y contemplando la distribución de los recursos asignados, se tiene previsto realizar transferencia de conocimiento a 250 funcionarios del nivel nacional. No obstante, el proceso contractual para estas actividades se encuentra pendiente de validación y aprobación por parte del Grupo de Contratación. Una vez se realice la contratación solicitada desde el mes de abril se iniciará el programa previsto.</t>
  </si>
  <si>
    <t>Número de funcionarios capacitados en Gestión Documental</t>
  </si>
  <si>
    <t>Optimización de  la gestión documental de la PGN</t>
  </si>
  <si>
    <t>A la fecha de corte se han superado las expectativas en el proceso de capacitacion de funcionarios en TI, lo anterior debido a que se han realizado 34 sesiones en los cuales se ha podido capacitar a 2532 funcionarios.</t>
  </si>
  <si>
    <t>Número de funcionarios capacitados en TI</t>
  </si>
  <si>
    <t>Gobierno Digital</t>
  </si>
  <si>
    <t>Gestión de tecnologías de información</t>
  </si>
  <si>
    <t>Mejora de la capacidad técnica de los funcionarios para el aprovechamiento de las tecnologías de información</t>
  </si>
  <si>
    <t>Se hizo la parametrización de todos los indicadores que hacen parte del PEI en el sistema Strategos, en total 39 indicadores</t>
  </si>
  <si>
    <t>Porcentaje de avance en la parametrización de indicadores SIM y STRATEGOS</t>
  </si>
  <si>
    <t>Gestión de la información estadística</t>
  </si>
  <si>
    <t>Gestión y gobierno de datos, información y analítica</t>
  </si>
  <si>
    <t>Mejora de la conectividad y comunicación de datos en las sedes de la PGN</t>
  </si>
  <si>
    <t>Este modelo esta programado para realizarse y presentarse a la alta dirección en el segundo semestre del año</t>
  </si>
  <si>
    <t>Modelo de Arquitectura empresarial en TI formulado</t>
  </si>
  <si>
    <t>Arquitectura institucional</t>
  </si>
  <si>
    <t>Servicio soporte de Oracle, Soporte Mesa de Servicios 6 meses, Comunicaciones Unificadas a Julio, Sala Videoconferencia del Despacho, Soporte Premier Microsoft, Soporte Alero</t>
  </si>
  <si>
    <t>Porcentaje de sistemas con soporte adquirido</t>
  </si>
  <si>
    <t>Optimización de la plataforma tecnológica a nivel nacional</t>
  </si>
  <si>
    <t>Consolidar la modernización y transformación digital de la PGN</t>
  </si>
  <si>
    <t>Se viene gestionando los estudios revios para iniciar el proceso de contratación de la empresa que realice el estudio de cargas laborales</t>
  </si>
  <si>
    <t>Porcentaje implementación del proyecto de estudio de cargas laborales implementado</t>
  </si>
  <si>
    <t>Gestión del talento humano</t>
  </si>
  <si>
    <t xml:space="preserve">Durante el semestre se programo la ejecuion de 46 actualizaciones, de las cules se  dio cumplimiento a 50 actualizaciones correspondiente al 108% de ejecución  </t>
  </si>
  <si>
    <t>Porcentaje de Modelo SWIM implementado</t>
  </si>
  <si>
    <t xml:space="preserve">Transparencia, Acceso a la Información y lucha contra la corrupción </t>
  </si>
  <si>
    <t xml:space="preserve">Se han realizado actualizaciones de acuerdo a las necesidades de la Entidad. Se tiene programado realizar un estudio de cargas de laborales para lograr conseguir una mejor gestión dentro de la organización. Este estudio generará la necesidad de realizar un ajuste importante al manual de funciones. </t>
  </si>
  <si>
    <t>Porcentaje de actualización del Manual de funciones</t>
  </si>
  <si>
    <t>se viene realizando un rpoceso de diagnñostico del sistema de gestión de calidad de acuerdo con la norma ISO 9001-2015. Esto permitirá para el segundo semestre del año realizar los ajustes al mapa de procesos con el fin de dar cumplimiento con este standar de calidad</t>
  </si>
  <si>
    <t>Mapa de procesos actualizado bajo el enfoque del MIPGN</t>
  </si>
  <si>
    <t>Fortalecimiento institucional y simplificación de procesos</t>
  </si>
  <si>
    <t>Planeación Estratégica</t>
  </si>
  <si>
    <t>Se han hecho 5 cursos de inducción con un total de 189 asistentes.</t>
  </si>
  <si>
    <t>Número de cursos de inducción ejecutados</t>
  </si>
  <si>
    <t>De acuerdo con el cronograma de trabajo establecido, este plan de capacitación se realizará en el último trismestre del año 2021 con el fin de establecer el plan de trabajo para la próxima vigencia</t>
  </si>
  <si>
    <t xml:space="preserve">Número de planes de capacitación elaborados </t>
  </si>
  <si>
    <t xml:space="preserve">Puesta en marcha de mecanismos de apropiación del MIPGN </t>
  </si>
  <si>
    <t>Fueron atendidas las 817 estrategias de comunicaciones programadas para el semestre, sobrepasando su cumplimiento con 992 actividades, lo cual representa el 121% de cumplimiento.</t>
  </si>
  <si>
    <t>porcentaje de implementación de estrategias de comunicación MIPGN implementadas</t>
  </si>
  <si>
    <t>Gestión de la comunicación</t>
  </si>
  <si>
    <t>El modelo de gestión del talento humano se basa en las consultorías realizadas en el 2018 a partir de las cuales se formuló el MIPGN. Durante el segundo semestre de 2021 se plantea realizar el planteamiento metodológico para desarrollar este modelo</t>
  </si>
  <si>
    <t xml:space="preserve">100%
</t>
  </si>
  <si>
    <t>Porcentaje de Modelo de gestion del TH desarrollado</t>
  </si>
  <si>
    <t>El modelo de gestión del conocimiento se basa en las consultorías realizadas en el 2018 a partir de las cuales se formuló el MIPGN. Durante el segundo semestre de 2021 se plantea realizar el planteamiento metodológico para desarrollar este modelo</t>
  </si>
  <si>
    <t>Porcentaje del Modelo de gestion  del conocimiento desarrollado</t>
  </si>
  <si>
    <t>Gestión del conocimiento y la innovación</t>
  </si>
  <si>
    <t xml:space="preserve">
Desarrollo de los componentes del Modelo Integrado de Planeación y Gestión de la PGN -MIPGN
</t>
  </si>
  <si>
    <t>Implementar y consolidar el Modelo Integrado de Planeación y Gestión de la PGN -MIPGN</t>
  </si>
  <si>
    <t>EL AVANCE SE AJUSTA DADO EL MAYOR VALOR DE PRESUPUESTO. LICENCIAS PARA EDICIÓN DE DOCUMENTOS, SOPORTE PLATAFORMA MICROSOFT Y PRIMER MES DE SOPORTE SISTEMA HOMINIS. APOYO ESPECIALISTAS AE, BI, DESARROLLADORES, DISEÑADOR, SEGURIDAD, GOBIERNO DIGITAL Y PROYECTOS</t>
  </si>
  <si>
    <t>Número de herramientas de gestión de información actualizadas</t>
  </si>
  <si>
    <t>Integración de  los sistemas de información para optimizar su uso y mejorar la toma de decisiones.</t>
  </si>
  <si>
    <t>A la fecha no se han iniciado las capacitaciones relacionadas con este tema</t>
  </si>
  <si>
    <t>Número de funcionarios capacitados en gestión de información</t>
  </si>
  <si>
    <t xml:space="preserve">Disposición de instancias de gestión de información que permitan su centralización, análisis y generación de sinergias para solucionar problemáticas de la gestión pública. </t>
  </si>
  <si>
    <t>Se han realizado  55 capacitaciones, 24 de ellas en el sistema Strategos y 31 en el SIM.</t>
  </si>
  <si>
    <t>Número de eventos de capacitación en la calidad de información reportada en SIM y STRATEGOS</t>
  </si>
  <si>
    <t>Mejora de  la calidad de la información interna y externa (calidad, confiabilidad, oportunidad, usabilidad)</t>
  </si>
  <si>
    <t>El diseño del modelo lógico de analítica de datos se tiene programado para el segundo semestre de la vigencia</t>
  </si>
  <si>
    <t>Modelo lógico de analítica de datos diseñado</t>
  </si>
  <si>
    <t>Implementación de metodologías, modelos y procesos de gestión de información para la toma de decisiones</t>
  </si>
  <si>
    <t>Fortalecer la gestión de información para la focalización de las actuaciones misionales .</t>
  </si>
  <si>
    <t>A la fecha se han evacuado 1.044 Casos preventivos  de acuerdo con la información misional reportada en el sistema SIM</t>
  </si>
  <si>
    <t>Número de casos preventivos evacuados</t>
  </si>
  <si>
    <t>Defensa del patrimonio público</t>
  </si>
  <si>
    <t>Proceso Preventivo</t>
  </si>
  <si>
    <t>Optimización de  los procesos y tiempos de respuesta en la gestión de la entidad</t>
  </si>
  <si>
    <t>Durante el semestre se ingresaron 357 Fallos y Conceptos y 113 Actos Administrativos en la base de datos SIREL, total en el semestre 470 documentos publicados. Contó con el registro de 503 hipervínculos a actos administrativos en el semestre, 20 actualizaciones a los cuadros consolidados de Comités, Grupos de Trabajo y Delegaciones, fueron atendidas 910 consultas de información de las cuales se enviaron 7539 documentos a usuarios internos y externos. En cuanto a publicaciones, Fueron publicados 57 documentos en el link Normativa página WEB, 9 Flas Jurídicos, ¿en la página Web y 8 notas informativas? ¿Sabía Usted?  en la página web de Relatoría. Como también, se realizó una actualización en la Guía Disciplinaria y se publicó actualización del Decreto 262 de 2000.</t>
  </si>
  <si>
    <t>Porcentaje de unificación de lineas jurisprudenciales disciplinarias.</t>
  </si>
  <si>
    <t>Mejora normativa</t>
  </si>
  <si>
    <t>Relatoria</t>
  </si>
  <si>
    <t xml:space="preserve">Creación de criterios unificados en los procesos misionales. </t>
  </si>
  <si>
    <t>de 41.045 quejas recibidas a la fecha, se han atendido 33.172 para un cumplimiento del indicador de 81%</t>
  </si>
  <si>
    <t>Porcentaje de quejas atendidas</t>
  </si>
  <si>
    <t>Servicio al ciudadano</t>
  </si>
  <si>
    <t>Atención al ciudadano</t>
  </si>
  <si>
    <t>Se han proferios 802 fallos disciplinarios de acuerdo con la información misional reportada en el sistema SIM</t>
  </si>
  <si>
    <t>Número de fallos disciplinarios proferidos</t>
  </si>
  <si>
    <t>Legitimidad de la función pública y administrativa</t>
  </si>
  <si>
    <t>Proceso Disciplinario</t>
  </si>
  <si>
    <t>Implementación de Plan de descongestión</t>
  </si>
  <si>
    <t>Lograr que los procesos misionales se resuelvan en forma oportuna y confiable</t>
  </si>
  <si>
    <t xml:space="preserve">Se cuenta con la actualización de la política de gestión riesgos no obstante esta debe ser aprobada por el comité de control interno, el cual se realizará en el mes de Septiembre de 2021. Esta  actualización se realiza con base a los nuevos lineamientos para la gestión de riesgos del DAFP. Así mismo, se plantea para el segundo semestre la elaboración de una herramienta de gestión de riesgos acorde con esta nueva política. </t>
  </si>
  <si>
    <t>-Herramienta de identificación de riesgos implementada</t>
  </si>
  <si>
    <t>Gestión del Riesgo</t>
  </si>
  <si>
    <t>Implementación de la gestión basada en riesgos aplicada a la lucha anticorrupción.</t>
  </si>
  <si>
    <t>La estrategia de rendicion de cuentas será formulada e implementada en el segundo semestre del año 2021, esta incluira actividades de rendición de cuentas y participación ciudadana</t>
  </si>
  <si>
    <t>- Porcentaje de desarrollo de la estrategia de rendición de cuentas y participación ciudadana</t>
  </si>
  <si>
    <t>Participación Ciudadana</t>
  </si>
  <si>
    <t>Promoción del cumplimiento de la ley de transparencia</t>
  </si>
  <si>
    <t xml:space="preserve">Durante este periodo se han realizado las siguientes capacitaciones: 
- se han capacitado 31 personeros  Y OPERADORES DE LAS OFICINAS DE CONTROL INTERNO DISCIPLINARIO en el departamento del chocó, A EFECTOS DE MEJORAR LA GESTION DE LOS PROCESOS Y OBTENER RESULTADOS QUE IMPACTEN A LA COMUNIDAD
- 5 inspecciones de policia en municipios a crago de la oficina de la provincial de Santafé de Antioquia, EN RELACION AL DEBIDO PROCESO Y DERECHO A LA DEFENSA DENTRO DEL PROCESO POLICIVO 
- 23 PERSONERÍAS MUNICIPALES DE LA JURISDICCIÓN DE LA PROCURADURÍA PROVINCIAL DEL VALLE DE ABURRÁ
-2 Sesiones de capacitación a concejos municipales en LA JURISDICCIÓN DE LA PROCURADURÍA PROVINCIAL de Chaparral, con el objetivo de fortalecer el control político. 
- Capacitación a PERSONEROSY FUNCIONARIOS  DE LAS OFICINAS DE CONTROL INTERNO DISCIPLINARIO "OCID" en 30 municipios de la jurisdicción del la procuraduría provincial de Facatativa, PARA LA APLICACIÓN CORRECTA DE SUS ACTOS, EN LOS TEMAS DISCIPLINARIOS Y DE PREVENCIÓN. 
- 22 funcionarios capacitados en LAS PERSONERÍAS MUNICIPALES YOFICINAS DE CONTROL INTERNO DISCIPLINARIO DE LA JURISDICCIÓN TERRITORIAL DE LA PROCURADURÍA PROVINCIAL DE PASTO
</t>
  </si>
  <si>
    <t>- Porcentaje de  mecanismos de colaboración interinstitucional diseñados e implementados.</t>
  </si>
  <si>
    <t>Defensa de los derechos y garantías fundamentales, ciudadanos, colectivos y del ambiente</t>
  </si>
  <si>
    <t>Proceso de Intervención
Proceso Preventivo
Proceso Disciplinario</t>
  </si>
  <si>
    <t>Fortalecimiento de la capacidad técnica en los entes territoriales para la lucha anticorrupción</t>
  </si>
  <si>
    <t xml:space="preserve">Durante el semestre se realizó un monitoreo, el cual representa el 33% de avance. Lo anterior, basado en una sensibilización y revisión del estado de avance del PAAC. Para el año, fueron programados tres monitoreos cuatrimestrales. </t>
  </si>
  <si>
    <t>-Porcentaje de Implementación del PAAC</t>
  </si>
  <si>
    <t>Implementación de herramientas para combatir la corrupción en todas sus expresiones.</t>
  </si>
  <si>
    <t>- Porcentaje de implementación de canales de participación ciudadana.</t>
  </si>
  <si>
    <t>El modelo de participación ciudadana se plantea realizar a partir del segundo semestre de 2021 a través de los recursos establecido en el Proyecto BID, es la continuación del modelo planteado por Baker Tilly en el 2018 y busca establecer la metodología para su implementación en la PGN</t>
  </si>
  <si>
    <t>- Porcentaje de desarrollo del modelo de participación ciudadana.</t>
  </si>
  <si>
    <t>Fortalecimiento de canales de participación ciudadana</t>
  </si>
  <si>
    <t>El cumplimeinto de la emta se ejecutará en el segundo semestre del año una vez se efectue el comité de Relatoria en la cual se  definirán las guias a actualizar.  La Procuradora Delegada para el seguimiento al Acuerdo de Paz, solicitó incorporar las guías de víctimas y paz producidas por el Fondo de Inversión para la Paz para la PGN</t>
  </si>
  <si>
    <t>60 guías sectoriales</t>
  </si>
  <si>
    <t>60 guías sectoriales
14 Disciplinario
23 Preventivo
23 Intervención</t>
  </si>
  <si>
    <t xml:space="preserve">60 guías sectoriales </t>
  </si>
  <si>
    <t>- Número de guias sectoriales misionales actualizadas.</t>
  </si>
  <si>
    <t>Defensa del orden jurídico</t>
  </si>
  <si>
    <t>Fortalecimiento de la vigilancia preventiva a la gestión pública</t>
  </si>
  <si>
    <t>Reorientar la lucha contra la corrupción y la ineficiencia de la función pública</t>
  </si>
  <si>
    <t xml:space="preserve">Durante el semestre se presenta un avance del 3%, representado en 34 serviddores informados de los 1124 programados. </t>
  </si>
  <si>
    <t>100%
1239 personas</t>
  </si>
  <si>
    <t>100%
1180 personas</t>
  </si>
  <si>
    <t>100%
1124 personas</t>
  </si>
  <si>
    <t>100%
1070 personas
San Andrés: 40
Valle: 80
Santa Marta: 300
Magdalena: 500
Apartadó: 150</t>
  </si>
  <si>
    <t>- Porcentaje de implementación del plan de comunicación  de promoción por el respeto de lo público y la transparencia</t>
  </si>
  <si>
    <t>Se han realizado capacitaciones a 213 funcionarios las cuales fueron programadas a inicio de la vigencia 2021.</t>
  </si>
  <si>
    <t>100%</t>
  </si>
  <si>
    <t>- Número de funcionarios capacitados  en cultura de la legalidad e integridad a nivel central y territorial</t>
  </si>
  <si>
    <t xml:space="preserve">Promoción de la cultura de legalidad e integridad </t>
  </si>
  <si>
    <t>Promover el respeto por el ordenamiento jurídico y la protección del patrimonio público</t>
  </si>
  <si>
    <t>A la fecha se redireccionaron desde la División de Registro y  Control un total de 257.937 PQRSD que corresponden también a la totalidad allegadas a la entidad.</t>
  </si>
  <si>
    <t>- Porcentaje de PQRS redireccionados en los tiempos establecidos</t>
  </si>
  <si>
    <t xml:space="preserve">Celeridad en la respuesta de todas las solicitudes de defensa de los derechos humanos individuales y colectivos de la sociedad. </t>
  </si>
  <si>
    <t xml:space="preserve">Durante el semestre se logró el 13% de avance, dodne se logró la capacitación de  21 funcionarios de los 164 programados para la vigenciade, estas capacitaciones se ejecutaron en la procuraduria Distrital Uno y la procuraduria Provincial Fusagasuga, . </t>
  </si>
  <si>
    <t>164</t>
  </si>
  <si>
    <t xml:space="preserve">- Número de funcionarios capacitados en las conceptualizaciones y herramientas para la protección de derechos
</t>
  </si>
  <si>
    <t xml:space="preserve">Mejora de la capacidad técnica de la PGN para la protección de los derechos </t>
  </si>
  <si>
    <t>Fortalecer la protección de los derechos de las personas en sus diversas dimensiones</t>
  </si>
  <si>
    <t>Justificación u Observaciones</t>
  </si>
  <si>
    <t>Avance acumulado del Indicador META 2021</t>
  </si>
  <si>
    <t>META 2024</t>
  </si>
  <si>
    <t>META 2023</t>
  </si>
  <si>
    <t>META 2022</t>
  </si>
  <si>
    <t>META 2021</t>
  </si>
  <si>
    <t>Meta Cuatrenio</t>
  </si>
  <si>
    <t>UNIDAD</t>
  </si>
  <si>
    <t>INDICADOR</t>
  </si>
  <si>
    <t>Avance del objetivo estratégico</t>
  </si>
  <si>
    <t>POLITICA MIPGN</t>
  </si>
  <si>
    <t>PROCESO SGC</t>
  </si>
  <si>
    <t>ESTRATEGIA</t>
  </si>
  <si>
    <t>OBJETIVO ESTRATÉGICO</t>
  </si>
  <si>
    <t>Plan Estratégico Institucional Provisional 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</si>
</sst>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2"/>
      <color theme="1"/>
      <name val="Calibri"/>
      <family val="2"/>
      <scheme val="minor"/>
    </font>
    <font>
      <sz val="11"/>
      <color theme="1"/>
      <name val="Calibri"/>
      <family val="2"/>
      <scheme val="minor"/>
    </font>
    <font>
      <sz val="11"/>
      <color rgb="FF000000"/>
      <name val="Calibri"/>
      <family val="2"/>
      <scheme val="minor"/>
    </font>
    <font>
      <b/>
      <sz val="11"/>
      <color theme="0"/>
      <name val="Calibri"/>
      <family val="2"/>
      <scheme val="minor"/>
    </font>
    <font>
      <b/>
      <sz val="24"/>
      <color theme="0"/>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2" fillId="0" borderId="0" xfId="0" applyFont="1"/>
    <xf numFmtId="0" fontId="2" fillId="0" borderId="0" xfId="0" applyFont="1" applyAlignment="1">
      <alignment vertical="center"/>
    </xf>
    <xf numFmtId="0" fontId="2" fillId="2" borderId="1" xfId="0" applyFont="1" applyFill="1" applyBorder="1" applyAlignment="1">
      <alignment horizontal="center" wrapText="1"/>
    </xf>
    <xf numFmtId="9" fontId="2" fillId="2" borderId="1" xfId="0" applyNumberFormat="1" applyFont="1" applyFill="1" applyBorder="1" applyAlignment="1">
      <alignment horizontal="center" wrapText="1"/>
    </xf>
    <xf numFmtId="49" fontId="2" fillId="3" borderId="1" xfId="0" applyNumberFormat="1"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0" fontId="2" fillId="2" borderId="1" xfId="0" applyNumberFormat="1" applyFont="1" applyFill="1" applyBorder="1" applyAlignment="1">
      <alignment horizontal="center" wrapText="1"/>
    </xf>
    <xf numFmtId="9" fontId="2" fillId="2" borderId="1" xfId="1" applyFont="1" applyFill="1" applyBorder="1" applyAlignment="1">
      <alignment horizontal="center" vertical="center" wrapText="1"/>
    </xf>
    <xf numFmtId="0" fontId="2" fillId="3" borderId="1" xfId="0" quotePrefix="1" applyFont="1" applyFill="1" applyBorder="1" applyAlignment="1">
      <alignment horizontal="center" vertical="center" wrapText="1"/>
    </xf>
    <xf numFmtId="0" fontId="3" fillId="3" borderId="1" xfId="0" quotePrefix="1" applyFont="1" applyFill="1" applyBorder="1" applyAlignment="1">
      <alignment horizontal="center" vertical="center" wrapText="1"/>
    </xf>
    <xf numFmtId="9" fontId="3" fillId="3" borderId="1" xfId="0" quotePrefix="1" applyNumberFormat="1" applyFont="1" applyFill="1" applyBorder="1" applyAlignment="1">
      <alignment horizontal="center" vertical="center" wrapText="1"/>
    </xf>
    <xf numFmtId="49" fontId="2" fillId="3" borderId="1" xfId="0" quotePrefix="1" applyNumberFormat="1" applyFont="1" applyFill="1" applyBorder="1" applyAlignment="1">
      <alignment horizontal="center" vertical="center" wrapText="1"/>
    </xf>
    <xf numFmtId="9" fontId="2" fillId="3" borderId="1" xfId="0" quotePrefix="1"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9" fontId="2" fillId="4" borderId="1" xfId="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CB46A-7A62-434C-A987-438D98D6E4CC}">
  <sheetPr>
    <pageSetUpPr fitToPage="1"/>
  </sheetPr>
  <dimension ref="A1:N41"/>
  <sheetViews>
    <sheetView showGridLines="0" tabSelected="1" zoomScale="70" zoomScaleNormal="70" workbookViewId="0">
      <selection activeCell="N3" sqref="N3"/>
    </sheetView>
  </sheetViews>
  <sheetFormatPr baseColWidth="10" defaultColWidth="11" defaultRowHeight="15" x14ac:dyDescent="0.2"/>
  <cols>
    <col min="1" max="1" width="18.1640625" style="1" customWidth="1"/>
    <col min="2" max="2" width="15.83203125" style="1" customWidth="1"/>
    <col min="3" max="3" width="15.1640625" style="1" customWidth="1"/>
    <col min="4" max="5" width="16.6640625" style="1" customWidth="1"/>
    <col min="6" max="6" width="33" style="2" customWidth="1"/>
    <col min="7" max="7" width="13.1640625" style="1" customWidth="1"/>
    <col min="8" max="8" width="17.6640625" style="1" customWidth="1"/>
    <col min="9" max="9" width="13" style="1" customWidth="1"/>
    <col min="10" max="11" width="9.33203125" style="1" customWidth="1"/>
    <col min="12" max="12" width="8.1640625" style="1" customWidth="1"/>
    <col min="13" max="13" width="30.33203125" style="1" customWidth="1"/>
    <col min="14" max="14" width="62.1640625" style="1" customWidth="1"/>
    <col min="15" max="16384" width="11" style="1"/>
  </cols>
  <sheetData>
    <row r="1" spans="1:14" ht="48.75" customHeight="1" x14ac:dyDescent="0.2">
      <c r="A1" s="19" t="s">
        <v>168</v>
      </c>
      <c r="B1" s="19"/>
      <c r="C1" s="19"/>
      <c r="D1" s="19"/>
      <c r="E1" s="19"/>
      <c r="F1" s="19"/>
      <c r="G1" s="19"/>
      <c r="H1" s="19"/>
      <c r="I1" s="19"/>
      <c r="J1" s="19"/>
      <c r="K1" s="19"/>
      <c r="L1" s="19"/>
      <c r="M1" s="19"/>
      <c r="N1" s="19"/>
    </row>
    <row r="2" spans="1:14" ht="60.75" customHeight="1" x14ac:dyDescent="0.2">
      <c r="A2" s="18" t="s">
        <v>167</v>
      </c>
      <c r="B2" s="18" t="s">
        <v>166</v>
      </c>
      <c r="C2" s="18" t="s">
        <v>165</v>
      </c>
      <c r="D2" s="18" t="s">
        <v>164</v>
      </c>
      <c r="E2" s="18" t="s">
        <v>163</v>
      </c>
      <c r="F2" s="17" t="s">
        <v>162</v>
      </c>
      <c r="G2" s="17" t="s">
        <v>161</v>
      </c>
      <c r="H2" s="17" t="s">
        <v>160</v>
      </c>
      <c r="I2" s="17" t="s">
        <v>159</v>
      </c>
      <c r="J2" s="17" t="s">
        <v>158</v>
      </c>
      <c r="K2" s="17" t="s">
        <v>157</v>
      </c>
      <c r="L2" s="17" t="s">
        <v>156</v>
      </c>
      <c r="M2" s="17" t="s">
        <v>155</v>
      </c>
      <c r="N2" s="17" t="s">
        <v>154</v>
      </c>
    </row>
    <row r="3" spans="1:14" ht="96" x14ac:dyDescent="0.2">
      <c r="A3" s="21" t="s">
        <v>153</v>
      </c>
      <c r="B3" s="9" t="s">
        <v>152</v>
      </c>
      <c r="C3" s="15" t="s">
        <v>118</v>
      </c>
      <c r="D3" s="15" t="s">
        <v>117</v>
      </c>
      <c r="E3" s="20">
        <v>0.56499999999999995</v>
      </c>
      <c r="F3" s="15" t="s">
        <v>151</v>
      </c>
      <c r="G3" s="15" t="s">
        <v>10</v>
      </c>
      <c r="H3" s="12">
        <f>+SUM(I3:L3)</f>
        <v>716</v>
      </c>
      <c r="I3" s="15" t="s">
        <v>150</v>
      </c>
      <c r="J3" s="12">
        <f>+ROUND(I3*1.2,0)</f>
        <v>197</v>
      </c>
      <c r="K3" s="12">
        <f>+ROUND(J3*1.2,0)</f>
        <v>236</v>
      </c>
      <c r="L3" s="12">
        <f>+ROUND(K3*1.2,0)</f>
        <v>283</v>
      </c>
      <c r="M3" s="8">
        <v>0.13</v>
      </c>
      <c r="N3" s="7" t="s">
        <v>149</v>
      </c>
    </row>
    <row r="4" spans="1:14" ht="59.25" customHeight="1" x14ac:dyDescent="0.2">
      <c r="A4" s="21"/>
      <c r="B4" s="9" t="s">
        <v>148</v>
      </c>
      <c r="C4" s="15" t="s">
        <v>100</v>
      </c>
      <c r="D4" s="15" t="s">
        <v>99</v>
      </c>
      <c r="E4" s="20"/>
      <c r="F4" s="15" t="s">
        <v>147</v>
      </c>
      <c r="G4" s="15" t="s">
        <v>3</v>
      </c>
      <c r="H4" s="16">
        <v>1</v>
      </c>
      <c r="I4" s="15" t="s">
        <v>142</v>
      </c>
      <c r="J4" s="15" t="s">
        <v>142</v>
      </c>
      <c r="K4" s="15" t="s">
        <v>142</v>
      </c>
      <c r="L4" s="15" t="s">
        <v>142</v>
      </c>
      <c r="M4" s="8">
        <v>1</v>
      </c>
      <c r="N4" s="7" t="s">
        <v>146</v>
      </c>
    </row>
    <row r="5" spans="1:14" ht="114" customHeight="1" x14ac:dyDescent="0.2">
      <c r="A5" s="21" t="s">
        <v>145</v>
      </c>
      <c r="B5" s="21" t="s">
        <v>144</v>
      </c>
      <c r="C5" s="15" t="s">
        <v>65</v>
      </c>
      <c r="D5" s="15" t="s">
        <v>51</v>
      </c>
      <c r="E5" s="20">
        <v>0.51500000000000001</v>
      </c>
      <c r="F5" s="15" t="s">
        <v>143</v>
      </c>
      <c r="G5" s="15" t="s">
        <v>3</v>
      </c>
      <c r="H5" s="16">
        <v>1</v>
      </c>
      <c r="I5" s="15" t="s">
        <v>142</v>
      </c>
      <c r="J5" s="15" t="s">
        <v>142</v>
      </c>
      <c r="K5" s="15" t="s">
        <v>142</v>
      </c>
      <c r="L5" s="15" t="s">
        <v>142</v>
      </c>
      <c r="M5" s="8">
        <v>1</v>
      </c>
      <c r="N5" s="7" t="s">
        <v>141</v>
      </c>
    </row>
    <row r="6" spans="1:14" ht="176" x14ac:dyDescent="0.2">
      <c r="A6" s="21"/>
      <c r="B6" s="21"/>
      <c r="C6" s="15" t="s">
        <v>65</v>
      </c>
      <c r="D6" s="15" t="s">
        <v>51</v>
      </c>
      <c r="E6" s="20"/>
      <c r="F6" s="15" t="s">
        <v>140</v>
      </c>
      <c r="G6" s="15" t="s">
        <v>3</v>
      </c>
      <c r="H6" s="16">
        <v>1</v>
      </c>
      <c r="I6" s="15" t="s">
        <v>139</v>
      </c>
      <c r="J6" s="15" t="s">
        <v>138</v>
      </c>
      <c r="K6" s="15" t="s">
        <v>137</v>
      </c>
      <c r="L6" s="15" t="s">
        <v>136</v>
      </c>
      <c r="M6" s="4">
        <v>0.03</v>
      </c>
      <c r="N6" s="3" t="s">
        <v>135</v>
      </c>
    </row>
    <row r="7" spans="1:14" ht="95.25" customHeight="1" x14ac:dyDescent="0.2">
      <c r="A7" s="21" t="s">
        <v>134</v>
      </c>
      <c r="B7" s="9" t="s">
        <v>133</v>
      </c>
      <c r="C7" s="13" t="s">
        <v>118</v>
      </c>
      <c r="D7" s="13" t="s">
        <v>132</v>
      </c>
      <c r="E7" s="20">
        <v>0.10428571428571429</v>
      </c>
      <c r="F7" s="13" t="s">
        <v>131</v>
      </c>
      <c r="G7" s="13" t="s">
        <v>10</v>
      </c>
      <c r="H7" s="13" t="s">
        <v>130</v>
      </c>
      <c r="I7" s="13" t="s">
        <v>129</v>
      </c>
      <c r="J7" s="13" t="s">
        <v>128</v>
      </c>
      <c r="K7" s="13" t="s">
        <v>128</v>
      </c>
      <c r="L7" s="13" t="s">
        <v>128</v>
      </c>
      <c r="M7" s="8">
        <v>0</v>
      </c>
      <c r="N7" s="7" t="s">
        <v>127</v>
      </c>
    </row>
    <row r="8" spans="1:14" ht="64" x14ac:dyDescent="0.2">
      <c r="A8" s="21"/>
      <c r="B8" s="21" t="s">
        <v>126</v>
      </c>
      <c r="C8" s="13" t="s">
        <v>65</v>
      </c>
      <c r="D8" s="13" t="s">
        <v>113</v>
      </c>
      <c r="E8" s="20"/>
      <c r="F8" s="13" t="s">
        <v>125</v>
      </c>
      <c r="G8" s="13" t="s">
        <v>3</v>
      </c>
      <c r="H8" s="14">
        <v>1</v>
      </c>
      <c r="I8" s="14">
        <v>1</v>
      </c>
      <c r="J8" s="14">
        <v>1</v>
      </c>
      <c r="K8" s="14">
        <v>1</v>
      </c>
      <c r="L8" s="14">
        <v>1</v>
      </c>
      <c r="M8" s="8">
        <v>0</v>
      </c>
      <c r="N8" s="7" t="s">
        <v>124</v>
      </c>
    </row>
    <row r="9" spans="1:14" ht="54.75" customHeight="1" x14ac:dyDescent="0.2">
      <c r="A9" s="21"/>
      <c r="B9" s="21"/>
      <c r="C9" s="13" t="s">
        <v>65</v>
      </c>
      <c r="D9" s="13" t="s">
        <v>113</v>
      </c>
      <c r="E9" s="20"/>
      <c r="F9" s="13" t="s">
        <v>123</v>
      </c>
      <c r="G9" s="13" t="s">
        <v>3</v>
      </c>
      <c r="H9" s="14">
        <v>1</v>
      </c>
      <c r="I9" s="14">
        <v>1</v>
      </c>
      <c r="J9" s="14">
        <v>1</v>
      </c>
      <c r="K9" s="14">
        <v>1</v>
      </c>
      <c r="L9" s="14">
        <v>1</v>
      </c>
      <c r="M9" s="8">
        <v>0</v>
      </c>
      <c r="N9" s="7" t="s">
        <v>111</v>
      </c>
    </row>
    <row r="10" spans="1:14" ht="81" customHeight="1" x14ac:dyDescent="0.2">
      <c r="A10" s="21"/>
      <c r="B10" s="9" t="s">
        <v>122</v>
      </c>
      <c r="C10" s="13" t="s">
        <v>57</v>
      </c>
      <c r="D10" s="13" t="s">
        <v>51</v>
      </c>
      <c r="E10" s="20"/>
      <c r="F10" s="13" t="s">
        <v>121</v>
      </c>
      <c r="G10" s="13" t="s">
        <v>3</v>
      </c>
      <c r="H10" s="14">
        <v>1</v>
      </c>
      <c r="I10" s="14">
        <v>1</v>
      </c>
      <c r="J10" s="14">
        <v>1</v>
      </c>
      <c r="K10" s="14">
        <v>1</v>
      </c>
      <c r="L10" s="14">
        <v>1</v>
      </c>
      <c r="M10" s="8">
        <v>0.33</v>
      </c>
      <c r="N10" s="7" t="s">
        <v>120</v>
      </c>
    </row>
    <row r="11" spans="1:14" ht="43.5" customHeight="1" x14ac:dyDescent="0.2">
      <c r="A11" s="21"/>
      <c r="B11" s="9" t="s">
        <v>119</v>
      </c>
      <c r="C11" s="13" t="s">
        <v>118</v>
      </c>
      <c r="D11" s="13" t="s">
        <v>117</v>
      </c>
      <c r="E11" s="20"/>
      <c r="F11" s="13" t="s">
        <v>116</v>
      </c>
      <c r="G11" s="13" t="s">
        <v>3</v>
      </c>
      <c r="H11" s="14">
        <v>1</v>
      </c>
      <c r="I11" s="14">
        <v>1</v>
      </c>
      <c r="J11" s="14">
        <v>1</v>
      </c>
      <c r="K11" s="14">
        <v>1</v>
      </c>
      <c r="L11" s="14">
        <v>1</v>
      </c>
      <c r="M11" s="8">
        <v>0.4</v>
      </c>
      <c r="N11" s="7" t="s">
        <v>115</v>
      </c>
    </row>
    <row r="12" spans="1:14" ht="105" customHeight="1" x14ac:dyDescent="0.2">
      <c r="A12" s="21"/>
      <c r="B12" s="9" t="s">
        <v>114</v>
      </c>
      <c r="C12" s="13" t="s">
        <v>100</v>
      </c>
      <c r="D12" s="13" t="s">
        <v>113</v>
      </c>
      <c r="E12" s="20"/>
      <c r="F12" s="13" t="s">
        <v>112</v>
      </c>
      <c r="G12" s="13" t="s">
        <v>3</v>
      </c>
      <c r="H12" s="14">
        <v>1</v>
      </c>
      <c r="I12" s="14">
        <v>1</v>
      </c>
      <c r="J12" s="14">
        <v>1</v>
      </c>
      <c r="K12" s="14">
        <v>1</v>
      </c>
      <c r="L12" s="14">
        <v>1</v>
      </c>
      <c r="M12" s="4">
        <v>0</v>
      </c>
      <c r="N12" s="3" t="s">
        <v>111</v>
      </c>
    </row>
    <row r="13" spans="1:14" ht="96" x14ac:dyDescent="0.2">
      <c r="A13" s="21"/>
      <c r="B13" s="9" t="s">
        <v>110</v>
      </c>
      <c r="C13" s="13" t="s">
        <v>57</v>
      </c>
      <c r="D13" s="13" t="s">
        <v>109</v>
      </c>
      <c r="E13" s="20"/>
      <c r="F13" s="13" t="s">
        <v>108</v>
      </c>
      <c r="G13" s="13" t="s">
        <v>10</v>
      </c>
      <c r="H13" s="13">
        <v>1</v>
      </c>
      <c r="I13" s="13">
        <v>1</v>
      </c>
      <c r="J13" s="13">
        <v>1</v>
      </c>
      <c r="K13" s="13">
        <v>1</v>
      </c>
      <c r="L13" s="13">
        <v>1</v>
      </c>
      <c r="M13" s="8">
        <v>0</v>
      </c>
      <c r="N13" s="7" t="s">
        <v>107</v>
      </c>
    </row>
    <row r="14" spans="1:14" ht="93.75" customHeight="1" x14ac:dyDescent="0.2">
      <c r="A14" s="21" t="s">
        <v>106</v>
      </c>
      <c r="B14" s="21" t="s">
        <v>105</v>
      </c>
      <c r="C14" s="9" t="s">
        <v>104</v>
      </c>
      <c r="D14" s="9" t="s">
        <v>103</v>
      </c>
      <c r="E14" s="20">
        <v>0.65</v>
      </c>
      <c r="F14" s="9" t="s">
        <v>102</v>
      </c>
      <c r="G14" s="9" t="s">
        <v>10</v>
      </c>
      <c r="H14" s="9">
        <f>+SUM(I14:L14)</f>
        <v>7521</v>
      </c>
      <c r="I14" s="9">
        <v>1745</v>
      </c>
      <c r="J14" s="9">
        <f>+ROUND(I14*1.05,0)</f>
        <v>1832</v>
      </c>
      <c r="K14" s="9">
        <f>+ROUND(J14*1.05,0)</f>
        <v>1924</v>
      </c>
      <c r="L14" s="9">
        <f>+ROUND(K14*1.05,0)</f>
        <v>2020</v>
      </c>
      <c r="M14" s="4">
        <v>0.46</v>
      </c>
      <c r="N14" s="3" t="s">
        <v>101</v>
      </c>
    </row>
    <row r="15" spans="1:14" ht="127.5" customHeight="1" x14ac:dyDescent="0.2">
      <c r="A15" s="21"/>
      <c r="B15" s="21"/>
      <c r="C15" s="9" t="s">
        <v>100</v>
      </c>
      <c r="D15" s="9" t="s">
        <v>99</v>
      </c>
      <c r="E15" s="20"/>
      <c r="F15" s="9" t="s">
        <v>98</v>
      </c>
      <c r="G15" s="9" t="s">
        <v>3</v>
      </c>
      <c r="H15" s="6">
        <v>0.9</v>
      </c>
      <c r="I15" s="6">
        <v>0.85</v>
      </c>
      <c r="J15" s="6">
        <v>0.87</v>
      </c>
      <c r="K15" s="6">
        <v>0.9</v>
      </c>
      <c r="L15" s="6">
        <v>0.9</v>
      </c>
      <c r="M15" s="4">
        <v>0.81</v>
      </c>
      <c r="N15" s="7" t="s">
        <v>97</v>
      </c>
    </row>
    <row r="16" spans="1:14" ht="46.5" customHeight="1" x14ac:dyDescent="0.2">
      <c r="A16" s="21"/>
      <c r="B16" s="9" t="s">
        <v>96</v>
      </c>
      <c r="C16" s="12" t="s">
        <v>95</v>
      </c>
      <c r="D16" s="12" t="s">
        <v>94</v>
      </c>
      <c r="E16" s="20"/>
      <c r="F16" s="12" t="s">
        <v>93</v>
      </c>
      <c r="G16" s="12" t="s">
        <v>3</v>
      </c>
      <c r="H16" s="6">
        <v>1</v>
      </c>
      <c r="I16" s="6">
        <v>1</v>
      </c>
      <c r="J16" s="6">
        <v>1</v>
      </c>
      <c r="K16" s="6">
        <v>1</v>
      </c>
      <c r="L16" s="6">
        <v>1</v>
      </c>
      <c r="M16" s="8">
        <v>1</v>
      </c>
      <c r="N16" s="7" t="s">
        <v>92</v>
      </c>
    </row>
    <row r="17" spans="1:14" ht="96" x14ac:dyDescent="0.2">
      <c r="A17" s="21"/>
      <c r="B17" s="9" t="s">
        <v>91</v>
      </c>
      <c r="C17" s="9" t="s">
        <v>90</v>
      </c>
      <c r="D17" s="9" t="s">
        <v>89</v>
      </c>
      <c r="E17" s="20"/>
      <c r="F17" s="9" t="s">
        <v>88</v>
      </c>
      <c r="G17" s="9" t="s">
        <v>10</v>
      </c>
      <c r="H17" s="9">
        <f>+SUM(I17:L17)</f>
        <v>13682</v>
      </c>
      <c r="I17" s="9">
        <v>3174</v>
      </c>
      <c r="J17" s="9">
        <f>+ROUND(I17*1.05,0)</f>
        <v>3333</v>
      </c>
      <c r="K17" s="9">
        <f>+ROUND(J17*1.05,0)</f>
        <v>3500</v>
      </c>
      <c r="L17" s="9">
        <f>+ROUND(K17*1.05,0)</f>
        <v>3675</v>
      </c>
      <c r="M17" s="4">
        <v>0.33</v>
      </c>
      <c r="N17" s="3" t="s">
        <v>87</v>
      </c>
    </row>
    <row r="18" spans="1:14" ht="240.75" customHeight="1" x14ac:dyDescent="0.2">
      <c r="A18" s="21" t="s">
        <v>86</v>
      </c>
      <c r="B18" s="9" t="s">
        <v>85</v>
      </c>
      <c r="C18" s="9" t="s">
        <v>37</v>
      </c>
      <c r="D18" s="9" t="s">
        <v>36</v>
      </c>
      <c r="E18" s="20">
        <v>0.19249999999999998</v>
      </c>
      <c r="F18" s="9" t="s">
        <v>84</v>
      </c>
      <c r="G18" s="9" t="s">
        <v>10</v>
      </c>
      <c r="H18" s="9">
        <v>1</v>
      </c>
      <c r="I18" s="9">
        <v>1</v>
      </c>
      <c r="J18" s="9">
        <v>1</v>
      </c>
      <c r="K18" s="9">
        <v>1</v>
      </c>
      <c r="L18" s="9">
        <v>1</v>
      </c>
      <c r="M18" s="4">
        <v>0</v>
      </c>
      <c r="N18" s="3" t="s">
        <v>83</v>
      </c>
    </row>
    <row r="19" spans="1:14" ht="128" x14ac:dyDescent="0.2">
      <c r="A19" s="21"/>
      <c r="B19" s="9" t="s">
        <v>82</v>
      </c>
      <c r="C19" s="9" t="s">
        <v>37</v>
      </c>
      <c r="D19" s="9" t="s">
        <v>36</v>
      </c>
      <c r="E19" s="20"/>
      <c r="F19" s="9" t="s">
        <v>81</v>
      </c>
      <c r="G19" s="9" t="s">
        <v>10</v>
      </c>
      <c r="H19" s="9">
        <f>+SUM(I19:L19)</f>
        <v>384</v>
      </c>
      <c r="I19" s="9">
        <v>96</v>
      </c>
      <c r="J19" s="9">
        <v>96</v>
      </c>
      <c r="K19" s="9">
        <v>96</v>
      </c>
      <c r="L19" s="9">
        <v>96</v>
      </c>
      <c r="M19" s="8">
        <v>0.56999999999999995</v>
      </c>
      <c r="N19" s="7" t="s">
        <v>80</v>
      </c>
    </row>
    <row r="20" spans="1:14" ht="192" x14ac:dyDescent="0.2">
      <c r="A20" s="21"/>
      <c r="B20" s="9" t="s">
        <v>79</v>
      </c>
      <c r="C20" s="9" t="s">
        <v>37</v>
      </c>
      <c r="D20" s="9" t="s">
        <v>36</v>
      </c>
      <c r="E20" s="20"/>
      <c r="F20" s="9" t="s">
        <v>78</v>
      </c>
      <c r="G20" s="9" t="s">
        <v>10</v>
      </c>
      <c r="H20" s="9">
        <f>+SUM(I20:L20)</f>
        <v>6000</v>
      </c>
      <c r="I20" s="9">
        <v>1500</v>
      </c>
      <c r="J20" s="9">
        <v>1500</v>
      </c>
      <c r="K20" s="9">
        <v>1500</v>
      </c>
      <c r="L20" s="9">
        <v>1500</v>
      </c>
      <c r="M20" s="8">
        <v>0</v>
      </c>
      <c r="N20" s="7" t="s">
        <v>77</v>
      </c>
    </row>
    <row r="21" spans="1:14" ht="96" x14ac:dyDescent="0.2">
      <c r="A21" s="21"/>
      <c r="B21" s="9" t="s">
        <v>76</v>
      </c>
      <c r="C21" s="9" t="s">
        <v>32</v>
      </c>
      <c r="D21" s="9" t="s">
        <v>31</v>
      </c>
      <c r="E21" s="20"/>
      <c r="F21" s="9" t="s">
        <v>75</v>
      </c>
      <c r="G21" s="9" t="s">
        <v>10</v>
      </c>
      <c r="H21" s="9">
        <v>6</v>
      </c>
      <c r="I21" s="9">
        <v>6</v>
      </c>
      <c r="J21" s="9">
        <v>6</v>
      </c>
      <c r="K21" s="9">
        <v>6</v>
      </c>
      <c r="L21" s="9">
        <v>6</v>
      </c>
      <c r="M21" s="11">
        <f>1.2/6</f>
        <v>0.19999999999999998</v>
      </c>
      <c r="N21" s="7" t="s">
        <v>74</v>
      </c>
    </row>
    <row r="22" spans="1:14" ht="64" x14ac:dyDescent="0.2">
      <c r="A22" s="21" t="s">
        <v>73</v>
      </c>
      <c r="B22" s="21" t="s">
        <v>72</v>
      </c>
      <c r="C22" s="9" t="s">
        <v>37</v>
      </c>
      <c r="D22" s="9" t="s">
        <v>71</v>
      </c>
      <c r="E22" s="20">
        <v>0.3888888888888889</v>
      </c>
      <c r="F22" s="9" t="s">
        <v>70</v>
      </c>
      <c r="G22" s="9" t="s">
        <v>3</v>
      </c>
      <c r="H22" s="6">
        <v>1</v>
      </c>
      <c r="I22" s="6">
        <v>1</v>
      </c>
      <c r="J22" s="6">
        <v>1</v>
      </c>
      <c r="K22" s="6">
        <v>1</v>
      </c>
      <c r="L22" s="6">
        <v>1</v>
      </c>
      <c r="M22" s="8">
        <v>0</v>
      </c>
      <c r="N22" s="7" t="s">
        <v>69</v>
      </c>
    </row>
    <row r="23" spans="1:14" ht="64" x14ac:dyDescent="0.2">
      <c r="A23" s="21"/>
      <c r="B23" s="21"/>
      <c r="C23" s="9" t="s">
        <v>48</v>
      </c>
      <c r="D23" s="9" t="s">
        <v>48</v>
      </c>
      <c r="E23" s="20"/>
      <c r="F23" s="9" t="s">
        <v>68</v>
      </c>
      <c r="G23" s="9" t="s">
        <v>3</v>
      </c>
      <c r="H23" s="6">
        <v>1</v>
      </c>
      <c r="I23" s="6" t="s">
        <v>67</v>
      </c>
      <c r="J23" s="6" t="s">
        <v>67</v>
      </c>
      <c r="K23" s="6" t="s">
        <v>67</v>
      </c>
      <c r="L23" s="6" t="s">
        <v>67</v>
      </c>
      <c r="M23" s="8">
        <v>0</v>
      </c>
      <c r="N23" s="7" t="s">
        <v>66</v>
      </c>
    </row>
    <row r="24" spans="1:14" ht="80" x14ac:dyDescent="0.2">
      <c r="A24" s="21"/>
      <c r="B24" s="21"/>
      <c r="C24" s="9" t="s">
        <v>65</v>
      </c>
      <c r="D24" s="9" t="s">
        <v>51</v>
      </c>
      <c r="E24" s="20"/>
      <c r="F24" s="9" t="s">
        <v>64</v>
      </c>
      <c r="G24" s="9" t="s">
        <v>3</v>
      </c>
      <c r="H24" s="6">
        <v>1</v>
      </c>
      <c r="I24" s="6">
        <v>1</v>
      </c>
      <c r="J24" s="6">
        <v>1</v>
      </c>
      <c r="K24" s="6">
        <v>1</v>
      </c>
      <c r="L24" s="6">
        <v>1</v>
      </c>
      <c r="M24" s="8">
        <v>1</v>
      </c>
      <c r="N24" s="7" t="s">
        <v>63</v>
      </c>
    </row>
    <row r="25" spans="1:14" ht="48" x14ac:dyDescent="0.2">
      <c r="A25" s="21"/>
      <c r="B25" s="21" t="s">
        <v>62</v>
      </c>
      <c r="C25" s="9" t="s">
        <v>48</v>
      </c>
      <c r="D25" s="9" t="s">
        <v>48</v>
      </c>
      <c r="E25" s="20"/>
      <c r="F25" s="9" t="s">
        <v>61</v>
      </c>
      <c r="G25" s="9" t="s">
        <v>10</v>
      </c>
      <c r="H25" s="9">
        <v>4</v>
      </c>
      <c r="I25" s="9">
        <v>1</v>
      </c>
      <c r="J25" s="9">
        <v>1</v>
      </c>
      <c r="K25" s="9">
        <v>1</v>
      </c>
      <c r="L25" s="9">
        <v>1</v>
      </c>
      <c r="M25" s="4">
        <v>0</v>
      </c>
      <c r="N25" s="3" t="s">
        <v>60</v>
      </c>
    </row>
    <row r="26" spans="1:14" ht="32" x14ac:dyDescent="0.2">
      <c r="A26" s="21"/>
      <c r="B26" s="21"/>
      <c r="C26" s="9" t="s">
        <v>48</v>
      </c>
      <c r="D26" s="9" t="s">
        <v>48</v>
      </c>
      <c r="E26" s="20"/>
      <c r="F26" s="9" t="s">
        <v>59</v>
      </c>
      <c r="G26" s="9" t="s">
        <v>10</v>
      </c>
      <c r="H26" s="9">
        <v>40</v>
      </c>
      <c r="I26" s="9">
        <v>10</v>
      </c>
      <c r="J26" s="9">
        <v>10</v>
      </c>
      <c r="K26" s="9">
        <v>10</v>
      </c>
      <c r="L26" s="9">
        <v>10</v>
      </c>
      <c r="M26" s="4">
        <v>0.5</v>
      </c>
      <c r="N26" s="3" t="s">
        <v>58</v>
      </c>
    </row>
    <row r="27" spans="1:14" ht="64" x14ac:dyDescent="0.2">
      <c r="A27" s="21"/>
      <c r="B27" s="21"/>
      <c r="C27" s="9" t="s">
        <v>57</v>
      </c>
      <c r="D27" s="9" t="s">
        <v>56</v>
      </c>
      <c r="E27" s="20"/>
      <c r="F27" s="9" t="s">
        <v>55</v>
      </c>
      <c r="G27" s="9" t="s">
        <v>10</v>
      </c>
      <c r="H27" s="9">
        <v>1</v>
      </c>
      <c r="I27" s="9">
        <v>1</v>
      </c>
      <c r="J27" s="9">
        <v>1</v>
      </c>
      <c r="K27" s="9">
        <v>1</v>
      </c>
      <c r="L27" s="9">
        <v>1</v>
      </c>
      <c r="M27" s="4">
        <v>0</v>
      </c>
      <c r="N27" s="3" t="s">
        <v>54</v>
      </c>
    </row>
    <row r="28" spans="1:14" ht="105" customHeight="1" x14ac:dyDescent="0.2">
      <c r="A28" s="21"/>
      <c r="B28" s="21"/>
      <c r="C28" s="9" t="s">
        <v>48</v>
      </c>
      <c r="D28" s="9" t="s">
        <v>48</v>
      </c>
      <c r="E28" s="20"/>
      <c r="F28" s="9" t="s">
        <v>53</v>
      </c>
      <c r="G28" s="9" t="s">
        <v>3</v>
      </c>
      <c r="H28" s="6">
        <v>1</v>
      </c>
      <c r="I28" s="6">
        <v>1</v>
      </c>
      <c r="J28" s="6">
        <v>1</v>
      </c>
      <c r="K28" s="6">
        <v>1</v>
      </c>
      <c r="L28" s="6">
        <v>1</v>
      </c>
      <c r="M28" s="4">
        <v>1</v>
      </c>
      <c r="N28" s="3" t="s">
        <v>52</v>
      </c>
    </row>
    <row r="29" spans="1:14" ht="105" customHeight="1" x14ac:dyDescent="0.2">
      <c r="A29" s="21"/>
      <c r="B29" s="21"/>
      <c r="C29" s="9" t="s">
        <v>37</v>
      </c>
      <c r="D29" s="9" t="s">
        <v>51</v>
      </c>
      <c r="E29" s="20"/>
      <c r="F29" s="9" t="s">
        <v>50</v>
      </c>
      <c r="G29" s="9" t="s">
        <v>3</v>
      </c>
      <c r="H29" s="6">
        <v>1</v>
      </c>
      <c r="I29" s="6">
        <v>1</v>
      </c>
      <c r="J29" s="6">
        <v>1</v>
      </c>
      <c r="K29" s="6">
        <v>1</v>
      </c>
      <c r="L29" s="6">
        <v>1</v>
      </c>
      <c r="M29" s="8">
        <v>1</v>
      </c>
      <c r="N29" s="7" t="s">
        <v>49</v>
      </c>
    </row>
    <row r="30" spans="1:14" ht="48" x14ac:dyDescent="0.2">
      <c r="A30" s="21"/>
      <c r="B30" s="21"/>
      <c r="C30" s="9" t="s">
        <v>48</v>
      </c>
      <c r="D30" s="9" t="s">
        <v>48</v>
      </c>
      <c r="E30" s="20"/>
      <c r="F30" s="9" t="s">
        <v>47</v>
      </c>
      <c r="G30" s="9" t="s">
        <v>3</v>
      </c>
      <c r="H30" s="6">
        <v>1</v>
      </c>
      <c r="I30" s="6">
        <v>1</v>
      </c>
      <c r="J30" s="6">
        <v>1</v>
      </c>
      <c r="K30" s="6">
        <v>1</v>
      </c>
      <c r="L30" s="6">
        <v>1</v>
      </c>
      <c r="M30" s="4">
        <v>0</v>
      </c>
      <c r="N30" s="3" t="s">
        <v>46</v>
      </c>
    </row>
    <row r="31" spans="1:14" ht="48" x14ac:dyDescent="0.2">
      <c r="A31" s="21" t="s">
        <v>45</v>
      </c>
      <c r="B31" s="21" t="s">
        <v>44</v>
      </c>
      <c r="C31" s="9" t="s">
        <v>32</v>
      </c>
      <c r="D31" s="9" t="s">
        <v>31</v>
      </c>
      <c r="E31" s="22">
        <v>0.41622727272727272</v>
      </c>
      <c r="F31" s="9" t="s">
        <v>43</v>
      </c>
      <c r="G31" s="9" t="s">
        <v>3</v>
      </c>
      <c r="H31" s="6">
        <v>1</v>
      </c>
      <c r="I31" s="6">
        <v>1</v>
      </c>
      <c r="J31" s="6">
        <v>1</v>
      </c>
      <c r="K31" s="6">
        <v>1</v>
      </c>
      <c r="L31" s="6">
        <v>1</v>
      </c>
      <c r="M31" s="4">
        <v>1</v>
      </c>
      <c r="N31" s="3" t="s">
        <v>42</v>
      </c>
    </row>
    <row r="32" spans="1:14" ht="32" x14ac:dyDescent="0.2">
      <c r="A32" s="21"/>
      <c r="B32" s="21"/>
      <c r="C32" s="9" t="s">
        <v>41</v>
      </c>
      <c r="D32" s="9" t="s">
        <v>31</v>
      </c>
      <c r="E32" s="22"/>
      <c r="F32" s="9" t="s">
        <v>40</v>
      </c>
      <c r="G32" s="9" t="s">
        <v>10</v>
      </c>
      <c r="H32" s="9">
        <v>1</v>
      </c>
      <c r="I32" s="9">
        <v>1</v>
      </c>
      <c r="J32" s="9">
        <v>1</v>
      </c>
      <c r="K32" s="9">
        <v>1</v>
      </c>
      <c r="L32" s="9">
        <v>1</v>
      </c>
      <c r="M32" s="4">
        <v>0</v>
      </c>
      <c r="N32" s="3" t="s">
        <v>39</v>
      </c>
    </row>
    <row r="33" spans="1:14" ht="165" customHeight="1" x14ac:dyDescent="0.2">
      <c r="A33" s="21"/>
      <c r="B33" s="9" t="s">
        <v>38</v>
      </c>
      <c r="C33" s="9" t="s">
        <v>37</v>
      </c>
      <c r="D33" s="9" t="s">
        <v>36</v>
      </c>
      <c r="E33" s="22"/>
      <c r="F33" s="9" t="s">
        <v>35</v>
      </c>
      <c r="G33" s="9" t="s">
        <v>3</v>
      </c>
      <c r="H33" s="6">
        <v>1</v>
      </c>
      <c r="I33" s="6">
        <v>1</v>
      </c>
      <c r="J33" s="6">
        <v>1</v>
      </c>
      <c r="K33" s="6">
        <v>1</v>
      </c>
      <c r="L33" s="6">
        <v>1</v>
      </c>
      <c r="M33" s="8">
        <v>1</v>
      </c>
      <c r="N33" s="7" t="s">
        <v>34</v>
      </c>
    </row>
    <row r="34" spans="1:14" ht="195" customHeight="1" x14ac:dyDescent="0.2">
      <c r="A34" s="21"/>
      <c r="B34" s="9" t="s">
        <v>33</v>
      </c>
      <c r="C34" s="9" t="s">
        <v>32</v>
      </c>
      <c r="D34" s="9" t="s">
        <v>31</v>
      </c>
      <c r="E34" s="22"/>
      <c r="F34" s="9" t="s">
        <v>30</v>
      </c>
      <c r="G34" s="9" t="s">
        <v>3</v>
      </c>
      <c r="H34" s="6">
        <v>1</v>
      </c>
      <c r="I34" s="6">
        <v>1</v>
      </c>
      <c r="J34" s="6">
        <v>1</v>
      </c>
      <c r="K34" s="6">
        <v>1</v>
      </c>
      <c r="L34" s="6">
        <v>1</v>
      </c>
      <c r="M34" s="8">
        <v>1</v>
      </c>
      <c r="N34" s="7" t="s">
        <v>29</v>
      </c>
    </row>
    <row r="35" spans="1:14" ht="116" customHeight="1" x14ac:dyDescent="0.2">
      <c r="A35" s="21"/>
      <c r="B35" s="21" t="s">
        <v>28</v>
      </c>
      <c r="C35" s="9" t="s">
        <v>20</v>
      </c>
      <c r="D35" s="9" t="s">
        <v>20</v>
      </c>
      <c r="E35" s="22"/>
      <c r="F35" s="9" t="s">
        <v>27</v>
      </c>
      <c r="G35" s="9" t="s">
        <v>10</v>
      </c>
      <c r="H35" s="9">
        <f>+SUM(I35:L35)</f>
        <v>3221</v>
      </c>
      <c r="I35" s="9">
        <v>600</v>
      </c>
      <c r="J35" s="9">
        <f>+I35*1.2</f>
        <v>720</v>
      </c>
      <c r="K35" s="9">
        <f>+J35*1.2</f>
        <v>864</v>
      </c>
      <c r="L35" s="9">
        <v>1037</v>
      </c>
      <c r="M35" s="4">
        <v>0</v>
      </c>
      <c r="N35" s="3" t="s">
        <v>26</v>
      </c>
    </row>
    <row r="36" spans="1:14" ht="123" customHeight="1" x14ac:dyDescent="0.2">
      <c r="A36" s="21"/>
      <c r="B36" s="21"/>
      <c r="C36" s="9" t="s">
        <v>20</v>
      </c>
      <c r="D36" s="9" t="s">
        <v>20</v>
      </c>
      <c r="E36" s="22"/>
      <c r="F36" s="9" t="s">
        <v>25</v>
      </c>
      <c r="G36" s="9" t="s">
        <v>10</v>
      </c>
      <c r="H36" s="9">
        <f>+SUM(I36:L36)</f>
        <v>22949</v>
      </c>
      <c r="I36" s="9">
        <v>4596</v>
      </c>
      <c r="J36" s="9">
        <f>+ROUND(I36*1.15,0)</f>
        <v>5285</v>
      </c>
      <c r="K36" s="9">
        <f>+ROUND(J36*1.15,0)</f>
        <v>6078</v>
      </c>
      <c r="L36" s="9">
        <f>+ROUND(K36*1.15,0)</f>
        <v>6990</v>
      </c>
      <c r="M36" s="4">
        <v>0</v>
      </c>
      <c r="N36" s="3" t="s">
        <v>24</v>
      </c>
    </row>
    <row r="37" spans="1:14" ht="192" x14ac:dyDescent="0.2">
      <c r="A37" s="21"/>
      <c r="B37" s="21"/>
      <c r="C37" s="5" t="s">
        <v>20</v>
      </c>
      <c r="D37" s="5" t="s">
        <v>20</v>
      </c>
      <c r="E37" s="22"/>
      <c r="F37" s="5" t="s">
        <v>23</v>
      </c>
      <c r="G37" s="9" t="s">
        <v>10</v>
      </c>
      <c r="H37" s="9">
        <v>84</v>
      </c>
      <c r="I37" s="5" t="s">
        <v>22</v>
      </c>
      <c r="J37" s="5" t="s">
        <v>22</v>
      </c>
      <c r="K37" s="5" t="s">
        <v>22</v>
      </c>
      <c r="L37" s="5" t="s">
        <v>22</v>
      </c>
      <c r="M37" s="10">
        <v>2.8500000000000001E-2</v>
      </c>
      <c r="N37" s="3" t="s">
        <v>21</v>
      </c>
    </row>
    <row r="38" spans="1:14" ht="212" customHeight="1" x14ac:dyDescent="0.2">
      <c r="A38" s="21"/>
      <c r="B38" s="21"/>
      <c r="C38" s="5" t="s">
        <v>20</v>
      </c>
      <c r="D38" s="5" t="s">
        <v>20</v>
      </c>
      <c r="E38" s="22"/>
      <c r="F38" s="5" t="s">
        <v>19</v>
      </c>
      <c r="G38" s="9" t="s">
        <v>10</v>
      </c>
      <c r="H38" s="5">
        <f>+SUM(I38:L38)</f>
        <v>2457675.0000000009</v>
      </c>
      <c r="I38" s="5" t="s">
        <v>18</v>
      </c>
      <c r="J38" s="9">
        <f>+I38*1.1</f>
        <v>742500.00000000012</v>
      </c>
      <c r="K38" s="9">
        <f>+J38*1.1</f>
        <v>816750.00000000023</v>
      </c>
      <c r="L38" s="9">
        <f>+K38*1.1</f>
        <v>898425.00000000035</v>
      </c>
      <c r="M38" s="4">
        <v>0.05</v>
      </c>
      <c r="N38" s="3" t="s">
        <v>17</v>
      </c>
    </row>
    <row r="39" spans="1:14" ht="64" x14ac:dyDescent="0.2">
      <c r="A39" s="21"/>
      <c r="B39" s="21" t="s">
        <v>16</v>
      </c>
      <c r="C39" s="5" t="s">
        <v>6</v>
      </c>
      <c r="D39" s="5" t="s">
        <v>5</v>
      </c>
      <c r="E39" s="22"/>
      <c r="F39" s="5" t="s">
        <v>15</v>
      </c>
      <c r="G39" s="5" t="s">
        <v>10</v>
      </c>
      <c r="H39" s="5" t="s">
        <v>14</v>
      </c>
      <c r="I39" s="5" t="s">
        <v>13</v>
      </c>
      <c r="J39" s="5" t="s">
        <v>13</v>
      </c>
      <c r="K39" s="5" t="s">
        <v>13</v>
      </c>
      <c r="L39" s="5" t="s">
        <v>13</v>
      </c>
      <c r="M39" s="4">
        <v>0.5</v>
      </c>
      <c r="N39" s="3" t="s">
        <v>12</v>
      </c>
    </row>
    <row r="40" spans="1:14" ht="84" customHeight="1" x14ac:dyDescent="0.2">
      <c r="A40" s="21"/>
      <c r="B40" s="21"/>
      <c r="C40" s="5" t="s">
        <v>6</v>
      </c>
      <c r="D40" s="5" t="s">
        <v>5</v>
      </c>
      <c r="E40" s="22"/>
      <c r="F40" s="5" t="s">
        <v>11</v>
      </c>
      <c r="G40" s="5" t="s">
        <v>10</v>
      </c>
      <c r="H40" s="9">
        <v>2</v>
      </c>
      <c r="I40" s="5" t="s">
        <v>9</v>
      </c>
      <c r="J40" s="5" t="s">
        <v>8</v>
      </c>
      <c r="K40" s="5" t="s">
        <v>8</v>
      </c>
      <c r="L40" s="5" t="s">
        <v>8</v>
      </c>
      <c r="M40" s="8">
        <v>0</v>
      </c>
      <c r="N40" s="7" t="s">
        <v>7</v>
      </c>
    </row>
    <row r="41" spans="1:14" ht="97.5" customHeight="1" x14ac:dyDescent="0.2">
      <c r="A41" s="21"/>
      <c r="B41" s="21"/>
      <c r="C41" s="5" t="s">
        <v>6</v>
      </c>
      <c r="D41" s="5" t="s">
        <v>5</v>
      </c>
      <c r="E41" s="22"/>
      <c r="F41" s="5" t="s">
        <v>4</v>
      </c>
      <c r="G41" s="5" t="s">
        <v>3</v>
      </c>
      <c r="H41" s="6">
        <v>0.3</v>
      </c>
      <c r="I41" s="5" t="s">
        <v>2</v>
      </c>
      <c r="J41" s="5" t="s">
        <v>1</v>
      </c>
      <c r="K41" s="5" t="s">
        <v>1</v>
      </c>
      <c r="L41" s="5" t="s">
        <v>1</v>
      </c>
      <c r="M41" s="4">
        <v>1</v>
      </c>
      <c r="N41" s="3" t="s">
        <v>0</v>
      </c>
    </row>
  </sheetData>
  <mergeCells count="23">
    <mergeCell ref="E22:E30"/>
    <mergeCell ref="B25:B30"/>
    <mergeCell ref="A22:A30"/>
    <mergeCell ref="B22:B24"/>
    <mergeCell ref="E18:E21"/>
    <mergeCell ref="A18:A21"/>
    <mergeCell ref="E31:E41"/>
    <mergeCell ref="A31:A41"/>
    <mergeCell ref="B31:B32"/>
    <mergeCell ref="B35:B38"/>
    <mergeCell ref="B39:B41"/>
    <mergeCell ref="A1:N1"/>
    <mergeCell ref="E3:E4"/>
    <mergeCell ref="E5:E6"/>
    <mergeCell ref="E7:E13"/>
    <mergeCell ref="E14:E17"/>
    <mergeCell ref="A14:A17"/>
    <mergeCell ref="B14:B15"/>
    <mergeCell ref="B8:B9"/>
    <mergeCell ref="A7:A13"/>
    <mergeCell ref="A5:A6"/>
    <mergeCell ref="B5:B6"/>
    <mergeCell ref="A3:A4"/>
  </mergeCells>
  <pageMargins left="0.25" right="0.25" top="0.75" bottom="0.75" header="0.3" footer="0.3"/>
  <pageSetup paperSize="345" scale="44"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PEI (2)</vt:lpstr>
      <vt:lpstr>'PEI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lucy margarita osorio mastrodomenico</cp:lastModifiedBy>
  <cp:lastPrinted>2021-08-10T19:28:13Z</cp:lastPrinted>
  <dcterms:created xsi:type="dcterms:W3CDTF">2021-08-10T16:49:53Z</dcterms:created>
  <dcterms:modified xsi:type="dcterms:W3CDTF">2021-08-10T23:24:34Z</dcterms:modified>
</cp:coreProperties>
</file>