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\"/>
    </mc:Choice>
  </mc:AlternateContent>
  <xr:revisionPtr revIDLastSave="0" documentId="8_{59964B91-1DB5-4994-A84D-2F15014FC1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eses" sheetId="1" r:id="rId1"/>
  </sheets>
  <definedNames>
    <definedName name="_xlnm._FilterDatabase" localSheetId="0" hidden="1">Meses!$A$9:$O$9</definedName>
    <definedName name="T_CICLOS">#REF!</definedName>
    <definedName name="_xlnm.Print_Titles" localSheetId="0">Meses!$1:$6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D46" i="1" s="1"/>
  <c r="D45" i="1" s="1"/>
  <c r="E49" i="1"/>
  <c r="E48" i="1"/>
  <c r="E47" i="1"/>
  <c r="E46" i="1"/>
  <c r="E45" i="1" s="1"/>
  <c r="F49" i="1"/>
  <c r="F48" i="1"/>
  <c r="F47" i="1"/>
  <c r="F46" i="1"/>
  <c r="F45" i="1" s="1"/>
  <c r="G49" i="1"/>
  <c r="G48" i="1"/>
  <c r="G47" i="1"/>
  <c r="G46" i="1" s="1"/>
  <c r="G45" i="1" s="1"/>
  <c r="H49" i="1"/>
  <c r="H48" i="1"/>
  <c r="H47" i="1"/>
  <c r="H46" i="1"/>
  <c r="H45" i="1" s="1"/>
  <c r="I49" i="1"/>
  <c r="I48" i="1"/>
  <c r="I47" i="1"/>
  <c r="I46" i="1" s="1"/>
  <c r="I45" i="1" s="1"/>
  <c r="J49" i="1"/>
  <c r="J48" i="1"/>
  <c r="J47" i="1"/>
  <c r="J46" i="1"/>
  <c r="J45" i="1" s="1"/>
  <c r="K49" i="1"/>
  <c r="K48" i="1"/>
  <c r="K47" i="1"/>
  <c r="K46" i="1" s="1"/>
  <c r="K45" i="1" s="1"/>
  <c r="L49" i="1"/>
  <c r="L48" i="1"/>
  <c r="L47" i="1"/>
  <c r="L46" i="1"/>
  <c r="L45" i="1"/>
  <c r="M49" i="1"/>
  <c r="M48" i="1" s="1"/>
  <c r="M47" i="1" s="1"/>
  <c r="M46" i="1" s="1"/>
  <c r="M45" i="1" s="1"/>
  <c r="N49" i="1"/>
  <c r="N48" i="1"/>
  <c r="N47" i="1"/>
  <c r="N46" i="1"/>
  <c r="N45" i="1" s="1"/>
  <c r="O49" i="1"/>
  <c r="O48" i="1"/>
  <c r="O47" i="1"/>
  <c r="O46" i="1" s="1"/>
  <c r="C49" i="1"/>
  <c r="C48" i="1"/>
  <c r="C47" i="1"/>
  <c r="C46" i="1"/>
  <c r="C45" i="1"/>
  <c r="B41" i="1"/>
  <c r="A7" i="1"/>
  <c r="C4" i="1"/>
  <c r="O44" i="1"/>
  <c r="D57" i="1" s="1"/>
  <c r="N44" i="1"/>
  <c r="M44" i="1"/>
  <c r="L44" i="1"/>
  <c r="K44" i="1"/>
  <c r="J44" i="1"/>
  <c r="I44" i="1"/>
  <c r="H44" i="1"/>
  <c r="G44" i="1"/>
  <c r="F44" i="1"/>
  <c r="E44" i="1"/>
  <c r="D44" i="1"/>
  <c r="C44" i="1"/>
  <c r="D55" i="1"/>
  <c r="O43" i="1"/>
  <c r="D54" i="1"/>
  <c r="O42" i="1"/>
  <c r="D53" i="1" s="1"/>
  <c r="N42" i="1"/>
  <c r="M42" i="1"/>
  <c r="L42" i="1"/>
  <c r="K42" i="1"/>
  <c r="J42" i="1"/>
  <c r="I42" i="1"/>
  <c r="H42" i="1"/>
  <c r="G42" i="1"/>
  <c r="F42" i="1"/>
  <c r="E42" i="1"/>
  <c r="D42" i="1"/>
  <c r="C42" i="1"/>
  <c r="N43" i="1"/>
  <c r="M43" i="1"/>
  <c r="L43" i="1"/>
  <c r="K43" i="1"/>
  <c r="J43" i="1"/>
  <c r="I43" i="1"/>
  <c r="H43" i="1"/>
  <c r="G43" i="1"/>
  <c r="F43" i="1"/>
  <c r="E43" i="1"/>
  <c r="D43" i="1"/>
  <c r="C43" i="1"/>
  <c r="D56" i="1" l="1"/>
  <c r="O45" i="1"/>
  <c r="D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 Sarmiento</author>
  </authors>
  <commentList>
    <comment ref="A9" authorId="0" shapeId="0" xr:uid="{00000000-0006-0000-0000-000001000000}">
      <text>
        <r>
          <rPr>
            <b/>
            <sz val="8"/>
            <color indexed="12"/>
            <rFont val="Tahoma"/>
            <family val="2"/>
          </rPr>
          <t>Sugerencia:</t>
        </r>
        <r>
          <rPr>
            <sz val="8"/>
            <color indexed="81"/>
            <rFont val="Tahoma"/>
          </rPr>
          <t xml:space="preserve">
Seleccione (No vacías) para eliminar los blancos</t>
        </r>
      </text>
    </comment>
  </commentList>
</comments>
</file>

<file path=xl/sharedStrings.xml><?xml version="1.0" encoding="utf-8"?>
<sst xmlns="http://schemas.openxmlformats.org/spreadsheetml/2006/main" count="54" uniqueCount="51">
  <si>
    <t>TOTAL</t>
  </si>
  <si>
    <t>RESIDENCIAL</t>
  </si>
  <si>
    <t>ESTRATO 1</t>
  </si>
  <si>
    <t>ESTRATO 2</t>
  </si>
  <si>
    <t>ESTRATO 3</t>
  </si>
  <si>
    <t>COMERCIAL</t>
  </si>
  <si>
    <t xml:space="preserve">ESTRATO 4 </t>
  </si>
  <si>
    <t>ESTRATO 5</t>
  </si>
  <si>
    <t>ESTRATO 6</t>
  </si>
  <si>
    <t>INDUSTRIAL</t>
  </si>
  <si>
    <t>OFICIAL</t>
  </si>
  <si>
    <t xml:space="preserve">OTROS </t>
  </si>
  <si>
    <t>CLASE DE SERVICIO</t>
  </si>
  <si>
    <t>ALUMBR. PUB.</t>
  </si>
  <si>
    <t>MES</t>
  </si>
  <si>
    <t>CRECIMIENTO</t>
  </si>
  <si>
    <t>PROMEDIO MES</t>
  </si>
  <si>
    <t>TOTAL INICIAL</t>
  </si>
  <si>
    <t>TOTAL FINAL</t>
  </si>
  <si>
    <t>RESUMEN</t>
  </si>
  <si>
    <t>ITEM</t>
  </si>
  <si>
    <t>VALOR</t>
  </si>
  <si>
    <t>TOTAL PERIODO (∑ n meses)</t>
  </si>
  <si>
    <t>MAXIMO</t>
  </si>
  <si>
    <t>PROMEDIO</t>
  </si>
  <si>
    <t xml:space="preserve">RESIDENCIAL </t>
  </si>
  <si>
    <t>DESCRIPCION</t>
  </si>
  <si>
    <t>REC_EVAL_X_CS</t>
  </si>
  <si>
    <t>Fecha de Generación: martes, 15 de diciembre de 2020 Hora: 06:37 p. m.</t>
  </si>
  <si>
    <t>CENTRALES ELECTRICAS DEL NORTE DE SANTANDER S.A. E.S.P.</t>
  </si>
  <si>
    <t>ESTADISTICA DE RECAUDO TOTAL POR CLASE DE SERVICIO</t>
  </si>
  <si>
    <t>Parámetros: 	Fecha Inicial: 01/04/2019, Fecha Final: 31/10/2020, Zonas (Blanco:Todos) (Blanco:Todos): , Regulados (S : Si - N: No - Blanco:Todos) (Blanco:Todos): , Peajes (S : Si - N: No - Blanco:Todos) (Blanco:Todos): , Grupos Contables (Blanco:Todos) (Blanco:Todos): 4, Grupos Cartera (Blanco:Todos) (Blanco:Todos): , Conceptos (Blanco:Todos) (Blanco:Todos): 0</t>
  </si>
  <si>
    <t>ABRIL      2019</t>
  </si>
  <si>
    <t>MAYO       2019</t>
  </si>
  <si>
    <t>JUNIO      2019</t>
  </si>
  <si>
    <t>JULIO      2019</t>
  </si>
  <si>
    <t>AGOSTO     2019</t>
  </si>
  <si>
    <t>SEPTIEMBRE 2019</t>
  </si>
  <si>
    <t>OCTUBRE    2019</t>
  </si>
  <si>
    <t>NOVIEMBRE  2019</t>
  </si>
  <si>
    <t>DICIEMBRE  2019</t>
  </si>
  <si>
    <t>ENERO      2020</t>
  </si>
  <si>
    <t>FEBRERO    2020</t>
  </si>
  <si>
    <t>MARZO      2020</t>
  </si>
  <si>
    <t>ABRIL      2020</t>
  </si>
  <si>
    <t>MAYO       2020</t>
  </si>
  <si>
    <t>JUNIO      2020</t>
  </si>
  <si>
    <t>JULIO      2020</t>
  </si>
  <si>
    <t>AGOSTO     2020</t>
  </si>
  <si>
    <t>SEPTIEMBRE 2020</t>
  </si>
  <si>
    <t>OCTUBRE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</si>
</sst>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Lucida Bright"/>
      <family val="1"/>
    </font>
    <font>
      <sz val="10"/>
      <name val="Arial"/>
      <family val="2"/>
    </font>
    <font>
      <b/>
      <sz val="12"/>
      <color indexed="61"/>
      <name val="Arial"/>
      <family val="2"/>
    </font>
    <font>
      <sz val="10"/>
      <color indexed="61"/>
      <name val="Arial"/>
      <family val="2"/>
    </font>
    <font>
      <b/>
      <sz val="12"/>
      <name val="Lucida Console"/>
      <family val="3"/>
    </font>
    <font>
      <b/>
      <sz val="10"/>
      <name val="Arial"/>
    </font>
    <font>
      <b/>
      <sz val="24"/>
      <color indexed="18"/>
      <name val="Lucida Bright"/>
      <family val="1"/>
    </font>
    <font>
      <b/>
      <sz val="24"/>
      <name val="Arial"/>
    </font>
    <font>
      <i/>
      <sz val="8"/>
      <name val="Arial"/>
      <family val="2"/>
    </font>
    <font>
      <sz val="8"/>
      <color indexed="81"/>
      <name val="Tahoma"/>
    </font>
    <font>
      <b/>
      <i/>
      <sz val="8"/>
      <name val="Arial"/>
      <family val="2"/>
    </font>
    <font>
      <b/>
      <sz val="12"/>
      <color indexed="9"/>
      <name val="Lucida Console"/>
      <family val="3"/>
    </font>
    <font>
      <b/>
      <sz val="14"/>
      <name val="Lucida Console"/>
      <family val="3"/>
    </font>
    <font>
      <sz val="14"/>
      <name val="Arial"/>
    </font>
    <font>
      <b/>
      <sz val="10"/>
      <color indexed="10"/>
      <name val="Arial"/>
      <family val="2"/>
    </font>
    <font>
      <b/>
      <sz val="8"/>
      <color indexed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3" fontId="0" fillId="0" borderId="13" xfId="0" applyNumberFormat="1" applyBorder="1"/>
    <xf numFmtId="0" fontId="2" fillId="4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7" xfId="0" applyNumberFormat="1" applyBorder="1"/>
    <xf numFmtId="0" fontId="2" fillId="3" borderId="18" xfId="0" applyFont="1" applyFill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/>
    <xf numFmtId="0" fontId="12" fillId="0" borderId="0" xfId="0" applyFont="1" applyAlignment="1">
      <alignment horizontal="left"/>
    </xf>
    <xf numFmtId="0" fontId="3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3" fontId="2" fillId="4" borderId="24" xfId="0" applyNumberFormat="1" applyFont="1" applyFill="1" applyBorder="1"/>
    <xf numFmtId="10" fontId="2" fillId="4" borderId="25" xfId="0" applyNumberFormat="1" applyFont="1" applyFill="1" applyBorder="1"/>
    <xf numFmtId="3" fontId="2" fillId="3" borderId="4" xfId="0" applyNumberFormat="1" applyFont="1" applyFill="1" applyBorder="1"/>
    <xf numFmtId="3" fontId="2" fillId="3" borderId="26" xfId="0" applyNumberFormat="1" applyFont="1" applyFill="1" applyBorder="1"/>
    <xf numFmtId="3" fontId="2" fillId="3" borderId="27" xfId="0" applyNumberFormat="1" applyFont="1" applyFill="1" applyBorder="1"/>
    <xf numFmtId="3" fontId="2" fillId="3" borderId="5" xfId="0" applyNumberFormat="1" applyFont="1" applyFill="1" applyBorder="1"/>
    <xf numFmtId="0" fontId="2" fillId="4" borderId="18" xfId="0" applyFont="1" applyFill="1" applyBorder="1" applyAlignment="1">
      <alignment horizontal="center"/>
    </xf>
    <xf numFmtId="3" fontId="2" fillId="4" borderId="4" xfId="0" applyNumberFormat="1" applyFont="1" applyFill="1" applyBorder="1"/>
    <xf numFmtId="3" fontId="2" fillId="4" borderId="26" xfId="0" applyNumberFormat="1" applyFont="1" applyFill="1" applyBorder="1"/>
    <xf numFmtId="3" fontId="2" fillId="4" borderId="27" xfId="0" applyNumberFormat="1" applyFont="1" applyFill="1" applyBorder="1"/>
    <xf numFmtId="3" fontId="2" fillId="4" borderId="5" xfId="0" applyNumberFormat="1" applyFont="1" applyFill="1" applyBorder="1"/>
    <xf numFmtId="0" fontId="2" fillId="4" borderId="28" xfId="0" applyFont="1" applyFill="1" applyBorder="1" applyAlignment="1">
      <alignment horizontal="center"/>
    </xf>
    <xf numFmtId="3" fontId="2" fillId="4" borderId="1" xfId="0" applyNumberFormat="1" applyFont="1" applyFill="1" applyBorder="1"/>
    <xf numFmtId="3" fontId="2" fillId="4" borderId="29" xfId="0" applyNumberFormat="1" applyFont="1" applyFill="1" applyBorder="1"/>
    <xf numFmtId="3" fontId="2" fillId="4" borderId="2" xfId="0" applyNumberFormat="1" applyFont="1" applyFill="1" applyBorder="1"/>
    <xf numFmtId="3" fontId="2" fillId="4" borderId="30" xfId="0" applyNumberFormat="1" applyFont="1" applyFill="1" applyBorder="1"/>
    <xf numFmtId="10" fontId="2" fillId="4" borderId="31" xfId="0" applyNumberFormat="1" applyFont="1" applyFill="1" applyBorder="1"/>
    <xf numFmtId="3" fontId="2" fillId="3" borderId="32" xfId="0" applyNumberFormat="1" applyFont="1" applyFill="1" applyBorder="1"/>
    <xf numFmtId="3" fontId="2" fillId="4" borderId="32" xfId="0" applyNumberFormat="1" applyFont="1" applyFill="1" applyBorder="1"/>
    <xf numFmtId="3" fontId="2" fillId="4" borderId="15" xfId="0" applyNumberFormat="1" applyFont="1" applyFill="1" applyBorder="1"/>
    <xf numFmtId="0" fontId="3" fillId="2" borderId="23" xfId="0" applyFont="1" applyFill="1" applyBorder="1" applyAlignment="1">
      <alignment horizontal="center" vertical="center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3" borderId="23" xfId="0" applyNumberFormat="1" applyFont="1" applyFill="1" applyBorder="1"/>
    <xf numFmtId="3" fontId="2" fillId="4" borderId="23" xfId="0" applyNumberFormat="1" applyFont="1" applyFill="1" applyBorder="1"/>
    <xf numFmtId="3" fontId="2" fillId="4" borderId="35" xfId="0" applyNumberFormat="1" applyFont="1" applyFill="1" applyBorder="1"/>
    <xf numFmtId="0" fontId="1" fillId="0" borderId="0" xfId="0" applyFont="1"/>
    <xf numFmtId="0" fontId="14" fillId="0" borderId="0" xfId="0" applyNumberFormat="1" applyFont="1" applyFill="1" applyBorder="1" applyAlignment="1">
      <alignment horizontal="left"/>
    </xf>
    <xf numFmtId="0" fontId="0" fillId="0" borderId="0" xfId="0" applyAlignment="1"/>
    <xf numFmtId="0" fontId="15" fillId="0" borderId="0" xfId="0" applyNumberFormat="1" applyFont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3" fontId="18" fillId="0" borderId="42" xfId="0" applyNumberFormat="1" applyFont="1" applyBorder="1"/>
    <xf numFmtId="3" fontId="18" fillId="0" borderId="43" xfId="0" applyNumberFormat="1" applyFont="1" applyBorder="1"/>
    <xf numFmtId="3" fontId="18" fillId="0" borderId="44" xfId="0" applyNumberFormat="1" applyFont="1" applyBorder="1"/>
    <xf numFmtId="3" fontId="18" fillId="0" borderId="45" xfId="0" applyNumberFormat="1" applyFont="1" applyBorder="1"/>
    <xf numFmtId="3" fontId="18" fillId="0" borderId="46" xfId="0" applyNumberFormat="1" applyFont="1" applyBorder="1"/>
    <xf numFmtId="3" fontId="18" fillId="0" borderId="47" xfId="0" applyNumberFormat="1" applyFont="1" applyBorder="1"/>
    <xf numFmtId="0" fontId="2" fillId="5" borderId="36" xfId="0" applyNumberFormat="1" applyFont="1" applyFill="1" applyBorder="1" applyAlignment="1">
      <alignment horizontal="center" vertical="center"/>
    </xf>
    <xf numFmtId="0" fontId="0" fillId="0" borderId="40" xfId="0" applyNumberFormat="1" applyFill="1" applyBorder="1" applyAlignment="1">
      <alignment horizontal="right"/>
    </xf>
    <xf numFmtId="0" fontId="0" fillId="0" borderId="41" xfId="0" applyNumberFormat="1" applyFill="1" applyBorder="1" applyAlignment="1">
      <alignment horizontal="right"/>
    </xf>
    <xf numFmtId="0" fontId="18" fillId="0" borderId="48" xfId="0" applyNumberFormat="1" applyFont="1" applyFill="1" applyBorder="1" applyAlignment="1">
      <alignment horizontal="right"/>
    </xf>
    <xf numFmtId="17" fontId="0" fillId="0" borderId="20" xfId="0" applyNumberFormat="1" applyFill="1" applyBorder="1" applyAlignment="1">
      <alignment horizontal="right"/>
    </xf>
    <xf numFmtId="17" fontId="18" fillId="0" borderId="49" xfId="0" applyNumberFormat="1" applyFont="1" applyFill="1" applyBorder="1" applyAlignment="1">
      <alignment horizontal="right"/>
    </xf>
    <xf numFmtId="14" fontId="1" fillId="0" borderId="19" xfId="0" applyNumberFormat="1" applyFont="1" applyFill="1" applyBorder="1" applyAlignment="1">
      <alignment horizontal="right"/>
    </xf>
    <xf numFmtId="14" fontId="1" fillId="0" borderId="20" xfId="0" applyNumberFormat="1" applyFont="1" applyFill="1" applyBorder="1" applyAlignment="1">
      <alignment horizontal="righ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6" fillId="6" borderId="5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10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0" fillId="0" borderId="0" xfId="0" applyAlignment="1"/>
    <xf numFmtId="0" fontId="2" fillId="2" borderId="5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/>
    <xf numFmtId="0" fontId="0" fillId="0" borderId="58" xfId="0" applyBorder="1" applyAlignment="1"/>
    <xf numFmtId="0" fontId="16" fillId="0" borderId="0" xfId="0" applyNumberFormat="1" applyFont="1" applyAlignment="1">
      <alignment horizontal="center" vertical="center"/>
    </xf>
    <xf numFmtId="0" fontId="17" fillId="0" borderId="0" xfId="0" applyFont="1" applyAlignment="1"/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</xdr:col>
      <xdr:colOff>885825</xdr:colOff>
      <xdr:row>3</xdr:row>
      <xdr:rowOff>104775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38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69"/>
  <sheetViews>
    <sheetView tabSelected="1" zoomScale="83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52" sqref="F52"/>
    </sheetView>
  </sheetViews>
  <sheetFormatPr baseColWidth="10" defaultColWidth="9.140625" defaultRowHeight="12" customHeight="1" zeroHeight="1" x14ac:dyDescent="0.2"/>
  <cols>
    <col min="1" max="1" width="14.140625" customWidth="1"/>
    <col min="2" max="2" width="28.5703125" customWidth="1"/>
    <col min="3" max="8" width="14.5703125" customWidth="1"/>
    <col min="9" max="15" width="15.5703125" customWidth="1"/>
    <col min="16" max="16" width="11.28515625" customWidth="1"/>
  </cols>
  <sheetData>
    <row r="1" spans="1:15" ht="12.75" customHeight="1" x14ac:dyDescent="0.2">
      <c r="A1" s="26" t="s">
        <v>27</v>
      </c>
      <c r="B1" s="26"/>
      <c r="C1" s="15"/>
      <c r="D1" s="15"/>
      <c r="E1" s="15"/>
      <c r="F1" s="15"/>
      <c r="G1" s="15"/>
      <c r="H1" s="15"/>
      <c r="I1" s="15"/>
      <c r="J1" s="15"/>
      <c r="K1" s="15"/>
    </row>
    <row r="2" spans="1:15" ht="12.75" customHeight="1" x14ac:dyDescent="0.2">
      <c r="A2" s="26" t="s">
        <v>28</v>
      </c>
      <c r="B2" s="26"/>
      <c r="C2" s="15"/>
      <c r="D2" s="15"/>
      <c r="E2" s="15"/>
      <c r="F2" s="15"/>
      <c r="G2" s="15"/>
      <c r="H2" s="15"/>
      <c r="I2" s="15"/>
      <c r="J2" s="15"/>
      <c r="K2" s="15"/>
    </row>
    <row r="3" spans="1:15" ht="22.5" customHeight="1" x14ac:dyDescent="0.4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93"/>
      <c r="N3" s="94"/>
      <c r="O3" s="94"/>
    </row>
    <row r="4" spans="1:15" ht="16.5" customHeight="1" x14ac:dyDescent="0.25">
      <c r="A4" s="59" t="s">
        <v>30</v>
      </c>
      <c r="B4" s="59"/>
      <c r="C4" s="104" t="str">
        <f>CONCATENATE(A4," POR MESES")</f>
        <v>ESTADISTICA DE RECAUDO TOTAL POR CLASE DE SERVICIO POR MESES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58"/>
    </row>
    <row r="5" spans="1:15" ht="15" customHeight="1" x14ac:dyDescent="0.2">
      <c r="A5" s="57" t="s">
        <v>31</v>
      </c>
      <c r="B5" s="57"/>
      <c r="D5" s="24"/>
      <c r="G5" s="24"/>
      <c r="H5" s="24"/>
      <c r="I5" s="24"/>
      <c r="J5" s="24"/>
      <c r="K5" s="24"/>
      <c r="L5" s="24"/>
      <c r="M5" s="25"/>
      <c r="N5" s="25"/>
    </row>
    <row r="6" spans="1:15" ht="13.5" customHeight="1" thickBo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5" ht="17.25" customHeight="1" thickTop="1" thickBot="1" x14ac:dyDescent="0.25">
      <c r="A7" s="82" t="str">
        <f>IF(ISERROR(FIND("CLIENTES",A4)),IF(ISERROR(FIND("ENERGIA",A4)),"VALOR $","KWH"),IF(ISBLANK(#REF!),"CLIENTES","CLIENTES PROMEDIO"))</f>
        <v>VALOR $</v>
      </c>
      <c r="B7" s="83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85"/>
    </row>
    <row r="8" spans="1:15" ht="17.25" customHeight="1" thickBot="1" x14ac:dyDescent="0.25">
      <c r="A8" s="27"/>
      <c r="B8" s="60"/>
      <c r="C8" s="95" t="s">
        <v>25</v>
      </c>
      <c r="D8" s="96"/>
      <c r="E8" s="96"/>
      <c r="F8" s="97"/>
      <c r="G8" s="97"/>
      <c r="H8" s="98"/>
      <c r="I8" s="100" t="s">
        <v>12</v>
      </c>
      <c r="J8" s="101"/>
      <c r="K8" s="101"/>
      <c r="L8" s="102"/>
      <c r="M8" s="102"/>
      <c r="N8" s="102"/>
      <c r="O8" s="103"/>
    </row>
    <row r="9" spans="1:15" ht="17.25" customHeight="1" thickBot="1" x14ac:dyDescent="0.25">
      <c r="A9" s="28" t="s">
        <v>14</v>
      </c>
      <c r="B9" s="71" t="s">
        <v>26</v>
      </c>
      <c r="C9" s="5" t="s">
        <v>2</v>
      </c>
      <c r="D9" s="6" t="s">
        <v>3</v>
      </c>
      <c r="E9" s="6" t="s">
        <v>4</v>
      </c>
      <c r="F9" s="3" t="s">
        <v>6</v>
      </c>
      <c r="G9" s="3" t="s">
        <v>7</v>
      </c>
      <c r="H9" s="4" t="s">
        <v>8</v>
      </c>
      <c r="I9" s="1" t="s">
        <v>1</v>
      </c>
      <c r="J9" s="2" t="s">
        <v>5</v>
      </c>
      <c r="K9" s="20" t="s">
        <v>9</v>
      </c>
      <c r="L9" s="7" t="s">
        <v>10</v>
      </c>
      <c r="M9" s="2" t="s">
        <v>13</v>
      </c>
      <c r="N9" s="20" t="s">
        <v>11</v>
      </c>
      <c r="O9" s="50" t="s">
        <v>0</v>
      </c>
    </row>
    <row r="10" spans="1:15" ht="12.75" customHeight="1" x14ac:dyDescent="0.2">
      <c r="A10" s="77">
        <v>43556</v>
      </c>
      <c r="B10" s="72" t="s">
        <v>32</v>
      </c>
      <c r="C10" s="18">
        <v>40211759</v>
      </c>
      <c r="D10" s="8">
        <v>56189221</v>
      </c>
      <c r="E10" s="8">
        <v>24663122</v>
      </c>
      <c r="F10" s="10">
        <v>9750701</v>
      </c>
      <c r="G10" s="10">
        <v>1093115</v>
      </c>
      <c r="H10" s="11">
        <v>145940</v>
      </c>
      <c r="I10" s="9">
        <v>132053858</v>
      </c>
      <c r="J10" s="10">
        <v>11397984</v>
      </c>
      <c r="K10" s="10">
        <v>319972</v>
      </c>
      <c r="L10" s="10">
        <v>155907</v>
      </c>
      <c r="M10" s="10">
        <v>0</v>
      </c>
      <c r="N10" s="21">
        <v>167073</v>
      </c>
      <c r="O10" s="51">
        <v>144094794</v>
      </c>
    </row>
    <row r="11" spans="1:15" ht="12.75" customHeight="1" x14ac:dyDescent="0.2">
      <c r="A11" s="78">
        <v>43586</v>
      </c>
      <c r="B11" s="73" t="s">
        <v>33</v>
      </c>
      <c r="C11" s="13">
        <v>24975824</v>
      </c>
      <c r="D11" s="12">
        <v>37837382</v>
      </c>
      <c r="E11" s="12">
        <v>17833326</v>
      </c>
      <c r="F11" s="12">
        <v>3720902</v>
      </c>
      <c r="G11" s="12">
        <v>771506</v>
      </c>
      <c r="H11" s="14">
        <v>145940</v>
      </c>
      <c r="I11" s="13">
        <v>85284880</v>
      </c>
      <c r="J11" s="12">
        <v>6931494</v>
      </c>
      <c r="K11" s="12">
        <v>388031</v>
      </c>
      <c r="L11" s="12">
        <v>0</v>
      </c>
      <c r="M11" s="12">
        <v>0</v>
      </c>
      <c r="N11" s="22">
        <v>134924</v>
      </c>
      <c r="O11" s="52">
        <v>92739329</v>
      </c>
    </row>
    <row r="12" spans="1:15" ht="12.75" customHeight="1" x14ac:dyDescent="0.2">
      <c r="A12" s="78">
        <v>43617</v>
      </c>
      <c r="B12" s="73" t="s">
        <v>34</v>
      </c>
      <c r="C12" s="13">
        <v>22499034</v>
      </c>
      <c r="D12" s="12">
        <v>31318188</v>
      </c>
      <c r="E12" s="12">
        <v>16186828</v>
      </c>
      <c r="F12" s="12">
        <v>4329489</v>
      </c>
      <c r="G12" s="12">
        <v>367167</v>
      </c>
      <c r="H12" s="14">
        <v>76178</v>
      </c>
      <c r="I12" s="13">
        <v>74776884</v>
      </c>
      <c r="J12" s="12">
        <v>5437693</v>
      </c>
      <c r="K12" s="12">
        <v>225326</v>
      </c>
      <c r="L12" s="12">
        <v>158005</v>
      </c>
      <c r="M12" s="12">
        <v>0</v>
      </c>
      <c r="N12" s="22">
        <v>216457</v>
      </c>
      <c r="O12" s="52">
        <v>80814365</v>
      </c>
    </row>
    <row r="13" spans="1:15" ht="12.75" customHeight="1" x14ac:dyDescent="0.2">
      <c r="A13" s="78">
        <v>43647</v>
      </c>
      <c r="B13" s="73" t="s">
        <v>35</v>
      </c>
      <c r="C13" s="13">
        <v>40134939</v>
      </c>
      <c r="D13" s="12">
        <v>57037450</v>
      </c>
      <c r="E13" s="12">
        <v>28550295</v>
      </c>
      <c r="F13" s="12">
        <v>6853346</v>
      </c>
      <c r="G13" s="12">
        <v>1166515</v>
      </c>
      <c r="H13" s="14">
        <v>38089</v>
      </c>
      <c r="I13" s="13">
        <v>133780634</v>
      </c>
      <c r="J13" s="12">
        <v>12518825</v>
      </c>
      <c r="K13" s="12">
        <v>390080</v>
      </c>
      <c r="L13" s="12">
        <v>75948</v>
      </c>
      <c r="M13" s="12">
        <v>0</v>
      </c>
      <c r="N13" s="22">
        <v>328271</v>
      </c>
      <c r="O13" s="52">
        <v>147093758</v>
      </c>
    </row>
    <row r="14" spans="1:15" ht="12.75" customHeight="1" x14ac:dyDescent="0.2">
      <c r="A14" s="78">
        <v>43678</v>
      </c>
      <c r="B14" s="73" t="s">
        <v>36</v>
      </c>
      <c r="C14" s="13">
        <v>39997701</v>
      </c>
      <c r="D14" s="12">
        <v>53086157</v>
      </c>
      <c r="E14" s="12">
        <v>25141020</v>
      </c>
      <c r="F14" s="12">
        <v>8505600</v>
      </c>
      <c r="G14" s="12">
        <v>999833</v>
      </c>
      <c r="H14" s="14">
        <v>0</v>
      </c>
      <c r="I14" s="13">
        <v>127730311</v>
      </c>
      <c r="J14" s="12">
        <v>11775199</v>
      </c>
      <c r="K14" s="12">
        <v>335536</v>
      </c>
      <c r="L14" s="12">
        <v>473517</v>
      </c>
      <c r="M14" s="12">
        <v>0</v>
      </c>
      <c r="N14" s="22">
        <v>428008</v>
      </c>
      <c r="O14" s="52">
        <v>140742571</v>
      </c>
    </row>
    <row r="15" spans="1:15" ht="12.75" customHeight="1" x14ac:dyDescent="0.2">
      <c r="A15" s="78">
        <v>43709</v>
      </c>
      <c r="B15" s="73" t="s">
        <v>37</v>
      </c>
      <c r="C15" s="13">
        <v>42915872</v>
      </c>
      <c r="D15" s="12">
        <v>68820841</v>
      </c>
      <c r="E15" s="12">
        <v>30379247</v>
      </c>
      <c r="F15" s="12">
        <v>8084305</v>
      </c>
      <c r="G15" s="12">
        <v>645612</v>
      </c>
      <c r="H15" s="14">
        <v>152356</v>
      </c>
      <c r="I15" s="13">
        <v>150998233</v>
      </c>
      <c r="J15" s="12">
        <v>8189436</v>
      </c>
      <c r="K15" s="12">
        <v>137826</v>
      </c>
      <c r="L15" s="12">
        <v>74574</v>
      </c>
      <c r="M15" s="12">
        <v>38089</v>
      </c>
      <c r="N15" s="22">
        <v>250489</v>
      </c>
      <c r="O15" s="52">
        <v>159688647</v>
      </c>
    </row>
    <row r="16" spans="1:15" ht="12.75" customHeight="1" x14ac:dyDescent="0.2">
      <c r="A16" s="78">
        <v>43739</v>
      </c>
      <c r="B16" s="73" t="s">
        <v>38</v>
      </c>
      <c r="C16" s="13">
        <v>51558198</v>
      </c>
      <c r="D16" s="12">
        <v>74856164</v>
      </c>
      <c r="E16" s="12">
        <v>38057955</v>
      </c>
      <c r="F16" s="12">
        <v>8914902</v>
      </c>
      <c r="G16" s="12">
        <v>950366</v>
      </c>
      <c r="H16" s="14">
        <v>38089</v>
      </c>
      <c r="I16" s="13">
        <v>174375674</v>
      </c>
      <c r="J16" s="12">
        <v>9745817</v>
      </c>
      <c r="K16" s="12">
        <v>787107</v>
      </c>
      <c r="L16" s="12">
        <v>180208</v>
      </c>
      <c r="M16" s="12">
        <v>76178</v>
      </c>
      <c r="N16" s="22">
        <v>507756</v>
      </c>
      <c r="O16" s="52">
        <v>185672740</v>
      </c>
    </row>
    <row r="17" spans="1:15" ht="12.75" customHeight="1" x14ac:dyDescent="0.2">
      <c r="A17" s="78">
        <v>43770</v>
      </c>
      <c r="B17" s="73" t="s">
        <v>39</v>
      </c>
      <c r="C17" s="13">
        <v>39236216</v>
      </c>
      <c r="D17" s="12">
        <v>62639418</v>
      </c>
      <c r="E17" s="12">
        <v>31627240</v>
      </c>
      <c r="F17" s="12">
        <v>8837935</v>
      </c>
      <c r="G17" s="12">
        <v>799869</v>
      </c>
      <c r="H17" s="14">
        <v>38089</v>
      </c>
      <c r="I17" s="13">
        <v>143178767</v>
      </c>
      <c r="J17" s="12">
        <v>11341590</v>
      </c>
      <c r="K17" s="12">
        <v>649277</v>
      </c>
      <c r="L17" s="12">
        <v>208508</v>
      </c>
      <c r="M17" s="12">
        <v>0</v>
      </c>
      <c r="N17" s="22">
        <v>132492</v>
      </c>
      <c r="O17" s="52">
        <v>155510634</v>
      </c>
    </row>
    <row r="18" spans="1:15" ht="12.75" customHeight="1" x14ac:dyDescent="0.2">
      <c r="A18" s="78">
        <v>43800</v>
      </c>
      <c r="B18" s="73" t="s">
        <v>40</v>
      </c>
      <c r="C18" s="13">
        <v>39216273</v>
      </c>
      <c r="D18" s="12">
        <v>59022224</v>
      </c>
      <c r="E18" s="12">
        <v>29301089</v>
      </c>
      <c r="F18" s="12">
        <v>10230260</v>
      </c>
      <c r="G18" s="12">
        <v>798265</v>
      </c>
      <c r="H18" s="14">
        <v>38089</v>
      </c>
      <c r="I18" s="13">
        <v>138606200</v>
      </c>
      <c r="J18" s="12">
        <v>10152039</v>
      </c>
      <c r="K18" s="12">
        <v>321006</v>
      </c>
      <c r="L18" s="12">
        <v>356057</v>
      </c>
      <c r="M18" s="12">
        <v>0</v>
      </c>
      <c r="N18" s="22">
        <v>361716</v>
      </c>
      <c r="O18" s="52">
        <v>149797018</v>
      </c>
    </row>
    <row r="19" spans="1:15" ht="12.75" customHeight="1" x14ac:dyDescent="0.2">
      <c r="A19" s="78">
        <v>43831</v>
      </c>
      <c r="B19" s="73" t="s">
        <v>41</v>
      </c>
      <c r="C19" s="13">
        <v>40656649</v>
      </c>
      <c r="D19" s="12">
        <v>61942302</v>
      </c>
      <c r="E19" s="12">
        <v>31196005</v>
      </c>
      <c r="F19" s="12">
        <v>9052662</v>
      </c>
      <c r="G19" s="12">
        <v>895903</v>
      </c>
      <c r="H19" s="14">
        <v>114263</v>
      </c>
      <c r="I19" s="13">
        <v>143857784</v>
      </c>
      <c r="J19" s="12">
        <v>11861246</v>
      </c>
      <c r="K19" s="12">
        <v>672831</v>
      </c>
      <c r="L19" s="12">
        <v>1188342</v>
      </c>
      <c r="M19" s="12">
        <v>0</v>
      </c>
      <c r="N19" s="22">
        <v>259358</v>
      </c>
      <c r="O19" s="52">
        <v>157839561</v>
      </c>
    </row>
    <row r="20" spans="1:15" ht="12.75" customHeight="1" x14ac:dyDescent="0.2">
      <c r="A20" s="78">
        <v>43862</v>
      </c>
      <c r="B20" s="73" t="s">
        <v>42</v>
      </c>
      <c r="C20" s="13">
        <v>35266122</v>
      </c>
      <c r="D20" s="12">
        <v>50961637</v>
      </c>
      <c r="E20" s="12">
        <v>21546315</v>
      </c>
      <c r="F20" s="12">
        <v>8445123</v>
      </c>
      <c r="G20" s="12">
        <v>735151</v>
      </c>
      <c r="H20" s="14">
        <v>38093</v>
      </c>
      <c r="I20" s="13">
        <v>116992441</v>
      </c>
      <c r="J20" s="12">
        <v>8409184</v>
      </c>
      <c r="K20" s="12">
        <v>810662</v>
      </c>
      <c r="L20" s="12">
        <v>175720</v>
      </c>
      <c r="M20" s="12">
        <v>0</v>
      </c>
      <c r="N20" s="22">
        <v>366360</v>
      </c>
      <c r="O20" s="52">
        <v>126754367</v>
      </c>
    </row>
    <row r="21" spans="1:15" ht="12.75" customHeight="1" x14ac:dyDescent="0.2">
      <c r="A21" s="78">
        <v>43891</v>
      </c>
      <c r="B21" s="73" t="s">
        <v>43</v>
      </c>
      <c r="C21" s="13">
        <v>28589092</v>
      </c>
      <c r="D21" s="12">
        <v>44067455</v>
      </c>
      <c r="E21" s="12">
        <v>19204563</v>
      </c>
      <c r="F21" s="12">
        <v>6666917</v>
      </c>
      <c r="G21" s="12">
        <v>708027</v>
      </c>
      <c r="H21" s="14">
        <v>76178</v>
      </c>
      <c r="I21" s="13">
        <v>99312232</v>
      </c>
      <c r="J21" s="12">
        <v>6536035</v>
      </c>
      <c r="K21" s="12">
        <v>596663</v>
      </c>
      <c r="L21" s="12">
        <v>68913</v>
      </c>
      <c r="M21" s="12">
        <v>0</v>
      </c>
      <c r="N21" s="22">
        <v>499309</v>
      </c>
      <c r="O21" s="52">
        <v>107013152</v>
      </c>
    </row>
    <row r="22" spans="1:15" ht="12.75" customHeight="1" x14ac:dyDescent="0.2">
      <c r="A22" s="78">
        <v>43922</v>
      </c>
      <c r="B22" s="73" t="s">
        <v>44</v>
      </c>
      <c r="C22" s="13">
        <v>10329374</v>
      </c>
      <c r="D22" s="12">
        <v>15986866</v>
      </c>
      <c r="E22" s="12">
        <v>7237608</v>
      </c>
      <c r="F22" s="12">
        <v>3111106</v>
      </c>
      <c r="G22" s="12">
        <v>116653</v>
      </c>
      <c r="H22" s="14">
        <v>0</v>
      </c>
      <c r="I22" s="13">
        <v>36781607</v>
      </c>
      <c r="J22" s="12">
        <v>1817097</v>
      </c>
      <c r="K22" s="12">
        <v>78564</v>
      </c>
      <c r="L22" s="12">
        <v>38089</v>
      </c>
      <c r="M22" s="12">
        <v>0</v>
      </c>
      <c r="N22" s="22">
        <v>118591</v>
      </c>
      <c r="O22" s="52">
        <v>38833948</v>
      </c>
    </row>
    <row r="23" spans="1:15" ht="12.75" customHeight="1" x14ac:dyDescent="0.2">
      <c r="A23" s="78">
        <v>43952</v>
      </c>
      <c r="B23" s="73" t="s">
        <v>45</v>
      </c>
      <c r="C23" s="13">
        <v>9297002</v>
      </c>
      <c r="D23" s="12">
        <v>16817428</v>
      </c>
      <c r="E23" s="12">
        <v>5959836</v>
      </c>
      <c r="F23" s="12">
        <v>2806146</v>
      </c>
      <c r="G23" s="12">
        <v>208543</v>
      </c>
      <c r="H23" s="14">
        <v>0</v>
      </c>
      <c r="I23" s="13">
        <v>35088955</v>
      </c>
      <c r="J23" s="12">
        <v>2374541</v>
      </c>
      <c r="K23" s="12">
        <v>362406</v>
      </c>
      <c r="L23" s="12">
        <v>38089</v>
      </c>
      <c r="M23" s="12">
        <v>0</v>
      </c>
      <c r="N23" s="22">
        <v>146464</v>
      </c>
      <c r="O23" s="52">
        <v>38010455</v>
      </c>
    </row>
    <row r="24" spans="1:15" ht="12.75" customHeight="1" x14ac:dyDescent="0.2">
      <c r="A24" s="78">
        <v>43983</v>
      </c>
      <c r="B24" s="73" t="s">
        <v>46</v>
      </c>
      <c r="C24" s="13">
        <v>8724938</v>
      </c>
      <c r="D24" s="12">
        <v>13694246</v>
      </c>
      <c r="E24" s="12">
        <v>4752471</v>
      </c>
      <c r="F24" s="12">
        <v>1231667</v>
      </c>
      <c r="G24" s="12">
        <v>78564</v>
      </c>
      <c r="H24" s="14">
        <v>38089</v>
      </c>
      <c r="I24" s="13">
        <v>28519975</v>
      </c>
      <c r="J24" s="12">
        <v>2952247</v>
      </c>
      <c r="K24" s="12">
        <v>211058</v>
      </c>
      <c r="L24" s="12">
        <v>15727</v>
      </c>
      <c r="M24" s="12">
        <v>0</v>
      </c>
      <c r="N24" s="22">
        <v>180234</v>
      </c>
      <c r="O24" s="52">
        <v>31879241</v>
      </c>
    </row>
    <row r="25" spans="1:15" ht="12.75" customHeight="1" x14ac:dyDescent="0.2">
      <c r="A25" s="78">
        <v>44013</v>
      </c>
      <c r="B25" s="73" t="s">
        <v>47</v>
      </c>
      <c r="C25" s="13">
        <v>9076610</v>
      </c>
      <c r="D25" s="12">
        <v>9878877</v>
      </c>
      <c r="E25" s="12">
        <v>4905228</v>
      </c>
      <c r="F25" s="12">
        <v>1452736</v>
      </c>
      <c r="G25" s="12">
        <v>217555</v>
      </c>
      <c r="H25" s="14">
        <v>0</v>
      </c>
      <c r="I25" s="13">
        <v>25531006</v>
      </c>
      <c r="J25" s="12">
        <v>2164356</v>
      </c>
      <c r="K25" s="12">
        <v>68913</v>
      </c>
      <c r="L25" s="12">
        <v>36485</v>
      </c>
      <c r="M25" s="12">
        <v>0</v>
      </c>
      <c r="N25" s="22">
        <v>215377</v>
      </c>
      <c r="O25" s="52">
        <v>28016137</v>
      </c>
    </row>
    <row r="26" spans="1:15" ht="12.75" customHeight="1" x14ac:dyDescent="0.2">
      <c r="A26" s="78">
        <v>44044</v>
      </c>
      <c r="B26" s="73" t="s">
        <v>48</v>
      </c>
      <c r="C26" s="13">
        <v>8242864</v>
      </c>
      <c r="D26" s="12">
        <v>9259916</v>
      </c>
      <c r="E26" s="12">
        <v>4057624</v>
      </c>
      <c r="F26" s="12">
        <v>1172076</v>
      </c>
      <c r="G26" s="12">
        <v>46239</v>
      </c>
      <c r="H26" s="14">
        <v>63523</v>
      </c>
      <c r="I26" s="13">
        <v>22842242</v>
      </c>
      <c r="J26" s="12">
        <v>2377797</v>
      </c>
      <c r="K26" s="12">
        <v>228293</v>
      </c>
      <c r="L26" s="12">
        <v>0</v>
      </c>
      <c r="M26" s="12">
        <v>0</v>
      </c>
      <c r="N26" s="22">
        <v>0</v>
      </c>
      <c r="O26" s="52">
        <v>25448332</v>
      </c>
    </row>
    <row r="27" spans="1:15" ht="12.75" customHeight="1" x14ac:dyDescent="0.2">
      <c r="A27" s="78">
        <v>44075</v>
      </c>
      <c r="B27" s="73" t="s">
        <v>49</v>
      </c>
      <c r="C27" s="13">
        <v>9236321</v>
      </c>
      <c r="D27" s="12">
        <v>11263132</v>
      </c>
      <c r="E27" s="12">
        <v>4571520</v>
      </c>
      <c r="F27" s="12">
        <v>1748595</v>
      </c>
      <c r="G27" s="12">
        <v>377937</v>
      </c>
      <c r="H27" s="14">
        <v>0</v>
      </c>
      <c r="I27" s="13">
        <v>27197505</v>
      </c>
      <c r="J27" s="12">
        <v>3526768</v>
      </c>
      <c r="K27" s="12">
        <v>320446</v>
      </c>
      <c r="L27" s="12">
        <v>14025</v>
      </c>
      <c r="M27" s="12">
        <v>0</v>
      </c>
      <c r="N27" s="22">
        <v>178630</v>
      </c>
      <c r="O27" s="52">
        <v>31237374</v>
      </c>
    </row>
    <row r="28" spans="1:15" ht="12.75" customHeight="1" x14ac:dyDescent="0.2">
      <c r="A28" s="78">
        <v>44105</v>
      </c>
      <c r="B28" s="73" t="s">
        <v>50</v>
      </c>
      <c r="C28" s="13">
        <v>8930546</v>
      </c>
      <c r="D28" s="12">
        <v>10950515</v>
      </c>
      <c r="E28" s="12">
        <v>7951879</v>
      </c>
      <c r="F28" s="12">
        <v>2870807</v>
      </c>
      <c r="G28" s="12">
        <v>173577</v>
      </c>
      <c r="H28" s="14">
        <v>0</v>
      </c>
      <c r="I28" s="13">
        <v>30877324</v>
      </c>
      <c r="J28" s="12">
        <v>6232142</v>
      </c>
      <c r="K28" s="12">
        <v>318358</v>
      </c>
      <c r="L28" s="12">
        <v>0</v>
      </c>
      <c r="M28" s="12">
        <v>0</v>
      </c>
      <c r="N28" s="22">
        <v>199855</v>
      </c>
      <c r="O28" s="52">
        <v>37627679</v>
      </c>
    </row>
    <row r="29" spans="1:15" ht="12.75" customHeight="1" x14ac:dyDescent="0.2">
      <c r="A29" s="75"/>
      <c r="B29" s="73"/>
      <c r="C29" s="13"/>
      <c r="D29" s="12"/>
      <c r="E29" s="12"/>
      <c r="F29" s="12"/>
      <c r="G29" s="12"/>
      <c r="H29" s="14"/>
      <c r="I29" s="13"/>
      <c r="J29" s="12"/>
      <c r="K29" s="12"/>
      <c r="L29" s="12"/>
      <c r="M29" s="12"/>
      <c r="N29" s="22"/>
      <c r="O29" s="52"/>
    </row>
    <row r="30" spans="1:15" ht="12.75" customHeight="1" x14ac:dyDescent="0.2">
      <c r="A30" s="75"/>
      <c r="B30" s="73"/>
      <c r="C30" s="13"/>
      <c r="D30" s="12"/>
      <c r="E30" s="12"/>
      <c r="F30" s="12"/>
      <c r="G30" s="12"/>
      <c r="H30" s="14"/>
      <c r="I30" s="13"/>
      <c r="J30" s="12"/>
      <c r="K30" s="12"/>
      <c r="L30" s="12"/>
      <c r="M30" s="12"/>
      <c r="N30" s="22"/>
      <c r="O30" s="52"/>
    </row>
    <row r="31" spans="1:15" ht="12.75" customHeight="1" x14ac:dyDescent="0.2">
      <c r="A31" s="75"/>
      <c r="B31" s="73"/>
      <c r="C31" s="13"/>
      <c r="D31" s="12"/>
      <c r="E31" s="12"/>
      <c r="F31" s="12"/>
      <c r="G31" s="12"/>
      <c r="H31" s="14"/>
      <c r="I31" s="13"/>
      <c r="J31" s="12"/>
      <c r="K31" s="12"/>
      <c r="L31" s="12"/>
      <c r="M31" s="12"/>
      <c r="N31" s="22"/>
      <c r="O31" s="52"/>
    </row>
    <row r="32" spans="1:15" ht="12.75" customHeight="1" x14ac:dyDescent="0.2">
      <c r="A32" s="75"/>
      <c r="B32" s="73"/>
      <c r="C32" s="13"/>
      <c r="D32" s="12"/>
      <c r="E32" s="12"/>
      <c r="F32" s="12"/>
      <c r="G32" s="12"/>
      <c r="H32" s="14"/>
      <c r="I32" s="13"/>
      <c r="J32" s="12"/>
      <c r="K32" s="12"/>
      <c r="L32" s="12"/>
      <c r="M32" s="12"/>
      <c r="N32" s="22"/>
      <c r="O32" s="52"/>
    </row>
    <row r="33" spans="1:15" ht="12.75" customHeight="1" x14ac:dyDescent="0.2">
      <c r="A33" s="75"/>
      <c r="B33" s="73"/>
      <c r="C33" s="13"/>
      <c r="D33" s="12"/>
      <c r="E33" s="12"/>
      <c r="F33" s="12"/>
      <c r="G33" s="12"/>
      <c r="H33" s="14"/>
      <c r="I33" s="13"/>
      <c r="J33" s="12"/>
      <c r="K33" s="12"/>
      <c r="L33" s="12"/>
      <c r="M33" s="12"/>
      <c r="N33" s="22"/>
      <c r="O33" s="52"/>
    </row>
    <row r="34" spans="1:15" ht="12.75" customHeight="1" x14ac:dyDescent="0.2">
      <c r="A34" s="75"/>
      <c r="B34" s="73"/>
      <c r="C34" s="13"/>
      <c r="D34" s="12"/>
      <c r="E34" s="12"/>
      <c r="F34" s="12"/>
      <c r="G34" s="12"/>
      <c r="H34" s="14"/>
      <c r="I34" s="13"/>
      <c r="J34" s="12"/>
      <c r="K34" s="12"/>
      <c r="L34" s="12"/>
      <c r="M34" s="12"/>
      <c r="N34" s="22"/>
      <c r="O34" s="52"/>
    </row>
    <row r="35" spans="1:15" ht="12.75" customHeight="1" x14ac:dyDescent="0.2">
      <c r="A35" s="75"/>
      <c r="B35" s="73"/>
      <c r="C35" s="13"/>
      <c r="D35" s="12"/>
      <c r="E35" s="12"/>
      <c r="F35" s="12"/>
      <c r="G35" s="12"/>
      <c r="H35" s="14"/>
      <c r="I35" s="13"/>
      <c r="J35" s="12"/>
      <c r="K35" s="12"/>
      <c r="L35" s="12"/>
      <c r="M35" s="12"/>
      <c r="N35" s="22"/>
      <c r="O35" s="52"/>
    </row>
    <row r="36" spans="1:15" ht="12.75" customHeight="1" x14ac:dyDescent="0.2">
      <c r="A36" s="75"/>
      <c r="B36" s="73"/>
      <c r="C36" s="13"/>
      <c r="D36" s="12"/>
      <c r="E36" s="12"/>
      <c r="F36" s="12"/>
      <c r="G36" s="12"/>
      <c r="H36" s="14"/>
      <c r="I36" s="13"/>
      <c r="J36" s="12"/>
      <c r="K36" s="12"/>
      <c r="L36" s="12"/>
      <c r="M36" s="12"/>
      <c r="N36" s="22"/>
      <c r="O36" s="52"/>
    </row>
    <row r="37" spans="1:15" ht="12.75" customHeight="1" x14ac:dyDescent="0.2">
      <c r="A37" s="75"/>
      <c r="B37" s="73"/>
      <c r="C37" s="13"/>
      <c r="D37" s="12"/>
      <c r="E37" s="12"/>
      <c r="F37" s="12"/>
      <c r="G37" s="12"/>
      <c r="H37" s="14"/>
      <c r="I37" s="13"/>
      <c r="J37" s="12"/>
      <c r="K37" s="12"/>
      <c r="L37" s="12"/>
      <c r="M37" s="12"/>
      <c r="N37" s="22"/>
      <c r="O37" s="52"/>
    </row>
    <row r="38" spans="1:15" ht="12.75" customHeight="1" x14ac:dyDescent="0.2">
      <c r="A38" s="75"/>
      <c r="B38" s="73"/>
      <c r="C38" s="13"/>
      <c r="D38" s="12"/>
      <c r="E38" s="12"/>
      <c r="F38" s="12"/>
      <c r="G38" s="12"/>
      <c r="H38" s="14"/>
      <c r="I38" s="13"/>
      <c r="J38" s="12"/>
      <c r="K38" s="12"/>
      <c r="L38" s="12"/>
      <c r="M38" s="12"/>
      <c r="N38" s="22"/>
      <c r="O38" s="52"/>
    </row>
    <row r="39" spans="1:15" ht="12.75" customHeight="1" x14ac:dyDescent="0.2">
      <c r="A39" s="75"/>
      <c r="B39" s="73"/>
      <c r="C39" s="13"/>
      <c r="D39" s="12"/>
      <c r="E39" s="12"/>
      <c r="F39" s="12"/>
      <c r="G39" s="12"/>
      <c r="H39" s="14"/>
      <c r="I39" s="13"/>
      <c r="J39" s="12"/>
      <c r="K39" s="12"/>
      <c r="L39" s="12"/>
      <c r="M39" s="12"/>
      <c r="N39" s="22"/>
      <c r="O39" s="52"/>
    </row>
    <row r="40" spans="1:15" ht="12.75" customHeight="1" x14ac:dyDescent="0.2">
      <c r="A40" s="75"/>
      <c r="B40" s="73"/>
      <c r="C40" s="13"/>
      <c r="D40" s="12"/>
      <c r="E40" s="12"/>
      <c r="F40" s="12"/>
      <c r="G40" s="12"/>
      <c r="H40" s="14"/>
      <c r="I40" s="13"/>
      <c r="J40" s="12"/>
      <c r="K40" s="12"/>
      <c r="L40" s="12"/>
      <c r="M40" s="12"/>
      <c r="N40" s="22"/>
      <c r="O40" s="52"/>
    </row>
    <row r="41" spans="1:15" ht="13.5" customHeight="1" thickBot="1" x14ac:dyDescent="0.25">
      <c r="A41" s="76"/>
      <c r="B41" s="74" t="str">
        <f>IF(ISBLANK(Meses!B42)," ","!ERROR! Máximo número de reistros")</f>
        <v xml:space="preserve"> </v>
      </c>
      <c r="C41" s="65"/>
      <c r="D41" s="66"/>
      <c r="E41" s="67"/>
      <c r="F41" s="67"/>
      <c r="G41" s="66"/>
      <c r="H41" s="68"/>
      <c r="I41" s="65"/>
      <c r="J41" s="66"/>
      <c r="K41" s="66"/>
      <c r="L41" s="66"/>
      <c r="M41" s="66"/>
      <c r="N41" s="69"/>
      <c r="O41" s="70"/>
    </row>
    <row r="42" spans="1:15" ht="13.5" customHeight="1" thickBot="1" x14ac:dyDescent="0.25">
      <c r="A42" s="23" t="s">
        <v>0</v>
      </c>
      <c r="B42" s="61"/>
      <c r="C42" s="32">
        <f t="shared" ref="C42:O42" si="0">SUM(C10:C41)</f>
        <v>509095334</v>
      </c>
      <c r="D42" s="33">
        <f t="shared" si="0"/>
        <v>745629419</v>
      </c>
      <c r="E42" s="35">
        <f t="shared" si="0"/>
        <v>353123171</v>
      </c>
      <c r="F42" s="35">
        <f t="shared" si="0"/>
        <v>107785275</v>
      </c>
      <c r="G42" s="33">
        <f t="shared" si="0"/>
        <v>11150397</v>
      </c>
      <c r="H42" s="34">
        <f t="shared" si="0"/>
        <v>1002916</v>
      </c>
      <c r="I42" s="32">
        <f t="shared" si="0"/>
        <v>1727786512</v>
      </c>
      <c r="J42" s="35">
        <f t="shared" si="0"/>
        <v>135741490</v>
      </c>
      <c r="K42" s="35">
        <f t="shared" si="0"/>
        <v>7222355</v>
      </c>
      <c r="L42" s="35">
        <f t="shared" si="0"/>
        <v>3258114</v>
      </c>
      <c r="M42" s="35">
        <f t="shared" si="0"/>
        <v>114267</v>
      </c>
      <c r="N42" s="47">
        <f t="shared" si="0"/>
        <v>4691364</v>
      </c>
      <c r="O42" s="53">
        <f t="shared" si="0"/>
        <v>1878814102</v>
      </c>
    </row>
    <row r="43" spans="1:15" ht="13.5" customHeight="1" thickBot="1" x14ac:dyDescent="0.25">
      <c r="A43" s="36" t="s">
        <v>24</v>
      </c>
      <c r="B43" s="62"/>
      <c r="C43" s="37">
        <f t="shared" ref="C43:O43" si="1">AVERAGE(C10:C41)</f>
        <v>26794491.263157893</v>
      </c>
      <c r="D43" s="38">
        <f t="shared" si="1"/>
        <v>39243653.631578945</v>
      </c>
      <c r="E43" s="40">
        <f t="shared" si="1"/>
        <v>18585430.052631579</v>
      </c>
      <c r="F43" s="40">
        <f t="shared" si="1"/>
        <v>5672909.2105263155</v>
      </c>
      <c r="G43" s="38">
        <f t="shared" si="1"/>
        <v>586863</v>
      </c>
      <c r="H43" s="39">
        <f t="shared" si="1"/>
        <v>52785.052631578947</v>
      </c>
      <c r="I43" s="37">
        <f t="shared" si="1"/>
        <v>90936132.210526317</v>
      </c>
      <c r="J43" s="38">
        <f t="shared" si="1"/>
        <v>7144288.9473684207</v>
      </c>
      <c r="K43" s="40">
        <f t="shared" si="1"/>
        <v>380123.94736842107</v>
      </c>
      <c r="L43" s="40">
        <f t="shared" si="1"/>
        <v>171479.68421052632</v>
      </c>
      <c r="M43" s="40">
        <f t="shared" si="1"/>
        <v>6014.0526315789475</v>
      </c>
      <c r="N43" s="48">
        <f t="shared" si="1"/>
        <v>246913.89473684211</v>
      </c>
      <c r="O43" s="54">
        <f t="shared" si="1"/>
        <v>98884952.736842111</v>
      </c>
    </row>
    <row r="44" spans="1:15" ht="13.5" customHeight="1" thickBot="1" x14ac:dyDescent="0.25">
      <c r="A44" s="41" t="s">
        <v>23</v>
      </c>
      <c r="B44" s="63"/>
      <c r="C44" s="42">
        <f t="shared" ref="C44:O44" si="2">MAX(C10:C41)</f>
        <v>51558198</v>
      </c>
      <c r="D44" s="43">
        <f t="shared" si="2"/>
        <v>74856164</v>
      </c>
      <c r="E44" s="44">
        <f t="shared" si="2"/>
        <v>38057955</v>
      </c>
      <c r="F44" s="44">
        <f t="shared" si="2"/>
        <v>10230260</v>
      </c>
      <c r="G44" s="43">
        <f t="shared" si="2"/>
        <v>1166515</v>
      </c>
      <c r="H44" s="45">
        <f t="shared" si="2"/>
        <v>152356</v>
      </c>
      <c r="I44" s="42">
        <f t="shared" si="2"/>
        <v>174375674</v>
      </c>
      <c r="J44" s="43">
        <f t="shared" si="2"/>
        <v>12518825</v>
      </c>
      <c r="K44" s="44">
        <f t="shared" si="2"/>
        <v>810662</v>
      </c>
      <c r="L44" s="44">
        <f t="shared" si="2"/>
        <v>1188342</v>
      </c>
      <c r="M44" s="44">
        <f t="shared" si="2"/>
        <v>76178</v>
      </c>
      <c r="N44" s="49">
        <f t="shared" si="2"/>
        <v>507756</v>
      </c>
      <c r="O44" s="55">
        <f t="shared" si="2"/>
        <v>185672740</v>
      </c>
    </row>
    <row r="45" spans="1:15" ht="13.5" customHeight="1" thickBot="1" x14ac:dyDescent="0.25">
      <c r="A45" s="19" t="s">
        <v>15</v>
      </c>
      <c r="B45" s="64"/>
      <c r="C45" s="46">
        <f>(C46-C10)/(C46+C10)</f>
        <v>-0.63654346290838415</v>
      </c>
      <c r="D45" s="46">
        <f t="shared" ref="D45:O45" si="3">(D46-D10)/(D46+D10)</f>
        <v>-0.67379928333349415</v>
      </c>
      <c r="E45" s="46">
        <f t="shared" si="3"/>
        <v>-0.51237904300539494</v>
      </c>
      <c r="F45" s="46">
        <f t="shared" si="3"/>
        <v>-0.54509286845914129</v>
      </c>
      <c r="G45" s="46">
        <f t="shared" si="3"/>
        <v>-0.72593653390090096</v>
      </c>
      <c r="H45" s="46">
        <f t="shared" si="3"/>
        <v>-0.39346805879797386</v>
      </c>
      <c r="I45" s="46">
        <f t="shared" si="3"/>
        <v>-0.62097710676400786</v>
      </c>
      <c r="J45" s="46">
        <f t="shared" si="3"/>
        <v>-0.29301219968592396</v>
      </c>
      <c r="K45" s="46">
        <f t="shared" si="3"/>
        <v>-2.5284727335390784E-3</v>
      </c>
      <c r="L45" s="46">
        <f t="shared" si="3"/>
        <v>-0.83493397358943577</v>
      </c>
      <c r="M45" s="46" t="e">
        <f t="shared" si="3"/>
        <v>#DIV/0!</v>
      </c>
      <c r="N45" s="46">
        <f t="shared" si="3"/>
        <v>8.9341778223520685E-2</v>
      </c>
      <c r="O45" s="46">
        <f t="shared" si="3"/>
        <v>-0.58587753755695371</v>
      </c>
    </row>
    <row r="46" spans="1:15" ht="13.5" hidden="1" customHeight="1" thickTop="1" x14ac:dyDescent="0.2">
      <c r="A46" s="17"/>
      <c r="B46" s="17"/>
      <c r="C46">
        <f>IF(C41 &gt; 0,C41,IF(C40 &gt; 0,C40,IF(C39 &gt; 0,C39,IF(C38 &gt; 0,C38,IF(C37 &gt; 0,C37,IF(C36 &gt; 0,C36,IF(C35 &gt; 0,C35,IF(C34 &gt; 0,C34,C$47))))))))</f>
        <v>8930546</v>
      </c>
      <c r="D46">
        <f t="shared" ref="D46:O46" si="4">IF(D41 &gt; 0,D41,IF(D40 &gt; 0,D40,IF(D39 &gt; 0,D39,IF(D38 &gt; 0,D38,IF(D37 &gt; 0,D37,IF(D36 &gt; 0,D36,IF(D35 &gt; 0,D35,IF(D34 &gt; 0,D34,D$47))))))))</f>
        <v>10950515</v>
      </c>
      <c r="E46">
        <f t="shared" si="4"/>
        <v>7951879</v>
      </c>
      <c r="F46">
        <f t="shared" si="4"/>
        <v>2870807</v>
      </c>
      <c r="G46">
        <f t="shared" si="4"/>
        <v>173577</v>
      </c>
      <c r="H46">
        <f t="shared" si="4"/>
        <v>63523</v>
      </c>
      <c r="I46">
        <f t="shared" si="4"/>
        <v>30877324</v>
      </c>
      <c r="J46">
        <f t="shared" si="4"/>
        <v>6232142</v>
      </c>
      <c r="K46">
        <f t="shared" si="4"/>
        <v>318358</v>
      </c>
      <c r="L46">
        <f t="shared" si="4"/>
        <v>14025</v>
      </c>
      <c r="M46">
        <f t="shared" si="4"/>
        <v>0</v>
      </c>
      <c r="N46">
        <f t="shared" si="4"/>
        <v>199855</v>
      </c>
      <c r="O46">
        <f t="shared" si="4"/>
        <v>37627679</v>
      </c>
    </row>
    <row r="47" spans="1:15" ht="17.25" hidden="1" customHeight="1" x14ac:dyDescent="0.2">
      <c r="A47" s="17"/>
      <c r="B47" s="17"/>
      <c r="C47">
        <f>IF(C33 &gt; 0,C33,IF(C32 &gt; 0,C32,IF(C31 &gt; 0,C31,IF(C30 &gt; 0,C30,IF(C29 &gt; 0,C29,IF(C28 &gt; 0,C28,IF(C27 &gt; 0,C27,IF(C26 &gt; 0,C26,C$48))))))))</f>
        <v>8930546</v>
      </c>
      <c r="D47">
        <f t="shared" ref="D47:O47" si="5">IF(D33 &gt; 0,D33,IF(D32 &gt; 0,D32,IF(D31 &gt; 0,D31,IF(D30 &gt; 0,D30,IF(D29 &gt; 0,D29,IF(D28 &gt; 0,D28,IF(D27 &gt; 0,D27,IF(D26 &gt; 0,D26,D$48))))))))</f>
        <v>10950515</v>
      </c>
      <c r="E47">
        <f t="shared" si="5"/>
        <v>7951879</v>
      </c>
      <c r="F47">
        <f t="shared" si="5"/>
        <v>2870807</v>
      </c>
      <c r="G47">
        <f t="shared" si="5"/>
        <v>173577</v>
      </c>
      <c r="H47">
        <f t="shared" si="5"/>
        <v>63523</v>
      </c>
      <c r="I47">
        <f t="shared" si="5"/>
        <v>30877324</v>
      </c>
      <c r="J47">
        <f t="shared" si="5"/>
        <v>6232142</v>
      </c>
      <c r="K47">
        <f t="shared" si="5"/>
        <v>318358</v>
      </c>
      <c r="L47">
        <f t="shared" si="5"/>
        <v>14025</v>
      </c>
      <c r="M47">
        <f t="shared" si="5"/>
        <v>0</v>
      </c>
      <c r="N47">
        <f t="shared" si="5"/>
        <v>199855</v>
      </c>
      <c r="O47">
        <f t="shared" si="5"/>
        <v>37627679</v>
      </c>
    </row>
    <row r="48" spans="1:15" ht="18" hidden="1" customHeight="1" x14ac:dyDescent="0.2">
      <c r="A48" s="17"/>
      <c r="B48" s="17"/>
      <c r="C48">
        <f>IF(C25 &gt; 0,C25,IF(C24 &gt; 0,C24,IF(C23 &gt; 0,C23,IF(C22 &gt; 0,C22,IF(C21 &gt; 0,C21,IF(C20 &gt; 0,C20,IF(C19 &gt; 0,C19,IF(C18 &gt; 0,C18,C$49))))))))</f>
        <v>9076610</v>
      </c>
      <c r="D48">
        <f t="shared" ref="D48:O48" si="6">IF(D25 &gt; 0,D25,IF(D24 &gt; 0,D24,IF(D23 &gt; 0,D23,IF(D22 &gt; 0,D22,IF(D21 &gt; 0,D21,IF(D20 &gt; 0,D20,IF(D19 &gt; 0,D19,IF(D18 &gt; 0,D18,D$49))))))))</f>
        <v>9878877</v>
      </c>
      <c r="E48">
        <f t="shared" si="6"/>
        <v>4905228</v>
      </c>
      <c r="F48">
        <f t="shared" si="6"/>
        <v>1452736</v>
      </c>
      <c r="G48">
        <f t="shared" si="6"/>
        <v>217555</v>
      </c>
      <c r="H48">
        <f t="shared" si="6"/>
        <v>38089</v>
      </c>
      <c r="I48">
        <f t="shared" si="6"/>
        <v>25531006</v>
      </c>
      <c r="J48">
        <f t="shared" si="6"/>
        <v>2164356</v>
      </c>
      <c r="K48">
        <f t="shared" si="6"/>
        <v>68913</v>
      </c>
      <c r="L48">
        <f t="shared" si="6"/>
        <v>36485</v>
      </c>
      <c r="M48">
        <f t="shared" si="6"/>
        <v>0</v>
      </c>
      <c r="N48">
        <f t="shared" si="6"/>
        <v>215377</v>
      </c>
      <c r="O48">
        <f t="shared" si="6"/>
        <v>28016137</v>
      </c>
    </row>
    <row r="49" spans="1:15" ht="18" hidden="1" customHeight="1" x14ac:dyDescent="0.2">
      <c r="A49" s="17"/>
      <c r="B49" s="17"/>
      <c r="C49">
        <f>IF(C11 &gt; 0,C11,C10)</f>
        <v>24975824</v>
      </c>
      <c r="D49">
        <f t="shared" ref="D49:O49" si="7">IF(D11 &gt; 0,D11,D10)</f>
        <v>37837382</v>
      </c>
      <c r="E49">
        <f t="shared" si="7"/>
        <v>17833326</v>
      </c>
      <c r="F49">
        <f t="shared" si="7"/>
        <v>3720902</v>
      </c>
      <c r="G49">
        <f t="shared" si="7"/>
        <v>771506</v>
      </c>
      <c r="H49">
        <f t="shared" si="7"/>
        <v>145940</v>
      </c>
      <c r="I49">
        <f t="shared" si="7"/>
        <v>85284880</v>
      </c>
      <c r="J49">
        <f t="shared" si="7"/>
        <v>6931494</v>
      </c>
      <c r="K49">
        <f t="shared" si="7"/>
        <v>388031</v>
      </c>
      <c r="L49">
        <f t="shared" si="7"/>
        <v>155907</v>
      </c>
      <c r="M49">
        <f t="shared" si="7"/>
        <v>0</v>
      </c>
      <c r="N49">
        <f t="shared" si="7"/>
        <v>134924</v>
      </c>
      <c r="O49">
        <f t="shared" si="7"/>
        <v>92739329</v>
      </c>
    </row>
    <row r="50" spans="1:15" ht="24.75" customHeight="1" thickTop="1" thickBot="1" x14ac:dyDescent="0.25">
      <c r="A50" s="17"/>
      <c r="B50" s="17"/>
    </row>
    <row r="51" spans="1:15" ht="17.25" customHeight="1" thickTop="1" thickBot="1" x14ac:dyDescent="0.25">
      <c r="A51" s="82" t="s">
        <v>19</v>
      </c>
      <c r="B51" s="83"/>
      <c r="C51" s="84"/>
      <c r="D51" s="85"/>
    </row>
    <row r="52" spans="1:15" ht="13.5" customHeight="1" thickBot="1" x14ac:dyDescent="0.25">
      <c r="A52" s="86" t="s">
        <v>20</v>
      </c>
      <c r="B52" s="87"/>
      <c r="C52" s="88"/>
      <c r="D52" s="29" t="s">
        <v>21</v>
      </c>
    </row>
    <row r="53" spans="1:15" ht="12.75" customHeight="1" x14ac:dyDescent="0.2">
      <c r="A53" s="89" t="s">
        <v>22</v>
      </c>
      <c r="B53" s="90"/>
      <c r="C53" s="91"/>
      <c r="D53" s="30">
        <f>O42</f>
        <v>1878814102</v>
      </c>
      <c r="E53" s="56"/>
      <c r="F53" s="56"/>
    </row>
    <row r="54" spans="1:15" ht="12.75" customHeight="1" x14ac:dyDescent="0.2">
      <c r="A54" s="89" t="s">
        <v>16</v>
      </c>
      <c r="B54" s="90"/>
      <c r="C54" s="91"/>
      <c r="D54" s="30">
        <f>O43</f>
        <v>98884952.736842111</v>
      </c>
      <c r="E54" s="56"/>
      <c r="F54" s="56"/>
    </row>
    <row r="55" spans="1:15" ht="12.75" customHeight="1" x14ac:dyDescent="0.2">
      <c r="A55" s="89" t="s">
        <v>17</v>
      </c>
      <c r="B55" s="90"/>
      <c r="C55" s="91"/>
      <c r="D55" s="30">
        <f>O10</f>
        <v>144094794</v>
      </c>
      <c r="E55" s="56"/>
      <c r="F55" s="56"/>
    </row>
    <row r="56" spans="1:15" ht="12" customHeight="1" x14ac:dyDescent="0.2">
      <c r="A56" s="89" t="s">
        <v>18</v>
      </c>
      <c r="B56" s="90"/>
      <c r="C56" s="91"/>
      <c r="D56" s="30">
        <f>O46</f>
        <v>37627679</v>
      </c>
      <c r="E56" s="56"/>
      <c r="F56" s="56"/>
    </row>
    <row r="57" spans="1:15" ht="12" customHeight="1" x14ac:dyDescent="0.2">
      <c r="A57" s="89" t="s">
        <v>23</v>
      </c>
      <c r="B57" s="90"/>
      <c r="C57" s="91"/>
      <c r="D57" s="30">
        <f>O44</f>
        <v>185672740</v>
      </c>
      <c r="E57" s="56"/>
      <c r="F57" s="56"/>
    </row>
    <row r="58" spans="1:15" ht="12" customHeight="1" thickBot="1" x14ac:dyDescent="0.25">
      <c r="A58" s="79" t="s">
        <v>15</v>
      </c>
      <c r="B58" s="80"/>
      <c r="C58" s="81"/>
      <c r="D58" s="31">
        <f>O45</f>
        <v>-0.58587753755695371</v>
      </c>
      <c r="E58" s="56"/>
      <c r="F58" s="56"/>
    </row>
    <row r="59" spans="1:15" ht="13.5" customHeight="1" thickTop="1" x14ac:dyDescent="0.2"/>
    <row r="68" spans="1:2" ht="12.75" hidden="1" customHeight="1" x14ac:dyDescent="0.2">
      <c r="A68" s="17"/>
      <c r="B68" s="17"/>
    </row>
    <row r="69" spans="1:2" ht="12.75" hidden="1" customHeight="1" x14ac:dyDescent="0.2"/>
  </sheetData>
  <autoFilter ref="A9:O9" xr:uid="{00000000-0009-0000-0000-000000000000}"/>
  <mergeCells count="13">
    <mergeCell ref="A3:O3"/>
    <mergeCell ref="C8:H8"/>
    <mergeCell ref="A7:O7"/>
    <mergeCell ref="I8:O8"/>
    <mergeCell ref="C4:N4"/>
    <mergeCell ref="A58:C58"/>
    <mergeCell ref="A51:D51"/>
    <mergeCell ref="A52:C52"/>
    <mergeCell ref="A53:C53"/>
    <mergeCell ref="A54:C54"/>
    <mergeCell ref="A55:C55"/>
    <mergeCell ref="A56:C56"/>
    <mergeCell ref="A57:C57"/>
  </mergeCells>
  <phoneticPr fontId="0" type="noConversion"/>
  <conditionalFormatting sqref="D58">
    <cfRule type="cellIs" dxfId="1" priority="2" stopIfTrue="1" operator="lessThan">
      <formula>0</formula>
    </cfRule>
  </conditionalFormatting>
  <conditionalFormatting sqref="C45:O45">
    <cfRule type="cellIs" dxfId="0" priority="1" stopIfTrue="1" operator="lessThan">
      <formula>0</formula>
    </cfRule>
  </conditionalFormatting>
  <printOptions horizontalCentered="1"/>
  <pageMargins left="0.5" right="0.5" top="0.5" bottom="0.5" header="0" footer="0.3"/>
  <pageSetup scale="60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Meses</vt:lpstr>
      <vt:lpstr>Meses!Títulos_a_imprimir</vt:lpstr>
    </vt:vector>
  </TitlesOfParts>
  <Company>ACTSIS Ltda.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 Facturación Anual (Periodo)</dc:title>
  <dc:creator>Iván Sarmiento</dc:creator>
  <dc:description>© ACTSIS Ltda. 2005-07-29 IDS</dc:description>
  <cp:lastModifiedBy>JANETH ROCIO CASTAÑEDA</cp:lastModifiedBy>
  <cp:lastPrinted>2005-08-01T20:39:30Z</cp:lastPrinted>
  <dcterms:created xsi:type="dcterms:W3CDTF">2005-01-28T14:21:38Z</dcterms:created>
  <dcterms:modified xsi:type="dcterms:W3CDTF">2021-01-04T16:34:49Z</dcterms:modified>
</cp:coreProperties>
</file>