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olina.ramos\Documents\COPIA MI PC\INSOR\PRESUPUESTO\PRESUPUESTO 2025\MIE\"/>
    </mc:Choice>
  </mc:AlternateContent>
  <bookViews>
    <workbookView xWindow="0" yWindow="0" windowWidth="28800" windowHeight="1230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" l="1"/>
  <c r="H18" i="1" s="1"/>
  <c r="H17" i="1" l="1"/>
  <c r="H16" i="1"/>
  <c r="F17" i="1"/>
  <c r="M17" i="1"/>
  <c r="K17" i="1"/>
  <c r="J17" i="1"/>
  <c r="I17" i="1"/>
  <c r="F16" i="1" l="1"/>
  <c r="M16" i="1"/>
  <c r="H13" i="1"/>
  <c r="H8" i="1"/>
  <c r="H9" i="1"/>
  <c r="M9" i="1"/>
  <c r="H5" i="1" l="1"/>
  <c r="J5" i="1"/>
  <c r="M5" i="1" s="1"/>
  <c r="G4" i="1"/>
  <c r="M13" i="1" l="1"/>
</calcChain>
</file>

<file path=xl/sharedStrings.xml><?xml version="1.0" encoding="utf-8"?>
<sst xmlns="http://schemas.openxmlformats.org/spreadsheetml/2006/main" count="105" uniqueCount="54">
  <si>
    <t>Objeto</t>
  </si>
  <si>
    <t>VF Contratar los servicios de conectividad Acceso dedicado a Internet, permitiendo el acceso de todos los servicios prestados por el INSOR.</t>
  </si>
  <si>
    <t>VF Prestar el servicio integral de aseo y cafetería de conformidad con las características técnicas establecidas  por el Instituto Nacional para Sordos</t>
  </si>
  <si>
    <t>VF Prestar servicios de vigilancia y seguridad privada armada, durante las 24 horas del día en áreas interiores y exteriores del INSOR</t>
  </si>
  <si>
    <t>Contratista</t>
  </si>
  <si>
    <t>UNIÓN TEMPORAL EMINSER - SOLOASEO 2023</t>
  </si>
  <si>
    <t>MEGASEGURIDAD LTDA</t>
  </si>
  <si>
    <t>Vigencia Futura  2023- Ejecutado en la Vigencia 2024</t>
  </si>
  <si>
    <t>VALOR DEL COMPROMISO</t>
  </si>
  <si>
    <t>FEBRERO OBLIGADO</t>
  </si>
  <si>
    <t>MARZO OBLIGADO</t>
  </si>
  <si>
    <t>ABRIL OBLIGADO</t>
  </si>
  <si>
    <t>MAYO OBLIGADO</t>
  </si>
  <si>
    <t>RUBRO SIIF</t>
  </si>
  <si>
    <t>C-4699-1500-1-707010-2299066-02</t>
  </si>
  <si>
    <t>C-4699-1500-2-707010-2299016-02</t>
  </si>
  <si>
    <t>A-02-02-02-008-005</t>
  </si>
  <si>
    <t>Proyecto de Inversión</t>
  </si>
  <si>
    <t>Presupuesto</t>
  </si>
  <si>
    <t>Inversión</t>
  </si>
  <si>
    <t>Funcionamiento</t>
  </si>
  <si>
    <t>BPIN 202300000000216 - Fortalecimiento de la gestión institucional del INSOR para la consecución de objetivos Nacional</t>
  </si>
  <si>
    <t>BPIN 202300000000219 - Mejoramiento de la infraestructura física del Instituto Nacional para Sordos Bogotá</t>
  </si>
  <si>
    <t>No aplica</t>
  </si>
  <si>
    <t>Vigencia Futura  2024- Ejecutado en la Vigencia 2025</t>
  </si>
  <si>
    <t>EMPRESA DE TELECOMUNICACIONES DE BOGOTA SA ESP PUDIENDO IDENTIFICARSE PARA TODOS LOS EFECTOS CON LA SIGLA ETB S.A. E.S.P.</t>
  </si>
  <si>
    <t>AGENCIA NACIONAL DE SEGURIDAD PRIVADA ANSE LTDA</t>
  </si>
  <si>
    <t>Vigencia Futura  2022- Ejecutado en la Vigencia 2023</t>
  </si>
  <si>
    <t>TOTAL OBLIGADO</t>
  </si>
  <si>
    <t>C-2299-0700-6-0-2299016-02</t>
  </si>
  <si>
    <t>Prestar el servicio integral de aseo y cafetería de conformidad con las características técnicas establecidas  por el Instituto Nacional para Sordos</t>
  </si>
  <si>
    <t>MUNDOLIMPIEZA LTDA</t>
  </si>
  <si>
    <t>Prestar servicios especializados de vigilancia y seguridad privada armada, durante las 24 horas del día en áreas interiores y exteriores del INSOR</t>
  </si>
  <si>
    <t>ADPORT LTDA</t>
  </si>
  <si>
    <t>C-2299-0700-6-0-2299066-02</t>
  </si>
  <si>
    <t>UNE EPM TELECOMUNICACIONES S.A.</t>
  </si>
  <si>
    <t>VALOR DEL COMPROMISO INICIAL</t>
  </si>
  <si>
    <t>VALOR COMPROMISO FINAL</t>
  </si>
  <si>
    <t>ADICIÓN COMPROMISO</t>
  </si>
  <si>
    <t>BPIN 2018011000374 -  MEJORAMIENTO DE LA INFRAESTRUCTURA FÍSICA Y TECNOLÓGICA PARA LA PRESTACIÓN DE SERVICIOS DEL INSOR EN EL TERRITORIO  NACIONAL</t>
  </si>
  <si>
    <t>Vigencia Futura  2025-  Ejecución Proyectada vigencia 2026</t>
  </si>
  <si>
    <t>FEBRERO OBLIGADO (PROYECTADO)</t>
  </si>
  <si>
    <t>MARZO OBLIGADO  (PROYECTADO)</t>
  </si>
  <si>
    <t>ABRIL OBLIGADO  (PROYECTADO)</t>
  </si>
  <si>
    <t>MAYO OBLIGADO  (PROYECTADO)</t>
  </si>
  <si>
    <t>VALOR DEL COMPROMISO (PROYECTADO)</t>
  </si>
  <si>
    <t> Prestar servicios de vigilancia y seguridad privada armada, durante las 24 horas del día en áreas interiores y exteriores del INSOR</t>
  </si>
  <si>
    <t>AUTENTICA SEGURIDAD LIMITADA</t>
  </si>
  <si>
    <t>Prestar el servicio integral de aseo y cafetería de conformidad con las características técnicas establecidas por el Instituto Nacional para Sordos</t>
  </si>
  <si>
    <t>CONSORCIO ELITE</t>
  </si>
  <si>
    <t>VALOR COMPROMISO FINAL (PROYECTADO)</t>
  </si>
  <si>
    <t>A-02-02-02-008-004</t>
  </si>
  <si>
    <t>Contratar los servicios de conectividad Acceso dedicado a Internet, permitiendo el acceso de todos los servicios prestados por el INSOR.</t>
  </si>
  <si>
    <t>MEDIA COMMERCE PARTNERS S A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</si>
</sst>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&quot;$&quot;\ #,##0;[Red]&quot;$&quot;\ #,##0"/>
    <numFmt numFmtId="165" formatCode="_-&quot;$&quot;\ * #,##0_-;\-&quot;$&quot;\ * #,##0_-;_-&quot;$&quot;\ * &quot;-&quot;??_-;_-@_-"/>
    <numFmt numFmtId="166" formatCode="_(&quot;$&quot;\ * #,##0_);_(&quot;$&quot;\ * \(#,##0\);_(&quot;$&quot;\ * &quot;-&quot;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b/>
      <sz val="10"/>
      <color theme="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color theme="1"/>
      <name val="Calibri"/>
      <family val="2"/>
      <scheme val="minor"/>
    </font>
    <font>
      <sz val="10"/>
      <color theme="1" tint="4.9989318521683403E-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3" borderId="0">
      <alignment horizontal="center" vertical="center"/>
    </xf>
    <xf numFmtId="42" fontId="1" fillId="0" borderId="0" applyFont="0" applyFill="0" applyBorder="0" applyAlignment="0" applyProtection="0"/>
  </cellStyleXfs>
  <cellXfs count="41">
    <xf numFmtId="0" fontId="0" fillId="0" borderId="0" xfId="0"/>
    <xf numFmtId="44" fontId="5" fillId="2" borderId="2" xfId="1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44" fontId="0" fillId="0" borderId="0" xfId="1" applyFont="1"/>
    <xf numFmtId="1" fontId="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 vertical="center"/>
    </xf>
    <xf numFmtId="44" fontId="0" fillId="0" borderId="1" xfId="1" applyFont="1" applyFill="1" applyBorder="1" applyAlignment="1">
      <alignment vertical="center"/>
    </xf>
    <xf numFmtId="44" fontId="2" fillId="0" borderId="1" xfId="1" applyFont="1" applyFill="1" applyBorder="1" applyAlignment="1">
      <alignment horizontal="center" vertical="center"/>
    </xf>
    <xf numFmtId="44" fontId="2" fillId="0" borderId="1" xfId="1" applyFont="1" applyFill="1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44" fontId="8" fillId="0" borderId="1" xfId="1" applyFont="1" applyBorder="1" applyAlignment="1">
      <alignment horizontal="left" vertical="center" wrapText="1"/>
    </xf>
    <xf numFmtId="44" fontId="0" fillId="4" borderId="1" xfId="1" applyFont="1" applyFill="1" applyBorder="1" applyAlignment="1">
      <alignment vertical="center" wrapText="1"/>
    </xf>
    <xf numFmtId="44" fontId="0" fillId="0" borderId="1" xfId="1" applyFont="1" applyBorder="1" applyAlignment="1">
      <alignment vertical="center" wrapText="1"/>
    </xf>
    <xf numFmtId="44" fontId="8" fillId="0" borderId="7" xfId="1" applyFont="1" applyBorder="1" applyAlignment="1">
      <alignment horizontal="right" vertical="center" wrapText="1"/>
    </xf>
    <xf numFmtId="44" fontId="8" fillId="0" borderId="7" xfId="1" applyFont="1" applyBorder="1" applyAlignment="1">
      <alignment horizontal="left" vertical="center" wrapText="1"/>
    </xf>
    <xf numFmtId="165" fontId="8" fillId="0" borderId="7" xfId="1" applyNumberFormat="1" applyFont="1" applyBorder="1" applyAlignment="1">
      <alignment horizontal="right" vertical="center" wrapText="1"/>
    </xf>
    <xf numFmtId="165" fontId="8" fillId="0" borderId="7" xfId="1" applyNumberFormat="1" applyFont="1" applyBorder="1" applyAlignment="1">
      <alignment horizontal="left" vertical="center" wrapText="1"/>
    </xf>
    <xf numFmtId="165" fontId="8" fillId="0" borderId="1" xfId="1" applyNumberFormat="1" applyFont="1" applyBorder="1" applyAlignment="1">
      <alignment horizontal="left" vertical="center" wrapText="1"/>
    </xf>
    <xf numFmtId="0" fontId="4" fillId="0" borderId="6" xfId="0" applyFont="1" applyFill="1" applyBorder="1" applyAlignment="1">
      <alignment vertical="center" wrapText="1"/>
    </xf>
    <xf numFmtId="44" fontId="8" fillId="0" borderId="0" xfId="1" applyFont="1" applyBorder="1" applyAlignment="1">
      <alignment horizontal="left" vertical="center" wrapText="1"/>
    </xf>
    <xf numFmtId="166" fontId="9" fillId="0" borderId="1" xfId="3" applyNumberFormat="1" applyFont="1" applyFill="1" applyBorder="1" applyAlignment="1">
      <alignment vertical="center"/>
    </xf>
    <xf numFmtId="44" fontId="0" fillId="0" borderId="1" xfId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44" fontId="5" fillId="2" borderId="3" xfId="1" applyFont="1" applyFill="1" applyBorder="1" applyAlignment="1">
      <alignment horizontal="center" vertical="center" wrapText="1"/>
    </xf>
    <xf numFmtId="44" fontId="5" fillId="2" borderId="4" xfId="1" applyFont="1" applyFill="1" applyBorder="1" applyAlignment="1">
      <alignment horizontal="center" vertical="center" wrapText="1"/>
    </xf>
    <xf numFmtId="44" fontId="5" fillId="2" borderId="5" xfId="1" applyFont="1" applyFill="1" applyBorder="1" applyAlignment="1">
      <alignment horizontal="center" vertical="center" wrapText="1"/>
    </xf>
  </cellXfs>
  <cellStyles count="4">
    <cellStyle name="HeaderStyle" xfId="2"/>
    <cellStyle name="Moneda" xfId="1" builtinId="4"/>
    <cellStyle name="Moneda [0]" xfId="3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Bases%20SIIF/Historico%20Obligaciones/Obligaciones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igaciones 2023"/>
    </sheetNames>
    <sheetDataSet>
      <sheetData sheetId="0">
        <row r="174">
          <cell r="E174">
            <v>231679</v>
          </cell>
        </row>
        <row r="197">
          <cell r="E197">
            <v>330969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tabSelected="1" zoomScale="78" zoomScaleNormal="78" workbookViewId="0">
      <selection activeCell="A2" sqref="A2"/>
    </sheetView>
  </sheetViews>
  <sheetFormatPr baseColWidth="10" defaultRowHeight="15" x14ac:dyDescent="0.25"/>
  <cols>
    <col min="1" max="1" width="15.42578125" style="36" customWidth="1"/>
    <col min="2" max="2" width="30.85546875" bestFit="1" customWidth="1"/>
    <col min="3" max="3" width="35.85546875" customWidth="1"/>
    <col min="4" max="4" width="31.85546875" customWidth="1"/>
    <col min="5" max="5" width="21.140625" customWidth="1"/>
    <col min="6" max="8" width="22.140625" style="10" customWidth="1"/>
    <col min="9" max="11" width="17.7109375" style="10" bestFit="1" customWidth="1"/>
    <col min="12" max="12" width="16.7109375" style="10" bestFit="1" customWidth="1"/>
    <col min="13" max="13" width="17.7109375" style="10" bestFit="1" customWidth="1"/>
  </cols>
  <sheetData>
    <row r="1" spans="1:13" x14ac:dyDescent="0.25">
      <c r="A1" s="38" t="s">
        <v>27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ht="38.25" x14ac:dyDescent="0.25">
      <c r="A2" s="2"/>
      <c r="B2" s="2" t="s">
        <v>17</v>
      </c>
      <c r="C2" s="2" t="s">
        <v>13</v>
      </c>
      <c r="D2" s="1" t="s">
        <v>0</v>
      </c>
      <c r="E2" s="1" t="s">
        <v>4</v>
      </c>
      <c r="F2" s="1" t="s">
        <v>36</v>
      </c>
      <c r="G2" s="1" t="s">
        <v>38</v>
      </c>
      <c r="H2" s="1" t="s">
        <v>37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28</v>
      </c>
    </row>
    <row r="3" spans="1:13" ht="105" x14ac:dyDescent="0.25">
      <c r="A3" s="20" t="s">
        <v>19</v>
      </c>
      <c r="B3" s="21" t="s">
        <v>39</v>
      </c>
      <c r="C3" s="22" t="s">
        <v>29</v>
      </c>
      <c r="D3" s="22" t="s">
        <v>30</v>
      </c>
      <c r="E3" s="23" t="s">
        <v>31</v>
      </c>
      <c r="F3" s="24">
        <v>12712074</v>
      </c>
      <c r="G3" s="24">
        <v>0</v>
      </c>
      <c r="H3" s="24">
        <v>12712074</v>
      </c>
      <c r="I3" s="28">
        <v>4113939.54</v>
      </c>
      <c r="J3" s="26"/>
      <c r="K3" s="26"/>
      <c r="L3" s="26">
        <v>8598134.459999999</v>
      </c>
      <c r="M3" s="24">
        <v>12712074</v>
      </c>
    </row>
    <row r="4" spans="1:13" ht="75" x14ac:dyDescent="0.25">
      <c r="A4" s="20" t="s">
        <v>20</v>
      </c>
      <c r="B4" s="21" t="s">
        <v>23</v>
      </c>
      <c r="C4" s="21" t="s">
        <v>16</v>
      </c>
      <c r="D4" s="21" t="s">
        <v>32</v>
      </c>
      <c r="E4" s="23" t="s">
        <v>33</v>
      </c>
      <c r="F4" s="29">
        <v>45981163</v>
      </c>
      <c r="G4" s="29">
        <f>+H4-F4</f>
        <v>5811057</v>
      </c>
      <c r="H4" s="29">
        <v>51792220</v>
      </c>
      <c r="I4" s="30">
        <v>14797777</v>
      </c>
      <c r="J4" s="30">
        <v>14797777</v>
      </c>
      <c r="K4" s="30">
        <v>14797777</v>
      </c>
      <c r="L4" s="30">
        <v>7398889</v>
      </c>
      <c r="M4" s="31">
        <v>51792220</v>
      </c>
    </row>
    <row r="5" spans="1:13" ht="105" x14ac:dyDescent="0.25">
      <c r="A5" s="20" t="s">
        <v>20</v>
      </c>
      <c r="B5" s="21" t="s">
        <v>39</v>
      </c>
      <c r="C5" s="22" t="s">
        <v>34</v>
      </c>
      <c r="D5" s="22" t="s">
        <v>1</v>
      </c>
      <c r="E5" s="23" t="s">
        <v>35</v>
      </c>
      <c r="F5" s="24">
        <v>992907</v>
      </c>
      <c r="G5" s="24">
        <v>0</v>
      </c>
      <c r="H5" s="24">
        <f>+F5</f>
        <v>992907</v>
      </c>
      <c r="I5" s="25"/>
      <c r="J5" s="26">
        <f>+'[1]Obligaciones 2023'!$E$174+'[1]Obligaciones 2023'!$E$197</f>
        <v>562648</v>
      </c>
      <c r="K5" s="26"/>
      <c r="L5" s="28">
        <v>330969</v>
      </c>
      <c r="M5" s="24">
        <f>SUM(I5:L5)</f>
        <v>893617</v>
      </c>
    </row>
    <row r="6" spans="1:13" x14ac:dyDescent="0.25">
      <c r="A6" s="38" t="s">
        <v>7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40"/>
    </row>
    <row r="7" spans="1:13" ht="38.25" x14ac:dyDescent="0.25">
      <c r="A7" s="2" t="s">
        <v>18</v>
      </c>
      <c r="B7" s="2" t="s">
        <v>17</v>
      </c>
      <c r="C7" s="2" t="s">
        <v>13</v>
      </c>
      <c r="D7" s="1" t="s">
        <v>0</v>
      </c>
      <c r="E7" s="1" t="s">
        <v>4</v>
      </c>
      <c r="F7" s="1" t="s">
        <v>8</v>
      </c>
      <c r="G7" s="1" t="s">
        <v>38</v>
      </c>
      <c r="H7" s="1" t="s">
        <v>37</v>
      </c>
      <c r="I7" s="1" t="s">
        <v>9</v>
      </c>
      <c r="J7" s="1" t="s">
        <v>10</v>
      </c>
      <c r="K7" s="1" t="s">
        <v>11</v>
      </c>
      <c r="L7" s="1" t="s">
        <v>12</v>
      </c>
      <c r="M7" s="1" t="s">
        <v>28</v>
      </c>
    </row>
    <row r="8" spans="1:13" ht="120" x14ac:dyDescent="0.25">
      <c r="A8" s="9" t="s">
        <v>19</v>
      </c>
      <c r="B8" s="18" t="s">
        <v>21</v>
      </c>
      <c r="C8" s="9" t="s">
        <v>14</v>
      </c>
      <c r="D8" s="3" t="s">
        <v>1</v>
      </c>
      <c r="E8" s="6" t="s">
        <v>25</v>
      </c>
      <c r="F8" s="7">
        <v>3671628</v>
      </c>
      <c r="G8" s="7">
        <v>0</v>
      </c>
      <c r="H8" s="7">
        <f>+F8</f>
        <v>3671628</v>
      </c>
      <c r="I8" s="7">
        <v>0</v>
      </c>
      <c r="J8" s="7">
        <v>1940940.34</v>
      </c>
      <c r="K8" s="7">
        <v>970470.17</v>
      </c>
      <c r="L8" s="7">
        <v>638777.04</v>
      </c>
      <c r="M8" s="16">
        <v>3550187.55</v>
      </c>
    </row>
    <row r="9" spans="1:13" ht="76.5" customHeight="1" x14ac:dyDescent="0.25">
      <c r="A9" s="9" t="s">
        <v>19</v>
      </c>
      <c r="B9" s="18" t="s">
        <v>22</v>
      </c>
      <c r="C9" s="8" t="s">
        <v>15</v>
      </c>
      <c r="D9" s="32" t="s">
        <v>2</v>
      </c>
      <c r="E9" s="6" t="s">
        <v>5</v>
      </c>
      <c r="F9" s="27">
        <v>15836406</v>
      </c>
      <c r="G9" s="7">
        <v>0</v>
      </c>
      <c r="H9" s="16">
        <f>SUM(D9:G9)</f>
        <v>15836406</v>
      </c>
      <c r="I9" s="7">
        <v>5278802.1500000004</v>
      </c>
      <c r="J9" s="7">
        <v>5278801.8499999996</v>
      </c>
      <c r="K9" s="7">
        <v>5278801</v>
      </c>
      <c r="L9" s="7"/>
      <c r="M9" s="16">
        <f>SUM(I9:L9)</f>
        <v>15836405</v>
      </c>
    </row>
    <row r="10" spans="1:13" ht="63.75" x14ac:dyDescent="0.25">
      <c r="A10" s="9" t="s">
        <v>20</v>
      </c>
      <c r="B10" s="19" t="s">
        <v>23</v>
      </c>
      <c r="C10" s="8" t="s">
        <v>16</v>
      </c>
      <c r="D10" s="4" t="s">
        <v>3</v>
      </c>
      <c r="E10" s="6" t="s">
        <v>6</v>
      </c>
      <c r="F10" s="7">
        <v>57172640</v>
      </c>
      <c r="G10" s="33">
        <v>2594567</v>
      </c>
      <c r="H10" s="7">
        <v>59767207</v>
      </c>
      <c r="I10" s="7">
        <v>15237909.810000001</v>
      </c>
      <c r="J10" s="7">
        <v>18914779.449999999</v>
      </c>
      <c r="K10" s="7">
        <v>17076344.649999999</v>
      </c>
      <c r="L10" s="7">
        <v>8538172.3200000003</v>
      </c>
      <c r="M10" s="16">
        <v>59767206.229999997</v>
      </c>
    </row>
    <row r="11" spans="1:13" x14ac:dyDescent="0.25">
      <c r="A11" s="38" t="s">
        <v>24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40"/>
    </row>
    <row r="12" spans="1:13" ht="38.25" x14ac:dyDescent="0.25">
      <c r="A12" s="2" t="s">
        <v>18</v>
      </c>
      <c r="B12" s="2" t="s">
        <v>17</v>
      </c>
      <c r="C12" s="2" t="s">
        <v>13</v>
      </c>
      <c r="D12" s="1" t="s">
        <v>0</v>
      </c>
      <c r="E12" s="1" t="s">
        <v>4</v>
      </c>
      <c r="F12" s="1" t="s">
        <v>8</v>
      </c>
      <c r="G12" s="1" t="s">
        <v>38</v>
      </c>
      <c r="H12" s="1" t="s">
        <v>37</v>
      </c>
      <c r="I12" s="1" t="s">
        <v>9</v>
      </c>
      <c r="J12" s="1" t="s">
        <v>10</v>
      </c>
      <c r="K12" s="1" t="s">
        <v>11</v>
      </c>
      <c r="L12" s="1" t="s">
        <v>12</v>
      </c>
      <c r="M12" s="1" t="s">
        <v>28</v>
      </c>
    </row>
    <row r="13" spans="1:13" ht="63.75" x14ac:dyDescent="0.25">
      <c r="A13" s="9" t="s">
        <v>20</v>
      </c>
      <c r="B13" s="5" t="s">
        <v>23</v>
      </c>
      <c r="C13" s="11" t="s">
        <v>16</v>
      </c>
      <c r="D13" s="12" t="s">
        <v>3</v>
      </c>
      <c r="E13" s="13" t="s">
        <v>26</v>
      </c>
      <c r="F13" s="14">
        <v>66010618</v>
      </c>
      <c r="G13" s="14">
        <v>0</v>
      </c>
      <c r="H13" s="14">
        <f>+F13</f>
        <v>66010618</v>
      </c>
      <c r="I13" s="15">
        <v>17224094.120000001</v>
      </c>
      <c r="J13" s="15">
        <v>17224094.120000001</v>
      </c>
      <c r="K13" s="15">
        <v>22132341.32</v>
      </c>
      <c r="L13" s="15">
        <v>9430088.2599999998</v>
      </c>
      <c r="M13" s="17">
        <f>SUM(I13:L13)</f>
        <v>66010617.82</v>
      </c>
    </row>
    <row r="14" spans="1:13" x14ac:dyDescent="0.25">
      <c r="A14" s="38" t="s">
        <v>40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40"/>
    </row>
    <row r="15" spans="1:13" ht="51" x14ac:dyDescent="0.25">
      <c r="A15" s="2" t="s">
        <v>18</v>
      </c>
      <c r="B15" s="2" t="s">
        <v>17</v>
      </c>
      <c r="C15" s="2" t="s">
        <v>13</v>
      </c>
      <c r="D15" s="1" t="s">
        <v>0</v>
      </c>
      <c r="E15" s="1" t="s">
        <v>4</v>
      </c>
      <c r="F15" s="1" t="s">
        <v>45</v>
      </c>
      <c r="G15" s="1" t="s">
        <v>38</v>
      </c>
      <c r="H15" s="1" t="s">
        <v>50</v>
      </c>
      <c r="I15" s="1" t="s">
        <v>41</v>
      </c>
      <c r="J15" s="1" t="s">
        <v>42</v>
      </c>
      <c r="K15" s="1" t="s">
        <v>43</v>
      </c>
      <c r="L15" s="1" t="s">
        <v>44</v>
      </c>
      <c r="M15" s="1" t="s">
        <v>28</v>
      </c>
    </row>
    <row r="16" spans="1:13" ht="75" x14ac:dyDescent="0.25">
      <c r="A16" s="9" t="s">
        <v>20</v>
      </c>
      <c r="B16" s="9" t="s">
        <v>23</v>
      </c>
      <c r="C16" s="11" t="s">
        <v>16</v>
      </c>
      <c r="D16" s="21" t="s">
        <v>46</v>
      </c>
      <c r="E16" s="21" t="s">
        <v>47</v>
      </c>
      <c r="F16" s="35">
        <f>+M16</f>
        <v>70582536.5</v>
      </c>
      <c r="G16" s="35">
        <v>0</v>
      </c>
      <c r="H16" s="35">
        <f>+F16</f>
        <v>70582536.5</v>
      </c>
      <c r="I16" s="34">
        <v>20166439</v>
      </c>
      <c r="J16" s="34">
        <v>20166439</v>
      </c>
      <c r="K16" s="34">
        <v>20166439</v>
      </c>
      <c r="L16" s="34">
        <v>10083219.5</v>
      </c>
      <c r="M16" s="35">
        <f>SUM(I16:L16)</f>
        <v>70582536.5</v>
      </c>
    </row>
    <row r="17" spans="1:13" ht="75" x14ac:dyDescent="0.25">
      <c r="A17" s="9" t="s">
        <v>20</v>
      </c>
      <c r="B17" s="9" t="s">
        <v>23</v>
      </c>
      <c r="C17" s="11" t="s">
        <v>16</v>
      </c>
      <c r="D17" s="21" t="s">
        <v>48</v>
      </c>
      <c r="E17" s="37" t="s">
        <v>49</v>
      </c>
      <c r="F17" s="35">
        <f>+M17</f>
        <v>19071328.5</v>
      </c>
      <c r="G17" s="35">
        <v>0</v>
      </c>
      <c r="H17" s="35">
        <f>+F17</f>
        <v>19071328.5</v>
      </c>
      <c r="I17" s="34">
        <f>3178554.75*2</f>
        <v>6357109.5</v>
      </c>
      <c r="J17" s="34">
        <f>3178554.75*2</f>
        <v>6357109.5</v>
      </c>
      <c r="K17" s="34">
        <f>3178554.75*2</f>
        <v>6357109.5</v>
      </c>
      <c r="L17" s="35"/>
      <c r="M17" s="35">
        <f>SUM(I17:L17)</f>
        <v>19071328.5</v>
      </c>
    </row>
    <row r="18" spans="1:13" ht="75" x14ac:dyDescent="0.25">
      <c r="A18" s="9" t="s">
        <v>20</v>
      </c>
      <c r="B18" s="9" t="s">
        <v>23</v>
      </c>
      <c r="C18" s="11" t="s">
        <v>51</v>
      </c>
      <c r="D18" s="21" t="s">
        <v>52</v>
      </c>
      <c r="E18" s="37" t="s">
        <v>53</v>
      </c>
      <c r="F18" s="35">
        <v>1986806</v>
      </c>
      <c r="G18" s="35">
        <v>0</v>
      </c>
      <c r="H18" s="35">
        <f>+F18</f>
        <v>1986806</v>
      </c>
      <c r="I18" s="34">
        <v>993403</v>
      </c>
      <c r="J18" s="34">
        <v>993403</v>
      </c>
      <c r="K18" s="34"/>
      <c r="L18" s="35"/>
      <c r="M18" s="35">
        <f>SUM(I18:L18)</f>
        <v>1986806</v>
      </c>
    </row>
  </sheetData>
  <mergeCells count="4">
    <mergeCell ref="A6:M6"/>
    <mergeCell ref="A11:M11"/>
    <mergeCell ref="A1:M1"/>
    <mergeCell ref="A14:M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1879CEBA855F448D2BF6F1FBE9DBE8" ma:contentTypeVersion="13" ma:contentTypeDescription="Crear nuevo documento." ma:contentTypeScope="" ma:versionID="ec3e4847b1563a8a4e850fb9019116f2">
  <xsd:schema xmlns:xsd="http://www.w3.org/2001/XMLSchema" xmlns:xs="http://www.w3.org/2001/XMLSchema" xmlns:p="http://schemas.microsoft.com/office/2006/metadata/properties" xmlns:ns2="f8b2adca-78c2-412d-87d3-62c4f6c3bdfb" xmlns:ns3="f1469820-18c6-472b-92c5-7cf7e8471edc" targetNamespace="http://schemas.microsoft.com/office/2006/metadata/properties" ma:root="true" ma:fieldsID="10d17ff8570ef3b91b069698062ac9a1" ns2:_="" ns3:_="">
    <xsd:import namespace="f8b2adca-78c2-412d-87d3-62c4f6c3bdfb"/>
    <xsd:import namespace="f1469820-18c6-472b-92c5-7cf7e8471e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b2adca-78c2-412d-87d3-62c4f6c3bd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7c93782a-cc5e-4a24-9981-bfe21b1ae7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69820-18c6-472b-92c5-7cf7e8471ed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7b4fce7-d4a5-423b-bba5-c4a3096d1fcb}" ma:internalName="TaxCatchAll" ma:showField="CatchAllData" ma:web="f1469820-18c6-472b-92c5-7cf7e8471e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469820-18c6-472b-92c5-7cf7e8471edc" xsi:nil="true"/>
    <lcf76f155ced4ddcb4097134ff3c332f xmlns="f8b2adca-78c2-412d-87d3-62c4f6c3bdf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3FAF97E-16DE-4145-87A2-DCBFA45501A5}"/>
</file>

<file path=customXml/itemProps2.xml><?xml version="1.0" encoding="utf-8"?>
<ds:datastoreItem xmlns:ds="http://schemas.openxmlformats.org/officeDocument/2006/customXml" ds:itemID="{201AB5F8-73B7-449A-A647-2A6F32EEF00E}"/>
</file>

<file path=customXml/itemProps3.xml><?xml version="1.0" encoding="utf-8"?>
<ds:datastoreItem xmlns:ds="http://schemas.openxmlformats.org/officeDocument/2006/customXml" ds:itemID="{BA123F39-BFDA-454C-8555-47DAA5DC90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Cristina Fajardo Garzón</dc:creator>
  <cp:lastModifiedBy>Carolina Leonor Ramos Castellanos</cp:lastModifiedBy>
  <dcterms:created xsi:type="dcterms:W3CDTF">2025-08-21T21:42:54Z</dcterms:created>
  <dcterms:modified xsi:type="dcterms:W3CDTF">2025-08-25T19:51:57Z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0x0101006E1879CEBA855F448D2BF6F1FBE9DBE8</vt:lpwstr>
  </property>
</Properties>
</file>