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G:\Unidades compartidas\0.ARCHIVO GESTIÓN PRESUPUESTO\28. Camara Representantes\9. Vigencias Futuras 2023-2024\"/>
    </mc:Choice>
  </mc:AlternateContent>
  <xr:revisionPtr revIDLastSave="0" documentId="13_ncr:1_{3C56E2E0-90FE-4113-99E4-1E9848071A1A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VF 2024" sheetId="1" r:id="rId1"/>
    <sheet name="Base" sheetId="4" state="hidden" r:id="rId2"/>
    <sheet name="Hoja2" sheetId="3" state="hidden" r:id="rId3"/>
    <sheet name="Hoja1" sheetId="2" state="hidden" r:id="rId4"/>
  </sheets>
  <definedNames>
    <definedName name="_xlnm._FilterDatabase" localSheetId="1" hidden="1">Base!$A$2:$R$36</definedName>
    <definedName name="_xlnm._FilterDatabase" localSheetId="0" hidden="1">'VF 2024'!$A$2:$L$36</definedName>
  </definedNames>
  <calcPr calcId="191029"/>
  <pivotCaches>
    <pivotCache cacheId="0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6" i="4" l="1"/>
  <c r="O36" i="4"/>
  <c r="N36" i="4"/>
  <c r="M36" i="4"/>
  <c r="L36" i="4"/>
  <c r="K36" i="4"/>
  <c r="Q35" i="4"/>
  <c r="Q34" i="4"/>
  <c r="Q33" i="4"/>
  <c r="Q32" i="4"/>
  <c r="K32" i="4"/>
  <c r="C32" i="4"/>
  <c r="C36" i="4" s="1"/>
  <c r="Q31" i="4"/>
  <c r="Q30" i="4"/>
  <c r="Q29" i="4"/>
  <c r="Q28" i="4"/>
  <c r="Q27" i="4"/>
  <c r="Q26" i="4"/>
  <c r="Q25" i="4"/>
  <c r="Q24" i="4"/>
  <c r="Q23" i="4"/>
  <c r="Q22" i="4"/>
  <c r="Q21" i="4"/>
  <c r="Q20" i="4"/>
  <c r="Q19" i="4"/>
  <c r="J19" i="4"/>
  <c r="Q18" i="4"/>
  <c r="J18" i="4"/>
  <c r="Q17" i="4"/>
  <c r="J17" i="4"/>
  <c r="Q16" i="4"/>
  <c r="Q15" i="4"/>
  <c r="Q14" i="4"/>
  <c r="Q13" i="4"/>
  <c r="Q12" i="4"/>
  <c r="Q11" i="4"/>
  <c r="Q10" i="4"/>
  <c r="Q9" i="4"/>
  <c r="Q8" i="4"/>
  <c r="Q7" i="4"/>
  <c r="Q6" i="4"/>
  <c r="Q5" i="4"/>
  <c r="Q4" i="4"/>
  <c r="Q3" i="4"/>
  <c r="Q36" i="4" s="1"/>
  <c r="J3" i="4"/>
  <c r="J36" i="4" s="1"/>
  <c r="G13" i="3"/>
  <c r="F13" i="3"/>
  <c r="F14" i="3" s="1"/>
  <c r="L4" i="1" l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" i="1"/>
  <c r="K36" i="1"/>
  <c r="J36" i="1"/>
  <c r="I36" i="1"/>
  <c r="H36" i="1"/>
  <c r="L36" i="1" l="1"/>
  <c r="F32" i="1"/>
  <c r="E17" i="1" l="1"/>
  <c r="E19" i="1"/>
  <c r="E18" i="1"/>
  <c r="E3" i="1"/>
  <c r="G36" i="1" l="1"/>
  <c r="F36" i="1"/>
  <c r="E36" i="1" l="1"/>
  <c r="I52" i="2" l="1"/>
</calcChain>
</file>

<file path=xl/sharedStrings.xml><?xml version="1.0" encoding="utf-8"?>
<sst xmlns="http://schemas.openxmlformats.org/spreadsheetml/2006/main" count="616" uniqueCount="182">
  <si>
    <t>Numero Autorizacion VF</t>
  </si>
  <si>
    <t>Documento Soporte</t>
  </si>
  <si>
    <t>Numero Doc Identidad</t>
  </si>
  <si>
    <t>Nombre</t>
  </si>
  <si>
    <t>Rubro Presupuestal</t>
  </si>
  <si>
    <t>Nombre Rubro Presupuestal</t>
  </si>
  <si>
    <t>Estado</t>
  </si>
  <si>
    <t>Objeto Compromiso</t>
  </si>
  <si>
    <t>49124</t>
  </si>
  <si>
    <t>2026</t>
  </si>
  <si>
    <t>CONTRATO DE ARRENDAMIENTO</t>
  </si>
  <si>
    <t>539-2024-UBPD</t>
  </si>
  <si>
    <t>FAMOC DEPANEL S.A.S</t>
  </si>
  <si>
    <t>A-02</t>
  </si>
  <si>
    <t>ADQUISICIÓN DE BIENES  Y SERVICIOS</t>
  </si>
  <si>
    <t>Generado</t>
  </si>
  <si>
    <t>SAF VF Arrendamiento de inmueble adecuado y dotado para el funcionamiento de la sede nivel central, la Regional Centro y la Territorial Bogotá de la Unidad de Búsqueda de Personas dadas por Desaparecidas en el contexto y en razón del conflicto armado</t>
  </si>
  <si>
    <t>2025</t>
  </si>
  <si>
    <t>49024</t>
  </si>
  <si>
    <t>ORDEN DE COMPRA</t>
  </si>
  <si>
    <t>137980</t>
  </si>
  <si>
    <t>SERVICIO INTEGRAL TALENTOS LTDA.</t>
  </si>
  <si>
    <t>SAF REGION 7  Prestación del servicio integral de aseo y cafetería para las Sedes Territoriales, satélites y Nivel Central de la Unidad de Búsqueda de Personas dadas por desaparecidas -UBPD, de conformidad con lo dispuesto en el Acuerdo Marco de Prec</t>
  </si>
  <si>
    <t>137978</t>
  </si>
  <si>
    <t>ASECOLBAS LIMITADA</t>
  </si>
  <si>
    <t>SAF REGION 2 Prestación del servicio integral de aseo y cafetería para las Sedes donde tenga presencia la Unidad de Búsqueda de Personas dadas por desaparecidas -UBPD, de conformidad con lo dispuesto en el Acuerdo Marco de Precios No. CCE-126-2023 As</t>
  </si>
  <si>
    <t>137982</t>
  </si>
  <si>
    <t>UNION TEMPORAL ASEAMOS 2022 ACUERDO 4</t>
  </si>
  <si>
    <t>SAF REGION 4 Prestación del servicio integral de aseo y cafetería para las Sedes donde tenga presencia la Unidad de Búsqueda de Personas dadas por desaparecidas -UBPD, de conformidad con lo dispuesto en el Acuerdo Marco de Precios No. CCE-126-2023 As</t>
  </si>
  <si>
    <t>137983</t>
  </si>
  <si>
    <t>SAF REGION 8  Prestación del servicio integral de aseo y cafetería para las Sedes Territoriales, satélites y Nivel Central de la Unidad de Búsqueda de Personas dadas por desaparecidas -UBPD, de conformidad con lo dispuesto en el Acuerdo Marco de Prec</t>
  </si>
  <si>
    <t>137967</t>
  </si>
  <si>
    <t>SOCIETY SERVICES GENERAL  SAS</t>
  </si>
  <si>
    <t>SAF REGION 10 Prestación del servicio integral de aseo y cafetería para las Sedes Territoriales, satélites y Nivel Central de la Unidad de Búsqueda de Personas dadas por desaparecidas -UBPD, de conformidad con lo dispuesto en el AcuerdoMarco de Pre</t>
  </si>
  <si>
    <t>137979</t>
  </si>
  <si>
    <t>SAF REGION 6  Prestación del servicio integral de aseo y cafetería para las Sedes Territoriales, satélites y Nivel Central de la Unidad de Búsqueda de Personas dadas por desaparecidas -UBPD, de conformidad con lo dispuesto en el Acuerdo Marco de Prec</t>
  </si>
  <si>
    <t>137963</t>
  </si>
  <si>
    <t>UNION TEMPORAL SERTOP</t>
  </si>
  <si>
    <t>SAF REGION 3 Prestación del servicio integral de aseo y cafetería para las Sedes donde tenga presencia la Unidad de Búsqueda de Personas dadas por desaparecidas -UBPD, de conformidad con lo dispuesto en el Acuerdo Marco de Precios No. CCE-126-2023 As</t>
  </si>
  <si>
    <t>137984</t>
  </si>
  <si>
    <t>SAF REGION 9  Prestación del servicio integral de aseo y cafetería para las Sedes Territoriales, satélites y Nivel Central de la Unidad de Búsqueda de Personas dadas por desaparecidas -UBPD, de conformidad con lo dispuesto en el Acuerdo Marco de Prec</t>
  </si>
  <si>
    <t>137965</t>
  </si>
  <si>
    <t>LIMPIEZA INSTITUCIONAL LASU S.A.S.</t>
  </si>
  <si>
    <t>SAF REGION 11 Prestación del servicio integral de aseo y cafetería para las Sedes Territoriales, satélites y Nivel Central de la Unidad de Búsqueda de Personas dadas por desaparecidas -UBPD, de conformidad con lo dispuesto en el Acuerdo Marco de Prec</t>
  </si>
  <si>
    <t>137964</t>
  </si>
  <si>
    <t>SAF REGION 5  Prestación del servicio integral de aseo y cafetería para las Sedes Territoriales, satélites y Nivel Central de la Unidad de Búsqueda de Personas dadas por desaparecidas -UBPD, de conformidad con lo dispuesto en el Acuerdo Marco de Prec</t>
  </si>
  <si>
    <t>137981</t>
  </si>
  <si>
    <t>NYR INTEGRAL SERVICE COMPANY S.A.S. BIC</t>
  </si>
  <si>
    <t>SAF REGION 1 Prestación del servicio integral de aseo y cafetería para las Sedes donde tenga presencia la Unidad de Búsqueda de Personas dadas por desaparecidas -UBPD, de conformidad con lo dispuesto en el Acuerdo Marco de Precios No. CCE-126-2023 As</t>
  </si>
  <si>
    <t>137966</t>
  </si>
  <si>
    <t>CONSERJES INMOBILIARIOS LTDA.</t>
  </si>
  <si>
    <t>SAF REGION 15 Prestación del servicio integral de aseo y cafetería para las Sedes Territoriales, satélites y Nivel Central de la Unidad de Búsqueda de Personas dadas por desaparecidas -UBPD, de conformidad con lo dispuesto en el Acuerdo Marco de Prec</t>
  </si>
  <si>
    <t>137968</t>
  </si>
  <si>
    <t>UNION TEMPORAL ASEO COLOMBIA AM P4</t>
  </si>
  <si>
    <t>SAF REGION 14 Prestación del servicio integral de aseo y cafetería para las Sedes Territoriales, satélites y Nivel Central de la Unidad de Búsqueda de Personas dadas por desaparecidas -UBPD, de conformidad con lo dispuesto en el Acuerdo Marco de Prec</t>
  </si>
  <si>
    <t>75124</t>
  </si>
  <si>
    <t>552-2024-UBPD</t>
  </si>
  <si>
    <t>LUZ STELLA MOLINA SANDOVAL</t>
  </si>
  <si>
    <t>SA VF Arrendamiento del inmueble adecuado y dotado para el funcionamiento de la sede territorial Tunja de la Unidad de Búsqueda de Personas dadas por Desaparecidas en el contexto y en razón del conflicto armado UBPD. ALCANCE DEL OBJETO Comprende el a</t>
  </si>
  <si>
    <t>553-2024-UBPD</t>
  </si>
  <si>
    <t>FIDEL ERNESTO VARGAS SALCEDO</t>
  </si>
  <si>
    <t>SAF VF Arrendamiento del inmueble adecuado y dotado para el funcionamiento de la sede territorial Santa Marta de la Unidad de Búsqueda de Personas dadas por Desaparecidas en el contexto y en razón del conflicto armado UBPD. ALCANCE DEL OBJETO Compren</t>
  </si>
  <si>
    <t>551-2024-UBPD</t>
  </si>
  <si>
    <t>INMOBILIARIA ARAUCA SAS ZOMAC</t>
  </si>
  <si>
    <t>SAF VF Arrendamiento de los inmuebles adecuados y dotados para el funcionamiento de las sedes territoriales de la Unidad de Búsqueda de Personas dadas por Desaparecidas en el contexto y en razón del conflicto armado  UBPD. ALCANCE DE OBJETO comprende</t>
  </si>
  <si>
    <t>99524</t>
  </si>
  <si>
    <t>CONTRATO DE PRESTACION DE SERVICIOS</t>
  </si>
  <si>
    <t>157-2024-UBPD</t>
  </si>
  <si>
    <t>COMERCIALIZADORA JE TOURS S.A.S.</t>
  </si>
  <si>
    <t>VF SAF Suministro de tiquetes aéreos nacionales e internacionales para los servidores públicos y colaboradores de la Unidad de Búsqueda de Personas dadas por Desaparecidas en el contexto y en razón del conflicto armado para el cumplimiento de la misi</t>
  </si>
  <si>
    <t>102024</t>
  </si>
  <si>
    <t>437-2024-UBPD</t>
  </si>
  <si>
    <t>COOPERATIVA DE TRANSPORTADORES DE PALERMO COOTRANSPAL LTDA.</t>
  </si>
  <si>
    <t>C-4499-1000-3-53105B</t>
  </si>
  <si>
    <t>5. CONVERGENCIA REGIONAL / B. ENTIDADES PÚBLICAS TERRITORIALES Y NACIONALES FORTALECIDAS</t>
  </si>
  <si>
    <t>SAF VF Servicio de transporte público especial terrestre para la sede central, las sedes territoriales y satélites de la UBPD. (Lote 3) Cto 437-2024-UBPD</t>
  </si>
  <si>
    <t>273-2024-UBPD</t>
  </si>
  <si>
    <t>SOCIAL &amp; CO SAS</t>
  </si>
  <si>
    <t>SAF VF 	Arrendamiento de espacios de trabajo colaborativo tipo coworking, para la sede de la Unidad de búsqueda de Personas Dadas por Desaparecidas - UBPD en la ciudad de Pereira. ALCANCE DEL OBJETO Comprende el arrendamiento de espacios de trabajo,</t>
  </si>
  <si>
    <t>282-2022-UBPD</t>
  </si>
  <si>
    <t>MODERLINE S A S</t>
  </si>
  <si>
    <t>VF SAF Arrendamiento inmuebles 11 sedes territoriales y satélites B/quilla, Cúcuta, Florencia, Ibagué, Medellín, Mocoa,, Montería, Quibdó, San José del Guaviare, Villavicencio y Yopal de la Unidad de Búsqueda de Personas dadas por Desaparecid</t>
  </si>
  <si>
    <t>290-2024-UBPD</t>
  </si>
  <si>
    <t>COLORWORKING S.A.S.</t>
  </si>
  <si>
    <t>VF SAF Arrendamiento de espacios de trabajo colaborativo tipo coworking, para la sede de la Unidad de búsqueda de Personas Dadas por Desaparecidas - UBPD en la ciudad de Bucaramanga. ALCANCE DEL OBJETO Comprende el arrendamiento de espacios de trabaj</t>
  </si>
  <si>
    <t>435-2024-UBPD</t>
  </si>
  <si>
    <t>UNIÓN TEMPORAL UT TSZ UBPD 2024</t>
  </si>
  <si>
    <t>SAF VF Servicio de transporte público especial terrestre para la sede central, las sedes territoriales y satélites de la UBPD. (Lote 1)</t>
  </si>
  <si>
    <t>439-2024-UBPD</t>
  </si>
  <si>
    <t>TRANSPORTES ESPECIALES  F.S.G  S.A.S</t>
  </si>
  <si>
    <t>SAF VF Servicio de transporte público especial terrestre para la sede central, las sedes territoriales y satélites de la UBPD.</t>
  </si>
  <si>
    <t>286-2022-UBPD</t>
  </si>
  <si>
    <t>VF SAF Arrendamiento inmuebles sedes territoriales y satélites Barrancabermeja de la Unidad de Búsqueda de Personas dadas por Desaparecidas en el contexto y en razón del conflicto armado UBPD a nivel nacional.</t>
  </si>
  <si>
    <t>280-2022-UBPD</t>
  </si>
  <si>
    <t>AMPLEX DE COLOMBIA COMPAÑIA SOCIEDAD POR ACCIONES SIMPLIFICADA</t>
  </si>
  <si>
    <t>VF SAF Arrendamiento de inmuebles adecuados y dotados para el funcionamiento de las sedes territoriales y satelites de la Unidad de Busqueda de Personas dadas por Desaparecidas en el contexto y en razon del conflicto armado-UBPD a nivel</t>
  </si>
  <si>
    <t>438-2024-UBPD</t>
  </si>
  <si>
    <t>UNIÓN TEMPORAL G7- UBPD 2024</t>
  </si>
  <si>
    <t>SAF VF Servicio de transporte público especial terrestre para la sede central, las sedes territoriales y satélites de la UBPD. (Lote 5)</t>
  </si>
  <si>
    <t>285-2022-UBPD</t>
  </si>
  <si>
    <t>VF SAF Arrendamiento inmuebles 3 sedes territoriales y satélites Apartadó, Cali y Sincelejo de la Unidad de Búsqueda de Personas dadas por Desaparecidas en el contexto y en razón del conflicto armado UBPD a nivel nacional.</t>
  </si>
  <si>
    <t>102124</t>
  </si>
  <si>
    <t>414-2024-UBPD</t>
  </si>
  <si>
    <t>GEOCAPITAL S.A.</t>
  </si>
  <si>
    <t>C-4403-1000-3-20113A</t>
  </si>
  <si>
    <t>2. SEGURIDAD HUMANA Y JUSTICIA SOCIAL / A. FORTALECIMIENTO DE LA BÚSQUEDA DE PERSONAS DADAS POR DESAPARECIDAS</t>
  </si>
  <si>
    <t>VF SAF Contrato de comisión las partes establecen las condiciones generales que regirán las relaciones que entre ellas surjan en virtud de los encargos que la entidad estatal confiera a la sbc comisionista compradora, para que esta actuando en n</t>
  </si>
  <si>
    <t>414-2023-UBPD</t>
  </si>
  <si>
    <t>DOUGLAS TRADE SAS</t>
  </si>
  <si>
    <t>VF SAF prestar el servicio de apoyo logistico necesario para la organizacion y realizacion de eventos y/o actividades que requiera la unidad de busqueda de personas dadas por desaparecidas en el contexto y en razon del conflicto armado - UBPD</t>
  </si>
  <si>
    <t>128-2024-UBPD</t>
  </si>
  <si>
    <t>EMPRESA DE TELECOMUNICACIONES DE BOGOTA SA ESP PUDIENDO IDENTIFICARSE PARA TODOS LOS EFECTOS CON LA SIGLA ETB S.A. E.S.P.</t>
  </si>
  <si>
    <t>VF OTIC Prestar los Servicios Integrados de Tecnologías de Información y Comunicaciones (TIC), así como los demás bienes y servicios requeridos para la operación y mejora continua de servicios TIC de la UBPD, en todas sus sedes y lugares en que la en</t>
  </si>
  <si>
    <t>99624</t>
  </si>
  <si>
    <t>416-2023-UBPD</t>
  </si>
  <si>
    <t>AMCOVIT   LTDA</t>
  </si>
  <si>
    <t>VF SAF Prestar los servicios de vigilancia y seguridad privada para las sedes de la Unidad de Búsqueda de Personas dadas por desaparecidas en el contexto y en razón del conflicto armado - UBPD a nivel nacional.</t>
  </si>
  <si>
    <t>310-2024-UBPD</t>
  </si>
  <si>
    <t>EVALUA  SALUD  IPS  SAS</t>
  </si>
  <si>
    <t>VF SAF Prestar servicios para la realización de exámenes médicos ocupacionales, paraclínicos y complementarios, pruebas de laboratorio y aplicación de vacunas para los servidores y servidoras de la Unidad de Búsqueda de Personas dadas por Desaparecid</t>
  </si>
  <si>
    <t>AUTORIZACIÓN</t>
  </si>
  <si>
    <t>Cto 310-2024-UBPD Servicio de Exámenes Médicos y 416-2023-UBPD Servicio de vigilancia y Seguridad Privada</t>
  </si>
  <si>
    <t>2-2024-057978</t>
  </si>
  <si>
    <t>contratación de los servicios integrales de aseo y cafetería</t>
  </si>
  <si>
    <t>Contratos de Arrendamiento</t>
  </si>
  <si>
    <t>2-2024-070617</t>
  </si>
  <si>
    <t>2-2024-071037</t>
  </si>
  <si>
    <t>Contrato operador logístico</t>
  </si>
  <si>
    <t>Arrendamiento inmuebles para funcionamiento de las sedes territoriales.</t>
  </si>
  <si>
    <t>2-2024-064196</t>
  </si>
  <si>
    <t>Suministro de tiquetes aéreos nacionales e internacionales para los servidores públicos y colaboradores de la UBPD</t>
  </si>
  <si>
    <t>Operador logístico</t>
  </si>
  <si>
    <t>Total general</t>
  </si>
  <si>
    <t>Total 102024</t>
  </si>
  <si>
    <t>Total 102124</t>
  </si>
  <si>
    <t>Total 49024</t>
  </si>
  <si>
    <t>Total 49124</t>
  </si>
  <si>
    <t>Total 75124</t>
  </si>
  <si>
    <t>Total 99524</t>
  </si>
  <si>
    <t>Total 99624</t>
  </si>
  <si>
    <t>RP 2025</t>
  </si>
  <si>
    <t>Valores</t>
  </si>
  <si>
    <t xml:space="preserve"> Valor RP</t>
  </si>
  <si>
    <t>Doc Soporte</t>
  </si>
  <si>
    <t>Año</t>
  </si>
  <si>
    <t xml:space="preserve"> Valor Autorización</t>
  </si>
  <si>
    <t xml:space="preserve"> Valor Final</t>
  </si>
  <si>
    <t>Valor Contrato</t>
  </si>
  <si>
    <t>Valor VF 2025</t>
  </si>
  <si>
    <t>Pagos 2024</t>
  </si>
  <si>
    <t>Pagos 2025</t>
  </si>
  <si>
    <t>Pagos 2023</t>
  </si>
  <si>
    <t>Total Pagos</t>
  </si>
  <si>
    <t>A-02
C-4499-1000-1</t>
  </si>
  <si>
    <t>Pagos 2022</t>
  </si>
  <si>
    <t>1025 - 1425</t>
  </si>
  <si>
    <t>325 - 725</t>
  </si>
  <si>
    <t>2425-2425-2925</t>
  </si>
  <si>
    <t>Valor RP 2025</t>
  </si>
  <si>
    <t>Totales</t>
  </si>
  <si>
    <t>Autorizacion VF</t>
  </si>
  <si>
    <t xml:space="preserve"> Documento Soporte</t>
  </si>
  <si>
    <t>Radicado</t>
  </si>
  <si>
    <t>Proy Pagos VF 2026</t>
  </si>
  <si>
    <t>VIENCIAS FUTURAS APROBADAS 2024</t>
  </si>
  <si>
    <t>Valor Total Comprometido</t>
  </si>
  <si>
    <t>Valor Compromiso VF 2025</t>
  </si>
  <si>
    <t>Pagos Efectuados 2023</t>
  </si>
  <si>
    <t>Pagos Efectuados  2022</t>
  </si>
  <si>
    <t>Pagos Efectuados  2024</t>
  </si>
  <si>
    <t>Pagos Efectuados 2025</t>
  </si>
  <si>
    <t>Total Efectuados Pagos</t>
  </si>
  <si>
    <t>Contratos de Arrendamiento de inmueble para la UBPD</t>
  </si>
  <si>
    <t>Servicio integral de aseo y cafetería para la UBPD</t>
  </si>
  <si>
    <t xml:space="preserve">Suministro de tiquetes aéreos nacionales e internacionales </t>
  </si>
  <si>
    <t>Servicio de transporte público especial terrestre para UBPD</t>
  </si>
  <si>
    <t>Servicios de Operador Logístico</t>
  </si>
  <si>
    <t>Servicios Integrados de Tecnologías de Información y Comunicaciones (TIC)</t>
  </si>
  <si>
    <t>Servicios de vigilancia y seguridad privada para las sedes de UBPD</t>
  </si>
  <si>
    <t>Servicios para la realización de exámenes médicos ocupacionales</t>
  </si>
  <si>
    <t xml:space="preserve"> </t>
  </si>
  <si>
    <t>Objeto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</si>
</sst>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b/>
      <sz val="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43" fontId="0" fillId="0" borderId="0" xfId="1" applyFont="1"/>
    <xf numFmtId="4" fontId="0" fillId="0" borderId="0" xfId="0" applyNumberFormat="1"/>
    <xf numFmtId="0" fontId="0" fillId="0" borderId="0" xfId="0" applyAlignment="1">
      <alignment wrapText="1"/>
    </xf>
    <xf numFmtId="43" fontId="0" fillId="0" borderId="0" xfId="0" applyNumberFormat="1"/>
    <xf numFmtId="0" fontId="0" fillId="0" borderId="1" xfId="0" pivotButton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pivotButton="1" applyBorder="1" applyAlignment="1">
      <alignment horizontal="center" vertical="center" wrapText="1"/>
    </xf>
    <xf numFmtId="43" fontId="0" fillId="0" borderId="1" xfId="0" applyNumberFormat="1" applyBorder="1" applyAlignment="1">
      <alignment horizontal="center" vertical="center" wrapText="1"/>
    </xf>
    <xf numFmtId="43" fontId="0" fillId="0" borderId="1" xfId="0" applyNumberFormat="1" applyBorder="1" applyAlignment="1">
      <alignment vertical="center" wrapText="1"/>
    </xf>
    <xf numFmtId="43" fontId="3" fillId="0" borderId="1" xfId="0" applyNumberFormat="1" applyFont="1" applyBorder="1" applyAlignment="1">
      <alignment vertical="center" wrapText="1"/>
    </xf>
    <xf numFmtId="0" fontId="3" fillId="0" borderId="0" xfId="0" applyFont="1"/>
    <xf numFmtId="0" fontId="0" fillId="2" borderId="1" xfId="0" applyFill="1" applyBorder="1" applyAlignment="1">
      <alignment horizontal="center" vertical="center" wrapText="1"/>
    </xf>
    <xf numFmtId="43" fontId="0" fillId="2" borderId="1" xfId="0" applyNumberForma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3" fontId="0" fillId="0" borderId="0" xfId="1" applyFont="1" applyFill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43" fontId="0" fillId="0" borderId="1" xfId="1" applyFont="1" applyFill="1" applyBorder="1" applyAlignment="1">
      <alignment vertical="center"/>
    </xf>
    <xf numFmtId="43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43" fontId="0" fillId="0" borderId="0" xfId="0" applyNumberFormat="1" applyAlignment="1">
      <alignment vertical="center"/>
    </xf>
    <xf numFmtId="0" fontId="2" fillId="0" borderId="0" xfId="1" applyNumberFormat="1" applyFont="1" applyAlignment="1">
      <alignment horizontal="center"/>
    </xf>
    <xf numFmtId="43" fontId="2" fillId="0" borderId="0" xfId="1" applyFont="1" applyAlignment="1">
      <alignment horizontal="center"/>
    </xf>
    <xf numFmtId="0" fontId="4" fillId="0" borderId="4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3" fontId="2" fillId="2" borderId="0" xfId="0" applyNumberFormat="1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0" borderId="1" xfId="0" applyBorder="1"/>
  </cellXfs>
  <cellStyles count="2">
    <cellStyle name="Millares" xfId="1" builtinId="3"/>
    <cellStyle name="Normal" xfId="0" builtinId="0"/>
  </cellStyles>
  <dxfs count="30"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FFFF00"/>
        </patternFill>
      </fill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5" formatCode="_-* #,##0.00_-;\-* #,##0.00_-;_-* &quot;-&quot;??_-;_-@_-"/>
    </dxf>
    <dxf>
      <numFmt numFmtId="35" formatCode="_-* #,##0.00_-;\-* #,##0.00_-;_-* &quot;-&quot;??_-;_-@_-"/>
    </dxf>
    <dxf>
      <alignment wrapText="1"/>
    </dxf>
    <dxf>
      <alignment vertic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NUS" refreshedDate="45776.397866203704" createdVersion="7" refreshedVersion="7" minRefreshableVersion="3" recordCount="41" xr:uid="{6C29F9E7-452D-4903-9A51-7EF170C2FAA8}">
  <cacheSource type="worksheet">
    <worksheetSource ref="A2:L35" sheet="VF 2024"/>
  </cacheSource>
  <cacheFields count="28">
    <cacheField name="Codigo Entidad" numFmtId="0">
      <sharedItems/>
    </cacheField>
    <cacheField name="Nombre Entidad" numFmtId="0">
      <sharedItems/>
    </cacheField>
    <cacheField name="Fecha Registro" numFmtId="0">
      <sharedItems/>
    </cacheField>
    <cacheField name="Numero Compromiso" numFmtId="0">
      <sharedItems/>
    </cacheField>
    <cacheField name="Numero Autorizacion VF" numFmtId="0">
      <sharedItems count="7">
        <s v="49124"/>
        <s v="49024"/>
        <s v="75124"/>
        <s v="99524"/>
        <s v="102024"/>
        <s v="102124"/>
        <s v="99624"/>
      </sharedItems>
    </cacheField>
    <cacheField name="RP 2025" numFmtId="0">
      <sharedItems containsSemiMixedTypes="0" containsString="0" containsNumber="1" containsInteger="1" minValue="125" maxValue="3525" count="35">
        <n v="125"/>
        <n v="825"/>
        <n v="325"/>
        <n v="525"/>
        <n v="925"/>
        <n v="1425"/>
        <n v="425"/>
        <n v="1025"/>
        <n v="1125"/>
        <n v="625"/>
        <n v="225"/>
        <n v="725"/>
        <n v="1325"/>
        <n v="1225"/>
        <n v="1625"/>
        <n v="1725"/>
        <n v="1525"/>
        <n v="1925"/>
        <n v="2125"/>
        <n v="3325"/>
        <n v="2525"/>
        <n v="3225"/>
        <n v="3525"/>
        <n v="3125"/>
        <n v="3025"/>
        <n v="2325"/>
        <n v="3425"/>
        <n v="2725"/>
        <n v="2825"/>
        <n v="2425"/>
        <n v="2925"/>
        <n v="2625"/>
        <n v="1825"/>
        <n v="2025"/>
        <n v="2225"/>
      </sharedItems>
    </cacheField>
    <cacheField name="Valor RP" numFmtId="43">
      <sharedItems containsString="0" containsBlank="1" containsNumber="1" minValue="0" maxValue="3683933595"/>
    </cacheField>
    <cacheField name="Valor Autorización" numFmtId="0">
      <sharedItems containsString="0" containsBlank="1" containsNumber="1" containsInteger="1" minValue="513081975" maxValue="5735694754"/>
    </cacheField>
    <cacheField name="Aval Fiscal" numFmtId="0">
      <sharedItems/>
    </cacheField>
    <cacheField name="Anno Futuro" numFmtId="0">
      <sharedItems count="2">
        <s v="2026"/>
        <s v="2025"/>
      </sharedItems>
    </cacheField>
    <cacheField name="Fecha Documento Soporte" numFmtId="0">
      <sharedItems/>
    </cacheField>
    <cacheField name="Tipo Documento Soporte" numFmtId="0">
      <sharedItems/>
    </cacheField>
    <cacheField name="Documento Soporte" numFmtId="0">
      <sharedItems/>
    </cacheField>
    <cacheField name="Numero Documento Soporte" numFmtId="0">
      <sharedItems count="33">
        <s v="539-2024-UBPD"/>
        <s v="137980"/>
        <s v="137978"/>
        <s v="137982"/>
        <s v="137983"/>
        <s v="137967"/>
        <s v="137979"/>
        <s v="137963"/>
        <s v="137984"/>
        <s v="137965"/>
        <s v="137964"/>
        <s v="137981"/>
        <s v="137966"/>
        <s v="137968"/>
        <s v="552-2024-UBPD"/>
        <s v="553-2024-UBPD"/>
        <s v="551-2024-UBPD"/>
        <s v="157-2024-UBPD"/>
        <s v="437-2024-UBPD"/>
        <s v="273-2024-UBPD"/>
        <s v="282-2022-UBPD"/>
        <s v="290-2024-UBPD"/>
        <s v="435-2024-UBPD"/>
        <s v="439-2024-UBPD"/>
        <s v="286-2022-UBPD"/>
        <s v="280-2022-UBPD"/>
        <s v="438-2024-UBPD"/>
        <s v="285-2022-UBPD"/>
        <s v="414-2024-UBPD"/>
        <s v="414-2023-UBPD"/>
        <s v="128-2024-UBPD"/>
        <s v="416-2023-UBPD"/>
        <s v="310-2024-UBPD"/>
      </sharedItems>
    </cacheField>
    <cacheField name="Tipo Doc Identidad" numFmtId="0">
      <sharedItems/>
    </cacheField>
    <cacheField name="Numero Doc Identidad" numFmtId="0">
      <sharedItems containsSemiMixedTypes="0" containsString="0" containsNumber="1" containsInteger="1" minValue="40013555" maxValue="901847014"/>
    </cacheField>
    <cacheField name="Nombre" numFmtId="0">
      <sharedItems count="27">
        <s v="FAMOC DEPANEL S.A.S"/>
        <s v="SERVICIO INTEGRAL TALENTOS LTDA."/>
        <s v="ASECOLBAS LIMITADA"/>
        <s v="UNION TEMPORAL ASEAMOS 2022 ACUERDO 4"/>
        <s v="SOCIETY SERVICES GENERAL  SAS"/>
        <s v="UNION TEMPORAL SERTOP"/>
        <s v="LIMPIEZA INSTITUCIONAL LASU S.A.S."/>
        <s v="NYR INTEGRAL SERVICE COMPANY S.A.S. BIC"/>
        <s v="CONSERJES INMOBILIARIOS LTDA."/>
        <s v="UNION TEMPORAL ASEO COLOMBIA AM P4"/>
        <s v="LUZ STELLA MOLINA SANDOVAL"/>
        <s v="FIDEL ERNESTO VARGAS SALCEDO"/>
        <s v="INMOBILIARIA ARAUCA SAS ZOMAC"/>
        <s v="COMERCIALIZADORA JE TOURS S.A.S."/>
        <s v="COOPERATIVA DE TRANSPORTADORES DE PALERMO COOTRANSPAL LTDA."/>
        <s v="SOCIAL &amp; CO SAS"/>
        <s v="MODERLINE S A S"/>
        <s v="COLORWORKING S.A.S."/>
        <s v="UNIÓN TEMPORAL UT TSZ UBPD 2024"/>
        <s v="TRANSPORTES ESPECIALES  F.S.G  S.A.S"/>
        <s v="AMPLEX DE COLOMBIA COMPAÑIA SOCIEDAD POR ACCIONES SIMPLIFICADA"/>
        <s v="UNIÓN TEMPORAL G7- UBPD 2024"/>
        <s v="GEOCAPITAL S.A."/>
        <s v="DOUGLAS TRADE SAS"/>
        <s v="EMPRESA DE TELECOMUNICACIONES DE BOGOTA SA ESP PUDIENDO IDENTIFICARSE PARA TODOS LOS EFECTOS CON LA SIGLA ETB S.A. E.S.P."/>
        <s v="AMCOVIT   LTDA"/>
        <s v="EVALUA  SALUD  IPS  SAS"/>
      </sharedItems>
    </cacheField>
    <cacheField name="Rubro Presupuestal" numFmtId="0">
      <sharedItems count="3">
        <s v="A-02"/>
        <s v="C-4499-1000-3-53105B"/>
        <s v="C-4403-1000-3-20113A"/>
      </sharedItems>
    </cacheField>
    <cacheField name="Nombre Rubro Presupuestal" numFmtId="0">
      <sharedItems/>
    </cacheField>
    <cacheField name="Recurso" numFmtId="0">
      <sharedItems/>
    </cacheField>
    <cacheField name="Descripcion Recurso" numFmtId="0">
      <sharedItems/>
    </cacheField>
    <cacheField name="Situacion" numFmtId="0">
      <sharedItems/>
    </cacheField>
    <cacheField name="Fuente Financiamiento" numFmtId="0">
      <sharedItems/>
    </cacheField>
    <cacheField name="Valor Inicial" numFmtId="43">
      <sharedItems containsSemiMixedTypes="0" containsString="0" containsNumber="1" minValue="17742" maxValue="3683933595"/>
    </cacheField>
    <cacheField name="Valor Final" numFmtId="43">
      <sharedItems containsString="0" containsBlank="1" containsNumber="1" minValue="0" maxValue="3683933595"/>
    </cacheField>
    <cacheField name="Estado" numFmtId="0">
      <sharedItems count="2">
        <s v="Generado"/>
        <s v="Anulado"/>
      </sharedItems>
    </cacheField>
    <cacheField name="Objeto Compromiso" numFmtId="0">
      <sharedItems count="34">
        <s v="SAF VF Arrendamiento de inmueble adecuado y dotado para el funcionamiento de la sede nivel central, la Regional Centro y la Territorial Bogotá de la Unidad de Búsqueda de Personas dadas por Desaparecidas en el contexto y en razón del conflicto armado"/>
        <s v="SAF REGION 7  Prestación del servicio integral de aseo y cafetería para las Sedes Territoriales, satélites y Nivel Central de la Unidad de Búsqueda de Personas dadas por desaparecidas -UBPD, de conformidad con lo dispuesto en el Acuerdo Marco de Prec"/>
        <s v="SAF REGION 2 Prestación del servicio integral de aseo y cafetería para las Sedes donde tenga presencia la Unidad de Búsqueda de Personas dadas por desaparecidas -UBPD, de conformidad con lo dispuesto en el Acuerdo Marco de Precios No. CCE-126-2023 As"/>
        <s v="SAF REGION 4 Prestación del servicio integral de aseo y cafetería para las Sedes donde tenga presencia la Unidad de Búsqueda de Personas dadas por desaparecidas -UBPD, de conformidad con lo dispuesto en el Acuerdo Marco de Precios No. CCE-126-2023 As"/>
        <s v="SAF REGION 8  Prestación del servicio integral de aseo y cafetería para las Sedes Territoriales, satélites y Nivel Central de la Unidad de Búsqueda de Personas dadas por desaparecidas -UBPD, de conformidad con lo dispuesto en el Acuerdo Marco de Prec"/>
        <s v="SAF REGION 10 Prestación del servicio integral de aseo y cafetería para las Sedes Territoriales, satélites y Nivel Central de la Unidad de Búsqueda de Personas dadas por desaparecidas -UBPD, de conformidad con lo dispuesto en el AcuerdoMarco de Pre"/>
        <s v="SAF REGION 6  Prestación del servicio integral de aseo y cafetería para las Sedes Territoriales, satélites y Nivel Central de la Unidad de Búsqueda de Personas dadas por desaparecidas -UBPD, de conformidad con lo dispuesto en el Acuerdo Marco de Prec"/>
        <s v="SAF REGION 3 Prestación del servicio integral de aseo y cafetería para las Sedes donde tenga presencia la Unidad de Búsqueda de Personas dadas por desaparecidas -UBPD, de conformidad con lo dispuesto en el Acuerdo Marco de Precios No. CCE-126-2023 As"/>
        <s v="SAF REGION 9  Prestación del servicio integral de aseo y cafetería para las Sedes Territoriales, satélites y Nivel Central de la Unidad de Búsqueda de Personas dadas por desaparecidas -UBPD, de conformidad con lo dispuesto en el Acuerdo Marco de Prec"/>
        <s v="SAF REGION 11 Prestación del servicio integral de aseo y cafetería para las Sedes Territoriales, satélites y Nivel Central de la Unidad de Búsqueda de Personas dadas por desaparecidas -UBPD, de conformidad con lo dispuesto en el Acuerdo Marco de Prec"/>
        <s v="SAF REGION 5  Prestación del servicio integral de aseo y cafetería para las Sedes Territoriales, satélites y Nivel Central de la Unidad de Búsqueda de Personas dadas por desaparecidas -UBPD, de conformidad con lo dispuesto en el Acuerdo Marco de Prec"/>
        <s v="SAF REGION 10  Prestación del servicio integral de aseo y cafetería para las Sedes Territoriales, satélites y Nivel Central de la Unidad de Búsqueda de Personas dadas por desaparecidas -UBPD, de conformidad con lo dispuesto en el Acuerdo Marco de Pre"/>
        <s v="SAF REGION 1 Prestación del servicio integral de aseo y cafetería para las Sedes donde tenga presencia la Unidad de Búsqueda de Personas dadas por desaparecidas -UBPD, de conformidad con lo dispuesto en el Acuerdo Marco de Precios No. CCE-126-2023 As"/>
        <s v="SAF REGION 15 Prestación del servicio integral de aseo y cafetería para las Sedes Territoriales, satélites y Nivel Central de la Unidad de Búsqueda de Personas dadas por desaparecidas -UBPD, de conformidad con lo dispuesto en el Acuerdo Marco de Prec"/>
        <s v="SAF REGION 14 Prestación del servicio integral de aseo y cafetería para las Sedes Territoriales, satélites y Nivel Central de la Unidad de Búsqueda de Personas dadas por desaparecidas -UBPD, de conformidad con lo dispuesto en el Acuerdo Marco de Prec"/>
        <s v="SA VF Arrendamiento del inmueble adecuado y dotado para el funcionamiento de la sede territorial Tunja de la Unidad de Búsqueda de Personas dadas por Desaparecidas en el contexto y en razón del conflicto armado UBPD. ALCANCE DEL OBJETO Comprende el a"/>
        <s v="SAF VF Arrendamiento del inmueble adecuado y dotado para el funcionamiento de la sede territorial Santa Marta de la Unidad de Búsqueda de Personas dadas por Desaparecidas en el contexto y en razón del conflicto armado UBPD. ALCANCE DEL OBJETO Compren"/>
        <s v="SAF VF Arrendamiento de los inmuebles adecuados y dotados para el funcionamiento de las sedes territoriales de la Unidad de Búsqueda de Personas dadas por Desaparecidas en el contexto y en razón del conflicto armado  UBPD. ALCANCE DE OBJETO comprende"/>
        <s v="VF SAF Suministro de tiquetes aéreos nacionales e internacionales para los servidores públicos y colaboradores de la Unidad de Búsqueda de Personas dadas por Desaparecidas en el contexto y en razón del conflicto armado para el cumplimiento de la misi"/>
        <s v="SAF VF Servicio de transporte público especial terrestre para la sede central, las sedes territoriales y satélites de la UBPD. (Lote 3) Cto 437-2024-UBPD"/>
        <s v="SAF VF _x0009_Arrendamiento de espacios de trabajo colaborativo tipo coworking, para la sede de la Unidad de búsqueda de Personas Dadas por Desaparecidas - UBPD en la ciudad de Pereira. ALCANCE DEL OBJETO Comprende el arrendamiento de espacios de trabajo,"/>
        <s v="VF SAF Arrendamiento inmuebles 11 sedes territoriales y satélites B/quilla, Cúcuta, Florencia, Ibagué, Medellín, Mocoa,, Montería, Quibdó, San José del Guaviare, Villavicencio y Yopal de la Unidad de Búsqueda de Personas dadas por Desaparecid"/>
        <s v="VF SAF Arrendamiento de espacios de trabajo colaborativo tipo coworking, para la sede de la Unidad de búsqueda de Personas Dadas por Desaparecidas - UBPD en la ciudad de Bucaramanga. ALCANCE DEL OBJETO Comprende el arrendamiento de espacios de trabaj"/>
        <s v="SAF VF Servicio de transporte público especial terrestre para la sede central, las sedes territoriales y satélites de la UBPD. (Lote 1)"/>
        <s v="SAF VF Servicio de transporte público especial terrestre para la sede central, las sedes territoriales y satélites de la UBPD."/>
        <s v="VF SAF Arrendamiento inmuebles sedes territoriales y satélites Barrancabermeja de la Unidad de Búsqueda de Personas dadas por Desaparecidas en el contexto y en razón del conflicto armado UBPD a nivel nacional."/>
        <s v="VF SAF Arrendamiento de inmuebles adecuados y dotados para el funcionamiento de las sedes territoriales y satelites de la Unidad de Busqueda de Personas dadas por Desaparecidas en el contexto y en razon del conflicto armado-UBPD a nivel"/>
        <s v="SAF VF Servicio de transporte público especial terrestre para la sede central, las sedes territoriales y satélites de la UBPD. (Lote 5)"/>
        <s v="VF SAF Arrendamiento inmuebles 3 sedes territoriales y satélites Apartadó, Cali y Sincelejo de la Unidad de Búsqueda de Personas dadas por Desaparecidas en el contexto y en razón del conflicto armado UBPD a nivel nacional."/>
        <s v="VF SAF Contrato de comisión las partes establecen las condiciones generales que regirán las relaciones que entre ellas surjan en virtud de los encargos que la entidad estatal confiera a la sbc comisionista compradora, para que esta actuando en n"/>
        <s v="VF SAF prestar el servicio de apoyo logistico necesario para la organizacion y realizacion de eventos y/o actividades que requiera la unidad de busqueda de personas dadas por desaparecidas en el contexto y en razon del conflicto armado - UBPD"/>
        <s v="VF OTIC Prestar los Servicios Integrados de Tecnologías de Información y Comunicaciones (TIC), así como los demás bienes y servicios requeridos para la operación y mejora continua de servicios TIC de la UBPD, en todas sus sedes y lugares en que la en"/>
        <s v="VF SAF Prestar los servicios de vigilancia y seguridad privada para las sedes de la Unidad de Búsqueda de Personas dadas por desaparecidas en el contexto y en razón del conflicto armado - UBPD a nivel nacional."/>
        <s v="VF SAF Prestar servicios para la realización de exámenes médicos ocupacionales, paraclínicos y complementarios, pruebas de laboratorio y aplicación de vacunas para los servidores y servidoras de la Unidad de Búsqueda de Personas dadas por Desaparecid"/>
      </sharedItems>
    </cacheField>
    <cacheField name="Campo1" numFmtId="0" formula="'Valor Autorización'-'Valor Final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1">
  <r>
    <s v="44-03-00"/>
    <s v="UNIDAD DE BUSQUEDA DE PERSONAS DADAS POR DESAPARECIDAS EN EL CONTEXTO Y EN RAZON DEL CONFLICTO ARMADO (UBPD)"/>
    <s v="2024-11-28 00:00:00"/>
    <s v="124"/>
    <x v="0"/>
    <x v="0"/>
    <n v="0"/>
    <n v="2198552741"/>
    <s v="No"/>
    <x v="0"/>
    <s v="2024-11-28 00:00:00"/>
    <s v="37"/>
    <s v="CONTRATO DE ARRENDAMIENTO"/>
    <x v="0"/>
    <s v="NIT"/>
    <n v="860033419"/>
    <x v="0"/>
    <x v="0"/>
    <s v="ADQUISICIÓN DE BIENES  Y SERVICIOS"/>
    <s v="10"/>
    <s v="RECURSOS CORRIENTES"/>
    <s v="CSF"/>
    <s v="Nación"/>
    <n v="2059093779"/>
    <n v="2059093779"/>
    <x v="0"/>
    <x v="0"/>
  </r>
  <r>
    <s v="44-03-00"/>
    <s v="UNIDAD DE BUSQUEDA DE PERSONAS DADAS POR DESAPARECIDAS EN EL CONTEXTO Y EN RAZON DEL CONFLICTO ARMADO (UBPD)"/>
    <s v="2024-11-28 00:00:00"/>
    <s v="124"/>
    <x v="0"/>
    <x v="0"/>
    <n v="3429542684"/>
    <n v="3661819843"/>
    <s v="No"/>
    <x v="1"/>
    <s v="2024-11-28 00:00:00"/>
    <s v="37"/>
    <s v="CONTRATO DE ARRENDAMIENTO"/>
    <x v="0"/>
    <s v="NIT"/>
    <n v="860033419"/>
    <x v="0"/>
    <x v="0"/>
    <s v="ADQUISICIÓN DE BIENES  Y SERVICIOS"/>
    <s v="10"/>
    <s v="RECURSOS CORRIENTES"/>
    <s v="CSF"/>
    <s v="Nación"/>
    <n v="3429542684"/>
    <n v="3429542684"/>
    <x v="0"/>
    <x v="0"/>
  </r>
  <r>
    <s v="44-03-00"/>
    <s v="UNIDAD DE BUSQUEDA DE PERSONAS DADAS POR DESAPARECIDAS EN EL CONTEXTO Y EN RAZON DEL CONFLICTO ARMADO (UBPD)"/>
    <s v="2024-12-06 00:00:00"/>
    <s v="924"/>
    <x v="1"/>
    <x v="1"/>
    <n v="111690379.86"/>
    <m/>
    <s v="No"/>
    <x v="1"/>
    <s v="2024-12-06 00:00:00"/>
    <s v="61"/>
    <s v="ORDEN DE COMPRA"/>
    <x v="1"/>
    <s v="NIT"/>
    <n v="900120053"/>
    <x v="1"/>
    <x v="0"/>
    <s v="ADQUISICIÓN DE BIENES  Y SERVICIOS"/>
    <s v="10"/>
    <s v="RECURSOS CORRIENTES"/>
    <s v="CSF"/>
    <s v="Nación"/>
    <n v="111690379.86"/>
    <n v="111690379.86"/>
    <x v="0"/>
    <x v="1"/>
  </r>
  <r>
    <s v="44-03-00"/>
    <s v="UNIDAD DE BUSQUEDA DE PERSONAS DADAS POR DESAPARECIDAS EN EL CONTEXTO Y EN RAZON DEL CONFLICTO ARMADO (UBPD)"/>
    <s v="2024-12-06 00:00:00"/>
    <s v="324"/>
    <x v="1"/>
    <x v="2"/>
    <n v="85152926.140000001"/>
    <n v="1146883404"/>
    <s v="No"/>
    <x v="1"/>
    <s v="2024-12-06 00:00:00"/>
    <s v="61"/>
    <s v="ORDEN DE COMPRA"/>
    <x v="2"/>
    <s v="NIT"/>
    <n v="860518600"/>
    <x v="2"/>
    <x v="0"/>
    <s v="ADQUISICIÓN DE BIENES  Y SERVICIOS"/>
    <s v="10"/>
    <s v="RECURSOS CORRIENTES"/>
    <s v="CSF"/>
    <s v="Nación"/>
    <n v="85152926.140000001"/>
    <n v="85152926.140000001"/>
    <x v="0"/>
    <x v="2"/>
  </r>
  <r>
    <s v="44-03-00"/>
    <s v="UNIDAD DE BUSQUEDA DE PERSONAS DADAS POR DESAPARECIDAS EN EL CONTEXTO Y EN RAZON DEL CONFLICTO ARMADO (UBPD)"/>
    <s v="2024-12-06 00:00:00"/>
    <s v="524"/>
    <x v="1"/>
    <x v="3"/>
    <n v="49890633.909999996"/>
    <m/>
    <s v="No"/>
    <x v="1"/>
    <s v="2024-12-06 00:00:00"/>
    <s v="61"/>
    <s v="ORDEN DE COMPRA"/>
    <x v="3"/>
    <s v="NIT"/>
    <n v="901676927"/>
    <x v="3"/>
    <x v="0"/>
    <s v="ADQUISICIÓN DE BIENES  Y SERVICIOS"/>
    <s v="10"/>
    <s v="RECURSOS CORRIENTES"/>
    <s v="CSF"/>
    <s v="Nación"/>
    <n v="49890633.909999996"/>
    <n v="49890633.909999996"/>
    <x v="0"/>
    <x v="3"/>
  </r>
  <r>
    <s v="44-03-00"/>
    <s v="UNIDAD DE BUSQUEDA DE PERSONAS DADAS POR DESAPARECIDAS EN EL CONTEXTO Y EN RAZON DEL CONFLICTO ARMADO (UBPD)"/>
    <s v="2024-12-06 00:00:00"/>
    <s v="1024"/>
    <x v="1"/>
    <x v="4"/>
    <n v="49031904.530000001"/>
    <m/>
    <s v="No"/>
    <x v="1"/>
    <s v="2024-12-06 00:00:00"/>
    <s v="61"/>
    <s v="ORDEN DE COMPRA"/>
    <x v="4"/>
    <s v="NIT"/>
    <n v="900120053"/>
    <x v="1"/>
    <x v="0"/>
    <s v="ADQUISICIÓN DE BIENES  Y SERVICIOS"/>
    <s v="10"/>
    <s v="RECURSOS CORRIENTES"/>
    <s v="CSF"/>
    <s v="Nación"/>
    <n v="49031904.530000001"/>
    <n v="49031904.530000001"/>
    <x v="0"/>
    <x v="4"/>
  </r>
  <r>
    <s v="44-03-00"/>
    <s v="UNIDAD DE BUSQUEDA DE PERSONAS DADAS POR DESAPARECIDAS EN EL CONTEXTO Y EN RAZON DEL CONFLICTO ARMADO (UBPD)"/>
    <s v="2024-12-06 00:00:00"/>
    <s v="1624"/>
    <x v="1"/>
    <x v="5"/>
    <n v="51964697.82"/>
    <m/>
    <s v="No"/>
    <x v="1"/>
    <s v="2024-12-06 00:00:00"/>
    <s v="61"/>
    <s v="ORDEN DE COMPRA"/>
    <x v="5"/>
    <s v="NIT"/>
    <n v="900322373"/>
    <x v="4"/>
    <x v="0"/>
    <s v="ADQUISICIÓN DE BIENES  Y SERVICIOS"/>
    <s v="10"/>
    <s v="RECURSOS CORRIENTES"/>
    <s v="CSF"/>
    <s v="Nación"/>
    <n v="51964697.82"/>
    <n v="51964697.82"/>
    <x v="0"/>
    <x v="5"/>
  </r>
  <r>
    <s v="44-03-00"/>
    <s v="UNIDAD DE BUSQUEDA DE PERSONAS DADAS POR DESAPARECIDAS EN EL CONTEXTO Y EN RAZON DEL CONFLICTO ARMADO (UBPD)"/>
    <s v="2024-12-06 00:00:00"/>
    <s v="824"/>
    <x v="1"/>
    <x v="2"/>
    <n v="0"/>
    <m/>
    <s v="No"/>
    <x v="1"/>
    <s v="2024-12-06 00:00:00"/>
    <s v="61"/>
    <s v="ORDEN DE COMPRA"/>
    <x v="6"/>
    <s v="NIT"/>
    <n v="860518600"/>
    <x v="2"/>
    <x v="0"/>
    <s v="ADQUISICIÓN DE BIENES  Y SERVICIOS"/>
    <s v="10"/>
    <s v="RECURSOS CORRIENTES"/>
    <s v="CSF"/>
    <s v="Nación"/>
    <n v="71807554.129999995"/>
    <m/>
    <x v="1"/>
    <x v="6"/>
  </r>
  <r>
    <s v="44-03-00"/>
    <s v="UNIDAD DE BUSQUEDA DE PERSONAS DADAS POR DESAPARECIDAS EN EL CONTEXTO Y EN RAZON DEL CONFLICTO ARMADO (UBPD)"/>
    <s v="2024-12-06 00:00:00"/>
    <s v="424"/>
    <x v="1"/>
    <x v="6"/>
    <n v="79765254.969999999"/>
    <m/>
    <s v="No"/>
    <x v="1"/>
    <s v="2024-12-06 00:00:00"/>
    <s v="61"/>
    <s v="ORDEN DE COMPRA"/>
    <x v="7"/>
    <s v="NIT"/>
    <n v="901677370"/>
    <x v="5"/>
    <x v="0"/>
    <s v="ADQUISICIÓN DE BIENES  Y SERVICIOS"/>
    <s v="10"/>
    <s v="RECURSOS CORRIENTES"/>
    <s v="CSF"/>
    <s v="Nación"/>
    <n v="79765254.969999999"/>
    <n v="79765254.969999999"/>
    <x v="0"/>
    <x v="7"/>
  </r>
  <r>
    <s v="44-03-00"/>
    <s v="UNIDAD DE BUSQUEDA DE PERSONAS DADAS POR DESAPARECIDAS EN EL CONTEXTO Y EN RAZON DEL CONFLICTO ARMADO (UBPD)"/>
    <s v="2024-12-06 00:00:00"/>
    <s v="1124"/>
    <x v="1"/>
    <x v="7"/>
    <n v="71058055.040000007"/>
    <m/>
    <s v="No"/>
    <x v="1"/>
    <s v="2024-12-06 00:00:00"/>
    <s v="61"/>
    <s v="ORDEN DE COMPRA"/>
    <x v="8"/>
    <s v="NIT"/>
    <n v="900120053"/>
    <x v="1"/>
    <x v="0"/>
    <s v="ADQUISICIÓN DE BIENES  Y SERVICIOS"/>
    <s v="10"/>
    <s v="RECURSOS CORRIENTES"/>
    <s v="CSF"/>
    <s v="Nación"/>
    <n v="71058055.040000007"/>
    <n v="71058055.040000007"/>
    <x v="0"/>
    <x v="8"/>
  </r>
  <r>
    <s v="44-03-00"/>
    <s v="UNIDAD DE BUSQUEDA DE PERSONAS DADAS POR DESAPARECIDAS EN EL CONTEXTO Y EN RAZON DEL CONFLICTO ARMADO (UBPD)"/>
    <s v="2024-12-06 00:00:00"/>
    <s v="1324"/>
    <x v="1"/>
    <x v="8"/>
    <n v="285758687.38999999"/>
    <m/>
    <s v="No"/>
    <x v="1"/>
    <s v="2024-12-06 00:00:00"/>
    <s v="61"/>
    <s v="ORDEN DE COMPRA"/>
    <x v="9"/>
    <s v="NIT"/>
    <n v="900427788"/>
    <x v="6"/>
    <x v="0"/>
    <s v="ADQUISICIÓN DE BIENES  Y SERVICIOS"/>
    <s v="10"/>
    <s v="RECURSOS CORRIENTES"/>
    <s v="CSF"/>
    <s v="Nación"/>
    <n v="285758687.38999999"/>
    <n v="285758687.38999999"/>
    <x v="0"/>
    <x v="9"/>
  </r>
  <r>
    <s v="44-03-00"/>
    <s v="UNIDAD DE BUSQUEDA DE PERSONAS DADAS POR DESAPARECIDAS EN EL CONTEXTO Y EN RAZON DEL CONFLICTO ARMADO (UBPD)"/>
    <s v="2024-12-06 00:00:00"/>
    <s v="624"/>
    <x v="1"/>
    <x v="9"/>
    <n v="88654434.599999994"/>
    <m/>
    <s v="No"/>
    <x v="1"/>
    <s v="2024-12-06 00:00:00"/>
    <s v="61"/>
    <s v="ORDEN DE COMPRA"/>
    <x v="10"/>
    <s v="NIT"/>
    <n v="901677370"/>
    <x v="5"/>
    <x v="0"/>
    <s v="ADQUISICIÓN DE BIENES  Y SERVICIOS"/>
    <s v="10"/>
    <s v="RECURSOS CORRIENTES"/>
    <s v="CSF"/>
    <s v="Nación"/>
    <n v="88654434.599999994"/>
    <n v="88654434.599999994"/>
    <x v="0"/>
    <x v="10"/>
  </r>
  <r>
    <s v="44-03-00"/>
    <s v="UNIDAD DE BUSQUEDA DE PERSONAS DADAS POR DESAPARECIDAS EN EL CONTEXTO Y EN RAZON DEL CONFLICTO ARMADO (UBPD)"/>
    <s v="2024-12-06 00:00:00"/>
    <s v="1224"/>
    <x v="1"/>
    <x v="5"/>
    <n v="0"/>
    <m/>
    <s v="No"/>
    <x v="1"/>
    <s v="2024-12-06 00:00:00"/>
    <s v="61"/>
    <s v="ORDEN DE COMPRA"/>
    <x v="8"/>
    <s v="NIT"/>
    <n v="900322373"/>
    <x v="4"/>
    <x v="0"/>
    <s v="ADQUISICIÓN DE BIENES  Y SERVICIOS"/>
    <s v="10"/>
    <s v="RECURSOS CORRIENTES"/>
    <s v="CSF"/>
    <s v="Nación"/>
    <n v="51964697.82"/>
    <n v="0"/>
    <x v="1"/>
    <x v="11"/>
  </r>
  <r>
    <s v="44-03-00"/>
    <s v="UNIDAD DE BUSQUEDA DE PERSONAS DADAS POR DESAPARECIDAS EN EL CONTEXTO Y EN RAZON DEL CONFLICTO ARMADO (UBPD)"/>
    <s v="2024-12-06 00:00:00"/>
    <s v="224"/>
    <x v="1"/>
    <x v="10"/>
    <n v="51472564.840000004"/>
    <m/>
    <s v="No"/>
    <x v="1"/>
    <s v="2024-12-06 00:00:00"/>
    <s v="61"/>
    <s v="ORDEN DE COMPRA"/>
    <x v="11"/>
    <s v="NIT"/>
    <n v="900064747"/>
    <x v="7"/>
    <x v="0"/>
    <s v="ADQUISICIÓN DE BIENES  Y SERVICIOS"/>
    <s v="10"/>
    <s v="RECURSOS CORRIENTES"/>
    <s v="CSF"/>
    <s v="Nación"/>
    <n v="51472564.840000004"/>
    <n v="51472564.840000004"/>
    <x v="0"/>
    <x v="12"/>
  </r>
  <r>
    <s v="44-03-00"/>
    <s v="UNIDAD DE BUSQUEDA DE PERSONAS DADAS POR DESAPARECIDAS EN EL CONTEXTO Y EN RAZON DEL CONFLICTO ARMADO (UBPD)"/>
    <s v="2024-12-06 00:00:00"/>
    <s v="724"/>
    <x v="1"/>
    <x v="11"/>
    <n v="71807554.129999995"/>
    <m/>
    <s v="No"/>
    <x v="1"/>
    <s v="2024-12-06 00:00:00"/>
    <s v="61"/>
    <s v="ORDEN DE COMPRA"/>
    <x v="6"/>
    <s v="NIT"/>
    <n v="860518600"/>
    <x v="2"/>
    <x v="0"/>
    <s v="ADQUISICIÓN DE BIENES  Y SERVICIOS"/>
    <s v="10"/>
    <s v="RECURSOS CORRIENTES"/>
    <s v="CSF"/>
    <s v="Nación"/>
    <n v="71807554.129999995"/>
    <n v="71807554.129999995"/>
    <x v="0"/>
    <x v="6"/>
  </r>
  <r>
    <s v="44-03-00"/>
    <s v="UNIDAD DE BUSQUEDA DE PERSONAS DADAS POR DESAPARECIDAS EN EL CONTEXTO Y EN RAZON DEL CONFLICTO ARMADO (UBPD)"/>
    <s v="2024-12-06 00:00:00"/>
    <s v="1524"/>
    <x v="1"/>
    <x v="12"/>
    <n v="34892451.240000002"/>
    <m/>
    <s v="No"/>
    <x v="1"/>
    <s v="2024-12-06 00:00:00"/>
    <s v="61"/>
    <s v="ORDEN DE COMPRA"/>
    <x v="12"/>
    <s v="NIT"/>
    <n v="800093388"/>
    <x v="8"/>
    <x v="0"/>
    <s v="ADQUISICIÓN DE BIENES  Y SERVICIOS"/>
    <s v="10"/>
    <s v="RECURSOS CORRIENTES"/>
    <s v="CSF"/>
    <s v="Nación"/>
    <n v="34892451.240000002"/>
    <n v="34892451.240000002"/>
    <x v="0"/>
    <x v="13"/>
  </r>
  <r>
    <s v="44-03-00"/>
    <s v="UNIDAD DE BUSQUEDA DE PERSONAS DADAS POR DESAPARECIDAS EN EL CONTEXTO Y EN RAZON DEL CONFLICTO ARMADO (UBPD)"/>
    <s v="2024-12-06 00:00:00"/>
    <s v="1424"/>
    <x v="1"/>
    <x v="13"/>
    <n v="28990409.16"/>
    <m/>
    <s v="No"/>
    <x v="1"/>
    <s v="2024-12-06 00:00:00"/>
    <s v="61"/>
    <s v="ORDEN DE COMPRA"/>
    <x v="13"/>
    <s v="NIT"/>
    <n v="901677422"/>
    <x v="9"/>
    <x v="0"/>
    <s v="ADQUISICIÓN DE BIENES  Y SERVICIOS"/>
    <s v="10"/>
    <s v="RECURSOS CORRIENTES"/>
    <s v="CSF"/>
    <s v="Nación"/>
    <n v="28990409.16"/>
    <n v="28990409.16"/>
    <x v="0"/>
    <x v="14"/>
  </r>
  <r>
    <s v="44-03-00"/>
    <s v="UNIDAD DE BUSQUEDA DE PERSONAS DADAS POR DESAPARECIDAS EN EL CONTEXTO Y EN RAZON DEL CONFLICTO ARMADO (UBPD)"/>
    <s v="2024-12-12 00:00:00"/>
    <s v="1824"/>
    <x v="2"/>
    <x v="14"/>
    <n v="186165333"/>
    <n v="854207929"/>
    <s v="No"/>
    <x v="1"/>
    <s v="2024-12-12 00:00:00"/>
    <s v="37"/>
    <s v="CONTRATO DE ARRENDAMIENTO"/>
    <x v="14"/>
    <s v="Cédula de Ciudadanía"/>
    <n v="40013555"/>
    <x v="10"/>
    <x v="0"/>
    <s v="ADQUISICIÓN DE BIENES  Y SERVICIOS"/>
    <s v="10"/>
    <s v="RECURSOS CORRIENTES"/>
    <s v="CSF"/>
    <s v="Nación"/>
    <n v="186165333"/>
    <n v="186165333"/>
    <x v="0"/>
    <x v="15"/>
  </r>
  <r>
    <s v="44-03-00"/>
    <s v="UNIDAD DE BUSQUEDA DE PERSONAS DADAS POR DESAPARECIDAS EN EL CONTEXTO Y EN RAZON DEL CONFLICTO ARMADO (UBPD)"/>
    <s v="2024-12-12 00:00:00"/>
    <s v="1924"/>
    <x v="2"/>
    <x v="15"/>
    <m/>
    <n v="513081975"/>
    <s v="No"/>
    <x v="0"/>
    <s v="2024-12-12 00:00:00"/>
    <s v="37"/>
    <s v="CONTRATO DE ARRENDAMIENTO"/>
    <x v="15"/>
    <s v="Cédula de Ciudadanía"/>
    <n v="85461178"/>
    <x v="11"/>
    <x v="0"/>
    <s v="ADQUISICIÓN DE BIENES  Y SERVICIOS"/>
    <s v="10"/>
    <s v="RECURSOS CORRIENTES"/>
    <s v="CSF"/>
    <s v="Nación"/>
    <n v="110217600"/>
    <n v="110217600"/>
    <x v="0"/>
    <x v="16"/>
  </r>
  <r>
    <s v="44-03-00"/>
    <s v="UNIDAD DE BUSQUEDA DE PERSONAS DADAS POR DESAPARECIDAS EN EL CONTEXTO Y EN RAZON DEL CONFLICTO ARMADO (UBPD)"/>
    <s v="2024-12-12 00:00:00"/>
    <s v="1724"/>
    <x v="2"/>
    <x v="16"/>
    <m/>
    <m/>
    <s v="No"/>
    <x v="0"/>
    <s v="2024-12-12 00:00:00"/>
    <s v="37"/>
    <s v="CONTRATO DE ARRENDAMIENTO"/>
    <x v="16"/>
    <s v="NIT"/>
    <n v="901317169"/>
    <x v="12"/>
    <x v="0"/>
    <s v="ADQUISICIÓN DE BIENES  Y SERVICIOS"/>
    <s v="10"/>
    <s v="RECURSOS CORRIENTES"/>
    <s v="CSF"/>
    <s v="Nación"/>
    <n v="233590950"/>
    <n v="233590950"/>
    <x v="0"/>
    <x v="17"/>
  </r>
  <r>
    <s v="44-03-00"/>
    <s v="UNIDAD DE BUSQUEDA DE PERSONAS DADAS POR DESAPARECIDAS EN EL CONTEXTO Y EN RAZON DEL CONFLICTO ARMADO (UBPD)"/>
    <s v="2024-12-12 00:00:00"/>
    <s v="1724"/>
    <x v="2"/>
    <x v="16"/>
    <n v="453098028"/>
    <m/>
    <s v="No"/>
    <x v="1"/>
    <s v="2024-12-12 00:00:00"/>
    <s v="37"/>
    <s v="CONTRATO DE ARRENDAMIENTO"/>
    <x v="16"/>
    <s v="NIT"/>
    <n v="901317169"/>
    <x v="12"/>
    <x v="0"/>
    <s v="ADQUISICIÓN DE BIENES  Y SERVICIOS"/>
    <s v="10"/>
    <s v="RECURSOS CORRIENTES"/>
    <s v="CSF"/>
    <s v="Nación"/>
    <n v="453098028"/>
    <n v="453098028"/>
    <x v="0"/>
    <x v="17"/>
  </r>
  <r>
    <s v="44-03-00"/>
    <s v="UNIDAD DE BUSQUEDA DE PERSONAS DADAS POR DESAPARECIDAS EN EL CONTEXTO Y EN RAZON DEL CONFLICTO ARMADO (UBPD)"/>
    <s v="2024-12-12 00:00:00"/>
    <s v="1924"/>
    <x v="2"/>
    <x v="15"/>
    <n v="213789867"/>
    <m/>
    <s v="No"/>
    <x v="1"/>
    <s v="2024-12-12 00:00:00"/>
    <s v="37"/>
    <s v="CONTRATO DE ARRENDAMIENTO"/>
    <x v="15"/>
    <s v="Cédula de Ciudadanía"/>
    <n v="85461178"/>
    <x v="11"/>
    <x v="0"/>
    <s v="ADQUISICIÓN DE BIENES  Y SERVICIOS"/>
    <s v="10"/>
    <s v="RECURSOS CORRIENTES"/>
    <s v="CSF"/>
    <s v="Nación"/>
    <n v="213789867"/>
    <n v="213789867"/>
    <x v="0"/>
    <x v="16"/>
  </r>
  <r>
    <s v="44-03-00"/>
    <s v="UNIDAD DE BUSQUEDA DE PERSONAS DADAS POR DESAPARECIDAS EN EL CONTEXTO Y EN RAZON DEL CONFLICTO ARMADO (UBPD)"/>
    <s v="2024-12-12 00:00:00"/>
    <s v="1824"/>
    <x v="2"/>
    <x v="14"/>
    <m/>
    <m/>
    <s v="No"/>
    <x v="0"/>
    <s v="2024-12-12 00:00:00"/>
    <s v="37"/>
    <s v="CONTRATO DE ARRENDAMIENTO"/>
    <x v="14"/>
    <s v="Cédula de Ciudadanía"/>
    <n v="40013555"/>
    <x v="10"/>
    <x v="0"/>
    <s v="ADQUISICIÓN DE BIENES  Y SERVICIOS"/>
    <s v="10"/>
    <s v="RECURSOS CORRIENTES"/>
    <s v="CSF"/>
    <s v="Nación"/>
    <n v="95976000"/>
    <n v="95976000"/>
    <x v="0"/>
    <x v="15"/>
  </r>
  <r>
    <s v="44-03-00"/>
    <s v="UNIDAD DE BUSQUEDA DE PERSONAS DADAS POR DESAPARECIDAS EN EL CONTEXTO Y EN RAZON DEL CONFLICTO ARMADO (UBPD)"/>
    <s v="2024-12-19 00:00:00"/>
    <s v="2024"/>
    <x v="3"/>
    <x v="17"/>
    <n v="250000000"/>
    <n v="582000000"/>
    <s v="No"/>
    <x v="1"/>
    <s v="2024-12-19 00:00:00"/>
    <s v="34"/>
    <s v="CONTRATO DE PRESTACION DE SERVICIOS"/>
    <x v="17"/>
    <s v="NIT"/>
    <n v="800177456"/>
    <x v="13"/>
    <x v="0"/>
    <s v="ADQUISICIÓN DE BIENES  Y SERVICIOS"/>
    <s v="10"/>
    <s v="RECURSOS CORRIENTES"/>
    <s v="CSF"/>
    <s v="Nación"/>
    <n v="250000000"/>
    <n v="250000000"/>
    <x v="0"/>
    <x v="18"/>
  </r>
  <r>
    <s v="44-03-00"/>
    <s v="UNIDAD DE BUSQUEDA DE PERSONAS DADAS POR DESAPARECIDAS EN EL CONTEXTO Y EN RAZON DEL CONFLICTO ARMADO (UBPD)"/>
    <s v="2024-12-26 00:00:00"/>
    <s v="2124"/>
    <x v="4"/>
    <x v="18"/>
    <n v="38465240"/>
    <m/>
    <s v="No"/>
    <x v="1"/>
    <s v="2024-12-26 00:00:00"/>
    <s v="34"/>
    <s v="CONTRATO DE PRESTACION DE SERVICIOS"/>
    <x v="18"/>
    <s v="NIT"/>
    <n v="813012357"/>
    <x v="14"/>
    <x v="1"/>
    <s v="5. CONVERGENCIA REGIONAL / B. ENTIDADES PÚBLICAS TERRITORIALES Y NACIONALES FORTALECIDAS"/>
    <s v="10"/>
    <s v="RECURSOS CORRIENTES"/>
    <s v="CSF"/>
    <s v="Nación"/>
    <n v="38465240"/>
    <n v="38465240"/>
    <x v="0"/>
    <x v="19"/>
  </r>
  <r>
    <s v="44-03-00"/>
    <s v="UNIDAD DE BUSQUEDA DE PERSONAS DADAS POR DESAPARECIDAS EN EL CONTEXTO Y EN RAZON DEL CONFLICTO ARMADO (UBPD)"/>
    <s v="2024-12-27 00:00:00"/>
    <s v="2724"/>
    <x v="4"/>
    <x v="19"/>
    <n v="16243500"/>
    <m/>
    <s v="No"/>
    <x v="1"/>
    <s v="2024-12-27 00:00:00"/>
    <s v="37"/>
    <s v="CONTRATO DE ARRENDAMIENTO"/>
    <x v="19"/>
    <s v="NIT"/>
    <n v="901204899"/>
    <x v="15"/>
    <x v="1"/>
    <s v="5. CONVERGENCIA REGIONAL / B. ENTIDADES PÚBLICAS TERRITORIALES Y NACIONALES FORTALECIDAS"/>
    <s v="10"/>
    <s v="RECURSOS CORRIENTES"/>
    <s v="CSF"/>
    <s v="Nación"/>
    <n v="16243500"/>
    <n v="16243500"/>
    <x v="0"/>
    <x v="20"/>
  </r>
  <r>
    <s v="44-03-00"/>
    <s v="UNIDAD DE BUSQUEDA DE PERSONAS DADAS POR DESAPARECIDAS EN EL CONTEXTO Y EN RAZON DEL CONFLICTO ARMADO (UBPD)"/>
    <s v="2024-12-27 00:00:00"/>
    <s v="2324"/>
    <x v="4"/>
    <x v="20"/>
    <n v="777762418"/>
    <m/>
    <s v="No"/>
    <x v="1"/>
    <s v="2024-12-27 00:00:00"/>
    <s v="37"/>
    <s v="CONTRATO DE ARRENDAMIENTO"/>
    <x v="20"/>
    <s v="NIT"/>
    <n v="830036940"/>
    <x v="16"/>
    <x v="1"/>
    <s v="5. CONVERGENCIA REGIONAL / B. ENTIDADES PÚBLICAS TERRITORIALES Y NACIONALES FORTALECIDAS"/>
    <s v="10"/>
    <s v="RECURSOS CORRIENTES"/>
    <s v="CSF"/>
    <s v="Nación"/>
    <n v="777762418"/>
    <n v="777762418"/>
    <x v="0"/>
    <x v="21"/>
  </r>
  <r>
    <s v="44-03-00"/>
    <s v="UNIDAD DE BUSQUEDA DE PERSONAS DADAS POR DESAPARECIDAS EN EL CONTEXTO Y EN RAZON DEL CONFLICTO ARMADO (UBPD)"/>
    <s v="2024-12-27 00:00:00"/>
    <s v="2624"/>
    <x v="4"/>
    <x v="21"/>
    <n v="18847500"/>
    <m/>
    <s v="No"/>
    <x v="1"/>
    <s v="2024-12-27 00:00:00"/>
    <s v="37"/>
    <s v="CONTRATO DE ARRENDAMIENTO"/>
    <x v="21"/>
    <s v="NIT"/>
    <n v="901426017"/>
    <x v="17"/>
    <x v="1"/>
    <s v="5. CONVERGENCIA REGIONAL / B. ENTIDADES PÚBLICAS TERRITORIALES Y NACIONALES FORTALECIDAS"/>
    <s v="10"/>
    <s v="RECURSOS CORRIENTES"/>
    <s v="CSF"/>
    <s v="Nación"/>
    <n v="18847500"/>
    <n v="18847500"/>
    <x v="0"/>
    <x v="22"/>
  </r>
  <r>
    <s v="44-03-00"/>
    <s v="UNIDAD DE BUSQUEDA DE PERSONAS DADAS POR DESAPARECIDAS EN EL CONTEXTO Y EN RAZON DEL CONFLICTO ARMADO (UBPD)"/>
    <s v="2024-12-27 00:00:00"/>
    <s v="2824"/>
    <x v="4"/>
    <x v="22"/>
    <n v="66168373.329999998"/>
    <m/>
    <s v="No"/>
    <x v="1"/>
    <s v="2024-12-27 00:00:00"/>
    <s v="34"/>
    <s v="CONTRATO DE PRESTACION DE SERVICIOS"/>
    <x v="22"/>
    <s v="NIT"/>
    <n v="901847014"/>
    <x v="18"/>
    <x v="1"/>
    <s v="5. CONVERGENCIA REGIONAL / B. ENTIDADES PÚBLICAS TERRITORIALES Y NACIONALES FORTALECIDAS"/>
    <s v="10"/>
    <s v="RECURSOS CORRIENTES"/>
    <s v="CSF"/>
    <s v="Nación"/>
    <n v="66168373.329999998"/>
    <n v="66168373.329999998"/>
    <x v="0"/>
    <x v="23"/>
  </r>
  <r>
    <s v="44-03-00"/>
    <s v="UNIDAD DE BUSQUEDA DE PERSONAS DADAS POR DESAPARECIDAS EN EL CONTEXTO Y EN RAZON DEL CONFLICTO ARMADO (UBPD)"/>
    <s v="2024-12-27 00:00:00"/>
    <s v="3024"/>
    <x v="4"/>
    <x v="23"/>
    <n v="437521250"/>
    <m/>
    <s v="No"/>
    <x v="1"/>
    <s v="2024-12-27 00:00:00"/>
    <s v="34"/>
    <s v="CONTRATO DE PRESTACION DE SERVICIOS"/>
    <x v="23"/>
    <s v="NIT"/>
    <n v="830117701"/>
    <x v="19"/>
    <x v="1"/>
    <s v="5. CONVERGENCIA REGIONAL / B. ENTIDADES PÚBLICAS TERRITORIALES Y NACIONALES FORTALECIDAS"/>
    <s v="10"/>
    <s v="RECURSOS CORRIENTES"/>
    <s v="CSF"/>
    <s v="Nación"/>
    <n v="437521250"/>
    <n v="437521250"/>
    <x v="0"/>
    <x v="24"/>
  </r>
  <r>
    <s v="44-03-00"/>
    <s v="UNIDAD DE BUSQUEDA DE PERSONAS DADAS POR DESAPARECIDAS EN EL CONTEXTO Y EN RAZON DEL CONFLICTO ARMADO (UBPD)"/>
    <s v="2024-12-27 00:00:00"/>
    <s v="2524"/>
    <x v="4"/>
    <x v="24"/>
    <n v="77373723"/>
    <m/>
    <s v="No"/>
    <x v="1"/>
    <s v="2024-12-27 00:00:00"/>
    <s v="37"/>
    <s v="CONTRATO DE ARRENDAMIENTO"/>
    <x v="24"/>
    <s v="NIT"/>
    <n v="830036940"/>
    <x v="16"/>
    <x v="1"/>
    <s v="5. CONVERGENCIA REGIONAL / B. ENTIDADES PÚBLICAS TERRITORIALES Y NACIONALES FORTALECIDAS"/>
    <s v="10"/>
    <s v="RECURSOS CORRIENTES"/>
    <s v="CSF"/>
    <s v="Nación"/>
    <n v="77373723"/>
    <n v="77373723"/>
    <x v="0"/>
    <x v="25"/>
  </r>
  <r>
    <s v="44-03-00"/>
    <s v="UNIDAD DE BUSQUEDA DE PERSONAS DADAS POR DESAPARECIDAS EN EL CONTEXTO Y EN RAZON DEL CONFLICTO ARMADO (UBPD)"/>
    <s v="2024-12-27 00:00:00"/>
    <s v="2224"/>
    <x v="4"/>
    <x v="25"/>
    <n v="355649660"/>
    <m/>
    <s v="No"/>
    <x v="1"/>
    <s v="2024-12-27 00:00:00"/>
    <s v="37"/>
    <s v="CONTRATO DE ARRENDAMIENTO"/>
    <x v="25"/>
    <s v="NIT"/>
    <n v="830064756"/>
    <x v="20"/>
    <x v="1"/>
    <s v="5. CONVERGENCIA REGIONAL / B. ENTIDADES PÚBLICAS TERRITORIALES Y NACIONALES FORTALECIDAS"/>
    <s v="10"/>
    <s v="RECURSOS CORRIENTES"/>
    <s v="CSF"/>
    <s v="Nación"/>
    <n v="355649660"/>
    <n v="355649660"/>
    <x v="0"/>
    <x v="26"/>
  </r>
  <r>
    <s v="44-03-00"/>
    <s v="UNIDAD DE BUSQUEDA DE PERSONAS DADAS POR DESAPARECIDAS EN EL CONTEXTO Y EN RAZON DEL CONFLICTO ARMADO (UBPD)"/>
    <s v="2024-12-27 00:00:00"/>
    <s v="2924"/>
    <x v="4"/>
    <x v="26"/>
    <n v="60884288.670000002"/>
    <m/>
    <s v="No"/>
    <x v="1"/>
    <s v="2024-12-27 00:00:00"/>
    <s v="34"/>
    <s v="CONTRATO DE PRESTACION DE SERVICIOS"/>
    <x v="26"/>
    <s v="NIT"/>
    <n v="901844456"/>
    <x v="21"/>
    <x v="1"/>
    <s v="5. CONVERGENCIA REGIONAL / B. ENTIDADES PÚBLICAS TERRITORIALES Y NACIONALES FORTALECIDAS"/>
    <s v="10"/>
    <s v="RECURSOS CORRIENTES"/>
    <s v="CSF"/>
    <s v="Nación"/>
    <n v="60884288.670000002"/>
    <n v="60884288.670000002"/>
    <x v="0"/>
    <x v="27"/>
  </r>
  <r>
    <s v="44-03-00"/>
    <s v="UNIDAD DE BUSQUEDA DE PERSONAS DADAS POR DESAPARECIDAS EN EL CONTEXTO Y EN RAZON DEL CONFLICTO ARMADO (UBPD)"/>
    <s v="2024-12-27 00:00:00"/>
    <s v="2424"/>
    <x v="4"/>
    <x v="27"/>
    <n v="191827698"/>
    <m/>
    <s v="No"/>
    <x v="1"/>
    <s v="2024-12-27 00:00:00"/>
    <s v="37"/>
    <s v="CONTRATO DE ARRENDAMIENTO"/>
    <x v="27"/>
    <s v="NIT"/>
    <n v="830036940"/>
    <x v="16"/>
    <x v="1"/>
    <s v="5. CONVERGENCIA REGIONAL / B. ENTIDADES PÚBLICAS TERRITORIALES Y NACIONALES FORTALECIDAS"/>
    <s v="10"/>
    <s v="RECURSOS CORRIENTES"/>
    <s v="CSF"/>
    <s v="Nación"/>
    <n v="191827698"/>
    <n v="191827698"/>
    <x v="0"/>
    <x v="28"/>
  </r>
  <r>
    <s v="44-03-00"/>
    <s v="UNIDAD DE BUSQUEDA DE PERSONAS DADAS POR DESAPARECIDAS EN EL CONTEXTO Y EN RAZON DEL CONFLICTO ARMADO (UBPD)"/>
    <s v="2024-12-28 00:00:00"/>
    <s v="3224"/>
    <x v="5"/>
    <x v="28"/>
    <n v="4966792"/>
    <n v="633571258"/>
    <s v="No"/>
    <x v="1"/>
    <s v="2024-12-28 00:00:00"/>
    <s v="34"/>
    <s v="CONTRATO DE PRESTACION DE SERVICIOS"/>
    <x v="28"/>
    <s v="NIT"/>
    <n v="811017879"/>
    <x v="22"/>
    <x v="2"/>
    <s v="2. SEGURIDAD HUMANA Y JUSTICIA SOCIAL / A. FORTALECIMIENTO DE LA BÚSQUEDA DE PERSONAS DADAS POR DESAPARECIDAS"/>
    <s v="10"/>
    <s v="RECURSOS CORRIENTES"/>
    <s v="CSF"/>
    <s v="Nación"/>
    <n v="4966792"/>
    <n v="4966792"/>
    <x v="0"/>
    <x v="29"/>
  </r>
  <r>
    <s v="44-03-00"/>
    <s v="UNIDAD DE BUSQUEDA DE PERSONAS DADAS POR DESAPARECIDAS EN EL CONTEXTO Y EN RAZON DEL CONFLICTO ARMADO (UBPD)"/>
    <s v="2024-12-28 00:00:00"/>
    <s v="3424"/>
    <x v="4"/>
    <x v="29"/>
    <n v="17742"/>
    <m/>
    <s v="No"/>
    <x v="1"/>
    <s v="2024-12-28 00:00:00"/>
    <s v="34"/>
    <s v="CONTRATO DE PRESTACION DE SERVICIOS"/>
    <x v="29"/>
    <s v="NIT"/>
    <n v="811017879"/>
    <x v="22"/>
    <x v="1"/>
    <s v="5. CONVERGENCIA REGIONAL / B. ENTIDADES PÚBLICAS TERRITORIALES Y NACIONALES FORTALECIDAS"/>
    <s v="10"/>
    <s v="RECURSOS CORRIENTES"/>
    <s v="CSF"/>
    <s v="Nación"/>
    <n v="17742"/>
    <n v="17742"/>
    <x v="0"/>
    <x v="29"/>
  </r>
  <r>
    <s v="44-03-00"/>
    <s v="UNIDAD DE BUSQUEDA DE PERSONAS DADAS POR DESAPARECIDAS EN EL CONTEXTO Y EN RAZON DEL CONFLICTO ARMADO (UBPD)"/>
    <s v="2024-12-28 00:00:00"/>
    <s v="3124"/>
    <x v="5"/>
    <x v="30"/>
    <n v="628604466"/>
    <m/>
    <s v="No"/>
    <x v="1"/>
    <s v="2024-12-28 00:00:00"/>
    <s v="34"/>
    <s v="CONTRATO DE PRESTACION DE SERVICIOS"/>
    <x v="29"/>
    <s v="NIT"/>
    <n v="830078025"/>
    <x v="23"/>
    <x v="2"/>
    <s v="2. SEGURIDAD HUMANA Y JUSTICIA SOCIAL / A. FORTALECIMIENTO DE LA BÚSQUEDA DE PERSONAS DADAS POR DESAPARECIDAS"/>
    <s v="10"/>
    <s v="RECURSOS CORRIENTES"/>
    <s v="CSF"/>
    <s v="Nación"/>
    <n v="628604466"/>
    <n v="628604466"/>
    <x v="0"/>
    <x v="30"/>
  </r>
  <r>
    <s v="44-03-00"/>
    <s v="UNIDAD DE BUSQUEDA DE PERSONAS DADAS POR DESAPARECIDAS EN EL CONTEXTO Y EN RAZON DEL CONFLICTO ARMADO (UBPD)"/>
    <s v="2024-12-28 00:00:00"/>
    <s v="3324"/>
    <x v="4"/>
    <x v="31"/>
    <n v="2245400"/>
    <n v="5735694754"/>
    <s v="No"/>
    <x v="1"/>
    <s v="2024-12-28 00:00:00"/>
    <s v="34"/>
    <s v="CONTRATO DE PRESTACION DE SERVICIOS"/>
    <x v="29"/>
    <s v="NIT"/>
    <n v="830078025"/>
    <x v="23"/>
    <x v="1"/>
    <s v="5. CONVERGENCIA REGIONAL / B. ENTIDADES PÚBLICAS TERRITORIALES Y NACIONALES FORTALECIDAS"/>
    <s v="10"/>
    <s v="RECURSOS CORRIENTES"/>
    <s v="CSF"/>
    <s v="Nación"/>
    <n v="2245400"/>
    <n v="2245400"/>
    <x v="0"/>
    <x v="30"/>
  </r>
  <r>
    <s v="44-03-00"/>
    <s v="UNIDAD DE BUSQUEDA DE PERSONAS DADAS POR DESAPARECIDAS EN EL CONTEXTO Y EN RAZON DEL CONFLICTO ARMADO (UBPD)"/>
    <s v="2024-12-30 00:00:00"/>
    <s v="3724"/>
    <x v="4"/>
    <x v="32"/>
    <n v="3683933595"/>
    <m/>
    <s v="No"/>
    <x v="1"/>
    <s v="2024-12-30 00:00:00"/>
    <s v="34"/>
    <s v="CONTRATO DE PRESTACION DE SERVICIOS"/>
    <x v="30"/>
    <s v="NIT"/>
    <n v="899999115"/>
    <x v="24"/>
    <x v="1"/>
    <s v="5. CONVERGENCIA REGIONAL / B. ENTIDADES PÚBLICAS TERRITORIALES Y NACIONALES FORTALECIDAS"/>
    <s v="10"/>
    <s v="RECURSOS CORRIENTES"/>
    <s v="CSF"/>
    <s v="Nación"/>
    <n v="3683933595"/>
    <n v="3683933595"/>
    <x v="0"/>
    <x v="31"/>
  </r>
  <r>
    <s v="44-03-00"/>
    <s v="UNIDAD DE BUSQUEDA DE PERSONAS DADAS POR DESAPARECIDAS EN EL CONTEXTO Y EN RAZON DEL CONFLICTO ARMADO (UBPD)"/>
    <s v="2024-12-30 00:00:00"/>
    <s v="3624"/>
    <x v="6"/>
    <x v="33"/>
    <n v="620150912"/>
    <n v="648395742"/>
    <s v="No"/>
    <x v="1"/>
    <s v="2024-12-30 00:00:00"/>
    <s v="34"/>
    <s v="CONTRATO DE PRESTACION DE SERVICIOS"/>
    <x v="31"/>
    <s v="NIT"/>
    <n v="860011268"/>
    <x v="25"/>
    <x v="0"/>
    <s v="ADQUISICIÓN DE BIENES  Y SERVICIOS"/>
    <s v="10"/>
    <s v="RECURSOS CORRIENTES"/>
    <s v="CSF"/>
    <s v="Nación"/>
    <n v="620150912"/>
    <n v="620150912"/>
    <x v="0"/>
    <x v="32"/>
  </r>
  <r>
    <s v="44-03-00"/>
    <s v="UNIDAD DE BUSQUEDA DE PERSONAS DADAS POR DESAPARECIDAS EN EL CONTEXTO Y EN RAZON DEL CONFLICTO ARMADO (UBPD)"/>
    <s v="2024-12-30 00:00:00"/>
    <s v="3524"/>
    <x v="6"/>
    <x v="34"/>
    <n v="8400000"/>
    <m/>
    <s v="No"/>
    <x v="1"/>
    <s v="2024-12-30 00:00:00"/>
    <s v="34"/>
    <s v="CONTRATO DE PRESTACION DE SERVICIOS"/>
    <x v="32"/>
    <s v="NIT"/>
    <n v="900380150"/>
    <x v="26"/>
    <x v="0"/>
    <s v="ADQUISICIÓN DE BIENES  Y SERVICIOS"/>
    <s v="10"/>
    <s v="RECURSOS CORRIENTES"/>
    <s v="CSF"/>
    <s v="Nación"/>
    <n v="8400000"/>
    <n v="8400000"/>
    <x v="0"/>
    <x v="3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F4962F2-C3EB-4214-B757-E67A4C101CBE}" name="TablaDinámica1" cacheId="0" applyNumberFormats="0" applyBorderFormats="0" applyFontFormats="0" applyPatternFormats="0" applyAlignmentFormats="0" applyWidthHeightFormats="1" dataCaption="Valores" showError="1" updatedVersion="7" minRefreshableVersion="3" useAutoFormatting="1" itemPrintTitles="1" mergeItem="1" createdVersion="7" indent="0" compact="0" compactData="0" gridDropZones="1">
  <location ref="A3:J51" firstHeaderRow="1" firstDataRow="2" firstDataCol="7" rowPageCount="1" colPageCount="1"/>
  <pivotFields count="28"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>
      <items count="8">
        <item x="4"/>
        <item x="5"/>
        <item x="1"/>
        <item x="0"/>
        <item x="2"/>
        <item x="3"/>
        <item x="6"/>
        <item t="default"/>
      </items>
    </pivotField>
    <pivotField axis="axisRow" compact="0" outline="0" showAll="0" defaultSubtotal="0">
      <items count="35">
        <item x="0"/>
        <item x="10"/>
        <item x="2"/>
        <item x="6"/>
        <item x="3"/>
        <item x="9"/>
        <item x="11"/>
        <item x="1"/>
        <item x="4"/>
        <item x="7"/>
        <item x="8"/>
        <item x="13"/>
        <item x="12"/>
        <item x="5"/>
        <item x="16"/>
        <item x="14"/>
        <item x="15"/>
        <item x="32"/>
        <item x="17"/>
        <item x="33"/>
        <item x="18"/>
        <item x="34"/>
        <item x="25"/>
        <item x="29"/>
        <item x="20"/>
        <item x="31"/>
        <item x="27"/>
        <item x="28"/>
        <item x="30"/>
        <item x="24"/>
        <item x="23"/>
        <item x="21"/>
        <item x="19"/>
        <item x="26"/>
        <item x="22"/>
      </items>
    </pivotField>
    <pivotField dataField="1" compact="0" outline="0" showAll="0"/>
    <pivotField dataField="1" compact="0" outline="0" showAll="0" defaultSubtotal="0"/>
    <pivotField compact="0" outline="0" showAll="0"/>
    <pivotField name="Año" axis="axisRow" compact="0" outline="0" showAll="0" defaultSubtotal="0">
      <items count="2">
        <item x="1"/>
        <item x="0"/>
      </items>
    </pivotField>
    <pivotField compact="0" outline="0" showAll="0"/>
    <pivotField compact="0" outline="0" showAll="0"/>
    <pivotField compact="0" outline="0" showAll="0"/>
    <pivotField name="Doc Soporte" axis="axisRow" compact="0" outline="0" showAll="0" defaultSubtotal="0">
      <items count="33">
        <item x="30"/>
        <item x="7"/>
        <item x="10"/>
        <item x="9"/>
        <item x="12"/>
        <item x="5"/>
        <item x="13"/>
        <item x="2"/>
        <item x="6"/>
        <item x="1"/>
        <item x="11"/>
        <item x="3"/>
        <item x="4"/>
        <item x="8"/>
        <item x="17"/>
        <item x="19"/>
        <item x="25"/>
        <item x="20"/>
        <item x="27"/>
        <item x="24"/>
        <item x="21"/>
        <item x="32"/>
        <item x="29"/>
        <item x="28"/>
        <item x="31"/>
        <item x="22"/>
        <item x="18"/>
        <item x="26"/>
        <item x="23"/>
        <item x="0"/>
        <item x="16"/>
        <item x="14"/>
        <item x="15"/>
      </items>
    </pivotField>
    <pivotField compact="0" outline="0" showAll="0"/>
    <pivotField compact="0" outline="0" showAll="0"/>
    <pivotField axis="axisRow" compact="0" outline="0" showAll="0" defaultSubtotal="0">
      <items count="27">
        <item x="25"/>
        <item x="20"/>
        <item x="2"/>
        <item x="17"/>
        <item x="13"/>
        <item x="8"/>
        <item x="14"/>
        <item x="23"/>
        <item x="24"/>
        <item x="26"/>
        <item x="0"/>
        <item x="11"/>
        <item x="22"/>
        <item x="12"/>
        <item x="6"/>
        <item x="10"/>
        <item x="16"/>
        <item x="7"/>
        <item x="1"/>
        <item x="15"/>
        <item x="4"/>
        <item x="19"/>
        <item x="3"/>
        <item x="9"/>
        <item x="21"/>
        <item x="5"/>
        <item x="18"/>
      </items>
    </pivotField>
    <pivotField axis="axisRow" compact="0" outline="0" showAll="0" defaultSubtotal="0">
      <items count="3">
        <item x="0"/>
        <item x="2"/>
        <item x="1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numFmtId="43" outline="0" showAll="0"/>
    <pivotField dataField="1" compact="0" numFmtId="43" outline="0" showAll="0"/>
    <pivotField axis="axisPage" compact="0" outline="0" multipleItemSelectionAllowed="1" showAll="0">
      <items count="3">
        <item h="1" x="1"/>
        <item x="0"/>
        <item t="default"/>
      </items>
    </pivotField>
    <pivotField axis="axisRow" compact="0" outline="0" showAll="0">
      <items count="35">
        <item x="15"/>
        <item x="12"/>
        <item x="11"/>
        <item x="5"/>
        <item x="9"/>
        <item x="14"/>
        <item x="13"/>
        <item x="2"/>
        <item x="7"/>
        <item x="3"/>
        <item x="10"/>
        <item x="6"/>
        <item x="1"/>
        <item x="4"/>
        <item x="8"/>
        <item x="20"/>
        <item x="0"/>
        <item x="17"/>
        <item x="16"/>
        <item x="24"/>
        <item x="23"/>
        <item x="19"/>
        <item x="27"/>
        <item x="31"/>
        <item x="22"/>
        <item x="26"/>
        <item x="21"/>
        <item x="28"/>
        <item x="25"/>
        <item x="29"/>
        <item x="30"/>
        <item x="32"/>
        <item x="33"/>
        <item x="18"/>
        <item t="default"/>
      </items>
    </pivotField>
    <pivotField compact="0" outline="0" dragToRow="0" dragToCol="0" dragToPage="0" showAll="0" defaultSubtotal="0"/>
  </pivotFields>
  <rowFields count="7">
    <field x="4"/>
    <field x="9"/>
    <field x="17"/>
    <field x="16"/>
    <field x="13"/>
    <field x="5"/>
    <field x="26"/>
  </rowFields>
  <rowItems count="47">
    <i>
      <x/>
      <x/>
      <x v="2"/>
      <x v="1"/>
      <x v="16"/>
      <x v="22"/>
      <x v="25"/>
    </i>
    <i r="3">
      <x v="3"/>
      <x v="20"/>
      <x v="31"/>
      <x v="24"/>
    </i>
    <i r="3">
      <x v="6"/>
      <x v="26"/>
      <x v="20"/>
      <x v="21"/>
    </i>
    <i r="3">
      <x v="7"/>
      <x v="22"/>
      <x v="25"/>
      <x v="30"/>
    </i>
    <i r="3">
      <x v="8"/>
      <x/>
      <x v="17"/>
      <x v="23"/>
    </i>
    <i r="3">
      <x v="12"/>
      <x v="22"/>
      <x v="23"/>
      <x v="29"/>
    </i>
    <i r="3">
      <x v="16"/>
      <x v="17"/>
      <x v="24"/>
      <x v="26"/>
    </i>
    <i r="4">
      <x v="18"/>
      <x v="26"/>
      <x v="27"/>
    </i>
    <i r="4">
      <x v="19"/>
      <x v="29"/>
      <x v="28"/>
    </i>
    <i r="3">
      <x v="19"/>
      <x v="15"/>
      <x v="32"/>
      <x v="15"/>
    </i>
    <i r="3">
      <x v="21"/>
      <x v="28"/>
      <x v="30"/>
      <x v="19"/>
    </i>
    <i r="3">
      <x v="24"/>
      <x v="27"/>
      <x v="33"/>
      <x v="22"/>
    </i>
    <i r="3">
      <x v="26"/>
      <x v="25"/>
      <x v="34"/>
      <x v="20"/>
    </i>
    <i t="default">
      <x/>
    </i>
    <i>
      <x v="1"/>
      <x/>
      <x v="1"/>
      <x v="7"/>
      <x v="22"/>
      <x v="28"/>
      <x v="30"/>
    </i>
    <i r="3">
      <x v="12"/>
      <x v="23"/>
      <x v="27"/>
      <x v="29"/>
    </i>
    <i t="default">
      <x v="1"/>
    </i>
    <i>
      <x v="2"/>
      <x/>
      <x/>
      <x v="2"/>
      <x v="7"/>
      <x v="2"/>
      <x v="7"/>
    </i>
    <i r="4">
      <x v="8"/>
      <x v="6"/>
      <x v="11"/>
    </i>
    <i r="3">
      <x v="5"/>
      <x v="4"/>
      <x v="12"/>
      <x v="6"/>
    </i>
    <i r="3">
      <x v="14"/>
      <x v="3"/>
      <x v="10"/>
      <x v="4"/>
    </i>
    <i r="3">
      <x v="17"/>
      <x v="10"/>
      <x v="1"/>
      <x v="1"/>
    </i>
    <i r="3">
      <x v="18"/>
      <x v="9"/>
      <x v="7"/>
      <x v="12"/>
    </i>
    <i r="4">
      <x v="12"/>
      <x v="8"/>
      <x v="13"/>
    </i>
    <i r="4">
      <x v="13"/>
      <x v="9"/>
      <x v="14"/>
    </i>
    <i r="3">
      <x v="20"/>
      <x v="5"/>
      <x v="13"/>
      <x v="3"/>
    </i>
    <i r="3">
      <x v="22"/>
      <x v="11"/>
      <x v="4"/>
      <x v="9"/>
    </i>
    <i r="3">
      <x v="23"/>
      <x v="6"/>
      <x v="11"/>
      <x v="5"/>
    </i>
    <i r="3">
      <x v="25"/>
      <x v="1"/>
      <x v="3"/>
      <x v="8"/>
    </i>
    <i r="4">
      <x v="2"/>
      <x v="5"/>
      <x v="10"/>
    </i>
    <i t="default">
      <x v="2"/>
    </i>
    <i>
      <x v="3"/>
      <x/>
      <x/>
      <x v="10"/>
      <x v="29"/>
      <x/>
      <x v="16"/>
    </i>
    <i r="1">
      <x v="1"/>
      <x/>
      <x v="10"/>
      <x v="29"/>
      <x/>
      <x v="16"/>
    </i>
    <i t="default">
      <x v="3"/>
    </i>
    <i>
      <x v="4"/>
      <x/>
      <x/>
      <x v="11"/>
      <x v="32"/>
      <x v="16"/>
      <x v="18"/>
    </i>
    <i r="3">
      <x v="13"/>
      <x v="30"/>
      <x v="14"/>
      <x v="17"/>
    </i>
    <i r="3">
      <x v="15"/>
      <x v="31"/>
      <x v="15"/>
      <x/>
    </i>
    <i r="1">
      <x v="1"/>
      <x/>
      <x v="11"/>
      <x v="32"/>
      <x v="16"/>
      <x v="18"/>
    </i>
    <i r="3">
      <x v="13"/>
      <x v="30"/>
      <x v="14"/>
      <x v="17"/>
    </i>
    <i r="3">
      <x v="15"/>
      <x v="31"/>
      <x v="15"/>
      <x/>
    </i>
    <i t="default">
      <x v="4"/>
    </i>
    <i>
      <x v="5"/>
      <x/>
      <x/>
      <x v="4"/>
      <x v="14"/>
      <x v="18"/>
      <x v="33"/>
    </i>
    <i t="default">
      <x v="5"/>
    </i>
    <i>
      <x v="6"/>
      <x/>
      <x/>
      <x/>
      <x v="24"/>
      <x v="19"/>
      <x v="31"/>
    </i>
    <i r="3">
      <x v="9"/>
      <x v="21"/>
      <x v="21"/>
      <x v="32"/>
    </i>
    <i t="default">
      <x v="6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25" hier="-1"/>
  </pageFields>
  <dataFields count="3">
    <dataField name=" Valor Autorización" fld="7" baseField="0" baseItem="0"/>
    <dataField name=" Valor Final" fld="24" baseField="0" baseItem="0"/>
    <dataField name=" Valor RP" fld="6" baseField="0" baseItem="0"/>
  </dataFields>
  <formats count="29">
    <format dxfId="29">
      <pivotArea type="all" dataOnly="0" outline="0" fieldPosition="0"/>
    </format>
    <format dxfId="28">
      <pivotArea type="all" dataOnly="0" outline="0" fieldPosition="0"/>
    </format>
    <format dxfId="27">
      <pivotArea dataOnly="0" outline="0" fieldPosition="0">
        <references count="1">
          <reference field="4294967294" count="2">
            <x v="1"/>
            <x v="2"/>
          </reference>
        </references>
      </pivotArea>
    </format>
    <format dxfId="26">
      <pivotArea dataOnly="0" outline="0" fieldPosition="0">
        <references count="1">
          <reference field="4294967294" count="1">
            <x v="0"/>
          </reference>
        </references>
      </pivotArea>
    </format>
    <format dxfId="25">
      <pivotArea type="all" dataOnly="0" outline="0" fieldPosition="0"/>
    </format>
    <format dxfId="24">
      <pivotArea outline="0" fieldPosition="0">
        <references count="1">
          <reference field="4" count="1" selected="0" defaultSubtotal="1">
            <x v="0"/>
          </reference>
        </references>
      </pivotArea>
    </format>
    <format dxfId="23">
      <pivotArea dataOnly="0" labelOnly="1" outline="0" fieldPosition="0">
        <references count="1">
          <reference field="4" count="1" defaultSubtotal="1">
            <x v="0"/>
          </reference>
        </references>
      </pivotArea>
    </format>
    <format dxfId="22">
      <pivotArea outline="0" fieldPosition="0">
        <references count="1">
          <reference field="4" count="1" selected="0" defaultSubtotal="1">
            <x v="1"/>
          </reference>
        </references>
      </pivotArea>
    </format>
    <format dxfId="21">
      <pivotArea dataOnly="0" labelOnly="1" outline="0" fieldPosition="0">
        <references count="1">
          <reference field="4" count="1" defaultSubtotal="1">
            <x v="1"/>
          </reference>
        </references>
      </pivotArea>
    </format>
    <format dxfId="20">
      <pivotArea outline="0" fieldPosition="0">
        <references count="1">
          <reference field="4" count="1" selected="0" defaultSubtotal="1">
            <x v="2"/>
          </reference>
        </references>
      </pivotArea>
    </format>
    <format dxfId="19">
      <pivotArea dataOnly="0" labelOnly="1" outline="0" fieldPosition="0">
        <references count="1">
          <reference field="4" count="1" defaultSubtotal="1">
            <x v="2"/>
          </reference>
        </references>
      </pivotArea>
    </format>
    <format dxfId="18">
      <pivotArea outline="0" fieldPosition="0">
        <references count="1">
          <reference field="4" count="1" selected="0" defaultSubtotal="1">
            <x v="3"/>
          </reference>
        </references>
      </pivotArea>
    </format>
    <format dxfId="17">
      <pivotArea dataOnly="0" labelOnly="1" outline="0" fieldPosition="0">
        <references count="1">
          <reference field="4" count="1" defaultSubtotal="1">
            <x v="3"/>
          </reference>
        </references>
      </pivotArea>
    </format>
    <format dxfId="16">
      <pivotArea outline="0" fieldPosition="0">
        <references count="1">
          <reference field="4" count="1" selected="0" defaultSubtotal="1">
            <x v="4"/>
          </reference>
        </references>
      </pivotArea>
    </format>
    <format dxfId="15">
      <pivotArea dataOnly="0" labelOnly="1" outline="0" fieldPosition="0">
        <references count="1">
          <reference field="4" count="1" defaultSubtotal="1">
            <x v="4"/>
          </reference>
        </references>
      </pivotArea>
    </format>
    <format dxfId="14">
      <pivotArea outline="0" fieldPosition="0">
        <references count="1">
          <reference field="4" count="1" selected="0" defaultSubtotal="1">
            <x v="5"/>
          </reference>
        </references>
      </pivotArea>
    </format>
    <format dxfId="13">
      <pivotArea dataOnly="0" labelOnly="1" outline="0" fieldPosition="0">
        <references count="1">
          <reference field="4" count="1" defaultSubtotal="1">
            <x v="5"/>
          </reference>
        </references>
      </pivotArea>
    </format>
    <format dxfId="12">
      <pivotArea outline="0" fieldPosition="0">
        <references count="1">
          <reference field="4" count="1" selected="0" defaultSubtotal="1">
            <x v="6"/>
          </reference>
        </references>
      </pivotArea>
    </format>
    <format dxfId="11">
      <pivotArea dataOnly="0" labelOnly="1" outline="0" fieldPosition="0">
        <references count="1">
          <reference field="4" count="1" defaultSubtotal="1">
            <x v="6"/>
          </reference>
        </references>
      </pivotArea>
    </format>
    <format dxfId="10">
      <pivotArea grandRow="1" outline="0" collapsedLevelsAreSubtotals="1" fieldPosition="0"/>
    </format>
    <format dxfId="9">
      <pivotArea dataOnly="0" labelOnly="1" grandRow="1" outline="0" fieldPosition="0"/>
    </format>
    <format dxfId="8">
      <pivotArea dataOnly="0" outline="0" fieldPosition="0">
        <references count="1">
          <reference field="9" count="1">
            <x v="1"/>
          </reference>
        </references>
      </pivotArea>
    </format>
    <format dxfId="7">
      <pivotArea dataOnly="0" labelOnly="1" outline="0" fieldPosition="0">
        <references count="1">
          <reference field="4" count="1" defaultSubtotal="1">
            <x v="1"/>
          </reference>
        </references>
      </pivotArea>
    </format>
    <format dxfId="6">
      <pivotArea dataOnly="0" labelOnly="1" outline="0" fieldPosition="0">
        <references count="1">
          <reference field="4" count="1" defaultSubtotal="1">
            <x v="3"/>
          </reference>
        </references>
      </pivotArea>
    </format>
    <format dxfId="5">
      <pivotArea dataOnly="0" labelOnly="1" outline="0" fieldPosition="0">
        <references count="1">
          <reference field="4" count="1" defaultSubtotal="1">
            <x v="4"/>
          </reference>
        </references>
      </pivotArea>
    </format>
    <format dxfId="4">
      <pivotArea dataOnly="0" labelOnly="1" outline="0" fieldPosition="0">
        <references count="1">
          <reference field="4" count="1" defaultSubtotal="1">
            <x v="5"/>
          </reference>
        </references>
      </pivotArea>
    </format>
    <format dxfId="3">
      <pivotArea dataOnly="0" labelOnly="1" outline="0" fieldPosition="0">
        <references count="1">
          <reference field="4" count="1" defaultSubtotal="1">
            <x v="2"/>
          </reference>
        </references>
      </pivotArea>
    </format>
    <format dxfId="2">
      <pivotArea dataOnly="0" labelOnly="1" outline="0" fieldPosition="0">
        <references count="1">
          <reference field="4" count="1" defaultSubtotal="1">
            <x v="6"/>
          </reference>
        </references>
      </pivotArea>
    </format>
    <format dxfId="1">
      <pivotArea dataOnly="0" labelOnly="1" outline="0" fieldPosition="0">
        <references count="1">
          <reference field="4" count="1" defaultSubtotal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"/>
  <sheetViews>
    <sheetView tabSelected="1" workbookViewId="0">
      <selection activeCell="M2" sqref="M2"/>
    </sheetView>
  </sheetViews>
  <sheetFormatPr baseColWidth="10" defaultColWidth="11.453125" defaultRowHeight="14.5" x14ac:dyDescent="0.35"/>
  <cols>
    <col min="1" max="1" width="11.7265625" style="18" customWidth="1"/>
    <col min="2" max="2" width="13.54296875" style="19" customWidth="1"/>
    <col min="3" max="3" width="14.1796875" style="19" customWidth="1"/>
    <col min="4" max="4" width="25.81640625" style="18" customWidth="1"/>
    <col min="5" max="5" width="20" style="18" customWidth="1"/>
    <col min="6" max="6" width="18.453125" style="18" customWidth="1"/>
    <col min="7" max="7" width="17.1796875" style="18" customWidth="1"/>
    <col min="8" max="8" width="16.7265625" style="20" customWidth="1"/>
    <col min="9" max="9" width="18.453125" style="20" customWidth="1"/>
    <col min="10" max="10" width="18.453125" style="18" customWidth="1"/>
    <col min="11" max="12" width="18.453125" style="20" customWidth="1"/>
    <col min="13" max="13" width="35.26953125" style="18" customWidth="1"/>
    <col min="14" max="16384" width="11.453125" style="18"/>
  </cols>
  <sheetData>
    <row r="1" spans="1:14" customFormat="1" ht="35.25" customHeight="1" x14ac:dyDescent="0.35">
      <c r="A1" s="34" t="s">
        <v>164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4" s="21" customFormat="1" ht="45.75" customHeight="1" x14ac:dyDescent="0.35">
      <c r="A2" s="16" t="s">
        <v>160</v>
      </c>
      <c r="B2" s="16" t="s">
        <v>140</v>
      </c>
      <c r="C2" s="16" t="s">
        <v>4</v>
      </c>
      <c r="D2" s="16" t="s">
        <v>5</v>
      </c>
      <c r="E2" s="16" t="s">
        <v>165</v>
      </c>
      <c r="F2" s="17" t="s">
        <v>166</v>
      </c>
      <c r="G2" s="17" t="s">
        <v>163</v>
      </c>
      <c r="H2" s="16" t="s">
        <v>168</v>
      </c>
      <c r="I2" s="16" t="s">
        <v>167</v>
      </c>
      <c r="J2" s="16" t="s">
        <v>169</v>
      </c>
      <c r="K2" s="16" t="s">
        <v>170</v>
      </c>
      <c r="L2" s="16" t="s">
        <v>171</v>
      </c>
      <c r="M2" s="16" t="s">
        <v>181</v>
      </c>
    </row>
    <row r="3" spans="1:14" x14ac:dyDescent="0.35">
      <c r="A3" s="22" t="s">
        <v>8</v>
      </c>
      <c r="B3" s="23">
        <v>125</v>
      </c>
      <c r="C3" s="23" t="s">
        <v>13</v>
      </c>
      <c r="D3" s="22" t="s">
        <v>14</v>
      </c>
      <c r="E3" s="24">
        <f>3714577814+2059093779</f>
        <v>5773671593</v>
      </c>
      <c r="F3" s="24">
        <v>3429542684</v>
      </c>
      <c r="G3" s="24">
        <v>2059093779</v>
      </c>
      <c r="H3" s="24"/>
      <c r="I3" s="24"/>
      <c r="J3" s="24">
        <v>285035130</v>
      </c>
      <c r="K3" s="24">
        <v>1710210780</v>
      </c>
      <c r="L3" s="24">
        <f>SUM(H3:K3)</f>
        <v>1995245910</v>
      </c>
      <c r="M3" s="22" t="s">
        <v>172</v>
      </c>
      <c r="N3" s="18" t="s">
        <v>180</v>
      </c>
    </row>
    <row r="4" spans="1:14" x14ac:dyDescent="0.35">
      <c r="A4" s="22" t="s">
        <v>18</v>
      </c>
      <c r="B4" s="23">
        <v>825</v>
      </c>
      <c r="C4" s="23" t="s">
        <v>13</v>
      </c>
      <c r="D4" s="22" t="s">
        <v>14</v>
      </c>
      <c r="E4" s="24">
        <v>147205769.53</v>
      </c>
      <c r="F4" s="24">
        <v>111690379.86</v>
      </c>
      <c r="G4" s="22"/>
      <c r="H4" s="24"/>
      <c r="I4" s="24"/>
      <c r="J4" s="24"/>
      <c r="K4" s="24">
        <v>74015074.319999993</v>
      </c>
      <c r="L4" s="24">
        <f t="shared" ref="L4:L35" si="0">SUM(H4:K4)</f>
        <v>74015074.319999993</v>
      </c>
      <c r="M4" s="22" t="s">
        <v>173</v>
      </c>
      <c r="N4" s="18" t="s">
        <v>180</v>
      </c>
    </row>
    <row r="5" spans="1:14" x14ac:dyDescent="0.35">
      <c r="A5" s="22" t="s">
        <v>18</v>
      </c>
      <c r="B5" s="23">
        <v>325</v>
      </c>
      <c r="C5" s="23" t="s">
        <v>13</v>
      </c>
      <c r="D5" s="22" t="s">
        <v>14</v>
      </c>
      <c r="E5" s="24">
        <v>110801527.12</v>
      </c>
      <c r="F5" s="24">
        <v>85152926.140000001</v>
      </c>
      <c r="G5" s="22"/>
      <c r="H5" s="24"/>
      <c r="I5" s="24"/>
      <c r="J5" s="24"/>
      <c r="K5" s="24">
        <v>53915496.099999994</v>
      </c>
      <c r="L5" s="24">
        <f t="shared" si="0"/>
        <v>53915496.099999994</v>
      </c>
      <c r="M5" s="22" t="s">
        <v>173</v>
      </c>
      <c r="N5" s="18" t="s">
        <v>180</v>
      </c>
    </row>
    <row r="6" spans="1:14" x14ac:dyDescent="0.35">
      <c r="A6" s="22" t="s">
        <v>18</v>
      </c>
      <c r="B6" s="23">
        <v>525</v>
      </c>
      <c r="C6" s="23" t="s">
        <v>13</v>
      </c>
      <c r="D6" s="22" t="s">
        <v>14</v>
      </c>
      <c r="E6" s="24">
        <v>78720629.00999999</v>
      </c>
      <c r="F6" s="24">
        <v>49890633.909999996</v>
      </c>
      <c r="G6" s="22"/>
      <c r="H6" s="24"/>
      <c r="I6" s="24"/>
      <c r="J6" s="24"/>
      <c r="K6" s="24">
        <v>33548973</v>
      </c>
      <c r="L6" s="24">
        <f t="shared" si="0"/>
        <v>33548973</v>
      </c>
      <c r="M6" s="22" t="s">
        <v>173</v>
      </c>
      <c r="N6" s="18" t="s">
        <v>180</v>
      </c>
    </row>
    <row r="7" spans="1:14" x14ac:dyDescent="0.35">
      <c r="A7" s="22" t="s">
        <v>18</v>
      </c>
      <c r="B7" s="23">
        <v>925</v>
      </c>
      <c r="C7" s="23" t="s">
        <v>13</v>
      </c>
      <c r="D7" s="22" t="s">
        <v>14</v>
      </c>
      <c r="E7" s="24">
        <v>67608927.439999998</v>
      </c>
      <c r="F7" s="24">
        <v>49031904.530000001</v>
      </c>
      <c r="G7" s="22"/>
      <c r="H7" s="24"/>
      <c r="I7" s="24"/>
      <c r="J7" s="24"/>
      <c r="K7" s="24">
        <v>33679067.870000005</v>
      </c>
      <c r="L7" s="24">
        <f t="shared" si="0"/>
        <v>33679067.870000005</v>
      </c>
      <c r="M7" s="22" t="s">
        <v>173</v>
      </c>
      <c r="N7" s="18" t="s">
        <v>180</v>
      </c>
    </row>
    <row r="8" spans="1:14" x14ac:dyDescent="0.35">
      <c r="A8" s="22" t="s">
        <v>18</v>
      </c>
      <c r="B8" s="23">
        <v>1425</v>
      </c>
      <c r="C8" s="23" t="s">
        <v>13</v>
      </c>
      <c r="D8" s="22" t="s">
        <v>14</v>
      </c>
      <c r="E8" s="24">
        <v>70417884.989999995</v>
      </c>
      <c r="F8" s="24">
        <v>51964697.82</v>
      </c>
      <c r="G8" s="22"/>
      <c r="H8" s="24"/>
      <c r="I8" s="24"/>
      <c r="J8" s="24"/>
      <c r="K8" s="24">
        <v>35049719.300000004</v>
      </c>
      <c r="L8" s="24">
        <f t="shared" si="0"/>
        <v>35049719.300000004</v>
      </c>
      <c r="M8" s="22" t="s">
        <v>173</v>
      </c>
      <c r="N8" s="18" t="s">
        <v>180</v>
      </c>
    </row>
    <row r="9" spans="1:14" x14ac:dyDescent="0.35">
      <c r="A9" s="22" t="s">
        <v>18</v>
      </c>
      <c r="B9" s="23" t="s">
        <v>156</v>
      </c>
      <c r="C9" s="23" t="s">
        <v>13</v>
      </c>
      <c r="D9" s="22" t="s">
        <v>14</v>
      </c>
      <c r="E9" s="24">
        <v>89738929.069999993</v>
      </c>
      <c r="F9" s="24">
        <v>71807554.129999995</v>
      </c>
      <c r="G9" s="22"/>
      <c r="H9" s="24"/>
      <c r="I9" s="24"/>
      <c r="J9" s="24"/>
      <c r="K9" s="24">
        <v>45007343.259999998</v>
      </c>
      <c r="L9" s="24">
        <f t="shared" si="0"/>
        <v>45007343.259999998</v>
      </c>
      <c r="M9" s="22" t="s">
        <v>173</v>
      </c>
      <c r="N9" s="18" t="s">
        <v>180</v>
      </c>
    </row>
    <row r="10" spans="1:14" x14ac:dyDescent="0.35">
      <c r="A10" s="22" t="s">
        <v>18</v>
      </c>
      <c r="B10" s="23">
        <v>425</v>
      </c>
      <c r="C10" s="23" t="s">
        <v>13</v>
      </c>
      <c r="D10" s="22" t="s">
        <v>14</v>
      </c>
      <c r="E10" s="24">
        <v>107743152.81999999</v>
      </c>
      <c r="F10" s="24">
        <v>79765254.969999999</v>
      </c>
      <c r="G10" s="22"/>
      <c r="H10" s="24"/>
      <c r="I10" s="24"/>
      <c r="J10" s="24"/>
      <c r="K10" s="24">
        <v>54440070.600000001</v>
      </c>
      <c r="L10" s="24">
        <f t="shared" si="0"/>
        <v>54440070.600000001</v>
      </c>
      <c r="M10" s="22" t="s">
        <v>173</v>
      </c>
      <c r="N10" s="18" t="s">
        <v>180</v>
      </c>
    </row>
    <row r="11" spans="1:14" x14ac:dyDescent="0.35">
      <c r="A11" s="22" t="s">
        <v>18</v>
      </c>
      <c r="B11" s="23" t="s">
        <v>155</v>
      </c>
      <c r="C11" s="23" t="s">
        <v>13</v>
      </c>
      <c r="D11" s="22" t="s">
        <v>14</v>
      </c>
      <c r="E11" s="24">
        <v>89033250.310000002</v>
      </c>
      <c r="F11" s="24">
        <v>71058055.040000007</v>
      </c>
      <c r="G11" s="22"/>
      <c r="H11" s="24"/>
      <c r="I11" s="24"/>
      <c r="J11" s="24"/>
      <c r="K11" s="24">
        <v>41140917.740000002</v>
      </c>
      <c r="L11" s="24">
        <f t="shared" si="0"/>
        <v>41140917.740000002</v>
      </c>
      <c r="M11" s="22" t="s">
        <v>173</v>
      </c>
      <c r="N11" s="18" t="s">
        <v>180</v>
      </c>
    </row>
    <row r="12" spans="1:14" x14ac:dyDescent="0.35">
      <c r="A12" s="22" t="s">
        <v>18</v>
      </c>
      <c r="B12" s="23">
        <v>1125</v>
      </c>
      <c r="C12" s="23" t="s">
        <v>13</v>
      </c>
      <c r="D12" s="22" t="s">
        <v>14</v>
      </c>
      <c r="E12" s="24">
        <v>403558936.61000001</v>
      </c>
      <c r="F12" s="24">
        <v>285758687.38999999</v>
      </c>
      <c r="G12" s="22"/>
      <c r="H12" s="24"/>
      <c r="I12" s="24"/>
      <c r="J12" s="24"/>
      <c r="K12" s="24">
        <v>200598012.83000001</v>
      </c>
      <c r="L12" s="24">
        <f t="shared" si="0"/>
        <v>200598012.83000001</v>
      </c>
      <c r="M12" s="22" t="s">
        <v>173</v>
      </c>
      <c r="N12" s="18" t="s">
        <v>180</v>
      </c>
    </row>
    <row r="13" spans="1:14" x14ac:dyDescent="0.35">
      <c r="A13" s="22" t="s">
        <v>18</v>
      </c>
      <c r="B13" s="23">
        <v>625</v>
      </c>
      <c r="C13" s="23" t="s">
        <v>13</v>
      </c>
      <c r="D13" s="22" t="s">
        <v>14</v>
      </c>
      <c r="E13" s="24">
        <v>126212936.91</v>
      </c>
      <c r="F13" s="24">
        <v>88654434.599999994</v>
      </c>
      <c r="G13" s="22"/>
      <c r="H13" s="24"/>
      <c r="I13" s="24"/>
      <c r="J13" s="24"/>
      <c r="K13" s="24">
        <v>62861780.219999999</v>
      </c>
      <c r="L13" s="24">
        <f t="shared" si="0"/>
        <v>62861780.219999999</v>
      </c>
      <c r="M13" s="22" t="s">
        <v>173</v>
      </c>
      <c r="N13" s="18" t="s">
        <v>180</v>
      </c>
    </row>
    <row r="14" spans="1:14" x14ac:dyDescent="0.35">
      <c r="A14" s="22" t="s">
        <v>18</v>
      </c>
      <c r="B14" s="23">
        <v>225</v>
      </c>
      <c r="C14" s="23" t="s">
        <v>13</v>
      </c>
      <c r="D14" s="22" t="s">
        <v>14</v>
      </c>
      <c r="E14" s="24">
        <v>67875119.870000005</v>
      </c>
      <c r="F14" s="24">
        <v>51472564.840000004</v>
      </c>
      <c r="G14" s="22"/>
      <c r="H14" s="24"/>
      <c r="I14" s="24"/>
      <c r="J14" s="24"/>
      <c r="K14" s="24">
        <v>33859510</v>
      </c>
      <c r="L14" s="24">
        <f t="shared" si="0"/>
        <v>33859510</v>
      </c>
      <c r="M14" s="22" t="s">
        <v>173</v>
      </c>
      <c r="N14" s="18" t="s">
        <v>180</v>
      </c>
    </row>
    <row r="15" spans="1:14" x14ac:dyDescent="0.35">
      <c r="A15" s="22" t="s">
        <v>18</v>
      </c>
      <c r="B15" s="23">
        <v>1325</v>
      </c>
      <c r="C15" s="23" t="s">
        <v>13</v>
      </c>
      <c r="D15" s="22" t="s">
        <v>14</v>
      </c>
      <c r="E15" s="24">
        <v>41031810.630000003</v>
      </c>
      <c r="F15" s="24">
        <v>34892451.240000002</v>
      </c>
      <c r="G15" s="22"/>
      <c r="H15" s="24"/>
      <c r="I15" s="24"/>
      <c r="J15" s="24"/>
      <c r="K15" s="24">
        <v>20491144.379999999</v>
      </c>
      <c r="L15" s="24">
        <f t="shared" si="0"/>
        <v>20491144.379999999</v>
      </c>
      <c r="M15" s="22" t="s">
        <v>173</v>
      </c>
      <c r="N15" s="18" t="s">
        <v>180</v>
      </c>
    </row>
    <row r="16" spans="1:14" x14ac:dyDescent="0.35">
      <c r="A16" s="22" t="s">
        <v>18</v>
      </c>
      <c r="B16" s="23">
        <v>1225</v>
      </c>
      <c r="C16" s="23" t="s">
        <v>13</v>
      </c>
      <c r="D16" s="22" t="s">
        <v>14</v>
      </c>
      <c r="E16" s="24">
        <v>38310687.509999998</v>
      </c>
      <c r="F16" s="24">
        <v>28990409.16</v>
      </c>
      <c r="G16" s="22"/>
      <c r="H16" s="24"/>
      <c r="I16" s="24"/>
      <c r="J16" s="24"/>
      <c r="K16" s="24">
        <v>18847569.140000001</v>
      </c>
      <c r="L16" s="24">
        <f t="shared" si="0"/>
        <v>18847569.140000001</v>
      </c>
      <c r="M16" s="22" t="s">
        <v>173</v>
      </c>
      <c r="N16" s="18" t="s">
        <v>180</v>
      </c>
    </row>
    <row r="17" spans="1:14" x14ac:dyDescent="0.35">
      <c r="A17" s="22" t="s">
        <v>55</v>
      </c>
      <c r="B17" s="23">
        <v>1625</v>
      </c>
      <c r="C17" s="23" t="s">
        <v>13</v>
      </c>
      <c r="D17" s="22" t="s">
        <v>14</v>
      </c>
      <c r="E17" s="24">
        <f>191332000+95976000</f>
        <v>287308000</v>
      </c>
      <c r="F17" s="24">
        <v>186165333</v>
      </c>
      <c r="G17" s="24">
        <v>95976000</v>
      </c>
      <c r="H17" s="24"/>
      <c r="I17" s="24"/>
      <c r="J17" s="24"/>
      <c r="K17" s="24">
        <v>93000000</v>
      </c>
      <c r="L17" s="24">
        <f t="shared" si="0"/>
        <v>93000000</v>
      </c>
      <c r="M17" s="22" t="s">
        <v>172</v>
      </c>
      <c r="N17" s="18" t="s">
        <v>180</v>
      </c>
    </row>
    <row r="18" spans="1:14" x14ac:dyDescent="0.35">
      <c r="A18" s="22" t="s">
        <v>55</v>
      </c>
      <c r="B18" s="23">
        <v>1725</v>
      </c>
      <c r="C18" s="23" t="s">
        <v>13</v>
      </c>
      <c r="D18" s="22" t="s">
        <v>14</v>
      </c>
      <c r="E18" s="24">
        <f>219723200+110217600</f>
        <v>329940800</v>
      </c>
      <c r="F18" s="24">
        <v>213789867</v>
      </c>
      <c r="G18" s="24">
        <v>110217600</v>
      </c>
      <c r="H18" s="24"/>
      <c r="I18" s="24"/>
      <c r="J18" s="24"/>
      <c r="K18" s="24">
        <v>106800000</v>
      </c>
      <c r="L18" s="24">
        <f t="shared" si="0"/>
        <v>106800000</v>
      </c>
      <c r="M18" s="22" t="s">
        <v>172</v>
      </c>
      <c r="N18" s="18" t="s">
        <v>180</v>
      </c>
    </row>
    <row r="19" spans="1:14" x14ac:dyDescent="0.35">
      <c r="A19" s="22" t="s">
        <v>55</v>
      </c>
      <c r="B19" s="23">
        <v>1525</v>
      </c>
      <c r="C19" s="23" t="s">
        <v>13</v>
      </c>
      <c r="D19" s="22" t="s">
        <v>14</v>
      </c>
      <c r="E19" s="24">
        <f>465672890+233590950</f>
        <v>699263840</v>
      </c>
      <c r="F19" s="24">
        <v>453098028</v>
      </c>
      <c r="G19" s="24">
        <v>233590950</v>
      </c>
      <c r="H19" s="24"/>
      <c r="I19" s="24"/>
      <c r="J19" s="24"/>
      <c r="K19" s="24">
        <v>226347504</v>
      </c>
      <c r="L19" s="24">
        <f t="shared" si="0"/>
        <v>226347504</v>
      </c>
      <c r="M19" s="22" t="s">
        <v>172</v>
      </c>
      <c r="N19" s="18" t="s">
        <v>180</v>
      </c>
    </row>
    <row r="20" spans="1:14" x14ac:dyDescent="0.35">
      <c r="A20" s="22" t="s">
        <v>65</v>
      </c>
      <c r="B20" s="23">
        <v>1925</v>
      </c>
      <c r="C20" s="23" t="s">
        <v>13</v>
      </c>
      <c r="D20" s="22" t="s">
        <v>14</v>
      </c>
      <c r="E20" s="24">
        <v>1411755661</v>
      </c>
      <c r="F20" s="24">
        <v>250000000</v>
      </c>
      <c r="G20" s="22"/>
      <c r="H20" s="24"/>
      <c r="I20" s="24"/>
      <c r="J20" s="24">
        <v>1102671713</v>
      </c>
      <c r="K20" s="24">
        <v>285662652</v>
      </c>
      <c r="L20" s="24">
        <f t="shared" si="0"/>
        <v>1388334365</v>
      </c>
      <c r="M20" s="22" t="s">
        <v>174</v>
      </c>
      <c r="N20" s="18" t="s">
        <v>180</v>
      </c>
    </row>
    <row r="21" spans="1:14" x14ac:dyDescent="0.35">
      <c r="A21" s="22" t="s">
        <v>70</v>
      </c>
      <c r="B21" s="23">
        <v>2125</v>
      </c>
      <c r="C21" s="23" t="s">
        <v>73</v>
      </c>
      <c r="D21" s="22" t="s">
        <v>74</v>
      </c>
      <c r="E21" s="24">
        <v>275673131</v>
      </c>
      <c r="F21" s="24">
        <v>38465240</v>
      </c>
      <c r="G21" s="22"/>
      <c r="H21" s="24"/>
      <c r="I21" s="24"/>
      <c r="J21" s="24">
        <v>182847005</v>
      </c>
      <c r="K21" s="24">
        <v>49910693</v>
      </c>
      <c r="L21" s="24">
        <f t="shared" si="0"/>
        <v>232757698</v>
      </c>
      <c r="M21" s="22" t="s">
        <v>175</v>
      </c>
      <c r="N21" s="18" t="s">
        <v>180</v>
      </c>
    </row>
    <row r="22" spans="1:14" x14ac:dyDescent="0.35">
      <c r="A22" s="22" t="s">
        <v>70</v>
      </c>
      <c r="B22" s="23">
        <v>3325</v>
      </c>
      <c r="C22" s="23" t="s">
        <v>73</v>
      </c>
      <c r="D22" s="22" t="s">
        <v>74</v>
      </c>
      <c r="E22" s="24">
        <v>85283345</v>
      </c>
      <c r="F22" s="24">
        <v>16243500</v>
      </c>
      <c r="G22" s="22"/>
      <c r="H22" s="24"/>
      <c r="I22" s="24"/>
      <c r="J22" s="24">
        <v>57437345</v>
      </c>
      <c r="K22" s="24">
        <v>20111000</v>
      </c>
      <c r="L22" s="24">
        <f t="shared" si="0"/>
        <v>77548345</v>
      </c>
      <c r="M22" s="22" t="s">
        <v>172</v>
      </c>
      <c r="N22" s="18" t="s">
        <v>180</v>
      </c>
    </row>
    <row r="23" spans="1:14" x14ac:dyDescent="0.35">
      <c r="A23" s="22" t="s">
        <v>70</v>
      </c>
      <c r="B23" s="23">
        <v>2525</v>
      </c>
      <c r="C23" s="23" t="s">
        <v>73</v>
      </c>
      <c r="D23" s="22" t="s">
        <v>74</v>
      </c>
      <c r="E23" s="24">
        <v>9614899430</v>
      </c>
      <c r="F23" s="24">
        <v>777762418</v>
      </c>
      <c r="G23" s="22"/>
      <c r="H23" s="24">
        <v>565157529</v>
      </c>
      <c r="I23" s="24">
        <v>3877270649</v>
      </c>
      <c r="J23" s="24">
        <v>4115689758</v>
      </c>
      <c r="K23" s="24">
        <v>1056781494</v>
      </c>
      <c r="L23" s="24">
        <f t="shared" si="0"/>
        <v>9614899430</v>
      </c>
      <c r="M23" s="22" t="s">
        <v>172</v>
      </c>
      <c r="N23" s="18" t="s">
        <v>180</v>
      </c>
    </row>
    <row r="24" spans="1:14" x14ac:dyDescent="0.35">
      <c r="A24" s="22" t="s">
        <v>70</v>
      </c>
      <c r="B24" s="23">
        <v>3225</v>
      </c>
      <c r="C24" s="23" t="s">
        <v>73</v>
      </c>
      <c r="D24" s="22" t="s">
        <v>74</v>
      </c>
      <c r="E24" s="24">
        <v>76784907.670000002</v>
      </c>
      <c r="F24" s="24">
        <v>18847500</v>
      </c>
      <c r="G24" s="22"/>
      <c r="H24" s="24"/>
      <c r="I24" s="24"/>
      <c r="J24" s="24">
        <v>70950833</v>
      </c>
      <c r="K24" s="24">
        <v>5834074.6699999999</v>
      </c>
      <c r="L24" s="24">
        <f t="shared" si="0"/>
        <v>76784907.670000002</v>
      </c>
      <c r="M24" s="22" t="s">
        <v>172</v>
      </c>
      <c r="N24" s="18" t="s">
        <v>180</v>
      </c>
    </row>
    <row r="25" spans="1:14" x14ac:dyDescent="0.35">
      <c r="A25" s="22" t="s">
        <v>70</v>
      </c>
      <c r="B25" s="23">
        <v>3525</v>
      </c>
      <c r="C25" s="23" t="s">
        <v>73</v>
      </c>
      <c r="D25" s="22" t="s">
        <v>74</v>
      </c>
      <c r="E25" s="24">
        <v>307570868.67000002</v>
      </c>
      <c r="F25" s="24">
        <v>66168373.329999998</v>
      </c>
      <c r="G25" s="22"/>
      <c r="H25" s="24"/>
      <c r="I25" s="24"/>
      <c r="J25" s="24">
        <v>190072479</v>
      </c>
      <c r="K25" s="24">
        <v>66155119.670000002</v>
      </c>
      <c r="L25" s="24">
        <f t="shared" si="0"/>
        <v>256227598.67000002</v>
      </c>
      <c r="M25" s="22" t="s">
        <v>175</v>
      </c>
      <c r="N25" s="18" t="s">
        <v>180</v>
      </c>
    </row>
    <row r="26" spans="1:14" x14ac:dyDescent="0.35">
      <c r="A26" s="22" t="s">
        <v>70</v>
      </c>
      <c r="B26" s="23">
        <v>3125</v>
      </c>
      <c r="C26" s="23" t="s">
        <v>73</v>
      </c>
      <c r="D26" s="22" t="s">
        <v>74</v>
      </c>
      <c r="E26" s="24">
        <v>1292037327.47</v>
      </c>
      <c r="F26" s="24">
        <v>437521250</v>
      </c>
      <c r="G26" s="22"/>
      <c r="H26" s="24"/>
      <c r="I26" s="24"/>
      <c r="J26" s="24">
        <v>545645097</v>
      </c>
      <c r="K26" s="24">
        <v>434453413.10000002</v>
      </c>
      <c r="L26" s="24">
        <f t="shared" si="0"/>
        <v>980098510.10000002</v>
      </c>
      <c r="M26" s="22" t="s">
        <v>175</v>
      </c>
      <c r="N26" s="18" t="s">
        <v>180</v>
      </c>
    </row>
    <row r="27" spans="1:14" x14ac:dyDescent="0.35">
      <c r="A27" s="22" t="s">
        <v>70</v>
      </c>
      <c r="B27" s="23">
        <v>3025</v>
      </c>
      <c r="C27" s="23" t="s">
        <v>73</v>
      </c>
      <c r="D27" s="22" t="s">
        <v>74</v>
      </c>
      <c r="E27" s="24">
        <v>979705429</v>
      </c>
      <c r="F27" s="24">
        <v>77373723</v>
      </c>
      <c r="G27" s="22"/>
      <c r="H27" s="24">
        <v>38927295</v>
      </c>
      <c r="I27" s="24">
        <v>386051584</v>
      </c>
      <c r="J27" s="24">
        <v>409804339</v>
      </c>
      <c r="K27" s="24">
        <v>144922211</v>
      </c>
      <c r="L27" s="24">
        <f t="shared" si="0"/>
        <v>979705429</v>
      </c>
      <c r="M27" s="22" t="s">
        <v>172</v>
      </c>
      <c r="N27" s="18" t="s">
        <v>180</v>
      </c>
    </row>
    <row r="28" spans="1:14" x14ac:dyDescent="0.35">
      <c r="A28" s="22" t="s">
        <v>70</v>
      </c>
      <c r="B28" s="23">
        <v>2325</v>
      </c>
      <c r="C28" s="23" t="s">
        <v>73</v>
      </c>
      <c r="D28" s="22" t="s">
        <v>74</v>
      </c>
      <c r="E28" s="24">
        <v>4236255114.9400001</v>
      </c>
      <c r="F28" s="24">
        <v>355649660</v>
      </c>
      <c r="G28" s="22"/>
      <c r="H28" s="24">
        <v>264868161</v>
      </c>
      <c r="I28" s="24">
        <v>1678759980</v>
      </c>
      <c r="J28" s="24">
        <v>1718150939</v>
      </c>
      <c r="K28" s="24">
        <v>406701071</v>
      </c>
      <c r="L28" s="24">
        <f t="shared" si="0"/>
        <v>4068480151</v>
      </c>
      <c r="M28" s="22" t="s">
        <v>172</v>
      </c>
      <c r="N28" s="18" t="s">
        <v>180</v>
      </c>
    </row>
    <row r="29" spans="1:14" x14ac:dyDescent="0.35">
      <c r="A29" s="22" t="s">
        <v>70</v>
      </c>
      <c r="B29" s="23">
        <v>3425</v>
      </c>
      <c r="C29" s="23" t="s">
        <v>73</v>
      </c>
      <c r="D29" s="22" t="s">
        <v>74</v>
      </c>
      <c r="E29" s="24">
        <v>392797902</v>
      </c>
      <c r="F29" s="24">
        <v>60884288.670000002</v>
      </c>
      <c r="G29" s="22"/>
      <c r="H29" s="24"/>
      <c r="I29" s="24"/>
      <c r="J29" s="24">
        <v>261058781</v>
      </c>
      <c r="K29" s="24">
        <v>60020465</v>
      </c>
      <c r="L29" s="24">
        <f t="shared" si="0"/>
        <v>321079246</v>
      </c>
      <c r="M29" s="22" t="s">
        <v>175</v>
      </c>
      <c r="N29" s="18" t="s">
        <v>180</v>
      </c>
    </row>
    <row r="30" spans="1:14" x14ac:dyDescent="0.35">
      <c r="A30" s="22" t="s">
        <v>70</v>
      </c>
      <c r="B30" s="23">
        <v>2725</v>
      </c>
      <c r="C30" s="23" t="s">
        <v>73</v>
      </c>
      <c r="D30" s="22" t="s">
        <v>74</v>
      </c>
      <c r="E30" s="24">
        <v>2313217774</v>
      </c>
      <c r="F30" s="24">
        <v>191827698</v>
      </c>
      <c r="G30" s="22"/>
      <c r="H30" s="24">
        <v>134540829</v>
      </c>
      <c r="I30" s="24">
        <v>957261163</v>
      </c>
      <c r="J30" s="24">
        <v>1016260168</v>
      </c>
      <c r="K30" s="24">
        <v>205155614</v>
      </c>
      <c r="L30" s="24">
        <f t="shared" si="0"/>
        <v>2313217774</v>
      </c>
      <c r="M30" s="22" t="s">
        <v>172</v>
      </c>
      <c r="N30" s="18" t="s">
        <v>180</v>
      </c>
    </row>
    <row r="31" spans="1:14" x14ac:dyDescent="0.35">
      <c r="A31" s="22" t="s">
        <v>101</v>
      </c>
      <c r="B31" s="23">
        <v>2825</v>
      </c>
      <c r="C31" s="23" t="s">
        <v>104</v>
      </c>
      <c r="D31" s="22" t="s">
        <v>105</v>
      </c>
      <c r="E31" s="24">
        <v>15310000</v>
      </c>
      <c r="F31" s="24">
        <v>4966792</v>
      </c>
      <c r="G31" s="22"/>
      <c r="H31" s="24"/>
      <c r="I31" s="24"/>
      <c r="J31" s="24"/>
      <c r="K31" s="24">
        <v>15310000</v>
      </c>
      <c r="L31" s="24">
        <f t="shared" si="0"/>
        <v>15310000</v>
      </c>
      <c r="M31" s="41" t="s">
        <v>176</v>
      </c>
      <c r="N31" s="18" t="s">
        <v>180</v>
      </c>
    </row>
    <row r="32" spans="1:14" x14ac:dyDescent="0.35">
      <c r="A32" s="22" t="s">
        <v>70</v>
      </c>
      <c r="B32" s="23" t="s">
        <v>157</v>
      </c>
      <c r="C32" s="23" t="s">
        <v>73</v>
      </c>
      <c r="D32" s="22" t="s">
        <v>74</v>
      </c>
      <c r="E32" s="24">
        <v>12355436962.940001</v>
      </c>
      <c r="F32" s="24">
        <f>17742+628604466+2245400</f>
        <v>630867608</v>
      </c>
      <c r="G32" s="22"/>
      <c r="H32" s="24"/>
      <c r="I32" s="24">
        <v>600000000</v>
      </c>
      <c r="J32" s="24">
        <v>6949199891.4899988</v>
      </c>
      <c r="K32" s="24">
        <v>4806237071.4500036</v>
      </c>
      <c r="L32" s="24">
        <f t="shared" si="0"/>
        <v>12355436962.940002</v>
      </c>
      <c r="M32" s="41" t="s">
        <v>176</v>
      </c>
      <c r="N32" s="18" t="s">
        <v>180</v>
      </c>
    </row>
    <row r="33" spans="1:14" x14ac:dyDescent="0.35">
      <c r="A33" s="22" t="s">
        <v>70</v>
      </c>
      <c r="B33" s="23">
        <v>1825</v>
      </c>
      <c r="C33" s="23" t="s">
        <v>73</v>
      </c>
      <c r="D33" s="22" t="s">
        <v>74</v>
      </c>
      <c r="E33" s="24">
        <v>11874433578.219999</v>
      </c>
      <c r="F33" s="24">
        <v>3683933595</v>
      </c>
      <c r="G33" s="22"/>
      <c r="H33" s="24"/>
      <c r="I33" s="24"/>
      <c r="J33" s="24">
        <v>7555560386</v>
      </c>
      <c r="K33" s="24">
        <v>3468873192.2200003</v>
      </c>
      <c r="L33" s="24">
        <f t="shared" si="0"/>
        <v>11024433578.220001</v>
      </c>
      <c r="M33" s="22" t="s">
        <v>177</v>
      </c>
      <c r="N33" s="18" t="s">
        <v>180</v>
      </c>
    </row>
    <row r="34" spans="1:14" ht="29" x14ac:dyDescent="0.35">
      <c r="A34" s="22" t="s">
        <v>113</v>
      </c>
      <c r="B34" s="23">
        <v>2025</v>
      </c>
      <c r="C34" s="7" t="s">
        <v>153</v>
      </c>
      <c r="D34" s="22" t="s">
        <v>14</v>
      </c>
      <c r="E34" s="24">
        <v>5366696703</v>
      </c>
      <c r="F34" s="24">
        <v>620150912</v>
      </c>
      <c r="G34" s="22"/>
      <c r="H34" s="24"/>
      <c r="I34" s="24"/>
      <c r="J34" s="24">
        <v>2966899541</v>
      </c>
      <c r="K34" s="24">
        <v>1781693091</v>
      </c>
      <c r="L34" s="24">
        <f t="shared" si="0"/>
        <v>4748592632</v>
      </c>
      <c r="M34" s="22" t="s">
        <v>178</v>
      </c>
      <c r="N34" s="18" t="s">
        <v>180</v>
      </c>
    </row>
    <row r="35" spans="1:14" x14ac:dyDescent="0.35">
      <c r="A35" s="22" t="s">
        <v>113</v>
      </c>
      <c r="B35" s="23">
        <v>2225</v>
      </c>
      <c r="C35" s="23" t="s">
        <v>13</v>
      </c>
      <c r="D35" s="22" t="s">
        <v>14</v>
      </c>
      <c r="E35" s="24">
        <v>107933336.7</v>
      </c>
      <c r="F35" s="24">
        <v>8400000</v>
      </c>
      <c r="G35" s="22"/>
      <c r="H35" s="24"/>
      <c r="I35" s="24"/>
      <c r="J35" s="24">
        <v>88555361</v>
      </c>
      <c r="K35" s="24">
        <v>8400000</v>
      </c>
      <c r="L35" s="24">
        <f t="shared" si="0"/>
        <v>96955361</v>
      </c>
      <c r="M35" s="22" t="s">
        <v>179</v>
      </c>
      <c r="N35" s="18" t="s">
        <v>180</v>
      </c>
    </row>
    <row r="36" spans="1:14" x14ac:dyDescent="0.35">
      <c r="A36" s="32" t="s">
        <v>159</v>
      </c>
      <c r="B36" s="33"/>
      <c r="C36" s="31"/>
      <c r="D36" s="26"/>
      <c r="E36" s="25">
        <f t="shared" ref="E36:L36" si="1">SUM(E3:E35)</f>
        <v>59234235266.429993</v>
      </c>
      <c r="F36" s="25">
        <f t="shared" si="1"/>
        <v>12581788423.630001</v>
      </c>
      <c r="G36" s="25">
        <f t="shared" si="1"/>
        <v>2498878329</v>
      </c>
      <c r="H36" s="25">
        <f t="shared" si="1"/>
        <v>1003493814</v>
      </c>
      <c r="I36" s="25">
        <f t="shared" si="1"/>
        <v>7499343376</v>
      </c>
      <c r="J36" s="25">
        <f t="shared" si="1"/>
        <v>27515838766.489998</v>
      </c>
      <c r="K36" s="25">
        <f t="shared" si="1"/>
        <v>15660034124.870003</v>
      </c>
      <c r="L36" s="25">
        <f t="shared" si="1"/>
        <v>51678710081.360001</v>
      </c>
    </row>
  </sheetData>
  <autoFilter ref="A2:L36" xr:uid="{00000000-0001-0000-0000-000000000000}"/>
  <mergeCells count="2">
    <mergeCell ref="A36:B36"/>
    <mergeCell ref="A1:L1"/>
  </mergeCells>
  <pageMargins left="0.7" right="0.7" top="0.75" bottom="0.75" header="0.3" footer="0.3"/>
  <ignoredErrors>
    <ignoredError sqref="L17:L1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3CEF6-864E-455B-AECC-8699E6552545}">
  <dimension ref="A1:T39"/>
  <sheetViews>
    <sheetView topLeftCell="L20" workbookViewId="0">
      <selection activeCell="Q33" sqref="Q33"/>
    </sheetView>
  </sheetViews>
  <sheetFormatPr baseColWidth="10" defaultColWidth="11.453125" defaultRowHeight="14.5" x14ac:dyDescent="0.35"/>
  <cols>
    <col min="1" max="1" width="11.7265625" style="18" customWidth="1"/>
    <col min="2" max="2" width="15.1796875" style="19" customWidth="1"/>
    <col min="3" max="3" width="19.26953125" style="18" customWidth="1"/>
    <col min="4" max="4" width="17.26953125" style="18" customWidth="1"/>
    <col min="5" max="5" width="17" style="18" customWidth="1"/>
    <col min="6" max="6" width="13.1796875" style="18" customWidth="1"/>
    <col min="7" max="7" width="15.26953125" style="18" customWidth="1"/>
    <col min="8" max="8" width="15.453125" style="18" customWidth="1"/>
    <col min="9" max="9" width="25.81640625" style="18" customWidth="1"/>
    <col min="10" max="10" width="20" style="18" customWidth="1"/>
    <col min="11" max="11" width="18.453125" style="18" customWidth="1"/>
    <col min="12" max="12" width="17.1796875" style="18" customWidth="1"/>
    <col min="13" max="13" width="16.7265625" style="20" customWidth="1"/>
    <col min="14" max="14" width="18.453125" style="20" customWidth="1"/>
    <col min="15" max="15" width="18.453125" style="18" customWidth="1"/>
    <col min="16" max="17" width="18.453125" style="20" customWidth="1"/>
    <col min="18" max="18" width="24.453125" style="18" customWidth="1"/>
    <col min="19" max="16384" width="11.453125" style="18"/>
  </cols>
  <sheetData>
    <row r="1" spans="1:20" customFormat="1" ht="35.25" customHeight="1" x14ac:dyDescent="0.35">
      <c r="A1" s="30" t="s">
        <v>164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</row>
    <row r="2" spans="1:20" s="21" customFormat="1" ht="45.75" customHeight="1" x14ac:dyDescent="0.35">
      <c r="A2" s="16" t="s">
        <v>160</v>
      </c>
      <c r="B2" s="16" t="s">
        <v>140</v>
      </c>
      <c r="C2" s="16" t="s">
        <v>158</v>
      </c>
      <c r="D2" s="16" t="s">
        <v>1</v>
      </c>
      <c r="E2" s="16" t="s">
        <v>161</v>
      </c>
      <c r="F2" s="16" t="s">
        <v>2</v>
      </c>
      <c r="G2" s="16" t="s">
        <v>3</v>
      </c>
      <c r="H2" s="16" t="s">
        <v>4</v>
      </c>
      <c r="I2" s="16" t="s">
        <v>5</v>
      </c>
      <c r="J2" s="16" t="s">
        <v>147</v>
      </c>
      <c r="K2" s="17" t="s">
        <v>148</v>
      </c>
      <c r="L2" s="17" t="s">
        <v>163</v>
      </c>
      <c r="M2" s="16" t="s">
        <v>154</v>
      </c>
      <c r="N2" s="16" t="s">
        <v>151</v>
      </c>
      <c r="O2" s="16" t="s">
        <v>149</v>
      </c>
      <c r="P2" s="16" t="s">
        <v>150</v>
      </c>
      <c r="Q2" s="16" t="s">
        <v>152</v>
      </c>
      <c r="R2" s="16" t="s">
        <v>7</v>
      </c>
    </row>
    <row r="3" spans="1:20" x14ac:dyDescent="0.35">
      <c r="A3" s="22" t="s">
        <v>8</v>
      </c>
      <c r="B3" s="23">
        <v>125</v>
      </c>
      <c r="C3" s="24">
        <v>3429542684</v>
      </c>
      <c r="D3" s="22" t="s">
        <v>10</v>
      </c>
      <c r="E3" s="22" t="s">
        <v>11</v>
      </c>
      <c r="F3" s="22">
        <v>860033419</v>
      </c>
      <c r="G3" s="22" t="s">
        <v>12</v>
      </c>
      <c r="H3" s="22" t="s">
        <v>13</v>
      </c>
      <c r="I3" s="22" t="s">
        <v>14</v>
      </c>
      <c r="J3" s="24">
        <f>3714577814+2059093779</f>
        <v>5773671593</v>
      </c>
      <c r="K3" s="24">
        <v>3429542684</v>
      </c>
      <c r="L3" s="24">
        <v>2059093779</v>
      </c>
      <c r="M3" s="24"/>
      <c r="N3" s="24"/>
      <c r="O3" s="24">
        <v>285035130</v>
      </c>
      <c r="P3" s="24">
        <v>1710210780</v>
      </c>
      <c r="Q3" s="24">
        <f>SUM(M3:P3)</f>
        <v>1995245910</v>
      </c>
      <c r="R3" s="22" t="s">
        <v>16</v>
      </c>
    </row>
    <row r="4" spans="1:20" x14ac:dyDescent="0.35">
      <c r="A4" s="22" t="s">
        <v>18</v>
      </c>
      <c r="B4" s="23">
        <v>825</v>
      </c>
      <c r="C4" s="24">
        <v>111690379.86</v>
      </c>
      <c r="D4" s="22" t="s">
        <v>19</v>
      </c>
      <c r="E4" s="22" t="s">
        <v>20</v>
      </c>
      <c r="F4" s="22">
        <v>900120053</v>
      </c>
      <c r="G4" s="22" t="s">
        <v>21</v>
      </c>
      <c r="H4" s="22" t="s">
        <v>13</v>
      </c>
      <c r="I4" s="22" t="s">
        <v>14</v>
      </c>
      <c r="J4" s="24">
        <v>147205769.53</v>
      </c>
      <c r="K4" s="24">
        <v>111690379.86</v>
      </c>
      <c r="L4" s="22"/>
      <c r="M4" s="24"/>
      <c r="N4" s="24"/>
      <c r="O4" s="24"/>
      <c r="P4" s="24">
        <v>74015074.319999993</v>
      </c>
      <c r="Q4" s="24">
        <f t="shared" ref="Q4:Q35" si="0">SUM(M4:P4)</f>
        <v>74015074.319999993</v>
      </c>
      <c r="R4" s="22" t="s">
        <v>22</v>
      </c>
    </row>
    <row r="5" spans="1:20" x14ac:dyDescent="0.35">
      <c r="A5" s="22" t="s">
        <v>18</v>
      </c>
      <c r="B5" s="23">
        <v>325</v>
      </c>
      <c r="C5" s="24">
        <v>85152926.140000001</v>
      </c>
      <c r="D5" s="22" t="s">
        <v>19</v>
      </c>
      <c r="E5" s="22" t="s">
        <v>23</v>
      </c>
      <c r="F5" s="22">
        <v>860518600</v>
      </c>
      <c r="G5" s="22" t="s">
        <v>24</v>
      </c>
      <c r="H5" s="22" t="s">
        <v>13</v>
      </c>
      <c r="I5" s="22" t="s">
        <v>14</v>
      </c>
      <c r="J5" s="24">
        <v>110801527.12</v>
      </c>
      <c r="K5" s="24">
        <v>85152926.140000001</v>
      </c>
      <c r="L5" s="22"/>
      <c r="M5" s="24"/>
      <c r="N5" s="24"/>
      <c r="O5" s="24"/>
      <c r="P5" s="24">
        <v>53915496.099999994</v>
      </c>
      <c r="Q5" s="24">
        <f t="shared" si="0"/>
        <v>53915496.099999994</v>
      </c>
      <c r="R5" s="22" t="s">
        <v>25</v>
      </c>
    </row>
    <row r="6" spans="1:20" x14ac:dyDescent="0.35">
      <c r="A6" s="22" t="s">
        <v>18</v>
      </c>
      <c r="B6" s="23">
        <v>525</v>
      </c>
      <c r="C6" s="24">
        <v>49890633.909999996</v>
      </c>
      <c r="D6" s="22" t="s">
        <v>19</v>
      </c>
      <c r="E6" s="22" t="s">
        <v>26</v>
      </c>
      <c r="F6" s="22">
        <v>901676927</v>
      </c>
      <c r="G6" s="22" t="s">
        <v>27</v>
      </c>
      <c r="H6" s="22" t="s">
        <v>13</v>
      </c>
      <c r="I6" s="22" t="s">
        <v>14</v>
      </c>
      <c r="J6" s="24">
        <v>78720629.00999999</v>
      </c>
      <c r="K6" s="24">
        <v>49890633.909999996</v>
      </c>
      <c r="L6" s="22"/>
      <c r="M6" s="24"/>
      <c r="N6" s="24"/>
      <c r="O6" s="24"/>
      <c r="P6" s="24">
        <v>33548973</v>
      </c>
      <c r="Q6" s="24">
        <f t="shared" si="0"/>
        <v>33548973</v>
      </c>
      <c r="R6" s="22" t="s">
        <v>28</v>
      </c>
    </row>
    <row r="7" spans="1:20" x14ac:dyDescent="0.35">
      <c r="A7" s="22" t="s">
        <v>18</v>
      </c>
      <c r="B7" s="23">
        <v>925</v>
      </c>
      <c r="C7" s="24">
        <v>49031904.530000001</v>
      </c>
      <c r="D7" s="22" t="s">
        <v>19</v>
      </c>
      <c r="E7" s="22" t="s">
        <v>29</v>
      </c>
      <c r="F7" s="22">
        <v>900120053</v>
      </c>
      <c r="G7" s="22" t="s">
        <v>21</v>
      </c>
      <c r="H7" s="22" t="s">
        <v>13</v>
      </c>
      <c r="I7" s="22" t="s">
        <v>14</v>
      </c>
      <c r="J7" s="24">
        <v>67608927.439999998</v>
      </c>
      <c r="K7" s="24">
        <v>49031904.530000001</v>
      </c>
      <c r="L7" s="22"/>
      <c r="M7" s="24"/>
      <c r="N7" s="24"/>
      <c r="O7" s="24"/>
      <c r="P7" s="24">
        <v>33679067.870000005</v>
      </c>
      <c r="Q7" s="24">
        <f t="shared" si="0"/>
        <v>33679067.870000005</v>
      </c>
      <c r="R7" s="22" t="s">
        <v>30</v>
      </c>
    </row>
    <row r="8" spans="1:20" x14ac:dyDescent="0.35">
      <c r="A8" s="22" t="s">
        <v>18</v>
      </c>
      <c r="B8" s="23">
        <v>1425</v>
      </c>
      <c r="C8" s="24">
        <v>51964697.82</v>
      </c>
      <c r="D8" s="22" t="s">
        <v>19</v>
      </c>
      <c r="E8" s="22" t="s">
        <v>31</v>
      </c>
      <c r="F8" s="22">
        <v>900322373</v>
      </c>
      <c r="G8" s="22" t="s">
        <v>32</v>
      </c>
      <c r="H8" s="22" t="s">
        <v>13</v>
      </c>
      <c r="I8" s="22" t="s">
        <v>14</v>
      </c>
      <c r="J8" s="24">
        <v>70417884.989999995</v>
      </c>
      <c r="K8" s="24">
        <v>51964697.82</v>
      </c>
      <c r="L8" s="22"/>
      <c r="M8" s="24"/>
      <c r="N8" s="24"/>
      <c r="O8" s="24"/>
      <c r="P8" s="24">
        <v>35049719.300000004</v>
      </c>
      <c r="Q8" s="24">
        <f t="shared" si="0"/>
        <v>35049719.300000004</v>
      </c>
      <c r="R8" s="22" t="s">
        <v>33</v>
      </c>
    </row>
    <row r="9" spans="1:20" x14ac:dyDescent="0.35">
      <c r="A9" s="22" t="s">
        <v>18</v>
      </c>
      <c r="B9" s="23" t="s">
        <v>156</v>
      </c>
      <c r="C9" s="24">
        <v>71807554.129999995</v>
      </c>
      <c r="D9" s="22" t="s">
        <v>19</v>
      </c>
      <c r="E9" s="22" t="s">
        <v>34</v>
      </c>
      <c r="F9" s="22">
        <v>860518600</v>
      </c>
      <c r="G9" s="22" t="s">
        <v>24</v>
      </c>
      <c r="H9" s="22" t="s">
        <v>13</v>
      </c>
      <c r="I9" s="22" t="s">
        <v>14</v>
      </c>
      <c r="J9" s="24">
        <v>89738929.069999993</v>
      </c>
      <c r="K9" s="24">
        <v>71807554.129999995</v>
      </c>
      <c r="L9" s="22"/>
      <c r="M9" s="24"/>
      <c r="N9" s="24"/>
      <c r="O9" s="24"/>
      <c r="P9" s="24">
        <v>45007343.259999998</v>
      </c>
      <c r="Q9" s="24">
        <f t="shared" si="0"/>
        <v>45007343.259999998</v>
      </c>
      <c r="R9" s="22" t="s">
        <v>35</v>
      </c>
    </row>
    <row r="10" spans="1:20" x14ac:dyDescent="0.35">
      <c r="A10" s="22" t="s">
        <v>18</v>
      </c>
      <c r="B10" s="23">
        <v>425</v>
      </c>
      <c r="C10" s="24">
        <v>79765254.969999999</v>
      </c>
      <c r="D10" s="22" t="s">
        <v>19</v>
      </c>
      <c r="E10" s="22" t="s">
        <v>36</v>
      </c>
      <c r="F10" s="22">
        <v>901677370</v>
      </c>
      <c r="G10" s="22" t="s">
        <v>37</v>
      </c>
      <c r="H10" s="22" t="s">
        <v>13</v>
      </c>
      <c r="I10" s="22" t="s">
        <v>14</v>
      </c>
      <c r="J10" s="24">
        <v>107743152.81999999</v>
      </c>
      <c r="K10" s="24">
        <v>79765254.969999999</v>
      </c>
      <c r="L10" s="22"/>
      <c r="M10" s="24"/>
      <c r="N10" s="24"/>
      <c r="O10" s="24"/>
      <c r="P10" s="24">
        <v>54440070.600000001</v>
      </c>
      <c r="Q10" s="24">
        <f t="shared" si="0"/>
        <v>54440070.600000001</v>
      </c>
      <c r="R10" s="22" t="s">
        <v>38</v>
      </c>
    </row>
    <row r="11" spans="1:20" x14ac:dyDescent="0.35">
      <c r="A11" s="22" t="s">
        <v>18</v>
      </c>
      <c r="B11" s="23" t="s">
        <v>155</v>
      </c>
      <c r="C11" s="24">
        <v>71058055.040000007</v>
      </c>
      <c r="D11" s="22" t="s">
        <v>19</v>
      </c>
      <c r="E11" s="22" t="s">
        <v>39</v>
      </c>
      <c r="F11" s="22">
        <v>900120053</v>
      </c>
      <c r="G11" s="22" t="s">
        <v>21</v>
      </c>
      <c r="H11" s="22" t="s">
        <v>13</v>
      </c>
      <c r="I11" s="22" t="s">
        <v>14</v>
      </c>
      <c r="J11" s="24">
        <v>89033250.310000002</v>
      </c>
      <c r="K11" s="24">
        <v>71058055.040000007</v>
      </c>
      <c r="L11" s="22"/>
      <c r="M11" s="24"/>
      <c r="N11" s="24"/>
      <c r="O11" s="24"/>
      <c r="P11" s="24">
        <v>41140917.740000002</v>
      </c>
      <c r="Q11" s="24">
        <f t="shared" si="0"/>
        <v>41140917.740000002</v>
      </c>
      <c r="R11" s="22" t="s">
        <v>40</v>
      </c>
    </row>
    <row r="12" spans="1:20" x14ac:dyDescent="0.35">
      <c r="A12" s="22" t="s">
        <v>18</v>
      </c>
      <c r="B12" s="23">
        <v>1125</v>
      </c>
      <c r="C12" s="24">
        <v>285758687.38999999</v>
      </c>
      <c r="D12" s="22" t="s">
        <v>19</v>
      </c>
      <c r="E12" s="22" t="s">
        <v>41</v>
      </c>
      <c r="F12" s="22">
        <v>900427788</v>
      </c>
      <c r="G12" s="22" t="s">
        <v>42</v>
      </c>
      <c r="H12" s="22" t="s">
        <v>13</v>
      </c>
      <c r="I12" s="22" t="s">
        <v>14</v>
      </c>
      <c r="J12" s="24">
        <v>403558936.61000001</v>
      </c>
      <c r="K12" s="24">
        <v>285758687.38999999</v>
      </c>
      <c r="L12" s="22"/>
      <c r="M12" s="24"/>
      <c r="N12" s="24"/>
      <c r="O12" s="24"/>
      <c r="P12" s="24">
        <v>200598012.83000001</v>
      </c>
      <c r="Q12" s="24">
        <f t="shared" si="0"/>
        <v>200598012.83000001</v>
      </c>
      <c r="R12" s="22" t="s">
        <v>43</v>
      </c>
    </row>
    <row r="13" spans="1:20" x14ac:dyDescent="0.35">
      <c r="A13" s="22" t="s">
        <v>18</v>
      </c>
      <c r="B13" s="23">
        <v>625</v>
      </c>
      <c r="C13" s="24">
        <v>88654434.599999994</v>
      </c>
      <c r="D13" s="22" t="s">
        <v>19</v>
      </c>
      <c r="E13" s="22" t="s">
        <v>44</v>
      </c>
      <c r="F13" s="22">
        <v>901677370</v>
      </c>
      <c r="G13" s="22" t="s">
        <v>37</v>
      </c>
      <c r="H13" s="22" t="s">
        <v>13</v>
      </c>
      <c r="I13" s="22" t="s">
        <v>14</v>
      </c>
      <c r="J13" s="24">
        <v>126212936.91</v>
      </c>
      <c r="K13" s="24">
        <v>88654434.599999994</v>
      </c>
      <c r="L13" s="22"/>
      <c r="M13" s="24"/>
      <c r="N13" s="24"/>
      <c r="O13" s="24"/>
      <c r="P13" s="24">
        <v>62861780.219999999</v>
      </c>
      <c r="Q13" s="24">
        <f t="shared" si="0"/>
        <v>62861780.219999999</v>
      </c>
      <c r="R13" s="22" t="s">
        <v>45</v>
      </c>
    </row>
    <row r="14" spans="1:20" x14ac:dyDescent="0.35">
      <c r="A14" s="22" t="s">
        <v>18</v>
      </c>
      <c r="B14" s="23">
        <v>225</v>
      </c>
      <c r="C14" s="24">
        <v>51472564.840000004</v>
      </c>
      <c r="D14" s="22" t="s">
        <v>19</v>
      </c>
      <c r="E14" s="22" t="s">
        <v>46</v>
      </c>
      <c r="F14" s="22">
        <v>900064747</v>
      </c>
      <c r="G14" s="22" t="s">
        <v>47</v>
      </c>
      <c r="H14" s="22" t="s">
        <v>13</v>
      </c>
      <c r="I14" s="22" t="s">
        <v>14</v>
      </c>
      <c r="J14" s="24">
        <v>67875119.870000005</v>
      </c>
      <c r="K14" s="24">
        <v>51472564.840000004</v>
      </c>
      <c r="L14" s="22"/>
      <c r="M14" s="24"/>
      <c r="N14" s="24"/>
      <c r="O14" s="24"/>
      <c r="P14" s="24">
        <v>33859510</v>
      </c>
      <c r="Q14" s="24">
        <f t="shared" si="0"/>
        <v>33859510</v>
      </c>
      <c r="R14" s="22" t="s">
        <v>48</v>
      </c>
    </row>
    <row r="15" spans="1:20" x14ac:dyDescent="0.35">
      <c r="A15" s="22" t="s">
        <v>18</v>
      </c>
      <c r="B15" s="23">
        <v>1325</v>
      </c>
      <c r="C15" s="24">
        <v>34892451.240000002</v>
      </c>
      <c r="D15" s="22" t="s">
        <v>19</v>
      </c>
      <c r="E15" s="22" t="s">
        <v>49</v>
      </c>
      <c r="F15" s="22">
        <v>800093388</v>
      </c>
      <c r="G15" s="22" t="s">
        <v>50</v>
      </c>
      <c r="H15" s="22" t="s">
        <v>13</v>
      </c>
      <c r="I15" s="22" t="s">
        <v>14</v>
      </c>
      <c r="J15" s="24">
        <v>41031810.630000003</v>
      </c>
      <c r="K15" s="24">
        <v>34892451.240000002</v>
      </c>
      <c r="L15" s="22"/>
      <c r="M15" s="24"/>
      <c r="N15" s="24"/>
      <c r="O15" s="24"/>
      <c r="P15" s="24">
        <v>20491144.379999999</v>
      </c>
      <c r="Q15" s="24">
        <f t="shared" si="0"/>
        <v>20491144.379999999</v>
      </c>
      <c r="R15" s="22" t="s">
        <v>51</v>
      </c>
    </row>
    <row r="16" spans="1:20" x14ac:dyDescent="0.35">
      <c r="A16" s="22" t="s">
        <v>18</v>
      </c>
      <c r="B16" s="23">
        <v>1225</v>
      </c>
      <c r="C16" s="24">
        <v>28990409.16</v>
      </c>
      <c r="D16" s="22" t="s">
        <v>19</v>
      </c>
      <c r="E16" s="22" t="s">
        <v>52</v>
      </c>
      <c r="F16" s="22">
        <v>901677422</v>
      </c>
      <c r="G16" s="22" t="s">
        <v>53</v>
      </c>
      <c r="H16" s="22" t="s">
        <v>13</v>
      </c>
      <c r="I16" s="22" t="s">
        <v>14</v>
      </c>
      <c r="J16" s="24">
        <v>38310687.509999998</v>
      </c>
      <c r="K16" s="24">
        <v>28990409.16</v>
      </c>
      <c r="L16" s="22"/>
      <c r="M16" s="24"/>
      <c r="N16" s="24"/>
      <c r="O16" s="24"/>
      <c r="P16" s="24">
        <v>18847569.140000001</v>
      </c>
      <c r="Q16" s="24">
        <f t="shared" si="0"/>
        <v>18847569.140000001</v>
      </c>
      <c r="R16" s="22" t="s">
        <v>54</v>
      </c>
    </row>
    <row r="17" spans="1:18" x14ac:dyDescent="0.35">
      <c r="A17" s="22" t="s">
        <v>55</v>
      </c>
      <c r="B17" s="23">
        <v>1625</v>
      </c>
      <c r="C17" s="24">
        <v>186165333</v>
      </c>
      <c r="D17" s="22" t="s">
        <v>10</v>
      </c>
      <c r="E17" s="22" t="s">
        <v>56</v>
      </c>
      <c r="F17" s="22">
        <v>40013555</v>
      </c>
      <c r="G17" s="22" t="s">
        <v>57</v>
      </c>
      <c r="H17" s="22" t="s">
        <v>13</v>
      </c>
      <c r="I17" s="22" t="s">
        <v>14</v>
      </c>
      <c r="J17" s="24">
        <f>191332000+95976000</f>
        <v>287308000</v>
      </c>
      <c r="K17" s="24">
        <v>186165333</v>
      </c>
      <c r="L17" s="24">
        <v>95976000</v>
      </c>
      <c r="M17" s="24"/>
      <c r="N17" s="24"/>
      <c r="O17" s="24"/>
      <c r="P17" s="24">
        <v>93000000</v>
      </c>
      <c r="Q17" s="24">
        <f t="shared" si="0"/>
        <v>93000000</v>
      </c>
      <c r="R17" s="22" t="s">
        <v>58</v>
      </c>
    </row>
    <row r="18" spans="1:18" x14ac:dyDescent="0.35">
      <c r="A18" s="22" t="s">
        <v>55</v>
      </c>
      <c r="B18" s="23">
        <v>1725</v>
      </c>
      <c r="C18" s="24">
        <v>213789867</v>
      </c>
      <c r="D18" s="22" t="s">
        <v>10</v>
      </c>
      <c r="E18" s="22" t="s">
        <v>59</v>
      </c>
      <c r="F18" s="22">
        <v>85461178</v>
      </c>
      <c r="G18" s="22" t="s">
        <v>60</v>
      </c>
      <c r="H18" s="22" t="s">
        <v>13</v>
      </c>
      <c r="I18" s="22" t="s">
        <v>14</v>
      </c>
      <c r="J18" s="24">
        <f>219723200+110217600</f>
        <v>329940800</v>
      </c>
      <c r="K18" s="24">
        <v>213789867</v>
      </c>
      <c r="L18" s="24">
        <v>110217600</v>
      </c>
      <c r="M18" s="24"/>
      <c r="N18" s="24"/>
      <c r="O18" s="24"/>
      <c r="P18" s="24">
        <v>106800000</v>
      </c>
      <c r="Q18" s="24">
        <f t="shared" si="0"/>
        <v>106800000</v>
      </c>
      <c r="R18" s="22" t="s">
        <v>61</v>
      </c>
    </row>
    <row r="19" spans="1:18" x14ac:dyDescent="0.35">
      <c r="A19" s="22" t="s">
        <v>55</v>
      </c>
      <c r="B19" s="23">
        <v>1525</v>
      </c>
      <c r="C19" s="24">
        <v>453098028</v>
      </c>
      <c r="D19" s="22" t="s">
        <v>10</v>
      </c>
      <c r="E19" s="22" t="s">
        <v>62</v>
      </c>
      <c r="F19" s="22">
        <v>901317169</v>
      </c>
      <c r="G19" s="22" t="s">
        <v>63</v>
      </c>
      <c r="H19" s="22" t="s">
        <v>13</v>
      </c>
      <c r="I19" s="22" t="s">
        <v>14</v>
      </c>
      <c r="J19" s="24">
        <f>465672890+233590950</f>
        <v>699263840</v>
      </c>
      <c r="K19" s="24">
        <v>453098028</v>
      </c>
      <c r="L19" s="24">
        <v>233590950</v>
      </c>
      <c r="M19" s="24"/>
      <c r="N19" s="24"/>
      <c r="O19" s="24"/>
      <c r="P19" s="24">
        <v>226347504</v>
      </c>
      <c r="Q19" s="24">
        <f t="shared" si="0"/>
        <v>226347504</v>
      </c>
      <c r="R19" s="22" t="s">
        <v>64</v>
      </c>
    </row>
    <row r="20" spans="1:18" x14ac:dyDescent="0.35">
      <c r="A20" s="22" t="s">
        <v>65</v>
      </c>
      <c r="B20" s="23">
        <v>1925</v>
      </c>
      <c r="C20" s="24">
        <v>250000000</v>
      </c>
      <c r="D20" s="22" t="s">
        <v>66</v>
      </c>
      <c r="E20" s="22" t="s">
        <v>67</v>
      </c>
      <c r="F20" s="22">
        <v>800177456</v>
      </c>
      <c r="G20" s="22" t="s">
        <v>68</v>
      </c>
      <c r="H20" s="22" t="s">
        <v>13</v>
      </c>
      <c r="I20" s="22" t="s">
        <v>14</v>
      </c>
      <c r="J20" s="24">
        <v>1411755661</v>
      </c>
      <c r="K20" s="24">
        <v>250000000</v>
      </c>
      <c r="L20" s="22"/>
      <c r="M20" s="24"/>
      <c r="N20" s="24"/>
      <c r="O20" s="24">
        <v>1102671713</v>
      </c>
      <c r="P20" s="24">
        <v>285662652</v>
      </c>
      <c r="Q20" s="24">
        <f t="shared" si="0"/>
        <v>1388334365</v>
      </c>
      <c r="R20" s="22" t="s">
        <v>69</v>
      </c>
    </row>
    <row r="21" spans="1:18" x14ac:dyDescent="0.35">
      <c r="A21" s="22" t="s">
        <v>70</v>
      </c>
      <c r="B21" s="23">
        <v>2125</v>
      </c>
      <c r="C21" s="24">
        <v>38465240</v>
      </c>
      <c r="D21" s="22" t="s">
        <v>66</v>
      </c>
      <c r="E21" s="22" t="s">
        <v>71</v>
      </c>
      <c r="F21" s="22">
        <v>813012357</v>
      </c>
      <c r="G21" s="22" t="s">
        <v>72</v>
      </c>
      <c r="H21" s="22" t="s">
        <v>73</v>
      </c>
      <c r="I21" s="22" t="s">
        <v>74</v>
      </c>
      <c r="J21" s="24">
        <v>275673131</v>
      </c>
      <c r="K21" s="24">
        <v>38465240</v>
      </c>
      <c r="L21" s="22"/>
      <c r="M21" s="24"/>
      <c r="N21" s="24"/>
      <c r="O21" s="24">
        <v>182847005</v>
      </c>
      <c r="P21" s="24">
        <v>49910693</v>
      </c>
      <c r="Q21" s="24">
        <f t="shared" si="0"/>
        <v>232757698</v>
      </c>
      <c r="R21" s="22" t="s">
        <v>75</v>
      </c>
    </row>
    <row r="22" spans="1:18" x14ac:dyDescent="0.35">
      <c r="A22" s="22" t="s">
        <v>70</v>
      </c>
      <c r="B22" s="23">
        <v>3325</v>
      </c>
      <c r="C22" s="24">
        <v>16243500</v>
      </c>
      <c r="D22" s="22" t="s">
        <v>10</v>
      </c>
      <c r="E22" s="22" t="s">
        <v>76</v>
      </c>
      <c r="F22" s="22">
        <v>901204899</v>
      </c>
      <c r="G22" s="22" t="s">
        <v>77</v>
      </c>
      <c r="H22" s="22" t="s">
        <v>73</v>
      </c>
      <c r="I22" s="22" t="s">
        <v>74</v>
      </c>
      <c r="J22" s="24">
        <v>85283345</v>
      </c>
      <c r="K22" s="24">
        <v>16243500</v>
      </c>
      <c r="L22" s="22"/>
      <c r="M22" s="24"/>
      <c r="N22" s="24"/>
      <c r="O22" s="24">
        <v>57437345</v>
      </c>
      <c r="P22" s="24">
        <v>20111000</v>
      </c>
      <c r="Q22" s="24">
        <f t="shared" si="0"/>
        <v>77548345</v>
      </c>
      <c r="R22" s="22" t="s">
        <v>78</v>
      </c>
    </row>
    <row r="23" spans="1:18" x14ac:dyDescent="0.35">
      <c r="A23" s="22" t="s">
        <v>70</v>
      </c>
      <c r="B23" s="23">
        <v>2525</v>
      </c>
      <c r="C23" s="24">
        <v>777762418</v>
      </c>
      <c r="D23" s="22" t="s">
        <v>10</v>
      </c>
      <c r="E23" s="22" t="s">
        <v>79</v>
      </c>
      <c r="F23" s="22">
        <v>830036940</v>
      </c>
      <c r="G23" s="22" t="s">
        <v>80</v>
      </c>
      <c r="H23" s="22" t="s">
        <v>73</v>
      </c>
      <c r="I23" s="22" t="s">
        <v>74</v>
      </c>
      <c r="J23" s="24">
        <v>9614899430</v>
      </c>
      <c r="K23" s="24">
        <v>777762418</v>
      </c>
      <c r="L23" s="22"/>
      <c r="M23" s="24">
        <v>565157529</v>
      </c>
      <c r="N23" s="24">
        <v>3877270649</v>
      </c>
      <c r="O23" s="24">
        <v>4115689758</v>
      </c>
      <c r="P23" s="24">
        <v>1056781494</v>
      </c>
      <c r="Q23" s="24">
        <f t="shared" si="0"/>
        <v>9614899430</v>
      </c>
      <c r="R23" s="22" t="s">
        <v>81</v>
      </c>
    </row>
    <row r="24" spans="1:18" x14ac:dyDescent="0.35">
      <c r="A24" s="22" t="s">
        <v>70</v>
      </c>
      <c r="B24" s="23">
        <v>3225</v>
      </c>
      <c r="C24" s="24">
        <v>18847500</v>
      </c>
      <c r="D24" s="22" t="s">
        <v>10</v>
      </c>
      <c r="E24" s="22" t="s">
        <v>82</v>
      </c>
      <c r="F24" s="22">
        <v>901426017</v>
      </c>
      <c r="G24" s="22" t="s">
        <v>83</v>
      </c>
      <c r="H24" s="22" t="s">
        <v>73</v>
      </c>
      <c r="I24" s="22" t="s">
        <v>74</v>
      </c>
      <c r="J24" s="24">
        <v>76784907.670000002</v>
      </c>
      <c r="K24" s="24">
        <v>18847500</v>
      </c>
      <c r="L24" s="22"/>
      <c r="M24" s="24"/>
      <c r="N24" s="24"/>
      <c r="O24" s="24">
        <v>70950833</v>
      </c>
      <c r="P24" s="24">
        <v>5834074.6699999999</v>
      </c>
      <c r="Q24" s="24">
        <f t="shared" si="0"/>
        <v>76784907.670000002</v>
      </c>
      <c r="R24" s="22" t="s">
        <v>84</v>
      </c>
    </row>
    <row r="25" spans="1:18" x14ac:dyDescent="0.35">
      <c r="A25" s="22" t="s">
        <v>70</v>
      </c>
      <c r="B25" s="23">
        <v>3525</v>
      </c>
      <c r="C25" s="24">
        <v>66168373.329999998</v>
      </c>
      <c r="D25" s="22" t="s">
        <v>66</v>
      </c>
      <c r="E25" s="22" t="s">
        <v>85</v>
      </c>
      <c r="F25" s="22">
        <v>901847014</v>
      </c>
      <c r="G25" s="22" t="s">
        <v>86</v>
      </c>
      <c r="H25" s="22" t="s">
        <v>73</v>
      </c>
      <c r="I25" s="22" t="s">
        <v>74</v>
      </c>
      <c r="J25" s="24">
        <v>307570868.67000002</v>
      </c>
      <c r="K25" s="24">
        <v>66168373.329999998</v>
      </c>
      <c r="L25" s="22"/>
      <c r="M25" s="24"/>
      <c r="N25" s="24"/>
      <c r="O25" s="24">
        <v>190072479</v>
      </c>
      <c r="P25" s="24">
        <v>66155119.670000002</v>
      </c>
      <c r="Q25" s="24">
        <f t="shared" si="0"/>
        <v>256227598.67000002</v>
      </c>
      <c r="R25" s="22" t="s">
        <v>87</v>
      </c>
    </row>
    <row r="26" spans="1:18" x14ac:dyDescent="0.35">
      <c r="A26" s="22" t="s">
        <v>70</v>
      </c>
      <c r="B26" s="23">
        <v>3125</v>
      </c>
      <c r="C26" s="24">
        <v>437521250</v>
      </c>
      <c r="D26" s="22" t="s">
        <v>66</v>
      </c>
      <c r="E26" s="22" t="s">
        <v>88</v>
      </c>
      <c r="F26" s="22">
        <v>830117701</v>
      </c>
      <c r="G26" s="22" t="s">
        <v>89</v>
      </c>
      <c r="H26" s="22" t="s">
        <v>73</v>
      </c>
      <c r="I26" s="22" t="s">
        <v>74</v>
      </c>
      <c r="J26" s="24">
        <v>1292037327.47</v>
      </c>
      <c r="K26" s="24">
        <v>437521250</v>
      </c>
      <c r="L26" s="22"/>
      <c r="M26" s="24"/>
      <c r="N26" s="24"/>
      <c r="O26" s="24">
        <v>545645097</v>
      </c>
      <c r="P26" s="24">
        <v>434453413.10000002</v>
      </c>
      <c r="Q26" s="24">
        <f t="shared" si="0"/>
        <v>980098510.10000002</v>
      </c>
      <c r="R26" s="22" t="s">
        <v>90</v>
      </c>
    </row>
    <row r="27" spans="1:18" x14ac:dyDescent="0.35">
      <c r="A27" s="22" t="s">
        <v>70</v>
      </c>
      <c r="B27" s="23">
        <v>3025</v>
      </c>
      <c r="C27" s="24">
        <v>77373723</v>
      </c>
      <c r="D27" s="22" t="s">
        <v>10</v>
      </c>
      <c r="E27" s="22" t="s">
        <v>91</v>
      </c>
      <c r="F27" s="22">
        <v>830036940</v>
      </c>
      <c r="G27" s="22" t="s">
        <v>80</v>
      </c>
      <c r="H27" s="22" t="s">
        <v>73</v>
      </c>
      <c r="I27" s="22" t="s">
        <v>74</v>
      </c>
      <c r="J27" s="24">
        <v>979705429</v>
      </c>
      <c r="K27" s="24">
        <v>77373723</v>
      </c>
      <c r="L27" s="22"/>
      <c r="M27" s="24">
        <v>38927295</v>
      </c>
      <c r="N27" s="24">
        <v>386051584</v>
      </c>
      <c r="O27" s="24">
        <v>409804339</v>
      </c>
      <c r="P27" s="24">
        <v>144922211</v>
      </c>
      <c r="Q27" s="24">
        <f t="shared" si="0"/>
        <v>979705429</v>
      </c>
      <c r="R27" s="22" t="s">
        <v>92</v>
      </c>
    </row>
    <row r="28" spans="1:18" x14ac:dyDescent="0.35">
      <c r="A28" s="22" t="s">
        <v>70</v>
      </c>
      <c r="B28" s="23">
        <v>2325</v>
      </c>
      <c r="C28" s="24">
        <v>355649660</v>
      </c>
      <c r="D28" s="22" t="s">
        <v>10</v>
      </c>
      <c r="E28" s="22" t="s">
        <v>93</v>
      </c>
      <c r="F28" s="22">
        <v>830064756</v>
      </c>
      <c r="G28" s="22" t="s">
        <v>94</v>
      </c>
      <c r="H28" s="22" t="s">
        <v>73</v>
      </c>
      <c r="I28" s="22" t="s">
        <v>74</v>
      </c>
      <c r="J28" s="24">
        <v>4236255114.9400001</v>
      </c>
      <c r="K28" s="24">
        <v>355649660</v>
      </c>
      <c r="L28" s="22"/>
      <c r="M28" s="24">
        <v>264868161</v>
      </c>
      <c r="N28" s="24">
        <v>1678759980</v>
      </c>
      <c r="O28" s="24">
        <v>1718150939</v>
      </c>
      <c r="P28" s="24">
        <v>406701071</v>
      </c>
      <c r="Q28" s="24">
        <f t="shared" si="0"/>
        <v>4068480151</v>
      </c>
      <c r="R28" s="22" t="s">
        <v>95</v>
      </c>
    </row>
    <row r="29" spans="1:18" x14ac:dyDescent="0.35">
      <c r="A29" s="22" t="s">
        <v>70</v>
      </c>
      <c r="B29" s="23">
        <v>3425</v>
      </c>
      <c r="C29" s="24">
        <v>60884288.670000002</v>
      </c>
      <c r="D29" s="22" t="s">
        <v>66</v>
      </c>
      <c r="E29" s="22" t="s">
        <v>96</v>
      </c>
      <c r="F29" s="22">
        <v>901844456</v>
      </c>
      <c r="G29" s="22" t="s">
        <v>97</v>
      </c>
      <c r="H29" s="22" t="s">
        <v>73</v>
      </c>
      <c r="I29" s="22" t="s">
        <v>74</v>
      </c>
      <c r="J29" s="24">
        <v>392797902</v>
      </c>
      <c r="K29" s="24">
        <v>60884288.670000002</v>
      </c>
      <c r="L29" s="22"/>
      <c r="M29" s="24"/>
      <c r="N29" s="24"/>
      <c r="O29" s="24">
        <v>261058781</v>
      </c>
      <c r="P29" s="24">
        <v>60020465</v>
      </c>
      <c r="Q29" s="24">
        <f t="shared" si="0"/>
        <v>321079246</v>
      </c>
      <c r="R29" s="22" t="s">
        <v>98</v>
      </c>
    </row>
    <row r="30" spans="1:18" x14ac:dyDescent="0.35">
      <c r="A30" s="22" t="s">
        <v>70</v>
      </c>
      <c r="B30" s="23">
        <v>2725</v>
      </c>
      <c r="C30" s="24">
        <v>191827698</v>
      </c>
      <c r="D30" s="22" t="s">
        <v>10</v>
      </c>
      <c r="E30" s="22" t="s">
        <v>99</v>
      </c>
      <c r="F30" s="22">
        <v>830036940</v>
      </c>
      <c r="G30" s="22" t="s">
        <v>80</v>
      </c>
      <c r="H30" s="22" t="s">
        <v>73</v>
      </c>
      <c r="I30" s="22" t="s">
        <v>74</v>
      </c>
      <c r="J30" s="24">
        <v>2313217774</v>
      </c>
      <c r="K30" s="24">
        <v>191827698</v>
      </c>
      <c r="L30" s="22"/>
      <c r="M30" s="24">
        <v>134540829</v>
      </c>
      <c r="N30" s="24">
        <v>957261163</v>
      </c>
      <c r="O30" s="24">
        <v>1016260168</v>
      </c>
      <c r="P30" s="24">
        <v>205155614</v>
      </c>
      <c r="Q30" s="24">
        <f t="shared" si="0"/>
        <v>2313217774</v>
      </c>
      <c r="R30" s="22" t="s">
        <v>100</v>
      </c>
    </row>
    <row r="31" spans="1:18" x14ac:dyDescent="0.35">
      <c r="A31" s="22" t="s">
        <v>101</v>
      </c>
      <c r="B31" s="23">
        <v>2825</v>
      </c>
      <c r="C31" s="24">
        <v>4966792</v>
      </c>
      <c r="D31" s="22" t="s">
        <v>66</v>
      </c>
      <c r="E31" s="22" t="s">
        <v>102</v>
      </c>
      <c r="F31" s="22">
        <v>811017879</v>
      </c>
      <c r="G31" s="22" t="s">
        <v>103</v>
      </c>
      <c r="H31" s="22" t="s">
        <v>104</v>
      </c>
      <c r="I31" s="22" t="s">
        <v>105</v>
      </c>
      <c r="J31" s="24">
        <v>15310000</v>
      </c>
      <c r="K31" s="24">
        <v>4966792</v>
      </c>
      <c r="L31" s="22"/>
      <c r="M31" s="24"/>
      <c r="N31" s="24"/>
      <c r="O31" s="24"/>
      <c r="P31" s="24">
        <v>15310000</v>
      </c>
      <c r="Q31" s="24">
        <f t="shared" si="0"/>
        <v>15310000</v>
      </c>
      <c r="R31" s="22" t="s">
        <v>106</v>
      </c>
    </row>
    <row r="32" spans="1:18" x14ac:dyDescent="0.35">
      <c r="A32" s="22" t="s">
        <v>70</v>
      </c>
      <c r="B32" s="23" t="s">
        <v>157</v>
      </c>
      <c r="C32" s="24">
        <f>17742+628604466+2245400</f>
        <v>630867608</v>
      </c>
      <c r="D32" s="22" t="s">
        <v>66</v>
      </c>
      <c r="E32" s="22" t="s">
        <v>107</v>
      </c>
      <c r="F32" s="22">
        <v>811017879</v>
      </c>
      <c r="G32" s="22" t="s">
        <v>103</v>
      </c>
      <c r="H32" s="22" t="s">
        <v>73</v>
      </c>
      <c r="I32" s="22" t="s">
        <v>74</v>
      </c>
      <c r="J32" s="24">
        <v>12355436962.940001</v>
      </c>
      <c r="K32" s="24">
        <f>17742+628604466+2245400</f>
        <v>630867608</v>
      </c>
      <c r="L32" s="22"/>
      <c r="M32" s="24"/>
      <c r="N32" s="24">
        <v>600000000</v>
      </c>
      <c r="O32" s="24">
        <v>6949199891.4899988</v>
      </c>
      <c r="P32" s="24">
        <v>4806237071.4500036</v>
      </c>
      <c r="Q32" s="24">
        <f t="shared" si="0"/>
        <v>12355436962.940002</v>
      </c>
      <c r="R32" s="22" t="s">
        <v>106</v>
      </c>
    </row>
    <row r="33" spans="1:18" x14ac:dyDescent="0.35">
      <c r="A33" s="22" t="s">
        <v>70</v>
      </c>
      <c r="B33" s="23">
        <v>1825</v>
      </c>
      <c r="C33" s="24">
        <v>3683933595</v>
      </c>
      <c r="D33" s="22" t="s">
        <v>66</v>
      </c>
      <c r="E33" s="22" t="s">
        <v>110</v>
      </c>
      <c r="F33" s="22">
        <v>899999115</v>
      </c>
      <c r="G33" s="22" t="s">
        <v>111</v>
      </c>
      <c r="H33" s="22" t="s">
        <v>73</v>
      </c>
      <c r="I33" s="22" t="s">
        <v>74</v>
      </c>
      <c r="J33" s="24">
        <v>11874433578.219999</v>
      </c>
      <c r="K33" s="24">
        <v>3683933595</v>
      </c>
      <c r="L33" s="22"/>
      <c r="M33" s="24"/>
      <c r="N33" s="24"/>
      <c r="O33" s="24">
        <v>7555560386</v>
      </c>
      <c r="P33" s="24">
        <v>3468873192.2200003</v>
      </c>
      <c r="Q33" s="24">
        <f t="shared" si="0"/>
        <v>11024433578.220001</v>
      </c>
      <c r="R33" s="22" t="s">
        <v>112</v>
      </c>
    </row>
    <row r="34" spans="1:18" ht="29" x14ac:dyDescent="0.35">
      <c r="A34" s="22" t="s">
        <v>113</v>
      </c>
      <c r="B34" s="23">
        <v>2025</v>
      </c>
      <c r="C34" s="24">
        <v>620150912</v>
      </c>
      <c r="D34" s="22" t="s">
        <v>66</v>
      </c>
      <c r="E34" s="22" t="s">
        <v>114</v>
      </c>
      <c r="F34" s="22">
        <v>860011268</v>
      </c>
      <c r="G34" s="22" t="s">
        <v>115</v>
      </c>
      <c r="H34" s="6" t="s">
        <v>153</v>
      </c>
      <c r="I34" s="22" t="s">
        <v>14</v>
      </c>
      <c r="J34" s="24">
        <v>5366696703</v>
      </c>
      <c r="K34" s="24">
        <v>620150912</v>
      </c>
      <c r="L34" s="22"/>
      <c r="M34" s="24"/>
      <c r="N34" s="24"/>
      <c r="O34" s="24">
        <v>2966899541</v>
      </c>
      <c r="P34" s="24">
        <v>1781693091</v>
      </c>
      <c r="Q34" s="24">
        <f t="shared" si="0"/>
        <v>4748592632</v>
      </c>
      <c r="R34" s="22" t="s">
        <v>116</v>
      </c>
    </row>
    <row r="35" spans="1:18" x14ac:dyDescent="0.35">
      <c r="A35" s="22" t="s">
        <v>113</v>
      </c>
      <c r="B35" s="23">
        <v>2225</v>
      </c>
      <c r="C35" s="24">
        <v>8400000</v>
      </c>
      <c r="D35" s="22" t="s">
        <v>66</v>
      </c>
      <c r="E35" s="22" t="s">
        <v>117</v>
      </c>
      <c r="F35" s="22">
        <v>900380150</v>
      </c>
      <c r="G35" s="22" t="s">
        <v>118</v>
      </c>
      <c r="H35" s="22" t="s">
        <v>13</v>
      </c>
      <c r="I35" s="22" t="s">
        <v>14</v>
      </c>
      <c r="J35" s="24">
        <v>107933336.7</v>
      </c>
      <c r="K35" s="24">
        <v>8400000</v>
      </c>
      <c r="L35" s="22"/>
      <c r="M35" s="24"/>
      <c r="N35" s="24"/>
      <c r="O35" s="24">
        <v>88555361</v>
      </c>
      <c r="P35" s="24">
        <v>8400000</v>
      </c>
      <c r="Q35" s="24">
        <f t="shared" si="0"/>
        <v>96955361</v>
      </c>
      <c r="R35" s="22" t="s">
        <v>119</v>
      </c>
    </row>
    <row r="36" spans="1:18" x14ac:dyDescent="0.35">
      <c r="A36" s="32" t="s">
        <v>159</v>
      </c>
      <c r="B36" s="33"/>
      <c r="C36" s="25">
        <f>SUM(C3:C35)</f>
        <v>12581788423.630001</v>
      </c>
      <c r="D36" s="26"/>
      <c r="E36" s="26"/>
      <c r="F36" s="26"/>
      <c r="G36" s="26"/>
      <c r="H36" s="26"/>
      <c r="I36" s="26"/>
      <c r="J36" s="25">
        <f t="shared" ref="J36:Q36" si="1">SUM(J3:J35)</f>
        <v>59234235266.429993</v>
      </c>
      <c r="K36" s="25">
        <f t="shared" si="1"/>
        <v>12581788423.630001</v>
      </c>
      <c r="L36" s="25">
        <f t="shared" si="1"/>
        <v>2498878329</v>
      </c>
      <c r="M36" s="25">
        <f t="shared" si="1"/>
        <v>1003493814</v>
      </c>
      <c r="N36" s="25">
        <f t="shared" si="1"/>
        <v>7499343376</v>
      </c>
      <c r="O36" s="25">
        <f t="shared" si="1"/>
        <v>27515838766.489998</v>
      </c>
      <c r="P36" s="25">
        <f t="shared" si="1"/>
        <v>15660034124.870003</v>
      </c>
      <c r="Q36" s="25">
        <f t="shared" si="1"/>
        <v>51678710081.360001</v>
      </c>
    </row>
    <row r="39" spans="1:18" x14ac:dyDescent="0.35">
      <c r="C39" s="27"/>
    </row>
  </sheetData>
  <autoFilter ref="A2:R36" xr:uid="{00000000-0001-0000-0000-000000000000}"/>
  <mergeCells count="1">
    <mergeCell ref="A36:B36"/>
  </mergeCells>
  <conditionalFormatting sqref="E2:E1048576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DAC82-87FE-4385-AB9F-F4142FDACF0A}">
  <dimension ref="C5:Y15"/>
  <sheetViews>
    <sheetView workbookViewId="0">
      <selection activeCell="D7" sqref="D7"/>
    </sheetView>
  </sheetViews>
  <sheetFormatPr baseColWidth="10" defaultRowHeight="14.5" x14ac:dyDescent="0.35"/>
  <cols>
    <col min="3" max="3" width="18.54296875" customWidth="1"/>
    <col min="6" max="6" width="17.81640625" bestFit="1" customWidth="1"/>
    <col min="7" max="7" width="20.1796875" customWidth="1"/>
  </cols>
  <sheetData>
    <row r="5" spans="3:25" s="15" customFormat="1" x14ac:dyDescent="0.35">
      <c r="C5" s="15" t="s">
        <v>162</v>
      </c>
      <c r="F5" s="28">
        <v>2025</v>
      </c>
      <c r="G5" s="28">
        <v>2026</v>
      </c>
      <c r="H5" s="29"/>
      <c r="X5" s="29"/>
      <c r="Y5" s="29"/>
    </row>
    <row r="6" spans="3:25" x14ac:dyDescent="0.35">
      <c r="C6" t="s">
        <v>125</v>
      </c>
      <c r="D6" t="s">
        <v>120</v>
      </c>
      <c r="E6">
        <v>99624</v>
      </c>
      <c r="F6" s="1">
        <v>648395742</v>
      </c>
      <c r="H6" s="1" t="s">
        <v>121</v>
      </c>
      <c r="X6" s="1"/>
      <c r="Y6" s="1"/>
    </row>
    <row r="7" spans="3:25" x14ac:dyDescent="0.35">
      <c r="C7" t="s">
        <v>122</v>
      </c>
      <c r="D7" t="s">
        <v>120</v>
      </c>
      <c r="E7">
        <v>49024</v>
      </c>
      <c r="F7" s="1">
        <v>1146883404</v>
      </c>
      <c r="H7" s="1" t="s">
        <v>123</v>
      </c>
      <c r="X7" s="1"/>
      <c r="Y7" s="1"/>
    </row>
    <row r="8" spans="3:25" x14ac:dyDescent="0.35">
      <c r="C8" t="s">
        <v>122</v>
      </c>
      <c r="D8" t="s">
        <v>120</v>
      </c>
      <c r="E8">
        <v>49124</v>
      </c>
      <c r="F8" s="1">
        <v>3661819843</v>
      </c>
      <c r="G8" s="1">
        <v>2198552741</v>
      </c>
      <c r="H8" s="1" t="s">
        <v>124</v>
      </c>
      <c r="X8" s="1"/>
      <c r="Y8" s="1"/>
    </row>
    <row r="9" spans="3:25" x14ac:dyDescent="0.35">
      <c r="C9" t="s">
        <v>126</v>
      </c>
      <c r="D9" t="s">
        <v>120</v>
      </c>
      <c r="E9">
        <v>102024</v>
      </c>
      <c r="F9" s="1">
        <v>5735694754</v>
      </c>
      <c r="H9" s="1" t="s">
        <v>127</v>
      </c>
      <c r="X9" s="1"/>
      <c r="Y9" s="1"/>
    </row>
    <row r="10" spans="3:25" x14ac:dyDescent="0.35">
      <c r="C10" t="s">
        <v>129</v>
      </c>
      <c r="D10" t="s">
        <v>120</v>
      </c>
      <c r="E10">
        <v>75124</v>
      </c>
      <c r="F10" s="2">
        <v>854207929</v>
      </c>
      <c r="G10" s="2">
        <v>513081975</v>
      </c>
      <c r="H10" t="s">
        <v>128</v>
      </c>
      <c r="X10" s="1"/>
      <c r="Y10" s="1"/>
    </row>
    <row r="11" spans="3:25" x14ac:dyDescent="0.35">
      <c r="C11" t="s">
        <v>125</v>
      </c>
      <c r="D11" t="s">
        <v>120</v>
      </c>
      <c r="E11">
        <v>99524</v>
      </c>
      <c r="F11" s="1">
        <v>582000000</v>
      </c>
      <c r="H11" t="s">
        <v>130</v>
      </c>
      <c r="X11" s="1"/>
      <c r="Y11" s="1"/>
    </row>
    <row r="12" spans="3:25" x14ac:dyDescent="0.35">
      <c r="C12" t="s">
        <v>126</v>
      </c>
      <c r="D12" t="s">
        <v>120</v>
      </c>
      <c r="E12">
        <v>102124</v>
      </c>
      <c r="F12" s="2">
        <v>633571258</v>
      </c>
      <c r="H12" t="s">
        <v>131</v>
      </c>
      <c r="X12" s="1"/>
      <c r="Y12" s="1"/>
    </row>
    <row r="13" spans="3:25" x14ac:dyDescent="0.35">
      <c r="F13" s="1">
        <f>SUM(F6:F12)</f>
        <v>13262572930</v>
      </c>
      <c r="G13" s="1">
        <f>SUM(G6:G12)</f>
        <v>2711634716</v>
      </c>
      <c r="X13" s="1"/>
      <c r="Y13" s="1"/>
    </row>
    <row r="14" spans="3:25" x14ac:dyDescent="0.35">
      <c r="F14" s="35">
        <f>+F13+G13</f>
        <v>15974207646</v>
      </c>
      <c r="G14" s="35"/>
      <c r="X14" s="1"/>
      <c r="Y14" s="1"/>
    </row>
    <row r="15" spans="3:25" x14ac:dyDescent="0.35">
      <c r="G15" s="4"/>
      <c r="X15" s="1"/>
      <c r="Y15" s="1"/>
    </row>
  </sheetData>
  <mergeCells count="1">
    <mergeCell ref="F14:G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C5DD3-2FCD-4557-BA07-FE091125FF6F}">
  <dimension ref="A1:J103"/>
  <sheetViews>
    <sheetView topLeftCell="A37" zoomScale="70" zoomScaleNormal="70" workbookViewId="0">
      <selection activeCell="I44" activeCellId="3" sqref="I37 I42 I43 I44"/>
    </sheetView>
  </sheetViews>
  <sheetFormatPr baseColWidth="10" defaultRowHeight="14.5" x14ac:dyDescent="0.35"/>
  <cols>
    <col min="1" max="1" width="12.7265625" customWidth="1"/>
    <col min="2" max="2" width="12.1796875" customWidth="1"/>
    <col min="3" max="3" width="17.26953125" customWidth="1"/>
    <col min="4" max="4" width="33.81640625" customWidth="1"/>
    <col min="5" max="5" width="17" bestFit="1" customWidth="1"/>
    <col min="6" max="6" width="16.453125" style="3" customWidth="1"/>
    <col min="7" max="7" width="70.54296875" bestFit="1" customWidth="1"/>
    <col min="8" max="10" width="20.7265625" bestFit="1" customWidth="1"/>
  </cols>
  <sheetData>
    <row r="1" spans="1:10" x14ac:dyDescent="0.35">
      <c r="A1" s="5" t="s">
        <v>6</v>
      </c>
      <c r="B1" s="6" t="s">
        <v>15</v>
      </c>
    </row>
    <row r="3" spans="1:10" x14ac:dyDescent="0.35">
      <c r="A3" s="7"/>
      <c r="B3" s="7"/>
      <c r="C3" s="7"/>
      <c r="D3" s="7"/>
      <c r="E3" s="7"/>
      <c r="F3" s="7"/>
      <c r="G3" s="7"/>
      <c r="H3" s="8" t="s">
        <v>141</v>
      </c>
      <c r="I3" s="7"/>
      <c r="J3" s="7"/>
    </row>
    <row r="4" spans="1:10" ht="43.5" x14ac:dyDescent="0.35">
      <c r="A4" s="8" t="s">
        <v>0</v>
      </c>
      <c r="B4" s="8" t="s">
        <v>144</v>
      </c>
      <c r="C4" s="8" t="s">
        <v>4</v>
      </c>
      <c r="D4" s="8" t="s">
        <v>3</v>
      </c>
      <c r="E4" s="8" t="s">
        <v>143</v>
      </c>
      <c r="F4" s="8" t="s">
        <v>140</v>
      </c>
      <c r="G4" s="8" t="s">
        <v>7</v>
      </c>
      <c r="H4" s="9" t="s">
        <v>145</v>
      </c>
      <c r="I4" s="9" t="s">
        <v>146</v>
      </c>
      <c r="J4" s="9" t="s">
        <v>142</v>
      </c>
    </row>
    <row r="5" spans="1:10" ht="43.5" x14ac:dyDescent="0.35">
      <c r="A5" s="37" t="s">
        <v>70</v>
      </c>
      <c r="B5" s="37" t="s">
        <v>17</v>
      </c>
      <c r="C5" s="37" t="s">
        <v>73</v>
      </c>
      <c r="D5" s="7" t="s">
        <v>94</v>
      </c>
      <c r="E5" s="7" t="s">
        <v>93</v>
      </c>
      <c r="F5" s="7">
        <v>2325</v>
      </c>
      <c r="G5" s="7" t="s">
        <v>95</v>
      </c>
      <c r="H5" s="10"/>
      <c r="I5" s="10">
        <v>355649660</v>
      </c>
      <c r="J5" s="10">
        <v>355649660</v>
      </c>
    </row>
    <row r="6" spans="1:10" ht="58" x14ac:dyDescent="0.35">
      <c r="A6" s="37"/>
      <c r="B6" s="37"/>
      <c r="C6" s="37"/>
      <c r="D6" s="7" t="s">
        <v>83</v>
      </c>
      <c r="E6" s="7" t="s">
        <v>82</v>
      </c>
      <c r="F6" s="7">
        <v>3225</v>
      </c>
      <c r="G6" s="7" t="s">
        <v>84</v>
      </c>
      <c r="H6" s="10"/>
      <c r="I6" s="10">
        <v>18847500</v>
      </c>
      <c r="J6" s="10">
        <v>18847500</v>
      </c>
    </row>
    <row r="7" spans="1:10" ht="29" x14ac:dyDescent="0.35">
      <c r="A7" s="37"/>
      <c r="B7" s="37"/>
      <c r="C7" s="37"/>
      <c r="D7" s="7" t="s">
        <v>72</v>
      </c>
      <c r="E7" s="7" t="s">
        <v>71</v>
      </c>
      <c r="F7" s="7">
        <v>2125</v>
      </c>
      <c r="G7" s="7" t="s">
        <v>75</v>
      </c>
      <c r="H7" s="10"/>
      <c r="I7" s="10">
        <v>38465240</v>
      </c>
      <c r="J7" s="10">
        <v>38465240</v>
      </c>
    </row>
    <row r="8" spans="1:10" ht="58" x14ac:dyDescent="0.35">
      <c r="A8" s="37"/>
      <c r="B8" s="37"/>
      <c r="C8" s="37"/>
      <c r="D8" s="7" t="s">
        <v>108</v>
      </c>
      <c r="E8" s="7" t="s">
        <v>107</v>
      </c>
      <c r="F8" s="7">
        <v>2625</v>
      </c>
      <c r="G8" s="7" t="s">
        <v>109</v>
      </c>
      <c r="H8" s="10">
        <v>5735694754</v>
      </c>
      <c r="I8" s="10">
        <v>2245400</v>
      </c>
      <c r="J8" s="10">
        <v>2245400</v>
      </c>
    </row>
    <row r="9" spans="1:10" ht="75.75" customHeight="1" x14ac:dyDescent="0.35">
      <c r="A9" s="37"/>
      <c r="B9" s="37"/>
      <c r="C9" s="37"/>
      <c r="D9" s="7" t="s">
        <v>111</v>
      </c>
      <c r="E9" s="7" t="s">
        <v>110</v>
      </c>
      <c r="F9" s="7">
        <v>1825</v>
      </c>
      <c r="G9" s="7" t="s">
        <v>112</v>
      </c>
      <c r="H9" s="10"/>
      <c r="I9" s="10">
        <v>3683933595</v>
      </c>
      <c r="J9" s="10">
        <v>3683933595</v>
      </c>
    </row>
    <row r="10" spans="1:10" ht="58" x14ac:dyDescent="0.35">
      <c r="A10" s="37"/>
      <c r="B10" s="37"/>
      <c r="C10" s="37"/>
      <c r="D10" s="7" t="s">
        <v>103</v>
      </c>
      <c r="E10" s="7" t="s">
        <v>107</v>
      </c>
      <c r="F10" s="7">
        <v>2425</v>
      </c>
      <c r="G10" s="7" t="s">
        <v>106</v>
      </c>
      <c r="H10" s="10"/>
      <c r="I10" s="10">
        <v>17742</v>
      </c>
      <c r="J10" s="10">
        <v>17742</v>
      </c>
    </row>
    <row r="11" spans="1:10" ht="58" x14ac:dyDescent="0.35">
      <c r="A11" s="37"/>
      <c r="B11" s="37"/>
      <c r="C11" s="37"/>
      <c r="D11" s="37" t="s">
        <v>80</v>
      </c>
      <c r="E11" s="7" t="s">
        <v>79</v>
      </c>
      <c r="F11" s="7">
        <v>2525</v>
      </c>
      <c r="G11" s="7" t="s">
        <v>81</v>
      </c>
      <c r="H11" s="10"/>
      <c r="I11" s="10">
        <v>777762418</v>
      </c>
      <c r="J11" s="10">
        <v>777762418</v>
      </c>
    </row>
    <row r="12" spans="1:10" ht="43.5" x14ac:dyDescent="0.35">
      <c r="A12" s="37"/>
      <c r="B12" s="37"/>
      <c r="C12" s="37"/>
      <c r="D12" s="37"/>
      <c r="E12" s="7" t="s">
        <v>99</v>
      </c>
      <c r="F12" s="7">
        <v>2725</v>
      </c>
      <c r="G12" s="7" t="s">
        <v>100</v>
      </c>
      <c r="H12" s="10"/>
      <c r="I12" s="10">
        <v>191827698</v>
      </c>
      <c r="J12" s="10">
        <v>191827698</v>
      </c>
    </row>
    <row r="13" spans="1:10" ht="43.5" x14ac:dyDescent="0.35">
      <c r="A13" s="37"/>
      <c r="B13" s="37"/>
      <c r="C13" s="37"/>
      <c r="D13" s="37"/>
      <c r="E13" s="7" t="s">
        <v>91</v>
      </c>
      <c r="F13" s="7">
        <v>3025</v>
      </c>
      <c r="G13" s="7" t="s">
        <v>92</v>
      </c>
      <c r="H13" s="10"/>
      <c r="I13" s="10">
        <v>77373723</v>
      </c>
      <c r="J13" s="10">
        <v>77373723</v>
      </c>
    </row>
    <row r="14" spans="1:10" ht="58" x14ac:dyDescent="0.35">
      <c r="A14" s="37"/>
      <c r="B14" s="37"/>
      <c r="C14" s="37"/>
      <c r="D14" s="7" t="s">
        <v>77</v>
      </c>
      <c r="E14" s="7" t="s">
        <v>76</v>
      </c>
      <c r="F14" s="7">
        <v>3325</v>
      </c>
      <c r="G14" s="7" t="s">
        <v>78</v>
      </c>
      <c r="H14" s="10"/>
      <c r="I14" s="10">
        <v>16243500</v>
      </c>
      <c r="J14" s="10">
        <v>16243500</v>
      </c>
    </row>
    <row r="15" spans="1:10" ht="29" x14ac:dyDescent="0.35">
      <c r="A15" s="37"/>
      <c r="B15" s="37"/>
      <c r="C15" s="37"/>
      <c r="D15" s="7" t="s">
        <v>89</v>
      </c>
      <c r="E15" s="7" t="s">
        <v>88</v>
      </c>
      <c r="F15" s="7">
        <v>3125</v>
      </c>
      <c r="G15" s="7" t="s">
        <v>90</v>
      </c>
      <c r="H15" s="10"/>
      <c r="I15" s="10">
        <v>437521250</v>
      </c>
      <c r="J15" s="10">
        <v>437521250</v>
      </c>
    </row>
    <row r="16" spans="1:10" ht="29" x14ac:dyDescent="0.35">
      <c r="A16" s="37"/>
      <c r="B16" s="37"/>
      <c r="C16" s="37"/>
      <c r="D16" s="7" t="s">
        <v>97</v>
      </c>
      <c r="E16" s="7" t="s">
        <v>96</v>
      </c>
      <c r="F16" s="7">
        <v>3425</v>
      </c>
      <c r="G16" s="7" t="s">
        <v>98</v>
      </c>
      <c r="H16" s="10"/>
      <c r="I16" s="10">
        <v>60884288.670000002</v>
      </c>
      <c r="J16" s="10">
        <v>60884288.670000002</v>
      </c>
    </row>
    <row r="17" spans="1:10" ht="29" x14ac:dyDescent="0.35">
      <c r="A17" s="37"/>
      <c r="B17" s="37"/>
      <c r="C17" s="37"/>
      <c r="D17" s="7" t="s">
        <v>86</v>
      </c>
      <c r="E17" s="7" t="s">
        <v>85</v>
      </c>
      <c r="F17" s="7">
        <v>3525</v>
      </c>
      <c r="G17" s="7" t="s">
        <v>87</v>
      </c>
      <c r="H17" s="10"/>
      <c r="I17" s="10">
        <v>66168373.329999998</v>
      </c>
      <c r="J17" s="10">
        <v>66168373.329999998</v>
      </c>
    </row>
    <row r="18" spans="1:10" s="12" customFormat="1" ht="15.5" x14ac:dyDescent="0.35">
      <c r="A18" s="40" t="s">
        <v>133</v>
      </c>
      <c r="B18" s="40"/>
      <c r="C18" s="40"/>
      <c r="D18" s="40"/>
      <c r="E18" s="40"/>
      <c r="F18" s="40"/>
      <c r="G18" s="40"/>
      <c r="H18" s="11">
        <v>5735694754</v>
      </c>
      <c r="I18" s="11">
        <v>5726940388</v>
      </c>
      <c r="J18" s="11">
        <v>5726940388</v>
      </c>
    </row>
    <row r="19" spans="1:10" ht="58" x14ac:dyDescent="0.35">
      <c r="A19" s="37" t="s">
        <v>101</v>
      </c>
      <c r="B19" s="37" t="s">
        <v>17</v>
      </c>
      <c r="C19" s="37" t="s">
        <v>104</v>
      </c>
      <c r="D19" s="7" t="s">
        <v>108</v>
      </c>
      <c r="E19" s="7" t="s">
        <v>107</v>
      </c>
      <c r="F19" s="7">
        <v>2925</v>
      </c>
      <c r="G19" s="7" t="s">
        <v>109</v>
      </c>
      <c r="H19" s="10"/>
      <c r="I19" s="10">
        <v>628604466</v>
      </c>
      <c r="J19" s="10">
        <v>628604466</v>
      </c>
    </row>
    <row r="20" spans="1:10" ht="58" x14ac:dyDescent="0.35">
      <c r="A20" s="37"/>
      <c r="B20" s="37"/>
      <c r="C20" s="37"/>
      <c r="D20" s="7" t="s">
        <v>103</v>
      </c>
      <c r="E20" s="7" t="s">
        <v>102</v>
      </c>
      <c r="F20" s="7">
        <v>2825</v>
      </c>
      <c r="G20" s="7" t="s">
        <v>106</v>
      </c>
      <c r="H20" s="10">
        <v>633571258</v>
      </c>
      <c r="I20" s="10">
        <v>4966792</v>
      </c>
      <c r="J20" s="10">
        <v>4966792</v>
      </c>
    </row>
    <row r="21" spans="1:10" s="12" customFormat="1" ht="15.5" x14ac:dyDescent="0.35">
      <c r="A21" s="39" t="s">
        <v>134</v>
      </c>
      <c r="B21" s="39"/>
      <c r="C21" s="39"/>
      <c r="D21" s="39"/>
      <c r="E21" s="39"/>
      <c r="F21" s="39"/>
      <c r="G21" s="39"/>
      <c r="H21" s="11">
        <v>633571258</v>
      </c>
      <c r="I21" s="11">
        <v>633571258</v>
      </c>
      <c r="J21" s="11">
        <v>633571258</v>
      </c>
    </row>
    <row r="22" spans="1:10" ht="58" x14ac:dyDescent="0.35">
      <c r="A22" s="37" t="s">
        <v>18</v>
      </c>
      <c r="B22" s="37" t="s">
        <v>17</v>
      </c>
      <c r="C22" s="37" t="s">
        <v>13</v>
      </c>
      <c r="D22" s="37" t="s">
        <v>24</v>
      </c>
      <c r="E22" s="7" t="s">
        <v>23</v>
      </c>
      <c r="F22" s="7">
        <v>325</v>
      </c>
      <c r="G22" s="7" t="s">
        <v>25</v>
      </c>
      <c r="H22" s="10">
        <v>1146883404</v>
      </c>
      <c r="I22" s="10">
        <v>85152926.140000001</v>
      </c>
      <c r="J22" s="10">
        <v>85152926.140000001</v>
      </c>
    </row>
    <row r="23" spans="1:10" ht="58" x14ac:dyDescent="0.35">
      <c r="A23" s="37"/>
      <c r="B23" s="37"/>
      <c r="C23" s="37"/>
      <c r="D23" s="37"/>
      <c r="E23" s="7" t="s">
        <v>34</v>
      </c>
      <c r="F23" s="7">
        <v>725</v>
      </c>
      <c r="G23" s="7" t="s">
        <v>35</v>
      </c>
      <c r="H23" s="10"/>
      <c r="I23" s="10">
        <v>71807554.129999995</v>
      </c>
      <c r="J23" s="10">
        <v>71807554.129999995</v>
      </c>
    </row>
    <row r="24" spans="1:10" ht="58" x14ac:dyDescent="0.35">
      <c r="A24" s="37"/>
      <c r="B24" s="37"/>
      <c r="C24" s="37"/>
      <c r="D24" s="7" t="s">
        <v>50</v>
      </c>
      <c r="E24" s="7" t="s">
        <v>49</v>
      </c>
      <c r="F24" s="7">
        <v>1325</v>
      </c>
      <c r="G24" s="7" t="s">
        <v>51</v>
      </c>
      <c r="H24" s="10"/>
      <c r="I24" s="10">
        <v>34892451.240000002</v>
      </c>
      <c r="J24" s="10">
        <v>34892451.240000002</v>
      </c>
    </row>
    <row r="25" spans="1:10" ht="58" x14ac:dyDescent="0.35">
      <c r="A25" s="37"/>
      <c r="B25" s="37"/>
      <c r="C25" s="37"/>
      <c r="D25" s="7" t="s">
        <v>42</v>
      </c>
      <c r="E25" s="7" t="s">
        <v>41</v>
      </c>
      <c r="F25" s="7">
        <v>1125</v>
      </c>
      <c r="G25" s="7" t="s">
        <v>43</v>
      </c>
      <c r="H25" s="10"/>
      <c r="I25" s="10">
        <v>285758687.38999999</v>
      </c>
      <c r="J25" s="10">
        <v>285758687.38999999</v>
      </c>
    </row>
    <row r="26" spans="1:10" ht="58" x14ac:dyDescent="0.35">
      <c r="A26" s="37"/>
      <c r="B26" s="37"/>
      <c r="C26" s="37"/>
      <c r="D26" s="7" t="s">
        <v>47</v>
      </c>
      <c r="E26" s="7" t="s">
        <v>46</v>
      </c>
      <c r="F26" s="7">
        <v>225</v>
      </c>
      <c r="G26" s="7" t="s">
        <v>48</v>
      </c>
      <c r="H26" s="10"/>
      <c r="I26" s="10">
        <v>51472564.840000004</v>
      </c>
      <c r="J26" s="10">
        <v>51472564.840000004</v>
      </c>
    </row>
    <row r="27" spans="1:10" ht="58" x14ac:dyDescent="0.35">
      <c r="A27" s="37"/>
      <c r="B27" s="37"/>
      <c r="C27" s="37"/>
      <c r="D27" s="37" t="s">
        <v>21</v>
      </c>
      <c r="E27" s="7" t="s">
        <v>20</v>
      </c>
      <c r="F27" s="7">
        <v>825</v>
      </c>
      <c r="G27" s="7" t="s">
        <v>22</v>
      </c>
      <c r="H27" s="10"/>
      <c r="I27" s="10">
        <v>111690379.86</v>
      </c>
      <c r="J27" s="10">
        <v>111690379.86</v>
      </c>
    </row>
    <row r="28" spans="1:10" ht="58" x14ac:dyDescent="0.35">
      <c r="A28" s="37"/>
      <c r="B28" s="37"/>
      <c r="C28" s="37"/>
      <c r="D28" s="37"/>
      <c r="E28" s="7" t="s">
        <v>29</v>
      </c>
      <c r="F28" s="7">
        <v>925</v>
      </c>
      <c r="G28" s="7" t="s">
        <v>30</v>
      </c>
      <c r="H28" s="10"/>
      <c r="I28" s="10">
        <v>49031904.530000001</v>
      </c>
      <c r="J28" s="10">
        <v>49031904.530000001</v>
      </c>
    </row>
    <row r="29" spans="1:10" ht="58" x14ac:dyDescent="0.35">
      <c r="A29" s="37"/>
      <c r="B29" s="37"/>
      <c r="C29" s="37"/>
      <c r="D29" s="37"/>
      <c r="E29" s="7" t="s">
        <v>39</v>
      </c>
      <c r="F29" s="7">
        <v>1025</v>
      </c>
      <c r="G29" s="7" t="s">
        <v>40</v>
      </c>
      <c r="H29" s="10"/>
      <c r="I29" s="10">
        <v>71058055.040000007</v>
      </c>
      <c r="J29" s="10">
        <v>71058055.040000007</v>
      </c>
    </row>
    <row r="30" spans="1:10" ht="58" x14ac:dyDescent="0.35">
      <c r="A30" s="37"/>
      <c r="B30" s="37"/>
      <c r="C30" s="37"/>
      <c r="D30" s="7" t="s">
        <v>32</v>
      </c>
      <c r="E30" s="7" t="s">
        <v>31</v>
      </c>
      <c r="F30" s="7">
        <v>1425</v>
      </c>
      <c r="G30" s="7" t="s">
        <v>33</v>
      </c>
      <c r="H30" s="10"/>
      <c r="I30" s="10">
        <v>51964697.82</v>
      </c>
      <c r="J30" s="10">
        <v>51964697.82</v>
      </c>
    </row>
    <row r="31" spans="1:10" ht="58" x14ac:dyDescent="0.35">
      <c r="A31" s="37"/>
      <c r="B31" s="37"/>
      <c r="C31" s="37"/>
      <c r="D31" s="7" t="s">
        <v>27</v>
      </c>
      <c r="E31" s="7" t="s">
        <v>26</v>
      </c>
      <c r="F31" s="7">
        <v>525</v>
      </c>
      <c r="G31" s="7" t="s">
        <v>28</v>
      </c>
      <c r="H31" s="10"/>
      <c r="I31" s="10">
        <v>49890633.909999996</v>
      </c>
      <c r="J31" s="10">
        <v>49890633.909999996</v>
      </c>
    </row>
    <row r="32" spans="1:10" ht="58" x14ac:dyDescent="0.35">
      <c r="A32" s="37"/>
      <c r="B32" s="37"/>
      <c r="C32" s="37"/>
      <c r="D32" s="7" t="s">
        <v>53</v>
      </c>
      <c r="E32" s="7" t="s">
        <v>52</v>
      </c>
      <c r="F32" s="7">
        <v>1225</v>
      </c>
      <c r="G32" s="7" t="s">
        <v>54</v>
      </c>
      <c r="H32" s="10"/>
      <c r="I32" s="10">
        <v>28990409.16</v>
      </c>
      <c r="J32" s="10">
        <v>28990409.16</v>
      </c>
    </row>
    <row r="33" spans="1:10" ht="58" x14ac:dyDescent="0.35">
      <c r="A33" s="37"/>
      <c r="B33" s="37"/>
      <c r="C33" s="37"/>
      <c r="D33" s="37" t="s">
        <v>37</v>
      </c>
      <c r="E33" s="7" t="s">
        <v>36</v>
      </c>
      <c r="F33" s="7">
        <v>425</v>
      </c>
      <c r="G33" s="7" t="s">
        <v>38</v>
      </c>
      <c r="H33" s="10"/>
      <c r="I33" s="10">
        <v>79765254.969999999</v>
      </c>
      <c r="J33" s="10">
        <v>79765254.969999999</v>
      </c>
    </row>
    <row r="34" spans="1:10" ht="58" x14ac:dyDescent="0.35">
      <c r="A34" s="37"/>
      <c r="B34" s="37"/>
      <c r="C34" s="37"/>
      <c r="D34" s="37"/>
      <c r="E34" s="7" t="s">
        <v>44</v>
      </c>
      <c r="F34" s="7">
        <v>625</v>
      </c>
      <c r="G34" s="7" t="s">
        <v>45</v>
      </c>
      <c r="H34" s="10"/>
      <c r="I34" s="10">
        <v>88654434.599999994</v>
      </c>
      <c r="J34" s="10">
        <v>88654434.599999994</v>
      </c>
    </row>
    <row r="35" spans="1:10" s="12" customFormat="1" ht="15.5" x14ac:dyDescent="0.35">
      <c r="A35" s="39" t="s">
        <v>135</v>
      </c>
      <c r="B35" s="39"/>
      <c r="C35" s="39"/>
      <c r="D35" s="39"/>
      <c r="E35" s="39"/>
      <c r="F35" s="39"/>
      <c r="G35" s="39"/>
      <c r="H35" s="11">
        <v>1146883404</v>
      </c>
      <c r="I35" s="11">
        <v>1060129953.63</v>
      </c>
      <c r="J35" s="11">
        <v>1060129953.63</v>
      </c>
    </row>
    <row r="36" spans="1:10" ht="58" x14ac:dyDescent="0.35">
      <c r="A36" s="37" t="s">
        <v>8</v>
      </c>
      <c r="B36" s="7" t="s">
        <v>17</v>
      </c>
      <c r="C36" s="37" t="s">
        <v>13</v>
      </c>
      <c r="D36" s="37" t="s">
        <v>12</v>
      </c>
      <c r="E36" s="37" t="s">
        <v>11</v>
      </c>
      <c r="F36" s="37">
        <v>125</v>
      </c>
      <c r="G36" s="7" t="s">
        <v>16</v>
      </c>
      <c r="H36" s="10">
        <v>3661819843</v>
      </c>
      <c r="I36" s="10">
        <v>3429542684</v>
      </c>
      <c r="J36" s="10">
        <v>3429542684</v>
      </c>
    </row>
    <row r="37" spans="1:10" ht="58" x14ac:dyDescent="0.35">
      <c r="A37" s="37"/>
      <c r="B37" s="13" t="s">
        <v>9</v>
      </c>
      <c r="C37" s="37" t="s">
        <v>13</v>
      </c>
      <c r="D37" s="37" t="s">
        <v>12</v>
      </c>
      <c r="E37" s="37" t="s">
        <v>11</v>
      </c>
      <c r="F37" s="37">
        <v>125</v>
      </c>
      <c r="G37" s="7" t="s">
        <v>16</v>
      </c>
      <c r="H37" s="14">
        <v>2198552741</v>
      </c>
      <c r="I37" s="14">
        <v>2059093779</v>
      </c>
      <c r="J37" s="14">
        <v>0</v>
      </c>
    </row>
    <row r="38" spans="1:10" s="12" customFormat="1" ht="15.5" x14ac:dyDescent="0.35">
      <c r="A38" s="39" t="s">
        <v>136</v>
      </c>
      <c r="B38" s="39"/>
      <c r="C38" s="39"/>
      <c r="D38" s="39"/>
      <c r="E38" s="39"/>
      <c r="F38" s="39"/>
      <c r="G38" s="39"/>
      <c r="H38" s="11">
        <v>5860372584</v>
      </c>
      <c r="I38" s="11">
        <v>5488636463</v>
      </c>
      <c r="J38" s="11">
        <v>3429542684</v>
      </c>
    </row>
    <row r="39" spans="1:10" ht="58" x14ac:dyDescent="0.35">
      <c r="A39" s="37" t="s">
        <v>55</v>
      </c>
      <c r="B39" s="37" t="s">
        <v>17</v>
      </c>
      <c r="C39" s="37" t="s">
        <v>13</v>
      </c>
      <c r="D39" s="7" t="s">
        <v>60</v>
      </c>
      <c r="E39" s="7" t="s">
        <v>59</v>
      </c>
      <c r="F39" s="7">
        <v>1725</v>
      </c>
      <c r="G39" s="7" t="s">
        <v>61</v>
      </c>
      <c r="H39" s="10"/>
      <c r="I39" s="10">
        <v>213789867</v>
      </c>
      <c r="J39" s="10">
        <v>213789867</v>
      </c>
    </row>
    <row r="40" spans="1:10" ht="58" x14ac:dyDescent="0.35">
      <c r="A40" s="37"/>
      <c r="B40" s="37"/>
      <c r="C40" s="37"/>
      <c r="D40" s="7" t="s">
        <v>63</v>
      </c>
      <c r="E40" s="7" t="s">
        <v>62</v>
      </c>
      <c r="F40" s="7">
        <v>1525</v>
      </c>
      <c r="G40" s="7" t="s">
        <v>64</v>
      </c>
      <c r="H40" s="10"/>
      <c r="I40" s="10">
        <v>453098028</v>
      </c>
      <c r="J40" s="10">
        <v>453098028</v>
      </c>
    </row>
    <row r="41" spans="1:10" ht="58" x14ac:dyDescent="0.35">
      <c r="A41" s="37"/>
      <c r="B41" s="37"/>
      <c r="C41" s="37"/>
      <c r="D41" s="7" t="s">
        <v>57</v>
      </c>
      <c r="E41" s="7" t="s">
        <v>56</v>
      </c>
      <c r="F41" s="7">
        <v>1625</v>
      </c>
      <c r="G41" s="7" t="s">
        <v>58</v>
      </c>
      <c r="H41" s="10">
        <v>854207929</v>
      </c>
      <c r="I41" s="10">
        <v>186165333</v>
      </c>
      <c r="J41" s="10">
        <v>186165333</v>
      </c>
    </row>
    <row r="42" spans="1:10" ht="58" x14ac:dyDescent="0.35">
      <c r="A42" s="37"/>
      <c r="B42" s="38" t="s">
        <v>9</v>
      </c>
      <c r="C42" s="37" t="s">
        <v>13</v>
      </c>
      <c r="D42" s="7" t="s">
        <v>60</v>
      </c>
      <c r="E42" s="7" t="s">
        <v>59</v>
      </c>
      <c r="F42" s="7">
        <v>1725</v>
      </c>
      <c r="G42" s="7" t="s">
        <v>61</v>
      </c>
      <c r="H42" s="14">
        <v>513081975</v>
      </c>
      <c r="I42" s="14">
        <v>110217600</v>
      </c>
      <c r="J42" s="14"/>
    </row>
    <row r="43" spans="1:10" ht="58" x14ac:dyDescent="0.35">
      <c r="A43" s="37"/>
      <c r="B43" s="38"/>
      <c r="C43" s="37"/>
      <c r="D43" s="7" t="s">
        <v>63</v>
      </c>
      <c r="E43" s="7" t="s">
        <v>62</v>
      </c>
      <c r="F43" s="7">
        <v>1525</v>
      </c>
      <c r="G43" s="7" t="s">
        <v>64</v>
      </c>
      <c r="H43" s="14"/>
      <c r="I43" s="14">
        <v>233590950</v>
      </c>
      <c r="J43" s="14"/>
    </row>
    <row r="44" spans="1:10" ht="58" x14ac:dyDescent="0.35">
      <c r="A44" s="37"/>
      <c r="B44" s="38"/>
      <c r="C44" s="37"/>
      <c r="D44" s="7" t="s">
        <v>57</v>
      </c>
      <c r="E44" s="7" t="s">
        <v>56</v>
      </c>
      <c r="F44" s="7">
        <v>1625</v>
      </c>
      <c r="G44" s="7" t="s">
        <v>58</v>
      </c>
      <c r="H44" s="14"/>
      <c r="I44" s="14">
        <v>95976000</v>
      </c>
      <c r="J44" s="14"/>
    </row>
    <row r="45" spans="1:10" s="12" customFormat="1" ht="15.5" x14ac:dyDescent="0.35">
      <c r="A45" s="39" t="s">
        <v>137</v>
      </c>
      <c r="B45" s="39"/>
      <c r="C45" s="39"/>
      <c r="D45" s="39"/>
      <c r="E45" s="39"/>
      <c r="F45" s="39"/>
      <c r="G45" s="39"/>
      <c r="H45" s="11">
        <v>1367289904</v>
      </c>
      <c r="I45" s="11">
        <v>1292837778</v>
      </c>
      <c r="J45" s="11">
        <v>853053228</v>
      </c>
    </row>
    <row r="46" spans="1:10" ht="58" x14ac:dyDescent="0.35">
      <c r="A46" s="7" t="s">
        <v>65</v>
      </c>
      <c r="B46" s="7" t="s">
        <v>17</v>
      </c>
      <c r="C46" s="7" t="s">
        <v>13</v>
      </c>
      <c r="D46" s="7" t="s">
        <v>68</v>
      </c>
      <c r="E46" s="7" t="s">
        <v>67</v>
      </c>
      <c r="F46" s="7">
        <v>1925</v>
      </c>
      <c r="G46" s="7" t="s">
        <v>69</v>
      </c>
      <c r="H46" s="10">
        <v>582000000</v>
      </c>
      <c r="I46" s="10">
        <v>250000000</v>
      </c>
      <c r="J46" s="10">
        <v>250000000</v>
      </c>
    </row>
    <row r="47" spans="1:10" s="12" customFormat="1" ht="15.5" x14ac:dyDescent="0.35">
      <c r="A47" s="39" t="s">
        <v>138</v>
      </c>
      <c r="B47" s="39"/>
      <c r="C47" s="39"/>
      <c r="D47" s="39"/>
      <c r="E47" s="39"/>
      <c r="F47" s="39"/>
      <c r="G47" s="39"/>
      <c r="H47" s="11">
        <v>582000000</v>
      </c>
      <c r="I47" s="11">
        <v>250000000</v>
      </c>
      <c r="J47" s="11">
        <v>250000000</v>
      </c>
    </row>
    <row r="48" spans="1:10" ht="43.5" x14ac:dyDescent="0.35">
      <c r="A48" s="37" t="s">
        <v>113</v>
      </c>
      <c r="B48" s="37" t="s">
        <v>17</v>
      </c>
      <c r="C48" s="37" t="s">
        <v>13</v>
      </c>
      <c r="D48" s="7" t="s">
        <v>115</v>
      </c>
      <c r="E48" s="7" t="s">
        <v>114</v>
      </c>
      <c r="F48" s="7">
        <v>2025</v>
      </c>
      <c r="G48" s="7" t="s">
        <v>116</v>
      </c>
      <c r="H48" s="10">
        <v>648395742</v>
      </c>
      <c r="I48" s="10">
        <v>620150912</v>
      </c>
      <c r="J48" s="10">
        <v>620150912</v>
      </c>
    </row>
    <row r="49" spans="1:10" ht="58" x14ac:dyDescent="0.35">
      <c r="A49" s="37"/>
      <c r="B49" s="37"/>
      <c r="C49" s="37"/>
      <c r="D49" s="7" t="s">
        <v>118</v>
      </c>
      <c r="E49" s="7" t="s">
        <v>117</v>
      </c>
      <c r="F49" s="7">
        <v>2225</v>
      </c>
      <c r="G49" s="7" t="s">
        <v>119</v>
      </c>
      <c r="H49" s="10"/>
      <c r="I49" s="10">
        <v>8400000</v>
      </c>
      <c r="J49" s="10">
        <v>8400000</v>
      </c>
    </row>
    <row r="50" spans="1:10" s="12" customFormat="1" ht="15.5" x14ac:dyDescent="0.35">
      <c r="A50" s="40" t="s">
        <v>139</v>
      </c>
      <c r="B50" s="40"/>
      <c r="C50" s="40"/>
      <c r="D50" s="40"/>
      <c r="E50" s="40"/>
      <c r="F50" s="40"/>
      <c r="G50" s="40"/>
      <c r="H50" s="11">
        <v>648395742</v>
      </c>
      <c r="I50" s="11">
        <v>628550912</v>
      </c>
      <c r="J50" s="11">
        <v>628550912</v>
      </c>
    </row>
    <row r="51" spans="1:10" s="12" customFormat="1" ht="15.5" x14ac:dyDescent="0.35">
      <c r="A51" s="36" t="s">
        <v>132</v>
      </c>
      <c r="B51" s="36"/>
      <c r="C51" s="36"/>
      <c r="D51" s="36"/>
      <c r="E51" s="36"/>
      <c r="F51" s="36"/>
      <c r="G51" s="36"/>
      <c r="H51" s="11">
        <v>15974207646</v>
      </c>
      <c r="I51" s="11">
        <v>15080666752.630001</v>
      </c>
      <c r="J51" s="11">
        <v>12581788423.630001</v>
      </c>
    </row>
    <row r="52" spans="1:10" x14ac:dyDescent="0.35">
      <c r="F52"/>
      <c r="I52" s="1">
        <f>+GETPIVOTDATA(" Valor Autorización",$A$3)-GETPIVOTDATA(" Valor Final",$A$3)</f>
        <v>893540893.36999893</v>
      </c>
    </row>
    <row r="53" spans="1:10" x14ac:dyDescent="0.35">
      <c r="F53"/>
    </row>
    <row r="54" spans="1:10" x14ac:dyDescent="0.35">
      <c r="F54"/>
    </row>
    <row r="55" spans="1:10" x14ac:dyDescent="0.35">
      <c r="F55"/>
      <c r="H55" s="1"/>
    </row>
    <row r="56" spans="1:10" x14ac:dyDescent="0.35">
      <c r="F56"/>
    </row>
    <row r="57" spans="1:10" x14ac:dyDescent="0.35">
      <c r="F57"/>
    </row>
    <row r="58" spans="1:10" x14ac:dyDescent="0.35">
      <c r="F58"/>
      <c r="H58" s="4"/>
    </row>
    <row r="59" spans="1:10" x14ac:dyDescent="0.35">
      <c r="F59"/>
    </row>
    <row r="60" spans="1:10" x14ac:dyDescent="0.35">
      <c r="F60"/>
    </row>
    <row r="61" spans="1:10" x14ac:dyDescent="0.35">
      <c r="F61"/>
    </row>
    <row r="62" spans="1:10" x14ac:dyDescent="0.35">
      <c r="F62"/>
    </row>
    <row r="63" spans="1:10" x14ac:dyDescent="0.35">
      <c r="F63"/>
    </row>
    <row r="64" spans="1:10" x14ac:dyDescent="0.35">
      <c r="F64"/>
    </row>
    <row r="65" spans="6:6" x14ac:dyDescent="0.35">
      <c r="F65"/>
    </row>
    <row r="66" spans="6:6" x14ac:dyDescent="0.35">
      <c r="F66"/>
    </row>
    <row r="67" spans="6:6" x14ac:dyDescent="0.35">
      <c r="F67"/>
    </row>
    <row r="68" spans="6:6" x14ac:dyDescent="0.35">
      <c r="F68"/>
    </row>
    <row r="69" spans="6:6" x14ac:dyDescent="0.35">
      <c r="F69"/>
    </row>
    <row r="70" spans="6:6" x14ac:dyDescent="0.35">
      <c r="F70"/>
    </row>
    <row r="71" spans="6:6" x14ac:dyDescent="0.35">
      <c r="F71"/>
    </row>
    <row r="72" spans="6:6" x14ac:dyDescent="0.35">
      <c r="F72"/>
    </row>
    <row r="73" spans="6:6" x14ac:dyDescent="0.35">
      <c r="F73"/>
    </row>
    <row r="74" spans="6:6" x14ac:dyDescent="0.35">
      <c r="F74"/>
    </row>
    <row r="75" spans="6:6" x14ac:dyDescent="0.35">
      <c r="F75"/>
    </row>
    <row r="76" spans="6:6" x14ac:dyDescent="0.35">
      <c r="F76"/>
    </row>
    <row r="77" spans="6:6" x14ac:dyDescent="0.35">
      <c r="F77"/>
    </row>
    <row r="78" spans="6:6" x14ac:dyDescent="0.35">
      <c r="F78"/>
    </row>
    <row r="79" spans="6:6" x14ac:dyDescent="0.35">
      <c r="F79"/>
    </row>
    <row r="80" spans="6:6" x14ac:dyDescent="0.35">
      <c r="F80"/>
    </row>
    <row r="81" spans="6:6" x14ac:dyDescent="0.35">
      <c r="F81"/>
    </row>
    <row r="82" spans="6:6" x14ac:dyDescent="0.35">
      <c r="F82"/>
    </row>
    <row r="83" spans="6:6" x14ac:dyDescent="0.35">
      <c r="F83"/>
    </row>
    <row r="84" spans="6:6" x14ac:dyDescent="0.35">
      <c r="F84"/>
    </row>
    <row r="85" spans="6:6" x14ac:dyDescent="0.35">
      <c r="F85"/>
    </row>
    <row r="86" spans="6:6" x14ac:dyDescent="0.35">
      <c r="F86"/>
    </row>
    <row r="87" spans="6:6" x14ac:dyDescent="0.35">
      <c r="F87"/>
    </row>
    <row r="88" spans="6:6" x14ac:dyDescent="0.35">
      <c r="F88"/>
    </row>
    <row r="89" spans="6:6" x14ac:dyDescent="0.35">
      <c r="F89"/>
    </row>
    <row r="90" spans="6:6" x14ac:dyDescent="0.35">
      <c r="F90"/>
    </row>
    <row r="91" spans="6:6" x14ac:dyDescent="0.35">
      <c r="F91"/>
    </row>
    <row r="92" spans="6:6" x14ac:dyDescent="0.35">
      <c r="F92"/>
    </row>
    <row r="93" spans="6:6" x14ac:dyDescent="0.35">
      <c r="F93"/>
    </row>
    <row r="94" spans="6:6" x14ac:dyDescent="0.35">
      <c r="F94"/>
    </row>
    <row r="95" spans="6:6" x14ac:dyDescent="0.35">
      <c r="F95"/>
    </row>
    <row r="96" spans="6:6" x14ac:dyDescent="0.35">
      <c r="F96"/>
    </row>
    <row r="97" spans="6:6" x14ac:dyDescent="0.35">
      <c r="F97"/>
    </row>
    <row r="98" spans="6:6" x14ac:dyDescent="0.35">
      <c r="F98"/>
    </row>
    <row r="99" spans="6:6" x14ac:dyDescent="0.35">
      <c r="F99"/>
    </row>
    <row r="100" spans="6:6" x14ac:dyDescent="0.35">
      <c r="F100"/>
    </row>
    <row r="101" spans="6:6" x14ac:dyDescent="0.35">
      <c r="F101"/>
    </row>
    <row r="102" spans="6:6" x14ac:dyDescent="0.35">
      <c r="F102"/>
    </row>
    <row r="103" spans="6:6" x14ac:dyDescent="0.35">
      <c r="F103"/>
    </row>
  </sheetData>
  <mergeCells count="33">
    <mergeCell ref="D22:D23"/>
    <mergeCell ref="A48:A49"/>
    <mergeCell ref="A50:G50"/>
    <mergeCell ref="D27:D29"/>
    <mergeCell ref="F36:F37"/>
    <mergeCell ref="A5:A17"/>
    <mergeCell ref="A18:G18"/>
    <mergeCell ref="A19:A20"/>
    <mergeCell ref="A21:G21"/>
    <mergeCell ref="A39:A44"/>
    <mergeCell ref="A22:A34"/>
    <mergeCell ref="A35:G35"/>
    <mergeCell ref="A36:A37"/>
    <mergeCell ref="A38:G38"/>
    <mergeCell ref="D33:D34"/>
    <mergeCell ref="D36:D37"/>
    <mergeCell ref="E36:E37"/>
    <mergeCell ref="A51:G51"/>
    <mergeCell ref="B5:B17"/>
    <mergeCell ref="B19:B20"/>
    <mergeCell ref="B22:B34"/>
    <mergeCell ref="B39:B41"/>
    <mergeCell ref="B42:B44"/>
    <mergeCell ref="B48:B49"/>
    <mergeCell ref="C5:C17"/>
    <mergeCell ref="C19:C20"/>
    <mergeCell ref="C22:C34"/>
    <mergeCell ref="C36:C37"/>
    <mergeCell ref="C39:C44"/>
    <mergeCell ref="C48:C49"/>
    <mergeCell ref="D11:D13"/>
    <mergeCell ref="A45:G45"/>
    <mergeCell ref="A47:G47"/>
  </mergeCell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VF 2024</vt:lpstr>
      <vt:lpstr>Base</vt:lpstr>
      <vt:lpstr>Hoja2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Piracun Pulido</dc:creator>
  <cp:lastModifiedBy>Mauricio Piracun Pulido</cp:lastModifiedBy>
  <dcterms:created xsi:type="dcterms:W3CDTF">2025-02-07T18:58:34Z</dcterms:created>
  <dcterms:modified xsi:type="dcterms:W3CDTF">2025-08-08T15:06:27Z</dcterms:modified>
</cp:coreProperties>
</file>