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Z:\GAL\Congreso\SEGUIMIENTO\Peticiones y controles politicos\2024-2025\Controles Políticos\00_ Cámara\04_Comisión Cuarta\10_Proposición 82-25\"/>
    </mc:Choice>
  </mc:AlternateContent>
  <xr:revisionPtr revIDLastSave="0" documentId="8_{4A158724-50A2-4537-82BA-EB233588DB2A}" xr6:coauthVersionLast="47" xr6:coauthVersionMax="47" xr10:uidLastSave="{00000000-0000-0000-0000-000000000000}"/>
  <bookViews>
    <workbookView xWindow="-120" yWindow="-120" windowWidth="29040" windowHeight="15720" activeTab="1" xr2:uid="{10D98CE3-BE19-41AF-89B3-E6E7B42A6BCB}"/>
  </bookViews>
  <sheets>
    <sheet name="P2. PROYECTOS DE INVERSION" sheetId="1" r:id="rId1"/>
    <sheet name="P3. CONTRATACIÓN" sheetId="5"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U182" i="5" l="1"/>
  <c r="U181" i="5"/>
  <c r="U180" i="5"/>
  <c r="U179" i="5"/>
  <c r="U178" i="5"/>
  <c r="U177" i="5"/>
  <c r="U176" i="5"/>
  <c r="U175" i="5"/>
  <c r="U174" i="5"/>
  <c r="U173" i="5"/>
  <c r="U172" i="5"/>
  <c r="U171" i="5"/>
  <c r="U170" i="5"/>
  <c r="U169" i="5"/>
  <c r="U168" i="5"/>
  <c r="U167" i="5"/>
  <c r="U166" i="5"/>
  <c r="U165" i="5"/>
  <c r="U164" i="5"/>
  <c r="U163" i="5"/>
  <c r="U162" i="5"/>
  <c r="U161" i="5"/>
  <c r="U160" i="5"/>
  <c r="U159" i="5"/>
  <c r="U158" i="5"/>
  <c r="U157" i="5"/>
  <c r="U156" i="5"/>
  <c r="U155" i="5"/>
  <c r="U154" i="5"/>
  <c r="U153" i="5"/>
  <c r="U152" i="5"/>
  <c r="U150" i="5"/>
  <c r="U149" i="5"/>
  <c r="U148" i="5"/>
  <c r="U147" i="5"/>
  <c r="U146" i="5"/>
  <c r="U145" i="5"/>
  <c r="U144" i="5"/>
  <c r="U143" i="5"/>
  <c r="U142" i="5"/>
  <c r="U141" i="5"/>
  <c r="U140" i="5"/>
  <c r="U139" i="5"/>
  <c r="U138" i="5"/>
  <c r="U137" i="5"/>
  <c r="U136" i="5"/>
  <c r="U135" i="5"/>
  <c r="U134" i="5"/>
  <c r="U133" i="5"/>
  <c r="U132" i="5"/>
  <c r="U131" i="5"/>
  <c r="U130" i="5"/>
  <c r="U129" i="5"/>
  <c r="U128" i="5"/>
  <c r="U127" i="5"/>
  <c r="U126" i="5"/>
  <c r="U125" i="5"/>
  <c r="U124" i="5"/>
  <c r="U123" i="5"/>
  <c r="U122" i="5"/>
  <c r="U121" i="5"/>
  <c r="U120" i="5"/>
  <c r="U119" i="5"/>
  <c r="U118" i="5"/>
  <c r="U117" i="5"/>
  <c r="U116" i="5"/>
  <c r="U115" i="5"/>
  <c r="U114" i="5"/>
  <c r="U113" i="5"/>
  <c r="U112" i="5"/>
  <c r="U111" i="5"/>
  <c r="U110" i="5"/>
  <c r="U109" i="5"/>
  <c r="U108" i="5"/>
  <c r="U107" i="5"/>
  <c r="U106" i="5"/>
  <c r="U105" i="5"/>
  <c r="U104" i="5"/>
  <c r="U103" i="5"/>
  <c r="U102" i="5"/>
  <c r="U101" i="5"/>
  <c r="U100" i="5"/>
  <c r="U99" i="5"/>
  <c r="U98" i="5"/>
  <c r="U97" i="5"/>
  <c r="U96" i="5"/>
  <c r="U95" i="5"/>
  <c r="U94" i="5"/>
  <c r="U93" i="5"/>
  <c r="U92" i="5"/>
  <c r="U91" i="5"/>
  <c r="U90" i="5"/>
  <c r="U89" i="5"/>
  <c r="U88" i="5"/>
  <c r="U87" i="5"/>
  <c r="U85" i="5"/>
  <c r="U84" i="5"/>
  <c r="U83" i="5"/>
  <c r="U82" i="5"/>
  <c r="U81" i="5"/>
  <c r="U80" i="5"/>
  <c r="U79" i="5"/>
  <c r="U78" i="5"/>
  <c r="U77" i="5"/>
  <c r="U76" i="5"/>
  <c r="U75" i="5"/>
  <c r="U74" i="5"/>
  <c r="U73" i="5"/>
  <c r="U72" i="5"/>
  <c r="U71" i="5"/>
  <c r="U70" i="5"/>
  <c r="U69" i="5"/>
  <c r="U68" i="5"/>
  <c r="U67" i="5"/>
  <c r="U66" i="5"/>
  <c r="U65" i="5"/>
  <c r="U64" i="5"/>
  <c r="U63" i="5"/>
  <c r="U62" i="5"/>
  <c r="U61" i="5"/>
  <c r="U60" i="5"/>
  <c r="U59" i="5"/>
  <c r="U58" i="5"/>
  <c r="U57" i="5"/>
  <c r="U56" i="5"/>
  <c r="U55" i="5"/>
  <c r="U54" i="5"/>
  <c r="U53" i="5"/>
  <c r="U52" i="5"/>
  <c r="U51" i="5"/>
  <c r="U50" i="5"/>
  <c r="U49" i="5"/>
  <c r="U48" i="5"/>
  <c r="U47" i="5"/>
  <c r="U46" i="5"/>
  <c r="U45" i="5"/>
  <c r="U44" i="5"/>
  <c r="U43" i="5"/>
  <c r="U42" i="5"/>
  <c r="U41" i="5"/>
  <c r="U40" i="5"/>
  <c r="U39" i="5"/>
  <c r="U38" i="5"/>
  <c r="U37" i="5"/>
  <c r="U36" i="5"/>
  <c r="U35" i="5"/>
  <c r="U34" i="5"/>
  <c r="U33" i="5"/>
  <c r="U32" i="5"/>
  <c r="U31" i="5"/>
  <c r="U30" i="5"/>
  <c r="U29" i="5"/>
  <c r="U28" i="5"/>
  <c r="U27" i="5"/>
  <c r="U26" i="5"/>
  <c r="U25" i="5"/>
  <c r="U24" i="5"/>
  <c r="U23" i="5"/>
  <c r="U22" i="5"/>
  <c r="U21" i="5"/>
  <c r="U12" i="5"/>
  <c r="T182" i="5"/>
  <c r="T181" i="5"/>
  <c r="T180" i="5"/>
  <c r="T179" i="5"/>
  <c r="T178" i="5"/>
  <c r="T177" i="5"/>
  <c r="T176" i="5"/>
  <c r="T175" i="5"/>
  <c r="T174" i="5"/>
  <c r="T173" i="5"/>
  <c r="T172" i="5"/>
  <c r="T171" i="5"/>
  <c r="T170" i="5"/>
  <c r="T169" i="5"/>
  <c r="T168" i="5"/>
  <c r="T167" i="5"/>
  <c r="T166" i="5"/>
  <c r="T165" i="5"/>
  <c r="T164" i="5"/>
  <c r="T163" i="5"/>
  <c r="T162" i="5"/>
  <c r="T161" i="5"/>
  <c r="T160" i="5"/>
  <c r="T159" i="5"/>
  <c r="T158" i="5"/>
  <c r="T157" i="5"/>
  <c r="T156" i="5"/>
  <c r="T155" i="5"/>
  <c r="T154" i="5"/>
  <c r="T153" i="5"/>
  <c r="T152" i="5"/>
  <c r="T150" i="5"/>
  <c r="T149" i="5"/>
  <c r="T148" i="5"/>
  <c r="T147" i="5"/>
  <c r="T146" i="5"/>
  <c r="T145" i="5"/>
  <c r="T144" i="5"/>
  <c r="T143" i="5"/>
  <c r="T142" i="5"/>
  <c r="T141" i="5"/>
  <c r="T140" i="5"/>
  <c r="T139" i="5"/>
  <c r="T138" i="5"/>
  <c r="T137" i="5"/>
  <c r="T136" i="5"/>
  <c r="T135" i="5"/>
  <c r="T134" i="5"/>
  <c r="T133" i="5"/>
  <c r="T132" i="5"/>
  <c r="T131" i="5"/>
  <c r="T130" i="5"/>
  <c r="T129" i="5"/>
  <c r="T128" i="5"/>
  <c r="T127" i="5"/>
  <c r="T126" i="5"/>
  <c r="T125" i="5"/>
  <c r="T124" i="5"/>
  <c r="T123" i="5"/>
  <c r="T122" i="5"/>
  <c r="T121" i="5"/>
  <c r="T120" i="5"/>
  <c r="T119" i="5"/>
  <c r="T118" i="5"/>
  <c r="T117" i="5"/>
  <c r="T116" i="5"/>
  <c r="T115" i="5"/>
  <c r="T114" i="5"/>
  <c r="T113" i="5"/>
  <c r="T112" i="5"/>
  <c r="T111" i="5"/>
  <c r="T110" i="5"/>
  <c r="T109" i="5"/>
  <c r="T108" i="5"/>
  <c r="T107" i="5"/>
  <c r="T106" i="5"/>
  <c r="T105" i="5"/>
  <c r="T104" i="5"/>
  <c r="T103" i="5"/>
  <c r="T102" i="5"/>
  <c r="T101" i="5"/>
  <c r="T100" i="5"/>
  <c r="T99" i="5"/>
  <c r="T98" i="5"/>
  <c r="T97" i="5"/>
  <c r="T96" i="5"/>
  <c r="T95" i="5"/>
  <c r="T94" i="5"/>
  <c r="T93" i="5"/>
  <c r="T92" i="5"/>
  <c r="T91" i="5"/>
  <c r="T90" i="5"/>
  <c r="T89" i="5"/>
  <c r="T88" i="5"/>
  <c r="T87" i="5"/>
  <c r="T86" i="5"/>
  <c r="T85" i="5"/>
  <c r="T84" i="5"/>
  <c r="T83" i="5"/>
  <c r="T82" i="5"/>
  <c r="T81" i="5"/>
  <c r="T80" i="5"/>
  <c r="T79" i="5"/>
  <c r="T78" i="5"/>
  <c r="T77" i="5"/>
  <c r="T76" i="5"/>
  <c r="T75" i="5"/>
  <c r="T74" i="5"/>
  <c r="T73" i="5"/>
  <c r="T72" i="5"/>
  <c r="T71" i="5"/>
  <c r="T70" i="5"/>
  <c r="T69" i="5"/>
  <c r="T68" i="5"/>
  <c r="T67" i="5"/>
  <c r="T66" i="5"/>
  <c r="T65" i="5"/>
  <c r="T64" i="5"/>
  <c r="T63" i="5"/>
  <c r="T62" i="5"/>
  <c r="T61" i="5"/>
  <c r="T60" i="5"/>
  <c r="T59" i="5"/>
  <c r="T58" i="5"/>
  <c r="T57" i="5"/>
  <c r="T56" i="5"/>
  <c r="T55" i="5"/>
  <c r="T54" i="5"/>
  <c r="T53" i="5"/>
  <c r="T52" i="5"/>
  <c r="T51" i="5"/>
  <c r="T50" i="5"/>
  <c r="T49" i="5"/>
  <c r="T48" i="5"/>
  <c r="T47" i="5"/>
  <c r="T46" i="5"/>
  <c r="T45" i="5"/>
  <c r="T44" i="5"/>
  <c r="T43" i="5"/>
  <c r="T42" i="5"/>
  <c r="T41" i="5"/>
  <c r="T40" i="5"/>
  <c r="T39" i="5"/>
  <c r="T38" i="5"/>
  <c r="T37" i="5"/>
  <c r="T36" i="5"/>
  <c r="T35" i="5"/>
  <c r="T34" i="5"/>
  <c r="T33" i="5"/>
  <c r="T32" i="5"/>
  <c r="T31" i="5"/>
  <c r="T30" i="5"/>
  <c r="T29" i="5"/>
  <c r="T28" i="5"/>
  <c r="T27" i="5"/>
  <c r="T26" i="5"/>
  <c r="T25" i="5"/>
  <c r="T24" i="5"/>
  <c r="T23" i="5"/>
  <c r="T22" i="5"/>
  <c r="T21" i="5"/>
  <c r="T12" i="5"/>
  <c r="S182" i="5"/>
  <c r="S181" i="5"/>
  <c r="S180" i="5"/>
  <c r="S179" i="5"/>
  <c r="S178" i="5"/>
  <c r="S177" i="5"/>
  <c r="S176" i="5"/>
  <c r="S175" i="5"/>
  <c r="S174" i="5"/>
  <c r="S173" i="5"/>
  <c r="S172" i="5"/>
  <c r="S171" i="5"/>
  <c r="S170" i="5"/>
  <c r="S169" i="5"/>
  <c r="S168" i="5"/>
  <c r="S167" i="5"/>
  <c r="S166" i="5"/>
  <c r="S165" i="5"/>
  <c r="S164" i="5"/>
  <c r="S163" i="5"/>
  <c r="S162" i="5"/>
  <c r="S161" i="5"/>
  <c r="S160" i="5"/>
  <c r="S159" i="5"/>
  <c r="S158" i="5"/>
  <c r="S157" i="5"/>
  <c r="S156" i="5"/>
  <c r="S155" i="5"/>
  <c r="S154" i="5"/>
  <c r="S153" i="5"/>
  <c r="S152" i="5"/>
  <c r="S150" i="5"/>
  <c r="S149" i="5"/>
  <c r="S148" i="5"/>
  <c r="S147" i="5"/>
  <c r="S146" i="5"/>
  <c r="S145" i="5"/>
  <c r="S144" i="5"/>
  <c r="S143" i="5"/>
  <c r="S142" i="5"/>
  <c r="S141" i="5"/>
  <c r="S140" i="5"/>
  <c r="S139" i="5"/>
  <c r="S138" i="5"/>
  <c r="S137" i="5"/>
  <c r="S136" i="5"/>
  <c r="S135" i="5"/>
  <c r="S134" i="5"/>
  <c r="S133" i="5"/>
  <c r="S132" i="5"/>
  <c r="S131" i="5"/>
  <c r="S130" i="5"/>
  <c r="S129" i="5"/>
  <c r="S128" i="5"/>
  <c r="S127" i="5"/>
  <c r="S126" i="5"/>
  <c r="S125" i="5"/>
  <c r="S124" i="5"/>
  <c r="S123" i="5"/>
  <c r="S122" i="5"/>
  <c r="S121" i="5"/>
  <c r="S120" i="5"/>
  <c r="S119" i="5"/>
  <c r="S118" i="5"/>
  <c r="S117" i="5"/>
  <c r="S116" i="5"/>
  <c r="S115" i="5"/>
  <c r="S114" i="5"/>
  <c r="S113" i="5"/>
  <c r="S112" i="5"/>
  <c r="S111" i="5"/>
  <c r="S110" i="5"/>
  <c r="S109" i="5"/>
  <c r="S108" i="5"/>
  <c r="S107" i="5"/>
  <c r="S106" i="5"/>
  <c r="S105" i="5"/>
  <c r="S104" i="5"/>
  <c r="S103" i="5"/>
  <c r="S102" i="5"/>
  <c r="S101" i="5"/>
  <c r="S100" i="5"/>
  <c r="S99" i="5"/>
  <c r="S98" i="5"/>
  <c r="S97" i="5"/>
  <c r="S96" i="5"/>
  <c r="S95" i="5"/>
  <c r="S94" i="5"/>
  <c r="S93" i="5"/>
  <c r="S92" i="5"/>
  <c r="S91" i="5"/>
  <c r="S90" i="5"/>
  <c r="S89" i="5"/>
  <c r="S88" i="5"/>
  <c r="S87" i="5"/>
  <c r="S86" i="5"/>
  <c r="S85" i="5"/>
  <c r="S84" i="5"/>
  <c r="S83" i="5"/>
  <c r="S82" i="5"/>
  <c r="S81" i="5"/>
  <c r="S80" i="5"/>
  <c r="S79" i="5"/>
  <c r="S78" i="5"/>
  <c r="S77" i="5"/>
  <c r="S76" i="5"/>
  <c r="S75" i="5"/>
  <c r="S74" i="5"/>
  <c r="S73" i="5"/>
  <c r="S72" i="5"/>
  <c r="S71" i="5"/>
  <c r="S70" i="5"/>
  <c r="S69" i="5"/>
  <c r="S68" i="5"/>
  <c r="S67" i="5"/>
  <c r="S66" i="5"/>
  <c r="S65" i="5"/>
  <c r="S64" i="5"/>
  <c r="S63" i="5"/>
  <c r="S62" i="5"/>
  <c r="S61" i="5"/>
  <c r="S60" i="5"/>
  <c r="S59" i="5"/>
  <c r="S58" i="5"/>
  <c r="S57" i="5"/>
  <c r="S56" i="5"/>
  <c r="S55" i="5"/>
  <c r="S54" i="5"/>
  <c r="S53" i="5"/>
  <c r="S52" i="5"/>
  <c r="S51" i="5"/>
  <c r="S50" i="5"/>
  <c r="S49" i="5"/>
  <c r="S48" i="5"/>
  <c r="S47" i="5"/>
  <c r="S46" i="5"/>
  <c r="S45" i="5"/>
  <c r="S44" i="5"/>
  <c r="S43" i="5"/>
  <c r="S42" i="5"/>
  <c r="S41" i="5"/>
  <c r="S40" i="5"/>
  <c r="S39" i="5"/>
  <c r="S38" i="5"/>
  <c r="S37" i="5"/>
  <c r="S36" i="5"/>
  <c r="S35" i="5"/>
  <c r="S34" i="5"/>
  <c r="S33" i="5"/>
  <c r="S32" i="5"/>
  <c r="S31" i="5"/>
  <c r="S30" i="5"/>
  <c r="S29" i="5"/>
  <c r="S28" i="5"/>
  <c r="S27" i="5"/>
  <c r="S26" i="5"/>
  <c r="S25" i="5"/>
  <c r="S24" i="5"/>
  <c r="S23" i="5"/>
  <c r="S22" i="5"/>
  <c r="S21" i="5"/>
  <c r="S12" i="5"/>
  <c r="R182" i="5"/>
  <c r="R181" i="5"/>
  <c r="R180" i="5"/>
  <c r="R179" i="5"/>
  <c r="R178" i="5"/>
  <c r="R177" i="5"/>
  <c r="R176" i="5"/>
  <c r="R175" i="5"/>
  <c r="R174" i="5"/>
  <c r="R173" i="5"/>
  <c r="R172" i="5"/>
  <c r="R171" i="5"/>
  <c r="R170" i="5"/>
  <c r="R169" i="5"/>
  <c r="R168" i="5"/>
  <c r="R167" i="5"/>
  <c r="R166" i="5"/>
  <c r="R165" i="5"/>
  <c r="R164" i="5"/>
  <c r="R163" i="5"/>
  <c r="R162" i="5"/>
  <c r="R161" i="5"/>
  <c r="R160" i="5"/>
  <c r="R159" i="5"/>
  <c r="R158" i="5"/>
  <c r="R157" i="5"/>
  <c r="R156" i="5"/>
  <c r="R155" i="5"/>
  <c r="R154" i="5"/>
  <c r="R153" i="5"/>
  <c r="R152" i="5"/>
  <c r="R150" i="5"/>
  <c r="R149" i="5"/>
  <c r="R148" i="5"/>
  <c r="R147" i="5"/>
  <c r="R146" i="5"/>
  <c r="R145" i="5"/>
  <c r="R144" i="5"/>
  <c r="R143" i="5"/>
  <c r="R142" i="5"/>
  <c r="R141" i="5"/>
  <c r="R140" i="5"/>
  <c r="R139" i="5"/>
  <c r="R138" i="5"/>
  <c r="R137" i="5"/>
  <c r="R136" i="5"/>
  <c r="R135" i="5"/>
  <c r="R134" i="5"/>
  <c r="R133" i="5"/>
  <c r="R132" i="5"/>
  <c r="R131" i="5"/>
  <c r="R130" i="5"/>
  <c r="R129" i="5"/>
  <c r="R128" i="5"/>
  <c r="R127" i="5"/>
  <c r="R126" i="5"/>
  <c r="R125" i="5"/>
  <c r="R124" i="5"/>
  <c r="R123" i="5"/>
  <c r="R122" i="5"/>
  <c r="R121" i="5"/>
  <c r="R120" i="5"/>
  <c r="R119" i="5"/>
  <c r="R118" i="5"/>
  <c r="R117" i="5"/>
  <c r="R116" i="5"/>
  <c r="R115" i="5"/>
  <c r="R114" i="5"/>
  <c r="R113" i="5"/>
  <c r="R112" i="5"/>
  <c r="R111" i="5"/>
  <c r="R110" i="5"/>
  <c r="R109" i="5"/>
  <c r="R108" i="5"/>
  <c r="R107" i="5"/>
  <c r="R106" i="5"/>
  <c r="R105" i="5"/>
  <c r="R104" i="5"/>
  <c r="R103" i="5"/>
  <c r="R102" i="5"/>
  <c r="R101" i="5"/>
  <c r="R100" i="5"/>
  <c r="R99" i="5"/>
  <c r="R98" i="5"/>
  <c r="R97" i="5"/>
  <c r="R96" i="5"/>
  <c r="R95" i="5"/>
  <c r="R94" i="5"/>
  <c r="R93" i="5"/>
  <c r="R92" i="5"/>
  <c r="R91" i="5"/>
  <c r="R90" i="5"/>
  <c r="R89" i="5"/>
  <c r="R88" i="5"/>
  <c r="R87" i="5"/>
  <c r="R86" i="5"/>
  <c r="R85" i="5"/>
  <c r="R84" i="5"/>
  <c r="R83" i="5"/>
  <c r="R82" i="5"/>
  <c r="R81" i="5"/>
  <c r="R80" i="5"/>
  <c r="R79" i="5"/>
  <c r="R78" i="5"/>
  <c r="R77" i="5"/>
  <c r="R76" i="5"/>
  <c r="R75" i="5"/>
  <c r="R74" i="5"/>
  <c r="R73" i="5"/>
  <c r="R72" i="5"/>
  <c r="R71" i="5"/>
  <c r="R70" i="5"/>
  <c r="R69" i="5"/>
  <c r="R68" i="5"/>
  <c r="R67" i="5"/>
  <c r="R66" i="5"/>
  <c r="R65" i="5"/>
  <c r="R64" i="5"/>
  <c r="R63" i="5"/>
  <c r="R62" i="5"/>
  <c r="R61" i="5"/>
  <c r="R60" i="5"/>
  <c r="R59" i="5"/>
  <c r="R58" i="5"/>
  <c r="R57" i="5"/>
  <c r="R56" i="5"/>
  <c r="R55" i="5"/>
  <c r="R54" i="5"/>
  <c r="R53" i="5"/>
  <c r="R52" i="5"/>
  <c r="R51" i="5"/>
  <c r="R50" i="5"/>
  <c r="R49" i="5"/>
  <c r="R48" i="5"/>
  <c r="R47" i="5"/>
  <c r="R46" i="5"/>
  <c r="R45" i="5"/>
  <c r="R44" i="5"/>
  <c r="R43" i="5"/>
  <c r="R42" i="5"/>
  <c r="R41" i="5"/>
  <c r="R40" i="5"/>
  <c r="R39" i="5"/>
  <c r="R38" i="5"/>
  <c r="R37" i="5"/>
  <c r="R36" i="5"/>
  <c r="R35" i="5"/>
  <c r="R34" i="5"/>
  <c r="R33" i="5"/>
  <c r="R32" i="5"/>
  <c r="R31" i="5"/>
  <c r="R30" i="5"/>
  <c r="R29" i="5"/>
  <c r="R28" i="5"/>
  <c r="R27" i="5"/>
  <c r="R26" i="5"/>
  <c r="R25" i="5"/>
  <c r="R24" i="5"/>
  <c r="R23" i="5"/>
  <c r="R22" i="5"/>
  <c r="R21" i="5"/>
  <c r="R12" i="5"/>
  <c r="Q182" i="5"/>
  <c r="Q181" i="5"/>
  <c r="Q180" i="5"/>
  <c r="Q179" i="5"/>
  <c r="Q178" i="5"/>
  <c r="Q177" i="5"/>
  <c r="Q176" i="5"/>
  <c r="Q175" i="5"/>
  <c r="Q174" i="5"/>
  <c r="Q173" i="5"/>
  <c r="Q172" i="5"/>
  <c r="Q171" i="5"/>
  <c r="Q170" i="5"/>
  <c r="Q169" i="5"/>
  <c r="Q168" i="5"/>
  <c r="Q167" i="5"/>
  <c r="Q166" i="5"/>
  <c r="Q165" i="5"/>
  <c r="Q164" i="5"/>
  <c r="Q163" i="5"/>
  <c r="Q162" i="5"/>
  <c r="Q161" i="5"/>
  <c r="Q160" i="5"/>
  <c r="Q159" i="5"/>
  <c r="Q158" i="5"/>
  <c r="Q157" i="5"/>
  <c r="Q156" i="5"/>
  <c r="Q155" i="5"/>
  <c r="Q154" i="5"/>
  <c r="Q153" i="5"/>
  <c r="Q152" i="5"/>
  <c r="Q150" i="5"/>
  <c r="Q149" i="5"/>
  <c r="Q148" i="5"/>
  <c r="Q147" i="5"/>
  <c r="Q146" i="5"/>
  <c r="Q145" i="5"/>
  <c r="Q144" i="5"/>
  <c r="Q143" i="5"/>
  <c r="Q142" i="5"/>
  <c r="Q141" i="5"/>
  <c r="Q140" i="5"/>
  <c r="Q139" i="5"/>
  <c r="Q138" i="5"/>
  <c r="Q137" i="5"/>
  <c r="Q136" i="5"/>
  <c r="Q135" i="5"/>
  <c r="Q134" i="5"/>
  <c r="Q133" i="5"/>
  <c r="Q132" i="5"/>
  <c r="Q131" i="5"/>
  <c r="Q130" i="5"/>
  <c r="Q129" i="5"/>
  <c r="Q128" i="5"/>
  <c r="Q127" i="5"/>
  <c r="Q126" i="5"/>
  <c r="Q125" i="5"/>
  <c r="Q124" i="5"/>
  <c r="Q123" i="5"/>
  <c r="Q122" i="5"/>
  <c r="Q121" i="5"/>
  <c r="Q120" i="5"/>
  <c r="Q119" i="5"/>
  <c r="Q118" i="5"/>
  <c r="Q117" i="5"/>
  <c r="Q116" i="5"/>
  <c r="Q115" i="5"/>
  <c r="Q114" i="5"/>
  <c r="Q113" i="5"/>
  <c r="Q112" i="5"/>
  <c r="Q111" i="5"/>
  <c r="Q110" i="5"/>
  <c r="Q109" i="5"/>
  <c r="Q108" i="5"/>
  <c r="Q107" i="5"/>
  <c r="Q106" i="5"/>
  <c r="Q105" i="5"/>
  <c r="Q104" i="5"/>
  <c r="Q103" i="5"/>
  <c r="Q102" i="5"/>
  <c r="Q101" i="5"/>
  <c r="Q100" i="5"/>
  <c r="Q99" i="5"/>
  <c r="Q98" i="5"/>
  <c r="Q97" i="5"/>
  <c r="Q96" i="5"/>
  <c r="Q95" i="5"/>
  <c r="Q94" i="5"/>
  <c r="Q93" i="5"/>
  <c r="Q92" i="5"/>
  <c r="Q91" i="5"/>
  <c r="Q90" i="5"/>
  <c r="Q89" i="5"/>
  <c r="Q88" i="5"/>
  <c r="Q87" i="5"/>
  <c r="Q86" i="5"/>
  <c r="Q85" i="5"/>
  <c r="Q84" i="5"/>
  <c r="Q83" i="5"/>
  <c r="Q82" i="5"/>
  <c r="Q81" i="5"/>
  <c r="Q80" i="5"/>
  <c r="Q79" i="5"/>
  <c r="Q78" i="5"/>
  <c r="Q77" i="5"/>
  <c r="Q76" i="5"/>
  <c r="Q75" i="5"/>
  <c r="Q74" i="5"/>
  <c r="Q73" i="5"/>
  <c r="Q72" i="5"/>
  <c r="Q71" i="5"/>
  <c r="Q70" i="5"/>
  <c r="Q69" i="5"/>
  <c r="Q68" i="5"/>
  <c r="Q67" i="5"/>
  <c r="Q66" i="5"/>
  <c r="Q65" i="5"/>
  <c r="Q64" i="5"/>
  <c r="Q63" i="5"/>
  <c r="Q62" i="5"/>
  <c r="Q61" i="5"/>
  <c r="Q60" i="5"/>
  <c r="Q59" i="5"/>
  <c r="Q58" i="5"/>
  <c r="Q57" i="5"/>
  <c r="Q56" i="5"/>
  <c r="Q55" i="5"/>
  <c r="Q54" i="5"/>
  <c r="Q53" i="5"/>
  <c r="Q52" i="5"/>
  <c r="Q51" i="5"/>
  <c r="Q50" i="5"/>
  <c r="Q49" i="5"/>
  <c r="Q48" i="5"/>
  <c r="Q47" i="5"/>
  <c r="Q46" i="5"/>
  <c r="Q45" i="5"/>
  <c r="Q44" i="5"/>
  <c r="Q43" i="5"/>
  <c r="Q42" i="5"/>
  <c r="Q41" i="5"/>
  <c r="Q40" i="5"/>
  <c r="Q39" i="5"/>
  <c r="Q38" i="5"/>
  <c r="Q37" i="5"/>
  <c r="Q36" i="5"/>
  <c r="Q35" i="5"/>
  <c r="Q34" i="5"/>
  <c r="Q33" i="5"/>
  <c r="Q32" i="5"/>
  <c r="Q31" i="5"/>
  <c r="Q30" i="5"/>
  <c r="Q29" i="5"/>
  <c r="Q28" i="5"/>
  <c r="Q27" i="5"/>
  <c r="Q26" i="5"/>
  <c r="Q25" i="5"/>
  <c r="Q24" i="5"/>
  <c r="Q23" i="5"/>
  <c r="Q22" i="5"/>
  <c r="Q21" i="5"/>
  <c r="Q12" i="5"/>
  <c r="P182" i="5"/>
  <c r="P181" i="5"/>
  <c r="P180" i="5"/>
  <c r="P179" i="5"/>
  <c r="P178" i="5"/>
  <c r="P177" i="5"/>
  <c r="P176" i="5"/>
  <c r="P175" i="5"/>
  <c r="P174" i="5"/>
  <c r="P173" i="5"/>
  <c r="P172" i="5"/>
  <c r="P171" i="5"/>
  <c r="P170" i="5"/>
  <c r="P169" i="5"/>
  <c r="P168" i="5"/>
  <c r="P167" i="5"/>
  <c r="P166" i="5"/>
  <c r="P165" i="5"/>
  <c r="P164" i="5"/>
  <c r="P163" i="5"/>
  <c r="P162" i="5"/>
  <c r="P161" i="5"/>
  <c r="P160" i="5"/>
  <c r="P159" i="5"/>
  <c r="P158" i="5"/>
  <c r="P157" i="5"/>
  <c r="P156" i="5"/>
  <c r="P155" i="5"/>
  <c r="P154" i="5"/>
  <c r="P153" i="5"/>
  <c r="P152" i="5"/>
  <c r="P150" i="5"/>
  <c r="P149" i="5"/>
  <c r="P148" i="5"/>
  <c r="P147" i="5"/>
  <c r="P146" i="5"/>
  <c r="P145" i="5"/>
  <c r="P144" i="5"/>
  <c r="P143" i="5"/>
  <c r="P142" i="5"/>
  <c r="P141" i="5"/>
  <c r="P140" i="5"/>
  <c r="P139" i="5"/>
  <c r="P138" i="5"/>
  <c r="P137" i="5"/>
  <c r="P136" i="5"/>
  <c r="P135" i="5"/>
  <c r="P134" i="5"/>
  <c r="P133" i="5"/>
  <c r="P132" i="5"/>
  <c r="P131" i="5"/>
  <c r="P130" i="5"/>
  <c r="P129" i="5"/>
  <c r="P128" i="5"/>
  <c r="P127" i="5"/>
  <c r="P126" i="5"/>
  <c r="P125" i="5"/>
  <c r="P124" i="5"/>
  <c r="P123" i="5"/>
  <c r="P122" i="5"/>
  <c r="P121" i="5"/>
  <c r="P120" i="5"/>
  <c r="P119" i="5"/>
  <c r="P118" i="5"/>
  <c r="P117" i="5"/>
  <c r="P116" i="5"/>
  <c r="P115" i="5"/>
  <c r="P114" i="5"/>
  <c r="P113" i="5"/>
  <c r="P112" i="5"/>
  <c r="P111" i="5"/>
  <c r="P110" i="5"/>
  <c r="P109" i="5"/>
  <c r="P108" i="5"/>
  <c r="P107" i="5"/>
  <c r="P106" i="5"/>
  <c r="P105" i="5"/>
  <c r="P104" i="5"/>
  <c r="P103" i="5"/>
  <c r="P102" i="5"/>
  <c r="P101" i="5"/>
  <c r="P100" i="5"/>
  <c r="P99" i="5"/>
  <c r="P98" i="5"/>
  <c r="P97" i="5"/>
  <c r="P96" i="5"/>
  <c r="P95" i="5"/>
  <c r="P94" i="5"/>
  <c r="P93" i="5"/>
  <c r="P92" i="5"/>
  <c r="P91" i="5"/>
  <c r="P90" i="5"/>
  <c r="P89" i="5"/>
  <c r="P88" i="5"/>
  <c r="P87" i="5"/>
  <c r="P86" i="5"/>
  <c r="P85" i="5"/>
  <c r="P84" i="5"/>
  <c r="P83" i="5"/>
  <c r="P82" i="5"/>
  <c r="P81" i="5"/>
  <c r="P80" i="5"/>
  <c r="P79" i="5"/>
  <c r="P78" i="5"/>
  <c r="P77" i="5"/>
  <c r="P76" i="5"/>
  <c r="P75" i="5"/>
  <c r="P74" i="5"/>
  <c r="P73" i="5"/>
  <c r="P72" i="5"/>
  <c r="P71" i="5"/>
  <c r="P70" i="5"/>
  <c r="P69" i="5"/>
  <c r="P68" i="5"/>
  <c r="P67" i="5"/>
  <c r="P66" i="5"/>
  <c r="P65" i="5"/>
  <c r="P64" i="5"/>
  <c r="P63" i="5"/>
  <c r="P62" i="5"/>
  <c r="P61" i="5"/>
  <c r="P60" i="5"/>
  <c r="P59" i="5"/>
  <c r="P58" i="5"/>
  <c r="P57" i="5"/>
  <c r="P56" i="5"/>
  <c r="P55" i="5"/>
  <c r="P54" i="5"/>
  <c r="P53" i="5"/>
  <c r="P52" i="5"/>
  <c r="P51" i="5"/>
  <c r="P50" i="5"/>
  <c r="P49" i="5"/>
  <c r="P48" i="5"/>
  <c r="P47" i="5"/>
  <c r="P46" i="5"/>
  <c r="P45" i="5"/>
  <c r="P44" i="5"/>
  <c r="P43" i="5"/>
  <c r="P42" i="5"/>
  <c r="P41" i="5"/>
  <c r="P40" i="5"/>
  <c r="P39" i="5"/>
  <c r="P38" i="5"/>
  <c r="P37" i="5"/>
  <c r="P36" i="5"/>
  <c r="P35" i="5"/>
  <c r="P34" i="5"/>
  <c r="P33" i="5"/>
  <c r="P32" i="5"/>
  <c r="P31" i="5"/>
  <c r="P30" i="5"/>
  <c r="P29" i="5"/>
  <c r="P28" i="5"/>
  <c r="P27" i="5"/>
  <c r="P26" i="5"/>
  <c r="P25" i="5"/>
  <c r="P24" i="5"/>
  <c r="P23" i="5"/>
  <c r="P22" i="5"/>
  <c r="P21" i="5"/>
  <c r="P12" i="5"/>
  <c r="O182" i="5"/>
  <c r="O181" i="5"/>
  <c r="O180" i="5"/>
  <c r="O179" i="5"/>
  <c r="O178" i="5"/>
  <c r="O177" i="5"/>
  <c r="O176" i="5"/>
  <c r="O175" i="5"/>
  <c r="O174" i="5"/>
  <c r="O173" i="5"/>
  <c r="O172" i="5"/>
  <c r="O171" i="5"/>
  <c r="O170" i="5"/>
  <c r="O169" i="5"/>
  <c r="O168" i="5"/>
  <c r="O167" i="5"/>
  <c r="O166" i="5"/>
  <c r="O165" i="5"/>
  <c r="O164" i="5"/>
  <c r="O163" i="5"/>
  <c r="O162" i="5"/>
  <c r="O161" i="5"/>
  <c r="O160" i="5"/>
  <c r="O159" i="5"/>
  <c r="O158" i="5"/>
  <c r="O157" i="5"/>
  <c r="O156" i="5"/>
  <c r="O155" i="5"/>
  <c r="O154" i="5"/>
  <c r="O153" i="5"/>
  <c r="O152" i="5"/>
  <c r="O150" i="5"/>
  <c r="O149" i="5"/>
  <c r="O148" i="5"/>
  <c r="O147" i="5"/>
  <c r="O146" i="5"/>
  <c r="O145" i="5"/>
  <c r="O144" i="5"/>
  <c r="O143" i="5"/>
  <c r="O142" i="5"/>
  <c r="O141" i="5"/>
  <c r="O140" i="5"/>
  <c r="O139" i="5"/>
  <c r="O138" i="5"/>
  <c r="O137" i="5"/>
  <c r="O136" i="5"/>
  <c r="O135" i="5"/>
  <c r="O134" i="5"/>
  <c r="O133" i="5"/>
  <c r="O132" i="5"/>
  <c r="O131" i="5"/>
  <c r="O130" i="5"/>
  <c r="O129" i="5"/>
  <c r="O128" i="5"/>
  <c r="O127" i="5"/>
  <c r="O126" i="5"/>
  <c r="O125" i="5"/>
  <c r="O124" i="5"/>
  <c r="O123" i="5"/>
  <c r="O122" i="5"/>
  <c r="O121" i="5"/>
  <c r="O120" i="5"/>
  <c r="O119" i="5"/>
  <c r="O118" i="5"/>
  <c r="O117" i="5"/>
  <c r="O116" i="5"/>
  <c r="O115" i="5"/>
  <c r="O114" i="5"/>
  <c r="O113" i="5"/>
  <c r="O112" i="5"/>
  <c r="O111" i="5"/>
  <c r="O110" i="5"/>
  <c r="O109" i="5"/>
  <c r="O108" i="5"/>
  <c r="O107" i="5"/>
  <c r="O106" i="5"/>
  <c r="O105" i="5"/>
  <c r="O104" i="5"/>
  <c r="O103" i="5"/>
  <c r="O102" i="5"/>
  <c r="O101" i="5"/>
  <c r="O100" i="5"/>
  <c r="O99" i="5"/>
  <c r="O98" i="5"/>
  <c r="O97" i="5"/>
  <c r="O96" i="5"/>
  <c r="O95" i="5"/>
  <c r="O94" i="5"/>
  <c r="O93" i="5"/>
  <c r="O92" i="5"/>
  <c r="O91" i="5"/>
  <c r="O90" i="5"/>
  <c r="O89" i="5"/>
  <c r="O88" i="5"/>
  <c r="O87" i="5"/>
  <c r="O86" i="5"/>
  <c r="O85" i="5"/>
  <c r="O84" i="5"/>
  <c r="O83" i="5"/>
  <c r="O82" i="5"/>
  <c r="O81" i="5"/>
  <c r="O80" i="5"/>
  <c r="O79" i="5"/>
  <c r="O78" i="5"/>
  <c r="O77" i="5"/>
  <c r="O76" i="5"/>
  <c r="O75" i="5"/>
  <c r="O74" i="5"/>
  <c r="O73" i="5"/>
  <c r="O72" i="5"/>
  <c r="O71" i="5"/>
  <c r="O70" i="5"/>
  <c r="O69" i="5"/>
  <c r="O68" i="5"/>
  <c r="O67" i="5"/>
  <c r="O66" i="5"/>
  <c r="O65" i="5"/>
  <c r="O64" i="5"/>
  <c r="O63" i="5"/>
  <c r="O62" i="5"/>
  <c r="O61" i="5"/>
  <c r="O60" i="5"/>
  <c r="O59" i="5"/>
  <c r="O58" i="5"/>
  <c r="O57" i="5"/>
  <c r="O56" i="5"/>
  <c r="O55" i="5"/>
  <c r="O54" i="5"/>
  <c r="O53" i="5"/>
  <c r="O52" i="5"/>
  <c r="O51" i="5"/>
  <c r="O50" i="5"/>
  <c r="O49" i="5"/>
  <c r="O48" i="5"/>
  <c r="O47" i="5"/>
  <c r="O46" i="5"/>
  <c r="O45" i="5"/>
  <c r="O44" i="5"/>
  <c r="O43" i="5"/>
  <c r="O42" i="5"/>
  <c r="O41" i="5"/>
  <c r="O40" i="5"/>
  <c r="O39" i="5"/>
  <c r="O38" i="5"/>
  <c r="O37" i="5"/>
  <c r="O36" i="5"/>
  <c r="O35" i="5"/>
  <c r="O34" i="5"/>
  <c r="O33" i="5"/>
  <c r="O32" i="5"/>
  <c r="O31" i="5"/>
  <c r="O30" i="5"/>
  <c r="O29" i="5"/>
  <c r="O28" i="5"/>
  <c r="O27" i="5"/>
  <c r="O26" i="5"/>
  <c r="O25" i="5"/>
  <c r="O24" i="5"/>
  <c r="O23" i="5"/>
  <c r="O22" i="5"/>
  <c r="O21" i="5"/>
  <c r="O12" i="5"/>
  <c r="L182" i="5"/>
  <c r="L181" i="5"/>
  <c r="L180" i="5"/>
  <c r="L179" i="5"/>
  <c r="L178" i="5"/>
  <c r="L177" i="5"/>
  <c r="L176" i="5"/>
  <c r="L175" i="5"/>
  <c r="L174" i="5"/>
  <c r="L173" i="5"/>
  <c r="L172" i="5"/>
  <c r="L171" i="5"/>
  <c r="L170" i="5"/>
  <c r="L169" i="5"/>
  <c r="L168" i="5"/>
  <c r="L167" i="5"/>
  <c r="L166" i="5"/>
  <c r="L165" i="5"/>
  <c r="L164" i="5"/>
  <c r="L163" i="5"/>
  <c r="L162" i="5"/>
  <c r="L161" i="5"/>
  <c r="L160" i="5"/>
  <c r="L159" i="5"/>
  <c r="L158" i="5"/>
  <c r="L157" i="5"/>
  <c r="L156" i="5"/>
  <c r="L155" i="5"/>
  <c r="L154" i="5"/>
  <c r="L153" i="5"/>
  <c r="L152" i="5"/>
  <c r="L150" i="5"/>
  <c r="L149" i="5"/>
  <c r="L148" i="5"/>
  <c r="L147" i="5"/>
  <c r="L146" i="5"/>
  <c r="L145" i="5"/>
  <c r="L144" i="5"/>
  <c r="L143" i="5"/>
  <c r="L142" i="5"/>
  <c r="L141" i="5"/>
  <c r="L140" i="5"/>
  <c r="L139" i="5"/>
  <c r="L138" i="5"/>
  <c r="L137" i="5"/>
  <c r="L136" i="5"/>
  <c r="L135" i="5"/>
  <c r="L134" i="5"/>
  <c r="L133" i="5"/>
  <c r="L132" i="5"/>
  <c r="L131" i="5"/>
  <c r="L130" i="5"/>
  <c r="L129" i="5"/>
  <c r="L128" i="5"/>
  <c r="L127" i="5"/>
  <c r="L126" i="5"/>
  <c r="L125" i="5"/>
  <c r="L124" i="5"/>
  <c r="L123" i="5"/>
  <c r="L122" i="5"/>
  <c r="L121" i="5"/>
  <c r="L120" i="5"/>
  <c r="L119" i="5"/>
  <c r="L118" i="5"/>
  <c r="L117" i="5"/>
  <c r="L116" i="5"/>
  <c r="L115" i="5"/>
  <c r="L114" i="5"/>
  <c r="L113" i="5"/>
  <c r="L112" i="5"/>
  <c r="L111" i="5"/>
  <c r="L110" i="5"/>
  <c r="L109" i="5"/>
  <c r="L108" i="5"/>
  <c r="L107" i="5"/>
  <c r="L106" i="5"/>
  <c r="L105" i="5"/>
  <c r="L104" i="5"/>
  <c r="L103" i="5"/>
  <c r="L102" i="5"/>
  <c r="L101" i="5"/>
  <c r="L100" i="5"/>
  <c r="L99" i="5"/>
  <c r="L98" i="5"/>
  <c r="L97" i="5"/>
  <c r="L96" i="5"/>
  <c r="L95" i="5"/>
  <c r="L94" i="5"/>
  <c r="L93" i="5"/>
  <c r="L92" i="5"/>
  <c r="L91" i="5"/>
  <c r="L90" i="5"/>
  <c r="L89" i="5"/>
  <c r="L88" i="5"/>
  <c r="L87" i="5"/>
  <c r="L85" i="5"/>
  <c r="L84" i="5"/>
  <c r="L83" i="5"/>
  <c r="L82" i="5"/>
  <c r="L81" i="5"/>
  <c r="L80" i="5"/>
  <c r="L79" i="5"/>
  <c r="L78" i="5"/>
  <c r="L77" i="5"/>
  <c r="L76" i="5"/>
  <c r="L75" i="5"/>
  <c r="L74" i="5"/>
  <c r="L73" i="5"/>
  <c r="L72" i="5"/>
  <c r="L71" i="5"/>
  <c r="L70" i="5"/>
  <c r="L69" i="5"/>
  <c r="L68" i="5"/>
  <c r="L67" i="5"/>
  <c r="L66" i="5"/>
  <c r="L65" i="5"/>
  <c r="L64" i="5"/>
  <c r="L63" i="5"/>
  <c r="L62" i="5"/>
  <c r="L61" i="5"/>
  <c r="L60" i="5"/>
  <c r="L59" i="5"/>
  <c r="L58" i="5"/>
  <c r="L57" i="5"/>
  <c r="L56" i="5"/>
  <c r="L55" i="5"/>
  <c r="L54" i="5"/>
  <c r="L53" i="5"/>
  <c r="L52" i="5"/>
  <c r="L51" i="5"/>
  <c r="L50" i="5"/>
  <c r="L49" i="5"/>
  <c r="L48" i="5"/>
  <c r="L47" i="5"/>
  <c r="L46" i="5"/>
  <c r="L45" i="5"/>
  <c r="L44" i="5"/>
  <c r="L43" i="5"/>
  <c r="L42" i="5"/>
  <c r="L41" i="5"/>
  <c r="L40" i="5"/>
  <c r="L39" i="5"/>
  <c r="L38" i="5"/>
  <c r="L37" i="5"/>
  <c r="L36" i="5"/>
  <c r="L35" i="5"/>
  <c r="L34" i="5"/>
  <c r="L33" i="5"/>
  <c r="L32" i="5"/>
  <c r="L31" i="5"/>
  <c r="L30" i="5"/>
  <c r="L29" i="5"/>
  <c r="L28" i="5"/>
  <c r="L27" i="5"/>
  <c r="L26" i="5"/>
  <c r="L25" i="5"/>
  <c r="L24" i="5"/>
  <c r="L23" i="5"/>
  <c r="L22" i="5"/>
  <c r="L21" i="5"/>
  <c r="L12" i="5"/>
  <c r="I182" i="5"/>
  <c r="I181" i="5"/>
  <c r="I180" i="5"/>
  <c r="I179" i="5"/>
  <c r="I178" i="5"/>
  <c r="I177" i="5"/>
  <c r="I176" i="5"/>
  <c r="I175" i="5"/>
  <c r="I174" i="5"/>
  <c r="I173" i="5"/>
  <c r="I172" i="5"/>
  <c r="I171" i="5"/>
  <c r="I170" i="5"/>
  <c r="I169" i="5"/>
  <c r="I168" i="5"/>
  <c r="I167" i="5"/>
  <c r="I166" i="5"/>
  <c r="I165" i="5"/>
  <c r="I164" i="5"/>
  <c r="I163" i="5"/>
  <c r="I162" i="5"/>
  <c r="I161" i="5"/>
  <c r="I160" i="5"/>
  <c r="I159" i="5"/>
  <c r="I158" i="5"/>
  <c r="I157" i="5"/>
  <c r="I156" i="5"/>
  <c r="I155" i="5"/>
  <c r="I154" i="5"/>
  <c r="I153" i="5"/>
  <c r="I152" i="5"/>
  <c r="I150" i="5"/>
  <c r="I149" i="5"/>
  <c r="I148" i="5"/>
  <c r="I147" i="5"/>
  <c r="I146" i="5"/>
  <c r="I145" i="5"/>
  <c r="I144" i="5"/>
  <c r="I143" i="5"/>
  <c r="I142" i="5"/>
  <c r="I141" i="5"/>
  <c r="I140" i="5"/>
  <c r="I139" i="5"/>
  <c r="I138" i="5"/>
  <c r="I137" i="5"/>
  <c r="I136" i="5"/>
  <c r="I135" i="5"/>
  <c r="I134" i="5"/>
  <c r="I133" i="5"/>
  <c r="I132" i="5"/>
  <c r="I131" i="5"/>
  <c r="I130" i="5"/>
  <c r="I129" i="5"/>
  <c r="I128" i="5"/>
  <c r="I127" i="5"/>
  <c r="I126" i="5"/>
  <c r="I125" i="5"/>
  <c r="I124" i="5"/>
  <c r="I123" i="5"/>
  <c r="I122" i="5"/>
  <c r="I121" i="5"/>
  <c r="I120" i="5"/>
  <c r="I119" i="5"/>
  <c r="I118" i="5"/>
  <c r="I117" i="5"/>
  <c r="I116" i="5"/>
  <c r="I115" i="5"/>
  <c r="I114" i="5"/>
  <c r="I113" i="5"/>
  <c r="I112" i="5"/>
  <c r="I111" i="5"/>
  <c r="I110" i="5"/>
  <c r="I109" i="5"/>
  <c r="I108" i="5"/>
  <c r="I107" i="5"/>
  <c r="I106" i="5"/>
  <c r="I105" i="5"/>
  <c r="I104" i="5"/>
  <c r="I103" i="5"/>
  <c r="I102" i="5"/>
  <c r="I101" i="5"/>
  <c r="I100" i="5"/>
  <c r="I99" i="5"/>
  <c r="I98" i="5"/>
  <c r="I97" i="5"/>
  <c r="I96" i="5"/>
  <c r="I95" i="5"/>
  <c r="I94" i="5"/>
  <c r="I93" i="5"/>
  <c r="I92" i="5"/>
  <c r="I91" i="5"/>
  <c r="I90" i="5"/>
  <c r="I89" i="5"/>
  <c r="I88" i="5"/>
  <c r="I87" i="5"/>
  <c r="I86" i="5"/>
  <c r="I85" i="5"/>
  <c r="I84" i="5"/>
  <c r="I83" i="5"/>
  <c r="I82" i="5"/>
  <c r="I81" i="5"/>
  <c r="I80" i="5"/>
  <c r="I79" i="5"/>
  <c r="I78" i="5"/>
  <c r="I77" i="5"/>
  <c r="I76" i="5"/>
  <c r="I75" i="5"/>
  <c r="I74" i="5"/>
  <c r="I73" i="5"/>
  <c r="I72" i="5"/>
  <c r="I71" i="5"/>
  <c r="I70" i="5"/>
  <c r="I69" i="5"/>
  <c r="I68" i="5"/>
  <c r="I67" i="5"/>
  <c r="I66" i="5"/>
  <c r="I65" i="5"/>
  <c r="I64" i="5"/>
  <c r="I63" i="5"/>
  <c r="I62" i="5"/>
  <c r="I61" i="5"/>
  <c r="I60" i="5"/>
  <c r="I59" i="5"/>
  <c r="I58" i="5"/>
  <c r="I57" i="5"/>
  <c r="I56" i="5"/>
  <c r="I55" i="5"/>
  <c r="I54" i="5"/>
  <c r="I53" i="5"/>
  <c r="I52" i="5"/>
  <c r="I51" i="5"/>
  <c r="I50" i="5"/>
  <c r="I49" i="5"/>
  <c r="I48" i="5"/>
  <c r="I47" i="5"/>
  <c r="I46" i="5"/>
  <c r="I45" i="5"/>
  <c r="I44" i="5"/>
  <c r="I43" i="5"/>
  <c r="I42" i="5"/>
  <c r="I41" i="5"/>
  <c r="I40" i="5"/>
  <c r="I39" i="5"/>
  <c r="I38" i="5"/>
  <c r="I37" i="5"/>
  <c r="I36" i="5"/>
  <c r="I35" i="5"/>
  <c r="I34" i="5"/>
  <c r="I33" i="5"/>
  <c r="I32" i="5"/>
  <c r="I31" i="5"/>
  <c r="I30" i="5"/>
  <c r="I29" i="5"/>
  <c r="I28" i="5"/>
  <c r="I27" i="5"/>
  <c r="I26" i="5"/>
  <c r="I25" i="5"/>
  <c r="I24" i="5"/>
  <c r="I23" i="5"/>
  <c r="I22" i="5"/>
  <c r="I21" i="5"/>
  <c r="I12" i="5"/>
  <c r="F182" i="5"/>
  <c r="F181" i="5"/>
  <c r="F180" i="5"/>
  <c r="F179" i="5"/>
  <c r="F178" i="5"/>
  <c r="F177" i="5"/>
  <c r="F176" i="5"/>
  <c r="F175" i="5"/>
  <c r="F174" i="5"/>
  <c r="F173" i="5"/>
  <c r="F172" i="5"/>
  <c r="F171" i="5"/>
  <c r="F170" i="5"/>
  <c r="F169" i="5"/>
  <c r="F168" i="5"/>
  <c r="F167" i="5"/>
  <c r="F166" i="5"/>
  <c r="F165" i="5"/>
  <c r="F164" i="5"/>
  <c r="F163" i="5"/>
  <c r="F162" i="5"/>
  <c r="F161" i="5"/>
  <c r="F160" i="5"/>
  <c r="F159" i="5"/>
  <c r="F158" i="5"/>
  <c r="F157" i="5"/>
  <c r="F156" i="5"/>
  <c r="F155" i="5"/>
  <c r="F154" i="5"/>
  <c r="F153" i="5"/>
  <c r="F152" i="5"/>
  <c r="F150" i="5"/>
  <c r="F149" i="5"/>
  <c r="F148" i="5"/>
  <c r="F147" i="5"/>
  <c r="F146" i="5"/>
  <c r="F145" i="5"/>
  <c r="F144" i="5"/>
  <c r="F143" i="5"/>
  <c r="F142" i="5"/>
  <c r="F141" i="5"/>
  <c r="F140" i="5"/>
  <c r="F139" i="5"/>
  <c r="F138" i="5"/>
  <c r="F137" i="5"/>
  <c r="F136" i="5"/>
  <c r="F135" i="5"/>
  <c r="F134" i="5"/>
  <c r="F133" i="5"/>
  <c r="F132" i="5"/>
  <c r="F131" i="5"/>
  <c r="F130" i="5"/>
  <c r="F129" i="5"/>
  <c r="F128" i="5"/>
  <c r="F127" i="5"/>
  <c r="F126" i="5"/>
  <c r="F125" i="5"/>
  <c r="F124" i="5"/>
  <c r="F123" i="5"/>
  <c r="F122" i="5"/>
  <c r="F121" i="5"/>
  <c r="F120" i="5"/>
  <c r="F119" i="5"/>
  <c r="F118" i="5"/>
  <c r="F117" i="5"/>
  <c r="F116" i="5"/>
  <c r="F115" i="5"/>
  <c r="F114" i="5"/>
  <c r="F113" i="5"/>
  <c r="F112" i="5"/>
  <c r="F111" i="5"/>
  <c r="F110" i="5"/>
  <c r="F109" i="5"/>
  <c r="F108" i="5"/>
  <c r="F107" i="5"/>
  <c r="F106" i="5"/>
  <c r="F105" i="5"/>
  <c r="F104" i="5"/>
  <c r="F103" i="5"/>
  <c r="F102" i="5"/>
  <c r="F101" i="5"/>
  <c r="F100" i="5"/>
  <c r="F99" i="5"/>
  <c r="F98" i="5"/>
  <c r="F97" i="5"/>
  <c r="F96" i="5"/>
  <c r="F95" i="5"/>
  <c r="F94" i="5"/>
  <c r="F93" i="5"/>
  <c r="F92" i="5"/>
  <c r="F91" i="5"/>
  <c r="F90" i="5"/>
  <c r="F89" i="5"/>
  <c r="F88" i="5"/>
  <c r="F87" i="5"/>
  <c r="F86" i="5"/>
  <c r="F85" i="5"/>
  <c r="F84" i="5"/>
  <c r="F83" i="5"/>
  <c r="F82" i="5"/>
  <c r="F81" i="5"/>
  <c r="F80" i="5"/>
  <c r="F79" i="5"/>
  <c r="F78" i="5"/>
  <c r="F77" i="5"/>
  <c r="F76" i="5"/>
  <c r="F75" i="5"/>
  <c r="F74" i="5"/>
  <c r="F73" i="5"/>
  <c r="F72" i="5"/>
  <c r="F71" i="5"/>
  <c r="F70" i="5"/>
  <c r="F69" i="5"/>
  <c r="F68" i="5"/>
  <c r="F67" i="5"/>
  <c r="F66" i="5"/>
  <c r="F65" i="5"/>
  <c r="F64" i="5"/>
  <c r="F63" i="5"/>
  <c r="F62" i="5"/>
  <c r="F61" i="5"/>
  <c r="F60" i="5"/>
  <c r="F59" i="5"/>
  <c r="F58" i="5"/>
  <c r="F57" i="5"/>
  <c r="F56" i="5"/>
  <c r="F55" i="5"/>
  <c r="F54" i="5"/>
  <c r="F53" i="5"/>
  <c r="F52" i="5"/>
  <c r="F51" i="5"/>
  <c r="F50" i="5"/>
  <c r="F49" i="5"/>
  <c r="F48" i="5"/>
  <c r="F47" i="5"/>
  <c r="F46" i="5"/>
  <c r="F45" i="5"/>
  <c r="F44" i="5"/>
  <c r="F43" i="5"/>
  <c r="F42" i="5"/>
  <c r="F41" i="5"/>
  <c r="F40" i="5"/>
  <c r="F39" i="5"/>
  <c r="F38" i="5"/>
  <c r="F37" i="5"/>
  <c r="F36" i="5"/>
  <c r="F35" i="5"/>
  <c r="F34" i="5"/>
  <c r="F33" i="5"/>
  <c r="F32" i="5"/>
  <c r="F31" i="5"/>
  <c r="F30" i="5"/>
  <c r="F29" i="5"/>
  <c r="F28" i="5"/>
  <c r="F27" i="5"/>
  <c r="F26" i="5"/>
  <c r="F25" i="5"/>
  <c r="F24" i="5"/>
  <c r="F23" i="5"/>
  <c r="F22" i="5"/>
  <c r="F21" i="5"/>
  <c r="F12" i="5"/>
  <c r="N107" i="5"/>
  <c r="M107" i="5"/>
  <c r="K107" i="5"/>
  <c r="J107" i="5"/>
  <c r="H107" i="5"/>
  <c r="G107" i="5"/>
  <c r="E107" i="5"/>
  <c r="D107" i="5"/>
  <c r="N85" i="5"/>
  <c r="M85" i="5"/>
  <c r="K85" i="5"/>
  <c r="J85" i="5"/>
  <c r="H85" i="5"/>
  <c r="G85" i="5"/>
  <c r="E85" i="5"/>
  <c r="D85" i="5"/>
  <c r="N75" i="5"/>
  <c r="M75" i="5"/>
  <c r="K75" i="5"/>
  <c r="J75" i="5"/>
  <c r="H75" i="5"/>
  <c r="G75" i="5"/>
  <c r="E75" i="5"/>
  <c r="D75" i="5"/>
  <c r="P6" i="5"/>
  <c r="Q6" i="5"/>
  <c r="R6" i="5"/>
  <c r="S6" i="5"/>
  <c r="T6" i="5"/>
  <c r="U6" i="5"/>
  <c r="V6" i="5"/>
  <c r="P7" i="5"/>
  <c r="Q7" i="5"/>
  <c r="R7" i="5"/>
  <c r="S7" i="5"/>
  <c r="T7" i="5"/>
  <c r="U7" i="5"/>
  <c r="P8" i="5"/>
  <c r="Q8" i="5"/>
  <c r="R8" i="5"/>
  <c r="S8" i="5"/>
  <c r="T8" i="5"/>
  <c r="U8" i="5"/>
  <c r="P9" i="5"/>
  <c r="Q9" i="5"/>
  <c r="R9" i="5"/>
  <c r="S9" i="5"/>
  <c r="T9" i="5"/>
  <c r="U9" i="5"/>
  <c r="P10" i="5"/>
  <c r="Q10" i="5"/>
  <c r="R10" i="5"/>
  <c r="S10" i="5"/>
  <c r="T10" i="5"/>
  <c r="U10" i="5"/>
  <c r="P11" i="5"/>
  <c r="Q11" i="5"/>
  <c r="R11" i="5"/>
  <c r="S11" i="5"/>
  <c r="T11" i="5"/>
  <c r="U11" i="5"/>
  <c r="N181" i="5"/>
  <c r="M181" i="5"/>
  <c r="K181" i="5"/>
  <c r="J181" i="5"/>
  <c r="H181" i="5"/>
  <c r="G181" i="5"/>
  <c r="E181" i="5"/>
  <c r="D181" i="5"/>
  <c r="X180" i="5"/>
  <c r="X179" i="5"/>
  <c r="X178" i="5"/>
  <c r="X177" i="5"/>
  <c r="X176" i="5"/>
  <c r="X175" i="5"/>
  <c r="X174" i="5"/>
  <c r="X173" i="5"/>
  <c r="X172" i="5"/>
  <c r="X171" i="5"/>
  <c r="X170" i="5"/>
  <c r="X169" i="5"/>
  <c r="X168" i="5"/>
  <c r="X167" i="5"/>
  <c r="N166" i="5"/>
  <c r="M166" i="5"/>
  <c r="K166" i="5"/>
  <c r="J166" i="5"/>
  <c r="H166" i="5"/>
  <c r="G166" i="5"/>
  <c r="E166" i="5"/>
  <c r="D166" i="5"/>
  <c r="N163" i="5"/>
  <c r="M163" i="5"/>
  <c r="K163" i="5"/>
  <c r="J163" i="5"/>
  <c r="H163" i="5"/>
  <c r="G163" i="5"/>
  <c r="E163" i="5"/>
  <c r="D163" i="5"/>
  <c r="X162" i="5"/>
  <c r="X161" i="5"/>
  <c r="X158" i="5"/>
  <c r="X157" i="5"/>
  <c r="X156" i="5"/>
  <c r="X155" i="5"/>
  <c r="X154" i="5"/>
  <c r="X152" i="5"/>
  <c r="X151" i="5"/>
  <c r="N151" i="5"/>
  <c r="M151" i="5"/>
  <c r="K151" i="5"/>
  <c r="T151" i="5" s="1"/>
  <c r="J151" i="5"/>
  <c r="H151" i="5"/>
  <c r="I151" i="5" s="1"/>
  <c r="G151" i="5"/>
  <c r="E151" i="5"/>
  <c r="F151" i="5" s="1"/>
  <c r="D151" i="5"/>
  <c r="N140" i="5"/>
  <c r="M140" i="5"/>
  <c r="K140" i="5"/>
  <c r="J140" i="5"/>
  <c r="H140" i="5"/>
  <c r="G140" i="5"/>
  <c r="E140" i="5"/>
  <c r="D140" i="5"/>
  <c r="X110" i="5"/>
  <c r="X109" i="5"/>
  <c r="X108" i="5"/>
  <c r="X107" i="5"/>
  <c r="X106" i="5"/>
  <c r="X105" i="5"/>
  <c r="X104" i="5"/>
  <c r="X88" i="5"/>
  <c r="X87" i="5"/>
  <c r="X86" i="5"/>
  <c r="X57" i="5"/>
  <c r="N54" i="5"/>
  <c r="M54" i="5"/>
  <c r="K54" i="5"/>
  <c r="J54" i="5"/>
  <c r="H54" i="5"/>
  <c r="G54" i="5"/>
  <c r="E54" i="5"/>
  <c r="D54" i="5"/>
  <c r="X53" i="5"/>
  <c r="X52" i="5"/>
  <c r="X51" i="5"/>
  <c r="X50" i="5"/>
  <c r="X49" i="5"/>
  <c r="X48" i="5"/>
  <c r="N41" i="5"/>
  <c r="M41" i="5"/>
  <c r="K41" i="5"/>
  <c r="J41" i="5"/>
  <c r="H41" i="5"/>
  <c r="G41" i="5"/>
  <c r="E41" i="5"/>
  <c r="D41" i="5"/>
  <c r="X24" i="5"/>
  <c r="X23" i="5"/>
  <c r="X22" i="5"/>
  <c r="N21" i="5"/>
  <c r="M21" i="5"/>
  <c r="K21" i="5"/>
  <c r="J21" i="5"/>
  <c r="H21" i="5"/>
  <c r="G21" i="5"/>
  <c r="E21" i="5"/>
  <c r="D21" i="5"/>
  <c r="U20" i="5"/>
  <c r="T20" i="5"/>
  <c r="S20" i="5"/>
  <c r="O20" i="5"/>
  <c r="L20" i="5"/>
  <c r="I20" i="5"/>
  <c r="F20" i="5"/>
  <c r="U19" i="5"/>
  <c r="T19" i="5"/>
  <c r="S19" i="5"/>
  <c r="O19" i="5"/>
  <c r="F19" i="5"/>
  <c r="U18" i="5"/>
  <c r="T18" i="5"/>
  <c r="S18" i="5"/>
  <c r="O18" i="5"/>
  <c r="L18" i="5"/>
  <c r="I18" i="5"/>
  <c r="F18" i="5"/>
  <c r="U17" i="5"/>
  <c r="T17" i="5"/>
  <c r="S17" i="5"/>
  <c r="O17" i="5"/>
  <c r="L17" i="5"/>
  <c r="I17" i="5"/>
  <c r="F17" i="5"/>
  <c r="U16" i="5"/>
  <c r="T16" i="5"/>
  <c r="S16" i="5"/>
  <c r="O16" i="5"/>
  <c r="L16" i="5"/>
  <c r="I16" i="5"/>
  <c r="F16" i="5"/>
  <c r="U15" i="5"/>
  <c r="T15" i="5"/>
  <c r="S15" i="5"/>
  <c r="U14" i="5"/>
  <c r="T14" i="5"/>
  <c r="S14" i="5"/>
  <c r="U13" i="5"/>
  <c r="T13" i="5"/>
  <c r="S13" i="5"/>
  <c r="N12" i="5"/>
  <c r="M12" i="5"/>
  <c r="H12" i="5"/>
  <c r="G12" i="5"/>
  <c r="E12" i="5"/>
  <c r="D12" i="5"/>
  <c r="S151" i="5" l="1"/>
  <c r="O151" i="5"/>
  <c r="P151" i="5"/>
  <c r="U151" i="5"/>
  <c r="Q151" i="5"/>
  <c r="L151" i="5"/>
  <c r="R151" i="5"/>
  <c r="V23" i="1"/>
  <c r="W18" i="1"/>
  <c r="W13" i="1"/>
  <c r="W71" i="1"/>
  <c r="V71" i="1"/>
  <c r="U71" i="1"/>
  <c r="T71" i="1"/>
  <c r="S71" i="1"/>
  <c r="R71" i="1"/>
  <c r="Q71" i="1"/>
  <c r="N71" i="1"/>
  <c r="K71" i="1"/>
  <c r="H71" i="1"/>
  <c r="W70" i="1"/>
  <c r="V70" i="1"/>
  <c r="U70" i="1"/>
  <c r="T70" i="1"/>
  <c r="S70" i="1"/>
  <c r="R70" i="1"/>
  <c r="Q70" i="1"/>
  <c r="N70" i="1"/>
  <c r="K70" i="1"/>
  <c r="H70" i="1"/>
  <c r="W69" i="1"/>
  <c r="V69" i="1"/>
  <c r="U69" i="1"/>
  <c r="T69" i="1"/>
  <c r="S69" i="1"/>
  <c r="R69" i="1"/>
  <c r="Q69" i="1"/>
  <c r="N69" i="1"/>
  <c r="K69" i="1"/>
  <c r="H69" i="1"/>
  <c r="W68" i="1"/>
  <c r="V68" i="1"/>
  <c r="U68" i="1"/>
  <c r="T68" i="1"/>
  <c r="S68" i="1"/>
  <c r="R68" i="1"/>
  <c r="Q68" i="1"/>
  <c r="N68" i="1"/>
  <c r="K68" i="1"/>
  <c r="H68" i="1"/>
  <c r="W67" i="1"/>
  <c r="V67" i="1"/>
  <c r="U67" i="1"/>
  <c r="T67" i="1"/>
  <c r="S67" i="1"/>
  <c r="R67" i="1"/>
  <c r="Q67" i="1"/>
  <c r="N67" i="1"/>
  <c r="K67" i="1"/>
  <c r="H67" i="1"/>
  <c r="W66" i="1"/>
  <c r="V66" i="1"/>
  <c r="U66" i="1"/>
  <c r="T66" i="1"/>
  <c r="S66" i="1"/>
  <c r="R66" i="1"/>
  <c r="Q66" i="1"/>
  <c r="N66" i="1"/>
  <c r="K66" i="1"/>
  <c r="H66" i="1"/>
  <c r="W65" i="1"/>
  <c r="V65" i="1"/>
  <c r="U65" i="1"/>
  <c r="T65" i="1"/>
  <c r="S65" i="1"/>
  <c r="R65" i="1"/>
  <c r="Q65" i="1"/>
  <c r="N65" i="1"/>
  <c r="K65" i="1"/>
  <c r="H65" i="1"/>
  <c r="W64" i="1"/>
  <c r="V64" i="1"/>
  <c r="U64" i="1"/>
  <c r="T64" i="1"/>
  <c r="S64" i="1"/>
  <c r="R64" i="1"/>
  <c r="Q64" i="1"/>
  <c r="N64" i="1"/>
  <c r="K64" i="1"/>
  <c r="H64" i="1"/>
  <c r="W63" i="1"/>
  <c r="V63" i="1"/>
  <c r="U63" i="1"/>
  <c r="T63" i="1"/>
  <c r="S63" i="1"/>
  <c r="R63" i="1"/>
  <c r="Q63" i="1"/>
  <c r="N63" i="1"/>
  <c r="K63" i="1"/>
  <c r="H63" i="1"/>
  <c r="W62" i="1"/>
  <c r="V62" i="1"/>
  <c r="U62" i="1"/>
  <c r="T62" i="1"/>
  <c r="S62" i="1"/>
  <c r="R62" i="1"/>
  <c r="Q62" i="1"/>
  <c r="N62" i="1"/>
  <c r="K62" i="1"/>
  <c r="H62" i="1"/>
  <c r="W61" i="1"/>
  <c r="V61" i="1"/>
  <c r="U61" i="1"/>
  <c r="T61" i="1"/>
  <c r="S61" i="1"/>
  <c r="R61" i="1"/>
  <c r="Q61" i="1"/>
  <c r="N61" i="1"/>
  <c r="K61" i="1"/>
  <c r="H61" i="1"/>
  <c r="W60" i="1"/>
  <c r="V60" i="1"/>
  <c r="U60" i="1"/>
  <c r="T60" i="1"/>
  <c r="S60" i="1"/>
  <c r="R60" i="1"/>
  <c r="Q60" i="1"/>
  <c r="N60" i="1"/>
  <c r="K60" i="1"/>
  <c r="H60" i="1"/>
  <c r="W59" i="1"/>
  <c r="V59" i="1"/>
  <c r="U59" i="1"/>
  <c r="T59" i="1"/>
  <c r="S59" i="1"/>
  <c r="R59" i="1"/>
  <c r="Q59" i="1"/>
  <c r="N59" i="1"/>
  <c r="K59" i="1"/>
  <c r="H59" i="1"/>
  <c r="W58" i="1"/>
  <c r="V58" i="1"/>
  <c r="U58" i="1"/>
  <c r="T58" i="1"/>
  <c r="S58" i="1"/>
  <c r="R58" i="1"/>
  <c r="Q58" i="1"/>
  <c r="N58" i="1"/>
  <c r="K58" i="1"/>
  <c r="H58" i="1"/>
  <c r="W57" i="1"/>
  <c r="V57" i="1"/>
  <c r="U57" i="1"/>
  <c r="T57" i="1"/>
  <c r="S57" i="1"/>
  <c r="R57" i="1"/>
  <c r="Q57" i="1"/>
  <c r="N57" i="1"/>
  <c r="K57" i="1"/>
  <c r="H57" i="1"/>
  <c r="W56" i="1"/>
  <c r="V56" i="1"/>
  <c r="U56" i="1"/>
  <c r="T56" i="1"/>
  <c r="S56" i="1"/>
  <c r="R56" i="1"/>
  <c r="Q56" i="1"/>
  <c r="N56" i="1"/>
  <c r="K56" i="1"/>
  <c r="H56" i="1"/>
  <c r="W55" i="1"/>
  <c r="V55" i="1"/>
  <c r="U55" i="1"/>
  <c r="T55" i="1"/>
  <c r="S55" i="1"/>
  <c r="R55" i="1"/>
  <c r="Q55" i="1"/>
  <c r="N55" i="1"/>
  <c r="K55" i="1"/>
  <c r="H55" i="1"/>
  <c r="W54" i="1"/>
  <c r="V54" i="1"/>
  <c r="U54" i="1"/>
  <c r="T54" i="1"/>
  <c r="S54" i="1"/>
  <c r="R54" i="1"/>
  <c r="Q54" i="1"/>
  <c r="N54" i="1"/>
  <c r="K54" i="1"/>
  <c r="H54" i="1"/>
  <c r="W53" i="1"/>
  <c r="V53" i="1"/>
  <c r="U53" i="1"/>
  <c r="T53" i="1"/>
  <c r="S53" i="1"/>
  <c r="R53" i="1"/>
  <c r="Q53" i="1"/>
  <c r="N53" i="1"/>
  <c r="K53" i="1"/>
  <c r="H53" i="1"/>
  <c r="W52" i="1"/>
  <c r="V52" i="1"/>
  <c r="U52" i="1"/>
  <c r="T52" i="1"/>
  <c r="S52" i="1"/>
  <c r="R52" i="1"/>
  <c r="Q52" i="1"/>
  <c r="N52" i="1"/>
  <c r="K52" i="1"/>
  <c r="H52" i="1"/>
  <c r="W51" i="1"/>
  <c r="V51" i="1"/>
  <c r="U51" i="1"/>
  <c r="T51" i="1"/>
  <c r="S51" i="1"/>
  <c r="R51" i="1"/>
  <c r="Q51" i="1"/>
  <c r="N51" i="1"/>
  <c r="K51" i="1"/>
  <c r="H51" i="1"/>
  <c r="W50" i="1"/>
  <c r="V50" i="1"/>
  <c r="U50" i="1"/>
  <c r="T50" i="1"/>
  <c r="S50" i="1"/>
  <c r="R50" i="1"/>
  <c r="Q50" i="1"/>
  <c r="N50" i="1"/>
  <c r="K50" i="1"/>
  <c r="H50" i="1"/>
  <c r="W49" i="1"/>
  <c r="V49" i="1"/>
  <c r="U49" i="1"/>
  <c r="T49" i="1"/>
  <c r="S49" i="1"/>
  <c r="R49" i="1"/>
  <c r="Q49" i="1"/>
  <c r="N49" i="1"/>
  <c r="K49" i="1"/>
  <c r="H49" i="1"/>
  <c r="W48" i="1"/>
  <c r="V48" i="1"/>
  <c r="U48" i="1"/>
  <c r="T48" i="1"/>
  <c r="S48" i="1"/>
  <c r="R48" i="1"/>
  <c r="Q48" i="1"/>
  <c r="N48" i="1"/>
  <c r="K48" i="1"/>
  <c r="H48" i="1"/>
  <c r="W47" i="1"/>
  <c r="V47" i="1"/>
  <c r="U47" i="1"/>
  <c r="T47" i="1"/>
  <c r="S47" i="1"/>
  <c r="R47" i="1"/>
  <c r="Q47" i="1"/>
  <c r="N47" i="1"/>
  <c r="K47" i="1"/>
  <c r="H47" i="1"/>
  <c r="W46" i="1"/>
  <c r="V46" i="1"/>
  <c r="U46" i="1"/>
  <c r="T46" i="1"/>
  <c r="S46" i="1"/>
  <c r="R46" i="1"/>
  <c r="Q46" i="1"/>
  <c r="N46" i="1"/>
  <c r="K46" i="1"/>
  <c r="H46" i="1"/>
  <c r="W45" i="1"/>
  <c r="V45" i="1"/>
  <c r="U45" i="1"/>
  <c r="T45" i="1"/>
  <c r="S45" i="1"/>
  <c r="R45" i="1"/>
  <c r="Q45" i="1"/>
  <c r="N45" i="1"/>
  <c r="K45" i="1"/>
  <c r="H45" i="1"/>
  <c r="W44" i="1"/>
  <c r="V44" i="1"/>
  <c r="U44" i="1"/>
  <c r="T44" i="1"/>
  <c r="S44" i="1"/>
  <c r="R44" i="1"/>
  <c r="Q44" i="1"/>
  <c r="N44" i="1"/>
  <c r="K44" i="1"/>
  <c r="H44" i="1"/>
  <c r="W43" i="1"/>
  <c r="V43" i="1"/>
  <c r="U43" i="1"/>
  <c r="T43" i="1"/>
  <c r="S43" i="1"/>
  <c r="R43" i="1"/>
  <c r="Q43" i="1"/>
  <c r="N43" i="1"/>
  <c r="K43" i="1"/>
  <c r="H43" i="1"/>
  <c r="W42" i="1"/>
  <c r="V42" i="1"/>
  <c r="U42" i="1"/>
  <c r="T42" i="1"/>
  <c r="S42" i="1"/>
  <c r="R42" i="1"/>
  <c r="Q42" i="1"/>
  <c r="N42" i="1"/>
  <c r="K42" i="1"/>
  <c r="H42" i="1"/>
  <c r="W41" i="1"/>
  <c r="V41" i="1"/>
  <c r="U41" i="1"/>
  <c r="T41" i="1"/>
  <c r="S41" i="1"/>
  <c r="R41" i="1"/>
  <c r="Q41" i="1"/>
  <c r="N41" i="1"/>
  <c r="K41" i="1"/>
  <c r="H41" i="1"/>
  <c r="W40" i="1"/>
  <c r="V40" i="1"/>
  <c r="U40" i="1"/>
  <c r="T40" i="1"/>
  <c r="S40" i="1"/>
  <c r="R40" i="1"/>
  <c r="Q40" i="1"/>
  <c r="N40" i="1"/>
  <c r="K40" i="1"/>
  <c r="H40" i="1"/>
  <c r="W39" i="1"/>
  <c r="V39" i="1"/>
  <c r="U39" i="1"/>
  <c r="T39" i="1"/>
  <c r="S39" i="1"/>
  <c r="R39" i="1"/>
  <c r="Q39" i="1"/>
  <c r="N39" i="1"/>
  <c r="K39" i="1"/>
  <c r="H39" i="1"/>
  <c r="W38" i="1"/>
  <c r="V38" i="1"/>
  <c r="U38" i="1"/>
  <c r="T38" i="1"/>
  <c r="S38" i="1"/>
  <c r="R38" i="1"/>
  <c r="Q38" i="1"/>
  <c r="N38" i="1"/>
  <c r="K38" i="1"/>
  <c r="H38" i="1"/>
  <c r="W37" i="1"/>
  <c r="V37" i="1"/>
  <c r="U37" i="1"/>
  <c r="T37" i="1"/>
  <c r="S37" i="1"/>
  <c r="R37" i="1"/>
  <c r="Q37" i="1"/>
  <c r="N37" i="1"/>
  <c r="K37" i="1"/>
  <c r="H37" i="1"/>
  <c r="W36" i="1"/>
  <c r="V36" i="1"/>
  <c r="U36" i="1"/>
  <c r="T36" i="1"/>
  <c r="S36" i="1"/>
  <c r="R36" i="1"/>
  <c r="Q36" i="1"/>
  <c r="N36" i="1"/>
  <c r="K36" i="1"/>
  <c r="H36" i="1"/>
  <c r="W35" i="1"/>
  <c r="V35" i="1"/>
  <c r="U35" i="1"/>
  <c r="T35" i="1"/>
  <c r="S35" i="1"/>
  <c r="R35" i="1"/>
  <c r="Q35" i="1"/>
  <c r="N35" i="1"/>
  <c r="K35" i="1"/>
  <c r="H35" i="1"/>
  <c r="W34" i="1"/>
  <c r="V34" i="1"/>
  <c r="U34" i="1"/>
  <c r="T34" i="1"/>
  <c r="S34" i="1"/>
  <c r="R34" i="1"/>
  <c r="Q34" i="1"/>
  <c r="N34" i="1"/>
  <c r="K34" i="1"/>
  <c r="H34" i="1"/>
  <c r="W33" i="1"/>
  <c r="V33" i="1"/>
  <c r="U33" i="1"/>
  <c r="T33" i="1"/>
  <c r="S33" i="1"/>
  <c r="R33" i="1"/>
  <c r="Q33" i="1"/>
  <c r="N33" i="1"/>
  <c r="K33" i="1"/>
  <c r="H33" i="1"/>
  <c r="W32" i="1"/>
  <c r="V32" i="1"/>
  <c r="U32" i="1"/>
  <c r="T32" i="1"/>
  <c r="S32" i="1"/>
  <c r="R32" i="1"/>
  <c r="Q32" i="1"/>
  <c r="N32" i="1"/>
  <c r="K32" i="1"/>
  <c r="H32" i="1"/>
  <c r="W31" i="1"/>
  <c r="V31" i="1"/>
  <c r="U31" i="1"/>
  <c r="T31" i="1"/>
  <c r="S31" i="1"/>
  <c r="R31" i="1"/>
  <c r="Q31" i="1"/>
  <c r="N31" i="1"/>
  <c r="K31" i="1"/>
  <c r="H31" i="1"/>
  <c r="W30" i="1"/>
  <c r="V30" i="1"/>
  <c r="U30" i="1"/>
  <c r="T30" i="1"/>
  <c r="S30" i="1"/>
  <c r="R30" i="1"/>
  <c r="Q30" i="1"/>
  <c r="N30" i="1"/>
  <c r="K30" i="1"/>
  <c r="H30" i="1"/>
  <c r="W29" i="1"/>
  <c r="V29" i="1"/>
  <c r="U29" i="1"/>
  <c r="T29" i="1"/>
  <c r="S29" i="1"/>
  <c r="R29" i="1"/>
  <c r="Q29" i="1"/>
  <c r="N29" i="1"/>
  <c r="K29" i="1"/>
  <c r="H29" i="1"/>
  <c r="W28" i="1"/>
  <c r="V28" i="1"/>
  <c r="U28" i="1"/>
  <c r="T28" i="1"/>
  <c r="S28" i="1"/>
  <c r="R28" i="1"/>
  <c r="Q28" i="1"/>
  <c r="N28" i="1"/>
  <c r="K28" i="1"/>
  <c r="H28" i="1"/>
  <c r="W27" i="1"/>
  <c r="V27" i="1"/>
  <c r="U27" i="1"/>
  <c r="T27" i="1"/>
  <c r="S27" i="1"/>
  <c r="R27" i="1"/>
  <c r="Q27" i="1"/>
  <c r="N27" i="1"/>
  <c r="K27" i="1"/>
  <c r="H27" i="1"/>
  <c r="W26" i="1"/>
  <c r="V26" i="1"/>
  <c r="U26" i="1"/>
  <c r="T26" i="1"/>
  <c r="S26" i="1"/>
  <c r="R26" i="1"/>
  <c r="Q26" i="1"/>
  <c r="K26" i="1"/>
  <c r="H26" i="1"/>
  <c r="W25" i="1"/>
  <c r="V25" i="1"/>
  <c r="U25" i="1"/>
  <c r="T25" i="1"/>
  <c r="S25" i="1"/>
  <c r="R25" i="1"/>
  <c r="Q25" i="1"/>
  <c r="K25" i="1"/>
  <c r="H25" i="1"/>
  <c r="W24" i="1"/>
  <c r="V24" i="1"/>
  <c r="U24" i="1"/>
  <c r="T24" i="1"/>
  <c r="S24" i="1"/>
  <c r="R24" i="1"/>
  <c r="Q24" i="1"/>
  <c r="K24" i="1"/>
  <c r="H24" i="1"/>
  <c r="W23" i="1"/>
  <c r="U23" i="1"/>
  <c r="T23" i="1"/>
  <c r="S23" i="1"/>
  <c r="R23" i="1"/>
  <c r="Q23" i="1"/>
  <c r="N23" i="1"/>
  <c r="K23" i="1"/>
  <c r="W22" i="1"/>
  <c r="V22" i="1"/>
  <c r="U22" i="1"/>
  <c r="T22" i="1"/>
  <c r="S22" i="1"/>
  <c r="R22" i="1"/>
  <c r="Q22" i="1"/>
  <c r="N22" i="1"/>
  <c r="K22" i="1"/>
  <c r="H22" i="1"/>
  <c r="W21" i="1"/>
  <c r="V21" i="1"/>
  <c r="U21" i="1"/>
  <c r="T21" i="1"/>
  <c r="S21" i="1"/>
  <c r="R21" i="1"/>
  <c r="Q21" i="1"/>
  <c r="N21" i="1"/>
  <c r="K21" i="1"/>
  <c r="H21" i="1"/>
  <c r="W20" i="1"/>
  <c r="V20" i="1"/>
  <c r="U20" i="1"/>
  <c r="T20" i="1"/>
  <c r="S20" i="1"/>
  <c r="R20" i="1"/>
  <c r="Q20" i="1"/>
  <c r="N20" i="1"/>
  <c r="K20" i="1"/>
  <c r="H20" i="1"/>
  <c r="V18" i="1"/>
  <c r="U18" i="1"/>
  <c r="T18" i="1"/>
  <c r="S18" i="1"/>
  <c r="R18" i="1"/>
  <c r="Q18" i="1"/>
  <c r="N18" i="1"/>
  <c r="K18" i="1"/>
  <c r="H18" i="1"/>
  <c r="Z17" i="1"/>
  <c r="W17" i="1"/>
  <c r="V17" i="1"/>
  <c r="U17" i="1"/>
  <c r="T17" i="1"/>
  <c r="S17" i="1"/>
  <c r="R17" i="1"/>
  <c r="Q17" i="1"/>
  <c r="N17" i="1"/>
  <c r="K17" i="1"/>
  <c r="H17" i="1"/>
  <c r="Z16" i="1"/>
  <c r="W16" i="1"/>
  <c r="V16" i="1"/>
  <c r="U16" i="1"/>
  <c r="T16" i="1"/>
  <c r="S16" i="1"/>
  <c r="R16" i="1"/>
  <c r="Q16" i="1"/>
  <c r="N16" i="1"/>
  <c r="K16" i="1"/>
  <c r="H16" i="1"/>
  <c r="W15" i="1"/>
  <c r="V15" i="1"/>
  <c r="U15" i="1"/>
  <c r="T15" i="1"/>
  <c r="S15" i="1"/>
  <c r="R15" i="1"/>
  <c r="Q15" i="1"/>
  <c r="Z14" i="1"/>
  <c r="W14" i="1"/>
  <c r="V14" i="1"/>
  <c r="U14" i="1"/>
  <c r="T14" i="1"/>
  <c r="S14" i="1"/>
  <c r="R14" i="1"/>
  <c r="Q14" i="1"/>
  <c r="N14" i="1"/>
  <c r="K14" i="1"/>
  <c r="H14" i="1"/>
  <c r="Z13" i="1"/>
  <c r="V13" i="1"/>
  <c r="U13" i="1"/>
  <c r="T13" i="1"/>
  <c r="S13" i="1"/>
  <c r="R13" i="1"/>
  <c r="Q13" i="1"/>
  <c r="N13" i="1"/>
  <c r="K13" i="1"/>
  <c r="H13" i="1"/>
  <c r="Z12" i="1"/>
  <c r="W12" i="1"/>
  <c r="V12" i="1"/>
  <c r="U12" i="1"/>
  <c r="T12" i="1"/>
  <c r="S12" i="1"/>
  <c r="R12" i="1"/>
  <c r="Q12" i="1"/>
  <c r="N12" i="1"/>
  <c r="K12" i="1"/>
  <c r="H12" i="1"/>
  <c r="Z11" i="1"/>
  <c r="W11" i="1"/>
  <c r="V11" i="1"/>
  <c r="U11" i="1"/>
  <c r="T11" i="1"/>
  <c r="S11" i="1"/>
  <c r="R11" i="1"/>
  <c r="Q11" i="1"/>
  <c r="N11" i="1"/>
  <c r="K11" i="1"/>
  <c r="H11" i="1"/>
  <c r="Z10" i="1"/>
  <c r="W10" i="1"/>
  <c r="V10" i="1"/>
  <c r="U10" i="1"/>
  <c r="T10" i="1"/>
  <c r="S10" i="1"/>
  <c r="R10" i="1"/>
  <c r="Q10" i="1"/>
  <c r="N10" i="1"/>
  <c r="K10" i="1"/>
  <c r="H10" i="1"/>
  <c r="Z9" i="1"/>
  <c r="W9" i="1"/>
  <c r="V9" i="1"/>
  <c r="U9" i="1"/>
  <c r="T9" i="1"/>
  <c r="S9" i="1"/>
  <c r="R9" i="1"/>
  <c r="Q9" i="1"/>
  <c r="N9" i="1"/>
  <c r="K9" i="1"/>
  <c r="H9" i="1"/>
  <c r="W8" i="1"/>
  <c r="V8" i="1"/>
  <c r="U8" i="1"/>
  <c r="T8" i="1"/>
  <c r="S8" i="1"/>
  <c r="R8" i="1"/>
  <c r="K8" i="1"/>
  <c r="H8" i="1"/>
  <c r="W7" i="1"/>
  <c r="V7" i="1"/>
  <c r="U7" i="1"/>
  <c r="T7" i="1"/>
  <c r="S7" i="1"/>
  <c r="R7" i="1"/>
  <c r="K7" i="1"/>
  <c r="H7" i="1"/>
  <c r="W6" i="1"/>
  <c r="V6" i="1"/>
  <c r="U6" i="1"/>
  <c r="T6" i="1"/>
  <c r="S6" i="1"/>
  <c r="R6" i="1"/>
  <c r="Q6" i="1"/>
  <c r="N6" i="1"/>
  <c r="K6" i="1"/>
  <c r="H6" i="1"/>
</calcChain>
</file>

<file path=xl/sharedStrings.xml><?xml version="1.0" encoding="utf-8"?>
<sst xmlns="http://schemas.openxmlformats.org/spreadsheetml/2006/main" count="521" uniqueCount="223">
  <si>
    <t>EJECUCIÓN PRESUPUESTAL REGIONALIZADA DE PROYECTOS DE INVERSIÓN 2022 -20225</t>
  </si>
  <si>
    <t>Pesos</t>
  </si>
  <si>
    <t xml:space="preserve">PROYECTO DE INVERSIÓN REGIONALIZADO </t>
  </si>
  <si>
    <t>VARIACIÓN ABSOLUTA DE COMPROMISOS</t>
  </si>
  <si>
    <t>VARIACIÓN PORCENTUAL COMPROMISOS</t>
  </si>
  <si>
    <t>UNIDAD EJECUTORA</t>
  </si>
  <si>
    <t>RUBRO/PROYECTO</t>
  </si>
  <si>
    <t>DESCRIPCIÓN PROYECTO DE INVERSIÓN</t>
  </si>
  <si>
    <t>REGIÓN</t>
  </si>
  <si>
    <t>APR. VIGENTE</t>
  </si>
  <si>
    <t>COMPROMISOS</t>
  </si>
  <si>
    <t>%EJEC</t>
  </si>
  <si>
    <t>23 - 22</t>
  </si>
  <si>
    <t>24 -23</t>
  </si>
  <si>
    <t>25 -24</t>
  </si>
  <si>
    <t>23/22</t>
  </si>
  <si>
    <t>24/23</t>
  </si>
  <si>
    <t>25/24</t>
  </si>
  <si>
    <t>13-15-00  FONDO ADAPTACIÓN</t>
  </si>
  <si>
    <t>C-1303-1000-2 / BPIN 2019011000191</t>
  </si>
  <si>
    <t>RECONSTRUCCIÓN DE ZONAS E INFRAESTRUCTURAS AFECTADAS POR LA OCURRENCIA DEL FENÓMENO DE LA NIÑA 2010-2011</t>
  </si>
  <si>
    <t>Nacional</t>
  </si>
  <si>
    <t>C-1303-1000-3 / BPIN 2021011000053</t>
  </si>
  <si>
    <t>CONSTRUCCION DE VIVIENDAS EN EL NUEVO CASCO URBANO DE GRAMALOTE</t>
  </si>
  <si>
    <t>Norte de Santander</t>
  </si>
  <si>
    <t xml:space="preserve">C-1399-1000-1 / BPIN </t>
  </si>
  <si>
    <t>FORTALECIMIENTO DE LA CAPACIDAD INSTITUCIONAL EN LA GESTIÓN DE INFORMACIÓN. BOGOTÁ</t>
  </si>
  <si>
    <t>Bogotá</t>
  </si>
  <si>
    <t>C-1303-1000-6 / BPIN 202300000000288</t>
  </si>
  <si>
    <t>IMPLEMENTACIÓN DE MEDIDAS DE RECUPERACIÓN DE LAS DINÁMICAS HÍDRICAS NATURALES DE LA REGIÓN DE LA MOJANA EN EL CONTEXTO ACTUAL DE CAMBIO CLIMÁTICO Y REDUCCIÓN DE RIESGO  BOLÍVAR, SUCRE, CÓRDOBA, ANTIOQUIA</t>
  </si>
  <si>
    <t>Antioquia</t>
  </si>
  <si>
    <t>Bolívar</t>
  </si>
  <si>
    <t>Córdoba</t>
  </si>
  <si>
    <t>Sucre</t>
  </si>
  <si>
    <t>C-1399-1000-2 / BPIN 202400000000143</t>
  </si>
  <si>
    <t>FORTALECIMIENTO DE LA CAPACIDAD INSTITUCIONAL EN LA GESTIÓN, SEGUIMIENTO Y CONTROL DE LOS PROYECTOS DEL FONDO ADAPTACIÓN NACIONAL</t>
  </si>
  <si>
    <t>C-1302-1000-1 / BPIN 202300000000424</t>
  </si>
  <si>
    <t>FORTALECIMIENTO FINANCIERO PARA LA IMPLEMENTACIÓN DE INTERVECIONES PARA LA REDUCCIÓN DEL RIESGO DE INUNDACIÓN EN MUNICIPIOS DEL NÚCLEO DE LA REGIÓN DE LA MOJANA BOLÍVAR, SUCRE, CÓRDOBA</t>
  </si>
  <si>
    <t>13-09-00  SUPERINTENDENCIA DE LA ECONOMÍA SOLIDARIA</t>
  </si>
  <si>
    <t>C-1304-1000-4</t>
  </si>
  <si>
    <t>C-1304-1000-5</t>
  </si>
  <si>
    <t>C-1304-1000-6</t>
  </si>
  <si>
    <t>C-1304-1000-7</t>
  </si>
  <si>
    <t>C-1304-1000-8</t>
  </si>
  <si>
    <t>C-1399-1000-4</t>
  </si>
  <si>
    <t>C-1399-1000-5</t>
  </si>
  <si>
    <t>C-1399-1000-6</t>
  </si>
  <si>
    <t>C-1399-1000-7</t>
  </si>
  <si>
    <t>C-1399-1000-8</t>
  </si>
  <si>
    <t>C-1399-1000-9</t>
  </si>
  <si>
    <t>C-1304-1000-9</t>
  </si>
  <si>
    <t>13-01-17  UNIDAD ADMINISTRATIVA ESPECIAL AGENCIA DEL INSPECTOR GENERAL DE TRIBUTOS, RENTAS Y CONTRIBUCIONES PARAFISCALES (ITRC)</t>
  </si>
  <si>
    <t>13-08-00  UNIDAD ADMINISTRATIVA ESPECIAL CONTADURÍA GENERAL DE LA NACIÓN</t>
  </si>
  <si>
    <t>13-10-00  UNIDAD ADMINISTRATIVA ESPECIAL DIRECCIÓN DE IMPUESTOS Y ADUANAS NACIONALES</t>
  </si>
  <si>
    <t>Mantenimiento y adecuación de la infraestructura física de la dirección de impuestos y aduanas nacionales a nivel nacional.
BPIN: 2018011000315</t>
  </si>
  <si>
    <t>El proyecto está dirigido al mantenimiento y adecuación de la infraestructura física de la DIAN a nivel nacional, su horizonte actual comprende las vigencias 2019 al 2026, su población se compone por los usuarios inscritos en el sistema RUT, su localización aborda 42 ciudades del país, distribuidos entre los 32 departamentos incluyendo el Distrito Capital y, se encuentra a cargo de la Subdirección Administrativa – Coordinación de Infraestructura del Nivel Central de la Entidad. Su costo está distribuido en actividades, las cuales son:
1. Dotar las sedes.
2. Elaborar y ejecutar el plan de adquisición de equipos.
3. Elaborar y ejecutar el plan de mantenimientos.
4. Priorizar las necesidades de mantenimiento.
5. Realizar la interventoría y/o supervisión.
6. Realizar la interventoría y/o supervisión de la dotación de equipos.
Actualmente la meta de este proyecto es realizar 147 intervenciones (Productos) de adecuación y de mantenimiento tanto correctivo como preventivo, durante su horizonte; por este se realizan diversas actividades relacionadas con la obra civil como: Mantenimiento y actualización estructural, obras para la adecuación y actualización de las áreas, renovación de pintura, cambio de pisos, intervención y mantenimiento de baterías sanitarias, mantenimiento y actualización de los sistemas de redes hidrosanitarias, mantenimiento generales a las redes eléctricas y a los componentes de las edificaciones, eliminación de goteras, control de humedades y mantenimiento preventivo y/o correctivo de cubiertas mediante cambio de cubiertas y sistemas de evacuación, reposición de tejas e impermeabilizaciones superficiales; así mismo, la adaptación de la totalidad de la infraestructura a la imagen institucional actual y, en la media en que sea requerido la modernización del mobiliario, la modernización y actualización de los componentes de las edificaciones (equipamiento electromecánico).</t>
  </si>
  <si>
    <t xml:space="preserve"> -   </t>
  </si>
  <si>
    <t xml:space="preserve">-   </t>
  </si>
  <si>
    <t>-</t>
  </si>
  <si>
    <t>Valle del cauca</t>
  </si>
  <si>
    <t>Huila</t>
  </si>
  <si>
    <t>Nariño</t>
  </si>
  <si>
    <t>Atlántico</t>
  </si>
  <si>
    <t>Vichada</t>
  </si>
  <si>
    <t>Quindío</t>
  </si>
  <si>
    <t>Bolivar</t>
  </si>
  <si>
    <t>Santander</t>
  </si>
  <si>
    <t>La Guajira</t>
  </si>
  <si>
    <t>Amazonas</t>
  </si>
  <si>
    <t>Magdalena</t>
  </si>
  <si>
    <t>Códoba</t>
  </si>
  <si>
    <t>Chocó</t>
  </si>
  <si>
    <t>Boyacá</t>
  </si>
  <si>
    <t>San Andrés</t>
  </si>
  <si>
    <t>Implantación Plan Anual Antievasion Nacional.
BPIN: 2018011000875</t>
  </si>
  <si>
    <t xml:space="preserve">El  proyecto de inversión presenta un horizonte que enmarca los periodos (2019-2026) se enfoca actualmente en  fortalecer las capacidades humanas, técnicas y tecnológicas de Fiscalización de la entidad para combatir el incremento de los niveles de evasión, elusión y contrabando existentes en el país. 
 La implantación del Plan Anual Antievasión Nacional contempla la actualización de sistemas de información, la implementación de tecnologías de análisis de datos, el fortalecimiento de las prácticas de fiscalización  y la capacitación del talento humano en la administración tributaria. </t>
  </si>
  <si>
    <t>Arauca</t>
  </si>
  <si>
    <t>Caldas</t>
  </si>
  <si>
    <t>Caquetá</t>
  </si>
  <si>
    <t>Casanare</t>
  </si>
  <si>
    <t>Cauca</t>
  </si>
  <si>
    <t>Cesar</t>
  </si>
  <si>
    <t>Choco</t>
  </si>
  <si>
    <t>Cundinamarca</t>
  </si>
  <si>
    <t>Guainía</t>
  </si>
  <si>
    <t xml:space="preserve"> - </t>
  </si>
  <si>
    <t>Guajira</t>
  </si>
  <si>
    <t>Guaviare</t>
  </si>
  <si>
    <t>Meta</t>
  </si>
  <si>
    <t>Norte De Santander</t>
  </si>
  <si>
    <t>Putumayo</t>
  </si>
  <si>
    <t>Risaralda</t>
  </si>
  <si>
    <t>Tolima</t>
  </si>
  <si>
    <t>Valle</t>
  </si>
  <si>
    <t>Vaupés</t>
  </si>
  <si>
    <t>13-12-00  UNIDAD DE INFORMACIÓN Y ANÁLISIS FINANCIERO</t>
  </si>
  <si>
    <t>13-14-01  UNIDAD ADMINISTRATIVA ESPECIAL DE GESTIÓN  PENSIONAL Y CONTRIBUCIONES PARAFISCALES DE LA PROTECCIÓN SOCIAL (UGPPP) - GESTIÓN GENERAL</t>
  </si>
  <si>
    <t>INFORMACIÓN PRESUPUESTAL</t>
  </si>
  <si>
    <t>A-02-02-02-006-008</t>
  </si>
  <si>
    <t>A-02-02-02-008-002</t>
  </si>
  <si>
    <t>* En el rubro se presentan otro tipo de conceptos de contratación
* Para la vigencia 2025 la apropiación fue insuficiente y se están realizando levantamiento previo concepto y traslados presupuestales</t>
  </si>
  <si>
    <t>A-02-02-02-008-003</t>
  </si>
  <si>
    <t>En el rubro se presentan otro tipo de conceptos de contratación</t>
  </si>
  <si>
    <t>A-02-02-02-008-004</t>
  </si>
  <si>
    <t>A-02-02-02-008-005</t>
  </si>
  <si>
    <t>A-02-02-02-009-006</t>
  </si>
  <si>
    <t>* Para la vigencia 2025 la apropiación fue insuficiente y se están realizando levantamiento previo concepto y traslados presupuestales</t>
  </si>
  <si>
    <t>C-1399-1000-1-0-1399052-02</t>
  </si>
  <si>
    <t> </t>
  </si>
  <si>
    <t>C-1399-1000-1-0-1399062-02</t>
  </si>
  <si>
    <t>C-1399-1000-1-0-1399065-02</t>
  </si>
  <si>
    <t>C-1303-1000-2</t>
  </si>
  <si>
    <t>C-1303-1000-3</t>
  </si>
  <si>
    <t>C-1303-1000-6</t>
  </si>
  <si>
    <t>C-1399-1000-2</t>
  </si>
  <si>
    <t>C-1303-1000-4</t>
  </si>
  <si>
    <t>A-02-02-01-002-008</t>
  </si>
  <si>
    <t>A-02-02-01-003-002</t>
  </si>
  <si>
    <t>A-02-02-01-003-003</t>
  </si>
  <si>
    <t>A-02-02-01-003-005</t>
  </si>
  <si>
    <t>A-02-02-01-003-008</t>
  </si>
  <si>
    <t>A-02-02-01-004-002</t>
  </si>
  <si>
    <t>A-02-02-01-004-006</t>
  </si>
  <si>
    <t>A-02-02-01-004-007</t>
  </si>
  <si>
    <t>A-02-02-01-004-009</t>
  </si>
  <si>
    <t>A-02-02-02-006-005</t>
  </si>
  <si>
    <t>A-02-02-02-007-001</t>
  </si>
  <si>
    <t>A-02-02-02-008-007</t>
  </si>
  <si>
    <t>A-02-02-02-009-002</t>
  </si>
  <si>
    <t>A-02-02-02-009-003</t>
  </si>
  <si>
    <t>A-02-02-02-010</t>
  </si>
  <si>
    <t>13-13-00  SUPERINTENDENCIA FINANCIERA DE COLOMBIA</t>
  </si>
  <si>
    <t>La información reportada corresponde a contratos suscritos a partir del año 2022, y las cifras provienen de los registros del SIIF Nación.</t>
  </si>
  <si>
    <t>A-02-01-01-006-002</t>
  </si>
  <si>
    <t xml:space="preserve"> $                                    -  </t>
  </si>
  <si>
    <t>Estimación con base en la variación anual del IPC y del SMMLV.</t>
  </si>
  <si>
    <t>A-02-02-01-002-003</t>
  </si>
  <si>
    <t>A-02-02-01-004-003</t>
  </si>
  <si>
    <t>A-02-02-02-006-004</t>
  </si>
  <si>
    <t>Contrato suscrito el 22 de noviembre de 2022 mediante vigencia futura de 2022 a 2026. Estimación con base en la variación anual del IPC y del SMMLV.</t>
  </si>
  <si>
    <t>A-02-02-02-007-003</t>
  </si>
  <si>
    <t>La entidad ha requerido en las vigencias reportadas la contratación de servicios profesionales y/o de apoyo a la gestión con el fin de dar cumplimiento adecuado a los objetivos planteados en sus planes estratégicos institucionales, toda vez que a la fecha no se ha concretado el proyecto de modernización de la planta de personal y resulta insuficiente para dar cumplimiento a las labores misionales.</t>
  </si>
  <si>
    <t>C-1304-1000-2-0-1304027-02</t>
  </si>
  <si>
    <t>C-1304-1000-3-0-1304022-02</t>
  </si>
  <si>
    <t>C-1304-1000-3-0-1304027-02</t>
  </si>
  <si>
    <t>C-1399-1000-1-0-1399063-02</t>
  </si>
  <si>
    <t>C-1399-1000-1-803001-1399052-02</t>
  </si>
  <si>
    <t xml:space="preserve"> </t>
  </si>
  <si>
    <t>C-1399-1000-1-803001-1399063-02</t>
  </si>
  <si>
    <t>C-1399-1000-2-803001-1399072-02</t>
  </si>
  <si>
    <t>C-1301-1000-5-0-1301003-02</t>
  </si>
  <si>
    <t>C-1301-1000-5-0-1301005-02</t>
  </si>
  <si>
    <t>C-1301-1000-5-0-1301007-02</t>
  </si>
  <si>
    <t>C-1301-1000-6-0-1301007-02</t>
  </si>
  <si>
    <t>C-1301-1000-6-0-1301009-02</t>
  </si>
  <si>
    <t>C-1301-1000-7-0-1301006-02</t>
  </si>
  <si>
    <t>C-1301-1000-8-0-1301001-02</t>
  </si>
  <si>
    <t>C-1301-1000-8-0-1301008-02</t>
  </si>
  <si>
    <t>C-1301-1000-8-0-1301012-02</t>
  </si>
  <si>
    <t>C-1301-1000-9-0-1301008-02</t>
  </si>
  <si>
    <t>C-1301-1000-9-0-1301011-02</t>
  </si>
  <si>
    <t>C-1399-1000-3-0-1399058-02</t>
  </si>
  <si>
    <t>C-1399-1000-3-0-1399060-02</t>
  </si>
  <si>
    <t>C-1399-1000-4-0-1399064-02</t>
  </si>
  <si>
    <t>C-1399-1000-4-0-1399065-02</t>
  </si>
  <si>
    <t>C-1301-1000-10-803001-1301001-02</t>
  </si>
  <si>
    <t>C-1301-1000-10-803001-1301008-02</t>
  </si>
  <si>
    <t>C-1301-1000-11-803001-1301007-02</t>
  </si>
  <si>
    <t>C-1301-1000-11-803001-1301008-02</t>
  </si>
  <si>
    <t>C-1301-1000-11-803001-1301026-02</t>
  </si>
  <si>
    <t>A-02-01-01-003-008</t>
  </si>
  <si>
    <t>La información fue diligenciada el archivo de OneDrive, dispuesto por la OAP del MHCP en el correo que precede. Así mismo, se informa que durante la vigencia 2025 no se presenta incremento en las contrataciones de prestación de servicios profesionales y en lo que corresponde a otros contratos de prestación de servicios, los valores contratados variaron conforme a los temas generales de inflación, comportamiento de precios de mercado y proceso de ampliación de planta de conformidad con lo establecido en el artículo 67 de la Ley 2277 del 13 de diciembre de 2022 y el Decreto 419 del 21 de marzo de 2023, en cumplimiento de los cuales la Dian incrementó su capacidad operativa a nivel nacional lo cual originó un crecimiento en los gastos de funcionamiento, en este orden, esta situación corresponde a un proceso planeado y contralado, por lo cual no hay lugar a la adopción de correctivos.</t>
  </si>
  <si>
    <t>A-02-01-01-004-003</t>
  </si>
  <si>
    <t>A-02-01-01-004-005</t>
  </si>
  <si>
    <t>A-02-02-01-003-004</t>
  </si>
  <si>
    <t>A-02-02-02-005-004</t>
  </si>
  <si>
    <t>A-02-02-02-006-006</t>
  </si>
  <si>
    <t>A-02-02-02-006-007</t>
  </si>
  <si>
    <t>A-02-02-02-006-009</t>
  </si>
  <si>
    <t>A-02-02-02-007-002</t>
  </si>
  <si>
    <t>A-02-02-02-008-008</t>
  </si>
  <si>
    <t>A-02-02-02-008-009</t>
  </si>
  <si>
    <t>A-02-02-02-009-004</t>
  </si>
  <si>
    <t>C-1305-1000-10-803</t>
  </si>
  <si>
    <t>C-1305-1000-11-803</t>
  </si>
  <si>
    <t>C-1305-1000-6-0-13</t>
  </si>
  <si>
    <t>C-1305-1000-7-0-13</t>
  </si>
  <si>
    <t>C-1305-1000-7-8030</t>
  </si>
  <si>
    <t>C-1305-1000-8-0-13</t>
  </si>
  <si>
    <t>C-1305-1000-8-8030</t>
  </si>
  <si>
    <t>C-1305-1000-9-0-13</t>
  </si>
  <si>
    <t>C-1305-1000-9-8030</t>
  </si>
  <si>
    <t>C-1399-1000-4-0-13</t>
  </si>
  <si>
    <t>A-02-02-01-003-006</t>
  </si>
  <si>
    <t>Se requirió cambio de llantas vehiculos de la entidad, por desgaste en dos años.</t>
  </si>
  <si>
    <t>Se ha cumplido el plan de austeridad, sin embargo para 2025 se estiman desplazamientos nacionales estrictamente necesarios que garanticen el desarrollo de las funciones básicas de la entidad</t>
  </si>
  <si>
    <t>corresponde al incremento de lineas, conectividad, funcionalidad  en chat, linea en espera y otros servicios para optimizar la atención al ciudadano propias de  la misionalidad de la entidad</t>
  </si>
  <si>
    <t>Corresponde a la ejecución de contratos de Aseo y cafeteria, vigilancia y seguridad que se ajusta smlv, ipc a los témino de ley</t>
  </si>
  <si>
    <t>Obedece a la revisión, mantenimiento preventivo y correctivo periódico de lo vehiculos al servicio de la entidad</t>
  </si>
  <si>
    <t>Actividades de capacitación y transferencia del conocimiento a los funcionarios en cumplimiento a la misionalidad en el marco normativo vigente.</t>
  </si>
  <si>
    <t>C-1304-1000-2</t>
  </si>
  <si>
    <t>Fortalecimiento atención al ciudadano en las plataformas misionales, desplazamiento internacionales misionales GAFILAT, GAFI, EGMONT, mantenimiento, soporte, licencias plataformas tcnológicas misionales, atención mesas de trabajo misionales CICLA, COMBIFROM, Juego de Roles, visitas internacionales y demás</t>
  </si>
  <si>
    <t>C-1399-1000-1</t>
  </si>
  <si>
    <t>A-02-02-02-006-003</t>
  </si>
  <si>
    <t>Causas: Si bien se evidencia un incremento en el presupuesto de inversión aprobado para la vigencia 2025 en comparación con el aprobado en 2024, resulta relevante señalar que, frente a las vigencias 2022 y 2023, el presupuesto ha experimentado una reducción significativa. Este comportamiento, sumado a los resultados de los estudios de mercado y análisis del sector realizados en la vigencia 2024 por el GIT de Estudios de Mercado de la UGPP, ha puesto en evidencia un alza en los costos del mercado para la contratación de servicios tecnológicos. Lo anterior ha sido necesario para atender requerimientos estratégicos relacionados con la implementación de proyectos misionales y de transformación digital, así como para cubrir de manera temporal funciones críticas mientras avanzan los procesos de vinculación de personal de planta.
Correctivos adoptados: La UGPP ha implementado medidas orientadas al control técnico y presupuestal de la contratación por prestación de servicios, entre las cuales se destacan: la evaluación periódica del comportamiento del gasto, la revisión y ajuste de los servicios contratados con base en las prioridades institucionales, y la adopción de criterios de eficiencia en la planeación contractual. Así mismo, se avanza en procesos de consolidación y racionalización de los servicios tercerizados, priorizando aquellas actividades susceptibles de automatización, con el fin de garantizar la sostenibilidad operativa y la optimización de los recursos disponibles.</t>
  </si>
  <si>
    <t>0,00</t>
  </si>
  <si>
    <t>CUENTA PRESUPESTAL</t>
  </si>
  <si>
    <t>FUNCIONAMIENTO</t>
  </si>
  <si>
    <t>INVERSIÓN</t>
  </si>
  <si>
    <t>2025 MAYO</t>
  </si>
  <si>
    <t>Estimación de precios con base en la variación anual del IPC y del SMMLV para cada vigencia, como estrategia de contención del gasto.
La entidad ha requerido en las vigencias reportadas la contratación de servicios profesionales y/o de apoyo a la gestión con el fin de dar cumplimiento adecuado a los objetivos propustos en sus planes estratégicos institucionales, toda vez que a la fecha no se ha concretado el proyecto de modernización de la planta de personal y resulta insuficiente para dar cumplimiento a las labores misionales.
Se han suscrito contratos desde noviembre de 2022 mediante vigencia futura para 2023 a 2026 bajo los prinicipios de economía y racionalidad.</t>
  </si>
  <si>
    <t>La contratación se ha estimado de acuerdo con los precios de mercado para soluciones de tecnologías para el control documental y de gestión.</t>
  </si>
  <si>
    <t>Se informa que durante la vigencia 2025 no se presenta incremento en las contrataciones de prestación de servicios profesionales y en lo que corresponde a otros contratos de prestación de servicios, los valores contratados variaron conforme a los temas generales de inflación, comportamiento de precios de mercado y proceso de ampliación de planta de conformidad con lo establecido en el artículo 67 de la Ley 2277 del 13 de diciembre de 2022 y el Decreto 419 del 21 de marzo de 2023, en cumplimiento de los cuales la DIAN incrementó su capacidad operativa a nivel nacional lo cual originó un crecimiento en algunos  gastos de funcionamiento, en este orden, esta situación corresponde a un proceso planeado y controlado, por lo cual no hay lugar a la adopción de correctivos..</t>
  </si>
  <si>
    <t>La disminucion de los contratos de prestacion de servicios en el presupuesto de inversion corresponde a  la disminucion de de recursos asignados a la entidad</t>
  </si>
  <si>
    <t>Dada la naturaleza del proyecto de inversión, la apropiación vigente por año es susceptible de amplia variación, por cuanto su ejecución se da acorde con el plan de obras vigente, así como las necesidades institucionales identificadas.
Para la presente vigencia, dada la cuota de recursos de inversión asignados a la entidad, se priorizaron los proyectos más estratégicos y con vigencias futuras comprometidas, por lo cual para la vigencia fiscal 2025  el proyecto no cuenta con recursos asignados, por ello no es posible establecer un retraso en la ejecución de recursos, sino un aplazamiento en el alcance durante el horizonte del proyecto.</t>
  </si>
  <si>
    <t>El proyecto no presenta retrasos en la ejecución durante la actual vigencia.</t>
  </si>
  <si>
    <t>corresponde al incremento de lineas, conectividad, funcionalidad  en chat, linea en espera y otros servicios para optimizar la atención al ciudadano propias de  la misionalidad de la entidad,  Corresponde a la ejecución de contratos de Aseo y cafeteria, vigilancia y seguridad que se ajusta smlv, ipc a los témino de ley, Obedece a la revisión, mantenimiento preventivo y correctivo periódico de lo vehiculos al servicio de la entidad, Obedece a la revisión, mantenimiento preventivo y correctivo periódico de lo vehiculos al servicio de la entidad,  Actividades de capacitación y transferencia del conocimiento a los funcionarios en cumplimiento a la misionalidad en el marco normativo vigente.
Fortalecimiento atención al ciudadano en las plataformas misionales, desplazamiento internacionales misionales GAFILAT, GAFI, EGMONT, mantenimiento, soporte, licencias plataformas tcnológicas misionales, atención mesas de trabajo misionales CICLA, COMBIFROM, Juego de Roles, visitas internacionales y demás.</t>
  </si>
  <si>
    <t>La CGN no presentó incremento en la contración en la vigencia 2025.</t>
  </si>
  <si>
    <t xml:space="preserve">De acuerdo con lo establecido en el parágrafo primero del artículo 5° del Decreto 4819 de 2010 “//...// Los recursos de que trata el presente artículo serán administrados por el Fondo a través de patrimonios autónomos que se constituyan para tal fin, en los términos y condiciones que reglamente el Gobierno nacional” y lo señalado por la Corte Constitucional en sentencia No. 251 de 2011, en cuanto a la exequibilidad del artículo 6 del Decreto 4819 de 2010: ”//...// El inciso primero del artículo 6 dispone que el Fondo Adaptación transferirá a entidades públicas nacionales o territoriales y privadas para su administración recursos “sin que para ello se requiera operación presupuestal alguna”. //...//”, el Fondo Adaptación para adelantar las intervenciones para ejecutar los proyectos de inversión a cargo, suscribió el contrato de fiducia mercantil No. 049 el 25 de mayo de 2012 con el consorcio FADAP, con el objeto de “constituir un patrimonio autónomo con los recursos de inversión del Fondo Adaptación para el recaudo, administración, inversión y pagos al interior y exterior de Colombia, en virtud de lo establecido en el artículo 5° del Decreto 4819 de 2010, reglamentado por el Decreto 2906 de 2011”. En tal sentido, los recursos asignados del PGN en el marco del mencionado proyecto de inversión se han comprometido en su totalidad con cargo al contrato de fiducia mercantil a través del cual se constituyó el patrimonio autónomo autorizado.
Por otro lado, para la ejecución de este proyecto, el Fondo Adaptación ha dividido el proyecto en 7 componentes, en los cuales se había planteado el Plan de Acción para la vigencia 2025. Sin embargo, a través del componente de Actualización de factibilidad fase II, estudios y diseños Fase III y gestión del suelo y su respectivo equipo de trabajo, se realizó el análisis de las alternativas de factibilidad para la contratación de los estudios y diseños y construcción de las intervenciones para la recuperación de las dinámicas hídricas de La Mojana, la reconexión del Río Cauca, con el sistema cenagoso de la región de La Mojana, planteando un nuevo esquema de ejecución teniendo en cuenta que el proceso de contratación inicial fue declarado desierto entre diciembre de 2024 y enero de 2025.
En atención a lo anterior, como parte de las acciones adopatadas, se realizó la reestructuración del componente para su ejecución, presentando ante el Consejo Directivo de la Entidad para su aprobación en junio de 2025.
</t>
  </si>
  <si>
    <t>CAUSAS Y ACCIONES ADOPTADAS</t>
  </si>
  <si>
    <t>EJECUCIÓN PRESUPUESTAL CONTRATOS PRESTACIÓN DE SERVICIOS 2022 -2025</t>
  </si>
  <si>
    <t>CAUSAS Y CORRECTIVOS</t>
  </si>
  <si>
    <t>No se registra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</si>
</sst>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 #,##0.00_-;\-&quot;$&quot;\ * #,##0.00_-;_-&quot;$&quot;\ * &quot;-&quot;??_-;_-@_-"/>
    <numFmt numFmtId="43" formatCode="_-* #,##0.00_-;\-* #,##0.00_-;_-* &quot;-&quot;??_-;_-@_-"/>
    <numFmt numFmtId="164" formatCode="_-&quot;$&quot;\ * #,##0.000_-;\-&quot;$&quot;\ * #,##0.000_-;_-&quot;$&quot;\ * &quot;-&quot;??_-;_-@_-"/>
  </numFmts>
  <fonts count="9" x14ac:knownFonts="1">
    <font>
      <sz val="11"/>
      <color theme="1"/>
      <name val="Aptos Narrow"/>
      <family val="2"/>
      <scheme val="minor"/>
    </font>
    <font>
      <sz val="11"/>
      <color theme="1"/>
      <name val="Aptos Narrow"/>
      <family val="2"/>
      <scheme val="minor"/>
    </font>
    <font>
      <b/>
      <sz val="11"/>
      <color theme="1"/>
      <name val="Aptos Narrow"/>
      <family val="2"/>
      <scheme val="minor"/>
    </font>
    <font>
      <b/>
      <sz val="26"/>
      <color theme="1"/>
      <name val="Aptos Narrow"/>
      <family val="2"/>
      <scheme val="minor"/>
    </font>
    <font>
      <b/>
      <sz val="12"/>
      <color theme="1"/>
      <name val="Aptos Narrow"/>
      <family val="2"/>
      <scheme val="minor"/>
    </font>
    <font>
      <sz val="11"/>
      <color rgb="FF000000"/>
      <name val="Aptos Narrow"/>
      <family val="2"/>
    </font>
    <font>
      <sz val="11"/>
      <color rgb="FF000000"/>
      <name val="Aptos Narrow"/>
      <family val="2"/>
    </font>
    <font>
      <sz val="11"/>
      <color rgb="FF000000"/>
      <name val="Aptos Narrow"/>
      <family val="2"/>
      <scheme val="minor"/>
    </font>
    <font>
      <sz val="12"/>
      <color theme="1"/>
      <name val="Aptos Narrow"/>
      <family val="2"/>
      <scheme val="minor"/>
    </font>
  </fonts>
  <fills count="2">
    <fill>
      <patternFill patternType="none"/>
    </fill>
    <fill>
      <patternFill patternType="gray125"/>
    </fill>
  </fills>
  <borders count="121">
    <border>
      <left/>
      <right/>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double">
        <color auto="1"/>
      </right>
      <top style="medium">
        <color auto="1"/>
      </top>
      <bottom style="hair">
        <color auto="1"/>
      </bottom>
      <diagonal/>
    </border>
    <border>
      <left style="double">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style="double">
        <color auto="1"/>
      </right>
      <top style="medium">
        <color auto="1"/>
      </top>
      <bottom style="hair">
        <color auto="1"/>
      </bottom>
      <diagonal/>
    </border>
    <border>
      <left style="double">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indexed="64"/>
      </left>
      <right/>
      <top style="medium">
        <color indexed="64"/>
      </top>
      <bottom/>
      <diagonal/>
    </border>
    <border>
      <left style="medium">
        <color auto="1"/>
      </left>
      <right style="hair">
        <color auto="1"/>
      </right>
      <top style="hair">
        <color auto="1"/>
      </top>
      <bottom style="medium">
        <color auto="1"/>
      </bottom>
      <diagonal/>
    </border>
    <border>
      <left/>
      <right/>
      <top style="hair">
        <color auto="1"/>
      </top>
      <bottom style="medium">
        <color auto="1"/>
      </bottom>
      <diagonal/>
    </border>
    <border>
      <left style="hair">
        <color auto="1"/>
      </left>
      <right style="double">
        <color auto="1"/>
      </right>
      <top style="hair">
        <color auto="1"/>
      </top>
      <bottom style="medium">
        <color auto="1"/>
      </bottom>
      <diagonal/>
    </border>
    <border>
      <left style="double">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right style="hair">
        <color auto="1"/>
      </right>
      <top style="hair">
        <color auto="1"/>
      </top>
      <bottom style="medium">
        <color auto="1"/>
      </bottom>
      <diagonal/>
    </border>
    <border>
      <left style="hair">
        <color auto="1"/>
      </left>
      <right style="medium">
        <color auto="1"/>
      </right>
      <top/>
      <bottom style="medium">
        <color auto="1"/>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auto="1"/>
      </left>
      <right style="hair">
        <color auto="1"/>
      </right>
      <top/>
      <bottom style="hair">
        <color auto="1"/>
      </bottom>
      <diagonal/>
    </border>
    <border>
      <left/>
      <right/>
      <top/>
      <bottom style="hair">
        <color auto="1"/>
      </bottom>
      <diagonal/>
    </border>
    <border>
      <left style="hair">
        <color auto="1"/>
      </left>
      <right/>
      <top/>
      <bottom style="hair">
        <color auto="1"/>
      </bottom>
      <diagonal/>
    </border>
    <border>
      <left style="hair">
        <color auto="1"/>
      </left>
      <right style="double">
        <color auto="1"/>
      </right>
      <top/>
      <bottom style="hair">
        <color auto="1"/>
      </bottom>
      <diagonal/>
    </border>
    <border>
      <left style="double">
        <color auto="1"/>
      </left>
      <right style="hair">
        <color auto="1"/>
      </right>
      <top/>
      <bottom style="hair">
        <color auto="1"/>
      </bottom>
      <diagonal/>
    </border>
    <border>
      <left style="hair">
        <color auto="1"/>
      </left>
      <right style="hair">
        <color auto="1"/>
      </right>
      <top/>
      <bottom style="hair">
        <color auto="1"/>
      </bottom>
      <diagonal/>
    </border>
    <border>
      <left style="double">
        <color auto="1"/>
      </left>
      <right style="thin">
        <color auto="1"/>
      </right>
      <top style="medium">
        <color auto="1"/>
      </top>
      <bottom style="hair">
        <color auto="1"/>
      </bottom>
      <diagonal/>
    </border>
    <border>
      <left style="thin">
        <color auto="1"/>
      </left>
      <right style="thin">
        <color auto="1"/>
      </right>
      <top style="medium">
        <color auto="1"/>
      </top>
      <bottom style="hair">
        <color auto="1"/>
      </bottom>
      <diagonal/>
    </border>
    <border>
      <left/>
      <right style="medium">
        <color auto="1"/>
      </right>
      <top style="medium">
        <color auto="1"/>
      </top>
      <bottom style="hair">
        <color auto="1"/>
      </bottom>
      <diagonal/>
    </border>
    <border>
      <left style="hair">
        <color auto="1"/>
      </left>
      <right style="medium">
        <color indexed="64"/>
      </right>
      <top/>
      <bottom style="hair">
        <color auto="1"/>
      </bottom>
      <diagonal/>
    </border>
    <border>
      <left style="medium">
        <color auto="1"/>
      </left>
      <right style="hair">
        <color auto="1"/>
      </right>
      <top style="hair">
        <color auto="1"/>
      </top>
      <bottom style="hair">
        <color auto="1"/>
      </bottom>
      <diagonal/>
    </border>
    <border>
      <left/>
      <right/>
      <top style="hair">
        <color auto="1"/>
      </top>
      <bottom style="hair">
        <color auto="1"/>
      </bottom>
      <diagonal/>
    </border>
    <border>
      <left style="hair">
        <color auto="1"/>
      </left>
      <right style="double">
        <color auto="1"/>
      </right>
      <top style="hair">
        <color auto="1"/>
      </top>
      <bottom style="hair">
        <color auto="1"/>
      </bottom>
      <diagonal/>
    </border>
    <border>
      <left style="double">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double">
        <color auto="1"/>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right style="medium">
        <color auto="1"/>
      </right>
      <top style="hair">
        <color auto="1"/>
      </top>
      <bottom style="hair">
        <color auto="1"/>
      </bottom>
      <diagonal/>
    </border>
    <border>
      <left style="hair">
        <color auto="1"/>
      </left>
      <right style="medium">
        <color indexed="64"/>
      </right>
      <top style="hair">
        <color auto="1"/>
      </top>
      <bottom style="hair">
        <color auto="1"/>
      </bottom>
      <diagonal/>
    </border>
    <border>
      <left style="medium">
        <color auto="1"/>
      </left>
      <right style="hair">
        <color auto="1"/>
      </right>
      <top style="double">
        <color auto="1"/>
      </top>
      <bottom/>
      <diagonal/>
    </border>
    <border>
      <left style="hair">
        <color auto="1"/>
      </left>
      <right style="hair">
        <color auto="1"/>
      </right>
      <top style="double">
        <color auto="1"/>
      </top>
      <bottom style="hair">
        <color auto="1"/>
      </bottom>
      <diagonal/>
    </border>
    <border>
      <left style="hair">
        <color auto="1"/>
      </left>
      <right style="double">
        <color auto="1"/>
      </right>
      <top style="double">
        <color auto="1"/>
      </top>
      <bottom style="hair">
        <color auto="1"/>
      </bottom>
      <diagonal/>
    </border>
    <border>
      <left style="double">
        <color auto="1"/>
      </left>
      <right style="hair">
        <color auto="1"/>
      </right>
      <top style="double">
        <color auto="1"/>
      </top>
      <bottom style="hair">
        <color auto="1"/>
      </bottom>
      <diagonal/>
    </border>
    <border>
      <left style="double">
        <color auto="1"/>
      </left>
      <right style="thin">
        <color auto="1"/>
      </right>
      <top style="double">
        <color auto="1"/>
      </top>
      <bottom style="hair">
        <color auto="1"/>
      </bottom>
      <diagonal/>
    </border>
    <border>
      <left style="thin">
        <color auto="1"/>
      </left>
      <right style="thin">
        <color auto="1"/>
      </right>
      <top style="double">
        <color auto="1"/>
      </top>
      <bottom style="hair">
        <color auto="1"/>
      </bottom>
      <diagonal/>
    </border>
    <border>
      <left/>
      <right style="medium">
        <color auto="1"/>
      </right>
      <top style="double">
        <color auto="1"/>
      </top>
      <bottom style="hair">
        <color auto="1"/>
      </bottom>
      <diagonal/>
    </border>
    <border>
      <left style="medium">
        <color auto="1"/>
      </left>
      <right style="hair">
        <color auto="1"/>
      </right>
      <top/>
      <bottom/>
      <diagonal/>
    </border>
    <border>
      <left style="medium">
        <color auto="1"/>
      </left>
      <right style="hair">
        <color auto="1"/>
      </right>
      <top/>
      <bottom style="double">
        <color auto="1"/>
      </bottom>
      <diagonal/>
    </border>
    <border>
      <left style="hair">
        <color auto="1"/>
      </left>
      <right style="hair">
        <color auto="1"/>
      </right>
      <top style="hair">
        <color auto="1"/>
      </top>
      <bottom/>
      <diagonal/>
    </border>
    <border>
      <left style="hair">
        <color auto="1"/>
      </left>
      <right style="medium">
        <color indexed="64"/>
      </right>
      <top style="hair">
        <color auto="1"/>
      </top>
      <bottom/>
      <diagonal/>
    </border>
    <border>
      <left style="medium">
        <color auto="1"/>
      </left>
      <right/>
      <top style="double">
        <color rgb="FF000000"/>
      </top>
      <bottom/>
      <diagonal/>
    </border>
    <border>
      <left/>
      <right/>
      <top style="double">
        <color rgb="FF000000"/>
      </top>
      <bottom/>
      <diagonal/>
    </border>
    <border>
      <left/>
      <right style="medium">
        <color auto="1"/>
      </right>
      <top style="double">
        <color rgb="FF000000"/>
      </top>
      <bottom/>
      <diagonal/>
    </border>
    <border>
      <left style="double">
        <color auto="1"/>
      </left>
      <right style="thin">
        <color auto="1"/>
      </right>
      <top/>
      <bottom style="hair">
        <color auto="1"/>
      </bottom>
      <diagonal/>
    </border>
    <border>
      <left style="thin">
        <color auto="1"/>
      </left>
      <right style="thin">
        <color auto="1"/>
      </right>
      <top/>
      <bottom style="hair">
        <color auto="1"/>
      </bottom>
      <diagonal/>
    </border>
    <border>
      <left/>
      <right style="medium">
        <color auto="1"/>
      </right>
      <top/>
      <bottom style="hair">
        <color auto="1"/>
      </bottom>
      <diagonal/>
    </border>
    <border>
      <left style="medium">
        <color auto="1"/>
      </left>
      <right/>
      <top/>
      <bottom/>
      <diagonal/>
    </border>
    <border>
      <left/>
      <right style="medium">
        <color indexed="64"/>
      </right>
      <top/>
      <bottom/>
      <diagonal/>
    </border>
    <border>
      <left style="hair">
        <color auto="1"/>
      </left>
      <right style="hair">
        <color auto="1"/>
      </right>
      <top/>
      <bottom style="medium">
        <color rgb="FF000000"/>
      </bottom>
      <diagonal/>
    </border>
    <border>
      <left style="hair">
        <color auto="1"/>
      </left>
      <right style="double">
        <color auto="1"/>
      </right>
      <top/>
      <bottom style="medium">
        <color rgb="FF000000"/>
      </bottom>
      <diagonal/>
    </border>
    <border>
      <left style="double">
        <color auto="1"/>
      </left>
      <right style="hair">
        <color auto="1"/>
      </right>
      <top/>
      <bottom style="medium">
        <color rgb="FF000000"/>
      </bottom>
      <diagonal/>
    </border>
    <border>
      <left style="hair">
        <color auto="1"/>
      </left>
      <right style="double">
        <color auto="1"/>
      </right>
      <top style="hair">
        <color auto="1"/>
      </top>
      <bottom style="medium">
        <color rgb="FF000000"/>
      </bottom>
      <diagonal/>
    </border>
    <border>
      <left style="double">
        <color auto="1"/>
      </left>
      <right style="thin">
        <color auto="1"/>
      </right>
      <top/>
      <bottom style="medium">
        <color rgb="FF000000"/>
      </bottom>
      <diagonal/>
    </border>
    <border>
      <left style="thin">
        <color auto="1"/>
      </left>
      <right style="thin">
        <color auto="1"/>
      </right>
      <top/>
      <bottom style="medium">
        <color rgb="FF000000"/>
      </bottom>
      <diagonal/>
    </border>
    <border>
      <left/>
      <right style="medium">
        <color auto="1"/>
      </right>
      <top/>
      <bottom style="medium">
        <color rgb="FF000000"/>
      </bottom>
      <diagonal/>
    </border>
    <border>
      <left style="medium">
        <color auto="1"/>
      </left>
      <right/>
      <top/>
      <bottom style="medium">
        <color rgb="FF000000"/>
      </bottom>
      <diagonal/>
    </border>
    <border>
      <left/>
      <right/>
      <top/>
      <bottom style="medium">
        <color rgb="FF000000"/>
      </bottom>
      <diagonal/>
    </border>
    <border>
      <left style="hair">
        <color auto="1"/>
      </left>
      <right/>
      <top/>
      <bottom style="medium">
        <color auto="1"/>
      </bottom>
      <diagonal/>
    </border>
    <border>
      <left/>
      <right style="hair">
        <color indexed="64"/>
      </right>
      <top style="hair">
        <color indexed="64"/>
      </top>
      <bottom style="hair">
        <color indexed="64"/>
      </bottom>
      <diagonal/>
    </border>
    <border>
      <left/>
      <right style="double">
        <color indexed="64"/>
      </right>
      <top style="hair">
        <color indexed="64"/>
      </top>
      <bottom style="hair">
        <color indexed="64"/>
      </bottom>
      <diagonal/>
    </border>
    <border>
      <left/>
      <right style="double">
        <color indexed="64"/>
      </right>
      <top/>
      <bottom style="hair">
        <color indexed="64"/>
      </bottom>
      <diagonal/>
    </border>
    <border>
      <left/>
      <right style="hair">
        <color indexed="64"/>
      </right>
      <top/>
      <bottom style="hair">
        <color indexed="64"/>
      </bottom>
      <diagonal/>
    </border>
    <border>
      <left/>
      <right style="thin">
        <color indexed="64"/>
      </right>
      <top style="hair">
        <color indexed="64"/>
      </top>
      <bottom style="hair">
        <color indexed="64"/>
      </bottom>
      <diagonal/>
    </border>
    <border>
      <left/>
      <right/>
      <top style="hair">
        <color auto="1"/>
      </top>
      <bottom/>
      <diagonal/>
    </border>
    <border>
      <left/>
      <right style="medium">
        <color auto="1"/>
      </right>
      <top style="hair">
        <color auto="1"/>
      </top>
      <bottom/>
      <diagonal/>
    </border>
    <border>
      <left/>
      <right style="thin">
        <color indexed="64"/>
      </right>
      <top/>
      <bottom style="hair">
        <color indexed="64"/>
      </bottom>
      <diagonal/>
    </border>
    <border>
      <left style="double">
        <color auto="1"/>
      </left>
      <right style="hair">
        <color auto="1"/>
      </right>
      <top style="hair">
        <color auto="1"/>
      </top>
      <bottom/>
      <diagonal/>
    </border>
    <border>
      <left style="hair">
        <color auto="1"/>
      </left>
      <right style="double">
        <color auto="1"/>
      </right>
      <top style="hair">
        <color auto="1"/>
      </top>
      <bottom/>
      <diagonal/>
    </border>
    <border>
      <left style="medium">
        <color auto="1"/>
      </left>
      <right style="hair">
        <color auto="1"/>
      </right>
      <top style="hair">
        <color auto="1"/>
      </top>
      <bottom/>
      <diagonal/>
    </border>
    <border>
      <left style="medium">
        <color auto="1"/>
      </left>
      <right style="hair">
        <color auto="1"/>
      </right>
      <top/>
      <bottom style="medium">
        <color auto="1"/>
      </bottom>
      <diagonal/>
    </border>
    <border>
      <left/>
      <right/>
      <top/>
      <bottom style="double">
        <color auto="1"/>
      </bottom>
      <diagonal/>
    </border>
    <border>
      <left style="double">
        <color auto="1"/>
      </left>
      <right style="hair">
        <color auto="1"/>
      </right>
      <top style="hair">
        <color auto="1"/>
      </top>
      <bottom style="double">
        <color auto="1"/>
      </bottom>
      <diagonal/>
    </border>
    <border>
      <left style="hair">
        <color auto="1"/>
      </left>
      <right style="hair">
        <color auto="1"/>
      </right>
      <top style="hair">
        <color auto="1"/>
      </top>
      <bottom style="double">
        <color auto="1"/>
      </bottom>
      <diagonal/>
    </border>
    <border>
      <left style="hair">
        <color auto="1"/>
      </left>
      <right style="double">
        <color auto="1"/>
      </right>
      <top style="hair">
        <color auto="1"/>
      </top>
      <bottom style="double">
        <color auto="1"/>
      </bottom>
      <diagonal/>
    </border>
    <border>
      <left style="medium">
        <color auto="1"/>
      </left>
      <right/>
      <top style="hair">
        <color auto="1"/>
      </top>
      <bottom/>
      <diagonal/>
    </border>
    <border>
      <left style="medium">
        <color auto="1"/>
      </left>
      <right/>
      <top/>
      <bottom style="double">
        <color auto="1"/>
      </bottom>
      <diagonal/>
    </border>
    <border>
      <left/>
      <right style="double">
        <color indexed="64"/>
      </right>
      <top style="double">
        <color auto="1"/>
      </top>
      <bottom style="hair">
        <color indexed="64"/>
      </bottom>
      <diagonal/>
    </border>
    <border>
      <left/>
      <right/>
      <top style="double">
        <color auto="1"/>
      </top>
      <bottom/>
      <diagonal/>
    </border>
    <border>
      <left/>
      <right style="medium">
        <color auto="1"/>
      </right>
      <top style="double">
        <color auto="1"/>
      </top>
      <bottom/>
      <diagonal/>
    </border>
    <border>
      <left/>
      <right style="medium">
        <color auto="1"/>
      </right>
      <top/>
      <bottom style="double">
        <color auto="1"/>
      </bottom>
      <diagonal/>
    </border>
    <border>
      <left style="medium">
        <color auto="1"/>
      </left>
      <right style="double">
        <color auto="1"/>
      </right>
      <top style="hair">
        <color auto="1"/>
      </top>
      <bottom style="double">
        <color auto="1"/>
      </bottom>
      <diagonal/>
    </border>
    <border>
      <left style="medium">
        <color auto="1"/>
      </left>
      <right style="double">
        <color auto="1"/>
      </right>
      <top style="hair">
        <color auto="1"/>
      </top>
      <bottom style="hair">
        <color auto="1"/>
      </bottom>
      <diagonal/>
    </border>
    <border>
      <left style="medium">
        <color auto="1"/>
      </left>
      <right style="double">
        <color auto="1"/>
      </right>
      <top/>
      <bottom style="hair">
        <color auto="1"/>
      </bottom>
      <diagonal/>
    </border>
    <border>
      <left style="medium">
        <color auto="1"/>
      </left>
      <right style="double">
        <color auto="1"/>
      </right>
      <top/>
      <bottom style="double">
        <color auto="1"/>
      </bottom>
      <diagonal/>
    </border>
    <border>
      <left style="medium">
        <color auto="1"/>
      </left>
      <right style="double">
        <color auto="1"/>
      </right>
      <top style="hair">
        <color auto="1"/>
      </top>
      <bottom style="medium">
        <color auto="1"/>
      </bottom>
      <diagonal/>
    </border>
    <border>
      <left/>
      <right style="double">
        <color auto="1"/>
      </right>
      <top style="hair">
        <color auto="1"/>
      </top>
      <bottom style="medium">
        <color auto="1"/>
      </bottom>
      <diagonal/>
    </border>
    <border>
      <left style="hair">
        <color auto="1"/>
      </left>
      <right style="thin">
        <color auto="1"/>
      </right>
      <top style="hair">
        <color auto="1"/>
      </top>
      <bottom style="hair">
        <color auto="1"/>
      </bottom>
      <diagonal/>
    </border>
    <border>
      <left/>
      <right style="hair">
        <color auto="1"/>
      </right>
      <top style="hair">
        <color auto="1"/>
      </top>
      <bottom/>
      <diagonal/>
    </border>
    <border>
      <left style="hair">
        <color auto="1"/>
      </left>
      <right style="thin">
        <color auto="1"/>
      </right>
      <top style="medium">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double">
        <color auto="1"/>
      </top>
      <bottom/>
      <diagonal/>
    </border>
    <border>
      <left style="hair">
        <color auto="1"/>
      </left>
      <right style="thin">
        <color auto="1"/>
      </right>
      <top/>
      <bottom/>
      <diagonal/>
    </border>
    <border>
      <left style="hair">
        <color auto="1"/>
      </left>
      <right style="thin">
        <color auto="1"/>
      </right>
      <top/>
      <bottom style="medium">
        <color rgb="FF000000"/>
      </bottom>
      <diagonal/>
    </border>
    <border>
      <left/>
      <right style="double">
        <color auto="1"/>
      </right>
      <top/>
      <bottom style="medium">
        <color rgb="FF000000"/>
      </bottom>
      <diagonal/>
    </border>
    <border>
      <left style="hair">
        <color auto="1"/>
      </left>
      <right style="thin">
        <color auto="1"/>
      </right>
      <top style="hair">
        <color auto="1"/>
      </top>
      <bottom style="medium">
        <color auto="1"/>
      </bottom>
      <diagonal/>
    </border>
    <border>
      <left/>
      <right style="thin">
        <color auto="1"/>
      </right>
      <top style="double">
        <color auto="1"/>
      </top>
      <bottom/>
      <diagonal/>
    </border>
    <border>
      <left/>
      <right style="thin">
        <color auto="1"/>
      </right>
      <top/>
      <bottom/>
      <diagonal/>
    </border>
    <border>
      <left/>
      <right style="thin">
        <color auto="1"/>
      </right>
      <top/>
      <bottom style="medium">
        <color rgb="FF000000"/>
      </bottom>
      <diagonal/>
    </border>
    <border>
      <left style="hair">
        <color auto="1"/>
      </left>
      <right style="thin">
        <color auto="1"/>
      </right>
      <top/>
      <bottom style="medium">
        <color auto="1"/>
      </bottom>
      <diagonal/>
    </border>
    <border>
      <left/>
      <right style="thin">
        <color auto="1"/>
      </right>
      <top/>
      <bottom style="medium">
        <color auto="1"/>
      </bottom>
      <diagonal/>
    </border>
    <border>
      <left/>
      <right style="double">
        <color indexed="64"/>
      </right>
      <top/>
      <bottom style="medium">
        <color auto="1"/>
      </bottom>
      <diagonal/>
    </border>
    <border>
      <left style="double">
        <color auto="1"/>
      </left>
      <right style="hair">
        <color auto="1"/>
      </right>
      <top/>
      <bottom style="medium">
        <color auto="1"/>
      </bottom>
      <diagonal/>
    </border>
    <border>
      <left style="hair">
        <color auto="1"/>
      </left>
      <right style="hair">
        <color auto="1"/>
      </right>
      <top/>
      <bottom style="medium">
        <color auto="1"/>
      </bottom>
      <diagonal/>
    </border>
    <border>
      <left style="hair">
        <color auto="1"/>
      </left>
      <right style="double">
        <color auto="1"/>
      </right>
      <top/>
      <bottom style="medium">
        <color auto="1"/>
      </bottom>
      <diagonal/>
    </border>
    <border>
      <left style="double">
        <color auto="1"/>
      </left>
      <right style="thin">
        <color auto="1"/>
      </right>
      <top/>
      <bottom style="medium">
        <color auto="1"/>
      </bottom>
      <diagonal/>
    </border>
    <border>
      <left style="thin">
        <color auto="1"/>
      </left>
      <right style="thin">
        <color auto="1"/>
      </right>
      <top/>
      <bottom style="medium">
        <color auto="1"/>
      </bottom>
      <diagonal/>
    </border>
    <border>
      <left style="double">
        <color auto="1"/>
      </left>
      <right/>
      <top style="hair">
        <color auto="1"/>
      </top>
      <bottom/>
      <diagonal/>
    </border>
    <border>
      <left style="double">
        <color auto="1"/>
      </left>
      <right/>
      <top/>
      <bottom/>
      <diagonal/>
    </border>
    <border>
      <left style="double">
        <color auto="1"/>
      </left>
      <right/>
      <top/>
      <bottom style="double">
        <color auto="1"/>
      </bottom>
      <diagonal/>
    </border>
    <border>
      <left style="double">
        <color auto="1"/>
      </left>
      <right/>
      <top style="double">
        <color auto="1"/>
      </top>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387">
    <xf numFmtId="0" fontId="0" fillId="0" borderId="0" xfId="0"/>
    <xf numFmtId="0" fontId="0" fillId="0" borderId="0" xfId="0" applyProtection="1">
      <protection locked="0"/>
    </xf>
    <xf numFmtId="0" fontId="2" fillId="0" borderId="11"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0" fontId="2" fillId="0" borderId="13" xfId="0" applyFont="1" applyBorder="1" applyAlignment="1" applyProtection="1">
      <alignment horizontal="center" vertical="center" wrapText="1"/>
      <protection locked="0"/>
    </xf>
    <xf numFmtId="0" fontId="2" fillId="0" borderId="14" xfId="0" applyFont="1" applyBorder="1" applyAlignment="1" applyProtection="1">
      <alignment horizontal="center" vertical="center"/>
      <protection locked="0"/>
    </xf>
    <xf numFmtId="0" fontId="2" fillId="0" borderId="15" xfId="0" applyFont="1" applyBorder="1" applyAlignment="1" applyProtection="1">
      <alignment horizontal="center" vertical="center"/>
      <protection locked="0"/>
    </xf>
    <xf numFmtId="0" fontId="2" fillId="0" borderId="13" xfId="0" applyFont="1" applyBorder="1" applyAlignment="1" applyProtection="1">
      <alignment horizontal="center" vertical="center"/>
      <protection locked="0"/>
    </xf>
    <xf numFmtId="0" fontId="2" fillId="0" borderId="16" xfId="0" applyFont="1" applyBorder="1" applyAlignment="1" applyProtection="1">
      <alignment horizontal="center" vertical="center"/>
      <protection locked="0"/>
    </xf>
    <xf numFmtId="0" fontId="2" fillId="0" borderId="17" xfId="0" applyFont="1" applyBorder="1" applyAlignment="1" applyProtection="1">
      <alignment horizontal="center" vertical="center"/>
      <protection locked="0"/>
    </xf>
    <xf numFmtId="0" fontId="2" fillId="0" borderId="21" xfId="0" applyFont="1" applyBorder="1" applyAlignment="1" applyProtection="1">
      <alignment horizontal="center" vertical="center" wrapText="1"/>
      <protection locked="0"/>
    </xf>
    <xf numFmtId="0" fontId="0" fillId="0" borderId="22" xfId="0" applyBorder="1" applyProtection="1">
      <protection locked="0"/>
    </xf>
    <xf numFmtId="44" fontId="0" fillId="0" borderId="25" xfId="2" applyFont="1" applyBorder="1" applyProtection="1">
      <protection locked="0"/>
    </xf>
    <xf numFmtId="44" fontId="0" fillId="0" borderId="26" xfId="2" applyFont="1" applyBorder="1" applyProtection="1">
      <protection locked="0"/>
    </xf>
    <xf numFmtId="9" fontId="0" fillId="0" borderId="24" xfId="3" applyFont="1" applyBorder="1" applyProtection="1"/>
    <xf numFmtId="44" fontId="0" fillId="0" borderId="25" xfId="2" applyFont="1" applyBorder="1" applyProtection="1"/>
    <xf numFmtId="44" fontId="0" fillId="0" borderId="26" xfId="2" applyFont="1" applyBorder="1" applyProtection="1"/>
    <xf numFmtId="44" fontId="0" fillId="0" borderId="24" xfId="2" applyFont="1" applyBorder="1" applyProtection="1"/>
    <xf numFmtId="9" fontId="0" fillId="0" borderId="27" xfId="3" applyFont="1" applyBorder="1" applyProtection="1"/>
    <xf numFmtId="9" fontId="0" fillId="0" borderId="28" xfId="3" applyFont="1" applyBorder="1" applyProtection="1"/>
    <xf numFmtId="9" fontId="0" fillId="0" borderId="29" xfId="3" applyFont="1" applyBorder="1" applyProtection="1"/>
    <xf numFmtId="0" fontId="0" fillId="0" borderId="31" xfId="0" applyBorder="1" applyProtection="1">
      <protection locked="0"/>
    </xf>
    <xf numFmtId="0" fontId="0" fillId="0" borderId="32" xfId="0" applyBorder="1" applyProtection="1">
      <protection locked="0"/>
    </xf>
    <xf numFmtId="44" fontId="0" fillId="0" borderId="34" xfId="2" applyFont="1" applyBorder="1" applyProtection="1">
      <protection locked="0"/>
    </xf>
    <xf numFmtId="44" fontId="0" fillId="0" borderId="35" xfId="2" applyFont="1" applyBorder="1" applyProtection="1">
      <protection locked="0"/>
    </xf>
    <xf numFmtId="9" fontId="0" fillId="0" borderId="33" xfId="3" applyFont="1" applyBorder="1" applyProtection="1"/>
    <xf numFmtId="44" fontId="0" fillId="0" borderId="34" xfId="2" applyFont="1" applyBorder="1" applyProtection="1"/>
    <xf numFmtId="44" fontId="0" fillId="0" borderId="35" xfId="2" applyFont="1" applyBorder="1" applyProtection="1"/>
    <xf numFmtId="44" fontId="0" fillId="0" borderId="33" xfId="2" applyFont="1" applyBorder="1" applyProtection="1"/>
    <xf numFmtId="9" fontId="0" fillId="0" borderId="36" xfId="3" applyFont="1" applyBorder="1" applyProtection="1"/>
    <xf numFmtId="9" fontId="0" fillId="0" borderId="37" xfId="3" applyFont="1" applyBorder="1" applyProtection="1"/>
    <xf numFmtId="9" fontId="0" fillId="0" borderId="38" xfId="3" applyFont="1" applyBorder="1" applyProtection="1"/>
    <xf numFmtId="0" fontId="5" fillId="0" borderId="32" xfId="0" applyFont="1" applyBorder="1"/>
    <xf numFmtId="0" fontId="5" fillId="0" borderId="22" xfId="0" applyFont="1" applyBorder="1"/>
    <xf numFmtId="44" fontId="0" fillId="0" borderId="43" xfId="2" applyFont="1" applyBorder="1" applyAlignment="1" applyProtection="1">
      <alignment vertical="center"/>
      <protection locked="0"/>
    </xf>
    <xf numFmtId="0" fontId="0" fillId="0" borderId="0" xfId="0" applyAlignment="1" applyProtection="1">
      <alignment vertical="center"/>
      <protection locked="0"/>
    </xf>
    <xf numFmtId="44" fontId="0" fillId="0" borderId="43" xfId="2" applyFont="1" applyBorder="1" applyProtection="1">
      <protection locked="0"/>
    </xf>
    <xf numFmtId="44" fontId="0" fillId="0" borderId="41" xfId="2" applyFont="1" applyBorder="1" applyProtection="1">
      <protection locked="0"/>
    </xf>
    <xf numFmtId="9" fontId="0" fillId="0" borderId="42" xfId="3" applyFont="1" applyBorder="1" applyProtection="1"/>
    <xf numFmtId="44" fontId="0" fillId="0" borderId="43" xfId="2" applyFont="1" applyBorder="1" applyProtection="1"/>
    <xf numFmtId="44" fontId="0" fillId="0" borderId="41" xfId="2" applyFont="1" applyBorder="1" applyProtection="1"/>
    <xf numFmtId="44" fontId="0" fillId="0" borderId="42" xfId="2" applyFont="1" applyBorder="1" applyProtection="1"/>
    <xf numFmtId="9" fontId="0" fillId="0" borderId="44" xfId="3" applyFont="1" applyBorder="1" applyProtection="1"/>
    <xf numFmtId="9" fontId="0" fillId="0" borderId="45" xfId="3" applyFont="1" applyBorder="1" applyProtection="1"/>
    <xf numFmtId="9" fontId="0" fillId="0" borderId="46" xfId="3" applyFont="1" applyBorder="1" applyProtection="1"/>
    <xf numFmtId="164" fontId="0" fillId="0" borderId="41" xfId="2" applyNumberFormat="1" applyFont="1" applyBorder="1" applyProtection="1">
      <protection locked="0"/>
    </xf>
    <xf numFmtId="44" fontId="0" fillId="0" borderId="25" xfId="2" applyFont="1" applyBorder="1" applyAlignment="1" applyProtection="1">
      <alignment vertical="center"/>
      <protection locked="0"/>
    </xf>
    <xf numFmtId="164" fontId="0" fillId="0" borderId="26" xfId="2" applyNumberFormat="1" applyFont="1" applyBorder="1" applyProtection="1">
      <protection locked="0"/>
    </xf>
    <xf numFmtId="9" fontId="0" fillId="0" borderId="54" xfId="3" applyFont="1" applyBorder="1" applyProtection="1"/>
    <xf numFmtId="9" fontId="0" fillId="0" borderId="55" xfId="3" applyFont="1" applyBorder="1" applyProtection="1"/>
    <xf numFmtId="9" fontId="0" fillId="0" borderId="56" xfId="3" applyFont="1" applyBorder="1" applyProtection="1"/>
    <xf numFmtId="9" fontId="0" fillId="0" borderId="37" xfId="3" applyFont="1" applyBorder="1"/>
    <xf numFmtId="9" fontId="0" fillId="0" borderId="33" xfId="3" applyFont="1" applyBorder="1"/>
    <xf numFmtId="44" fontId="0" fillId="0" borderId="61" xfId="2" applyFont="1" applyBorder="1" applyProtection="1">
      <protection locked="0"/>
    </xf>
    <xf numFmtId="44" fontId="0" fillId="0" borderId="59" xfId="2" applyFont="1" applyBorder="1" applyProtection="1">
      <protection locked="0"/>
    </xf>
    <xf numFmtId="9" fontId="0" fillId="0" borderId="60" xfId="3" applyFont="1" applyBorder="1" applyProtection="1"/>
    <xf numFmtId="9" fontId="0" fillId="0" borderId="62" xfId="3" applyFont="1" applyBorder="1"/>
    <xf numFmtId="44" fontId="0" fillId="0" borderId="61" xfId="2" applyFont="1" applyBorder="1" applyProtection="1"/>
    <xf numFmtId="44" fontId="0" fillId="0" borderId="59" xfId="2" applyFont="1" applyBorder="1" applyProtection="1"/>
    <xf numFmtId="44" fontId="0" fillId="0" borderId="60" xfId="2" applyFont="1" applyBorder="1" applyProtection="1"/>
    <xf numFmtId="9" fontId="0" fillId="0" borderId="63" xfId="3" applyFont="1" applyBorder="1" applyProtection="1"/>
    <xf numFmtId="9" fontId="0" fillId="0" borderId="64" xfId="3" applyFont="1" applyBorder="1" applyProtection="1"/>
    <xf numFmtId="9" fontId="0" fillId="0" borderId="65" xfId="3" applyFont="1" applyBorder="1" applyProtection="1"/>
    <xf numFmtId="9" fontId="0" fillId="0" borderId="24" xfId="3" applyFont="1" applyBorder="1"/>
    <xf numFmtId="9" fontId="0" fillId="0" borderId="33" xfId="3" applyFont="1" applyBorder="1" applyAlignment="1" applyProtection="1">
      <alignment horizontal="center" vertical="center"/>
    </xf>
    <xf numFmtId="0" fontId="2" fillId="0" borderId="68" xfId="0" applyFont="1" applyBorder="1" applyAlignment="1" applyProtection="1">
      <alignment horizontal="center" vertical="center"/>
      <protection locked="0"/>
    </xf>
    <xf numFmtId="0" fontId="6" fillId="0" borderId="0" xfId="0" applyFont="1"/>
    <xf numFmtId="0" fontId="6" fillId="0" borderId="34" xfId="0" applyFont="1" applyBorder="1"/>
    <xf numFmtId="9" fontId="6" fillId="0" borderId="33" xfId="0" applyNumberFormat="1" applyFont="1" applyBorder="1"/>
    <xf numFmtId="4" fontId="6" fillId="0" borderId="34" xfId="0" applyNumberFormat="1" applyFont="1" applyBorder="1"/>
    <xf numFmtId="4" fontId="6" fillId="0" borderId="69" xfId="0" applyNumberFormat="1" applyFont="1" applyBorder="1"/>
    <xf numFmtId="0" fontId="6" fillId="0" borderId="21" xfId="0" applyFont="1" applyBorder="1"/>
    <xf numFmtId="4" fontId="6" fillId="0" borderId="25" xfId="0" applyNumberFormat="1" applyFont="1" applyBorder="1"/>
    <xf numFmtId="9" fontId="6" fillId="0" borderId="71" xfId="0" applyNumberFormat="1" applyFont="1" applyBorder="1"/>
    <xf numFmtId="4" fontId="6" fillId="0" borderId="72" xfId="0" applyNumberFormat="1" applyFont="1" applyBorder="1"/>
    <xf numFmtId="9" fontId="0" fillId="0" borderId="32" xfId="3" applyFont="1" applyBorder="1" applyProtection="1"/>
    <xf numFmtId="0" fontId="6" fillId="0" borderId="25" xfId="0" applyFont="1" applyBorder="1"/>
    <xf numFmtId="0" fontId="6" fillId="0" borderId="72" xfId="0" applyFont="1" applyBorder="1"/>
    <xf numFmtId="4" fontId="6" fillId="0" borderId="26" xfId="0" applyNumberFormat="1" applyFont="1" applyBorder="1"/>
    <xf numFmtId="9" fontId="6" fillId="0" borderId="24" xfId="0" applyNumberFormat="1" applyFont="1" applyBorder="1"/>
    <xf numFmtId="0" fontId="6" fillId="0" borderId="26" xfId="0" applyFont="1" applyBorder="1"/>
    <xf numFmtId="0" fontId="0" fillId="0" borderId="74" xfId="0" applyBorder="1" applyProtection="1">
      <protection locked="0"/>
    </xf>
    <xf numFmtId="44" fontId="0" fillId="0" borderId="77" xfId="2" applyFont="1" applyBorder="1" applyProtection="1"/>
    <xf numFmtId="44" fontId="0" fillId="0" borderId="49" xfId="2" applyFont="1" applyBorder="1" applyProtection="1"/>
    <xf numFmtId="44" fontId="0" fillId="0" borderId="78" xfId="2" applyFont="1" applyBorder="1" applyProtection="1"/>
    <xf numFmtId="0" fontId="0" fillId="0" borderId="79" xfId="0" applyBorder="1" applyProtection="1">
      <protection locked="0"/>
    </xf>
    <xf numFmtId="0" fontId="0" fillId="0" borderId="21" xfId="0" applyBorder="1" applyProtection="1">
      <protection locked="0"/>
    </xf>
    <xf numFmtId="0" fontId="2" fillId="0" borderId="47" xfId="0" applyFont="1" applyBorder="1" applyAlignment="1" applyProtection="1">
      <alignment vertical="center" wrapText="1"/>
      <protection locked="0"/>
    </xf>
    <xf numFmtId="9" fontId="0" fillId="0" borderId="22" xfId="3" applyFont="1" applyBorder="1" applyProtection="1"/>
    <xf numFmtId="0" fontId="5" fillId="0" borderId="21" xfId="0" applyFont="1" applyBorder="1"/>
    <xf numFmtId="44" fontId="1" fillId="0" borderId="34" xfId="2" applyFont="1" applyFill="1" applyBorder="1" applyProtection="1"/>
    <xf numFmtId="44" fontId="1" fillId="0" borderId="35" xfId="2" applyFont="1" applyFill="1" applyBorder="1" applyProtection="1"/>
    <xf numFmtId="44" fontId="1" fillId="0" borderId="33" xfId="2" applyFont="1" applyFill="1" applyBorder="1" applyProtection="1"/>
    <xf numFmtId="9" fontId="1" fillId="0" borderId="33" xfId="3" applyFont="1" applyFill="1" applyBorder="1" applyProtection="1"/>
    <xf numFmtId="0" fontId="5" fillId="0" borderId="48" xfId="0" applyFont="1" applyBorder="1"/>
    <xf numFmtId="44" fontId="1" fillId="0" borderId="25" xfId="2" applyFont="1" applyFill="1" applyBorder="1" applyProtection="1"/>
    <xf numFmtId="44" fontId="1" fillId="0" borderId="26" xfId="2" applyFont="1" applyFill="1" applyBorder="1" applyProtection="1"/>
    <xf numFmtId="44" fontId="1" fillId="0" borderId="24" xfId="2" applyFont="1" applyFill="1" applyBorder="1" applyProtection="1"/>
    <xf numFmtId="0" fontId="0" fillId="0" borderId="32" xfId="0" applyBorder="1" applyAlignment="1" applyProtection="1">
      <alignment vertical="center" wrapText="1"/>
      <protection locked="0"/>
    </xf>
    <xf numFmtId="44" fontId="1" fillId="0" borderId="34" xfId="2" applyFont="1" applyFill="1" applyBorder="1" applyAlignment="1" applyProtection="1">
      <alignment vertical="center"/>
    </xf>
    <xf numFmtId="44" fontId="1" fillId="0" borderId="35" xfId="2" applyFont="1" applyFill="1" applyBorder="1" applyAlignment="1" applyProtection="1">
      <alignment vertical="center"/>
    </xf>
    <xf numFmtId="44" fontId="1" fillId="0" borderId="33" xfId="2" applyFont="1" applyFill="1" applyBorder="1" applyAlignment="1" applyProtection="1">
      <alignment vertical="center"/>
    </xf>
    <xf numFmtId="9" fontId="1" fillId="0" borderId="35" xfId="3" applyFont="1" applyFill="1" applyBorder="1" applyAlignment="1" applyProtection="1">
      <alignment horizontal="center" vertical="center"/>
    </xf>
    <xf numFmtId="9" fontId="1" fillId="0" borderId="49" xfId="3" applyFont="1" applyFill="1" applyBorder="1" applyAlignment="1" applyProtection="1">
      <alignment horizontal="center" vertical="center"/>
    </xf>
    <xf numFmtId="0" fontId="0" fillId="0" borderId="22" xfId="0" applyBorder="1" applyAlignment="1" applyProtection="1">
      <alignment vertical="center" wrapText="1"/>
      <protection locked="0"/>
    </xf>
    <xf numFmtId="44" fontId="1" fillId="0" borderId="25" xfId="2" applyFont="1" applyFill="1" applyBorder="1" applyAlignment="1" applyProtection="1">
      <alignment vertical="center"/>
    </xf>
    <xf numFmtId="44" fontId="1" fillId="0" borderId="26" xfId="2" applyFont="1" applyFill="1" applyBorder="1" applyAlignment="1" applyProtection="1">
      <alignment vertical="center"/>
    </xf>
    <xf numFmtId="44" fontId="1" fillId="0" borderId="24" xfId="2" applyFont="1" applyFill="1" applyBorder="1" applyAlignment="1" applyProtection="1">
      <alignment vertical="center"/>
    </xf>
    <xf numFmtId="9" fontId="1" fillId="0" borderId="26" xfId="3" applyFont="1" applyFill="1" applyBorder="1" applyAlignment="1" applyProtection="1">
      <alignment horizontal="center" vertical="center"/>
    </xf>
    <xf numFmtId="0" fontId="5" fillId="0" borderId="92" xfId="0" applyFont="1" applyBorder="1"/>
    <xf numFmtId="0" fontId="5" fillId="0" borderId="93" xfId="0" applyFont="1" applyBorder="1"/>
    <xf numFmtId="0" fontId="5" fillId="0" borderId="94" xfId="0" applyFont="1" applyBorder="1"/>
    <xf numFmtId="0" fontId="0" fillId="0" borderId="95" xfId="0" applyBorder="1" applyAlignment="1" applyProtection="1">
      <alignment vertical="center" wrapText="1"/>
      <protection locked="0"/>
    </xf>
    <xf numFmtId="0" fontId="0" fillId="0" borderId="91" xfId="0" applyBorder="1" applyProtection="1">
      <protection locked="0"/>
    </xf>
    <xf numFmtId="43" fontId="6" fillId="0" borderId="25" xfId="1" applyFont="1" applyBorder="1"/>
    <xf numFmtId="0" fontId="6" fillId="0" borderId="35" xfId="0" applyFont="1" applyBorder="1"/>
    <xf numFmtId="4" fontId="6" fillId="0" borderId="35" xfId="0" applyNumberFormat="1" applyFont="1" applyBorder="1"/>
    <xf numFmtId="9" fontId="5" fillId="0" borderId="33" xfId="0" applyNumberFormat="1" applyFont="1" applyBorder="1"/>
    <xf numFmtId="43" fontId="5" fillId="0" borderId="34" xfId="1" applyFont="1" applyBorder="1"/>
    <xf numFmtId="43" fontId="5" fillId="0" borderId="35" xfId="1" applyFont="1" applyBorder="1"/>
    <xf numFmtId="43" fontId="6" fillId="0" borderId="34" xfId="1" applyFont="1" applyBorder="1"/>
    <xf numFmtId="43" fontId="6" fillId="0" borderId="35" xfId="1" applyFont="1" applyBorder="1"/>
    <xf numFmtId="43" fontId="6" fillId="0" borderId="33" xfId="1" applyFont="1" applyBorder="1"/>
    <xf numFmtId="43" fontId="0" fillId="0" borderId="14" xfId="1" applyFont="1" applyBorder="1" applyAlignment="1" applyProtection="1">
      <alignment vertical="center"/>
      <protection locked="0"/>
    </xf>
    <xf numFmtId="43" fontId="0" fillId="0" borderId="15" xfId="1" applyFont="1" applyBorder="1" applyAlignment="1" applyProtection="1">
      <alignment vertical="center"/>
      <protection locked="0"/>
    </xf>
    <xf numFmtId="43" fontId="0" fillId="0" borderId="14" xfId="1" applyFont="1" applyBorder="1" applyAlignment="1" applyProtection="1">
      <alignment vertical="center"/>
    </xf>
    <xf numFmtId="43" fontId="0" fillId="0" borderId="15" xfId="1" applyFont="1" applyBorder="1" applyAlignment="1" applyProtection="1">
      <alignment vertical="center"/>
    </xf>
    <xf numFmtId="43" fontId="0" fillId="0" borderId="13" xfId="1" applyFont="1" applyBorder="1" applyAlignment="1" applyProtection="1">
      <alignment vertical="center"/>
    </xf>
    <xf numFmtId="43" fontId="1" fillId="0" borderId="34" xfId="1" applyFont="1" applyFill="1" applyBorder="1" applyProtection="1"/>
    <xf numFmtId="43" fontId="1" fillId="0" borderId="35" xfId="1" applyFont="1" applyFill="1" applyBorder="1" applyProtection="1"/>
    <xf numFmtId="43" fontId="1" fillId="0" borderId="33" xfId="1" applyFont="1" applyFill="1" applyBorder="1" applyProtection="1"/>
    <xf numFmtId="43" fontId="6" fillId="0" borderId="35" xfId="1" quotePrefix="1" applyFont="1" applyBorder="1"/>
    <xf numFmtId="43" fontId="6" fillId="0" borderId="33" xfId="1" quotePrefix="1" applyFont="1" applyBorder="1"/>
    <xf numFmtId="43" fontId="5" fillId="0" borderId="33" xfId="1" quotePrefix="1" applyFont="1" applyBorder="1"/>
    <xf numFmtId="43" fontId="5" fillId="0" borderId="35" xfId="1" quotePrefix="1" applyFont="1" applyBorder="1"/>
    <xf numFmtId="43" fontId="5" fillId="0" borderId="34" xfId="1" quotePrefix="1" applyFont="1" applyBorder="1"/>
    <xf numFmtId="43" fontId="5" fillId="0" borderId="33" xfId="1" applyFont="1" applyBorder="1"/>
    <xf numFmtId="43" fontId="6" fillId="0" borderId="34" xfId="1" quotePrefix="1" applyFont="1" applyBorder="1"/>
    <xf numFmtId="9" fontId="5" fillId="0" borderId="33" xfId="0" applyNumberFormat="1" applyFont="1" applyBorder="1" applyAlignment="1">
      <alignment horizontal="center" vertical="center"/>
    </xf>
    <xf numFmtId="9" fontId="1" fillId="0" borderId="33" xfId="3" applyFont="1" applyFill="1" applyBorder="1" applyAlignment="1" applyProtection="1">
      <alignment horizontal="center" vertical="center"/>
    </xf>
    <xf numFmtId="9" fontId="0" fillId="0" borderId="13" xfId="3" applyFont="1" applyBorder="1" applyAlignment="1" applyProtection="1">
      <alignment horizontal="center" vertical="center"/>
    </xf>
    <xf numFmtId="9" fontId="5" fillId="0" borderId="33" xfId="3" applyFont="1" applyFill="1" applyBorder="1" applyAlignment="1">
      <alignment horizontal="center" vertical="center"/>
    </xf>
    <xf numFmtId="9" fontId="5" fillId="0" borderId="33" xfId="3" applyFont="1" applyBorder="1" applyAlignment="1">
      <alignment horizontal="center" vertical="center"/>
    </xf>
    <xf numFmtId="9" fontId="6" fillId="0" borderId="33" xfId="3" applyFont="1" applyBorder="1" applyAlignment="1">
      <alignment horizontal="center" vertical="center"/>
    </xf>
    <xf numFmtId="9" fontId="1" fillId="0" borderId="34" xfId="3" applyFont="1" applyFill="1" applyBorder="1" applyAlignment="1" applyProtection="1">
      <alignment horizontal="center" vertical="center"/>
    </xf>
    <xf numFmtId="9" fontId="5" fillId="0" borderId="34" xfId="3" applyFont="1" applyBorder="1" applyAlignment="1">
      <alignment horizontal="center" vertical="center"/>
    </xf>
    <xf numFmtId="9" fontId="5" fillId="0" borderId="35" xfId="3" applyFont="1" applyBorder="1" applyAlignment="1">
      <alignment horizontal="center" vertical="center"/>
    </xf>
    <xf numFmtId="43" fontId="5" fillId="0" borderId="34" xfId="1" applyFont="1" applyFill="1" applyBorder="1"/>
    <xf numFmtId="43" fontId="5" fillId="0" borderId="35" xfId="1" applyFont="1" applyFill="1" applyBorder="1"/>
    <xf numFmtId="43" fontId="1" fillId="0" borderId="34" xfId="1" applyFont="1" applyFill="1" applyBorder="1" applyProtection="1">
      <protection locked="0"/>
    </xf>
    <xf numFmtId="43" fontId="1" fillId="0" borderId="35" xfId="1" applyFont="1" applyFill="1" applyBorder="1" applyProtection="1">
      <protection locked="0"/>
    </xf>
    <xf numFmtId="43" fontId="0" fillId="0" borderId="34" xfId="1" applyFont="1" applyBorder="1" applyProtection="1">
      <protection locked="0"/>
    </xf>
    <xf numFmtId="43" fontId="0" fillId="0" borderId="35" xfId="1" applyFont="1" applyBorder="1" applyProtection="1">
      <protection locked="0"/>
    </xf>
    <xf numFmtId="43" fontId="1" fillId="0" borderId="34" xfId="1" applyFont="1" applyFill="1" applyBorder="1" applyAlignment="1" applyProtection="1">
      <alignment vertical="center"/>
      <protection locked="0"/>
    </xf>
    <xf numFmtId="43" fontId="1" fillId="0" borderId="35" xfId="1" applyFont="1" applyFill="1" applyBorder="1" applyAlignment="1" applyProtection="1">
      <alignment vertical="center"/>
      <protection locked="0"/>
    </xf>
    <xf numFmtId="43" fontId="1" fillId="0" borderId="25" xfId="1" applyFont="1" applyFill="1" applyBorder="1" applyProtection="1">
      <protection locked="0"/>
    </xf>
    <xf numFmtId="43" fontId="1" fillId="0" borderId="26" xfId="1" applyFont="1" applyFill="1" applyBorder="1" applyProtection="1">
      <protection locked="0"/>
    </xf>
    <xf numFmtId="9" fontId="1" fillId="0" borderId="24" xfId="3" applyFont="1" applyFill="1" applyBorder="1" applyAlignment="1" applyProtection="1">
      <alignment horizontal="center" vertical="center"/>
    </xf>
    <xf numFmtId="43" fontId="1" fillId="0" borderId="25" xfId="1" applyFont="1" applyFill="1" applyBorder="1" applyProtection="1"/>
    <xf numFmtId="43" fontId="1" fillId="0" borderId="26" xfId="1" applyFont="1" applyFill="1" applyBorder="1" applyProtection="1"/>
    <xf numFmtId="43" fontId="1" fillId="0" borderId="24" xfId="1" applyFont="1" applyFill="1" applyBorder="1" applyProtection="1"/>
    <xf numFmtId="9" fontId="1" fillId="0" borderId="25" xfId="3" applyFont="1" applyFill="1" applyBorder="1" applyAlignment="1" applyProtection="1">
      <alignment horizontal="center" vertical="center"/>
    </xf>
    <xf numFmtId="0" fontId="5" fillId="0" borderId="31" xfId="0" applyFont="1" applyBorder="1"/>
    <xf numFmtId="0" fontId="5" fillId="0" borderId="74" xfId="0" applyFont="1" applyBorder="1" applyAlignment="1">
      <alignment wrapText="1"/>
    </xf>
    <xf numFmtId="0" fontId="5" fillId="0" borderId="0" xfId="0" applyFont="1"/>
    <xf numFmtId="43" fontId="5" fillId="0" borderId="82" xfId="1" applyFont="1" applyFill="1" applyBorder="1"/>
    <xf numFmtId="43" fontId="5" fillId="0" borderId="83" xfId="1" applyFont="1" applyFill="1" applyBorder="1"/>
    <xf numFmtId="9" fontId="5" fillId="0" borderId="84" xfId="3" applyFont="1" applyFill="1" applyBorder="1" applyAlignment="1">
      <alignment horizontal="center" vertical="center"/>
    </xf>
    <xf numFmtId="43" fontId="1" fillId="0" borderId="82" xfId="1" applyFont="1" applyFill="1" applyBorder="1" applyProtection="1"/>
    <xf numFmtId="43" fontId="1" fillId="0" borderId="83" xfId="1" applyFont="1" applyFill="1" applyBorder="1" applyProtection="1"/>
    <xf numFmtId="43" fontId="1" fillId="0" borderId="84" xfId="1" applyFont="1" applyFill="1" applyBorder="1" applyProtection="1"/>
    <xf numFmtId="9" fontId="1" fillId="0" borderId="82" xfId="3" applyFont="1" applyFill="1" applyBorder="1" applyAlignment="1" applyProtection="1">
      <alignment horizontal="center" vertical="center"/>
    </xf>
    <xf numFmtId="9" fontId="1" fillId="0" borderId="83" xfId="3" applyFont="1" applyFill="1" applyBorder="1" applyAlignment="1" applyProtection="1">
      <alignment horizontal="center" vertical="center"/>
    </xf>
    <xf numFmtId="9" fontId="1" fillId="0" borderId="84" xfId="3" applyFont="1" applyFill="1" applyBorder="1" applyAlignment="1" applyProtection="1">
      <alignment horizontal="center" vertical="center"/>
    </xf>
    <xf numFmtId="43" fontId="1" fillId="0" borderId="77" xfId="1" applyFont="1" applyFill="1" applyBorder="1" applyProtection="1">
      <protection locked="0"/>
    </xf>
    <xf numFmtId="43" fontId="1" fillId="0" borderId="49" xfId="1" applyFont="1" applyFill="1" applyBorder="1" applyProtection="1">
      <protection locked="0"/>
    </xf>
    <xf numFmtId="9" fontId="1" fillId="0" borderId="78" xfId="3" applyFont="1" applyFill="1" applyBorder="1" applyAlignment="1" applyProtection="1">
      <alignment horizontal="center" vertical="center"/>
    </xf>
    <xf numFmtId="43" fontId="1" fillId="0" borderId="77" xfId="1" applyFont="1" applyFill="1" applyBorder="1" applyProtection="1"/>
    <xf numFmtId="43" fontId="1" fillId="0" borderId="49" xfId="1" applyFont="1" applyFill="1" applyBorder="1" applyProtection="1"/>
    <xf numFmtId="43" fontId="1" fillId="0" borderId="78" xfId="1" applyFont="1" applyFill="1" applyBorder="1" applyProtection="1"/>
    <xf numFmtId="9" fontId="1" fillId="0" borderId="77" xfId="3" applyFont="1" applyFill="1" applyBorder="1" applyAlignment="1" applyProtection="1">
      <alignment horizontal="center" vertical="center"/>
    </xf>
    <xf numFmtId="0" fontId="0" fillId="0" borderId="93" xfId="0" applyBorder="1" applyProtection="1">
      <protection locked="0"/>
    </xf>
    <xf numFmtId="43" fontId="5" fillId="0" borderId="25" xfId="1" applyFont="1" applyBorder="1"/>
    <xf numFmtId="43" fontId="5" fillId="0" borderId="26" xfId="1" applyFont="1" applyBorder="1"/>
    <xf numFmtId="9" fontId="5" fillId="0" borderId="24" xfId="3" applyFont="1" applyBorder="1" applyAlignment="1">
      <alignment horizontal="center" vertical="center"/>
    </xf>
    <xf numFmtId="9" fontId="5" fillId="0" borderId="25" xfId="3" applyFont="1" applyBorder="1" applyAlignment="1">
      <alignment horizontal="center" vertical="center"/>
    </xf>
    <xf numFmtId="9" fontId="5" fillId="0" borderId="26" xfId="3" applyFont="1" applyBorder="1" applyAlignment="1">
      <alignment horizontal="center" vertical="center"/>
    </xf>
    <xf numFmtId="43" fontId="0" fillId="0" borderId="25" xfId="1" applyFont="1" applyBorder="1" applyProtection="1">
      <protection locked="0"/>
    </xf>
    <xf numFmtId="43" fontId="0" fillId="0" borderId="26" xfId="1" applyFont="1" applyBorder="1" applyProtection="1">
      <protection locked="0"/>
    </xf>
    <xf numFmtId="9" fontId="0" fillId="0" borderId="24" xfId="3" applyFont="1" applyBorder="1" applyAlignment="1" applyProtection="1">
      <alignment horizontal="center" vertical="center"/>
    </xf>
    <xf numFmtId="43" fontId="0" fillId="0" borderId="25" xfId="1" applyFont="1" applyBorder="1" applyProtection="1"/>
    <xf numFmtId="43" fontId="0" fillId="0" borderId="26" xfId="1" applyFont="1" applyBorder="1" applyProtection="1"/>
    <xf numFmtId="43" fontId="0" fillId="0" borderId="24" xfId="1" applyFont="1" applyBorder="1" applyProtection="1"/>
    <xf numFmtId="9" fontId="0" fillId="0" borderId="25" xfId="3" applyFont="1" applyBorder="1" applyAlignment="1" applyProtection="1">
      <alignment horizontal="center" vertical="center"/>
    </xf>
    <xf numFmtId="9" fontId="0" fillId="0" borderId="26" xfId="3" applyFont="1" applyBorder="1" applyAlignment="1" applyProtection="1">
      <alignment horizontal="center" vertical="center"/>
    </xf>
    <xf numFmtId="43" fontId="5" fillId="0" borderId="82" xfId="1" applyFont="1" applyBorder="1"/>
    <xf numFmtId="43" fontId="5" fillId="0" borderId="83" xfId="1" applyFont="1" applyBorder="1"/>
    <xf numFmtId="9" fontId="5" fillId="0" borderId="84" xfId="3" applyFont="1" applyBorder="1" applyAlignment="1">
      <alignment horizontal="center" vertical="center"/>
    </xf>
    <xf numFmtId="9" fontId="5" fillId="0" borderId="82" xfId="3" applyFont="1" applyBorder="1" applyAlignment="1">
      <alignment horizontal="center" vertical="center"/>
    </xf>
    <xf numFmtId="9" fontId="5" fillId="0" borderId="83" xfId="3" applyFont="1" applyBorder="1" applyAlignment="1">
      <alignment horizontal="center" vertical="center"/>
    </xf>
    <xf numFmtId="43" fontId="5" fillId="0" borderId="77" xfId="1" applyFont="1" applyBorder="1"/>
    <xf numFmtId="43" fontId="5" fillId="0" borderId="49" xfId="1" applyFont="1" applyBorder="1"/>
    <xf numFmtId="9" fontId="5" fillId="0" borderId="78" xfId="3" applyFont="1" applyBorder="1" applyAlignment="1">
      <alignment horizontal="center" vertical="center"/>
    </xf>
    <xf numFmtId="43" fontId="5" fillId="0" borderId="78" xfId="1" quotePrefix="1" applyFont="1" applyBorder="1"/>
    <xf numFmtId="9" fontId="5" fillId="0" borderId="77" xfId="3" applyFont="1" applyBorder="1" applyAlignment="1">
      <alignment horizontal="center" vertical="center"/>
    </xf>
    <xf numFmtId="9" fontId="5" fillId="0" borderId="49" xfId="3" applyFont="1" applyBorder="1" applyAlignment="1">
      <alignment horizontal="center" vertical="center"/>
    </xf>
    <xf numFmtId="43" fontId="6" fillId="0" borderId="26" xfId="1" applyFont="1" applyBorder="1"/>
    <xf numFmtId="9" fontId="6" fillId="0" borderId="24" xfId="3" applyFont="1" applyBorder="1" applyAlignment="1">
      <alignment horizontal="center" vertical="center"/>
    </xf>
    <xf numFmtId="43" fontId="6" fillId="0" borderId="26" xfId="1" quotePrefix="1" applyFont="1" applyBorder="1"/>
    <xf numFmtId="43" fontId="6" fillId="0" borderId="24" xfId="1" quotePrefix="1" applyFont="1" applyBorder="1"/>
    <xf numFmtId="43" fontId="8" fillId="0" borderId="82" xfId="1" applyFont="1" applyFill="1" applyBorder="1" applyProtection="1"/>
    <xf numFmtId="43" fontId="8" fillId="0" borderId="83" xfId="1" applyFont="1" applyFill="1" applyBorder="1" applyProtection="1"/>
    <xf numFmtId="43" fontId="8" fillId="0" borderId="84" xfId="1" applyFont="1" applyFill="1" applyBorder="1" applyProtection="1"/>
    <xf numFmtId="43" fontId="0" fillId="0" borderId="77" xfId="1" applyFont="1" applyBorder="1" applyProtection="1">
      <protection locked="0"/>
    </xf>
    <xf numFmtId="43" fontId="0" fillId="0" borderId="49" xfId="1" applyFont="1" applyBorder="1" applyProtection="1">
      <protection locked="0"/>
    </xf>
    <xf numFmtId="9" fontId="0" fillId="0" borderId="78" xfId="3" applyFont="1" applyBorder="1" applyAlignment="1" applyProtection="1">
      <alignment horizontal="center" vertical="center"/>
    </xf>
    <xf numFmtId="0" fontId="2" fillId="0" borderId="31" xfId="0" applyFont="1" applyBorder="1" applyAlignment="1" applyProtection="1">
      <alignment horizontal="center" vertical="center" wrapText="1"/>
      <protection locked="0"/>
    </xf>
    <xf numFmtId="43" fontId="7" fillId="0" borderId="49" xfId="1" applyFont="1" applyFill="1" applyBorder="1" applyProtection="1">
      <protection locked="0"/>
    </xf>
    <xf numFmtId="44" fontId="1" fillId="0" borderId="77" xfId="2" applyFont="1" applyFill="1" applyBorder="1" applyProtection="1"/>
    <xf numFmtId="44" fontId="1" fillId="0" borderId="49" xfId="2" applyFont="1" applyFill="1" applyBorder="1" applyProtection="1"/>
    <xf numFmtId="44" fontId="1" fillId="0" borderId="78" xfId="2" applyFont="1" applyFill="1" applyBorder="1" applyProtection="1"/>
    <xf numFmtId="43" fontId="1" fillId="0" borderId="25" xfId="1" applyFont="1" applyFill="1" applyBorder="1" applyAlignment="1" applyProtection="1">
      <alignment vertical="center"/>
      <protection locked="0"/>
    </xf>
    <xf numFmtId="43" fontId="1" fillId="0" borderId="26" xfId="1" applyFont="1" applyFill="1" applyBorder="1" applyAlignment="1" applyProtection="1">
      <alignment vertical="center"/>
      <protection locked="0"/>
    </xf>
    <xf numFmtId="0" fontId="2" fillId="0" borderId="12" xfId="0" applyFont="1" applyBorder="1" applyAlignment="1" applyProtection="1">
      <alignment horizontal="center" vertical="center" wrapText="1"/>
      <protection locked="0"/>
    </xf>
    <xf numFmtId="0" fontId="0" fillId="0" borderId="99" xfId="0" applyBorder="1" applyProtection="1">
      <protection locked="0"/>
    </xf>
    <xf numFmtId="0" fontId="0" fillId="0" borderId="97" xfId="0" applyBorder="1" applyProtection="1">
      <protection locked="0"/>
    </xf>
    <xf numFmtId="0" fontId="5" fillId="0" borderId="97" xfId="0" applyFont="1" applyBorder="1"/>
    <xf numFmtId="0" fontId="5" fillId="0" borderId="100" xfId="0" applyFont="1" applyBorder="1"/>
    <xf numFmtId="0" fontId="2" fillId="0" borderId="96" xfId="0" applyFont="1" applyBorder="1" applyAlignment="1" applyProtection="1">
      <alignment horizontal="center" vertical="center" wrapText="1"/>
      <protection locked="0"/>
    </xf>
    <xf numFmtId="0" fontId="0" fillId="0" borderId="71" xfId="0" applyBorder="1" applyProtection="1">
      <protection locked="0"/>
    </xf>
    <xf numFmtId="0" fontId="0" fillId="0" borderId="70" xfId="0" applyBorder="1" applyProtection="1">
      <protection locked="0"/>
    </xf>
    <xf numFmtId="0" fontId="0" fillId="0" borderId="87" xfId="0" applyBorder="1" applyProtection="1">
      <protection locked="0"/>
    </xf>
    <xf numFmtId="0" fontId="0" fillId="0" borderId="104" xfId="0" applyBorder="1" applyProtection="1">
      <protection locked="0"/>
    </xf>
    <xf numFmtId="0" fontId="2" fillId="0" borderId="105" xfId="0" applyFont="1" applyBorder="1" applyAlignment="1" applyProtection="1">
      <alignment horizontal="center" vertical="center" wrapText="1"/>
      <protection locked="0"/>
    </xf>
    <xf numFmtId="0" fontId="0" fillId="0" borderId="76" xfId="0" applyBorder="1" applyProtection="1">
      <protection locked="0"/>
    </xf>
    <xf numFmtId="0" fontId="0" fillId="0" borderId="73" xfId="0" applyBorder="1" applyProtection="1">
      <protection locked="0"/>
    </xf>
    <xf numFmtId="0" fontId="0" fillId="0" borderId="111" xfId="0" applyBorder="1" applyProtection="1">
      <protection locked="0"/>
    </xf>
    <xf numFmtId="44" fontId="0" fillId="0" borderId="112" xfId="2" applyFont="1" applyBorder="1" applyProtection="1">
      <protection locked="0"/>
    </xf>
    <xf numFmtId="44" fontId="0" fillId="0" borderId="113" xfId="2" applyFont="1" applyBorder="1" applyProtection="1">
      <protection locked="0"/>
    </xf>
    <xf numFmtId="9" fontId="0" fillId="0" borderId="114" xfId="3" applyFont="1" applyBorder="1" applyProtection="1"/>
    <xf numFmtId="9" fontId="0" fillId="0" borderId="114" xfId="3" applyFont="1" applyBorder="1"/>
    <xf numFmtId="44" fontId="0" fillId="0" borderId="112" xfId="2" applyFont="1" applyBorder="1" applyProtection="1"/>
    <xf numFmtId="44" fontId="0" fillId="0" borderId="113" xfId="2" applyFont="1" applyBorder="1" applyProtection="1"/>
    <xf numFmtId="44" fontId="0" fillId="0" borderId="114" xfId="2" applyFont="1" applyBorder="1" applyProtection="1"/>
    <xf numFmtId="9" fontId="0" fillId="0" borderId="115" xfId="3" applyFont="1" applyBorder="1" applyProtection="1"/>
    <xf numFmtId="9" fontId="0" fillId="0" borderId="116" xfId="3" applyFont="1" applyBorder="1" applyProtection="1"/>
    <xf numFmtId="9" fontId="0" fillId="0" borderId="20" xfId="3" applyFont="1" applyBorder="1" applyProtection="1"/>
    <xf numFmtId="9" fontId="0" fillId="0" borderId="18" xfId="3" applyFont="1" applyBorder="1" applyAlignment="1">
      <alignment vertical="center" wrapText="1"/>
    </xf>
    <xf numFmtId="9" fontId="0" fillId="0" borderId="19" xfId="3" applyFont="1" applyBorder="1" applyAlignment="1">
      <alignment vertical="center" wrapText="1"/>
    </xf>
    <xf numFmtId="9" fontId="0" fillId="0" borderId="20" xfId="3" applyFont="1" applyBorder="1" applyAlignment="1">
      <alignment vertical="center" wrapText="1"/>
    </xf>
    <xf numFmtId="0" fontId="5" fillId="0" borderId="117" xfId="0" applyFont="1" applyBorder="1" applyAlignment="1">
      <alignment wrapText="1"/>
    </xf>
    <xf numFmtId="0" fontId="5" fillId="0" borderId="75" xfId="0" applyFont="1" applyBorder="1" applyAlignment="1">
      <alignment wrapText="1"/>
    </xf>
    <xf numFmtId="9" fontId="1" fillId="0" borderId="118" xfId="3" applyFont="1" applyFill="1" applyBorder="1" applyAlignment="1" applyProtection="1"/>
    <xf numFmtId="9" fontId="1" fillId="0" borderId="0" xfId="3" applyFont="1" applyFill="1" applyBorder="1" applyAlignment="1" applyProtection="1"/>
    <xf numFmtId="9" fontId="1" fillId="0" borderId="58" xfId="3" applyFont="1" applyFill="1" applyBorder="1" applyAlignment="1" applyProtection="1"/>
    <xf numFmtId="9" fontId="1" fillId="0" borderId="25" xfId="3" applyFont="1" applyBorder="1" applyAlignment="1" applyProtection="1">
      <alignment horizontal="center" vertical="center"/>
    </xf>
    <xf numFmtId="9" fontId="1" fillId="0" borderId="26" xfId="3" applyFont="1" applyBorder="1" applyAlignment="1" applyProtection="1">
      <alignment horizontal="center" vertical="center"/>
    </xf>
    <xf numFmtId="9" fontId="1" fillId="0" borderId="24" xfId="3" applyFont="1" applyBorder="1" applyAlignment="1" applyProtection="1">
      <alignment horizontal="center" vertical="center"/>
    </xf>
    <xf numFmtId="9" fontId="1" fillId="0" borderId="34" xfId="3" applyFont="1" applyBorder="1" applyAlignment="1" applyProtection="1">
      <alignment horizontal="center" vertical="center"/>
    </xf>
    <xf numFmtId="9" fontId="1" fillId="0" borderId="35" xfId="3" applyFont="1" applyBorder="1" applyAlignment="1" applyProtection="1">
      <alignment horizontal="center" vertical="center"/>
    </xf>
    <xf numFmtId="9" fontId="1" fillId="0" borderId="33" xfId="3" applyFont="1" applyBorder="1" applyAlignment="1" applyProtection="1">
      <alignment horizontal="center" vertical="center"/>
    </xf>
    <xf numFmtId="9" fontId="1" fillId="0" borderId="77" xfId="3" applyFont="1" applyBorder="1" applyAlignment="1" applyProtection="1">
      <alignment horizontal="center" vertical="center"/>
    </xf>
    <xf numFmtId="9" fontId="1" fillId="0" borderId="49" xfId="3" applyFont="1" applyBorder="1" applyAlignment="1" applyProtection="1">
      <alignment horizontal="center" vertical="center"/>
    </xf>
    <xf numFmtId="9" fontId="1" fillId="0" borderId="78" xfId="3" applyFont="1" applyBorder="1" applyAlignment="1" applyProtection="1">
      <alignment horizontal="center" vertical="center"/>
    </xf>
    <xf numFmtId="9" fontId="1" fillId="0" borderId="14" xfId="3" applyFont="1" applyBorder="1" applyAlignment="1" applyProtection="1">
      <alignment horizontal="center" vertical="center"/>
    </xf>
    <xf numFmtId="9" fontId="1" fillId="0" borderId="15" xfId="3" applyFont="1" applyBorder="1" applyAlignment="1" applyProtection="1">
      <alignment horizontal="center" vertical="center"/>
    </xf>
    <xf numFmtId="9" fontId="1" fillId="0" borderId="13" xfId="3" applyFont="1" applyBorder="1" applyAlignment="1" applyProtection="1">
      <alignment horizontal="center" vertical="center"/>
    </xf>
    <xf numFmtId="0" fontId="0" fillId="0" borderId="0" xfId="0" applyAlignment="1" applyProtection="1">
      <alignment horizontal="center" vertical="center"/>
      <protection locked="0"/>
    </xf>
    <xf numFmtId="9" fontId="1" fillId="0" borderId="69" xfId="3" applyFont="1" applyFill="1" applyBorder="1" applyAlignment="1" applyProtection="1"/>
    <xf numFmtId="9" fontId="1" fillId="0" borderId="35" xfId="3" applyFont="1" applyFill="1" applyBorder="1" applyAlignment="1" applyProtection="1"/>
    <xf numFmtId="9" fontId="1" fillId="0" borderId="39" xfId="3" applyFont="1" applyFill="1" applyBorder="1" applyAlignment="1" applyProtection="1"/>
    <xf numFmtId="9" fontId="1" fillId="0" borderId="98" xfId="3" applyFont="1" applyFill="1" applyBorder="1" applyAlignment="1" applyProtection="1"/>
    <xf numFmtId="9" fontId="1" fillId="0" borderId="49" xfId="3" applyFont="1" applyFill="1" applyBorder="1" applyAlignment="1" applyProtection="1"/>
    <xf numFmtId="9" fontId="1" fillId="0" borderId="50" xfId="3" applyFont="1" applyFill="1" applyBorder="1" applyAlignment="1" applyProtection="1"/>
    <xf numFmtId="0" fontId="5" fillId="0" borderId="118" xfId="0" applyFont="1" applyBorder="1"/>
    <xf numFmtId="0" fontId="5" fillId="0" borderId="58" xfId="0" applyFont="1" applyBorder="1"/>
    <xf numFmtId="9" fontId="1" fillId="0" borderId="119" xfId="3" applyFont="1" applyFill="1" applyBorder="1" applyAlignment="1" applyProtection="1"/>
    <xf numFmtId="9" fontId="1" fillId="0" borderId="81" xfId="3" applyFont="1" applyFill="1" applyBorder="1" applyAlignment="1" applyProtection="1"/>
    <xf numFmtId="9" fontId="1" fillId="0" borderId="90" xfId="3" applyFont="1" applyFill="1" applyBorder="1" applyAlignment="1" applyProtection="1"/>
    <xf numFmtId="9" fontId="0" fillId="0" borderId="35" xfId="3" applyFont="1" applyFill="1" applyBorder="1" applyAlignment="1" applyProtection="1">
      <alignment horizontal="left"/>
    </xf>
    <xf numFmtId="9" fontId="0" fillId="0" borderId="39" xfId="3" applyFont="1" applyFill="1" applyBorder="1" applyAlignment="1" applyProtection="1">
      <alignment horizontal="left"/>
    </xf>
    <xf numFmtId="9" fontId="0" fillId="0" borderId="57" xfId="3" applyFont="1" applyBorder="1" applyAlignment="1">
      <alignment horizontal="left" vertical="center" wrapText="1"/>
    </xf>
    <xf numFmtId="9" fontId="0" fillId="0" borderId="0" xfId="3" applyFont="1" applyBorder="1" applyAlignment="1">
      <alignment horizontal="left" vertical="center" wrapText="1"/>
    </xf>
    <xf numFmtId="9" fontId="0" fillId="0" borderId="58" xfId="3" applyFont="1" applyBorder="1" applyAlignment="1">
      <alignment horizontal="left" vertical="center" wrapText="1"/>
    </xf>
    <xf numFmtId="0" fontId="2" fillId="0" borderId="40" xfId="0" applyFont="1" applyBorder="1" applyAlignment="1" applyProtection="1">
      <alignment horizontal="center" vertical="center" wrapText="1"/>
      <protection locked="0"/>
    </xf>
    <xf numFmtId="0" fontId="2" fillId="0" borderId="47" xfId="0" applyFont="1" applyBorder="1" applyAlignment="1" applyProtection="1">
      <alignment horizontal="center" vertical="center" wrapText="1"/>
      <protection locked="0"/>
    </xf>
    <xf numFmtId="0" fontId="2" fillId="0" borderId="80" xfId="0" applyFont="1" applyBorder="1" applyAlignment="1" applyProtection="1">
      <alignment horizontal="center" vertical="center" wrapText="1"/>
      <protection locked="0"/>
    </xf>
    <xf numFmtId="0" fontId="0" fillId="0" borderId="101" xfId="0" applyBorder="1" applyAlignment="1" applyProtection="1">
      <alignment horizontal="center" vertical="center" wrapText="1"/>
      <protection locked="0"/>
    </xf>
    <xf numFmtId="0" fontId="0" fillId="0" borderId="102" xfId="0" applyBorder="1" applyAlignment="1" applyProtection="1">
      <alignment horizontal="center" vertical="center" wrapText="1"/>
      <protection locked="0"/>
    </xf>
    <xf numFmtId="0" fontId="0" fillId="0" borderId="103" xfId="0" applyBorder="1" applyAlignment="1" applyProtection="1">
      <alignment horizontal="center" vertical="center" wrapText="1"/>
      <protection locked="0"/>
    </xf>
    <xf numFmtId="0" fontId="0" fillId="0" borderId="106" xfId="0" applyBorder="1" applyAlignment="1" applyProtection="1">
      <alignment horizontal="left" wrapText="1"/>
      <protection locked="0"/>
    </xf>
    <xf numFmtId="0" fontId="0" fillId="0" borderId="107" xfId="0" applyBorder="1" applyAlignment="1" applyProtection="1">
      <alignment horizontal="left" wrapText="1"/>
      <protection locked="0"/>
    </xf>
    <xf numFmtId="0" fontId="0" fillId="0" borderId="107" xfId="0" applyBorder="1" applyAlignment="1" applyProtection="1">
      <alignment horizontal="left"/>
      <protection locked="0"/>
    </xf>
    <xf numFmtId="0" fontId="0" fillId="0" borderId="108" xfId="0" applyBorder="1" applyAlignment="1" applyProtection="1">
      <alignment horizontal="left"/>
      <protection locked="0"/>
    </xf>
    <xf numFmtId="9" fontId="0" fillId="0" borderId="51" xfId="3" applyFont="1" applyBorder="1" applyAlignment="1">
      <alignment horizontal="left" vertical="center" wrapText="1"/>
    </xf>
    <xf numFmtId="9" fontId="0" fillId="0" borderId="52" xfId="3" applyFont="1" applyBorder="1" applyAlignment="1">
      <alignment horizontal="left" vertical="center" wrapText="1"/>
    </xf>
    <xf numFmtId="9" fontId="0" fillId="0" borderId="53" xfId="3" applyFont="1" applyBorder="1" applyAlignment="1">
      <alignment horizontal="left" vertical="center" wrapText="1"/>
    </xf>
    <xf numFmtId="9" fontId="0" fillId="0" borderId="57" xfId="3" applyFont="1" applyBorder="1" applyAlignment="1">
      <alignment horizontal="left" vertical="center" wrapText="1"/>
    </xf>
    <xf numFmtId="9" fontId="0" fillId="0" borderId="0" xfId="3" applyFont="1" applyBorder="1" applyAlignment="1">
      <alignment horizontal="left" vertical="center" wrapText="1"/>
    </xf>
    <xf numFmtId="9" fontId="0" fillId="0" borderId="58" xfId="3" applyFont="1" applyBorder="1" applyAlignment="1">
      <alignment horizontal="left" vertical="center" wrapText="1"/>
    </xf>
    <xf numFmtId="9" fontId="0" fillId="0" borderId="66" xfId="3" applyFont="1" applyBorder="1" applyAlignment="1">
      <alignment horizontal="left" vertical="center" wrapText="1"/>
    </xf>
    <xf numFmtId="9" fontId="0" fillId="0" borderId="67" xfId="3" applyFont="1" applyBorder="1" applyAlignment="1">
      <alignment horizontal="left" vertical="center" wrapText="1"/>
    </xf>
    <xf numFmtId="9" fontId="0" fillId="0" borderId="65" xfId="3" applyFont="1" applyBorder="1" applyAlignment="1">
      <alignment horizontal="left" vertical="center" wrapText="1"/>
    </xf>
    <xf numFmtId="0" fontId="0" fillId="0" borderId="109" xfId="0" applyBorder="1" applyAlignment="1" applyProtection="1">
      <alignment horizontal="center" vertical="center" wrapText="1"/>
      <protection locked="0"/>
    </xf>
    <xf numFmtId="0" fontId="0" fillId="0" borderId="107" xfId="0" applyBorder="1" applyAlignment="1" applyProtection="1">
      <alignment horizontal="center" vertical="center" wrapText="1"/>
      <protection locked="0"/>
    </xf>
    <xf numFmtId="0" fontId="0" fillId="0" borderId="110" xfId="0" applyBorder="1" applyAlignment="1" applyProtection="1">
      <alignment horizontal="center" vertical="center" wrapText="1"/>
      <protection locked="0"/>
    </xf>
    <xf numFmtId="9" fontId="0" fillId="0" borderId="35" xfId="3" applyFont="1" applyFill="1" applyBorder="1" applyAlignment="1" applyProtection="1">
      <alignment horizontal="left"/>
    </xf>
    <xf numFmtId="9" fontId="0" fillId="0" borderId="39" xfId="3" applyFont="1" applyFill="1" applyBorder="1" applyAlignment="1" applyProtection="1">
      <alignment horizontal="left"/>
    </xf>
    <xf numFmtId="0" fontId="2" fillId="0" borderId="10"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2" fillId="0" borderId="9" xfId="0" applyFont="1" applyBorder="1" applyAlignment="1" applyProtection="1">
      <alignment horizontal="center" vertical="center"/>
      <protection locked="0"/>
    </xf>
    <xf numFmtId="0" fontId="2" fillId="0" borderId="18" xfId="0" applyFont="1" applyBorder="1" applyAlignment="1" applyProtection="1">
      <alignment horizontal="center" vertical="center"/>
      <protection locked="0"/>
    </xf>
    <xf numFmtId="0" fontId="2" fillId="0" borderId="19" xfId="0" applyFont="1" applyBorder="1" applyAlignment="1" applyProtection="1">
      <alignment horizontal="center" vertical="center"/>
      <protection locked="0"/>
    </xf>
    <xf numFmtId="0" fontId="2" fillId="0" borderId="20" xfId="0" applyFont="1" applyBorder="1" applyAlignment="1" applyProtection="1">
      <alignment horizontal="center" vertical="center"/>
      <protection locked="0"/>
    </xf>
    <xf numFmtId="9" fontId="0" fillId="0" borderId="26" xfId="3" applyFont="1" applyFill="1" applyBorder="1" applyAlignment="1" applyProtection="1">
      <alignment horizontal="left"/>
    </xf>
    <xf numFmtId="9" fontId="0" fillId="0" borderId="30" xfId="3" applyFont="1" applyFill="1" applyBorder="1" applyAlignment="1" applyProtection="1">
      <alignment horizontal="left"/>
    </xf>
    <xf numFmtId="9" fontId="0" fillId="0" borderId="35" xfId="3" applyFont="1" applyFill="1" applyBorder="1" applyAlignment="1" applyProtection="1">
      <alignment horizontal="center"/>
    </xf>
    <xf numFmtId="9" fontId="0" fillId="0" borderId="39" xfId="3" applyFont="1" applyFill="1" applyBorder="1" applyAlignment="1" applyProtection="1">
      <alignment horizontal="center"/>
    </xf>
    <xf numFmtId="0" fontId="3" fillId="0" borderId="0" xfId="0" applyFont="1" applyAlignment="1" applyProtection="1">
      <alignment horizontal="center"/>
      <protection locked="0"/>
    </xf>
    <xf numFmtId="0" fontId="4" fillId="0" borderId="1" xfId="0"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4" fillId="0" borderId="7" xfId="0" applyFont="1" applyBorder="1" applyAlignment="1" applyProtection="1">
      <alignment horizontal="center" vertical="center" wrapText="1"/>
      <protection locked="0"/>
    </xf>
    <xf numFmtId="0" fontId="4" fillId="0" borderId="8" xfId="0" applyFont="1" applyBorder="1" applyAlignment="1" applyProtection="1">
      <alignment horizontal="center" vertical="center" wrapText="1"/>
      <protection locked="0"/>
    </xf>
    <xf numFmtId="0" fontId="4" fillId="0" borderId="9" xfId="0" applyFont="1" applyBorder="1" applyAlignment="1" applyProtection="1">
      <alignment horizontal="center" vertical="center" wrapText="1"/>
      <protection locked="0"/>
    </xf>
    <xf numFmtId="0" fontId="5" fillId="0" borderId="120" xfId="0" applyFont="1" applyBorder="1" applyAlignment="1">
      <alignment wrapText="1"/>
    </xf>
    <xf numFmtId="0" fontId="5" fillId="0" borderId="88" xfId="0" applyFont="1" applyBorder="1" applyAlignment="1">
      <alignment wrapText="1"/>
    </xf>
    <xf numFmtId="0" fontId="5" fillId="0" borderId="89" xfId="0" applyFont="1" applyBorder="1" applyAlignment="1">
      <alignment wrapText="1"/>
    </xf>
    <xf numFmtId="0" fontId="5" fillId="0" borderId="119" xfId="0" applyFont="1" applyBorder="1" applyAlignment="1">
      <alignment wrapText="1"/>
    </xf>
    <xf numFmtId="0" fontId="5" fillId="0" borderId="81" xfId="0" applyFont="1" applyBorder="1" applyAlignment="1">
      <alignment wrapText="1"/>
    </xf>
    <xf numFmtId="0" fontId="5" fillId="0" borderId="90" xfId="0" applyFont="1" applyBorder="1" applyAlignment="1">
      <alignment wrapText="1"/>
    </xf>
    <xf numFmtId="0" fontId="5" fillId="0" borderId="118" xfId="0" applyFont="1" applyBorder="1" applyAlignment="1">
      <alignment wrapText="1"/>
    </xf>
    <xf numFmtId="0" fontId="5" fillId="0" borderId="0" xfId="0" applyFont="1" applyAlignment="1">
      <alignment wrapText="1"/>
    </xf>
    <xf numFmtId="0" fontId="5" fillId="0" borderId="58" xfId="0" applyFont="1" applyBorder="1" applyAlignment="1">
      <alignment wrapText="1"/>
    </xf>
    <xf numFmtId="0" fontId="5" fillId="0" borderId="117" xfId="0" applyFont="1" applyBorder="1" applyAlignment="1">
      <alignment wrapText="1"/>
    </xf>
    <xf numFmtId="0" fontId="5" fillId="0" borderId="74" xfId="0" applyFont="1" applyBorder="1" applyAlignment="1">
      <alignment wrapText="1"/>
    </xf>
    <xf numFmtId="0" fontId="5" fillId="0" borderId="75" xfId="0" applyFont="1" applyBorder="1" applyAlignment="1">
      <alignment wrapText="1"/>
    </xf>
    <xf numFmtId="9" fontId="1" fillId="0" borderId="69" xfId="3" applyFont="1" applyFill="1" applyBorder="1" applyAlignment="1" applyProtection="1">
      <alignment vertical="center"/>
    </xf>
    <xf numFmtId="9" fontId="1" fillId="0" borderId="35" xfId="3" applyFont="1" applyFill="1" applyBorder="1" applyAlignment="1" applyProtection="1">
      <alignment vertical="center"/>
    </xf>
    <xf numFmtId="9" fontId="1" fillId="0" borderId="39" xfId="3" applyFont="1" applyFill="1" applyBorder="1" applyAlignment="1" applyProtection="1">
      <alignment vertical="center"/>
    </xf>
    <xf numFmtId="0" fontId="2" fillId="0" borderId="85" xfId="0" applyFont="1" applyBorder="1" applyAlignment="1" applyProtection="1">
      <alignment horizontal="center" vertical="center" wrapText="1"/>
      <protection locked="0"/>
    </xf>
    <xf numFmtId="0" fontId="2" fillId="0" borderId="57" xfId="0" applyFont="1" applyBorder="1" applyAlignment="1" applyProtection="1">
      <alignment horizontal="center" vertical="center" wrapText="1"/>
      <protection locked="0"/>
    </xf>
    <xf numFmtId="0" fontId="2" fillId="0" borderId="86" xfId="0" applyFont="1" applyBorder="1" applyAlignment="1" applyProtection="1">
      <alignment horizontal="center" vertical="center" wrapText="1"/>
      <protection locked="0"/>
    </xf>
    <xf numFmtId="0" fontId="2" fillId="0" borderId="18" xfId="0" applyFont="1" applyBorder="1" applyAlignment="1" applyProtection="1">
      <alignment horizontal="center" vertical="center" wrapText="1"/>
      <protection locked="0"/>
    </xf>
    <xf numFmtId="0" fontId="6" fillId="0" borderId="32" xfId="0" applyFont="1" applyBorder="1" applyAlignment="1">
      <alignment wrapText="1"/>
    </xf>
    <xf numFmtId="0" fontId="6" fillId="0" borderId="38" xfId="0" applyFont="1" applyBorder="1" applyAlignment="1">
      <alignment wrapText="1"/>
    </xf>
    <xf numFmtId="0" fontId="6" fillId="0" borderId="32" xfId="0" applyFont="1" applyBorder="1"/>
    <xf numFmtId="0" fontId="6" fillId="0" borderId="38" xfId="0" applyFont="1" applyBorder="1"/>
    <xf numFmtId="9" fontId="0" fillId="0" borderId="23" xfId="3" applyFont="1" applyBorder="1" applyAlignment="1" applyProtection="1">
      <alignment horizontal="center"/>
    </xf>
    <xf numFmtId="9" fontId="0" fillId="0" borderId="22" xfId="3" applyFont="1" applyBorder="1" applyAlignment="1" applyProtection="1">
      <alignment horizontal="center"/>
    </xf>
    <xf numFmtId="9" fontId="0" fillId="0" borderId="56" xfId="3" applyFont="1" applyBorder="1" applyAlignment="1" applyProtection="1">
      <alignment horizontal="center"/>
    </xf>
    <xf numFmtId="9" fontId="1" fillId="0" borderId="72" xfId="3" applyFont="1" applyFill="1" applyBorder="1" applyAlignment="1" applyProtection="1">
      <alignment vertical="center"/>
    </xf>
    <xf numFmtId="9" fontId="1" fillId="0" borderId="26" xfId="3" applyFont="1" applyFill="1" applyBorder="1" applyAlignment="1" applyProtection="1">
      <alignment vertical="center"/>
    </xf>
    <xf numFmtId="9" fontId="1" fillId="0" borderId="30" xfId="3" applyFont="1" applyFill="1" applyBorder="1" applyAlignment="1" applyProtection="1">
      <alignment vertical="center"/>
    </xf>
    <xf numFmtId="9" fontId="1" fillId="0" borderId="32" xfId="3" applyFont="1" applyFill="1" applyBorder="1" applyAlignment="1">
      <alignment vertical="center" wrapText="1"/>
    </xf>
    <xf numFmtId="9" fontId="1" fillId="0" borderId="38" xfId="3" applyFont="1" applyFill="1" applyBorder="1" applyAlignment="1">
      <alignment vertical="center" wrapText="1"/>
    </xf>
    <xf numFmtId="9" fontId="1" fillId="0" borderId="69" xfId="3" applyFont="1" applyFill="1" applyBorder="1" applyAlignment="1" applyProtection="1"/>
    <xf numFmtId="9" fontId="1" fillId="0" borderId="35" xfId="3" applyFont="1" applyFill="1" applyBorder="1" applyAlignment="1" applyProtection="1"/>
    <xf numFmtId="9" fontId="1" fillId="0" borderId="39" xfId="3" applyFont="1" applyFill="1" applyBorder="1" applyAlignment="1" applyProtection="1"/>
    <xf numFmtId="9" fontId="1" fillId="0" borderId="98" xfId="3" applyFont="1" applyFill="1" applyBorder="1" applyAlignment="1" applyProtection="1"/>
    <xf numFmtId="9" fontId="1" fillId="0" borderId="49" xfId="3" applyFont="1" applyFill="1" applyBorder="1" applyAlignment="1" applyProtection="1"/>
    <xf numFmtId="9" fontId="1" fillId="0" borderId="50" xfId="3" applyFont="1" applyFill="1" applyBorder="1" applyAlignment="1" applyProtection="1"/>
    <xf numFmtId="9" fontId="1" fillId="0" borderId="72" xfId="3" applyFont="1" applyFill="1" applyBorder="1" applyAlignment="1" applyProtection="1"/>
    <xf numFmtId="9" fontId="1" fillId="0" borderId="26" xfId="3" applyFont="1" applyFill="1" applyBorder="1" applyAlignment="1" applyProtection="1"/>
    <xf numFmtId="9" fontId="1" fillId="0" borderId="30" xfId="3" applyFont="1" applyFill="1" applyBorder="1" applyAlignment="1" applyProtection="1"/>
    <xf numFmtId="9" fontId="0" fillId="0" borderId="69" xfId="3" applyFont="1" applyBorder="1" applyAlignment="1" applyProtection="1"/>
    <xf numFmtId="9" fontId="0" fillId="0" borderId="35" xfId="3" applyFont="1" applyBorder="1" applyAlignment="1" applyProtection="1"/>
    <xf numFmtId="9" fontId="0" fillId="0" borderId="39" xfId="3" applyFont="1" applyBorder="1" applyAlignment="1" applyProtection="1"/>
    <xf numFmtId="9" fontId="0" fillId="0" borderId="98" xfId="3" applyFont="1" applyBorder="1" applyAlignment="1" applyProtection="1"/>
    <xf numFmtId="9" fontId="0" fillId="0" borderId="49" xfId="3" applyFont="1" applyBorder="1" applyAlignment="1" applyProtection="1"/>
    <xf numFmtId="9" fontId="0" fillId="0" borderId="50" xfId="3" applyFont="1" applyBorder="1" applyAlignment="1" applyProtection="1"/>
    <xf numFmtId="0" fontId="5" fillId="0" borderId="32" xfId="0" applyFont="1" applyBorder="1"/>
    <xf numFmtId="0" fontId="5" fillId="0" borderId="38" xfId="0" applyFont="1" applyBorder="1"/>
    <xf numFmtId="0" fontId="5" fillId="0" borderId="74" xfId="0" applyFont="1" applyBorder="1"/>
    <xf numFmtId="0" fontId="5" fillId="0" borderId="75" xfId="0" applyFont="1" applyBorder="1"/>
    <xf numFmtId="9" fontId="0" fillId="0" borderId="22" xfId="3" applyFont="1" applyBorder="1" applyAlignment="1" applyProtection="1"/>
    <xf numFmtId="9" fontId="0" fillId="0" borderId="56" xfId="3" applyFont="1" applyBorder="1" applyAlignment="1" applyProtection="1"/>
    <xf numFmtId="0" fontId="2" fillId="0" borderId="1" xfId="0" applyFont="1" applyBorder="1" applyAlignment="1" applyProtection="1">
      <alignment horizontal="center" vertical="center"/>
      <protection locked="0"/>
    </xf>
    <xf numFmtId="0" fontId="2" fillId="0" borderId="2"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2" fillId="0" borderId="5" xfId="0" applyFont="1" applyBorder="1" applyAlignment="1" applyProtection="1">
      <alignment horizontal="center" vertical="center"/>
      <protection locked="0"/>
    </xf>
    <xf numFmtId="0" fontId="2" fillId="0" borderId="6" xfId="0" applyFont="1" applyBorder="1" applyAlignment="1" applyProtection="1">
      <alignment horizontal="center" vertical="center"/>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cellXfs>
  <cellStyles count="4">
    <cellStyle name="Millares" xfId="1" builtinId="3"/>
    <cellStyle name="Moneda" xfId="2" builtinId="4"/>
    <cellStyle name="Normal" xfId="0" builtinId="0"/>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8C6117-7ADA-49D6-9873-5B189FF98DA5}">
  <dimension ref="B2:Z71"/>
  <sheetViews>
    <sheetView showGridLines="0" topLeftCell="T4" zoomScaleNormal="100" workbookViewId="0">
      <pane ySplit="2" topLeftCell="A6" activePane="bottomLeft" state="frozen"/>
      <selection activeCell="D12" sqref="D12"/>
      <selection pane="bottomLeft" activeCell="A6" sqref="A6"/>
    </sheetView>
  </sheetViews>
  <sheetFormatPr baseColWidth="10" defaultColWidth="11.42578125" defaultRowHeight="15" x14ac:dyDescent="0.25"/>
  <cols>
    <col min="1" max="1" width="11.42578125" style="1"/>
    <col min="2" max="2" width="33.28515625" style="1" customWidth="1"/>
    <col min="3" max="3" width="37.140625" style="1" customWidth="1"/>
    <col min="4" max="4" width="102.140625" style="1" customWidth="1"/>
    <col min="5" max="5" width="27" style="1" customWidth="1"/>
    <col min="6" max="6" width="21.42578125" style="1" customWidth="1"/>
    <col min="7" max="7" width="22.140625" style="1" customWidth="1"/>
    <col min="8" max="8" width="6.7109375" style="1" customWidth="1"/>
    <col min="9" max="9" width="21.85546875" style="1" customWidth="1"/>
    <col min="10" max="10" width="21.42578125" style="1" customWidth="1"/>
    <col min="11" max="11" width="6.7109375" style="1" customWidth="1"/>
    <col min="12" max="13" width="19.7109375" style="1" customWidth="1"/>
    <col min="14" max="14" width="6.7109375" style="1" customWidth="1"/>
    <col min="15" max="15" width="22.140625" style="1" customWidth="1"/>
    <col min="16" max="16" width="22.28515625" style="1" customWidth="1"/>
    <col min="17" max="17" width="6.7109375" style="1" customWidth="1"/>
    <col min="18" max="18" width="22.42578125" style="1" customWidth="1"/>
    <col min="19" max="19" width="21.7109375" style="1" customWidth="1"/>
    <col min="20" max="20" width="22.42578125" style="1" customWidth="1"/>
    <col min="21" max="23" width="6.7109375" style="1" customWidth="1"/>
    <col min="24" max="26" width="18.7109375" style="1" customWidth="1"/>
    <col min="27" max="16384" width="11.42578125" style="1"/>
  </cols>
  <sheetData>
    <row r="2" spans="2:26" ht="34.5" x14ac:dyDescent="0.55000000000000004">
      <c r="B2" s="318" t="s">
        <v>0</v>
      </c>
      <c r="C2" s="318"/>
      <c r="D2" s="318"/>
      <c r="E2" s="318"/>
      <c r="F2" s="318"/>
      <c r="G2" s="318"/>
      <c r="H2" s="318"/>
      <c r="I2" s="318"/>
      <c r="J2" s="318"/>
      <c r="K2" s="318"/>
      <c r="L2" s="318"/>
      <c r="M2" s="318"/>
      <c r="N2" s="318"/>
      <c r="O2" s="318"/>
      <c r="P2" s="318"/>
      <c r="Q2" s="318"/>
      <c r="R2" s="318"/>
      <c r="S2" s="318"/>
      <c r="T2" s="318"/>
      <c r="U2" s="318"/>
      <c r="V2" s="318"/>
      <c r="W2" s="318"/>
    </row>
    <row r="3" spans="2:26" ht="15.75" thickBot="1" x14ac:dyDescent="0.3">
      <c r="B3" s="1" t="s">
        <v>1</v>
      </c>
    </row>
    <row r="4" spans="2:26" ht="50.25" customHeight="1" x14ac:dyDescent="0.25">
      <c r="B4" s="319" t="s">
        <v>2</v>
      </c>
      <c r="C4" s="320"/>
      <c r="D4" s="320"/>
      <c r="E4" s="321"/>
      <c r="F4" s="322">
        <v>2022</v>
      </c>
      <c r="G4" s="323"/>
      <c r="H4" s="324"/>
      <c r="I4" s="322">
        <v>2023</v>
      </c>
      <c r="J4" s="323"/>
      <c r="K4" s="324"/>
      <c r="L4" s="322">
        <v>2024</v>
      </c>
      <c r="M4" s="323"/>
      <c r="N4" s="324"/>
      <c r="O4" s="322">
        <v>2025</v>
      </c>
      <c r="P4" s="323"/>
      <c r="Q4" s="324"/>
      <c r="R4" s="322" t="s">
        <v>3</v>
      </c>
      <c r="S4" s="323"/>
      <c r="T4" s="324"/>
      <c r="U4" s="325" t="s">
        <v>4</v>
      </c>
      <c r="V4" s="326"/>
      <c r="W4" s="327"/>
      <c r="X4" s="308" t="s">
        <v>219</v>
      </c>
      <c r="Y4" s="309"/>
      <c r="Z4" s="310"/>
    </row>
    <row r="5" spans="2:26" ht="36" customHeight="1" thickBot="1" x14ac:dyDescent="0.3">
      <c r="B5" s="2" t="s">
        <v>5</v>
      </c>
      <c r="C5" s="3" t="s">
        <v>6</v>
      </c>
      <c r="D5" s="233" t="s">
        <v>7</v>
      </c>
      <c r="E5" s="228" t="s">
        <v>8</v>
      </c>
      <c r="F5" s="5" t="s">
        <v>9</v>
      </c>
      <c r="G5" s="6" t="s">
        <v>10</v>
      </c>
      <c r="H5" s="4" t="s">
        <v>11</v>
      </c>
      <c r="I5" s="5" t="s">
        <v>9</v>
      </c>
      <c r="J5" s="6" t="s">
        <v>10</v>
      </c>
      <c r="K5" s="4" t="s">
        <v>11</v>
      </c>
      <c r="L5" s="5" t="s">
        <v>9</v>
      </c>
      <c r="M5" s="6" t="s">
        <v>10</v>
      </c>
      <c r="N5" s="4" t="s">
        <v>11</v>
      </c>
      <c r="O5" s="5" t="s">
        <v>9</v>
      </c>
      <c r="P5" s="6" t="s">
        <v>10</v>
      </c>
      <c r="Q5" s="4" t="s">
        <v>11</v>
      </c>
      <c r="R5" s="5" t="s">
        <v>12</v>
      </c>
      <c r="S5" s="6" t="s">
        <v>13</v>
      </c>
      <c r="T5" s="7" t="s">
        <v>14</v>
      </c>
      <c r="U5" s="8" t="s">
        <v>15</v>
      </c>
      <c r="V5" s="6" t="s">
        <v>16</v>
      </c>
      <c r="W5" s="9" t="s">
        <v>17</v>
      </c>
      <c r="X5" s="311"/>
      <c r="Y5" s="312"/>
      <c r="Z5" s="313"/>
    </row>
    <row r="6" spans="2:26" x14ac:dyDescent="0.25">
      <c r="B6" s="10" t="s">
        <v>18</v>
      </c>
      <c r="C6" s="224" t="s">
        <v>19</v>
      </c>
      <c r="D6" s="234" t="s">
        <v>20</v>
      </c>
      <c r="E6" s="229" t="s">
        <v>21</v>
      </c>
      <c r="F6" s="12">
        <v>597279044156</v>
      </c>
      <c r="G6" s="13">
        <v>596021368167.69995</v>
      </c>
      <c r="H6" s="14">
        <f>IFERROR(G6/F6,"")</f>
        <v>0.99789432426835389</v>
      </c>
      <c r="I6" s="12">
        <v>113194332843</v>
      </c>
      <c r="J6" s="13">
        <v>113194332843</v>
      </c>
      <c r="K6" s="14">
        <f>IFERROR(J6/I6,"")</f>
        <v>1</v>
      </c>
      <c r="L6" s="12">
        <v>0</v>
      </c>
      <c r="M6" s="13">
        <v>0</v>
      </c>
      <c r="N6" s="14" t="str">
        <f>IFERROR(M6/L6,"")</f>
        <v/>
      </c>
      <c r="O6" s="12">
        <v>0</v>
      </c>
      <c r="P6" s="13">
        <v>0</v>
      </c>
      <c r="Q6" s="14" t="str">
        <f>IFERROR(P6/O6,"")</f>
        <v/>
      </c>
      <c r="R6" s="15">
        <f>IFERROR(J6-G6,"")</f>
        <v>-482827035324.69995</v>
      </c>
      <c r="S6" s="16">
        <f>M6-J6</f>
        <v>-113194332843</v>
      </c>
      <c r="T6" s="17">
        <f>P6-M6</f>
        <v>0</v>
      </c>
      <c r="U6" s="18">
        <f>IFERROR(J6/G6-1,"")</f>
        <v>-0.81008343175516651</v>
      </c>
      <c r="V6" s="19">
        <f>IFERROR(M6/J6-1,"")</f>
        <v>-1</v>
      </c>
      <c r="W6" s="20" t="str">
        <f>IFERROR(P6/M6-1,"")</f>
        <v/>
      </c>
      <c r="X6" s="314" t="s">
        <v>222</v>
      </c>
      <c r="Y6" s="314"/>
      <c r="Z6" s="315"/>
    </row>
    <row r="7" spans="2:26" x14ac:dyDescent="0.25">
      <c r="B7" s="21"/>
      <c r="C7" s="225" t="s">
        <v>22</v>
      </c>
      <c r="D7" s="235" t="s">
        <v>23</v>
      </c>
      <c r="E7" s="230" t="s">
        <v>24</v>
      </c>
      <c r="F7" s="23">
        <v>7199964729</v>
      </c>
      <c r="G7" s="24">
        <v>7199964729</v>
      </c>
      <c r="H7" s="25">
        <f t="shared" ref="H7:H17" si="0">IFERROR(G7/F7,"")</f>
        <v>1</v>
      </c>
      <c r="I7" s="23">
        <v>0</v>
      </c>
      <c r="J7" s="24">
        <v>0</v>
      </c>
      <c r="K7" s="25" t="str">
        <f t="shared" ref="K7:K18" si="1">IFERROR(J7/I7,"")</f>
        <v/>
      </c>
      <c r="L7" s="23">
        <v>0</v>
      </c>
      <c r="M7" s="24">
        <v>0</v>
      </c>
      <c r="N7" s="25"/>
      <c r="O7" s="23">
        <v>0</v>
      </c>
      <c r="P7" s="24">
        <v>0</v>
      </c>
      <c r="Q7" s="25"/>
      <c r="R7" s="26">
        <f t="shared" ref="R7:R18" si="2">IFERROR(J7-G7,"")</f>
        <v>-7199964729</v>
      </c>
      <c r="S7" s="27">
        <f t="shared" ref="S7:S17" si="3">M7-J7</f>
        <v>0</v>
      </c>
      <c r="T7" s="28">
        <f t="shared" ref="T7:T17" si="4">P7-M7</f>
        <v>0</v>
      </c>
      <c r="U7" s="29">
        <f t="shared" ref="U7:U18" si="5">IFERROR(J7/G7-1,"")</f>
        <v>-1</v>
      </c>
      <c r="V7" s="30" t="str">
        <f t="shared" ref="V7:V18" si="6">IFERROR(M7/J7-1,"")</f>
        <v/>
      </c>
      <c r="W7" s="31" t="str">
        <f t="shared" ref="W7:W17" si="7">IFERROR(P7/M7-1,"")</f>
        <v/>
      </c>
      <c r="X7" s="316"/>
      <c r="Y7" s="316"/>
      <c r="Z7" s="317"/>
    </row>
    <row r="8" spans="2:26" x14ac:dyDescent="0.25">
      <c r="B8" s="21"/>
      <c r="C8" s="225" t="s">
        <v>25</v>
      </c>
      <c r="D8" s="235" t="s">
        <v>26</v>
      </c>
      <c r="E8" s="230" t="s">
        <v>27</v>
      </c>
      <c r="F8" s="23">
        <v>1609000000</v>
      </c>
      <c r="G8" s="24">
        <v>1568127052.1500001</v>
      </c>
      <c r="H8" s="25">
        <f t="shared" si="0"/>
        <v>0.97459729779366067</v>
      </c>
      <c r="I8" s="23">
        <v>0</v>
      </c>
      <c r="J8" s="24">
        <v>0</v>
      </c>
      <c r="K8" s="25" t="str">
        <f t="shared" si="1"/>
        <v/>
      </c>
      <c r="L8" s="23">
        <v>0</v>
      </c>
      <c r="M8" s="24">
        <v>0</v>
      </c>
      <c r="N8" s="25"/>
      <c r="O8" s="23">
        <v>0</v>
      </c>
      <c r="P8" s="24">
        <v>0</v>
      </c>
      <c r="Q8" s="25"/>
      <c r="R8" s="26">
        <f t="shared" si="2"/>
        <v>-1568127052.1500001</v>
      </c>
      <c r="S8" s="27">
        <f t="shared" si="3"/>
        <v>0</v>
      </c>
      <c r="T8" s="28">
        <f t="shared" si="4"/>
        <v>0</v>
      </c>
      <c r="U8" s="29">
        <f t="shared" si="5"/>
        <v>-1</v>
      </c>
      <c r="V8" s="30" t="str">
        <f t="shared" si="6"/>
        <v/>
      </c>
      <c r="W8" s="31" t="str">
        <f t="shared" si="7"/>
        <v/>
      </c>
      <c r="X8" s="316"/>
      <c r="Y8" s="316"/>
      <c r="Z8" s="317"/>
    </row>
    <row r="9" spans="2:26" x14ac:dyDescent="0.25">
      <c r="B9" s="21"/>
      <c r="C9" s="225" t="s">
        <v>28</v>
      </c>
      <c r="D9" s="235" t="s">
        <v>29</v>
      </c>
      <c r="E9" s="230" t="s">
        <v>30</v>
      </c>
      <c r="F9" s="23">
        <v>0</v>
      </c>
      <c r="G9" s="24">
        <v>0</v>
      </c>
      <c r="H9" s="25" t="str">
        <f t="shared" si="0"/>
        <v/>
      </c>
      <c r="I9" s="23">
        <v>0</v>
      </c>
      <c r="J9" s="24">
        <v>0</v>
      </c>
      <c r="K9" s="25" t="str">
        <f t="shared" si="1"/>
        <v/>
      </c>
      <c r="L9" s="23">
        <v>2547279716</v>
      </c>
      <c r="M9" s="24">
        <v>2547279716</v>
      </c>
      <c r="N9" s="25">
        <f t="shared" ref="N9:N18" si="8">IFERROR(M9/L9,"")</f>
        <v>1</v>
      </c>
      <c r="O9" s="23">
        <v>12293381232</v>
      </c>
      <c r="P9" s="24">
        <v>12293381232</v>
      </c>
      <c r="Q9" s="25">
        <f t="shared" ref="Q9:Q39" si="9">IFERROR(P9/O9,"")</f>
        <v>1</v>
      </c>
      <c r="R9" s="26">
        <f t="shared" si="2"/>
        <v>0</v>
      </c>
      <c r="S9" s="27">
        <f t="shared" si="3"/>
        <v>2547279716</v>
      </c>
      <c r="T9" s="28">
        <f t="shared" si="4"/>
        <v>9746101516</v>
      </c>
      <c r="U9" s="29" t="str">
        <f t="shared" si="5"/>
        <v/>
      </c>
      <c r="V9" s="30" t="str">
        <f t="shared" si="6"/>
        <v/>
      </c>
      <c r="W9" s="31">
        <f t="shared" si="7"/>
        <v>3.8260821749502751</v>
      </c>
      <c r="X9" s="316"/>
      <c r="Y9" s="316"/>
      <c r="Z9" s="317" t="str">
        <f t="shared" ref="Z9:Z17" si="10">IFERROR(Y9/X9,"")</f>
        <v/>
      </c>
    </row>
    <row r="10" spans="2:26" x14ac:dyDescent="0.25">
      <c r="B10" s="21"/>
      <c r="C10" s="225" t="s">
        <v>28</v>
      </c>
      <c r="D10" s="235" t="s">
        <v>29</v>
      </c>
      <c r="E10" s="230" t="s">
        <v>31</v>
      </c>
      <c r="F10" s="23">
        <v>0</v>
      </c>
      <c r="G10" s="24">
        <v>0</v>
      </c>
      <c r="H10" s="25" t="str">
        <f t="shared" si="0"/>
        <v/>
      </c>
      <c r="I10" s="23">
        <v>0</v>
      </c>
      <c r="J10" s="24">
        <v>0</v>
      </c>
      <c r="K10" s="25" t="str">
        <f t="shared" si="1"/>
        <v/>
      </c>
      <c r="L10" s="23">
        <v>41506590294</v>
      </c>
      <c r="M10" s="24">
        <v>41506590294</v>
      </c>
      <c r="N10" s="25">
        <f t="shared" si="8"/>
        <v>1</v>
      </c>
      <c r="O10" s="23">
        <v>200314215575</v>
      </c>
      <c r="P10" s="24">
        <v>200314215575</v>
      </c>
      <c r="Q10" s="25">
        <f t="shared" si="9"/>
        <v>1</v>
      </c>
      <c r="R10" s="26">
        <f t="shared" si="2"/>
        <v>0</v>
      </c>
      <c r="S10" s="27">
        <f t="shared" si="3"/>
        <v>41506590294</v>
      </c>
      <c r="T10" s="28">
        <f t="shared" si="4"/>
        <v>158807625281</v>
      </c>
      <c r="U10" s="29" t="str">
        <f t="shared" si="5"/>
        <v/>
      </c>
      <c r="V10" s="30" t="str">
        <f t="shared" si="6"/>
        <v/>
      </c>
      <c r="W10" s="31">
        <f t="shared" si="7"/>
        <v>3.8260821752914858</v>
      </c>
      <c r="X10" s="316"/>
      <c r="Y10" s="316"/>
      <c r="Z10" s="317" t="str">
        <f t="shared" si="10"/>
        <v/>
      </c>
    </row>
    <row r="11" spans="2:26" x14ac:dyDescent="0.25">
      <c r="B11" s="21"/>
      <c r="C11" s="225" t="s">
        <v>28</v>
      </c>
      <c r="D11" s="235" t="s">
        <v>29</v>
      </c>
      <c r="E11" s="230" t="s">
        <v>32</v>
      </c>
      <c r="F11" s="23">
        <v>0</v>
      </c>
      <c r="G11" s="24">
        <v>0</v>
      </c>
      <c r="H11" s="25" t="str">
        <f t="shared" si="0"/>
        <v/>
      </c>
      <c r="I11" s="23">
        <v>0</v>
      </c>
      <c r="J11" s="24">
        <v>0</v>
      </c>
      <c r="K11" s="25" t="str">
        <f t="shared" si="1"/>
        <v/>
      </c>
      <c r="L11" s="23">
        <v>12937890313</v>
      </c>
      <c r="M11" s="24">
        <v>12937890313</v>
      </c>
      <c r="N11" s="25">
        <f t="shared" si="8"/>
        <v>1</v>
      </c>
      <c r="O11" s="23">
        <v>62439321825</v>
      </c>
      <c r="P11" s="24">
        <v>62439321825</v>
      </c>
      <c r="Q11" s="25">
        <f t="shared" si="9"/>
        <v>1</v>
      </c>
      <c r="R11" s="26">
        <f t="shared" si="2"/>
        <v>0</v>
      </c>
      <c r="S11" s="27">
        <f t="shared" si="3"/>
        <v>12937890313</v>
      </c>
      <c r="T11" s="28">
        <f t="shared" si="4"/>
        <v>49501431512</v>
      </c>
      <c r="U11" s="29" t="str">
        <f t="shared" si="5"/>
        <v/>
      </c>
      <c r="V11" s="30" t="str">
        <f t="shared" si="6"/>
        <v/>
      </c>
      <c r="W11" s="31">
        <f t="shared" si="7"/>
        <v>3.8260821752570378</v>
      </c>
      <c r="X11" s="306"/>
      <c r="Y11" s="306"/>
      <c r="Z11" s="307" t="str">
        <f t="shared" si="10"/>
        <v/>
      </c>
    </row>
    <row r="12" spans="2:26" x14ac:dyDescent="0.25">
      <c r="B12" s="21"/>
      <c r="C12" s="225" t="s">
        <v>28</v>
      </c>
      <c r="D12" s="235" t="s">
        <v>29</v>
      </c>
      <c r="E12" s="230" t="s">
        <v>33</v>
      </c>
      <c r="F12" s="23">
        <v>0</v>
      </c>
      <c r="G12" s="24">
        <v>0</v>
      </c>
      <c r="H12" s="25" t="str">
        <f t="shared" si="0"/>
        <v/>
      </c>
      <c r="I12" s="23">
        <v>0</v>
      </c>
      <c r="J12" s="24">
        <v>0</v>
      </c>
      <c r="K12" s="25" t="str">
        <f t="shared" si="1"/>
        <v/>
      </c>
      <c r="L12" s="23">
        <v>60796065666</v>
      </c>
      <c r="M12" s="24">
        <v>60796065666</v>
      </c>
      <c r="N12" s="25">
        <f t="shared" si="8"/>
        <v>1</v>
      </c>
      <c r="O12" s="23">
        <v>293406808836</v>
      </c>
      <c r="P12" s="24">
        <v>293406808836</v>
      </c>
      <c r="Q12" s="25">
        <f t="shared" si="9"/>
        <v>1</v>
      </c>
      <c r="R12" s="26">
        <f t="shared" si="2"/>
        <v>0</v>
      </c>
      <c r="S12" s="27">
        <f t="shared" si="3"/>
        <v>60796065666</v>
      </c>
      <c r="T12" s="28">
        <f t="shared" si="4"/>
        <v>232610743170</v>
      </c>
      <c r="U12" s="29" t="str">
        <f t="shared" si="5"/>
        <v/>
      </c>
      <c r="V12" s="30" t="str">
        <f t="shared" si="6"/>
        <v/>
      </c>
      <c r="W12" s="31">
        <f t="shared" si="7"/>
        <v>3.8260821752498169</v>
      </c>
      <c r="X12" s="306"/>
      <c r="Y12" s="306"/>
      <c r="Z12" s="307" t="str">
        <f t="shared" si="10"/>
        <v/>
      </c>
    </row>
    <row r="13" spans="2:26" x14ac:dyDescent="0.25">
      <c r="B13" s="21"/>
      <c r="C13" s="225" t="s">
        <v>28</v>
      </c>
      <c r="D13" s="235" t="s">
        <v>29</v>
      </c>
      <c r="E13" s="230" t="s">
        <v>21</v>
      </c>
      <c r="F13" s="23">
        <v>0</v>
      </c>
      <c r="G13" s="24">
        <v>0</v>
      </c>
      <c r="H13" s="25" t="str">
        <f t="shared" si="0"/>
        <v/>
      </c>
      <c r="I13" s="23">
        <v>0</v>
      </c>
      <c r="J13" s="24">
        <v>0</v>
      </c>
      <c r="K13" s="25" t="str">
        <f t="shared" si="1"/>
        <v/>
      </c>
      <c r="L13" s="23">
        <v>30860410993</v>
      </c>
      <c r="M13" s="24">
        <v>30860410993</v>
      </c>
      <c r="N13" s="25">
        <f t="shared" si="8"/>
        <v>1</v>
      </c>
      <c r="O13" s="23">
        <v>0</v>
      </c>
      <c r="P13" s="24">
        <v>0</v>
      </c>
      <c r="Q13" s="25" t="str">
        <f t="shared" si="9"/>
        <v/>
      </c>
      <c r="R13" s="26">
        <f t="shared" si="2"/>
        <v>0</v>
      </c>
      <c r="S13" s="27">
        <f t="shared" si="3"/>
        <v>30860410993</v>
      </c>
      <c r="T13" s="28">
        <f t="shared" si="4"/>
        <v>-30860410993</v>
      </c>
      <c r="U13" s="29" t="str">
        <f t="shared" si="5"/>
        <v/>
      </c>
      <c r="V13" s="30" t="str">
        <f t="shared" si="6"/>
        <v/>
      </c>
      <c r="W13" s="31">
        <f>IFERROR(P13/M13-1,"")</f>
        <v>-1</v>
      </c>
      <c r="X13" s="306"/>
      <c r="Y13" s="306"/>
      <c r="Z13" s="307" t="str">
        <f t="shared" si="10"/>
        <v/>
      </c>
    </row>
    <row r="14" spans="2:26" x14ac:dyDescent="0.25">
      <c r="B14" s="21"/>
      <c r="C14" s="226" t="s">
        <v>34</v>
      </c>
      <c r="D14" s="235" t="s">
        <v>35</v>
      </c>
      <c r="E14" s="230" t="s">
        <v>21</v>
      </c>
      <c r="F14" s="23">
        <v>0</v>
      </c>
      <c r="G14" s="24">
        <v>0</v>
      </c>
      <c r="H14" s="25" t="str">
        <f t="shared" si="0"/>
        <v/>
      </c>
      <c r="I14" s="23">
        <v>0</v>
      </c>
      <c r="J14" s="24">
        <v>0</v>
      </c>
      <c r="K14" s="25" t="str">
        <f t="shared" si="1"/>
        <v/>
      </c>
      <c r="L14" s="23">
        <v>0</v>
      </c>
      <c r="M14" s="24">
        <v>0</v>
      </c>
      <c r="N14" s="25" t="str">
        <f t="shared" si="8"/>
        <v/>
      </c>
      <c r="O14" s="23">
        <v>21561798209</v>
      </c>
      <c r="P14" s="24">
        <v>21561798209</v>
      </c>
      <c r="Q14" s="25">
        <f t="shared" si="9"/>
        <v>1</v>
      </c>
      <c r="R14" s="26">
        <f t="shared" si="2"/>
        <v>0</v>
      </c>
      <c r="S14" s="27">
        <f t="shared" si="3"/>
        <v>0</v>
      </c>
      <c r="T14" s="28">
        <f t="shared" si="4"/>
        <v>21561798209</v>
      </c>
      <c r="U14" s="29" t="str">
        <f t="shared" si="5"/>
        <v/>
      </c>
      <c r="V14" s="30" t="str">
        <f t="shared" si="6"/>
        <v/>
      </c>
      <c r="W14" s="31" t="str">
        <f t="shared" si="7"/>
        <v/>
      </c>
      <c r="X14" s="306"/>
      <c r="Y14" s="306"/>
      <c r="Z14" s="307" t="str">
        <f t="shared" si="10"/>
        <v/>
      </c>
    </row>
    <row r="15" spans="2:26" x14ac:dyDescent="0.25">
      <c r="B15" s="21"/>
      <c r="C15" s="227" t="s">
        <v>36</v>
      </c>
      <c r="D15" s="235" t="s">
        <v>37</v>
      </c>
      <c r="E15" s="230" t="s">
        <v>31</v>
      </c>
      <c r="F15" s="23">
        <v>0</v>
      </c>
      <c r="G15" s="24">
        <v>0</v>
      </c>
      <c r="H15" s="25"/>
      <c r="I15" s="23">
        <v>0</v>
      </c>
      <c r="J15" s="24">
        <v>0</v>
      </c>
      <c r="K15" s="25"/>
      <c r="L15" s="23">
        <v>0</v>
      </c>
      <c r="M15" s="24">
        <v>0</v>
      </c>
      <c r="N15" s="25"/>
      <c r="O15" s="23">
        <v>8437500000</v>
      </c>
      <c r="P15" s="24">
        <v>0</v>
      </c>
      <c r="Q15" s="25">
        <f t="shared" si="9"/>
        <v>0</v>
      </c>
      <c r="R15" s="26">
        <f t="shared" si="2"/>
        <v>0</v>
      </c>
      <c r="S15" s="27">
        <f t="shared" si="3"/>
        <v>0</v>
      </c>
      <c r="T15" s="28">
        <f t="shared" si="4"/>
        <v>0</v>
      </c>
      <c r="U15" s="29" t="str">
        <f t="shared" si="5"/>
        <v/>
      </c>
      <c r="V15" s="30" t="str">
        <f t="shared" si="6"/>
        <v/>
      </c>
      <c r="W15" s="31" t="str">
        <f t="shared" si="7"/>
        <v/>
      </c>
      <c r="X15" s="279"/>
      <c r="Y15" s="279"/>
      <c r="Z15" s="280"/>
    </row>
    <row r="16" spans="2:26" x14ac:dyDescent="0.25">
      <c r="B16" s="21"/>
      <c r="C16" s="227" t="s">
        <v>36</v>
      </c>
      <c r="D16" s="235" t="s">
        <v>37</v>
      </c>
      <c r="E16" s="230" t="s">
        <v>33</v>
      </c>
      <c r="F16" s="23">
        <v>0</v>
      </c>
      <c r="G16" s="24">
        <v>0</v>
      </c>
      <c r="H16" s="25" t="str">
        <f t="shared" si="0"/>
        <v/>
      </c>
      <c r="I16" s="23">
        <v>0</v>
      </c>
      <c r="J16" s="24">
        <v>0</v>
      </c>
      <c r="K16" s="25" t="str">
        <f t="shared" si="1"/>
        <v/>
      </c>
      <c r="L16" s="23">
        <v>0</v>
      </c>
      <c r="M16" s="24">
        <v>0</v>
      </c>
      <c r="N16" s="25" t="str">
        <f t="shared" si="8"/>
        <v/>
      </c>
      <c r="O16" s="23">
        <v>21093750000</v>
      </c>
      <c r="P16" s="24">
        <v>0</v>
      </c>
      <c r="Q16" s="25">
        <f t="shared" si="9"/>
        <v>0</v>
      </c>
      <c r="R16" s="26">
        <f t="shared" si="2"/>
        <v>0</v>
      </c>
      <c r="S16" s="27">
        <f t="shared" si="3"/>
        <v>0</v>
      </c>
      <c r="T16" s="28">
        <f t="shared" si="4"/>
        <v>0</v>
      </c>
      <c r="U16" s="29" t="str">
        <f t="shared" si="5"/>
        <v/>
      </c>
      <c r="V16" s="30" t="str">
        <f t="shared" si="6"/>
        <v/>
      </c>
      <c r="W16" s="31" t="str">
        <f t="shared" si="7"/>
        <v/>
      </c>
      <c r="X16" s="306"/>
      <c r="Y16" s="306"/>
      <c r="Z16" s="307" t="str">
        <f t="shared" si="10"/>
        <v/>
      </c>
    </row>
    <row r="17" spans="2:26" ht="15.75" thickBot="1" x14ac:dyDescent="0.3">
      <c r="B17" s="21"/>
      <c r="C17" s="227" t="s">
        <v>36</v>
      </c>
      <c r="D17" s="235" t="s">
        <v>37</v>
      </c>
      <c r="E17" s="230" t="s">
        <v>32</v>
      </c>
      <c r="F17" s="23">
        <v>0</v>
      </c>
      <c r="G17" s="24">
        <v>0</v>
      </c>
      <c r="H17" s="25" t="str">
        <f t="shared" si="0"/>
        <v/>
      </c>
      <c r="I17" s="23">
        <v>0</v>
      </c>
      <c r="J17" s="24">
        <v>0</v>
      </c>
      <c r="K17" s="25" t="str">
        <f t="shared" si="1"/>
        <v/>
      </c>
      <c r="L17" s="23">
        <v>0</v>
      </c>
      <c r="M17" s="24">
        <v>0</v>
      </c>
      <c r="N17" s="25" t="str">
        <f t="shared" si="8"/>
        <v/>
      </c>
      <c r="O17" s="23">
        <v>4218750000</v>
      </c>
      <c r="P17" s="24">
        <v>0</v>
      </c>
      <c r="Q17" s="25">
        <f t="shared" si="9"/>
        <v>0</v>
      </c>
      <c r="R17" s="26">
        <f t="shared" si="2"/>
        <v>0</v>
      </c>
      <c r="S17" s="27">
        <f t="shared" si="3"/>
        <v>0</v>
      </c>
      <c r="T17" s="28">
        <f t="shared" si="4"/>
        <v>0</v>
      </c>
      <c r="U17" s="29" t="str">
        <f t="shared" si="5"/>
        <v/>
      </c>
      <c r="V17" s="30" t="str">
        <f t="shared" si="6"/>
        <v/>
      </c>
      <c r="W17" s="31" t="str">
        <f t="shared" si="7"/>
        <v/>
      </c>
      <c r="X17" s="306"/>
      <c r="Y17" s="306"/>
      <c r="Z17" s="307" t="str">
        <f t="shared" si="10"/>
        <v/>
      </c>
    </row>
    <row r="18" spans="2:26" ht="15.75" thickTop="1" x14ac:dyDescent="0.25">
      <c r="B18" s="284" t="s">
        <v>53</v>
      </c>
      <c r="C18" s="287" t="s">
        <v>54</v>
      </c>
      <c r="D18" s="290" t="s">
        <v>55</v>
      </c>
      <c r="E18" s="231" t="s">
        <v>27</v>
      </c>
      <c r="F18" s="34">
        <v>1199719141.6600001</v>
      </c>
      <c r="G18" s="45">
        <v>1115700619.8699999</v>
      </c>
      <c r="H18" s="38">
        <f>IFERROR((G18/F18),"")</f>
        <v>0.92996817432307755</v>
      </c>
      <c r="I18" s="36">
        <v>1960104405</v>
      </c>
      <c r="J18" s="37">
        <v>1821838676.2</v>
      </c>
      <c r="K18" s="38">
        <f t="shared" si="1"/>
        <v>0.92946001832999303</v>
      </c>
      <c r="L18" s="36">
        <v>1370598894.21</v>
      </c>
      <c r="M18" s="37">
        <v>1244060761.6900001</v>
      </c>
      <c r="N18" s="38">
        <f t="shared" si="8"/>
        <v>0.90767675863846708</v>
      </c>
      <c r="O18" s="36">
        <v>0</v>
      </c>
      <c r="P18" s="37">
        <v>0</v>
      </c>
      <c r="Q18" s="38" t="str">
        <f t="shared" si="9"/>
        <v/>
      </c>
      <c r="R18" s="39">
        <f t="shared" si="2"/>
        <v>706138056.33000016</v>
      </c>
      <c r="S18" s="40">
        <f>IFERROR(M18-J18,"")</f>
        <v>-577777914.50999999</v>
      </c>
      <c r="T18" s="41">
        <f>IFERROR(P18-M18,"")</f>
        <v>-1244060761.6900001</v>
      </c>
      <c r="U18" s="42">
        <f t="shared" si="5"/>
        <v>0.63290997939239158</v>
      </c>
      <c r="V18" s="43">
        <f t="shared" si="6"/>
        <v>-0.3171399982105616</v>
      </c>
      <c r="W18" s="44">
        <f>IFERROR(P18/M18-1,"")</f>
        <v>-1</v>
      </c>
      <c r="X18" s="294" t="s">
        <v>214</v>
      </c>
      <c r="Y18" s="295"/>
      <c r="Z18" s="296"/>
    </row>
    <row r="19" spans="2:26" x14ac:dyDescent="0.25">
      <c r="B19" s="285"/>
      <c r="C19" s="288"/>
      <c r="D19" s="291"/>
      <c r="E19" s="229"/>
      <c r="F19" s="46"/>
      <c r="G19" s="47"/>
      <c r="H19" s="14"/>
      <c r="I19" s="12"/>
      <c r="J19" s="13"/>
      <c r="K19" s="14"/>
      <c r="L19" s="12"/>
      <c r="M19" s="13"/>
      <c r="N19" s="14"/>
      <c r="O19" s="12"/>
      <c r="P19" s="13"/>
      <c r="Q19" s="14"/>
      <c r="R19" s="15"/>
      <c r="S19" s="16"/>
      <c r="T19" s="17"/>
      <c r="U19" s="48"/>
      <c r="V19" s="49"/>
      <c r="W19" s="50"/>
      <c r="X19" s="297"/>
      <c r="Y19" s="298"/>
      <c r="Z19" s="299"/>
    </row>
    <row r="20" spans="2:26" x14ac:dyDescent="0.25">
      <c r="B20" s="285"/>
      <c r="C20" s="288"/>
      <c r="D20" s="292"/>
      <c r="E20" s="230" t="s">
        <v>30</v>
      </c>
      <c r="F20" s="23" t="s">
        <v>56</v>
      </c>
      <c r="G20" s="24" t="s">
        <v>57</v>
      </c>
      <c r="H20" s="25" t="str">
        <f>IFERROR((G20/F20),"")</f>
        <v/>
      </c>
      <c r="I20" s="23">
        <v>181600000</v>
      </c>
      <c r="J20" s="24">
        <v>181600000</v>
      </c>
      <c r="K20" s="25">
        <f t="shared" ref="K20:K71" si="11">IFERROR(J20/I20,"")</f>
        <v>1</v>
      </c>
      <c r="L20" s="23" t="s">
        <v>58</v>
      </c>
      <c r="M20" s="24" t="s">
        <v>58</v>
      </c>
      <c r="N20" s="25" t="str">
        <f t="shared" ref="N20:N71" si="12">IFERROR(M20/L20,"")</f>
        <v/>
      </c>
      <c r="O20" s="23">
        <v>0</v>
      </c>
      <c r="P20" s="24">
        <v>0</v>
      </c>
      <c r="Q20" s="25" t="str">
        <f t="shared" si="9"/>
        <v/>
      </c>
      <c r="R20" s="26" t="str">
        <f t="shared" ref="R20:R71" si="13">IFERROR(J20-G20,"")</f>
        <v/>
      </c>
      <c r="S20" s="27" t="str">
        <f t="shared" ref="S20:S71" si="14">IFERROR(M20-J20,"")</f>
        <v/>
      </c>
      <c r="T20" s="28" t="str">
        <f t="shared" ref="T20:T71" si="15">IFERROR(P20-M20,"")</f>
        <v/>
      </c>
      <c r="U20" s="29" t="str">
        <f t="shared" ref="U20:U71" si="16">IFERROR(J20/G20-1,"")</f>
        <v/>
      </c>
      <c r="V20" s="30" t="str">
        <f t="shared" ref="V20:V71" si="17">IFERROR(M20/J20-1,"")</f>
        <v/>
      </c>
      <c r="W20" s="31" t="str">
        <f t="shared" ref="W20:W71" si="18">IFERROR(P20/M20-1,"")</f>
        <v/>
      </c>
      <c r="X20" s="297"/>
      <c r="Y20" s="298"/>
      <c r="Z20" s="299"/>
    </row>
    <row r="21" spans="2:26" x14ac:dyDescent="0.25">
      <c r="B21" s="285"/>
      <c r="C21" s="288"/>
      <c r="D21" s="292"/>
      <c r="E21" s="230" t="s">
        <v>59</v>
      </c>
      <c r="F21" s="23">
        <v>2401823583.4899998</v>
      </c>
      <c r="G21" s="24">
        <v>2401823583.4899998</v>
      </c>
      <c r="H21" s="25">
        <f>IFERROR((G21/F21),"")</f>
        <v>1</v>
      </c>
      <c r="I21" s="23">
        <v>508047471.01999998</v>
      </c>
      <c r="J21" s="24">
        <v>477318898.70999998</v>
      </c>
      <c r="K21" s="25">
        <f t="shared" si="11"/>
        <v>0.93951633643937515</v>
      </c>
      <c r="L21" s="23" t="s">
        <v>58</v>
      </c>
      <c r="M21" s="24" t="s">
        <v>58</v>
      </c>
      <c r="N21" s="25" t="str">
        <f t="shared" si="12"/>
        <v/>
      </c>
      <c r="O21" s="23">
        <v>0</v>
      </c>
      <c r="P21" s="24">
        <v>0</v>
      </c>
      <c r="Q21" s="25" t="str">
        <f t="shared" si="9"/>
        <v/>
      </c>
      <c r="R21" s="26">
        <f t="shared" si="13"/>
        <v>-1924504684.7799997</v>
      </c>
      <c r="S21" s="27" t="str">
        <f t="shared" si="14"/>
        <v/>
      </c>
      <c r="T21" s="28" t="str">
        <f t="shared" si="15"/>
        <v/>
      </c>
      <c r="U21" s="29">
        <f t="shared" si="16"/>
        <v>-0.80126812727168506</v>
      </c>
      <c r="V21" s="30" t="str">
        <f t="shared" si="17"/>
        <v/>
      </c>
      <c r="W21" s="51" t="str">
        <f t="shared" si="18"/>
        <v/>
      </c>
      <c r="X21" s="297"/>
      <c r="Y21" s="298"/>
      <c r="Z21" s="299"/>
    </row>
    <row r="22" spans="2:26" x14ac:dyDescent="0.25">
      <c r="B22" s="285"/>
      <c r="C22" s="288"/>
      <c r="D22" s="292"/>
      <c r="E22" s="230" t="s">
        <v>60</v>
      </c>
      <c r="F22" s="23" t="s">
        <v>57</v>
      </c>
      <c r="G22" s="24" t="s">
        <v>57</v>
      </c>
      <c r="H22" s="25" t="str">
        <f>IFERROR((G22/F22),"")</f>
        <v/>
      </c>
      <c r="I22" s="23">
        <v>863579133.79999995</v>
      </c>
      <c r="J22" s="24">
        <v>863579133.79999995</v>
      </c>
      <c r="K22" s="25">
        <f t="shared" si="11"/>
        <v>1</v>
      </c>
      <c r="L22" s="23">
        <v>181480423.99000001</v>
      </c>
      <c r="M22" s="24">
        <v>156886819.91</v>
      </c>
      <c r="N22" s="25">
        <f t="shared" si="12"/>
        <v>0.86448343276211881</v>
      </c>
      <c r="O22" s="23">
        <v>0</v>
      </c>
      <c r="P22" s="24">
        <v>0</v>
      </c>
      <c r="Q22" s="25" t="str">
        <f t="shared" si="9"/>
        <v/>
      </c>
      <c r="R22" s="26" t="str">
        <f t="shared" si="13"/>
        <v/>
      </c>
      <c r="S22" s="27">
        <f t="shared" si="14"/>
        <v>-706692313.88999999</v>
      </c>
      <c r="T22" s="28">
        <f t="shared" si="15"/>
        <v>-156886819.91</v>
      </c>
      <c r="U22" s="29" t="str">
        <f t="shared" si="16"/>
        <v/>
      </c>
      <c r="V22" s="30">
        <f t="shared" si="17"/>
        <v>-0.81832953834855615</v>
      </c>
      <c r="W22" s="31">
        <f t="shared" si="18"/>
        <v>-1</v>
      </c>
      <c r="X22" s="297"/>
      <c r="Y22" s="298"/>
      <c r="Z22" s="299"/>
    </row>
    <row r="23" spans="2:26" x14ac:dyDescent="0.25">
      <c r="B23" s="285"/>
      <c r="C23" s="288"/>
      <c r="D23" s="292"/>
      <c r="E23" s="230" t="s">
        <v>24</v>
      </c>
      <c r="F23" s="23" t="s">
        <v>57</v>
      </c>
      <c r="G23" s="24">
        <v>49034932</v>
      </c>
      <c r="H23" s="25">
        <v>0</v>
      </c>
      <c r="I23" s="23">
        <v>1066448307.67</v>
      </c>
      <c r="J23" s="24">
        <v>1064446086.21</v>
      </c>
      <c r="K23" s="25">
        <f t="shared" si="11"/>
        <v>0.99812253304206144</v>
      </c>
      <c r="L23" s="23">
        <v>350000000</v>
      </c>
      <c r="M23" s="24">
        <v>336326151.80000001</v>
      </c>
      <c r="N23" s="25">
        <f t="shared" si="12"/>
        <v>0.96093186228571437</v>
      </c>
      <c r="O23" s="23">
        <v>0</v>
      </c>
      <c r="P23" s="24">
        <v>0</v>
      </c>
      <c r="Q23" s="25" t="str">
        <f t="shared" si="9"/>
        <v/>
      </c>
      <c r="R23" s="26">
        <f t="shared" si="13"/>
        <v>1015411154.21</v>
      </c>
      <c r="S23" s="27">
        <f t="shared" si="14"/>
        <v>-728119934.41000009</v>
      </c>
      <c r="T23" s="28">
        <f t="shared" si="15"/>
        <v>-336326151.80000001</v>
      </c>
      <c r="U23" s="29">
        <f t="shared" si="16"/>
        <v>20.707913986910395</v>
      </c>
      <c r="V23" s="30">
        <f>IFERROR(M23/J23-1,"")</f>
        <v>-0.68403646163282739</v>
      </c>
      <c r="W23" s="31">
        <f t="shared" si="18"/>
        <v>-1</v>
      </c>
      <c r="X23" s="297"/>
      <c r="Y23" s="298"/>
      <c r="Z23" s="299"/>
    </row>
    <row r="24" spans="2:26" x14ac:dyDescent="0.25">
      <c r="B24" s="285"/>
      <c r="C24" s="288"/>
      <c r="D24" s="292"/>
      <c r="E24" s="230" t="s">
        <v>61</v>
      </c>
      <c r="F24" s="23" t="s">
        <v>56</v>
      </c>
      <c r="G24" s="24" t="s">
        <v>57</v>
      </c>
      <c r="H24" s="25" t="str">
        <f t="shared" ref="H24:H71" si="19">IFERROR((G24/F24),"")</f>
        <v/>
      </c>
      <c r="I24" s="23">
        <v>472622904</v>
      </c>
      <c r="J24" s="24">
        <v>472622904</v>
      </c>
      <c r="K24" s="25">
        <f t="shared" si="11"/>
        <v>1</v>
      </c>
      <c r="L24" s="23" t="s">
        <v>58</v>
      </c>
      <c r="M24" s="24" t="s">
        <v>58</v>
      </c>
      <c r="N24" s="25"/>
      <c r="O24" s="23">
        <v>0</v>
      </c>
      <c r="P24" s="24">
        <v>0</v>
      </c>
      <c r="Q24" s="25" t="str">
        <f t="shared" si="9"/>
        <v/>
      </c>
      <c r="R24" s="26" t="str">
        <f t="shared" si="13"/>
        <v/>
      </c>
      <c r="S24" s="27" t="str">
        <f t="shared" si="14"/>
        <v/>
      </c>
      <c r="T24" s="28" t="str">
        <f t="shared" si="15"/>
        <v/>
      </c>
      <c r="U24" s="29" t="str">
        <f t="shared" si="16"/>
        <v/>
      </c>
      <c r="V24" s="30" t="str">
        <f t="shared" si="17"/>
        <v/>
      </c>
      <c r="W24" s="31" t="str">
        <f t="shared" si="18"/>
        <v/>
      </c>
      <c r="X24" s="297"/>
      <c r="Y24" s="298"/>
      <c r="Z24" s="299"/>
    </row>
    <row r="25" spans="2:26" x14ac:dyDescent="0.25">
      <c r="B25" s="285"/>
      <c r="C25" s="288"/>
      <c r="D25" s="292"/>
      <c r="E25" s="230" t="s">
        <v>62</v>
      </c>
      <c r="F25" s="23" t="s">
        <v>56</v>
      </c>
      <c r="G25" s="24" t="s">
        <v>57</v>
      </c>
      <c r="H25" s="25" t="str">
        <f t="shared" si="19"/>
        <v/>
      </c>
      <c r="I25" s="23">
        <v>1536396411.51</v>
      </c>
      <c r="J25" s="24">
        <v>1536363025.1400001</v>
      </c>
      <c r="K25" s="25">
        <f t="shared" si="11"/>
        <v>0.99997826969019854</v>
      </c>
      <c r="L25" s="23" t="s">
        <v>58</v>
      </c>
      <c r="M25" s="24" t="s">
        <v>58</v>
      </c>
      <c r="N25" s="25"/>
      <c r="O25" s="23">
        <v>0</v>
      </c>
      <c r="P25" s="24">
        <v>0</v>
      </c>
      <c r="Q25" s="25" t="str">
        <f t="shared" si="9"/>
        <v/>
      </c>
      <c r="R25" s="26" t="str">
        <f t="shared" si="13"/>
        <v/>
      </c>
      <c r="S25" s="27" t="str">
        <f t="shared" si="14"/>
        <v/>
      </c>
      <c r="T25" s="28" t="str">
        <f t="shared" si="15"/>
        <v/>
      </c>
      <c r="U25" s="29" t="str">
        <f t="shared" si="16"/>
        <v/>
      </c>
      <c r="V25" s="30" t="str">
        <f t="shared" si="17"/>
        <v/>
      </c>
      <c r="W25" s="31" t="str">
        <f t="shared" si="18"/>
        <v/>
      </c>
      <c r="X25" s="297"/>
      <c r="Y25" s="298"/>
      <c r="Z25" s="299"/>
    </row>
    <row r="26" spans="2:26" x14ac:dyDescent="0.25">
      <c r="B26" s="285"/>
      <c r="C26" s="288"/>
      <c r="D26" s="292"/>
      <c r="E26" s="230" t="s">
        <v>63</v>
      </c>
      <c r="F26" s="23">
        <v>90000000</v>
      </c>
      <c r="G26" s="24">
        <v>90000000</v>
      </c>
      <c r="H26" s="25">
        <f t="shared" si="19"/>
        <v>1</v>
      </c>
      <c r="I26" s="23" t="s">
        <v>57</v>
      </c>
      <c r="J26" s="24" t="s">
        <v>57</v>
      </c>
      <c r="K26" s="25" t="str">
        <f t="shared" si="11"/>
        <v/>
      </c>
      <c r="L26" s="23">
        <v>574012869</v>
      </c>
      <c r="M26" s="24">
        <v>574012869</v>
      </c>
      <c r="N26" s="25"/>
      <c r="O26" s="23">
        <v>0</v>
      </c>
      <c r="P26" s="24">
        <v>0</v>
      </c>
      <c r="Q26" s="25" t="str">
        <f t="shared" si="9"/>
        <v/>
      </c>
      <c r="R26" s="26" t="str">
        <f t="shared" si="13"/>
        <v/>
      </c>
      <c r="S26" s="27" t="str">
        <f t="shared" si="14"/>
        <v/>
      </c>
      <c r="T26" s="28">
        <f t="shared" si="15"/>
        <v>-574012869</v>
      </c>
      <c r="U26" s="29" t="str">
        <f t="shared" si="16"/>
        <v/>
      </c>
      <c r="V26" s="30" t="str">
        <f t="shared" si="17"/>
        <v/>
      </c>
      <c r="W26" s="31">
        <f t="shared" si="18"/>
        <v>-1</v>
      </c>
      <c r="X26" s="297"/>
      <c r="Y26" s="298"/>
      <c r="Z26" s="299"/>
    </row>
    <row r="27" spans="2:26" x14ac:dyDescent="0.25">
      <c r="B27" s="285"/>
      <c r="C27" s="288"/>
      <c r="D27" s="292"/>
      <c r="E27" s="230" t="s">
        <v>64</v>
      </c>
      <c r="F27" s="23">
        <v>1704229977</v>
      </c>
      <c r="G27" s="24">
        <v>1704229977</v>
      </c>
      <c r="H27" s="25">
        <f t="shared" si="19"/>
        <v>1</v>
      </c>
      <c r="I27" s="23" t="s">
        <v>56</v>
      </c>
      <c r="J27" s="24" t="s">
        <v>56</v>
      </c>
      <c r="K27" s="25" t="str">
        <f t="shared" si="11"/>
        <v/>
      </c>
      <c r="L27" s="23">
        <v>1299690044.4000001</v>
      </c>
      <c r="M27" s="24">
        <v>1287750431.45</v>
      </c>
      <c r="N27" s="25">
        <f t="shared" si="12"/>
        <v>0.99081349203108504</v>
      </c>
      <c r="O27" s="23">
        <v>0</v>
      </c>
      <c r="P27" s="24">
        <v>0</v>
      </c>
      <c r="Q27" s="25" t="str">
        <f t="shared" si="9"/>
        <v/>
      </c>
      <c r="R27" s="26" t="str">
        <f t="shared" si="13"/>
        <v/>
      </c>
      <c r="S27" s="27" t="str">
        <f t="shared" si="14"/>
        <v/>
      </c>
      <c r="T27" s="28">
        <f t="shared" si="15"/>
        <v>-1287750431.45</v>
      </c>
      <c r="U27" s="29" t="str">
        <f t="shared" si="16"/>
        <v/>
      </c>
      <c r="V27" s="30" t="str">
        <f t="shared" si="17"/>
        <v/>
      </c>
      <c r="W27" s="31">
        <f t="shared" si="18"/>
        <v>-1</v>
      </c>
      <c r="X27" s="297"/>
      <c r="Y27" s="298"/>
      <c r="Z27" s="299"/>
    </row>
    <row r="28" spans="2:26" x14ac:dyDescent="0.25">
      <c r="B28" s="285"/>
      <c r="C28" s="288"/>
      <c r="D28" s="292"/>
      <c r="E28" s="230" t="s">
        <v>65</v>
      </c>
      <c r="F28" s="23">
        <v>2308456940.1199999</v>
      </c>
      <c r="G28" s="24">
        <v>2308445006.4400001</v>
      </c>
      <c r="H28" s="25">
        <f t="shared" si="19"/>
        <v>0.99999483045154869</v>
      </c>
      <c r="I28" s="23" t="s">
        <v>56</v>
      </c>
      <c r="J28" s="24" t="s">
        <v>56</v>
      </c>
      <c r="K28" s="25" t="str">
        <f t="shared" si="11"/>
        <v/>
      </c>
      <c r="L28" s="23">
        <v>2420000000</v>
      </c>
      <c r="M28" s="24">
        <v>2115960554.5</v>
      </c>
      <c r="N28" s="25">
        <f t="shared" si="12"/>
        <v>0.87436386549586775</v>
      </c>
      <c r="O28" s="23">
        <v>0</v>
      </c>
      <c r="P28" s="24">
        <v>0</v>
      </c>
      <c r="Q28" s="25" t="str">
        <f t="shared" si="9"/>
        <v/>
      </c>
      <c r="R28" s="26" t="str">
        <f t="shared" si="13"/>
        <v/>
      </c>
      <c r="S28" s="27" t="str">
        <f t="shared" si="14"/>
        <v/>
      </c>
      <c r="T28" s="28">
        <f t="shared" si="15"/>
        <v>-2115960554.5</v>
      </c>
      <c r="U28" s="29" t="str">
        <f t="shared" si="16"/>
        <v/>
      </c>
      <c r="V28" s="30" t="str">
        <f t="shared" si="17"/>
        <v/>
      </c>
      <c r="W28" s="31">
        <f t="shared" si="18"/>
        <v>-1</v>
      </c>
      <c r="X28" s="297"/>
      <c r="Y28" s="298"/>
      <c r="Z28" s="299"/>
    </row>
    <row r="29" spans="2:26" x14ac:dyDescent="0.25">
      <c r="B29" s="285"/>
      <c r="C29" s="288"/>
      <c r="D29" s="292"/>
      <c r="E29" s="230" t="s">
        <v>66</v>
      </c>
      <c r="F29" s="23">
        <v>4579395834</v>
      </c>
      <c r="G29" s="24">
        <v>4233739761.4200001</v>
      </c>
      <c r="H29" s="25">
        <f t="shared" si="19"/>
        <v>0.92451928483367707</v>
      </c>
      <c r="I29" s="23" t="s">
        <v>57</v>
      </c>
      <c r="J29" s="24" t="s">
        <v>57</v>
      </c>
      <c r="K29" s="25" t="str">
        <f t="shared" si="11"/>
        <v/>
      </c>
      <c r="L29" s="23">
        <v>197123366.40000001</v>
      </c>
      <c r="M29" s="24">
        <v>197123366.40000001</v>
      </c>
      <c r="N29" s="25">
        <f t="shared" si="12"/>
        <v>1</v>
      </c>
      <c r="O29" s="23">
        <v>0</v>
      </c>
      <c r="P29" s="24">
        <v>0</v>
      </c>
      <c r="Q29" s="25" t="str">
        <f t="shared" si="9"/>
        <v/>
      </c>
      <c r="R29" s="26" t="str">
        <f t="shared" si="13"/>
        <v/>
      </c>
      <c r="S29" s="27" t="str">
        <f t="shared" si="14"/>
        <v/>
      </c>
      <c r="T29" s="28">
        <f t="shared" si="15"/>
        <v>-197123366.40000001</v>
      </c>
      <c r="U29" s="29" t="str">
        <f t="shared" si="16"/>
        <v/>
      </c>
      <c r="V29" s="30" t="str">
        <f t="shared" si="17"/>
        <v/>
      </c>
      <c r="W29" s="31">
        <f t="shared" si="18"/>
        <v>-1</v>
      </c>
      <c r="X29" s="297"/>
      <c r="Y29" s="298"/>
      <c r="Z29" s="299"/>
    </row>
    <row r="30" spans="2:26" x14ac:dyDescent="0.25">
      <c r="B30" s="285"/>
      <c r="C30" s="288"/>
      <c r="D30" s="292"/>
      <c r="E30" s="230" t="s">
        <v>67</v>
      </c>
      <c r="F30" s="23">
        <v>142262421.88999999</v>
      </c>
      <c r="G30" s="24">
        <v>142262421.88999999</v>
      </c>
      <c r="H30" s="25">
        <f t="shared" si="19"/>
        <v>1</v>
      </c>
      <c r="I30" s="23" t="s">
        <v>57</v>
      </c>
      <c r="J30" s="24" t="s">
        <v>57</v>
      </c>
      <c r="K30" s="25" t="str">
        <f t="shared" si="11"/>
        <v/>
      </c>
      <c r="L30" s="23">
        <v>2216466549</v>
      </c>
      <c r="M30" s="24">
        <v>2216466549</v>
      </c>
      <c r="N30" s="25">
        <f t="shared" si="12"/>
        <v>1</v>
      </c>
      <c r="O30" s="23">
        <v>0</v>
      </c>
      <c r="P30" s="24">
        <v>0</v>
      </c>
      <c r="Q30" s="25" t="str">
        <f t="shared" si="9"/>
        <v/>
      </c>
      <c r="R30" s="26" t="str">
        <f t="shared" si="13"/>
        <v/>
      </c>
      <c r="S30" s="27" t="str">
        <f t="shared" si="14"/>
        <v/>
      </c>
      <c r="T30" s="28">
        <f t="shared" si="15"/>
        <v>-2216466549</v>
      </c>
      <c r="U30" s="29" t="str">
        <f t="shared" si="16"/>
        <v/>
      </c>
      <c r="V30" s="30" t="str">
        <f t="shared" si="17"/>
        <v/>
      </c>
      <c r="W30" s="31">
        <f t="shared" si="18"/>
        <v>-1</v>
      </c>
      <c r="X30" s="297"/>
      <c r="Y30" s="298"/>
      <c r="Z30" s="299"/>
    </row>
    <row r="31" spans="2:26" x14ac:dyDescent="0.25">
      <c r="B31" s="285"/>
      <c r="C31" s="288"/>
      <c r="D31" s="292"/>
      <c r="E31" s="230" t="s">
        <v>68</v>
      </c>
      <c r="F31" s="23" t="s">
        <v>57</v>
      </c>
      <c r="G31" s="24" t="s">
        <v>57</v>
      </c>
      <c r="H31" s="25" t="str">
        <f t="shared" si="19"/>
        <v/>
      </c>
      <c r="I31" s="23" t="s">
        <v>57</v>
      </c>
      <c r="J31" s="24" t="s">
        <v>57</v>
      </c>
      <c r="K31" s="25" t="str">
        <f t="shared" si="11"/>
        <v/>
      </c>
      <c r="L31" s="23">
        <v>1208292075</v>
      </c>
      <c r="M31" s="24">
        <v>1208292075</v>
      </c>
      <c r="N31" s="25">
        <f t="shared" si="12"/>
        <v>1</v>
      </c>
      <c r="O31" s="23">
        <v>0</v>
      </c>
      <c r="P31" s="24">
        <v>0</v>
      </c>
      <c r="Q31" s="25" t="str">
        <f t="shared" si="9"/>
        <v/>
      </c>
      <c r="R31" s="26" t="str">
        <f t="shared" si="13"/>
        <v/>
      </c>
      <c r="S31" s="27" t="str">
        <f t="shared" si="14"/>
        <v/>
      </c>
      <c r="T31" s="28">
        <f t="shared" si="15"/>
        <v>-1208292075</v>
      </c>
      <c r="U31" s="29" t="str">
        <f t="shared" si="16"/>
        <v/>
      </c>
      <c r="V31" s="30" t="str">
        <f t="shared" si="17"/>
        <v/>
      </c>
      <c r="W31" s="31">
        <f t="shared" si="18"/>
        <v>-1</v>
      </c>
      <c r="X31" s="297"/>
      <c r="Y31" s="298"/>
      <c r="Z31" s="299"/>
    </row>
    <row r="32" spans="2:26" x14ac:dyDescent="0.25">
      <c r="B32" s="285"/>
      <c r="C32" s="288"/>
      <c r="D32" s="292"/>
      <c r="E32" s="230" t="s">
        <v>33</v>
      </c>
      <c r="F32" s="23" t="s">
        <v>57</v>
      </c>
      <c r="G32" s="24" t="s">
        <v>57</v>
      </c>
      <c r="H32" s="25" t="str">
        <f t="shared" si="19"/>
        <v/>
      </c>
      <c r="I32" s="23" t="s">
        <v>57</v>
      </c>
      <c r="J32" s="24" t="s">
        <v>57</v>
      </c>
      <c r="K32" s="25" t="str">
        <f t="shared" si="11"/>
        <v/>
      </c>
      <c r="L32" s="23">
        <v>780222909</v>
      </c>
      <c r="M32" s="24">
        <v>776423278.61000001</v>
      </c>
      <c r="N32" s="25">
        <f t="shared" si="12"/>
        <v>0.99513007071931547</v>
      </c>
      <c r="O32" s="23">
        <v>0</v>
      </c>
      <c r="P32" s="24">
        <v>0</v>
      </c>
      <c r="Q32" s="25" t="str">
        <f t="shared" si="9"/>
        <v/>
      </c>
      <c r="R32" s="26" t="str">
        <f t="shared" si="13"/>
        <v/>
      </c>
      <c r="S32" s="27" t="str">
        <f t="shared" si="14"/>
        <v/>
      </c>
      <c r="T32" s="28">
        <f t="shared" si="15"/>
        <v>-776423278.61000001</v>
      </c>
      <c r="U32" s="29" t="str">
        <f t="shared" si="16"/>
        <v/>
      </c>
      <c r="V32" s="30" t="str">
        <f t="shared" si="17"/>
        <v/>
      </c>
      <c r="W32" s="31">
        <f t="shared" si="18"/>
        <v>-1</v>
      </c>
      <c r="X32" s="297"/>
      <c r="Y32" s="298"/>
      <c r="Z32" s="299"/>
    </row>
    <row r="33" spans="2:26" x14ac:dyDescent="0.25">
      <c r="B33" s="285"/>
      <c r="C33" s="288"/>
      <c r="D33" s="292"/>
      <c r="E33" s="229" t="s">
        <v>69</v>
      </c>
      <c r="F33" s="12">
        <v>1298948141.1800001</v>
      </c>
      <c r="G33" s="13">
        <v>1297371247.26</v>
      </c>
      <c r="H33" s="14">
        <f t="shared" si="19"/>
        <v>0.99878602242075065</v>
      </c>
      <c r="I33" s="12" t="s">
        <v>57</v>
      </c>
      <c r="J33" s="13" t="s">
        <v>57</v>
      </c>
      <c r="K33" s="52" t="str">
        <f t="shared" si="11"/>
        <v/>
      </c>
      <c r="L33" s="12" t="s">
        <v>58</v>
      </c>
      <c r="M33" s="13" t="s">
        <v>58</v>
      </c>
      <c r="N33" s="14" t="str">
        <f t="shared" si="12"/>
        <v/>
      </c>
      <c r="O33" s="12">
        <v>0</v>
      </c>
      <c r="P33" s="13">
        <v>0</v>
      </c>
      <c r="Q33" s="52" t="str">
        <f t="shared" si="9"/>
        <v/>
      </c>
      <c r="R33" s="15" t="str">
        <f t="shared" si="13"/>
        <v/>
      </c>
      <c r="S33" s="16" t="str">
        <f t="shared" si="14"/>
        <v/>
      </c>
      <c r="T33" s="17" t="str">
        <f t="shared" si="15"/>
        <v/>
      </c>
      <c r="U33" s="48" t="str">
        <f t="shared" si="16"/>
        <v/>
      </c>
      <c r="V33" s="49" t="str">
        <f t="shared" si="17"/>
        <v/>
      </c>
      <c r="W33" s="50" t="str">
        <f t="shared" si="18"/>
        <v/>
      </c>
      <c r="X33" s="297"/>
      <c r="Y33" s="298"/>
      <c r="Z33" s="299"/>
    </row>
    <row r="34" spans="2:26" x14ac:dyDescent="0.25">
      <c r="B34" s="285"/>
      <c r="C34" s="288"/>
      <c r="D34" s="292"/>
      <c r="E34" s="229" t="s">
        <v>70</v>
      </c>
      <c r="F34" s="12">
        <v>434670775</v>
      </c>
      <c r="G34" s="13">
        <v>434670775</v>
      </c>
      <c r="H34" s="14">
        <f t="shared" si="19"/>
        <v>1</v>
      </c>
      <c r="I34" s="12" t="s">
        <v>57</v>
      </c>
      <c r="J34" s="13" t="s">
        <v>57</v>
      </c>
      <c r="K34" s="52" t="str">
        <f t="shared" si="11"/>
        <v/>
      </c>
      <c r="L34" s="12" t="s">
        <v>58</v>
      </c>
      <c r="M34" s="13" t="s">
        <v>58</v>
      </c>
      <c r="N34" s="14" t="str">
        <f t="shared" si="12"/>
        <v/>
      </c>
      <c r="O34" s="12">
        <v>0</v>
      </c>
      <c r="P34" s="13">
        <v>0</v>
      </c>
      <c r="Q34" s="52" t="str">
        <f t="shared" si="9"/>
        <v/>
      </c>
      <c r="R34" s="15" t="str">
        <f t="shared" si="13"/>
        <v/>
      </c>
      <c r="S34" s="16" t="str">
        <f t="shared" si="14"/>
        <v/>
      </c>
      <c r="T34" s="17" t="str">
        <f t="shared" si="15"/>
        <v/>
      </c>
      <c r="U34" s="48" t="str">
        <f t="shared" si="16"/>
        <v/>
      </c>
      <c r="V34" s="49" t="str">
        <f t="shared" si="17"/>
        <v/>
      </c>
      <c r="W34" s="50" t="str">
        <f t="shared" si="18"/>
        <v/>
      </c>
      <c r="X34" s="297"/>
      <c r="Y34" s="298"/>
      <c r="Z34" s="299"/>
    </row>
    <row r="35" spans="2:26" x14ac:dyDescent="0.25">
      <c r="B35" s="285"/>
      <c r="C35" s="288"/>
      <c r="D35" s="292"/>
      <c r="E35" s="229" t="s">
        <v>71</v>
      </c>
      <c r="F35" s="12">
        <v>86493185.659999996</v>
      </c>
      <c r="G35" s="13">
        <v>86493122.209999993</v>
      </c>
      <c r="H35" s="14">
        <f t="shared" si="19"/>
        <v>0.99999926641619774</v>
      </c>
      <c r="I35" s="12" t="s">
        <v>57</v>
      </c>
      <c r="J35" s="13" t="s">
        <v>57</v>
      </c>
      <c r="K35" s="52" t="str">
        <f t="shared" si="11"/>
        <v/>
      </c>
      <c r="L35" s="12" t="s">
        <v>58</v>
      </c>
      <c r="M35" s="13" t="s">
        <v>58</v>
      </c>
      <c r="N35" s="14" t="str">
        <f t="shared" si="12"/>
        <v/>
      </c>
      <c r="O35" s="12">
        <v>0</v>
      </c>
      <c r="P35" s="13">
        <v>0</v>
      </c>
      <c r="Q35" s="52" t="str">
        <f t="shared" si="9"/>
        <v/>
      </c>
      <c r="R35" s="15" t="str">
        <f t="shared" si="13"/>
        <v/>
      </c>
      <c r="S35" s="16" t="str">
        <f t="shared" si="14"/>
        <v/>
      </c>
      <c r="T35" s="17" t="str">
        <f t="shared" si="15"/>
        <v/>
      </c>
      <c r="U35" s="48" t="str">
        <f t="shared" si="16"/>
        <v/>
      </c>
      <c r="V35" s="49" t="str">
        <f t="shared" si="17"/>
        <v/>
      </c>
      <c r="W35" s="50" t="str">
        <f t="shared" si="18"/>
        <v/>
      </c>
      <c r="X35" s="297"/>
      <c r="Y35" s="298"/>
      <c r="Z35" s="299"/>
    </row>
    <row r="36" spans="2:26" x14ac:dyDescent="0.25">
      <c r="B36" s="285"/>
      <c r="C36" s="288"/>
      <c r="D36" s="292"/>
      <c r="E36" s="229" t="s">
        <v>72</v>
      </c>
      <c r="F36" s="12" t="s">
        <v>56</v>
      </c>
      <c r="G36" s="13">
        <v>19096469.620000001</v>
      </c>
      <c r="H36" s="14" t="str">
        <f t="shared" si="19"/>
        <v/>
      </c>
      <c r="I36" s="12" t="s">
        <v>58</v>
      </c>
      <c r="J36" s="13" t="s">
        <v>58</v>
      </c>
      <c r="K36" s="52" t="str">
        <f t="shared" si="11"/>
        <v/>
      </c>
      <c r="L36" s="12" t="s">
        <v>58</v>
      </c>
      <c r="M36" s="13" t="s">
        <v>58</v>
      </c>
      <c r="N36" s="14" t="str">
        <f t="shared" si="12"/>
        <v/>
      </c>
      <c r="O36" s="12">
        <v>0</v>
      </c>
      <c r="P36" s="13">
        <v>0</v>
      </c>
      <c r="Q36" s="52" t="str">
        <f t="shared" si="9"/>
        <v/>
      </c>
      <c r="R36" s="15" t="str">
        <f t="shared" si="13"/>
        <v/>
      </c>
      <c r="S36" s="16" t="str">
        <f t="shared" si="14"/>
        <v/>
      </c>
      <c r="T36" s="17" t="str">
        <f t="shared" si="15"/>
        <v/>
      </c>
      <c r="U36" s="48" t="str">
        <f t="shared" si="16"/>
        <v/>
      </c>
      <c r="V36" s="49" t="str">
        <f t="shared" si="17"/>
        <v/>
      </c>
      <c r="W36" s="50" t="str">
        <f t="shared" si="18"/>
        <v/>
      </c>
      <c r="X36" s="297"/>
      <c r="Y36" s="298"/>
      <c r="Z36" s="299"/>
    </row>
    <row r="37" spans="2:26" ht="15.75" thickBot="1" x14ac:dyDescent="0.3">
      <c r="B37" s="285"/>
      <c r="C37" s="289"/>
      <c r="D37" s="293"/>
      <c r="E37" s="232" t="s">
        <v>73</v>
      </c>
      <c r="F37" s="53" t="s">
        <v>56</v>
      </c>
      <c r="G37" s="54" t="s">
        <v>56</v>
      </c>
      <c r="H37" s="55" t="str">
        <f t="shared" si="19"/>
        <v/>
      </c>
      <c r="I37" s="53">
        <v>672201367</v>
      </c>
      <c r="J37" s="54">
        <v>482201367</v>
      </c>
      <c r="K37" s="56">
        <f t="shared" si="11"/>
        <v>0.71734660277773576</v>
      </c>
      <c r="L37" s="53">
        <v>189972931</v>
      </c>
      <c r="M37" s="54">
        <v>189972418.27000001</v>
      </c>
      <c r="N37" s="55">
        <f t="shared" si="12"/>
        <v>0.99999730103653561</v>
      </c>
      <c r="O37" s="53">
        <v>0</v>
      </c>
      <c r="P37" s="54">
        <v>0</v>
      </c>
      <c r="Q37" s="56" t="str">
        <f t="shared" si="9"/>
        <v/>
      </c>
      <c r="R37" s="57" t="str">
        <f t="shared" si="13"/>
        <v/>
      </c>
      <c r="S37" s="58">
        <f t="shared" si="14"/>
        <v>-292228948.73000002</v>
      </c>
      <c r="T37" s="59">
        <f t="shared" si="15"/>
        <v>-189972418.27000001</v>
      </c>
      <c r="U37" s="60" t="str">
        <f t="shared" si="16"/>
        <v/>
      </c>
      <c r="V37" s="61">
        <f t="shared" si="17"/>
        <v>-0.60603094211053943</v>
      </c>
      <c r="W37" s="62">
        <f t="shared" si="18"/>
        <v>-1</v>
      </c>
      <c r="X37" s="300"/>
      <c r="Y37" s="301"/>
      <c r="Z37" s="302"/>
    </row>
    <row r="38" spans="2:26" x14ac:dyDescent="0.25">
      <c r="B38" s="285"/>
      <c r="C38" s="288" t="s">
        <v>74</v>
      </c>
      <c r="D38" s="304" t="s">
        <v>75</v>
      </c>
      <c r="E38" s="229" t="s">
        <v>68</v>
      </c>
      <c r="F38" s="12">
        <v>48975009</v>
      </c>
      <c r="G38" s="13">
        <v>48975009</v>
      </c>
      <c r="H38" s="14">
        <f t="shared" si="19"/>
        <v>1</v>
      </c>
      <c r="I38" s="12">
        <v>130769189</v>
      </c>
      <c r="J38" s="13">
        <v>130769189</v>
      </c>
      <c r="K38" s="63">
        <f t="shared" si="11"/>
        <v>1</v>
      </c>
      <c r="L38" s="12">
        <v>424289473</v>
      </c>
      <c r="M38" s="13">
        <v>183747867</v>
      </c>
      <c r="N38" s="14">
        <f t="shared" si="12"/>
        <v>0.4330719442572642</v>
      </c>
      <c r="O38" s="12">
        <v>185247757</v>
      </c>
      <c r="P38" s="13">
        <v>185247757</v>
      </c>
      <c r="Q38" s="63">
        <f t="shared" si="9"/>
        <v>1</v>
      </c>
      <c r="R38" s="15">
        <f t="shared" si="13"/>
        <v>81794180</v>
      </c>
      <c r="S38" s="16">
        <f t="shared" si="14"/>
        <v>52978678</v>
      </c>
      <c r="T38" s="17">
        <f t="shared" si="15"/>
        <v>1499890</v>
      </c>
      <c r="U38" s="48">
        <f t="shared" si="16"/>
        <v>1.6701207752713225</v>
      </c>
      <c r="V38" s="49">
        <f t="shared" si="17"/>
        <v>0.40513119646249396</v>
      </c>
      <c r="W38" s="50">
        <f t="shared" si="18"/>
        <v>8.1627614213339861E-3</v>
      </c>
      <c r="X38" s="281"/>
      <c r="Y38" s="282"/>
      <c r="Z38" s="283"/>
    </row>
    <row r="39" spans="2:26" ht="75" customHeight="1" x14ac:dyDescent="0.25">
      <c r="B39" s="285"/>
      <c r="C39" s="288"/>
      <c r="D39" s="304"/>
      <c r="E39" s="229" t="s">
        <v>30</v>
      </c>
      <c r="F39" s="12">
        <v>2734238000</v>
      </c>
      <c r="G39" s="13">
        <v>2734238000</v>
      </c>
      <c r="H39" s="14">
        <f t="shared" si="19"/>
        <v>1</v>
      </c>
      <c r="I39" s="12">
        <v>3039752703</v>
      </c>
      <c r="J39" s="13">
        <v>3039752703</v>
      </c>
      <c r="K39" s="52">
        <f t="shared" si="11"/>
        <v>1</v>
      </c>
      <c r="L39" s="12">
        <v>3877864174</v>
      </c>
      <c r="M39" s="13">
        <v>3877864174</v>
      </c>
      <c r="N39" s="14">
        <f t="shared" si="12"/>
        <v>1</v>
      </c>
      <c r="O39" s="12">
        <v>3844104496</v>
      </c>
      <c r="P39" s="13">
        <v>3844104496</v>
      </c>
      <c r="Q39" s="52">
        <f t="shared" si="9"/>
        <v>1</v>
      </c>
      <c r="R39" s="15">
        <f t="shared" si="13"/>
        <v>305514703</v>
      </c>
      <c r="S39" s="16">
        <f t="shared" si="14"/>
        <v>838111471</v>
      </c>
      <c r="T39" s="17">
        <f t="shared" si="15"/>
        <v>-33759678</v>
      </c>
      <c r="U39" s="48">
        <f t="shared" si="16"/>
        <v>0.11173668971025941</v>
      </c>
      <c r="V39" s="49">
        <f t="shared" si="17"/>
        <v>0.27571699177135334</v>
      </c>
      <c r="W39" s="50">
        <f t="shared" si="18"/>
        <v>-8.7057401923329447E-3</v>
      </c>
      <c r="X39" s="297" t="s">
        <v>215</v>
      </c>
      <c r="Y39" s="298"/>
      <c r="Z39" s="299"/>
    </row>
    <row r="40" spans="2:26" x14ac:dyDescent="0.25">
      <c r="B40" s="285"/>
      <c r="C40" s="288"/>
      <c r="D40" s="304"/>
      <c r="E40" s="229" t="s">
        <v>76</v>
      </c>
      <c r="F40" s="12">
        <v>197066579</v>
      </c>
      <c r="G40" s="13">
        <v>185000000</v>
      </c>
      <c r="H40" s="14">
        <f t="shared" si="19"/>
        <v>0.9387690238434595</v>
      </c>
      <c r="I40" s="12">
        <v>213543842</v>
      </c>
      <c r="J40" s="13">
        <v>213543842</v>
      </c>
      <c r="K40" s="52">
        <f t="shared" si="11"/>
        <v>1</v>
      </c>
      <c r="L40" s="12">
        <v>298024821</v>
      </c>
      <c r="M40" s="13">
        <v>298024821</v>
      </c>
      <c r="N40" s="14">
        <f t="shared" si="12"/>
        <v>1</v>
      </c>
      <c r="O40" s="12">
        <v>183644332</v>
      </c>
      <c r="P40" s="13">
        <v>183644332</v>
      </c>
      <c r="Q40" s="52">
        <f t="shared" ref="Q40:Q71" si="20">IFERROR(P40/O40,"")</f>
        <v>1</v>
      </c>
      <c r="R40" s="15">
        <f t="shared" si="13"/>
        <v>28543842</v>
      </c>
      <c r="S40" s="16">
        <f t="shared" si="14"/>
        <v>84480979</v>
      </c>
      <c r="T40" s="17">
        <f t="shared" si="15"/>
        <v>-114380489</v>
      </c>
      <c r="U40" s="48">
        <f t="shared" si="16"/>
        <v>0.15429103783783793</v>
      </c>
      <c r="V40" s="49">
        <f t="shared" si="17"/>
        <v>0.39561421302891042</v>
      </c>
      <c r="W40" s="50">
        <f t="shared" si="18"/>
        <v>-0.38379517724800516</v>
      </c>
      <c r="X40" s="297"/>
      <c r="Y40" s="298"/>
      <c r="Z40" s="299"/>
    </row>
    <row r="41" spans="2:26" x14ac:dyDescent="0.25">
      <c r="B41" s="285"/>
      <c r="C41" s="288"/>
      <c r="D41" s="304"/>
      <c r="E41" s="229" t="s">
        <v>62</v>
      </c>
      <c r="F41" s="12">
        <v>1934378000</v>
      </c>
      <c r="G41" s="13">
        <v>1934378000</v>
      </c>
      <c r="H41" s="14">
        <f t="shared" si="19"/>
        <v>1</v>
      </c>
      <c r="I41" s="12">
        <v>2177682182</v>
      </c>
      <c r="J41" s="13">
        <v>2177682182</v>
      </c>
      <c r="K41" s="52">
        <f t="shared" si="11"/>
        <v>1</v>
      </c>
      <c r="L41" s="12">
        <v>2107211708</v>
      </c>
      <c r="M41" s="13">
        <v>2107211708</v>
      </c>
      <c r="N41" s="14">
        <f t="shared" si="12"/>
        <v>1</v>
      </c>
      <c r="O41" s="12">
        <v>1668234838</v>
      </c>
      <c r="P41" s="13">
        <v>1668234838</v>
      </c>
      <c r="Q41" s="52">
        <f t="shared" si="20"/>
        <v>1</v>
      </c>
      <c r="R41" s="15">
        <f t="shared" si="13"/>
        <v>243304182</v>
      </c>
      <c r="S41" s="16">
        <f t="shared" si="14"/>
        <v>-70470474</v>
      </c>
      <c r="T41" s="17">
        <f t="shared" si="15"/>
        <v>-438976870</v>
      </c>
      <c r="U41" s="48">
        <f t="shared" si="16"/>
        <v>0.12577902664318974</v>
      </c>
      <c r="V41" s="49">
        <f t="shared" si="17"/>
        <v>-3.2360311611347892E-2</v>
      </c>
      <c r="W41" s="50">
        <f t="shared" si="18"/>
        <v>-0.20832119921004155</v>
      </c>
      <c r="X41" s="297"/>
      <c r="Y41" s="298"/>
      <c r="Z41" s="299"/>
    </row>
    <row r="42" spans="2:26" x14ac:dyDescent="0.25">
      <c r="B42" s="285"/>
      <c r="C42" s="288"/>
      <c r="D42" s="304"/>
      <c r="E42" s="229" t="s">
        <v>27</v>
      </c>
      <c r="F42" s="12">
        <v>19370071990</v>
      </c>
      <c r="G42" s="13">
        <v>19370071990</v>
      </c>
      <c r="H42" s="14">
        <f t="shared" si="19"/>
        <v>1</v>
      </c>
      <c r="I42" s="12">
        <v>27870682310</v>
      </c>
      <c r="J42" s="13">
        <v>12356519495</v>
      </c>
      <c r="K42" s="14">
        <f t="shared" si="11"/>
        <v>0.44335188344371751</v>
      </c>
      <c r="L42" s="12">
        <v>23764009650</v>
      </c>
      <c r="M42" s="13">
        <v>23764009650</v>
      </c>
      <c r="N42" s="14">
        <f t="shared" si="12"/>
        <v>1</v>
      </c>
      <c r="O42" s="12">
        <v>22126980674</v>
      </c>
      <c r="P42" s="13">
        <v>22126980674</v>
      </c>
      <c r="Q42" s="52">
        <f t="shared" si="20"/>
        <v>1</v>
      </c>
      <c r="R42" s="15">
        <f t="shared" si="13"/>
        <v>-7013552495</v>
      </c>
      <c r="S42" s="16">
        <f t="shared" si="14"/>
        <v>11407490155</v>
      </c>
      <c r="T42" s="17">
        <f t="shared" si="15"/>
        <v>-1637028976</v>
      </c>
      <c r="U42" s="48">
        <f t="shared" si="16"/>
        <v>-0.36208190132802909</v>
      </c>
      <c r="V42" s="49">
        <f t="shared" si="17"/>
        <v>0.92319606339115001</v>
      </c>
      <c r="W42" s="50">
        <f t="shared" si="18"/>
        <v>-6.8886900826519382E-2</v>
      </c>
      <c r="X42" s="297"/>
      <c r="Y42" s="298"/>
      <c r="Z42" s="299"/>
    </row>
    <row r="43" spans="2:26" x14ac:dyDescent="0.25">
      <c r="B43" s="285"/>
      <c r="C43" s="288"/>
      <c r="D43" s="304"/>
      <c r="E43" s="229" t="s">
        <v>31</v>
      </c>
      <c r="F43" s="12">
        <v>4093399941</v>
      </c>
      <c r="G43" s="13">
        <v>4093399941</v>
      </c>
      <c r="H43" s="14">
        <f t="shared" si="19"/>
        <v>1</v>
      </c>
      <c r="I43" s="12">
        <v>4628026063</v>
      </c>
      <c r="J43" s="13">
        <v>4628026063</v>
      </c>
      <c r="K43" s="14">
        <f t="shared" si="11"/>
        <v>1</v>
      </c>
      <c r="L43" s="12">
        <v>4842280695</v>
      </c>
      <c r="M43" s="13">
        <v>4842280695</v>
      </c>
      <c r="N43" s="14">
        <f t="shared" si="12"/>
        <v>1</v>
      </c>
      <c r="O43" s="12">
        <v>4954639414</v>
      </c>
      <c r="P43" s="13">
        <v>4954639414</v>
      </c>
      <c r="Q43" s="52">
        <f t="shared" si="20"/>
        <v>1</v>
      </c>
      <c r="R43" s="15">
        <f t="shared" si="13"/>
        <v>534626122</v>
      </c>
      <c r="S43" s="16">
        <f t="shared" si="14"/>
        <v>214254632</v>
      </c>
      <c r="T43" s="17">
        <f t="shared" si="15"/>
        <v>112358719</v>
      </c>
      <c r="U43" s="48">
        <f t="shared" si="16"/>
        <v>0.13060686219421624</v>
      </c>
      <c r="V43" s="49">
        <f t="shared" si="17"/>
        <v>4.6295035741677593E-2</v>
      </c>
      <c r="W43" s="50">
        <f t="shared" si="18"/>
        <v>2.320367737376694E-2</v>
      </c>
      <c r="X43" s="297"/>
      <c r="Y43" s="298"/>
      <c r="Z43" s="299"/>
    </row>
    <row r="44" spans="2:26" x14ac:dyDescent="0.25">
      <c r="B44" s="285"/>
      <c r="C44" s="288"/>
      <c r="D44" s="304"/>
      <c r="E44" s="229" t="s">
        <v>72</v>
      </c>
      <c r="F44" s="12">
        <v>37921409</v>
      </c>
      <c r="G44" s="13">
        <v>37921409</v>
      </c>
      <c r="H44" s="14">
        <f t="shared" si="19"/>
        <v>1</v>
      </c>
      <c r="I44" s="12">
        <v>59212242</v>
      </c>
      <c r="J44" s="13">
        <v>59212242</v>
      </c>
      <c r="K44" s="14">
        <f t="shared" si="11"/>
        <v>1</v>
      </c>
      <c r="L44" s="12">
        <v>59180299</v>
      </c>
      <c r="M44" s="13">
        <v>45142727</v>
      </c>
      <c r="N44" s="14">
        <f t="shared" si="12"/>
        <v>0.76279991420793603</v>
      </c>
      <c r="O44" s="12">
        <v>50775185</v>
      </c>
      <c r="P44" s="13">
        <v>50775185</v>
      </c>
      <c r="Q44" s="63">
        <f t="shared" si="20"/>
        <v>1</v>
      </c>
      <c r="R44" s="15">
        <f t="shared" si="13"/>
        <v>21290833</v>
      </c>
      <c r="S44" s="16">
        <f t="shared" si="14"/>
        <v>-14069515</v>
      </c>
      <c r="T44" s="17">
        <f t="shared" si="15"/>
        <v>5632458</v>
      </c>
      <c r="U44" s="48">
        <f t="shared" si="16"/>
        <v>0.56144625322334418</v>
      </c>
      <c r="V44" s="49">
        <f t="shared" si="17"/>
        <v>-0.23761159052210856</v>
      </c>
      <c r="W44" s="50">
        <f t="shared" si="18"/>
        <v>0.12476999894135776</v>
      </c>
      <c r="X44" s="297"/>
      <c r="Y44" s="298"/>
      <c r="Z44" s="299"/>
    </row>
    <row r="45" spans="2:26" x14ac:dyDescent="0.25">
      <c r="B45" s="285"/>
      <c r="C45" s="288"/>
      <c r="D45" s="304"/>
      <c r="E45" s="229" t="s">
        <v>77</v>
      </c>
      <c r="F45" s="12">
        <v>119050000</v>
      </c>
      <c r="G45" s="13">
        <v>119050000</v>
      </c>
      <c r="H45" s="14">
        <f t="shared" si="19"/>
        <v>1</v>
      </c>
      <c r="I45" s="12">
        <v>130441513</v>
      </c>
      <c r="J45" s="13">
        <v>130441513</v>
      </c>
      <c r="K45" s="14">
        <f t="shared" si="11"/>
        <v>1</v>
      </c>
      <c r="L45" s="12">
        <v>234877324</v>
      </c>
      <c r="M45" s="13">
        <v>185838776</v>
      </c>
      <c r="N45" s="14">
        <f t="shared" si="12"/>
        <v>0.79121633725697593</v>
      </c>
      <c r="O45" s="12">
        <v>192633540</v>
      </c>
      <c r="P45" s="13">
        <v>192633540</v>
      </c>
      <c r="Q45" s="63">
        <f t="shared" si="20"/>
        <v>1</v>
      </c>
      <c r="R45" s="15">
        <f t="shared" si="13"/>
        <v>11391513</v>
      </c>
      <c r="S45" s="16">
        <f t="shared" si="14"/>
        <v>55397263</v>
      </c>
      <c r="T45" s="17">
        <f t="shared" si="15"/>
        <v>6794764</v>
      </c>
      <c r="U45" s="48">
        <f t="shared" si="16"/>
        <v>9.5686795464090757E-2</v>
      </c>
      <c r="V45" s="49">
        <f t="shared" si="17"/>
        <v>0.42469043578174381</v>
      </c>
      <c r="W45" s="50">
        <f t="shared" si="18"/>
        <v>3.6562681622483328E-2</v>
      </c>
      <c r="X45" s="297"/>
      <c r="Y45" s="298"/>
      <c r="Z45" s="299"/>
    </row>
    <row r="46" spans="2:26" x14ac:dyDescent="0.25">
      <c r="B46" s="285"/>
      <c r="C46" s="288"/>
      <c r="D46" s="304"/>
      <c r="E46" s="229" t="s">
        <v>78</v>
      </c>
      <c r="F46" s="12">
        <v>6458303</v>
      </c>
      <c r="G46" s="13">
        <v>3750000</v>
      </c>
      <c r="H46" s="14">
        <f t="shared" si="19"/>
        <v>0.58064788846234061</v>
      </c>
      <c r="I46" s="12">
        <v>6543371</v>
      </c>
      <c r="J46" s="13">
        <v>6543371</v>
      </c>
      <c r="K46" s="14">
        <f t="shared" si="11"/>
        <v>1</v>
      </c>
      <c r="L46" s="12">
        <v>25508563</v>
      </c>
      <c r="M46" s="13">
        <v>14034006</v>
      </c>
      <c r="N46" s="14">
        <f t="shared" si="12"/>
        <v>0.55016842775502484</v>
      </c>
      <c r="O46" s="12">
        <v>14371579</v>
      </c>
      <c r="P46" s="13">
        <v>14371579</v>
      </c>
      <c r="Q46" s="63">
        <f t="shared" si="20"/>
        <v>1</v>
      </c>
      <c r="R46" s="15">
        <f t="shared" si="13"/>
        <v>2793371</v>
      </c>
      <c r="S46" s="16">
        <f t="shared" si="14"/>
        <v>7490635</v>
      </c>
      <c r="T46" s="17">
        <f t="shared" si="15"/>
        <v>337573</v>
      </c>
      <c r="U46" s="48">
        <f t="shared" si="16"/>
        <v>0.74489893333333335</v>
      </c>
      <c r="V46" s="49">
        <f t="shared" si="17"/>
        <v>1.1447669710306814</v>
      </c>
      <c r="W46" s="50">
        <f t="shared" si="18"/>
        <v>2.4053930146531233E-2</v>
      </c>
      <c r="X46" s="297"/>
      <c r="Y46" s="298"/>
      <c r="Z46" s="299"/>
    </row>
    <row r="47" spans="2:26" x14ac:dyDescent="0.25">
      <c r="B47" s="285"/>
      <c r="C47" s="288"/>
      <c r="D47" s="304"/>
      <c r="E47" s="229" t="s">
        <v>79</v>
      </c>
      <c r="F47" s="12">
        <v>174750694</v>
      </c>
      <c r="G47" s="13">
        <v>130000000</v>
      </c>
      <c r="H47" s="14">
        <f t="shared" si="19"/>
        <v>0.74391693116823898</v>
      </c>
      <c r="I47" s="12">
        <v>180832491</v>
      </c>
      <c r="J47" s="13">
        <v>180832491</v>
      </c>
      <c r="K47" s="14">
        <f t="shared" si="11"/>
        <v>1</v>
      </c>
      <c r="L47" s="12">
        <v>81741081</v>
      </c>
      <c r="M47" s="13">
        <v>7844060</v>
      </c>
      <c r="N47" s="14">
        <f t="shared" si="12"/>
        <v>9.596227385346176E-2</v>
      </c>
      <c r="O47" s="12">
        <v>8261052</v>
      </c>
      <c r="P47" s="13">
        <v>8261052</v>
      </c>
      <c r="Q47" s="63">
        <f t="shared" si="20"/>
        <v>1</v>
      </c>
      <c r="R47" s="15">
        <f t="shared" si="13"/>
        <v>50832491</v>
      </c>
      <c r="S47" s="16">
        <f t="shared" si="14"/>
        <v>-172988431</v>
      </c>
      <c r="T47" s="17">
        <f t="shared" si="15"/>
        <v>416992</v>
      </c>
      <c r="U47" s="48">
        <f t="shared" si="16"/>
        <v>0.3910191615384615</v>
      </c>
      <c r="V47" s="49">
        <f t="shared" si="17"/>
        <v>-0.95662250762226131</v>
      </c>
      <c r="W47" s="50">
        <f t="shared" si="18"/>
        <v>5.3160225699446562E-2</v>
      </c>
      <c r="X47" s="297"/>
      <c r="Y47" s="298"/>
      <c r="Z47" s="299"/>
    </row>
    <row r="48" spans="2:26" x14ac:dyDescent="0.25">
      <c r="B48" s="285"/>
      <c r="C48" s="288"/>
      <c r="D48" s="304"/>
      <c r="E48" s="229" t="s">
        <v>80</v>
      </c>
      <c r="F48" s="12">
        <v>50200104</v>
      </c>
      <c r="G48" s="13">
        <v>50200104</v>
      </c>
      <c r="H48" s="14">
        <f t="shared" si="19"/>
        <v>1</v>
      </c>
      <c r="I48" s="12">
        <v>51226720</v>
      </c>
      <c r="J48" s="13">
        <v>51226720</v>
      </c>
      <c r="K48" s="14">
        <f t="shared" si="11"/>
        <v>1</v>
      </c>
      <c r="L48" s="12">
        <v>171217387</v>
      </c>
      <c r="M48" s="13">
        <v>171217387</v>
      </c>
      <c r="N48" s="14">
        <f t="shared" si="12"/>
        <v>1</v>
      </c>
      <c r="O48" s="12">
        <v>217145079</v>
      </c>
      <c r="P48" s="13">
        <v>217145079</v>
      </c>
      <c r="Q48" s="63">
        <f t="shared" si="20"/>
        <v>1</v>
      </c>
      <c r="R48" s="15">
        <f t="shared" si="13"/>
        <v>1026616</v>
      </c>
      <c r="S48" s="16">
        <f t="shared" si="14"/>
        <v>119990667</v>
      </c>
      <c r="T48" s="17">
        <f t="shared" si="15"/>
        <v>45927692</v>
      </c>
      <c r="U48" s="48">
        <f t="shared" si="16"/>
        <v>2.0450475560767734E-2</v>
      </c>
      <c r="V48" s="49">
        <f t="shared" si="17"/>
        <v>2.342345303388544</v>
      </c>
      <c r="W48" s="50">
        <f t="shared" si="18"/>
        <v>0.26824198642863295</v>
      </c>
      <c r="X48" s="297"/>
      <c r="Y48" s="298"/>
      <c r="Z48" s="299"/>
    </row>
    <row r="49" spans="2:26" x14ac:dyDescent="0.25">
      <c r="B49" s="285"/>
      <c r="C49" s="288"/>
      <c r="D49" s="304"/>
      <c r="E49" s="229" t="s">
        <v>81</v>
      </c>
      <c r="F49" s="12">
        <v>479531150</v>
      </c>
      <c r="G49" s="13">
        <v>479531150</v>
      </c>
      <c r="H49" s="14">
        <f t="shared" si="19"/>
        <v>1</v>
      </c>
      <c r="I49" s="12">
        <v>513308113</v>
      </c>
      <c r="J49" s="13">
        <v>513308113</v>
      </c>
      <c r="K49" s="14">
        <f t="shared" si="11"/>
        <v>1</v>
      </c>
      <c r="L49" s="12">
        <v>523802042</v>
      </c>
      <c r="M49" s="13">
        <v>523802042</v>
      </c>
      <c r="N49" s="14">
        <f t="shared" si="12"/>
        <v>1</v>
      </c>
      <c r="O49" s="12">
        <v>510827706</v>
      </c>
      <c r="P49" s="13">
        <v>510827706</v>
      </c>
      <c r="Q49" s="63">
        <f t="shared" si="20"/>
        <v>1</v>
      </c>
      <c r="R49" s="15">
        <f t="shared" si="13"/>
        <v>33776963</v>
      </c>
      <c r="S49" s="16">
        <f t="shared" si="14"/>
        <v>10493929</v>
      </c>
      <c r="T49" s="17">
        <f t="shared" si="15"/>
        <v>-12974336</v>
      </c>
      <c r="U49" s="48">
        <f t="shared" si="16"/>
        <v>7.0437474187026172E-2</v>
      </c>
      <c r="V49" s="49">
        <f t="shared" si="17"/>
        <v>2.0443723241911904E-2</v>
      </c>
      <c r="W49" s="50">
        <f t="shared" si="18"/>
        <v>-2.4769540703699633E-2</v>
      </c>
      <c r="X49" s="297"/>
      <c r="Y49" s="298"/>
      <c r="Z49" s="299"/>
    </row>
    <row r="50" spans="2:26" x14ac:dyDescent="0.25">
      <c r="B50" s="285"/>
      <c r="C50" s="288"/>
      <c r="D50" s="304"/>
      <c r="E50" s="229" t="s">
        <v>82</v>
      </c>
      <c r="F50" s="12">
        <v>9206918</v>
      </c>
      <c r="G50" s="13">
        <v>7350000</v>
      </c>
      <c r="H50" s="14">
        <f t="shared" si="19"/>
        <v>0.79831274700176547</v>
      </c>
      <c r="I50" s="12">
        <v>11549319</v>
      </c>
      <c r="J50" s="13">
        <v>11549319</v>
      </c>
      <c r="K50" s="14">
        <f t="shared" si="11"/>
        <v>1</v>
      </c>
      <c r="L50" s="12">
        <v>26863216</v>
      </c>
      <c r="M50" s="13">
        <v>22089357</v>
      </c>
      <c r="N50" s="14">
        <f t="shared" si="12"/>
        <v>0.82229011597122248</v>
      </c>
      <c r="O50" s="12">
        <v>22817496</v>
      </c>
      <c r="P50" s="13">
        <v>22817496</v>
      </c>
      <c r="Q50" s="63">
        <f t="shared" si="20"/>
        <v>1</v>
      </c>
      <c r="R50" s="15">
        <f t="shared" si="13"/>
        <v>4199319</v>
      </c>
      <c r="S50" s="16">
        <f t="shared" si="14"/>
        <v>10540038</v>
      </c>
      <c r="T50" s="17">
        <f t="shared" si="15"/>
        <v>728139</v>
      </c>
      <c r="U50" s="48">
        <f t="shared" si="16"/>
        <v>0.57133591836734698</v>
      </c>
      <c r="V50" s="49">
        <f t="shared" si="17"/>
        <v>0.91261121110257659</v>
      </c>
      <c r="W50" s="50">
        <f t="shared" si="18"/>
        <v>3.2963340671256391E-2</v>
      </c>
      <c r="X50" s="297"/>
      <c r="Y50" s="298"/>
      <c r="Z50" s="299"/>
    </row>
    <row r="51" spans="2:26" x14ac:dyDescent="0.25">
      <c r="B51" s="285"/>
      <c r="C51" s="288"/>
      <c r="D51" s="304"/>
      <c r="E51" s="229" t="s">
        <v>32</v>
      </c>
      <c r="F51" s="12">
        <v>247272635</v>
      </c>
      <c r="G51" s="13">
        <v>247272635</v>
      </c>
      <c r="H51" s="14">
        <f t="shared" si="19"/>
        <v>1</v>
      </c>
      <c r="I51" s="12">
        <v>327420667</v>
      </c>
      <c r="J51" s="13">
        <v>327420667</v>
      </c>
      <c r="K51" s="14">
        <f t="shared" si="11"/>
        <v>1</v>
      </c>
      <c r="L51" s="12">
        <v>581435833</v>
      </c>
      <c r="M51" s="13">
        <v>581435833</v>
      </c>
      <c r="N51" s="14">
        <f t="shared" si="12"/>
        <v>1</v>
      </c>
      <c r="O51" s="12">
        <v>407252970</v>
      </c>
      <c r="P51" s="13">
        <v>407252970</v>
      </c>
      <c r="Q51" s="63">
        <f t="shared" si="20"/>
        <v>1</v>
      </c>
      <c r="R51" s="15">
        <f t="shared" si="13"/>
        <v>80148032</v>
      </c>
      <c r="S51" s="16">
        <f t="shared" si="14"/>
        <v>254015166</v>
      </c>
      <c r="T51" s="17">
        <f t="shared" si="15"/>
        <v>-174182863</v>
      </c>
      <c r="U51" s="48">
        <f t="shared" si="16"/>
        <v>0.32412819154048322</v>
      </c>
      <c r="V51" s="49">
        <f t="shared" si="17"/>
        <v>0.77580675748852479</v>
      </c>
      <c r="W51" s="50">
        <f t="shared" si="18"/>
        <v>-0.29957366421893716</v>
      </c>
      <c r="X51" s="297"/>
      <c r="Y51" s="298"/>
      <c r="Z51" s="299"/>
    </row>
    <row r="52" spans="2:26" x14ac:dyDescent="0.25">
      <c r="B52" s="285"/>
      <c r="C52" s="288"/>
      <c r="D52" s="304"/>
      <c r="E52" s="229" t="s">
        <v>83</v>
      </c>
      <c r="F52" s="12">
        <v>5150673</v>
      </c>
      <c r="G52" s="13">
        <v>5150673</v>
      </c>
      <c r="H52" s="14">
        <f t="shared" si="19"/>
        <v>1</v>
      </c>
      <c r="I52" s="12">
        <v>6006936</v>
      </c>
      <c r="J52" s="13">
        <v>6006936</v>
      </c>
      <c r="K52" s="14">
        <f t="shared" si="11"/>
        <v>1</v>
      </c>
      <c r="L52" s="12">
        <v>12464777</v>
      </c>
      <c r="M52" s="13">
        <v>6634778</v>
      </c>
      <c r="N52" s="14">
        <f t="shared" si="12"/>
        <v>0.53228212586554902</v>
      </c>
      <c r="O52" s="12">
        <v>7551397</v>
      </c>
      <c r="P52" s="13">
        <v>7551397</v>
      </c>
      <c r="Q52" s="63">
        <f t="shared" si="20"/>
        <v>1</v>
      </c>
      <c r="R52" s="15">
        <f t="shared" si="13"/>
        <v>856263</v>
      </c>
      <c r="S52" s="16">
        <f t="shared" si="14"/>
        <v>627842</v>
      </c>
      <c r="T52" s="17">
        <f t="shared" si="15"/>
        <v>916619</v>
      </c>
      <c r="U52" s="48">
        <f t="shared" si="16"/>
        <v>0.16624293563190684</v>
      </c>
      <c r="V52" s="49">
        <f t="shared" si="17"/>
        <v>0.10451950878118232</v>
      </c>
      <c r="W52" s="50">
        <f t="shared" si="18"/>
        <v>0.13815368049993526</v>
      </c>
      <c r="X52" s="297"/>
      <c r="Y52" s="298"/>
      <c r="Z52" s="299"/>
    </row>
    <row r="53" spans="2:26" x14ac:dyDescent="0.25">
      <c r="B53" s="285"/>
      <c r="C53" s="288"/>
      <c r="D53" s="304"/>
      <c r="E53" s="229" t="s">
        <v>84</v>
      </c>
      <c r="F53" s="12" t="s">
        <v>85</v>
      </c>
      <c r="G53" s="13" t="s">
        <v>85</v>
      </c>
      <c r="H53" s="14" t="str">
        <f t="shared" si="19"/>
        <v/>
      </c>
      <c r="I53" s="12">
        <v>8724159</v>
      </c>
      <c r="J53" s="13">
        <v>8724159</v>
      </c>
      <c r="K53" s="14">
        <f t="shared" si="11"/>
        <v>1</v>
      </c>
      <c r="L53" s="12">
        <v>27435331</v>
      </c>
      <c r="M53" s="13">
        <v>4848957</v>
      </c>
      <c r="N53" s="14">
        <f t="shared" si="12"/>
        <v>0.17674133401197165</v>
      </c>
      <c r="O53" s="12">
        <v>5663319</v>
      </c>
      <c r="P53" s="13">
        <v>5663319</v>
      </c>
      <c r="Q53" s="63">
        <f t="shared" si="20"/>
        <v>1</v>
      </c>
      <c r="R53" s="15" t="str">
        <f t="shared" si="13"/>
        <v/>
      </c>
      <c r="S53" s="16">
        <f t="shared" si="14"/>
        <v>-3875202</v>
      </c>
      <c r="T53" s="17">
        <f t="shared" si="15"/>
        <v>814362</v>
      </c>
      <c r="U53" s="48" t="str">
        <f t="shared" si="16"/>
        <v/>
      </c>
      <c r="V53" s="49">
        <f t="shared" si="17"/>
        <v>-0.44419204189194628</v>
      </c>
      <c r="W53" s="50">
        <f t="shared" si="18"/>
        <v>0.16794580772731127</v>
      </c>
      <c r="X53" s="297"/>
      <c r="Y53" s="298"/>
      <c r="Z53" s="299"/>
    </row>
    <row r="54" spans="2:26" x14ac:dyDescent="0.25">
      <c r="B54" s="285"/>
      <c r="C54" s="288"/>
      <c r="D54" s="304"/>
      <c r="E54" s="229" t="s">
        <v>86</v>
      </c>
      <c r="F54" s="12">
        <v>1696124000</v>
      </c>
      <c r="G54" s="13">
        <v>1350000000</v>
      </c>
      <c r="H54" s="14">
        <f t="shared" si="19"/>
        <v>0.79593237286896479</v>
      </c>
      <c r="I54" s="12">
        <v>2026860972</v>
      </c>
      <c r="J54" s="13">
        <v>2026860972</v>
      </c>
      <c r="K54" s="14">
        <f t="shared" si="11"/>
        <v>1</v>
      </c>
      <c r="L54" s="12">
        <v>1588762942</v>
      </c>
      <c r="M54" s="13">
        <v>1447576576</v>
      </c>
      <c r="N54" s="14">
        <f t="shared" si="12"/>
        <v>0.91113440383858102</v>
      </c>
      <c r="O54" s="12">
        <v>1731830351</v>
      </c>
      <c r="P54" s="13">
        <v>1731830351</v>
      </c>
      <c r="Q54" s="63">
        <f t="shared" si="20"/>
        <v>1</v>
      </c>
      <c r="R54" s="15">
        <f t="shared" si="13"/>
        <v>676860972</v>
      </c>
      <c r="S54" s="16">
        <f t="shared" si="14"/>
        <v>-579284396</v>
      </c>
      <c r="T54" s="17">
        <f t="shared" si="15"/>
        <v>284253775</v>
      </c>
      <c r="U54" s="48">
        <f t="shared" si="16"/>
        <v>0.50137849777777777</v>
      </c>
      <c r="V54" s="49">
        <f t="shared" si="17"/>
        <v>-0.285803715204202</v>
      </c>
      <c r="W54" s="50">
        <f t="shared" si="18"/>
        <v>0.1963652767755204</v>
      </c>
      <c r="X54" s="297"/>
      <c r="Y54" s="298"/>
      <c r="Z54" s="299"/>
    </row>
    <row r="55" spans="2:26" x14ac:dyDescent="0.25">
      <c r="B55" s="285"/>
      <c r="C55" s="288"/>
      <c r="D55" s="304"/>
      <c r="E55" s="229" t="s">
        <v>87</v>
      </c>
      <c r="F55" s="12" t="s">
        <v>85</v>
      </c>
      <c r="G55" s="13" t="s">
        <v>85</v>
      </c>
      <c r="H55" s="14" t="str">
        <f t="shared" si="19"/>
        <v/>
      </c>
      <c r="I55" s="12">
        <v>0</v>
      </c>
      <c r="J55" s="13">
        <v>0</v>
      </c>
      <c r="K55" s="14" t="str">
        <f t="shared" si="11"/>
        <v/>
      </c>
      <c r="L55" s="12">
        <v>0</v>
      </c>
      <c r="M55" s="13">
        <v>0</v>
      </c>
      <c r="N55" s="14" t="str">
        <f t="shared" si="12"/>
        <v/>
      </c>
      <c r="O55" s="12">
        <v>0</v>
      </c>
      <c r="P55" s="13">
        <v>0</v>
      </c>
      <c r="Q55" s="63" t="str">
        <f t="shared" si="20"/>
        <v/>
      </c>
      <c r="R55" s="15" t="str">
        <f t="shared" si="13"/>
        <v/>
      </c>
      <c r="S55" s="16">
        <f t="shared" si="14"/>
        <v>0</v>
      </c>
      <c r="T55" s="17">
        <f t="shared" si="15"/>
        <v>0</v>
      </c>
      <c r="U55" s="48" t="str">
        <f t="shared" si="16"/>
        <v/>
      </c>
      <c r="V55" s="49" t="str">
        <f t="shared" si="17"/>
        <v/>
      </c>
      <c r="W55" s="50" t="str">
        <f t="shared" si="18"/>
        <v/>
      </c>
      <c r="X55" s="297"/>
      <c r="Y55" s="298"/>
      <c r="Z55" s="299"/>
    </row>
    <row r="56" spans="2:26" x14ac:dyDescent="0.25">
      <c r="B56" s="285"/>
      <c r="C56" s="288"/>
      <c r="D56" s="304"/>
      <c r="E56" s="229" t="s">
        <v>60</v>
      </c>
      <c r="F56" s="12">
        <v>168416462</v>
      </c>
      <c r="G56" s="13">
        <v>168416462</v>
      </c>
      <c r="H56" s="14">
        <f t="shared" si="19"/>
        <v>1</v>
      </c>
      <c r="I56" s="12">
        <v>285031707</v>
      </c>
      <c r="J56" s="13">
        <v>285031707</v>
      </c>
      <c r="K56" s="14">
        <f t="shared" si="11"/>
        <v>1</v>
      </c>
      <c r="L56" s="12">
        <v>43885999</v>
      </c>
      <c r="M56" s="13">
        <v>43885999</v>
      </c>
      <c r="N56" s="14">
        <f t="shared" si="12"/>
        <v>1</v>
      </c>
      <c r="O56" s="12">
        <v>43893760</v>
      </c>
      <c r="P56" s="13">
        <v>43893760</v>
      </c>
      <c r="Q56" s="63">
        <f t="shared" si="20"/>
        <v>1</v>
      </c>
      <c r="R56" s="15">
        <f t="shared" si="13"/>
        <v>116615245</v>
      </c>
      <c r="S56" s="16">
        <f t="shared" si="14"/>
        <v>-241145708</v>
      </c>
      <c r="T56" s="17">
        <f t="shared" si="15"/>
        <v>7761</v>
      </c>
      <c r="U56" s="48">
        <f t="shared" si="16"/>
        <v>0.69242189044441504</v>
      </c>
      <c r="V56" s="49">
        <f t="shared" si="17"/>
        <v>-0.84603116803422851</v>
      </c>
      <c r="W56" s="50">
        <f t="shared" si="18"/>
        <v>1.7684455582300806E-4</v>
      </c>
      <c r="X56" s="297"/>
      <c r="Y56" s="298"/>
      <c r="Z56" s="299"/>
    </row>
    <row r="57" spans="2:26" x14ac:dyDescent="0.25">
      <c r="B57" s="285"/>
      <c r="C57" s="288"/>
      <c r="D57" s="304"/>
      <c r="E57" s="229" t="s">
        <v>69</v>
      </c>
      <c r="F57" s="12">
        <v>1748046805</v>
      </c>
      <c r="G57" s="13">
        <v>1385000000</v>
      </c>
      <c r="H57" s="14">
        <f t="shared" si="19"/>
        <v>0.79231288088993701</v>
      </c>
      <c r="I57" s="12">
        <v>1974696665</v>
      </c>
      <c r="J57" s="13">
        <v>1974696665</v>
      </c>
      <c r="K57" s="14">
        <f t="shared" si="11"/>
        <v>1</v>
      </c>
      <c r="L57" s="12">
        <v>2906043373</v>
      </c>
      <c r="M57" s="13">
        <v>2906043373</v>
      </c>
      <c r="N57" s="14">
        <f t="shared" si="12"/>
        <v>1</v>
      </c>
      <c r="O57" s="12">
        <v>3139739198</v>
      </c>
      <c r="P57" s="13">
        <v>3139739198</v>
      </c>
      <c r="Q57" s="63">
        <f t="shared" si="20"/>
        <v>1</v>
      </c>
      <c r="R57" s="15">
        <f t="shared" si="13"/>
        <v>589696665</v>
      </c>
      <c r="S57" s="16">
        <f t="shared" si="14"/>
        <v>931346708</v>
      </c>
      <c r="T57" s="17">
        <f t="shared" si="15"/>
        <v>233695825</v>
      </c>
      <c r="U57" s="48">
        <f t="shared" si="16"/>
        <v>0.4257737653429603</v>
      </c>
      <c r="V57" s="49">
        <f t="shared" si="17"/>
        <v>0.47164039141171088</v>
      </c>
      <c r="W57" s="50">
        <f t="shared" si="18"/>
        <v>8.0417184124388585E-2</v>
      </c>
      <c r="X57" s="297"/>
      <c r="Y57" s="298"/>
      <c r="Z57" s="299"/>
    </row>
    <row r="58" spans="2:26" x14ac:dyDescent="0.25">
      <c r="B58" s="285"/>
      <c r="C58" s="288"/>
      <c r="D58" s="304"/>
      <c r="E58" s="229" t="s">
        <v>88</v>
      </c>
      <c r="F58" s="12">
        <v>84516923</v>
      </c>
      <c r="G58" s="13">
        <v>84516923</v>
      </c>
      <c r="H58" s="14">
        <f t="shared" si="19"/>
        <v>1</v>
      </c>
      <c r="I58" s="12">
        <v>95436400</v>
      </c>
      <c r="J58" s="13">
        <v>95436400</v>
      </c>
      <c r="K58" s="14">
        <f t="shared" si="11"/>
        <v>1</v>
      </c>
      <c r="L58" s="12">
        <v>45708057</v>
      </c>
      <c r="M58" s="13">
        <v>39645578</v>
      </c>
      <c r="N58" s="14">
        <f t="shared" si="12"/>
        <v>0.86736519996901207</v>
      </c>
      <c r="O58" s="12">
        <v>40524036</v>
      </c>
      <c r="P58" s="13">
        <v>40524036</v>
      </c>
      <c r="Q58" s="63">
        <f t="shared" si="20"/>
        <v>1</v>
      </c>
      <c r="R58" s="15">
        <f t="shared" si="13"/>
        <v>10919477</v>
      </c>
      <c r="S58" s="16">
        <f t="shared" si="14"/>
        <v>-55790822</v>
      </c>
      <c r="T58" s="17">
        <f t="shared" si="15"/>
        <v>878458</v>
      </c>
      <c r="U58" s="48">
        <f t="shared" si="16"/>
        <v>0.12919870497415054</v>
      </c>
      <c r="V58" s="49">
        <f t="shared" si="17"/>
        <v>-0.58458640518711946</v>
      </c>
      <c r="W58" s="50">
        <f t="shared" si="18"/>
        <v>2.2157780118630122E-2</v>
      </c>
      <c r="X58" s="297"/>
      <c r="Y58" s="298"/>
      <c r="Z58" s="299"/>
    </row>
    <row r="59" spans="2:26" x14ac:dyDescent="0.25">
      <c r="B59" s="285"/>
      <c r="C59" s="288"/>
      <c r="D59" s="304"/>
      <c r="E59" s="229" t="s">
        <v>61</v>
      </c>
      <c r="F59" s="12">
        <v>1698736566</v>
      </c>
      <c r="G59" s="13">
        <v>1698736566</v>
      </c>
      <c r="H59" s="14">
        <f t="shared" si="19"/>
        <v>1</v>
      </c>
      <c r="I59" s="12">
        <v>2369923460</v>
      </c>
      <c r="J59" s="13">
        <v>2369923460</v>
      </c>
      <c r="K59" s="14">
        <f t="shared" si="11"/>
        <v>1</v>
      </c>
      <c r="L59" s="12">
        <v>3473927115</v>
      </c>
      <c r="M59" s="13">
        <v>3309854303</v>
      </c>
      <c r="N59" s="14">
        <f t="shared" si="12"/>
        <v>0.95277022039652093</v>
      </c>
      <c r="O59" s="12">
        <v>3404196260</v>
      </c>
      <c r="P59" s="13">
        <v>3404196260</v>
      </c>
      <c r="Q59" s="63">
        <f t="shared" si="20"/>
        <v>1</v>
      </c>
      <c r="R59" s="15">
        <f t="shared" si="13"/>
        <v>671186894</v>
      </c>
      <c r="S59" s="16">
        <f t="shared" si="14"/>
        <v>939930843</v>
      </c>
      <c r="T59" s="17">
        <f t="shared" si="15"/>
        <v>94341957</v>
      </c>
      <c r="U59" s="48">
        <f t="shared" si="16"/>
        <v>0.3951094639591104</v>
      </c>
      <c r="V59" s="49">
        <f t="shared" si="17"/>
        <v>0.39660810100592858</v>
      </c>
      <c r="W59" s="50">
        <f t="shared" si="18"/>
        <v>2.8503356451216044E-2</v>
      </c>
      <c r="X59" s="297"/>
      <c r="Y59" s="298"/>
      <c r="Z59" s="299"/>
    </row>
    <row r="60" spans="2:26" x14ac:dyDescent="0.25">
      <c r="B60" s="285"/>
      <c r="C60" s="288"/>
      <c r="D60" s="304"/>
      <c r="E60" s="229" t="s">
        <v>89</v>
      </c>
      <c r="F60" s="12">
        <v>2857044998</v>
      </c>
      <c r="G60" s="13">
        <v>2857044998</v>
      </c>
      <c r="H60" s="14">
        <f t="shared" si="19"/>
        <v>1</v>
      </c>
      <c r="I60" s="12">
        <v>3905266748</v>
      </c>
      <c r="J60" s="13">
        <v>3905266748</v>
      </c>
      <c r="K60" s="14">
        <f t="shared" si="11"/>
        <v>1</v>
      </c>
      <c r="L60" s="12">
        <v>3645599575</v>
      </c>
      <c r="M60" s="13">
        <v>3300286170</v>
      </c>
      <c r="N60" s="14">
        <f t="shared" si="12"/>
        <v>0.90527939289657178</v>
      </c>
      <c r="O60" s="12">
        <v>2361672154</v>
      </c>
      <c r="P60" s="13">
        <v>2361672154</v>
      </c>
      <c r="Q60" s="63">
        <f t="shared" si="20"/>
        <v>1</v>
      </c>
      <c r="R60" s="15">
        <f t="shared" si="13"/>
        <v>1048221750</v>
      </c>
      <c r="S60" s="16">
        <f t="shared" si="14"/>
        <v>-604980578</v>
      </c>
      <c r="T60" s="17">
        <f t="shared" si="15"/>
        <v>-938614016</v>
      </c>
      <c r="U60" s="48">
        <f t="shared" si="16"/>
        <v>0.36689017874544505</v>
      </c>
      <c r="V60" s="49">
        <f t="shared" si="17"/>
        <v>-0.15491402176556268</v>
      </c>
      <c r="W60" s="50">
        <f t="shared" si="18"/>
        <v>-0.28440382671421494</v>
      </c>
      <c r="X60" s="297"/>
      <c r="Y60" s="298"/>
      <c r="Z60" s="299"/>
    </row>
    <row r="61" spans="2:26" x14ac:dyDescent="0.25">
      <c r="B61" s="285"/>
      <c r="C61" s="288"/>
      <c r="D61" s="304"/>
      <c r="E61" s="229" t="s">
        <v>90</v>
      </c>
      <c r="F61" s="12">
        <v>19012000</v>
      </c>
      <c r="G61" s="13">
        <v>19012000</v>
      </c>
      <c r="H61" s="14">
        <f t="shared" si="19"/>
        <v>1</v>
      </c>
      <c r="I61" s="12">
        <v>32087589</v>
      </c>
      <c r="J61" s="13">
        <v>32087589</v>
      </c>
      <c r="K61" s="14">
        <f t="shared" si="11"/>
        <v>1</v>
      </c>
      <c r="L61" s="12">
        <v>33157246</v>
      </c>
      <c r="M61" s="13">
        <v>23561057</v>
      </c>
      <c r="N61" s="14">
        <f t="shared" si="12"/>
        <v>0.71058546297843916</v>
      </c>
      <c r="O61" s="12">
        <v>26945052</v>
      </c>
      <c r="P61" s="13">
        <v>26945052</v>
      </c>
      <c r="Q61" s="63">
        <f t="shared" si="20"/>
        <v>1</v>
      </c>
      <c r="R61" s="15">
        <f t="shared" si="13"/>
        <v>13075589</v>
      </c>
      <c r="S61" s="16">
        <f t="shared" si="14"/>
        <v>-8526532</v>
      </c>
      <c r="T61" s="17">
        <f t="shared" si="15"/>
        <v>3383995</v>
      </c>
      <c r="U61" s="48">
        <f t="shared" si="16"/>
        <v>0.68775452345886801</v>
      </c>
      <c r="V61" s="49">
        <f t="shared" si="17"/>
        <v>-0.26572678925799009</v>
      </c>
      <c r="W61" s="50">
        <f t="shared" si="18"/>
        <v>0.14362662082605215</v>
      </c>
      <c r="X61" s="297"/>
      <c r="Y61" s="298"/>
      <c r="Z61" s="299"/>
    </row>
    <row r="62" spans="2:26" x14ac:dyDescent="0.25">
      <c r="B62" s="285"/>
      <c r="C62" s="288"/>
      <c r="D62" s="304"/>
      <c r="E62" s="229" t="s">
        <v>64</v>
      </c>
      <c r="F62" s="12">
        <v>287332133</v>
      </c>
      <c r="G62" s="13">
        <v>287332133</v>
      </c>
      <c r="H62" s="14">
        <f t="shared" si="19"/>
        <v>1</v>
      </c>
      <c r="I62" s="12">
        <v>301144121</v>
      </c>
      <c r="J62" s="13">
        <v>301144121</v>
      </c>
      <c r="K62" s="14">
        <f t="shared" si="11"/>
        <v>1</v>
      </c>
      <c r="L62" s="12">
        <v>158730396</v>
      </c>
      <c r="M62" s="13">
        <v>158730396</v>
      </c>
      <c r="N62" s="14">
        <f t="shared" si="12"/>
        <v>1</v>
      </c>
      <c r="O62" s="12">
        <v>213209992</v>
      </c>
      <c r="P62" s="13">
        <v>213209992</v>
      </c>
      <c r="Q62" s="63">
        <f t="shared" si="20"/>
        <v>1</v>
      </c>
      <c r="R62" s="15">
        <f t="shared" si="13"/>
        <v>13811988</v>
      </c>
      <c r="S62" s="16">
        <f t="shared" si="14"/>
        <v>-142413725</v>
      </c>
      <c r="T62" s="17">
        <f t="shared" si="15"/>
        <v>54479596</v>
      </c>
      <c r="U62" s="48">
        <f t="shared" si="16"/>
        <v>4.806976461626733E-2</v>
      </c>
      <c r="V62" s="49">
        <f t="shared" si="17"/>
        <v>-0.47290886678143051</v>
      </c>
      <c r="W62" s="50">
        <f t="shared" si="18"/>
        <v>0.34322094175333628</v>
      </c>
      <c r="X62" s="297"/>
      <c r="Y62" s="298"/>
      <c r="Z62" s="299"/>
    </row>
    <row r="63" spans="2:26" x14ac:dyDescent="0.25">
      <c r="B63" s="285"/>
      <c r="C63" s="288"/>
      <c r="D63" s="304"/>
      <c r="E63" s="229" t="s">
        <v>91</v>
      </c>
      <c r="F63" s="12">
        <v>1915228722</v>
      </c>
      <c r="G63" s="13">
        <v>1700000000</v>
      </c>
      <c r="H63" s="14">
        <f t="shared" si="19"/>
        <v>0.88762244450091321</v>
      </c>
      <c r="I63" s="12">
        <v>1814206299</v>
      </c>
      <c r="J63" s="13">
        <v>1814206299</v>
      </c>
      <c r="K63" s="14">
        <f t="shared" si="11"/>
        <v>1</v>
      </c>
      <c r="L63" s="12">
        <v>1630183526</v>
      </c>
      <c r="M63" s="13">
        <v>1630183526</v>
      </c>
      <c r="N63" s="14">
        <f t="shared" si="12"/>
        <v>1</v>
      </c>
      <c r="O63" s="12">
        <v>1499776329</v>
      </c>
      <c r="P63" s="13">
        <v>1499776329</v>
      </c>
      <c r="Q63" s="63">
        <f t="shared" si="20"/>
        <v>1</v>
      </c>
      <c r="R63" s="15">
        <f t="shared" si="13"/>
        <v>114206299</v>
      </c>
      <c r="S63" s="16">
        <f t="shared" si="14"/>
        <v>-184022773</v>
      </c>
      <c r="T63" s="17">
        <f t="shared" si="15"/>
        <v>-130407197</v>
      </c>
      <c r="U63" s="48">
        <f t="shared" si="16"/>
        <v>6.7180175882352922E-2</v>
      </c>
      <c r="V63" s="49">
        <f t="shared" si="17"/>
        <v>-0.10143431488548704</v>
      </c>
      <c r="W63" s="50">
        <f t="shared" si="18"/>
        <v>-7.9995408443355842E-2</v>
      </c>
      <c r="X63" s="297"/>
      <c r="Y63" s="298"/>
      <c r="Z63" s="299"/>
    </row>
    <row r="64" spans="2:26" x14ac:dyDescent="0.25">
      <c r="B64" s="285"/>
      <c r="C64" s="288"/>
      <c r="D64" s="304"/>
      <c r="E64" s="229" t="s">
        <v>73</v>
      </c>
      <c r="F64" s="12">
        <v>3657789048</v>
      </c>
      <c r="G64" s="13">
        <v>2600000000</v>
      </c>
      <c r="H64" s="14">
        <f t="shared" si="19"/>
        <v>0.71081190464540978</v>
      </c>
      <c r="I64" s="12">
        <v>2785134371</v>
      </c>
      <c r="J64" s="13">
        <v>2785134371</v>
      </c>
      <c r="K64" s="14">
        <f t="shared" si="11"/>
        <v>1</v>
      </c>
      <c r="L64" s="12">
        <v>1368669155</v>
      </c>
      <c r="M64" s="13">
        <v>1310898449</v>
      </c>
      <c r="N64" s="14">
        <f t="shared" si="12"/>
        <v>0.95779059841529046</v>
      </c>
      <c r="O64" s="12">
        <v>496440778</v>
      </c>
      <c r="P64" s="13">
        <v>496440778</v>
      </c>
      <c r="Q64" s="63">
        <f t="shared" si="20"/>
        <v>1</v>
      </c>
      <c r="R64" s="15">
        <f t="shared" si="13"/>
        <v>185134371</v>
      </c>
      <c r="S64" s="16">
        <f t="shared" si="14"/>
        <v>-1474235922</v>
      </c>
      <c r="T64" s="17">
        <f t="shared" si="15"/>
        <v>-814457671</v>
      </c>
      <c r="U64" s="48">
        <f t="shared" si="16"/>
        <v>7.1205527307692362E-2</v>
      </c>
      <c r="V64" s="49">
        <f t="shared" si="17"/>
        <v>-0.52932308665261163</v>
      </c>
      <c r="W64" s="50">
        <f t="shared" si="18"/>
        <v>-0.62129730309872389</v>
      </c>
      <c r="X64" s="297"/>
      <c r="Y64" s="298"/>
      <c r="Z64" s="299"/>
    </row>
    <row r="65" spans="2:26" x14ac:dyDescent="0.25">
      <c r="B65" s="285"/>
      <c r="C65" s="288"/>
      <c r="D65" s="304"/>
      <c r="E65" s="229" t="s">
        <v>66</v>
      </c>
      <c r="F65" s="12">
        <v>365714424</v>
      </c>
      <c r="G65" s="13">
        <v>365714424</v>
      </c>
      <c r="H65" s="14">
        <f t="shared" si="19"/>
        <v>1</v>
      </c>
      <c r="I65" s="12">
        <v>412639433</v>
      </c>
      <c r="J65" s="13">
        <v>412639433</v>
      </c>
      <c r="K65" s="14">
        <f t="shared" si="11"/>
        <v>1</v>
      </c>
      <c r="L65" s="12">
        <v>515261173</v>
      </c>
      <c r="M65" s="13">
        <v>492796420</v>
      </c>
      <c r="N65" s="14">
        <f t="shared" si="12"/>
        <v>0.95640123072110461</v>
      </c>
      <c r="O65" s="12">
        <v>512236191</v>
      </c>
      <c r="P65" s="13">
        <v>512236191</v>
      </c>
      <c r="Q65" s="63">
        <f t="shared" si="20"/>
        <v>1</v>
      </c>
      <c r="R65" s="15">
        <f t="shared" si="13"/>
        <v>46925009</v>
      </c>
      <c r="S65" s="16">
        <f t="shared" si="14"/>
        <v>80156987</v>
      </c>
      <c r="T65" s="17">
        <f t="shared" si="15"/>
        <v>19439771</v>
      </c>
      <c r="U65" s="48">
        <f t="shared" si="16"/>
        <v>0.12831052296695855</v>
      </c>
      <c r="V65" s="49">
        <f t="shared" si="17"/>
        <v>0.19425430676180677</v>
      </c>
      <c r="W65" s="50">
        <f t="shared" si="18"/>
        <v>3.9447873829927538E-2</v>
      </c>
      <c r="X65" s="297"/>
      <c r="Y65" s="298"/>
      <c r="Z65" s="299"/>
    </row>
    <row r="66" spans="2:26" x14ac:dyDescent="0.25">
      <c r="B66" s="285"/>
      <c r="C66" s="288"/>
      <c r="D66" s="304"/>
      <c r="E66" s="229" t="s">
        <v>33</v>
      </c>
      <c r="F66" s="12">
        <v>560463594</v>
      </c>
      <c r="G66" s="13">
        <v>560463594</v>
      </c>
      <c r="H66" s="14">
        <f t="shared" si="19"/>
        <v>1</v>
      </c>
      <c r="I66" s="12">
        <v>596161305</v>
      </c>
      <c r="J66" s="13">
        <v>596161305</v>
      </c>
      <c r="K66" s="14">
        <f t="shared" si="11"/>
        <v>1</v>
      </c>
      <c r="L66" s="12">
        <v>923319212</v>
      </c>
      <c r="M66" s="13">
        <v>923319212</v>
      </c>
      <c r="N66" s="14">
        <f t="shared" si="12"/>
        <v>1</v>
      </c>
      <c r="O66" s="12">
        <v>798082023</v>
      </c>
      <c r="P66" s="13">
        <v>798082023</v>
      </c>
      <c r="Q66" s="63">
        <f t="shared" si="20"/>
        <v>1</v>
      </c>
      <c r="R66" s="15">
        <f t="shared" si="13"/>
        <v>35697711</v>
      </c>
      <c r="S66" s="16">
        <f t="shared" si="14"/>
        <v>327157907</v>
      </c>
      <c r="T66" s="17">
        <f t="shared" si="15"/>
        <v>-125237189</v>
      </c>
      <c r="U66" s="48">
        <f t="shared" si="16"/>
        <v>6.3693184324832286E-2</v>
      </c>
      <c r="V66" s="49">
        <f t="shared" si="17"/>
        <v>0.54877413924072105</v>
      </c>
      <c r="W66" s="50">
        <f t="shared" si="18"/>
        <v>-0.13563801919460117</v>
      </c>
      <c r="X66" s="297"/>
      <c r="Y66" s="298"/>
      <c r="Z66" s="299"/>
    </row>
    <row r="67" spans="2:26" x14ac:dyDescent="0.25">
      <c r="B67" s="285"/>
      <c r="C67" s="288"/>
      <c r="D67" s="304"/>
      <c r="E67" s="229" t="s">
        <v>92</v>
      </c>
      <c r="F67" s="12">
        <v>313600309</v>
      </c>
      <c r="G67" s="13">
        <v>255000000</v>
      </c>
      <c r="H67" s="14">
        <f t="shared" si="19"/>
        <v>0.81313695389247842</v>
      </c>
      <c r="I67" s="12">
        <v>275189132</v>
      </c>
      <c r="J67" s="13">
        <v>275189132</v>
      </c>
      <c r="K67" s="14">
        <f t="shared" si="11"/>
        <v>1</v>
      </c>
      <c r="L67" s="12">
        <v>209934965</v>
      </c>
      <c r="M67" s="13">
        <v>178903232</v>
      </c>
      <c r="N67" s="14">
        <f t="shared" si="12"/>
        <v>0.85218406567005167</v>
      </c>
      <c r="O67" s="12">
        <v>199465040</v>
      </c>
      <c r="P67" s="13">
        <v>199465040</v>
      </c>
      <c r="Q67" s="63">
        <f t="shared" si="20"/>
        <v>1</v>
      </c>
      <c r="R67" s="15">
        <f t="shared" si="13"/>
        <v>20189132</v>
      </c>
      <c r="S67" s="16">
        <f t="shared" si="14"/>
        <v>-96285900</v>
      </c>
      <c r="T67" s="17">
        <f t="shared" si="15"/>
        <v>20561808</v>
      </c>
      <c r="U67" s="48">
        <f t="shared" si="16"/>
        <v>7.9173066666666569E-2</v>
      </c>
      <c r="V67" s="49">
        <f t="shared" si="17"/>
        <v>-0.34988990771626838</v>
      </c>
      <c r="W67" s="50">
        <f t="shared" si="18"/>
        <v>0.11493256868607049</v>
      </c>
      <c r="X67" s="297"/>
      <c r="Y67" s="298"/>
      <c r="Z67" s="299"/>
    </row>
    <row r="68" spans="2:26" x14ac:dyDescent="0.25">
      <c r="B68" s="285"/>
      <c r="C68" s="288"/>
      <c r="D68" s="304"/>
      <c r="E68" s="229" t="s">
        <v>93</v>
      </c>
      <c r="F68" s="12">
        <v>7626282436</v>
      </c>
      <c r="G68" s="13">
        <v>7626282436</v>
      </c>
      <c r="H68" s="14">
        <f t="shared" si="19"/>
        <v>1</v>
      </c>
      <c r="I68" s="12">
        <v>8635610829</v>
      </c>
      <c r="J68" s="13">
        <v>8635610829</v>
      </c>
      <c r="K68" s="14">
        <f t="shared" si="11"/>
        <v>1</v>
      </c>
      <c r="L68" s="12">
        <v>8473763620</v>
      </c>
      <c r="M68" s="13">
        <v>8471837259</v>
      </c>
      <c r="N68" s="14">
        <f t="shared" si="12"/>
        <v>0.99977266760245076</v>
      </c>
      <c r="O68" s="12">
        <v>9693272635</v>
      </c>
      <c r="P68" s="13">
        <v>9693272635</v>
      </c>
      <c r="Q68" s="63">
        <f t="shared" si="20"/>
        <v>1</v>
      </c>
      <c r="R68" s="15">
        <f t="shared" si="13"/>
        <v>1009328393</v>
      </c>
      <c r="S68" s="16">
        <f t="shared" si="14"/>
        <v>-163773570</v>
      </c>
      <c r="T68" s="17">
        <f t="shared" si="15"/>
        <v>1221435376</v>
      </c>
      <c r="U68" s="48">
        <f t="shared" si="16"/>
        <v>0.13234867728415711</v>
      </c>
      <c r="V68" s="49">
        <f t="shared" si="17"/>
        <v>-1.8964908591065477E-2</v>
      </c>
      <c r="W68" s="50">
        <f t="shared" si="18"/>
        <v>0.14417597253800118</v>
      </c>
      <c r="X68" s="297"/>
      <c r="Y68" s="298"/>
      <c r="Z68" s="299"/>
    </row>
    <row r="69" spans="2:26" x14ac:dyDescent="0.25">
      <c r="B69" s="285"/>
      <c r="C69" s="288"/>
      <c r="D69" s="304"/>
      <c r="E69" s="229" t="s">
        <v>94</v>
      </c>
      <c r="F69" s="12">
        <v>0</v>
      </c>
      <c r="G69" s="13">
        <v>0</v>
      </c>
      <c r="H69" s="14" t="str">
        <f t="shared" si="19"/>
        <v/>
      </c>
      <c r="I69" s="12">
        <v>0</v>
      </c>
      <c r="J69" s="13">
        <v>0</v>
      </c>
      <c r="K69" s="14" t="str">
        <f t="shared" si="11"/>
        <v/>
      </c>
      <c r="L69" s="12">
        <v>0</v>
      </c>
      <c r="M69" s="13">
        <v>0</v>
      </c>
      <c r="N69" s="14" t="str">
        <f t="shared" si="12"/>
        <v/>
      </c>
      <c r="O69" s="12">
        <v>0</v>
      </c>
      <c r="P69" s="13">
        <v>0</v>
      </c>
      <c r="Q69" s="63" t="str">
        <f t="shared" si="20"/>
        <v/>
      </c>
      <c r="R69" s="15">
        <f t="shared" si="13"/>
        <v>0</v>
      </c>
      <c r="S69" s="16">
        <f t="shared" si="14"/>
        <v>0</v>
      </c>
      <c r="T69" s="17">
        <f t="shared" si="15"/>
        <v>0</v>
      </c>
      <c r="U69" s="48" t="str">
        <f t="shared" si="16"/>
        <v/>
      </c>
      <c r="V69" s="49" t="str">
        <f t="shared" si="17"/>
        <v/>
      </c>
      <c r="W69" s="50" t="str">
        <f t="shared" si="18"/>
        <v/>
      </c>
      <c r="X69" s="297"/>
      <c r="Y69" s="298"/>
      <c r="Z69" s="299"/>
    </row>
    <row r="70" spans="2:26" x14ac:dyDescent="0.25">
      <c r="B70" s="285"/>
      <c r="C70" s="288"/>
      <c r="D70" s="304"/>
      <c r="E70" s="229" t="s">
        <v>63</v>
      </c>
      <c r="F70" s="12">
        <v>42433742</v>
      </c>
      <c r="G70" s="13">
        <v>32000000</v>
      </c>
      <c r="H70" s="14">
        <f t="shared" si="19"/>
        <v>0.75411685351718449</v>
      </c>
      <c r="I70" s="12">
        <v>34889151</v>
      </c>
      <c r="J70" s="13">
        <v>34889151</v>
      </c>
      <c r="K70" s="14">
        <f t="shared" si="11"/>
        <v>1</v>
      </c>
      <c r="L70" s="12">
        <v>121284208</v>
      </c>
      <c r="M70" s="13">
        <v>68767785</v>
      </c>
      <c r="N70" s="14">
        <f t="shared" si="12"/>
        <v>0.56699702404784635</v>
      </c>
      <c r="O70" s="12">
        <v>67938369</v>
      </c>
      <c r="P70" s="13">
        <v>67938369</v>
      </c>
      <c r="Q70" s="63">
        <f t="shared" si="20"/>
        <v>1</v>
      </c>
      <c r="R70" s="15">
        <f t="shared" si="13"/>
        <v>2889151</v>
      </c>
      <c r="S70" s="16">
        <f t="shared" si="14"/>
        <v>33878634</v>
      </c>
      <c r="T70" s="17">
        <f t="shared" si="15"/>
        <v>-829416</v>
      </c>
      <c r="U70" s="48">
        <f t="shared" si="16"/>
        <v>9.0285968749999945E-2</v>
      </c>
      <c r="V70" s="49">
        <f t="shared" si="17"/>
        <v>0.97103635453897974</v>
      </c>
      <c r="W70" s="50">
        <f t="shared" si="18"/>
        <v>-1.2061112627082538E-2</v>
      </c>
      <c r="X70" s="297"/>
      <c r="Y70" s="298"/>
      <c r="Z70" s="299"/>
    </row>
    <row r="71" spans="2:26" ht="15.75" thickBot="1" x14ac:dyDescent="0.3">
      <c r="B71" s="286"/>
      <c r="C71" s="303"/>
      <c r="D71" s="305"/>
      <c r="E71" s="236" t="s">
        <v>21</v>
      </c>
      <c r="F71" s="237">
        <v>8980273271</v>
      </c>
      <c r="G71" s="238">
        <v>3803574869</v>
      </c>
      <c r="H71" s="239">
        <f t="shared" si="19"/>
        <v>0.42354778682324579</v>
      </c>
      <c r="I71" s="237"/>
      <c r="J71" s="238"/>
      <c r="K71" s="239" t="str">
        <f t="shared" si="11"/>
        <v/>
      </c>
      <c r="L71" s="237"/>
      <c r="M71" s="238"/>
      <c r="N71" s="239" t="str">
        <f t="shared" si="12"/>
        <v/>
      </c>
      <c r="O71" s="237"/>
      <c r="P71" s="238"/>
      <c r="Q71" s="240" t="str">
        <f t="shared" si="20"/>
        <v/>
      </c>
      <c r="R71" s="241">
        <f t="shared" si="13"/>
        <v>-3803574869</v>
      </c>
      <c r="S71" s="242">
        <f t="shared" si="14"/>
        <v>0</v>
      </c>
      <c r="T71" s="243">
        <f t="shared" si="15"/>
        <v>0</v>
      </c>
      <c r="U71" s="244">
        <f t="shared" si="16"/>
        <v>-1</v>
      </c>
      <c r="V71" s="245" t="str">
        <f t="shared" si="17"/>
        <v/>
      </c>
      <c r="W71" s="246" t="str">
        <f t="shared" si="18"/>
        <v/>
      </c>
      <c r="X71" s="247"/>
      <c r="Y71" s="248"/>
      <c r="Z71" s="249"/>
    </row>
  </sheetData>
  <mergeCells count="27">
    <mergeCell ref="B2:W2"/>
    <mergeCell ref="B4:E4"/>
    <mergeCell ref="F4:H4"/>
    <mergeCell ref="I4:K4"/>
    <mergeCell ref="L4:N4"/>
    <mergeCell ref="O4:Q4"/>
    <mergeCell ref="R4:T4"/>
    <mergeCell ref="U4:W4"/>
    <mergeCell ref="X17:Z17"/>
    <mergeCell ref="X4:Z5"/>
    <mergeCell ref="X6:Z6"/>
    <mergeCell ref="X7:Z7"/>
    <mergeCell ref="X8:Z8"/>
    <mergeCell ref="X9:Z9"/>
    <mergeCell ref="X10:Z10"/>
    <mergeCell ref="X11:Z11"/>
    <mergeCell ref="X12:Z12"/>
    <mergeCell ref="X13:Z13"/>
    <mergeCell ref="X14:Z14"/>
    <mergeCell ref="X16:Z16"/>
    <mergeCell ref="B18:B71"/>
    <mergeCell ref="C18:C37"/>
    <mergeCell ref="D18:D37"/>
    <mergeCell ref="X18:Z37"/>
    <mergeCell ref="C38:C71"/>
    <mergeCell ref="D38:D71"/>
    <mergeCell ref="X39:Z7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82F18C-B898-4B8A-BECD-C6DF415EF62C}">
  <dimension ref="B2:X182"/>
  <sheetViews>
    <sheetView showGridLines="0" tabSelected="1" workbookViewId="0">
      <pane ySplit="5" topLeftCell="A12" activePane="bottomLeft" state="frozen"/>
      <selection activeCell="D12" sqref="D12"/>
      <selection pane="bottomLeft" activeCell="J4" sqref="J4:L4"/>
    </sheetView>
  </sheetViews>
  <sheetFormatPr baseColWidth="10" defaultColWidth="11.42578125" defaultRowHeight="15" x14ac:dyDescent="0.25"/>
  <cols>
    <col min="1" max="1" width="11.42578125" style="1"/>
    <col min="2" max="2" width="40.28515625" style="1" customWidth="1"/>
    <col min="3" max="3" width="20.5703125" style="1" customWidth="1"/>
    <col min="4" max="4" width="22" style="1" customWidth="1"/>
    <col min="5" max="5" width="22.28515625" style="1" customWidth="1"/>
    <col min="6" max="6" width="8.140625" style="1" customWidth="1"/>
    <col min="7" max="8" width="19.7109375" style="1" customWidth="1"/>
    <col min="9" max="9" width="8.7109375" style="1" customWidth="1"/>
    <col min="10" max="10" width="23.85546875" style="1" customWidth="1"/>
    <col min="11" max="11" width="19.7109375" style="1" customWidth="1"/>
    <col min="12" max="12" width="9.28515625" style="1" customWidth="1"/>
    <col min="13" max="13" width="24.28515625" style="1" customWidth="1"/>
    <col min="14" max="14" width="19.7109375" style="1" customWidth="1"/>
    <col min="15" max="15" width="9.28515625" style="1" customWidth="1"/>
    <col min="16" max="16" width="22.5703125" style="1" bestFit="1" customWidth="1"/>
    <col min="17" max="18" width="21.42578125" style="1" bestFit="1" customWidth="1"/>
    <col min="19" max="19" width="8.140625" style="1" customWidth="1"/>
    <col min="20" max="20" width="8.42578125" style="1" customWidth="1"/>
    <col min="21" max="21" width="8.85546875" style="1" customWidth="1"/>
    <col min="22" max="23" width="22" style="1" customWidth="1"/>
    <col min="24" max="24" width="78.7109375" style="1" customWidth="1"/>
    <col min="25" max="16384" width="11.42578125" style="1"/>
  </cols>
  <sheetData>
    <row r="2" spans="2:24" ht="34.5" x14ac:dyDescent="0.55000000000000004">
      <c r="B2" s="318" t="s">
        <v>220</v>
      </c>
      <c r="C2" s="318"/>
      <c r="D2" s="318"/>
      <c r="E2" s="318"/>
      <c r="F2" s="318"/>
      <c r="G2" s="318"/>
      <c r="H2" s="318"/>
      <c r="I2" s="318"/>
      <c r="J2" s="318"/>
      <c r="K2" s="318"/>
      <c r="L2" s="318"/>
      <c r="M2" s="318"/>
      <c r="N2" s="318"/>
      <c r="O2" s="318"/>
      <c r="P2" s="318"/>
      <c r="Q2" s="318"/>
      <c r="R2" s="318"/>
      <c r="S2" s="318"/>
      <c r="T2" s="318"/>
      <c r="U2" s="318"/>
    </row>
    <row r="3" spans="2:24" ht="15.75" thickBot="1" x14ac:dyDescent="0.3">
      <c r="B3" s="1" t="s">
        <v>1</v>
      </c>
    </row>
    <row r="4" spans="2:24" s="267" customFormat="1" ht="50.25" customHeight="1" x14ac:dyDescent="0.25">
      <c r="B4" s="380" t="s">
        <v>97</v>
      </c>
      <c r="C4" s="381"/>
      <c r="D4" s="382">
        <v>2022</v>
      </c>
      <c r="E4" s="383"/>
      <c r="F4" s="384"/>
      <c r="G4" s="382">
        <v>2023</v>
      </c>
      <c r="H4" s="383"/>
      <c r="I4" s="384"/>
      <c r="J4" s="382">
        <v>2024</v>
      </c>
      <c r="K4" s="383"/>
      <c r="L4" s="384"/>
      <c r="M4" s="382" t="s">
        <v>209</v>
      </c>
      <c r="N4" s="383"/>
      <c r="O4" s="384"/>
      <c r="P4" s="382" t="s">
        <v>3</v>
      </c>
      <c r="Q4" s="383"/>
      <c r="R4" s="384"/>
      <c r="S4" s="385" t="s">
        <v>4</v>
      </c>
      <c r="T4" s="386"/>
      <c r="U4" s="386"/>
      <c r="V4" s="308" t="s">
        <v>221</v>
      </c>
      <c r="W4" s="309"/>
      <c r="X4" s="310"/>
    </row>
    <row r="5" spans="2:24" ht="36" customHeight="1" thickBot="1" x14ac:dyDescent="0.3">
      <c r="B5" s="2" t="s">
        <v>5</v>
      </c>
      <c r="C5" s="223" t="s">
        <v>206</v>
      </c>
      <c r="D5" s="5" t="s">
        <v>9</v>
      </c>
      <c r="E5" s="6" t="s">
        <v>10</v>
      </c>
      <c r="F5" s="4" t="s">
        <v>11</v>
      </c>
      <c r="G5" s="5" t="s">
        <v>9</v>
      </c>
      <c r="H5" s="6" t="s">
        <v>10</v>
      </c>
      <c r="I5" s="4" t="s">
        <v>11</v>
      </c>
      <c r="J5" s="5" t="s">
        <v>9</v>
      </c>
      <c r="K5" s="6" t="s">
        <v>10</v>
      </c>
      <c r="L5" s="4" t="s">
        <v>11</v>
      </c>
      <c r="M5" s="5" t="s">
        <v>9</v>
      </c>
      <c r="N5" s="6" t="s">
        <v>10</v>
      </c>
      <c r="O5" s="4" t="s">
        <v>11</v>
      </c>
      <c r="P5" s="5" t="s">
        <v>12</v>
      </c>
      <c r="Q5" s="6" t="s">
        <v>13</v>
      </c>
      <c r="R5" s="7" t="s">
        <v>14</v>
      </c>
      <c r="S5" s="8" t="s">
        <v>15</v>
      </c>
      <c r="T5" s="6" t="s">
        <v>16</v>
      </c>
      <c r="U5" s="65" t="s">
        <v>17</v>
      </c>
      <c r="V5" s="311"/>
      <c r="W5" s="312"/>
      <c r="X5" s="313"/>
    </row>
    <row r="6" spans="2:24" hidden="1" x14ac:dyDescent="0.25">
      <c r="C6" s="71" t="s">
        <v>98</v>
      </c>
      <c r="D6" s="76">
        <v>0</v>
      </c>
      <c r="E6" s="80">
        <v>0</v>
      </c>
      <c r="F6" s="79">
        <v>0</v>
      </c>
      <c r="G6" s="76">
        <v>0</v>
      </c>
      <c r="H6" s="66">
        <v>0</v>
      </c>
      <c r="I6" s="79">
        <v>0</v>
      </c>
      <c r="J6" s="76">
        <v>0</v>
      </c>
      <c r="K6" s="66">
        <v>0</v>
      </c>
      <c r="L6" s="79">
        <v>0</v>
      </c>
      <c r="M6" s="72">
        <v>65923092.380000003</v>
      </c>
      <c r="N6" s="74">
        <v>22267363.379999999</v>
      </c>
      <c r="O6" s="73">
        <v>0.34</v>
      </c>
      <c r="P6" s="15">
        <f>IFERROR(H6-E6,"")</f>
        <v>0</v>
      </c>
      <c r="Q6" s="16">
        <f>K6-H6</f>
        <v>0</v>
      </c>
      <c r="R6" s="17">
        <f>N6-K6</f>
        <v>22267363.379999999</v>
      </c>
      <c r="S6" s="48" t="str">
        <f>IFERROR(H6/E6-1,"")</f>
        <v/>
      </c>
      <c r="T6" s="49" t="str">
        <f>IFERROR(K6/H6-1,"")</f>
        <v/>
      </c>
      <c r="U6" s="88" t="str">
        <f>IFERROR(N6/K6-1,"")</f>
        <v/>
      </c>
      <c r="V6" s="351" t="str">
        <f>IFERROR(W6/#REF!,"")</f>
        <v/>
      </c>
      <c r="W6" s="352"/>
      <c r="X6" s="353"/>
    </row>
    <row r="7" spans="2:24" hidden="1" x14ac:dyDescent="0.25">
      <c r="B7" s="21"/>
      <c r="C7" s="71" t="s">
        <v>99</v>
      </c>
      <c r="D7" s="69">
        <v>1028943351.3099999</v>
      </c>
      <c r="E7" s="116">
        <v>936945039.58000004</v>
      </c>
      <c r="F7" s="68">
        <v>0.91</v>
      </c>
      <c r="G7" s="72">
        <v>1892642965.6099999</v>
      </c>
      <c r="H7" s="70">
        <v>1770145074.01</v>
      </c>
      <c r="I7" s="73">
        <v>0.94</v>
      </c>
      <c r="J7" s="72">
        <v>1981934941.78</v>
      </c>
      <c r="K7" s="70">
        <v>1970754695.6900001</v>
      </c>
      <c r="L7" s="73">
        <v>0.99</v>
      </c>
      <c r="M7" s="72">
        <v>1421713619.47</v>
      </c>
      <c r="N7" s="74">
        <v>1248236575.3299999</v>
      </c>
      <c r="O7" s="73">
        <v>0.88</v>
      </c>
      <c r="P7" s="26">
        <f t="shared" ref="P7:P11" si="0">H7-E7</f>
        <v>833200034.42999995</v>
      </c>
      <c r="Q7" s="27">
        <f t="shared" ref="Q7:Q11" si="1">K7-H7</f>
        <v>200609621.68000007</v>
      </c>
      <c r="R7" s="28">
        <f t="shared" ref="R7:R11" si="2">N7-K7</f>
        <v>-722518120.36000013</v>
      </c>
      <c r="S7" s="29">
        <f t="shared" ref="S7:S20" si="3">IFERROR(H7/E7-1,"")</f>
        <v>0.88927311553246979</v>
      </c>
      <c r="T7" s="30">
        <f t="shared" ref="T7:T20" si="4">IFERROR(K7/H7-1,"")</f>
        <v>0.11332948051853675</v>
      </c>
      <c r="U7" s="75">
        <f t="shared" ref="U7:U20" si="5">IFERROR(N7/K7-1,"")</f>
        <v>-0.36662001716405013</v>
      </c>
      <c r="V7" s="347" t="s">
        <v>100</v>
      </c>
      <c r="W7" s="347"/>
      <c r="X7" s="348"/>
    </row>
    <row r="8" spans="2:24" hidden="1" x14ac:dyDescent="0.25">
      <c r="B8" s="21"/>
      <c r="C8" s="71" t="s">
        <v>101</v>
      </c>
      <c r="D8" s="69">
        <v>994308481.86000001</v>
      </c>
      <c r="E8" s="116">
        <v>583133249.32000005</v>
      </c>
      <c r="F8" s="68">
        <v>0.59</v>
      </c>
      <c r="G8" s="72">
        <v>1140408507.47</v>
      </c>
      <c r="H8" s="74">
        <v>786467419.34000003</v>
      </c>
      <c r="I8" s="73">
        <v>0.69</v>
      </c>
      <c r="J8" s="72">
        <v>1239671767.0999999</v>
      </c>
      <c r="K8" s="74">
        <v>769427801.22000003</v>
      </c>
      <c r="L8" s="73">
        <v>0.62</v>
      </c>
      <c r="M8" s="72">
        <v>1555072817.99</v>
      </c>
      <c r="N8" s="74">
        <v>1501095147.5</v>
      </c>
      <c r="O8" s="73">
        <v>0.97</v>
      </c>
      <c r="P8" s="26">
        <f t="shared" si="0"/>
        <v>203334170.01999998</v>
      </c>
      <c r="Q8" s="27">
        <f t="shared" si="1"/>
        <v>-17039618.120000005</v>
      </c>
      <c r="R8" s="28">
        <f t="shared" si="2"/>
        <v>731667346.27999997</v>
      </c>
      <c r="S8" s="29">
        <f t="shared" si="3"/>
        <v>0.34869246481333538</v>
      </c>
      <c r="T8" s="30">
        <f t="shared" si="4"/>
        <v>-2.1666019088622313E-2</v>
      </c>
      <c r="U8" s="75">
        <f t="shared" si="5"/>
        <v>0.95092397898785652</v>
      </c>
      <c r="V8" s="349" t="s">
        <v>102</v>
      </c>
      <c r="W8" s="349"/>
      <c r="X8" s="350"/>
    </row>
    <row r="9" spans="2:24" hidden="1" x14ac:dyDescent="0.25">
      <c r="B9" s="21"/>
      <c r="C9" s="71" t="s">
        <v>103</v>
      </c>
      <c r="D9" s="67">
        <v>0</v>
      </c>
      <c r="E9" s="115">
        <v>0</v>
      </c>
      <c r="F9" s="68">
        <v>0</v>
      </c>
      <c r="G9" s="76">
        <v>0</v>
      </c>
      <c r="H9" s="77">
        <v>0</v>
      </c>
      <c r="I9" s="73">
        <v>0</v>
      </c>
      <c r="J9" s="72">
        <v>1612579595</v>
      </c>
      <c r="K9" s="74">
        <v>1544431035</v>
      </c>
      <c r="L9" s="73">
        <v>0.96</v>
      </c>
      <c r="M9" s="72">
        <v>2504136598</v>
      </c>
      <c r="N9" s="74">
        <v>772215517</v>
      </c>
      <c r="O9" s="73">
        <v>0.31</v>
      </c>
      <c r="P9" s="26">
        <f t="shared" si="0"/>
        <v>0</v>
      </c>
      <c r="Q9" s="27">
        <f t="shared" si="1"/>
        <v>1544431035</v>
      </c>
      <c r="R9" s="28">
        <f t="shared" si="2"/>
        <v>-772215518</v>
      </c>
      <c r="S9" s="29" t="str">
        <f t="shared" si="3"/>
        <v/>
      </c>
      <c r="T9" s="30" t="str">
        <f t="shared" si="4"/>
        <v/>
      </c>
      <c r="U9" s="75">
        <f t="shared" si="5"/>
        <v>-0.50000000032374381</v>
      </c>
      <c r="V9" s="347" t="s">
        <v>100</v>
      </c>
      <c r="W9" s="347"/>
      <c r="X9" s="348"/>
    </row>
    <row r="10" spans="2:24" hidden="1" x14ac:dyDescent="0.25">
      <c r="B10" s="21"/>
      <c r="C10" s="71" t="s">
        <v>104</v>
      </c>
      <c r="D10" s="69">
        <v>519284647.70999998</v>
      </c>
      <c r="E10" s="116">
        <v>121143576.8</v>
      </c>
      <c r="F10" s="68">
        <v>0.23</v>
      </c>
      <c r="G10" s="72">
        <v>788647660.83000004</v>
      </c>
      <c r="H10" s="74">
        <v>18836375</v>
      </c>
      <c r="I10" s="73">
        <v>0.02</v>
      </c>
      <c r="J10" s="72">
        <v>680730770.63999999</v>
      </c>
      <c r="K10" s="74">
        <v>136976540</v>
      </c>
      <c r="L10" s="73">
        <v>0.2</v>
      </c>
      <c r="M10" s="72">
        <v>968873105.65999997</v>
      </c>
      <c r="N10" s="74">
        <v>109142853</v>
      </c>
      <c r="O10" s="73">
        <v>0.11</v>
      </c>
      <c r="P10" s="26">
        <f t="shared" si="0"/>
        <v>-102307201.8</v>
      </c>
      <c r="Q10" s="27">
        <f t="shared" si="1"/>
        <v>118140165</v>
      </c>
      <c r="R10" s="28">
        <f t="shared" si="2"/>
        <v>-27833687</v>
      </c>
      <c r="S10" s="29">
        <f t="shared" si="3"/>
        <v>-0.84451197911138443</v>
      </c>
      <c r="T10" s="30">
        <f t="shared" si="4"/>
        <v>6.271916172830494</v>
      </c>
      <c r="U10" s="75">
        <f t="shared" si="5"/>
        <v>-0.20320039475372931</v>
      </c>
      <c r="V10" s="347" t="s">
        <v>100</v>
      </c>
      <c r="W10" s="347"/>
      <c r="X10" s="348"/>
    </row>
    <row r="11" spans="2:24" hidden="1" x14ac:dyDescent="0.25">
      <c r="B11" s="21"/>
      <c r="C11" s="71" t="s">
        <v>105</v>
      </c>
      <c r="D11" s="69">
        <v>90000000</v>
      </c>
      <c r="E11" s="116">
        <v>89873332</v>
      </c>
      <c r="F11" s="68">
        <v>1</v>
      </c>
      <c r="G11" s="72">
        <v>60395615.670000002</v>
      </c>
      <c r="H11" s="74">
        <v>60380949</v>
      </c>
      <c r="I11" s="73">
        <v>1</v>
      </c>
      <c r="J11" s="78">
        <v>100000000</v>
      </c>
      <c r="K11" s="74">
        <v>100000000</v>
      </c>
      <c r="L11" s="73">
        <v>1</v>
      </c>
      <c r="M11" s="76">
        <v>0</v>
      </c>
      <c r="N11" s="77">
        <v>0</v>
      </c>
      <c r="O11" s="73">
        <v>0</v>
      </c>
      <c r="P11" s="26">
        <f t="shared" si="0"/>
        <v>-29492383</v>
      </c>
      <c r="Q11" s="27">
        <f t="shared" si="1"/>
        <v>39619051</v>
      </c>
      <c r="R11" s="28">
        <f t="shared" si="2"/>
        <v>-100000000</v>
      </c>
      <c r="S11" s="29">
        <f t="shared" si="3"/>
        <v>-0.32815499707966767</v>
      </c>
      <c r="T11" s="30">
        <f t="shared" si="4"/>
        <v>0.65615151229239532</v>
      </c>
      <c r="U11" s="75">
        <f t="shared" si="5"/>
        <v>-1</v>
      </c>
      <c r="V11" s="347" t="s">
        <v>106</v>
      </c>
      <c r="W11" s="347"/>
      <c r="X11" s="348"/>
    </row>
    <row r="12" spans="2:24" ht="150" customHeight="1" x14ac:dyDescent="0.25">
      <c r="B12" s="343" t="s">
        <v>18</v>
      </c>
      <c r="C12" s="162" t="s">
        <v>207</v>
      </c>
      <c r="D12" s="147">
        <f>SUM(D6:D11)</f>
        <v>2632536480.8800001</v>
      </c>
      <c r="E12" s="148">
        <f>SUM(E6:E11)</f>
        <v>1731095197.7</v>
      </c>
      <c r="F12" s="138">
        <f>E12/D12</f>
        <v>0.65757690739439711</v>
      </c>
      <c r="G12" s="147">
        <f>SUM(G6:G11)</f>
        <v>3882094749.5799999</v>
      </c>
      <c r="H12" s="148">
        <f>SUM(H6:H11)</f>
        <v>2635829817.3499999</v>
      </c>
      <c r="I12" s="141">
        <f>H12/G12</f>
        <v>0.6789710162625906</v>
      </c>
      <c r="J12" s="147">
        <v>2632536480.8800001</v>
      </c>
      <c r="K12" s="148">
        <v>1731095197.7</v>
      </c>
      <c r="L12" s="141">
        <f>K12/J12</f>
        <v>0.65757690739439711</v>
      </c>
      <c r="M12" s="147">
        <f>SUM(M6:M11)</f>
        <v>6515719233.5</v>
      </c>
      <c r="N12" s="148">
        <f>SUM(N6:N11)</f>
        <v>3652957456.21</v>
      </c>
      <c r="O12" s="141">
        <f>N12/M12</f>
        <v>0.56063764034346952</v>
      </c>
      <c r="P12" s="128">
        <f>H12-E12</f>
        <v>904734619.64999986</v>
      </c>
      <c r="Q12" s="129">
        <f>K12-H12</f>
        <v>-904734619.64999986</v>
      </c>
      <c r="R12" s="130">
        <f>N12-K12</f>
        <v>1921862258.51</v>
      </c>
      <c r="S12" s="144">
        <f>H12/E12-1</f>
        <v>0.5226371263995564</v>
      </c>
      <c r="T12" s="102">
        <f>K12/H12-1</f>
        <v>-0.34324470179929834</v>
      </c>
      <c r="U12" s="139">
        <f>N12/K12-1</f>
        <v>1.1102002137510754</v>
      </c>
      <c r="V12" s="337" t="s">
        <v>218</v>
      </c>
      <c r="W12" s="338"/>
      <c r="X12" s="339"/>
    </row>
    <row r="13" spans="2:24" ht="30" hidden="1" customHeight="1" x14ac:dyDescent="0.25">
      <c r="B13" s="344"/>
      <c r="C13" s="89" t="s">
        <v>107</v>
      </c>
      <c r="D13" s="147">
        <v>998981942</v>
      </c>
      <c r="E13" s="148">
        <v>958958781.30999994</v>
      </c>
      <c r="F13" s="117">
        <v>0.96</v>
      </c>
      <c r="G13" s="147">
        <v>0</v>
      </c>
      <c r="H13" s="148">
        <v>0</v>
      </c>
      <c r="I13" s="141">
        <v>0</v>
      </c>
      <c r="J13" s="147">
        <v>0</v>
      </c>
      <c r="K13" s="148">
        <v>0</v>
      </c>
      <c r="L13" s="141">
        <v>0</v>
      </c>
      <c r="M13" s="147">
        <v>0</v>
      </c>
      <c r="N13" s="148">
        <v>0</v>
      </c>
      <c r="O13" s="141">
        <v>0</v>
      </c>
      <c r="P13" s="128"/>
      <c r="Q13" s="129"/>
      <c r="R13" s="130"/>
      <c r="S13" s="144">
        <f t="shared" si="3"/>
        <v>-1</v>
      </c>
      <c r="T13" s="102" t="str">
        <f t="shared" si="4"/>
        <v/>
      </c>
      <c r="U13" s="139" t="str">
        <f t="shared" si="5"/>
        <v/>
      </c>
      <c r="V13" s="334"/>
      <c r="W13" s="335"/>
      <c r="X13" s="336"/>
    </row>
    <row r="14" spans="2:24" ht="30" hidden="1" customHeight="1" x14ac:dyDescent="0.25">
      <c r="B14" s="344"/>
      <c r="C14" s="89" t="s">
        <v>109</v>
      </c>
      <c r="D14" s="147">
        <v>103000000</v>
      </c>
      <c r="E14" s="148">
        <v>102604402.59999999</v>
      </c>
      <c r="F14" s="117">
        <v>1</v>
      </c>
      <c r="G14" s="147">
        <v>0</v>
      </c>
      <c r="H14" s="148">
        <v>0</v>
      </c>
      <c r="I14" s="141">
        <v>0</v>
      </c>
      <c r="J14" s="147">
        <v>0</v>
      </c>
      <c r="K14" s="148">
        <v>0</v>
      </c>
      <c r="L14" s="141">
        <v>0</v>
      </c>
      <c r="M14" s="147">
        <v>0</v>
      </c>
      <c r="N14" s="148">
        <v>0</v>
      </c>
      <c r="O14" s="141">
        <v>0</v>
      </c>
      <c r="P14" s="128"/>
      <c r="Q14" s="129"/>
      <c r="R14" s="130"/>
      <c r="S14" s="144">
        <f t="shared" si="3"/>
        <v>-1</v>
      </c>
      <c r="T14" s="102" t="str">
        <f t="shared" si="4"/>
        <v/>
      </c>
      <c r="U14" s="139" t="str">
        <f t="shared" si="5"/>
        <v/>
      </c>
      <c r="V14" s="334"/>
      <c r="W14" s="335"/>
      <c r="X14" s="336"/>
    </row>
    <row r="15" spans="2:24" ht="30" hidden="1" customHeight="1" x14ac:dyDescent="0.25">
      <c r="B15" s="344"/>
      <c r="C15" s="89" t="s">
        <v>110</v>
      </c>
      <c r="D15" s="147">
        <v>77000000</v>
      </c>
      <c r="E15" s="148">
        <v>76645625.239999995</v>
      </c>
      <c r="F15" s="117">
        <v>1</v>
      </c>
      <c r="G15" s="147">
        <v>0</v>
      </c>
      <c r="H15" s="148">
        <v>0</v>
      </c>
      <c r="I15" s="141">
        <v>0</v>
      </c>
      <c r="J15" s="147">
        <v>0</v>
      </c>
      <c r="K15" s="148">
        <v>0</v>
      </c>
      <c r="L15" s="141">
        <v>0</v>
      </c>
      <c r="M15" s="147">
        <v>0</v>
      </c>
      <c r="N15" s="148">
        <v>0</v>
      </c>
      <c r="O15" s="141">
        <v>0</v>
      </c>
      <c r="P15" s="128"/>
      <c r="Q15" s="129"/>
      <c r="R15" s="130"/>
      <c r="S15" s="144">
        <f t="shared" si="3"/>
        <v>-1</v>
      </c>
      <c r="T15" s="102" t="str">
        <f t="shared" si="4"/>
        <v/>
      </c>
      <c r="U15" s="139" t="str">
        <f t="shared" si="5"/>
        <v/>
      </c>
      <c r="V15" s="334"/>
      <c r="W15" s="335"/>
      <c r="X15" s="336"/>
    </row>
    <row r="16" spans="2:24" ht="30" hidden="1" customHeight="1" x14ac:dyDescent="0.25">
      <c r="B16" s="344"/>
      <c r="C16" s="22" t="s">
        <v>111</v>
      </c>
      <c r="D16" s="149">
        <v>128109778335.14</v>
      </c>
      <c r="E16" s="150">
        <v>128109778335.14</v>
      </c>
      <c r="F16" s="93">
        <f t="shared" ref="F16:F20" si="6">IFERROR(E16/D16,"")</f>
        <v>1</v>
      </c>
      <c r="G16" s="149">
        <v>35723095966.529999</v>
      </c>
      <c r="H16" s="150">
        <v>35723095966.529999</v>
      </c>
      <c r="I16" s="139">
        <f t="shared" ref="I16:I18" si="7">IFERROR(H16/G16,"")</f>
        <v>1</v>
      </c>
      <c r="J16" s="149">
        <v>71909416667.679993</v>
      </c>
      <c r="K16" s="150">
        <v>71909416667.679993</v>
      </c>
      <c r="L16" s="139">
        <f t="shared" ref="L16:L20" si="8">IFERROR(K16/J16,"")</f>
        <v>1</v>
      </c>
      <c r="M16" s="149">
        <v>17074358763.57</v>
      </c>
      <c r="N16" s="150">
        <v>17074358763.57</v>
      </c>
      <c r="O16" s="139">
        <f t="shared" ref="O16:O20" si="9">IFERROR(N16/M16,"")</f>
        <v>1</v>
      </c>
      <c r="P16" s="128"/>
      <c r="Q16" s="129"/>
      <c r="R16" s="130"/>
      <c r="S16" s="144">
        <f t="shared" si="3"/>
        <v>-0.72115246446624059</v>
      </c>
      <c r="T16" s="102">
        <f t="shared" si="4"/>
        <v>1.0129670937550879</v>
      </c>
      <c r="U16" s="139">
        <f t="shared" si="5"/>
        <v>-0.76255740131397642</v>
      </c>
      <c r="V16" s="334"/>
      <c r="W16" s="335"/>
      <c r="X16" s="336"/>
    </row>
    <row r="17" spans="2:24" ht="30" hidden="1" customHeight="1" x14ac:dyDescent="0.25">
      <c r="B17" s="344"/>
      <c r="C17" s="22" t="s">
        <v>112</v>
      </c>
      <c r="D17" s="149">
        <v>19448684256.299999</v>
      </c>
      <c r="E17" s="150">
        <v>19448684256.299999</v>
      </c>
      <c r="F17" s="93">
        <f t="shared" si="6"/>
        <v>1</v>
      </c>
      <c r="G17" s="149">
        <v>114091614</v>
      </c>
      <c r="H17" s="150">
        <v>114091614</v>
      </c>
      <c r="I17" s="139">
        <f t="shared" si="7"/>
        <v>1</v>
      </c>
      <c r="J17" s="149">
        <v>90726366</v>
      </c>
      <c r="K17" s="150">
        <v>90726366</v>
      </c>
      <c r="L17" s="139">
        <f t="shared" si="8"/>
        <v>1</v>
      </c>
      <c r="M17" s="149"/>
      <c r="N17" s="150"/>
      <c r="O17" s="139" t="str">
        <f t="shared" si="9"/>
        <v/>
      </c>
      <c r="P17" s="128"/>
      <c r="Q17" s="129"/>
      <c r="R17" s="130"/>
      <c r="S17" s="144">
        <f t="shared" si="3"/>
        <v>-0.99413371040958509</v>
      </c>
      <c r="T17" s="102">
        <f t="shared" si="4"/>
        <v>-0.20479373707518944</v>
      </c>
      <c r="U17" s="139">
        <f t="shared" si="5"/>
        <v>-1</v>
      </c>
      <c r="V17" s="334"/>
      <c r="W17" s="335"/>
      <c r="X17" s="336"/>
    </row>
    <row r="18" spans="2:24" ht="30" hidden="1" customHeight="1" x14ac:dyDescent="0.25">
      <c r="B18" s="344"/>
      <c r="C18" s="22" t="s">
        <v>113</v>
      </c>
      <c r="D18" s="149">
        <v>0</v>
      </c>
      <c r="E18" s="150">
        <v>0</v>
      </c>
      <c r="F18" s="93" t="str">
        <f t="shared" si="6"/>
        <v/>
      </c>
      <c r="G18" s="149">
        <v>0</v>
      </c>
      <c r="H18" s="150">
        <v>0</v>
      </c>
      <c r="I18" s="139" t="str">
        <f t="shared" si="7"/>
        <v/>
      </c>
      <c r="J18" s="149">
        <v>26675841174.619999</v>
      </c>
      <c r="K18" s="150">
        <v>26675841174.619999</v>
      </c>
      <c r="L18" s="139">
        <f t="shared" si="8"/>
        <v>1</v>
      </c>
      <c r="M18" s="149">
        <v>62024156794.220001</v>
      </c>
      <c r="N18" s="150">
        <v>62024156794.220001</v>
      </c>
      <c r="O18" s="139">
        <f t="shared" si="9"/>
        <v>1</v>
      </c>
      <c r="P18" s="128"/>
      <c r="Q18" s="129"/>
      <c r="R18" s="130"/>
      <c r="S18" s="144" t="str">
        <f t="shared" si="3"/>
        <v/>
      </c>
      <c r="T18" s="102" t="str">
        <f t="shared" si="4"/>
        <v/>
      </c>
      <c r="U18" s="139">
        <f t="shared" si="5"/>
        <v>1.3251059409227248</v>
      </c>
      <c r="V18" s="334"/>
      <c r="W18" s="335"/>
      <c r="X18" s="336"/>
    </row>
    <row r="19" spans="2:24" ht="30" hidden="1" customHeight="1" x14ac:dyDescent="0.25">
      <c r="B19" s="344"/>
      <c r="C19" s="22" t="s">
        <v>114</v>
      </c>
      <c r="D19" s="149">
        <v>0</v>
      </c>
      <c r="E19" s="150">
        <v>0</v>
      </c>
      <c r="F19" s="93" t="str">
        <f t="shared" si="6"/>
        <v/>
      </c>
      <c r="G19" s="149">
        <v>0</v>
      </c>
      <c r="H19" s="150">
        <v>0</v>
      </c>
      <c r="I19" s="139"/>
      <c r="J19" s="149">
        <v>0</v>
      </c>
      <c r="K19" s="150">
        <v>0</v>
      </c>
      <c r="L19" s="139"/>
      <c r="M19" s="149">
        <v>3039719042.9200001</v>
      </c>
      <c r="N19" s="150">
        <v>3039719042.9200001</v>
      </c>
      <c r="O19" s="139">
        <f t="shared" si="9"/>
        <v>1</v>
      </c>
      <c r="P19" s="128"/>
      <c r="Q19" s="129"/>
      <c r="R19" s="130"/>
      <c r="S19" s="144" t="str">
        <f t="shared" si="3"/>
        <v/>
      </c>
      <c r="T19" s="102" t="str">
        <f t="shared" si="4"/>
        <v/>
      </c>
      <c r="U19" s="139" t="str">
        <f t="shared" si="5"/>
        <v/>
      </c>
      <c r="V19" s="334"/>
      <c r="W19" s="335"/>
      <c r="X19" s="336"/>
    </row>
    <row r="20" spans="2:24" ht="30" hidden="1" customHeight="1" x14ac:dyDescent="0.25">
      <c r="B20" s="344"/>
      <c r="C20" s="22" t="s">
        <v>115</v>
      </c>
      <c r="D20" s="149">
        <v>16725540786</v>
      </c>
      <c r="E20" s="150">
        <v>16725540786</v>
      </c>
      <c r="F20" s="93">
        <f t="shared" si="6"/>
        <v>1</v>
      </c>
      <c r="G20" s="149">
        <v>220795475</v>
      </c>
      <c r="H20" s="150">
        <v>220795475</v>
      </c>
      <c r="I20" s="139">
        <f t="shared" ref="I20" si="10">IFERROR(H20/G20,"")</f>
        <v>1</v>
      </c>
      <c r="J20" s="149">
        <v>14400000</v>
      </c>
      <c r="K20" s="150">
        <v>14400000</v>
      </c>
      <c r="L20" s="139">
        <f t="shared" si="8"/>
        <v>1</v>
      </c>
      <c r="M20" s="149"/>
      <c r="N20" s="150"/>
      <c r="O20" s="139" t="str">
        <f t="shared" si="9"/>
        <v/>
      </c>
      <c r="P20" s="128"/>
      <c r="Q20" s="129"/>
      <c r="R20" s="130"/>
      <c r="S20" s="144">
        <f t="shared" si="3"/>
        <v>-0.98679890367522138</v>
      </c>
      <c r="T20" s="102">
        <f t="shared" si="4"/>
        <v>-0.9347812721252553</v>
      </c>
      <c r="U20" s="139">
        <f t="shared" si="5"/>
        <v>-1</v>
      </c>
      <c r="V20" s="334"/>
      <c r="W20" s="335"/>
      <c r="X20" s="336"/>
    </row>
    <row r="21" spans="2:24" ht="15.75" thickBot="1" x14ac:dyDescent="0.3">
      <c r="B21" s="345"/>
      <c r="C21" s="94" t="s">
        <v>208</v>
      </c>
      <c r="D21" s="165">
        <f>SUM(D13:D20)</f>
        <v>165462985319.44</v>
      </c>
      <c r="E21" s="166">
        <f>SUM(E13:E20)</f>
        <v>165422212186.59</v>
      </c>
      <c r="F21" s="167">
        <f t="shared" ref="F21:F84" si="11">E21/D21</f>
        <v>0.9997535815471279</v>
      </c>
      <c r="G21" s="165">
        <f t="shared" ref="G21:H21" si="12">SUM(G13:G20)</f>
        <v>36057983055.529999</v>
      </c>
      <c r="H21" s="166">
        <f t="shared" si="12"/>
        <v>36057983055.529999</v>
      </c>
      <c r="I21" s="167">
        <f t="shared" ref="I21:I84" si="13">H21/G21</f>
        <v>1</v>
      </c>
      <c r="J21" s="165">
        <f>SUM(J13:J20)</f>
        <v>98690384208.299988</v>
      </c>
      <c r="K21" s="166">
        <f>SUM(K13:K20)</f>
        <v>98690384208.299988</v>
      </c>
      <c r="L21" s="167">
        <f t="shared" ref="L21:L84" si="14">K21/J21</f>
        <v>1</v>
      </c>
      <c r="M21" s="165">
        <f t="shared" ref="M21:N21" si="15">SUM(M13:M20)</f>
        <v>82138234600.710007</v>
      </c>
      <c r="N21" s="166">
        <f t="shared" si="15"/>
        <v>82138234600.710007</v>
      </c>
      <c r="O21" s="167">
        <f t="shared" ref="O21:O84" si="16">N21/M21</f>
        <v>1</v>
      </c>
      <c r="P21" s="168">
        <f t="shared" ref="P21:P84" si="17">H21-E21</f>
        <v>-129364229131.06</v>
      </c>
      <c r="Q21" s="169">
        <f t="shared" ref="Q21:Q84" si="18">K21-H21</f>
        <v>62632401152.769989</v>
      </c>
      <c r="R21" s="170">
        <f t="shared" ref="R21:R84" si="19">N21-K21</f>
        <v>-16552149607.589981</v>
      </c>
      <c r="S21" s="171">
        <f t="shared" ref="S21:S84" si="20">H21/E21-1</f>
        <v>-0.78202453842862441</v>
      </c>
      <c r="T21" s="172">
        <f t="shared" ref="T21:T84" si="21">K21/H21-1</f>
        <v>1.7369912525699194</v>
      </c>
      <c r="U21" s="173">
        <f t="shared" ref="U21:U84" si="22">N21/K21-1</f>
        <v>-0.16771795692531033</v>
      </c>
      <c r="V21" s="331"/>
      <c r="W21" s="332"/>
      <c r="X21" s="333"/>
    </row>
    <row r="22" spans="2:24" ht="30" hidden="1" customHeight="1" thickTop="1" x14ac:dyDescent="0.25">
      <c r="C22" s="11" t="s">
        <v>116</v>
      </c>
      <c r="D22" s="155">
        <v>20480000</v>
      </c>
      <c r="E22" s="156">
        <v>13552296.6</v>
      </c>
      <c r="F22" s="157">
        <f t="shared" si="11"/>
        <v>0.66173323242187498</v>
      </c>
      <c r="G22" s="155">
        <v>21360640</v>
      </c>
      <c r="H22" s="156">
        <v>20878376.670000002</v>
      </c>
      <c r="I22" s="157">
        <f t="shared" si="13"/>
        <v>0.97742280521557412</v>
      </c>
      <c r="J22" s="155">
        <v>22898607</v>
      </c>
      <c r="K22" s="156">
        <v>22858990</v>
      </c>
      <c r="L22" s="157">
        <f t="shared" si="14"/>
        <v>0.99826989475822703</v>
      </c>
      <c r="M22" s="155">
        <v>25366000</v>
      </c>
      <c r="N22" s="156">
        <v>21802217</v>
      </c>
      <c r="O22" s="157">
        <f t="shared" si="16"/>
        <v>0.8595055191989277</v>
      </c>
      <c r="P22" s="158">
        <f t="shared" si="17"/>
        <v>7326080.0700000022</v>
      </c>
      <c r="Q22" s="159">
        <f t="shared" si="18"/>
        <v>1980613.3299999982</v>
      </c>
      <c r="R22" s="160">
        <f t="shared" si="19"/>
        <v>-1056773</v>
      </c>
      <c r="S22" s="161">
        <f t="shared" si="20"/>
        <v>0.54057849279951586</v>
      </c>
      <c r="T22" s="108">
        <f t="shared" si="21"/>
        <v>9.4864335542232503E-2</v>
      </c>
      <c r="U22" s="157">
        <f t="shared" si="22"/>
        <v>-4.6230082781435256E-2</v>
      </c>
      <c r="V22" s="365"/>
      <c r="W22" s="366"/>
      <c r="X22" s="367" t="str">
        <f t="shared" ref="X22:X152" si="23">IFERROR(W22/V22,"")</f>
        <v/>
      </c>
    </row>
    <row r="23" spans="2:24" ht="15.75" hidden="1" thickTop="1" x14ac:dyDescent="0.25">
      <c r="B23" s="87"/>
      <c r="C23" s="22" t="s">
        <v>117</v>
      </c>
      <c r="D23" s="149">
        <v>50557349</v>
      </c>
      <c r="E23" s="150">
        <v>30228502.739999998</v>
      </c>
      <c r="F23" s="139">
        <f t="shared" si="11"/>
        <v>0.59790521730085167</v>
      </c>
      <c r="G23" s="149">
        <v>159488093</v>
      </c>
      <c r="H23" s="150">
        <v>100440525.77</v>
      </c>
      <c r="I23" s="139">
        <f t="shared" si="13"/>
        <v>0.62976817817992214</v>
      </c>
      <c r="J23" s="149">
        <v>122227529.64</v>
      </c>
      <c r="K23" s="150">
        <v>76956910.900000006</v>
      </c>
      <c r="L23" s="139">
        <f t="shared" si="14"/>
        <v>0.62962011198838141</v>
      </c>
      <c r="M23" s="149">
        <v>85531504</v>
      </c>
      <c r="N23" s="150">
        <v>39134404</v>
      </c>
      <c r="O23" s="139">
        <f t="shared" si="16"/>
        <v>0.45754373733449138</v>
      </c>
      <c r="P23" s="128">
        <f t="shared" si="17"/>
        <v>70212023.030000001</v>
      </c>
      <c r="Q23" s="129">
        <f t="shared" si="18"/>
        <v>-23483614.86999999</v>
      </c>
      <c r="R23" s="130">
        <f t="shared" si="19"/>
        <v>-37822506.900000006</v>
      </c>
      <c r="S23" s="144">
        <f t="shared" si="20"/>
        <v>2.3227092533793159</v>
      </c>
      <c r="T23" s="102">
        <f t="shared" si="21"/>
        <v>-0.23380617225934686</v>
      </c>
      <c r="U23" s="139">
        <f t="shared" si="22"/>
        <v>-0.49147641787685115</v>
      </c>
      <c r="V23" s="359"/>
      <c r="W23" s="360"/>
      <c r="X23" s="361" t="str">
        <f t="shared" si="23"/>
        <v/>
      </c>
    </row>
    <row r="24" spans="2:24" ht="15.75" hidden="1" thickTop="1" x14ac:dyDescent="0.25">
      <c r="B24" s="87"/>
      <c r="C24" s="22" t="s">
        <v>118</v>
      </c>
      <c r="D24" s="149">
        <v>17384000</v>
      </c>
      <c r="E24" s="150">
        <v>13332882</v>
      </c>
      <c r="F24" s="139">
        <f t="shared" si="11"/>
        <v>0.76696283939254484</v>
      </c>
      <c r="G24" s="149">
        <v>23788512</v>
      </c>
      <c r="H24" s="150">
        <v>17954165</v>
      </c>
      <c r="I24" s="139">
        <f t="shared" si="13"/>
        <v>0.75474098590109373</v>
      </c>
      <c r="J24" s="149">
        <v>42821285</v>
      </c>
      <c r="K24" s="150">
        <v>26377425.390000001</v>
      </c>
      <c r="L24" s="139">
        <f t="shared" si="14"/>
        <v>0.61598864653407759</v>
      </c>
      <c r="M24" s="149">
        <v>36296200</v>
      </c>
      <c r="N24" s="150">
        <v>27296200</v>
      </c>
      <c r="O24" s="139">
        <f t="shared" si="16"/>
        <v>0.75204015847388983</v>
      </c>
      <c r="P24" s="128">
        <f t="shared" si="17"/>
        <v>4621283</v>
      </c>
      <c r="Q24" s="129">
        <f t="shared" si="18"/>
        <v>8423260.3900000006</v>
      </c>
      <c r="R24" s="130">
        <f t="shared" si="19"/>
        <v>918774.6099999994</v>
      </c>
      <c r="S24" s="144">
        <f t="shared" si="20"/>
        <v>0.34660795767936747</v>
      </c>
      <c r="T24" s="102">
        <f t="shared" si="21"/>
        <v>0.46915355796273461</v>
      </c>
      <c r="U24" s="139">
        <f t="shared" si="22"/>
        <v>3.4831853238728838E-2</v>
      </c>
      <c r="V24" s="359"/>
      <c r="W24" s="360"/>
      <c r="X24" s="361" t="str">
        <f t="shared" si="23"/>
        <v/>
      </c>
    </row>
    <row r="25" spans="2:24" ht="15.75" hidden="1" thickTop="1" x14ac:dyDescent="0.25">
      <c r="B25" s="87"/>
      <c r="C25" s="22" t="s">
        <v>119</v>
      </c>
      <c r="D25" s="149">
        <v>2300000</v>
      </c>
      <c r="E25" s="150">
        <v>2147700</v>
      </c>
      <c r="F25" s="139">
        <f t="shared" si="11"/>
        <v>0.93378260869565222</v>
      </c>
      <c r="G25" s="149">
        <v>2921500</v>
      </c>
      <c r="H25" s="150">
        <v>2502640</v>
      </c>
      <c r="I25" s="139">
        <f t="shared" si="13"/>
        <v>0.85662844429231555</v>
      </c>
      <c r="J25" s="149">
        <v>10383048</v>
      </c>
      <c r="K25" s="150">
        <v>555968</v>
      </c>
      <c r="L25" s="139">
        <f t="shared" si="14"/>
        <v>5.3545741096448753E-2</v>
      </c>
      <c r="M25" s="149">
        <v>4000000</v>
      </c>
      <c r="N25" s="150"/>
      <c r="O25" s="139">
        <f t="shared" si="16"/>
        <v>0</v>
      </c>
      <c r="P25" s="128">
        <f t="shared" si="17"/>
        <v>354940</v>
      </c>
      <c r="Q25" s="129">
        <f t="shared" si="18"/>
        <v>-1946672</v>
      </c>
      <c r="R25" s="130">
        <f t="shared" si="19"/>
        <v>-555968</v>
      </c>
      <c r="S25" s="144">
        <f t="shared" si="20"/>
        <v>0.16526516738836894</v>
      </c>
      <c r="T25" s="102">
        <f t="shared" si="21"/>
        <v>-0.77784739315283058</v>
      </c>
      <c r="U25" s="139">
        <f t="shared" si="22"/>
        <v>-1</v>
      </c>
      <c r="V25" s="268"/>
      <c r="W25" s="269"/>
      <c r="X25" s="270"/>
    </row>
    <row r="26" spans="2:24" ht="15.75" hidden="1" thickTop="1" x14ac:dyDescent="0.25">
      <c r="B26" s="87"/>
      <c r="C26" s="22" t="s">
        <v>120</v>
      </c>
      <c r="D26" s="149"/>
      <c r="E26" s="150"/>
      <c r="F26" s="139" t="e">
        <f t="shared" si="11"/>
        <v>#DIV/0!</v>
      </c>
      <c r="G26" s="149">
        <v>10000000</v>
      </c>
      <c r="H26" s="150">
        <v>5778467</v>
      </c>
      <c r="I26" s="139">
        <f t="shared" si="13"/>
        <v>0.57784670000000005</v>
      </c>
      <c r="J26" s="149"/>
      <c r="K26" s="150"/>
      <c r="L26" s="139" t="e">
        <f t="shared" si="14"/>
        <v>#DIV/0!</v>
      </c>
      <c r="M26" s="149"/>
      <c r="N26" s="150"/>
      <c r="O26" s="139" t="e">
        <f t="shared" si="16"/>
        <v>#DIV/0!</v>
      </c>
      <c r="P26" s="128">
        <f t="shared" si="17"/>
        <v>5778467</v>
      </c>
      <c r="Q26" s="129">
        <f t="shared" si="18"/>
        <v>-5778467</v>
      </c>
      <c r="R26" s="130">
        <f t="shared" si="19"/>
        <v>0</v>
      </c>
      <c r="S26" s="144" t="e">
        <f t="shared" si="20"/>
        <v>#DIV/0!</v>
      </c>
      <c r="T26" s="102">
        <f t="shared" si="21"/>
        <v>-1</v>
      </c>
      <c r="U26" s="139" t="e">
        <f t="shared" si="22"/>
        <v>#DIV/0!</v>
      </c>
      <c r="V26" s="268"/>
      <c r="W26" s="269"/>
      <c r="X26" s="270"/>
    </row>
    <row r="27" spans="2:24" ht="15.75" hidden="1" thickTop="1" x14ac:dyDescent="0.25">
      <c r="B27" s="87"/>
      <c r="C27" s="22" t="s">
        <v>121</v>
      </c>
      <c r="D27" s="149">
        <v>11728000</v>
      </c>
      <c r="E27" s="150">
        <v>3421250</v>
      </c>
      <c r="F27" s="139">
        <f t="shared" si="11"/>
        <v>0.29171640518417463</v>
      </c>
      <c r="G27" s="149">
        <v>5000000</v>
      </c>
      <c r="H27" s="150">
        <v>2955722</v>
      </c>
      <c r="I27" s="139">
        <f t="shared" si="13"/>
        <v>0.59114440000000001</v>
      </c>
      <c r="J27" s="149">
        <v>28324533</v>
      </c>
      <c r="K27" s="150">
        <v>20000000</v>
      </c>
      <c r="L27" s="139">
        <f t="shared" si="14"/>
        <v>0.70610166811929431</v>
      </c>
      <c r="M27" s="149">
        <v>22000000</v>
      </c>
      <c r="N27" s="150">
        <v>10000000</v>
      </c>
      <c r="O27" s="139">
        <f t="shared" si="16"/>
        <v>0.45454545454545453</v>
      </c>
      <c r="P27" s="128">
        <f t="shared" si="17"/>
        <v>-465528</v>
      </c>
      <c r="Q27" s="129">
        <f t="shared" si="18"/>
        <v>17044278</v>
      </c>
      <c r="R27" s="130">
        <f t="shared" si="19"/>
        <v>-10000000</v>
      </c>
      <c r="S27" s="144">
        <f t="shared" si="20"/>
        <v>-0.13606956521739133</v>
      </c>
      <c r="T27" s="102">
        <f t="shared" si="21"/>
        <v>5.7665362304032657</v>
      </c>
      <c r="U27" s="139">
        <f t="shared" si="22"/>
        <v>-0.5</v>
      </c>
      <c r="V27" s="268"/>
      <c r="W27" s="269"/>
      <c r="X27" s="270"/>
    </row>
    <row r="28" spans="2:24" ht="15.75" hidden="1" thickTop="1" x14ac:dyDescent="0.25">
      <c r="B28" s="87"/>
      <c r="C28" s="22" t="s">
        <v>122</v>
      </c>
      <c r="D28" s="149"/>
      <c r="E28" s="150"/>
      <c r="F28" s="139" t="e">
        <f t="shared" si="11"/>
        <v>#DIV/0!</v>
      </c>
      <c r="G28" s="149">
        <v>6000000</v>
      </c>
      <c r="H28" s="150">
        <v>6000000</v>
      </c>
      <c r="I28" s="139">
        <f t="shared" si="13"/>
        <v>1</v>
      </c>
      <c r="J28" s="149"/>
      <c r="K28" s="150"/>
      <c r="L28" s="139" t="e">
        <f t="shared" si="14"/>
        <v>#DIV/0!</v>
      </c>
      <c r="M28" s="149"/>
      <c r="N28" s="150"/>
      <c r="O28" s="139" t="e">
        <f t="shared" si="16"/>
        <v>#DIV/0!</v>
      </c>
      <c r="P28" s="128">
        <f t="shared" si="17"/>
        <v>6000000</v>
      </c>
      <c r="Q28" s="129">
        <f t="shared" si="18"/>
        <v>-6000000</v>
      </c>
      <c r="R28" s="130">
        <f t="shared" si="19"/>
        <v>0</v>
      </c>
      <c r="S28" s="144" t="e">
        <f t="shared" si="20"/>
        <v>#DIV/0!</v>
      </c>
      <c r="T28" s="102">
        <f t="shared" si="21"/>
        <v>-1</v>
      </c>
      <c r="U28" s="139" t="e">
        <f t="shared" si="22"/>
        <v>#DIV/0!</v>
      </c>
      <c r="V28" s="268"/>
      <c r="W28" s="269"/>
      <c r="X28" s="270"/>
    </row>
    <row r="29" spans="2:24" ht="15.75" hidden="1" thickTop="1" x14ac:dyDescent="0.25">
      <c r="B29" s="87"/>
      <c r="C29" s="22" t="s">
        <v>123</v>
      </c>
      <c r="D29" s="149">
        <v>2319750</v>
      </c>
      <c r="E29" s="150">
        <v>2303602</v>
      </c>
      <c r="F29" s="139">
        <f t="shared" si="11"/>
        <v>0.99303890505442394</v>
      </c>
      <c r="G29" s="149" t="s">
        <v>56</v>
      </c>
      <c r="H29" s="150"/>
      <c r="I29" s="139" t="e">
        <f t="shared" si="13"/>
        <v>#VALUE!</v>
      </c>
      <c r="J29" s="149">
        <v>50000000</v>
      </c>
      <c r="K29" s="150">
        <v>34981121</v>
      </c>
      <c r="L29" s="139">
        <f t="shared" si="14"/>
        <v>0.69962241999999997</v>
      </c>
      <c r="M29" s="149"/>
      <c r="N29" s="150"/>
      <c r="O29" s="139" t="e">
        <f t="shared" si="16"/>
        <v>#DIV/0!</v>
      </c>
      <c r="P29" s="128">
        <f t="shared" si="17"/>
        <v>-2303602</v>
      </c>
      <c r="Q29" s="129">
        <f t="shared" si="18"/>
        <v>34981121</v>
      </c>
      <c r="R29" s="130">
        <f t="shared" si="19"/>
        <v>-34981121</v>
      </c>
      <c r="S29" s="144">
        <f t="shared" si="20"/>
        <v>-1</v>
      </c>
      <c r="T29" s="102" t="e">
        <f t="shared" si="21"/>
        <v>#DIV/0!</v>
      </c>
      <c r="U29" s="139">
        <f t="shared" si="22"/>
        <v>-1</v>
      </c>
      <c r="V29" s="268"/>
      <c r="W29" s="269"/>
      <c r="X29" s="270"/>
    </row>
    <row r="30" spans="2:24" ht="15.75" hidden="1" thickTop="1" x14ac:dyDescent="0.25">
      <c r="B30" s="87"/>
      <c r="C30" s="22" t="s">
        <v>124</v>
      </c>
      <c r="D30" s="149"/>
      <c r="E30" s="150"/>
      <c r="F30" s="139" t="e">
        <f t="shared" si="11"/>
        <v>#DIV/0!</v>
      </c>
      <c r="G30" s="149">
        <v>1100000</v>
      </c>
      <c r="H30" s="150">
        <v>1092900</v>
      </c>
      <c r="I30" s="139">
        <f t="shared" si="13"/>
        <v>0.99354545454545451</v>
      </c>
      <c r="J30" s="149"/>
      <c r="K30" s="150"/>
      <c r="L30" s="139" t="e">
        <f t="shared" si="14"/>
        <v>#DIV/0!</v>
      </c>
      <c r="M30" s="149"/>
      <c r="N30" s="150"/>
      <c r="O30" s="139" t="e">
        <f t="shared" si="16"/>
        <v>#DIV/0!</v>
      </c>
      <c r="P30" s="128">
        <f t="shared" si="17"/>
        <v>1092900</v>
      </c>
      <c r="Q30" s="129">
        <f t="shared" si="18"/>
        <v>-1092900</v>
      </c>
      <c r="R30" s="130">
        <f t="shared" si="19"/>
        <v>0</v>
      </c>
      <c r="S30" s="144" t="e">
        <f t="shared" si="20"/>
        <v>#DIV/0!</v>
      </c>
      <c r="T30" s="102">
        <f t="shared" si="21"/>
        <v>-1</v>
      </c>
      <c r="U30" s="139" t="e">
        <f t="shared" si="22"/>
        <v>#DIV/0!</v>
      </c>
      <c r="V30" s="268"/>
      <c r="W30" s="269"/>
      <c r="X30" s="270"/>
    </row>
    <row r="31" spans="2:24" ht="15.75" hidden="1" thickTop="1" x14ac:dyDescent="0.25">
      <c r="B31" s="87"/>
      <c r="C31" s="22" t="s">
        <v>125</v>
      </c>
      <c r="D31" s="149"/>
      <c r="E31" s="150"/>
      <c r="F31" s="139" t="e">
        <f t="shared" si="11"/>
        <v>#DIV/0!</v>
      </c>
      <c r="G31" s="149" t="s">
        <v>56</v>
      </c>
      <c r="H31" s="150">
        <v>179604330</v>
      </c>
      <c r="I31" s="139" t="e">
        <f t="shared" si="13"/>
        <v>#VALUE!</v>
      </c>
      <c r="J31" s="149"/>
      <c r="K31" s="150"/>
      <c r="L31" s="139" t="e">
        <f t="shared" si="14"/>
        <v>#DIV/0!</v>
      </c>
      <c r="M31" s="149"/>
      <c r="N31" s="150"/>
      <c r="O31" s="139" t="e">
        <f t="shared" si="16"/>
        <v>#DIV/0!</v>
      </c>
      <c r="P31" s="128">
        <f t="shared" si="17"/>
        <v>179604330</v>
      </c>
      <c r="Q31" s="129">
        <f t="shared" si="18"/>
        <v>-179604330</v>
      </c>
      <c r="R31" s="130">
        <f t="shared" si="19"/>
        <v>0</v>
      </c>
      <c r="S31" s="144" t="e">
        <f t="shared" si="20"/>
        <v>#DIV/0!</v>
      </c>
      <c r="T31" s="102">
        <f t="shared" si="21"/>
        <v>-1</v>
      </c>
      <c r="U31" s="139" t="e">
        <f t="shared" si="22"/>
        <v>#DIV/0!</v>
      </c>
      <c r="V31" s="268"/>
      <c r="W31" s="269"/>
      <c r="X31" s="270"/>
    </row>
    <row r="32" spans="2:24" ht="15.75" hidden="1" thickTop="1" x14ac:dyDescent="0.25">
      <c r="B32" s="87"/>
      <c r="C32" s="22" t="s">
        <v>126</v>
      </c>
      <c r="D32" s="149">
        <v>181782784</v>
      </c>
      <c r="E32" s="150">
        <v>177303313.52000001</v>
      </c>
      <c r="F32" s="139">
        <f t="shared" si="11"/>
        <v>0.97535811488066992</v>
      </c>
      <c r="G32" s="149">
        <v>275354124</v>
      </c>
      <c r="H32" s="150">
        <v>268899498.83999997</v>
      </c>
      <c r="I32" s="139">
        <f t="shared" si="13"/>
        <v>0.97655882154138351</v>
      </c>
      <c r="J32" s="149">
        <v>287032421</v>
      </c>
      <c r="K32" s="150">
        <v>196030509.53999999</v>
      </c>
      <c r="L32" s="139">
        <f t="shared" si="14"/>
        <v>0.68295598405589164</v>
      </c>
      <c r="M32" s="149">
        <v>212450000</v>
      </c>
      <c r="N32" s="150"/>
      <c r="O32" s="139">
        <f t="shared" si="16"/>
        <v>0</v>
      </c>
      <c r="P32" s="128">
        <f t="shared" si="17"/>
        <v>91596185.319999963</v>
      </c>
      <c r="Q32" s="129">
        <f t="shared" si="18"/>
        <v>-72868989.299999982</v>
      </c>
      <c r="R32" s="130">
        <f t="shared" si="19"/>
        <v>-196030509.53999999</v>
      </c>
      <c r="S32" s="144">
        <f t="shared" si="20"/>
        <v>0.51660729572133923</v>
      </c>
      <c r="T32" s="102">
        <f t="shared" si="21"/>
        <v>-0.27098968058456052</v>
      </c>
      <c r="U32" s="139">
        <f t="shared" si="22"/>
        <v>-1</v>
      </c>
      <c r="V32" s="268"/>
      <c r="W32" s="269"/>
      <c r="X32" s="270"/>
    </row>
    <row r="33" spans="2:24" ht="15.75" hidden="1" thickTop="1" x14ac:dyDescent="0.25">
      <c r="B33" s="87"/>
      <c r="C33" s="22" t="s">
        <v>99</v>
      </c>
      <c r="D33" s="149">
        <v>515819664</v>
      </c>
      <c r="E33" s="150">
        <v>512138874</v>
      </c>
      <c r="F33" s="139">
        <f t="shared" si="11"/>
        <v>0.99286419216464772</v>
      </c>
      <c r="G33" s="149">
        <v>428150000</v>
      </c>
      <c r="H33" s="150">
        <v>193591832</v>
      </c>
      <c r="I33" s="139">
        <f t="shared" si="13"/>
        <v>0.4521588975826229</v>
      </c>
      <c r="J33" s="149">
        <v>431727200</v>
      </c>
      <c r="K33" s="150">
        <v>209067831</v>
      </c>
      <c r="L33" s="139">
        <f t="shared" si="14"/>
        <v>0.48425911316220055</v>
      </c>
      <c r="M33" s="149">
        <v>834933333</v>
      </c>
      <c r="N33" s="150">
        <v>419900000</v>
      </c>
      <c r="O33" s="139">
        <f t="shared" si="16"/>
        <v>0.50291440454444047</v>
      </c>
      <c r="P33" s="128">
        <f t="shared" si="17"/>
        <v>-318547042</v>
      </c>
      <c r="Q33" s="129">
        <f t="shared" si="18"/>
        <v>15475999</v>
      </c>
      <c r="R33" s="130">
        <f t="shared" si="19"/>
        <v>210832169</v>
      </c>
      <c r="S33" s="144">
        <f t="shared" si="20"/>
        <v>-0.6219934829629824</v>
      </c>
      <c r="T33" s="102">
        <f t="shared" si="21"/>
        <v>7.9941384097238055E-2</v>
      </c>
      <c r="U33" s="139">
        <f t="shared" si="22"/>
        <v>1.0084390697103469</v>
      </c>
      <c r="V33" s="268"/>
      <c r="W33" s="269"/>
      <c r="X33" s="270"/>
    </row>
    <row r="34" spans="2:24" ht="15.75" hidden="1" thickTop="1" x14ac:dyDescent="0.25">
      <c r="B34" s="87"/>
      <c r="C34" s="22" t="s">
        <v>101</v>
      </c>
      <c r="D34" s="149">
        <v>403882401</v>
      </c>
      <c r="E34" s="150">
        <v>398220655</v>
      </c>
      <c r="F34" s="139">
        <f t="shared" si="11"/>
        <v>0.98598169668700175</v>
      </c>
      <c r="G34" s="149">
        <v>597798023</v>
      </c>
      <c r="H34" s="150">
        <v>590691866</v>
      </c>
      <c r="I34" s="139">
        <f t="shared" si="13"/>
        <v>0.98811277935591302</v>
      </c>
      <c r="J34" s="149">
        <v>419536204</v>
      </c>
      <c r="K34" s="150">
        <v>310952495</v>
      </c>
      <c r="L34" s="139">
        <f t="shared" si="14"/>
        <v>0.7411815524745512</v>
      </c>
      <c r="M34" s="149">
        <v>678066667</v>
      </c>
      <c r="N34" s="150">
        <v>278516085</v>
      </c>
      <c r="O34" s="139">
        <f t="shared" si="16"/>
        <v>0.41075029721229461</v>
      </c>
      <c r="P34" s="128">
        <f t="shared" si="17"/>
        <v>192471211</v>
      </c>
      <c r="Q34" s="129">
        <f t="shared" si="18"/>
        <v>-279739371</v>
      </c>
      <c r="R34" s="130">
        <f t="shared" si="19"/>
        <v>-32436410</v>
      </c>
      <c r="S34" s="144">
        <f t="shared" si="20"/>
        <v>0.48332804585437694</v>
      </c>
      <c r="T34" s="102">
        <f t="shared" si="21"/>
        <v>-0.47357918248361319</v>
      </c>
      <c r="U34" s="139">
        <f t="shared" si="22"/>
        <v>-0.10431307200156092</v>
      </c>
      <c r="V34" s="268"/>
      <c r="W34" s="269"/>
      <c r="X34" s="270"/>
    </row>
    <row r="35" spans="2:24" ht="15.75" hidden="1" thickTop="1" x14ac:dyDescent="0.25">
      <c r="B35" s="87"/>
      <c r="C35" s="22" t="s">
        <v>104</v>
      </c>
      <c r="D35" s="149">
        <v>627460117</v>
      </c>
      <c r="E35" s="150">
        <v>627234827.98000002</v>
      </c>
      <c r="F35" s="139">
        <f t="shared" si="11"/>
        <v>0.99964095085265792</v>
      </c>
      <c r="G35" s="149">
        <v>727623987</v>
      </c>
      <c r="H35" s="150">
        <v>670534060.01999998</v>
      </c>
      <c r="I35" s="139">
        <f t="shared" si="13"/>
        <v>0.92153924554441602</v>
      </c>
      <c r="J35" s="149">
        <v>887609900</v>
      </c>
      <c r="K35" s="150">
        <v>757233222</v>
      </c>
      <c r="L35" s="139">
        <f t="shared" si="14"/>
        <v>0.85311488977308614</v>
      </c>
      <c r="M35" s="149">
        <v>805737687</v>
      </c>
      <c r="N35" s="150">
        <v>671395500.48000002</v>
      </c>
      <c r="O35" s="139">
        <f t="shared" si="16"/>
        <v>0.83326808626738591</v>
      </c>
      <c r="P35" s="128">
        <f t="shared" si="17"/>
        <v>43299232.039999962</v>
      </c>
      <c r="Q35" s="129">
        <f t="shared" si="18"/>
        <v>86699161.980000019</v>
      </c>
      <c r="R35" s="130">
        <f t="shared" si="19"/>
        <v>-85837721.519999981</v>
      </c>
      <c r="S35" s="144">
        <f t="shared" si="20"/>
        <v>6.9031932074697488E-2</v>
      </c>
      <c r="T35" s="102">
        <f t="shared" si="21"/>
        <v>0.12929866974604409</v>
      </c>
      <c r="U35" s="139">
        <f t="shared" si="22"/>
        <v>-0.11335704645034705</v>
      </c>
      <c r="V35" s="268"/>
      <c r="W35" s="269"/>
      <c r="X35" s="270"/>
    </row>
    <row r="36" spans="2:24" ht="15.75" hidden="1" thickTop="1" x14ac:dyDescent="0.25">
      <c r="B36" s="87"/>
      <c r="C36" s="22" t="s">
        <v>127</v>
      </c>
      <c r="D36" s="149">
        <v>269281935</v>
      </c>
      <c r="E36" s="150">
        <v>247985084.77000001</v>
      </c>
      <c r="F36" s="139">
        <f t="shared" si="11"/>
        <v>0.92091244356959934</v>
      </c>
      <c r="G36" s="149">
        <v>451916075</v>
      </c>
      <c r="H36" s="150">
        <v>434079231</v>
      </c>
      <c r="I36" s="139">
        <f t="shared" si="13"/>
        <v>0.96053062728516569</v>
      </c>
      <c r="J36" s="149">
        <v>513855112</v>
      </c>
      <c r="K36" s="150">
        <v>17100000</v>
      </c>
      <c r="L36" s="139">
        <f t="shared" si="14"/>
        <v>3.3277862963052511E-2</v>
      </c>
      <c r="M36" s="149">
        <v>620796551</v>
      </c>
      <c r="N36" s="150">
        <v>31000000</v>
      </c>
      <c r="O36" s="139">
        <f t="shared" si="16"/>
        <v>4.9935844440604824E-2</v>
      </c>
      <c r="P36" s="128">
        <f t="shared" si="17"/>
        <v>186094146.22999999</v>
      </c>
      <c r="Q36" s="129">
        <f t="shared" si="18"/>
        <v>-416979231</v>
      </c>
      <c r="R36" s="130">
        <f t="shared" si="19"/>
        <v>13900000</v>
      </c>
      <c r="S36" s="144">
        <f t="shared" si="20"/>
        <v>0.75042475398307795</v>
      </c>
      <c r="T36" s="102">
        <f t="shared" si="21"/>
        <v>-0.9606062700567215</v>
      </c>
      <c r="U36" s="139">
        <f t="shared" si="22"/>
        <v>0.8128654970760234</v>
      </c>
      <c r="V36" s="268"/>
      <c r="W36" s="269"/>
      <c r="X36" s="270"/>
    </row>
    <row r="37" spans="2:24" ht="15.75" hidden="1" thickTop="1" x14ac:dyDescent="0.25">
      <c r="B37" s="87"/>
      <c r="C37" s="22" t="s">
        <v>128</v>
      </c>
      <c r="D37" s="149">
        <v>49440000</v>
      </c>
      <c r="E37" s="150">
        <v>46380000</v>
      </c>
      <c r="F37" s="139">
        <f t="shared" si="11"/>
        <v>0.93810679611650483</v>
      </c>
      <c r="G37" s="149">
        <v>40303405</v>
      </c>
      <c r="H37" s="150">
        <v>40000000</v>
      </c>
      <c r="I37" s="139">
        <f t="shared" si="13"/>
        <v>0.99247197600302006</v>
      </c>
      <c r="J37" s="149">
        <v>68695818</v>
      </c>
      <c r="K37" s="150">
        <v>68695818</v>
      </c>
      <c r="L37" s="139">
        <f t="shared" si="14"/>
        <v>1</v>
      </c>
      <c r="M37" s="149">
        <v>67000000</v>
      </c>
      <c r="N37" s="150"/>
      <c r="O37" s="139">
        <f t="shared" si="16"/>
        <v>0</v>
      </c>
      <c r="P37" s="128">
        <f t="shared" si="17"/>
        <v>-6380000</v>
      </c>
      <c r="Q37" s="129">
        <f t="shared" si="18"/>
        <v>28695818</v>
      </c>
      <c r="R37" s="130">
        <f t="shared" si="19"/>
        <v>-68695818</v>
      </c>
      <c r="S37" s="144">
        <f t="shared" si="20"/>
        <v>-0.13755929279862011</v>
      </c>
      <c r="T37" s="102">
        <f t="shared" si="21"/>
        <v>0.71739544999999993</v>
      </c>
      <c r="U37" s="139">
        <f t="shared" si="22"/>
        <v>-1</v>
      </c>
      <c r="V37" s="268"/>
      <c r="W37" s="269"/>
      <c r="X37" s="270"/>
    </row>
    <row r="38" spans="2:24" ht="15.75" hidden="1" thickTop="1" x14ac:dyDescent="0.25">
      <c r="B38" s="87"/>
      <c r="C38" s="22" t="s">
        <v>129</v>
      </c>
      <c r="D38" s="149">
        <v>9140000</v>
      </c>
      <c r="E38" s="150">
        <v>6652469</v>
      </c>
      <c r="F38" s="139">
        <f t="shared" si="11"/>
        <v>0.72784124726477029</v>
      </c>
      <c r="G38" s="149">
        <v>13680320</v>
      </c>
      <c r="H38" s="150">
        <v>6923159</v>
      </c>
      <c r="I38" s="139">
        <f t="shared" si="13"/>
        <v>0.50606703644359197</v>
      </c>
      <c r="J38" s="149">
        <v>14665303</v>
      </c>
      <c r="K38" s="150">
        <v>9702000</v>
      </c>
      <c r="L38" s="139">
        <f t="shared" si="14"/>
        <v>0.66156151018495835</v>
      </c>
      <c r="M38" s="149" t="s">
        <v>56</v>
      </c>
      <c r="N38" s="150"/>
      <c r="O38" s="139" t="e">
        <f t="shared" si="16"/>
        <v>#VALUE!</v>
      </c>
      <c r="P38" s="128">
        <f t="shared" si="17"/>
        <v>270690</v>
      </c>
      <c r="Q38" s="129">
        <f t="shared" si="18"/>
        <v>2778841</v>
      </c>
      <c r="R38" s="130">
        <f t="shared" si="19"/>
        <v>-9702000</v>
      </c>
      <c r="S38" s="144">
        <f t="shared" si="20"/>
        <v>4.0690155790278792E-2</v>
      </c>
      <c r="T38" s="102">
        <f t="shared" si="21"/>
        <v>0.40138338582141486</v>
      </c>
      <c r="U38" s="139">
        <f t="shared" si="22"/>
        <v>-1</v>
      </c>
      <c r="V38" s="268"/>
      <c r="W38" s="269"/>
      <c r="X38" s="270"/>
    </row>
    <row r="39" spans="2:24" ht="15.75" hidden="1" thickTop="1" x14ac:dyDescent="0.25">
      <c r="B39" s="87"/>
      <c r="C39" s="22" t="s">
        <v>105</v>
      </c>
      <c r="D39" s="149">
        <v>150360000</v>
      </c>
      <c r="E39" s="150">
        <v>150360000</v>
      </c>
      <c r="F39" s="139">
        <f t="shared" si="11"/>
        <v>1</v>
      </c>
      <c r="G39" s="149">
        <v>207302995</v>
      </c>
      <c r="H39" s="150">
        <v>207210109</v>
      </c>
      <c r="I39" s="139">
        <f t="shared" si="13"/>
        <v>0.9995519312202894</v>
      </c>
      <c r="J39" s="149">
        <v>196506243</v>
      </c>
      <c r="K39" s="150">
        <v>195999837</v>
      </c>
      <c r="L39" s="139">
        <f t="shared" si="14"/>
        <v>0.9974229521043767</v>
      </c>
      <c r="M39" s="149">
        <v>108022058</v>
      </c>
      <c r="N39" s="150">
        <v>100294700</v>
      </c>
      <c r="O39" s="139">
        <f t="shared" si="16"/>
        <v>0.92846499925043091</v>
      </c>
      <c r="P39" s="128">
        <f t="shared" si="17"/>
        <v>56850109</v>
      </c>
      <c r="Q39" s="129">
        <f t="shared" si="18"/>
        <v>-11210272</v>
      </c>
      <c r="R39" s="130">
        <f t="shared" si="19"/>
        <v>-95705137</v>
      </c>
      <c r="S39" s="144">
        <f t="shared" si="20"/>
        <v>0.37809330274009034</v>
      </c>
      <c r="T39" s="102">
        <f t="shared" si="21"/>
        <v>-5.4100989831533774E-2</v>
      </c>
      <c r="U39" s="139">
        <f t="shared" si="22"/>
        <v>-0.48829192138562849</v>
      </c>
      <c r="V39" s="268"/>
      <c r="W39" s="269"/>
      <c r="X39" s="270"/>
    </row>
    <row r="40" spans="2:24" ht="15.75" hidden="1" thickTop="1" x14ac:dyDescent="0.25">
      <c r="B40" s="87"/>
      <c r="C40" s="81" t="s">
        <v>130</v>
      </c>
      <c r="D40" s="174">
        <v>295900000</v>
      </c>
      <c r="E40" s="175">
        <v>65991584</v>
      </c>
      <c r="F40" s="176">
        <f t="shared" si="11"/>
        <v>0.22301988509631632</v>
      </c>
      <c r="G40" s="174"/>
      <c r="H40" s="175"/>
      <c r="I40" s="176" t="e">
        <f t="shared" si="13"/>
        <v>#DIV/0!</v>
      </c>
      <c r="J40" s="174">
        <v>395000000</v>
      </c>
      <c r="K40" s="175">
        <v>150788684</v>
      </c>
      <c r="L40" s="176">
        <f t="shared" si="14"/>
        <v>0.38174350379746835</v>
      </c>
      <c r="M40" s="174">
        <v>94511000</v>
      </c>
      <c r="N40" s="175">
        <v>80000000</v>
      </c>
      <c r="O40" s="176">
        <f t="shared" si="16"/>
        <v>0.84646231655574489</v>
      </c>
      <c r="P40" s="177">
        <f t="shared" si="17"/>
        <v>-65991584</v>
      </c>
      <c r="Q40" s="178">
        <f t="shared" si="18"/>
        <v>150788684</v>
      </c>
      <c r="R40" s="179">
        <f t="shared" si="19"/>
        <v>-70788684</v>
      </c>
      <c r="S40" s="180">
        <f t="shared" si="20"/>
        <v>-1</v>
      </c>
      <c r="T40" s="103" t="e">
        <f t="shared" si="21"/>
        <v>#DIV/0!</v>
      </c>
      <c r="U40" s="176">
        <f t="shared" si="22"/>
        <v>-0.4694562093266893</v>
      </c>
      <c r="V40" s="271"/>
      <c r="W40" s="272"/>
      <c r="X40" s="273"/>
    </row>
    <row r="41" spans="2:24" ht="30" customHeight="1" thickTop="1" x14ac:dyDescent="0.25">
      <c r="B41" s="343" t="s">
        <v>38</v>
      </c>
      <c r="C41" s="162" t="s">
        <v>207</v>
      </c>
      <c r="D41" s="147">
        <f>SUM(D22:D40)</f>
        <v>2607836000</v>
      </c>
      <c r="E41" s="148">
        <f>SUM(E22:E40)</f>
        <v>2297253041.6100001</v>
      </c>
      <c r="F41" s="141">
        <f t="shared" si="11"/>
        <v>0.88090395316653358</v>
      </c>
      <c r="G41" s="147">
        <f t="shared" ref="G41:H41" si="24">SUM(G22:G40)</f>
        <v>2971787674</v>
      </c>
      <c r="H41" s="148">
        <f t="shared" si="24"/>
        <v>2749136882.3000002</v>
      </c>
      <c r="I41" s="141">
        <f t="shared" si="13"/>
        <v>0.92507849950117271</v>
      </c>
      <c r="J41" s="147">
        <f t="shared" ref="J41:K41" si="25">SUM(J22:J40)</f>
        <v>3491283203.6399999</v>
      </c>
      <c r="K41" s="148">
        <f t="shared" si="25"/>
        <v>2097300811.8299999</v>
      </c>
      <c r="L41" s="141">
        <f t="shared" si="14"/>
        <v>0.60072491674217698</v>
      </c>
      <c r="M41" s="147">
        <f t="shared" ref="M41:N41" si="26">SUM(M22:M40)</f>
        <v>3594711000</v>
      </c>
      <c r="N41" s="148">
        <f t="shared" si="26"/>
        <v>1679339106.48</v>
      </c>
      <c r="O41" s="141">
        <f t="shared" si="16"/>
        <v>0.46716943489476626</v>
      </c>
      <c r="P41" s="128">
        <f t="shared" si="17"/>
        <v>451883840.69000006</v>
      </c>
      <c r="Q41" s="129">
        <f t="shared" si="18"/>
        <v>-651836070.47000027</v>
      </c>
      <c r="R41" s="130">
        <f t="shared" si="19"/>
        <v>-417961705.3499999</v>
      </c>
      <c r="S41" s="144">
        <f t="shared" si="20"/>
        <v>0.19670616710699962</v>
      </c>
      <c r="T41" s="102">
        <f t="shared" si="21"/>
        <v>-0.23710571658572965</v>
      </c>
      <c r="U41" s="139">
        <f t="shared" si="22"/>
        <v>-0.19928553071283439</v>
      </c>
      <c r="V41" s="250" t="s">
        <v>222</v>
      </c>
      <c r="W41" s="163"/>
      <c r="X41" s="251"/>
    </row>
    <row r="42" spans="2:24" ht="30" hidden="1" customHeight="1" x14ac:dyDescent="0.25">
      <c r="B42" s="344"/>
      <c r="C42" s="22" t="s">
        <v>39</v>
      </c>
      <c r="D42" s="149">
        <v>5988799185</v>
      </c>
      <c r="E42" s="150">
        <v>5200246559.3000002</v>
      </c>
      <c r="F42" s="139">
        <f t="shared" si="11"/>
        <v>0.8683287581799255</v>
      </c>
      <c r="G42" s="149">
        <v>6841799185</v>
      </c>
      <c r="H42" s="150">
        <v>4295028371.4399996</v>
      </c>
      <c r="I42" s="139">
        <f t="shared" si="13"/>
        <v>0.62776299848970207</v>
      </c>
      <c r="J42" s="149"/>
      <c r="K42" s="150"/>
      <c r="L42" s="139" t="e">
        <f t="shared" si="14"/>
        <v>#DIV/0!</v>
      </c>
      <c r="M42" s="149"/>
      <c r="N42" s="150"/>
      <c r="O42" s="139" t="e">
        <f t="shared" si="16"/>
        <v>#DIV/0!</v>
      </c>
      <c r="P42" s="128">
        <f t="shared" si="17"/>
        <v>-905218187.86000061</v>
      </c>
      <c r="Q42" s="129">
        <f t="shared" si="18"/>
        <v>-4295028371.4399996</v>
      </c>
      <c r="R42" s="130">
        <f t="shared" si="19"/>
        <v>0</v>
      </c>
      <c r="S42" s="144">
        <f t="shared" si="20"/>
        <v>-0.17407216706698825</v>
      </c>
      <c r="T42" s="102">
        <f t="shared" si="21"/>
        <v>-1</v>
      </c>
      <c r="U42" s="139" t="e">
        <f t="shared" si="22"/>
        <v>#DIV/0!</v>
      </c>
      <c r="V42" s="274"/>
      <c r="W42" s="164"/>
      <c r="X42" s="275"/>
    </row>
    <row r="43" spans="2:24" ht="30" hidden="1" customHeight="1" x14ac:dyDescent="0.25">
      <c r="B43" s="344"/>
      <c r="C43" s="22" t="s">
        <v>40</v>
      </c>
      <c r="D43" s="149">
        <v>1923898812</v>
      </c>
      <c r="E43" s="150">
        <v>1921015071</v>
      </c>
      <c r="F43" s="139">
        <f t="shared" si="11"/>
        <v>0.99850109528525455</v>
      </c>
      <c r="G43" s="149">
        <v>1991235270</v>
      </c>
      <c r="H43" s="150">
        <v>1903879482</v>
      </c>
      <c r="I43" s="139">
        <f t="shared" si="13"/>
        <v>0.95612985099445336</v>
      </c>
      <c r="J43" s="149"/>
      <c r="K43" s="150"/>
      <c r="L43" s="139" t="e">
        <f t="shared" si="14"/>
        <v>#DIV/0!</v>
      </c>
      <c r="M43" s="149"/>
      <c r="N43" s="150"/>
      <c r="O43" s="139" t="e">
        <f t="shared" si="16"/>
        <v>#DIV/0!</v>
      </c>
      <c r="P43" s="128">
        <f t="shared" si="17"/>
        <v>-17135589</v>
      </c>
      <c r="Q43" s="129">
        <f t="shared" si="18"/>
        <v>-1903879482</v>
      </c>
      <c r="R43" s="130">
        <f t="shared" si="19"/>
        <v>0</v>
      </c>
      <c r="S43" s="144">
        <f t="shared" si="20"/>
        <v>-8.9200700497783503E-3</v>
      </c>
      <c r="T43" s="102">
        <f t="shared" si="21"/>
        <v>-1</v>
      </c>
      <c r="U43" s="139" t="e">
        <f t="shared" si="22"/>
        <v>#DIV/0!</v>
      </c>
      <c r="V43" s="274"/>
      <c r="W43" s="164"/>
      <c r="X43" s="275"/>
    </row>
    <row r="44" spans="2:24" ht="30" hidden="1" customHeight="1" x14ac:dyDescent="0.25">
      <c r="B44" s="344"/>
      <c r="C44" s="22" t="s">
        <v>41</v>
      </c>
      <c r="D44" s="149">
        <v>1979265919</v>
      </c>
      <c r="E44" s="150">
        <v>1900624843</v>
      </c>
      <c r="F44" s="139">
        <f t="shared" si="11"/>
        <v>0.96026755412444409</v>
      </c>
      <c r="G44" s="149">
        <v>2048540226</v>
      </c>
      <c r="H44" s="150">
        <v>1585397263.8699999</v>
      </c>
      <c r="I44" s="139">
        <f t="shared" si="13"/>
        <v>0.7739156125655694</v>
      </c>
      <c r="J44" s="149"/>
      <c r="K44" s="150"/>
      <c r="L44" s="139" t="e">
        <f t="shared" si="14"/>
        <v>#DIV/0!</v>
      </c>
      <c r="M44" s="149"/>
      <c r="N44" s="150"/>
      <c r="O44" s="139" t="e">
        <f t="shared" si="16"/>
        <v>#DIV/0!</v>
      </c>
      <c r="P44" s="128">
        <f t="shared" si="17"/>
        <v>-315227579.13000011</v>
      </c>
      <c r="Q44" s="129">
        <f t="shared" si="18"/>
        <v>-1585397263.8699999</v>
      </c>
      <c r="R44" s="130">
        <f t="shared" si="19"/>
        <v>0</v>
      </c>
      <c r="S44" s="144">
        <f t="shared" si="20"/>
        <v>-0.16585470840864946</v>
      </c>
      <c r="T44" s="102">
        <f t="shared" si="21"/>
        <v>-1</v>
      </c>
      <c r="U44" s="139" t="e">
        <f t="shared" si="22"/>
        <v>#DIV/0!</v>
      </c>
      <c r="V44" s="274"/>
      <c r="W44" s="164"/>
      <c r="X44" s="275"/>
    </row>
    <row r="45" spans="2:24" ht="30" hidden="1" customHeight="1" x14ac:dyDescent="0.25">
      <c r="B45" s="344"/>
      <c r="C45" s="22" t="s">
        <v>42</v>
      </c>
      <c r="D45" s="149">
        <v>1950200000</v>
      </c>
      <c r="E45" s="150">
        <v>1528325521.53</v>
      </c>
      <c r="F45" s="139">
        <f t="shared" si="11"/>
        <v>0.7836763006512153</v>
      </c>
      <c r="G45" s="149">
        <v>2018457000</v>
      </c>
      <c r="H45" s="150">
        <v>1203940375</v>
      </c>
      <c r="I45" s="139">
        <f t="shared" si="13"/>
        <v>0.59646570375291619</v>
      </c>
      <c r="J45" s="149"/>
      <c r="K45" s="150"/>
      <c r="L45" s="139" t="e">
        <f t="shared" si="14"/>
        <v>#DIV/0!</v>
      </c>
      <c r="M45" s="149"/>
      <c r="N45" s="150"/>
      <c r="O45" s="139" t="e">
        <f t="shared" si="16"/>
        <v>#DIV/0!</v>
      </c>
      <c r="P45" s="128">
        <f t="shared" si="17"/>
        <v>-324385146.52999997</v>
      </c>
      <c r="Q45" s="129">
        <f t="shared" si="18"/>
        <v>-1203940375</v>
      </c>
      <c r="R45" s="130">
        <f t="shared" si="19"/>
        <v>0</v>
      </c>
      <c r="S45" s="144">
        <f t="shared" si="20"/>
        <v>-0.21224872709398934</v>
      </c>
      <c r="T45" s="102">
        <f t="shared" si="21"/>
        <v>-1</v>
      </c>
      <c r="U45" s="139" t="e">
        <f t="shared" si="22"/>
        <v>#DIV/0!</v>
      </c>
      <c r="V45" s="252"/>
      <c r="W45" s="253"/>
      <c r="X45" s="254"/>
    </row>
    <row r="46" spans="2:24" ht="30" hidden="1" customHeight="1" x14ac:dyDescent="0.25">
      <c r="B46" s="344"/>
      <c r="C46" s="22" t="s">
        <v>43</v>
      </c>
      <c r="D46" s="149">
        <v>3230772250</v>
      </c>
      <c r="E46" s="150">
        <v>2845071195</v>
      </c>
      <c r="F46" s="139">
        <f t="shared" si="11"/>
        <v>0.88061645168581604</v>
      </c>
      <c r="G46" s="149">
        <v>3518768990</v>
      </c>
      <c r="H46" s="150">
        <v>1777793690.8900001</v>
      </c>
      <c r="I46" s="139">
        <f t="shared" si="13"/>
        <v>0.50523171482479168</v>
      </c>
      <c r="J46" s="149"/>
      <c r="K46" s="150"/>
      <c r="L46" s="139" t="e">
        <f t="shared" si="14"/>
        <v>#DIV/0!</v>
      </c>
      <c r="M46" s="149"/>
      <c r="N46" s="150"/>
      <c r="O46" s="139" t="e">
        <f t="shared" si="16"/>
        <v>#DIV/0!</v>
      </c>
      <c r="P46" s="128">
        <f t="shared" si="17"/>
        <v>-1067277504.1099999</v>
      </c>
      <c r="Q46" s="129">
        <f t="shared" si="18"/>
        <v>-1777793690.8900001</v>
      </c>
      <c r="R46" s="130">
        <f t="shared" si="19"/>
        <v>0</v>
      </c>
      <c r="S46" s="144">
        <f t="shared" si="20"/>
        <v>-0.37513209018658666</v>
      </c>
      <c r="T46" s="102">
        <f t="shared" si="21"/>
        <v>-1</v>
      </c>
      <c r="U46" s="139" t="e">
        <f t="shared" si="22"/>
        <v>#DIV/0!</v>
      </c>
      <c r="V46" s="252"/>
      <c r="W46" s="253"/>
      <c r="X46" s="254"/>
    </row>
    <row r="47" spans="2:24" ht="30" hidden="1" customHeight="1" x14ac:dyDescent="0.25">
      <c r="B47" s="344"/>
      <c r="C47" s="22" t="s">
        <v>44</v>
      </c>
      <c r="D47" s="149">
        <v>2820000000</v>
      </c>
      <c r="E47" s="150">
        <v>2611547732.5</v>
      </c>
      <c r="F47" s="139">
        <f t="shared" si="11"/>
        <v>0.92608075620567376</v>
      </c>
      <c r="G47" s="149">
        <v>2164000000</v>
      </c>
      <c r="H47" s="150">
        <v>1792922160</v>
      </c>
      <c r="I47" s="139">
        <f t="shared" si="13"/>
        <v>0.82852225508317934</v>
      </c>
      <c r="J47" s="149"/>
      <c r="K47" s="150"/>
      <c r="L47" s="139" t="e">
        <f t="shared" si="14"/>
        <v>#DIV/0!</v>
      </c>
      <c r="M47" s="149"/>
      <c r="N47" s="150"/>
      <c r="O47" s="139" t="e">
        <f t="shared" si="16"/>
        <v>#DIV/0!</v>
      </c>
      <c r="P47" s="128">
        <f t="shared" si="17"/>
        <v>-818625572.5</v>
      </c>
      <c r="Q47" s="129">
        <f t="shared" si="18"/>
        <v>-1792922160</v>
      </c>
      <c r="R47" s="130">
        <f t="shared" si="19"/>
        <v>0</v>
      </c>
      <c r="S47" s="144">
        <f t="shared" si="20"/>
        <v>-0.31346376032588941</v>
      </c>
      <c r="T47" s="102">
        <f t="shared" si="21"/>
        <v>-1</v>
      </c>
      <c r="U47" s="139" t="e">
        <f t="shared" si="22"/>
        <v>#DIV/0!</v>
      </c>
      <c r="V47" s="252"/>
      <c r="W47" s="253"/>
      <c r="X47" s="254"/>
    </row>
    <row r="48" spans="2:24" ht="30" hidden="1" customHeight="1" x14ac:dyDescent="0.25">
      <c r="B48" s="344"/>
      <c r="C48" s="22" t="s">
        <v>45</v>
      </c>
      <c r="D48" s="149">
        <v>4680722565</v>
      </c>
      <c r="E48" s="150">
        <v>4314434403.6599998</v>
      </c>
      <c r="F48" s="139">
        <f t="shared" si="11"/>
        <v>0.92174538092069125</v>
      </c>
      <c r="G48" s="149">
        <v>4914758683</v>
      </c>
      <c r="H48" s="150">
        <v>4358048923.7799997</v>
      </c>
      <c r="I48" s="139">
        <f t="shared" si="13"/>
        <v>0.88672693917899925</v>
      </c>
      <c r="J48" s="149"/>
      <c r="K48" s="150"/>
      <c r="L48" s="139" t="e">
        <f t="shared" si="14"/>
        <v>#DIV/0!</v>
      </c>
      <c r="M48" s="149"/>
      <c r="N48" s="150"/>
      <c r="O48" s="139" t="e">
        <f t="shared" si="16"/>
        <v>#DIV/0!</v>
      </c>
      <c r="P48" s="128">
        <f t="shared" si="17"/>
        <v>43614520.119999886</v>
      </c>
      <c r="Q48" s="129">
        <f t="shared" si="18"/>
        <v>-4358048923.7799997</v>
      </c>
      <c r="R48" s="130">
        <f t="shared" si="19"/>
        <v>0</v>
      </c>
      <c r="S48" s="144">
        <f t="shared" si="20"/>
        <v>1.0108977455538737E-2</v>
      </c>
      <c r="T48" s="102">
        <f t="shared" si="21"/>
        <v>-1</v>
      </c>
      <c r="U48" s="139" t="e">
        <f t="shared" si="22"/>
        <v>#DIV/0!</v>
      </c>
      <c r="V48" s="252"/>
      <c r="W48" s="253"/>
      <c r="X48" s="254" t="str">
        <f t="shared" si="23"/>
        <v/>
      </c>
    </row>
    <row r="49" spans="2:24" ht="30" hidden="1" customHeight="1" x14ac:dyDescent="0.25">
      <c r="B49" s="344"/>
      <c r="C49" s="22" t="s">
        <v>46</v>
      </c>
      <c r="D49" s="149">
        <v>856397372</v>
      </c>
      <c r="E49" s="150">
        <v>854335169</v>
      </c>
      <c r="F49" s="139">
        <f t="shared" si="11"/>
        <v>0.99759200218563959</v>
      </c>
      <c r="G49" s="149">
        <v>1270000000</v>
      </c>
      <c r="H49" s="150">
        <v>1050156357</v>
      </c>
      <c r="I49" s="139">
        <f t="shared" si="13"/>
        <v>0.82689476929133854</v>
      </c>
      <c r="J49" s="149"/>
      <c r="K49" s="150"/>
      <c r="L49" s="139" t="e">
        <f t="shared" si="14"/>
        <v>#DIV/0!</v>
      </c>
      <c r="M49" s="149"/>
      <c r="N49" s="150"/>
      <c r="O49" s="139" t="e">
        <f t="shared" si="16"/>
        <v>#DIV/0!</v>
      </c>
      <c r="P49" s="128">
        <f t="shared" si="17"/>
        <v>195821188</v>
      </c>
      <c r="Q49" s="129">
        <f t="shared" si="18"/>
        <v>-1050156357</v>
      </c>
      <c r="R49" s="130">
        <f t="shared" si="19"/>
        <v>0</v>
      </c>
      <c r="S49" s="144">
        <f t="shared" si="20"/>
        <v>0.2292088574899811</v>
      </c>
      <c r="T49" s="102">
        <f t="shared" si="21"/>
        <v>-1</v>
      </c>
      <c r="U49" s="139" t="e">
        <f t="shared" si="22"/>
        <v>#DIV/0!</v>
      </c>
      <c r="V49" s="252"/>
      <c r="W49" s="253"/>
      <c r="X49" s="254" t="str">
        <f t="shared" si="23"/>
        <v/>
      </c>
    </row>
    <row r="50" spans="2:24" ht="30" hidden="1" customHeight="1" x14ac:dyDescent="0.3">
      <c r="B50" s="344"/>
      <c r="C50" s="22" t="s">
        <v>47</v>
      </c>
      <c r="D50" s="149">
        <v>26859000000</v>
      </c>
      <c r="E50" s="150">
        <v>25124022446</v>
      </c>
      <c r="F50" s="139">
        <f t="shared" si="11"/>
        <v>0.93540423865371014</v>
      </c>
      <c r="G50" s="149">
        <v>19912760380</v>
      </c>
      <c r="H50" s="150">
        <v>16532038500</v>
      </c>
      <c r="I50" s="139">
        <f t="shared" si="13"/>
        <v>0.83022334344988491</v>
      </c>
      <c r="J50" s="149"/>
      <c r="K50" s="150"/>
      <c r="L50" s="139" t="e">
        <f t="shared" si="14"/>
        <v>#DIV/0!</v>
      </c>
      <c r="M50" s="149"/>
      <c r="N50" s="150"/>
      <c r="O50" s="139" t="e">
        <f t="shared" si="16"/>
        <v>#DIV/0!</v>
      </c>
      <c r="P50" s="128">
        <f t="shared" si="17"/>
        <v>-8591983946</v>
      </c>
      <c r="Q50" s="129">
        <f t="shared" si="18"/>
        <v>-16532038500</v>
      </c>
      <c r="R50" s="130">
        <f t="shared" si="19"/>
        <v>0</v>
      </c>
      <c r="S50" s="144">
        <f t="shared" si="20"/>
        <v>-0.34198281602665626</v>
      </c>
      <c r="T50" s="102">
        <f t="shared" si="21"/>
        <v>-1</v>
      </c>
      <c r="U50" s="139" t="e">
        <f t="shared" si="22"/>
        <v>#DIV/0!</v>
      </c>
      <c r="V50" s="276"/>
      <c r="W50" s="277"/>
      <c r="X50" s="278" t="str">
        <f t="shared" si="23"/>
        <v/>
      </c>
    </row>
    <row r="51" spans="2:24" ht="30" hidden="1" customHeight="1" x14ac:dyDescent="0.25">
      <c r="B51" s="344"/>
      <c r="C51" s="22" t="s">
        <v>48</v>
      </c>
      <c r="D51" s="149" t="s">
        <v>56</v>
      </c>
      <c r="E51" s="150"/>
      <c r="F51" s="139" t="e">
        <f t="shared" si="11"/>
        <v>#VALUE!</v>
      </c>
      <c r="G51" s="149"/>
      <c r="H51" s="150"/>
      <c r="I51" s="139" t="e">
        <f t="shared" si="13"/>
        <v>#DIV/0!</v>
      </c>
      <c r="J51" s="149">
        <v>6089832048</v>
      </c>
      <c r="K51" s="150">
        <v>5434043075.9300003</v>
      </c>
      <c r="L51" s="139">
        <f t="shared" si="14"/>
        <v>0.89231411196547339</v>
      </c>
      <c r="M51" s="149">
        <v>2060000000</v>
      </c>
      <c r="N51" s="150">
        <v>1423766074</v>
      </c>
      <c r="O51" s="139">
        <f t="shared" si="16"/>
        <v>0.69114857961165044</v>
      </c>
      <c r="P51" s="128">
        <f t="shared" si="17"/>
        <v>0</v>
      </c>
      <c r="Q51" s="129">
        <f t="shared" si="18"/>
        <v>5434043075.9300003</v>
      </c>
      <c r="R51" s="130">
        <f t="shared" si="19"/>
        <v>-4010277001.9300003</v>
      </c>
      <c r="S51" s="144" t="e">
        <f t="shared" si="20"/>
        <v>#DIV/0!</v>
      </c>
      <c r="T51" s="102" t="e">
        <f t="shared" si="21"/>
        <v>#DIV/0!</v>
      </c>
      <c r="U51" s="139">
        <f t="shared" si="22"/>
        <v>-0.73799138981681112</v>
      </c>
      <c r="V51" s="250"/>
      <c r="W51" s="163"/>
      <c r="X51" s="251" t="str">
        <f t="shared" si="23"/>
        <v/>
      </c>
    </row>
    <row r="52" spans="2:24" ht="30" hidden="1" customHeight="1" x14ac:dyDescent="0.25">
      <c r="B52" s="344"/>
      <c r="C52" s="22" t="s">
        <v>49</v>
      </c>
      <c r="D52" s="149" t="s">
        <v>56</v>
      </c>
      <c r="E52" s="150"/>
      <c r="F52" s="139" t="e">
        <f t="shared" si="11"/>
        <v>#VALUE!</v>
      </c>
      <c r="G52" s="149"/>
      <c r="H52" s="150"/>
      <c r="I52" s="139" t="e">
        <f t="shared" si="13"/>
        <v>#DIV/0!</v>
      </c>
      <c r="J52" s="149">
        <v>7820646847</v>
      </c>
      <c r="K52" s="150">
        <v>7455499885.8699999</v>
      </c>
      <c r="L52" s="139">
        <f t="shared" si="14"/>
        <v>0.95330987726800753</v>
      </c>
      <c r="M52" s="149">
        <v>3521952460</v>
      </c>
      <c r="N52" s="150">
        <v>2161027716</v>
      </c>
      <c r="O52" s="139">
        <f t="shared" si="16"/>
        <v>0.61358798579581053</v>
      </c>
      <c r="P52" s="128">
        <f t="shared" si="17"/>
        <v>0</v>
      </c>
      <c r="Q52" s="129">
        <f t="shared" si="18"/>
        <v>7455499885.8699999</v>
      </c>
      <c r="R52" s="130">
        <f t="shared" si="19"/>
        <v>-5294472169.8699999</v>
      </c>
      <c r="S52" s="144" t="e">
        <f t="shared" si="20"/>
        <v>#DIV/0!</v>
      </c>
      <c r="T52" s="102" t="e">
        <f t="shared" si="21"/>
        <v>#DIV/0!</v>
      </c>
      <c r="U52" s="139">
        <f t="shared" si="22"/>
        <v>-0.71014314947604285</v>
      </c>
      <c r="V52" s="274"/>
      <c r="W52" s="164"/>
      <c r="X52" s="275" t="str">
        <f t="shared" si="23"/>
        <v/>
      </c>
    </row>
    <row r="53" spans="2:24" ht="30" hidden="1" customHeight="1" x14ac:dyDescent="0.25">
      <c r="B53" s="344"/>
      <c r="C53" s="22" t="s">
        <v>50</v>
      </c>
      <c r="D53" s="149" t="s">
        <v>56</v>
      </c>
      <c r="E53" s="150"/>
      <c r="F53" s="139" t="e">
        <f t="shared" si="11"/>
        <v>#VALUE!</v>
      </c>
      <c r="G53" s="149"/>
      <c r="H53" s="150"/>
      <c r="I53" s="139" t="e">
        <f t="shared" si="13"/>
        <v>#DIV/0!</v>
      </c>
      <c r="J53" s="149">
        <v>11009975000</v>
      </c>
      <c r="K53" s="150">
        <v>10408898052.059999</v>
      </c>
      <c r="L53" s="139">
        <f t="shared" si="14"/>
        <v>0.94540614779415932</v>
      </c>
      <c r="M53" s="149">
        <v>4418047540</v>
      </c>
      <c r="N53" s="150">
        <v>2850729733</v>
      </c>
      <c r="O53" s="139">
        <f t="shared" si="16"/>
        <v>0.64524650474901857</v>
      </c>
      <c r="P53" s="128">
        <f t="shared" si="17"/>
        <v>0</v>
      </c>
      <c r="Q53" s="129">
        <f t="shared" si="18"/>
        <v>10408898052.059999</v>
      </c>
      <c r="R53" s="130">
        <f t="shared" si="19"/>
        <v>-7558168319.0599995</v>
      </c>
      <c r="S53" s="144" t="e">
        <f t="shared" si="20"/>
        <v>#DIV/0!</v>
      </c>
      <c r="T53" s="102" t="e">
        <f t="shared" si="21"/>
        <v>#DIV/0!</v>
      </c>
      <c r="U53" s="139">
        <f t="shared" si="22"/>
        <v>-0.72612569373413938</v>
      </c>
      <c r="V53" s="274"/>
      <c r="W53" s="164"/>
      <c r="X53" s="275" t="str">
        <f t="shared" si="23"/>
        <v/>
      </c>
    </row>
    <row r="54" spans="2:24" ht="30" customHeight="1" thickBot="1" x14ac:dyDescent="0.3">
      <c r="B54" s="345"/>
      <c r="C54" s="94" t="s">
        <v>208</v>
      </c>
      <c r="D54" s="165">
        <f>SUM(D42:D53)</f>
        <v>50289056103</v>
      </c>
      <c r="E54" s="166">
        <f>SUM(E42:E53)</f>
        <v>46299622940.989998</v>
      </c>
      <c r="F54" s="167">
        <f t="shared" si="11"/>
        <v>0.92066995344197733</v>
      </c>
      <c r="G54" s="165">
        <f t="shared" ref="G54:H54" si="27">SUM(G42:G53)</f>
        <v>44680319734</v>
      </c>
      <c r="H54" s="166">
        <f t="shared" si="27"/>
        <v>34499205123.979996</v>
      </c>
      <c r="I54" s="167">
        <f t="shared" si="13"/>
        <v>0.77213424902435135</v>
      </c>
      <c r="J54" s="165">
        <f t="shared" ref="J54:K54" si="28">SUM(J42:J53)</f>
        <v>24920453895</v>
      </c>
      <c r="K54" s="166">
        <f t="shared" si="28"/>
        <v>23298441013.860001</v>
      </c>
      <c r="L54" s="167">
        <f t="shared" si="14"/>
        <v>0.93491238610764482</v>
      </c>
      <c r="M54" s="165">
        <f t="shared" ref="M54:N54" si="29">SUM(M42:M53)</f>
        <v>10000000000</v>
      </c>
      <c r="N54" s="166">
        <f t="shared" si="29"/>
        <v>6435523523</v>
      </c>
      <c r="O54" s="167">
        <f t="shared" si="16"/>
        <v>0.64355235229999996</v>
      </c>
      <c r="P54" s="168">
        <f t="shared" si="17"/>
        <v>-11800417817.010002</v>
      </c>
      <c r="Q54" s="169">
        <f t="shared" si="18"/>
        <v>-11200764110.119995</v>
      </c>
      <c r="R54" s="170">
        <f t="shared" si="19"/>
        <v>-16862917490.860001</v>
      </c>
      <c r="S54" s="171">
        <f t="shared" si="20"/>
        <v>-0.25487071097857372</v>
      </c>
      <c r="T54" s="172">
        <f t="shared" si="21"/>
        <v>-0.32466730957619871</v>
      </c>
      <c r="U54" s="173">
        <f t="shared" si="22"/>
        <v>-0.72377879192983019</v>
      </c>
      <c r="V54" s="274"/>
      <c r="W54" s="164"/>
      <c r="X54" s="275"/>
    </row>
    <row r="55" spans="2:24" ht="29.25" customHeight="1" thickTop="1" x14ac:dyDescent="0.25">
      <c r="B55" s="344" t="s">
        <v>131</v>
      </c>
      <c r="C55" s="181" t="s">
        <v>207</v>
      </c>
      <c r="D55" s="182">
        <v>509464711.00999999</v>
      </c>
      <c r="E55" s="183">
        <v>509464711.00999999</v>
      </c>
      <c r="F55" s="184">
        <f t="shared" si="11"/>
        <v>1</v>
      </c>
      <c r="G55" s="182">
        <v>365959875.88</v>
      </c>
      <c r="H55" s="183">
        <v>365959875.88</v>
      </c>
      <c r="I55" s="184">
        <f t="shared" si="13"/>
        <v>1</v>
      </c>
      <c r="J55" s="182">
        <v>253160863.72999999</v>
      </c>
      <c r="K55" s="183">
        <v>253160863.72999999</v>
      </c>
      <c r="L55" s="184">
        <f t="shared" si="14"/>
        <v>1</v>
      </c>
      <c r="M55" s="182">
        <v>188526814.5</v>
      </c>
      <c r="N55" s="183">
        <v>88083659.519999996</v>
      </c>
      <c r="O55" s="184">
        <f t="shared" si="16"/>
        <v>0.46722085531233543</v>
      </c>
      <c r="P55" s="158">
        <f t="shared" si="17"/>
        <v>-143504835.13</v>
      </c>
      <c r="Q55" s="159">
        <f t="shared" si="18"/>
        <v>-112799012.15000001</v>
      </c>
      <c r="R55" s="160">
        <f t="shared" si="19"/>
        <v>-165077204.20999998</v>
      </c>
      <c r="S55" s="185">
        <f t="shared" si="20"/>
        <v>-0.28167767468232596</v>
      </c>
      <c r="T55" s="186">
        <f t="shared" si="21"/>
        <v>-0.30822781289549717</v>
      </c>
      <c r="U55" s="184">
        <f t="shared" si="22"/>
        <v>-0.65206446911975069</v>
      </c>
      <c r="V55" s="328" t="s">
        <v>132</v>
      </c>
      <c r="W55" s="329"/>
      <c r="X55" s="330"/>
    </row>
    <row r="56" spans="2:24" ht="30" customHeight="1" thickBot="1" x14ac:dyDescent="0.3">
      <c r="B56" s="345"/>
      <c r="C56" s="113" t="s">
        <v>208</v>
      </c>
      <c r="D56" s="195">
        <v>13064398874.73</v>
      </c>
      <c r="E56" s="196">
        <v>13064398874.73</v>
      </c>
      <c r="F56" s="197">
        <f t="shared" si="11"/>
        <v>1</v>
      </c>
      <c r="G56" s="195">
        <v>20000570845.389999</v>
      </c>
      <c r="H56" s="196">
        <v>19776058899.389999</v>
      </c>
      <c r="I56" s="197">
        <f t="shared" si="13"/>
        <v>0.98877472309487868</v>
      </c>
      <c r="J56" s="195">
        <v>31646188112.259998</v>
      </c>
      <c r="K56" s="196">
        <v>31637353066.419998</v>
      </c>
      <c r="L56" s="197">
        <f t="shared" si="14"/>
        <v>0.99972081800788581</v>
      </c>
      <c r="M56" s="195">
        <v>12748519447.43</v>
      </c>
      <c r="N56" s="196">
        <v>6706818253.1700001</v>
      </c>
      <c r="O56" s="197">
        <f t="shared" si="16"/>
        <v>0.52608605107646766</v>
      </c>
      <c r="P56" s="195">
        <f t="shared" si="17"/>
        <v>6711660024.6599998</v>
      </c>
      <c r="Q56" s="196">
        <f t="shared" si="18"/>
        <v>11861294167.029999</v>
      </c>
      <c r="R56" s="170">
        <f t="shared" si="19"/>
        <v>-24930534813.25</v>
      </c>
      <c r="S56" s="198">
        <f t="shared" si="20"/>
        <v>0.51373661268427173</v>
      </c>
      <c r="T56" s="199">
        <f t="shared" si="21"/>
        <v>0.59978048343069323</v>
      </c>
      <c r="U56" s="197">
        <f t="shared" si="22"/>
        <v>-0.78800950132934344</v>
      </c>
      <c r="V56" s="331"/>
      <c r="W56" s="332"/>
      <c r="X56" s="333"/>
    </row>
    <row r="57" spans="2:24" ht="16.5" hidden="1" thickTop="1" thickBot="1" x14ac:dyDescent="0.3">
      <c r="C57" s="11"/>
      <c r="D57" s="187"/>
      <c r="E57" s="188"/>
      <c r="F57" s="189" t="e">
        <f t="shared" si="11"/>
        <v>#DIV/0!</v>
      </c>
      <c r="G57" s="187"/>
      <c r="H57" s="188"/>
      <c r="I57" s="189" t="e">
        <f t="shared" si="13"/>
        <v>#DIV/0!</v>
      </c>
      <c r="J57" s="187"/>
      <c r="K57" s="188"/>
      <c r="L57" s="189" t="e">
        <f t="shared" si="14"/>
        <v>#DIV/0!</v>
      </c>
      <c r="M57" s="187"/>
      <c r="N57" s="188"/>
      <c r="O57" s="189" t="e">
        <f t="shared" si="16"/>
        <v>#DIV/0!</v>
      </c>
      <c r="P57" s="190">
        <f t="shared" si="17"/>
        <v>0</v>
      </c>
      <c r="Q57" s="191">
        <f t="shared" si="18"/>
        <v>0</v>
      </c>
      <c r="R57" s="192">
        <f t="shared" si="19"/>
        <v>0</v>
      </c>
      <c r="S57" s="193" t="e">
        <f t="shared" si="20"/>
        <v>#DIV/0!</v>
      </c>
      <c r="T57" s="194" t="e">
        <f t="shared" si="21"/>
        <v>#DIV/0!</v>
      </c>
      <c r="U57" s="189" t="e">
        <f t="shared" si="22"/>
        <v>#DIV/0!</v>
      </c>
      <c r="V57" s="378"/>
      <c r="W57" s="378"/>
      <c r="X57" s="379" t="str">
        <f t="shared" si="23"/>
        <v/>
      </c>
    </row>
    <row r="58" spans="2:24" ht="16.5" hidden="1" thickTop="1" thickBot="1" x14ac:dyDescent="0.3">
      <c r="B58" s="21"/>
      <c r="C58" s="32" t="s">
        <v>133</v>
      </c>
      <c r="D58" s="118">
        <v>452794467</v>
      </c>
      <c r="E58" s="119">
        <v>0</v>
      </c>
      <c r="F58" s="142">
        <f t="shared" si="11"/>
        <v>0</v>
      </c>
      <c r="G58" s="118">
        <v>509956555.56999999</v>
      </c>
      <c r="H58" s="119">
        <v>0</v>
      </c>
      <c r="I58" s="142">
        <f t="shared" si="13"/>
        <v>0</v>
      </c>
      <c r="J58" s="118">
        <v>581680194.35000002</v>
      </c>
      <c r="K58" s="119">
        <v>29681400</v>
      </c>
      <c r="L58" s="142">
        <f t="shared" si="14"/>
        <v>5.1027008119414408E-2</v>
      </c>
      <c r="M58" s="118">
        <v>585726987</v>
      </c>
      <c r="N58" s="119">
        <v>0</v>
      </c>
      <c r="O58" s="142">
        <f t="shared" si="16"/>
        <v>0</v>
      </c>
      <c r="P58" s="118">
        <f t="shared" si="17"/>
        <v>0</v>
      </c>
      <c r="Q58" s="119">
        <f t="shared" si="18"/>
        <v>29681400</v>
      </c>
      <c r="R58" s="133">
        <f t="shared" si="19"/>
        <v>-29681400</v>
      </c>
      <c r="S58" s="145" t="e">
        <f t="shared" si="20"/>
        <v>#DIV/0!</v>
      </c>
      <c r="T58" s="146" t="e">
        <f t="shared" si="21"/>
        <v>#DIV/0!</v>
      </c>
      <c r="U58" s="142">
        <f t="shared" si="22"/>
        <v>-1</v>
      </c>
      <c r="V58" s="374" t="s">
        <v>135</v>
      </c>
      <c r="W58" s="374"/>
      <c r="X58" s="375"/>
    </row>
    <row r="59" spans="2:24" ht="16.5" hidden="1" thickTop="1" thickBot="1" x14ac:dyDescent="0.3">
      <c r="B59" s="21"/>
      <c r="C59" s="33" t="s">
        <v>136</v>
      </c>
      <c r="D59" s="118">
        <v>8239846.0099999998</v>
      </c>
      <c r="E59" s="119">
        <v>8239846.0099999998</v>
      </c>
      <c r="F59" s="142">
        <f t="shared" si="11"/>
        <v>1</v>
      </c>
      <c r="G59" s="118">
        <v>16424998.58</v>
      </c>
      <c r="H59" s="119">
        <v>16118043.83</v>
      </c>
      <c r="I59" s="142">
        <f t="shared" si="13"/>
        <v>0.98131173354414991</v>
      </c>
      <c r="J59" s="118">
        <v>17426035.98</v>
      </c>
      <c r="K59" s="119">
        <v>16620432.35</v>
      </c>
      <c r="L59" s="142">
        <f t="shared" si="14"/>
        <v>0.9537701155371997</v>
      </c>
      <c r="M59" s="118">
        <v>19947745.82</v>
      </c>
      <c r="N59" s="119">
        <v>14447745.82</v>
      </c>
      <c r="O59" s="142">
        <f t="shared" si="16"/>
        <v>0.72427962288923931</v>
      </c>
      <c r="P59" s="118">
        <f t="shared" si="17"/>
        <v>7878197.8200000003</v>
      </c>
      <c r="Q59" s="119">
        <f t="shared" si="18"/>
        <v>502388.51999999955</v>
      </c>
      <c r="R59" s="133">
        <f t="shared" si="19"/>
        <v>-2172686.5299999993</v>
      </c>
      <c r="S59" s="145">
        <f t="shared" si="20"/>
        <v>0.95610983632933211</v>
      </c>
      <c r="T59" s="146">
        <f t="shared" si="21"/>
        <v>3.1169323355785927E-2</v>
      </c>
      <c r="U59" s="142">
        <f t="shared" si="22"/>
        <v>-0.13072382740994093</v>
      </c>
      <c r="V59" s="374" t="s">
        <v>135</v>
      </c>
      <c r="W59" s="374"/>
      <c r="X59" s="375"/>
    </row>
    <row r="60" spans="2:24" ht="16.5" hidden="1" thickTop="1" thickBot="1" x14ac:dyDescent="0.3">
      <c r="B60" s="21"/>
      <c r="C60" s="33" t="s">
        <v>119</v>
      </c>
      <c r="D60" s="118">
        <v>6015177</v>
      </c>
      <c r="E60" s="119">
        <v>5591896.5</v>
      </c>
      <c r="F60" s="142">
        <f t="shared" si="11"/>
        <v>0.92963124775879413</v>
      </c>
      <c r="G60" s="118">
        <v>7850765.8099999996</v>
      </c>
      <c r="H60" s="119">
        <v>5801441.8100000005</v>
      </c>
      <c r="I60" s="142">
        <f t="shared" si="13"/>
        <v>0.73896508320377485</v>
      </c>
      <c r="J60" s="118">
        <v>6156686.9900000002</v>
      </c>
      <c r="K60" s="119">
        <v>3769238.26</v>
      </c>
      <c r="L60" s="142">
        <f t="shared" si="14"/>
        <v>0.61221859518312127</v>
      </c>
      <c r="M60" s="118">
        <v>8064604.8099999996</v>
      </c>
      <c r="N60" s="119">
        <v>2864604.81</v>
      </c>
      <c r="O60" s="142">
        <f t="shared" si="16"/>
        <v>0.35520709042654258</v>
      </c>
      <c r="P60" s="118">
        <f t="shared" si="17"/>
        <v>209545.31000000052</v>
      </c>
      <c r="Q60" s="134">
        <f t="shared" si="18"/>
        <v>-2032203.5500000007</v>
      </c>
      <c r="R60" s="133">
        <f t="shared" si="19"/>
        <v>-904633.44999999972</v>
      </c>
      <c r="S60" s="145">
        <f t="shared" si="20"/>
        <v>3.7473030840252664E-2</v>
      </c>
      <c r="T60" s="146">
        <f t="shared" si="21"/>
        <v>-0.35029284384048676</v>
      </c>
      <c r="U60" s="142">
        <f t="shared" si="22"/>
        <v>-0.24000431588530036</v>
      </c>
      <c r="V60" s="374" t="s">
        <v>135</v>
      </c>
      <c r="W60" s="374"/>
      <c r="X60" s="375"/>
    </row>
    <row r="61" spans="2:24" ht="16.5" hidden="1" thickTop="1" thickBot="1" x14ac:dyDescent="0.3">
      <c r="B61" s="21"/>
      <c r="C61" s="33" t="s">
        <v>137</v>
      </c>
      <c r="D61" s="118">
        <v>10800000</v>
      </c>
      <c r="E61" s="119">
        <v>9000000</v>
      </c>
      <c r="F61" s="142">
        <f t="shared" si="11"/>
        <v>0.83333333333333337</v>
      </c>
      <c r="G61" s="118">
        <v>11000000</v>
      </c>
      <c r="H61" s="119">
        <v>9000000</v>
      </c>
      <c r="I61" s="142">
        <f t="shared" si="13"/>
        <v>0.81818181818181823</v>
      </c>
      <c r="J61" s="118">
        <v>12214998.439999999</v>
      </c>
      <c r="K61" s="119">
        <v>10500000</v>
      </c>
      <c r="L61" s="142">
        <f t="shared" si="14"/>
        <v>0.85959896364915134</v>
      </c>
      <c r="M61" s="118">
        <v>10500000</v>
      </c>
      <c r="N61" s="119">
        <v>8000000</v>
      </c>
      <c r="O61" s="142">
        <f t="shared" si="16"/>
        <v>0.76190476190476186</v>
      </c>
      <c r="P61" s="118">
        <f t="shared" si="17"/>
        <v>0</v>
      </c>
      <c r="Q61" s="119">
        <f t="shared" si="18"/>
        <v>1500000</v>
      </c>
      <c r="R61" s="133">
        <f t="shared" si="19"/>
        <v>-2500000</v>
      </c>
      <c r="S61" s="145">
        <f t="shared" si="20"/>
        <v>0</v>
      </c>
      <c r="T61" s="146">
        <f t="shared" si="21"/>
        <v>0.16666666666666674</v>
      </c>
      <c r="U61" s="142">
        <f t="shared" si="22"/>
        <v>-0.23809523809523814</v>
      </c>
      <c r="V61" s="374" t="s">
        <v>135</v>
      </c>
      <c r="W61" s="374"/>
      <c r="X61" s="375"/>
    </row>
    <row r="62" spans="2:24" ht="16.5" hidden="1" thickTop="1" thickBot="1" x14ac:dyDescent="0.3">
      <c r="B62" s="21"/>
      <c r="C62" s="33" t="s">
        <v>123</v>
      </c>
      <c r="D62" s="118">
        <v>10805472</v>
      </c>
      <c r="E62" s="119">
        <v>6307593</v>
      </c>
      <c r="F62" s="142">
        <f t="shared" si="11"/>
        <v>0.58374062697122342</v>
      </c>
      <c r="G62" s="118" t="s">
        <v>205</v>
      </c>
      <c r="H62" s="119">
        <v>0</v>
      </c>
      <c r="I62" s="142" t="e">
        <f t="shared" si="13"/>
        <v>#DIV/0!</v>
      </c>
      <c r="J62" s="118"/>
      <c r="K62" s="119">
        <v>0</v>
      </c>
      <c r="L62" s="142" t="e">
        <f t="shared" si="14"/>
        <v>#DIV/0!</v>
      </c>
      <c r="M62" s="118">
        <v>5000000</v>
      </c>
      <c r="N62" s="119">
        <v>0</v>
      </c>
      <c r="O62" s="142">
        <f t="shared" si="16"/>
        <v>0</v>
      </c>
      <c r="P62" s="135">
        <f t="shared" si="17"/>
        <v>-6307593</v>
      </c>
      <c r="Q62" s="119">
        <f t="shared" si="18"/>
        <v>0</v>
      </c>
      <c r="R62" s="136">
        <f t="shared" si="19"/>
        <v>0</v>
      </c>
      <c r="S62" s="145">
        <f t="shared" si="20"/>
        <v>-1</v>
      </c>
      <c r="T62" s="146" t="e">
        <f t="shared" si="21"/>
        <v>#DIV/0!</v>
      </c>
      <c r="U62" s="142" t="e">
        <f t="shared" si="22"/>
        <v>#DIV/0!</v>
      </c>
      <c r="V62" s="374" t="s">
        <v>135</v>
      </c>
      <c r="W62" s="374"/>
      <c r="X62" s="375"/>
    </row>
    <row r="63" spans="2:24" ht="16.5" hidden="1" thickTop="1" thickBot="1" x14ac:dyDescent="0.3">
      <c r="B63" s="21"/>
      <c r="C63" s="33" t="s">
        <v>138</v>
      </c>
      <c r="D63" s="118">
        <v>37800000</v>
      </c>
      <c r="E63" s="119">
        <v>0</v>
      </c>
      <c r="F63" s="142">
        <f t="shared" si="11"/>
        <v>0</v>
      </c>
      <c r="G63" s="118">
        <v>108520000</v>
      </c>
      <c r="H63" s="119">
        <v>30542667</v>
      </c>
      <c r="I63" s="142">
        <f t="shared" si="13"/>
        <v>0.28144735532620713</v>
      </c>
      <c r="J63" s="118">
        <v>120616200</v>
      </c>
      <c r="K63" s="119">
        <v>36290000</v>
      </c>
      <c r="L63" s="142">
        <f t="shared" si="14"/>
        <v>0.30087169053576551</v>
      </c>
      <c r="M63" s="118">
        <v>288865000</v>
      </c>
      <c r="N63" s="119">
        <v>50250000</v>
      </c>
      <c r="O63" s="142">
        <f t="shared" si="16"/>
        <v>0.17395669257265506</v>
      </c>
      <c r="P63" s="118">
        <f t="shared" si="17"/>
        <v>30542667</v>
      </c>
      <c r="Q63" s="119">
        <f t="shared" si="18"/>
        <v>5747333</v>
      </c>
      <c r="R63" s="136">
        <f t="shared" si="19"/>
        <v>13960000</v>
      </c>
      <c r="S63" s="145" t="e">
        <f t="shared" si="20"/>
        <v>#DIV/0!</v>
      </c>
      <c r="T63" s="146">
        <f t="shared" si="21"/>
        <v>0.18817390766824649</v>
      </c>
      <c r="U63" s="142">
        <f t="shared" si="22"/>
        <v>0.38467897492422165</v>
      </c>
      <c r="V63" s="374" t="s">
        <v>135</v>
      </c>
      <c r="W63" s="374"/>
      <c r="X63" s="375"/>
    </row>
    <row r="64" spans="2:24" ht="16.5" hidden="1" thickTop="1" thickBot="1" x14ac:dyDescent="0.3">
      <c r="B64" s="21"/>
      <c r="C64" s="33" t="s">
        <v>98</v>
      </c>
      <c r="D64" s="118">
        <v>5160000</v>
      </c>
      <c r="E64" s="119">
        <v>1000000</v>
      </c>
      <c r="F64" s="142">
        <f t="shared" si="11"/>
        <v>0.19379844961240311</v>
      </c>
      <c r="G64" s="118">
        <v>37800000</v>
      </c>
      <c r="H64" s="119">
        <v>37800000</v>
      </c>
      <c r="I64" s="142">
        <f t="shared" si="13"/>
        <v>1</v>
      </c>
      <c r="J64" s="118">
        <v>39690000</v>
      </c>
      <c r="K64" s="119">
        <v>39690000</v>
      </c>
      <c r="L64" s="142">
        <f t="shared" si="14"/>
        <v>1</v>
      </c>
      <c r="M64" s="118">
        <v>41674500</v>
      </c>
      <c r="N64" s="119">
        <v>41674500</v>
      </c>
      <c r="O64" s="142">
        <f t="shared" si="16"/>
        <v>1</v>
      </c>
      <c r="P64" s="118">
        <f t="shared" si="17"/>
        <v>36800000</v>
      </c>
      <c r="Q64" s="119">
        <f t="shared" si="18"/>
        <v>1890000</v>
      </c>
      <c r="R64" s="136">
        <f t="shared" si="19"/>
        <v>1984500</v>
      </c>
      <c r="S64" s="145">
        <f t="shared" si="20"/>
        <v>36.799999999999997</v>
      </c>
      <c r="T64" s="146">
        <f t="shared" si="21"/>
        <v>5.0000000000000044E-2</v>
      </c>
      <c r="U64" s="142">
        <f t="shared" si="22"/>
        <v>5.0000000000000044E-2</v>
      </c>
      <c r="V64" s="374" t="s">
        <v>139</v>
      </c>
      <c r="W64" s="374"/>
      <c r="X64" s="375"/>
    </row>
    <row r="65" spans="2:24" ht="16.5" hidden="1" thickTop="1" thickBot="1" x14ac:dyDescent="0.3">
      <c r="B65" s="21"/>
      <c r="C65" s="33" t="s">
        <v>126</v>
      </c>
      <c r="D65" s="118">
        <v>109783206</v>
      </c>
      <c r="E65" s="119">
        <v>30000000</v>
      </c>
      <c r="F65" s="142">
        <f t="shared" si="11"/>
        <v>0.27326583995005577</v>
      </c>
      <c r="G65" s="118">
        <v>7825577</v>
      </c>
      <c r="H65" s="119">
        <v>0</v>
      </c>
      <c r="I65" s="142">
        <f t="shared" si="13"/>
        <v>0</v>
      </c>
      <c r="J65" s="118">
        <v>99963624</v>
      </c>
      <c r="K65" s="119">
        <v>0</v>
      </c>
      <c r="L65" s="142">
        <f t="shared" si="14"/>
        <v>0</v>
      </c>
      <c r="M65" s="118">
        <v>70200000</v>
      </c>
      <c r="N65" s="119">
        <v>0</v>
      </c>
      <c r="O65" s="142">
        <f t="shared" si="16"/>
        <v>0</v>
      </c>
      <c r="P65" s="135">
        <f t="shared" si="17"/>
        <v>-30000000</v>
      </c>
      <c r="Q65" s="119">
        <f t="shared" si="18"/>
        <v>0</v>
      </c>
      <c r="R65" s="136">
        <f t="shared" si="19"/>
        <v>0</v>
      </c>
      <c r="S65" s="145">
        <f t="shared" si="20"/>
        <v>-1</v>
      </c>
      <c r="T65" s="146" t="e">
        <f t="shared" si="21"/>
        <v>#DIV/0!</v>
      </c>
      <c r="U65" s="142" t="e">
        <f t="shared" si="22"/>
        <v>#DIV/0!</v>
      </c>
      <c r="V65" s="374" t="s">
        <v>135</v>
      </c>
      <c r="W65" s="374"/>
      <c r="X65" s="375"/>
    </row>
    <row r="66" spans="2:24" ht="16.5" hidden="1" thickTop="1" thickBot="1" x14ac:dyDescent="0.3">
      <c r="B66" s="21"/>
      <c r="C66" s="33" t="s">
        <v>140</v>
      </c>
      <c r="D66" s="118">
        <v>657281885.25</v>
      </c>
      <c r="E66" s="119">
        <v>700000</v>
      </c>
      <c r="F66" s="142">
        <f t="shared" si="11"/>
        <v>1.0649920767765446E-3</v>
      </c>
      <c r="G66" s="118">
        <v>176622125.62</v>
      </c>
      <c r="H66" s="119">
        <v>2619299.1799999997</v>
      </c>
      <c r="I66" s="142">
        <f t="shared" si="13"/>
        <v>1.4829960690402882E-2</v>
      </c>
      <c r="J66" s="118">
        <v>40560175.869999997</v>
      </c>
      <c r="K66" s="119">
        <v>1707324.1</v>
      </c>
      <c r="L66" s="142">
        <f t="shared" si="14"/>
        <v>4.2093606927942548E-2</v>
      </c>
      <c r="M66" s="118">
        <v>52525159.869999997</v>
      </c>
      <c r="N66" s="119">
        <v>2017060.87</v>
      </c>
      <c r="O66" s="142">
        <f t="shared" si="16"/>
        <v>3.8401803535529154E-2</v>
      </c>
      <c r="P66" s="118">
        <f t="shared" si="17"/>
        <v>1919299.1799999997</v>
      </c>
      <c r="Q66" s="134">
        <f t="shared" si="18"/>
        <v>-911975.07999999961</v>
      </c>
      <c r="R66" s="136">
        <f t="shared" si="19"/>
        <v>309736.77</v>
      </c>
      <c r="S66" s="145">
        <f t="shared" si="20"/>
        <v>2.7418559714285711</v>
      </c>
      <c r="T66" s="146">
        <f t="shared" si="21"/>
        <v>-0.34817522448886484</v>
      </c>
      <c r="U66" s="142">
        <f t="shared" si="22"/>
        <v>0.18141650434150147</v>
      </c>
      <c r="V66" s="374" t="s">
        <v>135</v>
      </c>
      <c r="W66" s="374"/>
      <c r="X66" s="375"/>
    </row>
    <row r="67" spans="2:24" ht="16.5" hidden="1" thickTop="1" thickBot="1" x14ac:dyDescent="0.3">
      <c r="B67" s="21"/>
      <c r="C67" s="33" t="s">
        <v>99</v>
      </c>
      <c r="D67" s="118">
        <v>335097846</v>
      </c>
      <c r="E67" s="119">
        <v>278327319</v>
      </c>
      <c r="F67" s="142">
        <f t="shared" si="11"/>
        <v>0.83058522256212897</v>
      </c>
      <c r="G67" s="118">
        <v>380343333</v>
      </c>
      <c r="H67" s="119">
        <v>364340000</v>
      </c>
      <c r="I67" s="142">
        <f t="shared" si="13"/>
        <v>0.95792398180409277</v>
      </c>
      <c r="J67" s="118">
        <v>528586667</v>
      </c>
      <c r="K67" s="119">
        <v>512710000</v>
      </c>
      <c r="L67" s="142">
        <f t="shared" si="14"/>
        <v>0.9699639283561422</v>
      </c>
      <c r="M67" s="118">
        <v>349100000</v>
      </c>
      <c r="N67" s="119">
        <v>348950000</v>
      </c>
      <c r="O67" s="142">
        <f t="shared" si="16"/>
        <v>0.99957032368948728</v>
      </c>
      <c r="P67" s="118">
        <f t="shared" si="17"/>
        <v>86012681</v>
      </c>
      <c r="Q67" s="119">
        <f t="shared" si="18"/>
        <v>148370000</v>
      </c>
      <c r="R67" s="133">
        <f t="shared" si="19"/>
        <v>-163760000</v>
      </c>
      <c r="S67" s="145">
        <f t="shared" si="20"/>
        <v>0.30903427413821349</v>
      </c>
      <c r="T67" s="146">
        <f t="shared" si="21"/>
        <v>0.40722951089641546</v>
      </c>
      <c r="U67" s="142">
        <f t="shared" si="22"/>
        <v>-0.31940083087905446</v>
      </c>
      <c r="V67" s="374" t="s">
        <v>141</v>
      </c>
      <c r="W67" s="374"/>
      <c r="X67" s="375"/>
    </row>
    <row r="68" spans="2:24" ht="16.5" hidden="1" thickTop="1" thickBot="1" x14ac:dyDescent="0.3">
      <c r="B68" s="21"/>
      <c r="C68" s="33" t="s">
        <v>101</v>
      </c>
      <c r="D68" s="118">
        <v>871759163</v>
      </c>
      <c r="E68" s="119">
        <v>754545087.63</v>
      </c>
      <c r="F68" s="142">
        <f t="shared" si="11"/>
        <v>0.86554305323659675</v>
      </c>
      <c r="G68" s="118">
        <v>811895712.78999996</v>
      </c>
      <c r="H68" s="119">
        <v>756185700</v>
      </c>
      <c r="I68" s="142">
        <f t="shared" si="13"/>
        <v>0.93138279718394135</v>
      </c>
      <c r="J68" s="118">
        <v>1067021050</v>
      </c>
      <c r="K68" s="119">
        <v>918454383.33333337</v>
      </c>
      <c r="L68" s="142">
        <f t="shared" si="14"/>
        <v>0.86076500865032923</v>
      </c>
      <c r="M68" s="118">
        <v>1262109745</v>
      </c>
      <c r="N68" s="119">
        <v>904300621.32999992</v>
      </c>
      <c r="O68" s="142">
        <f t="shared" si="16"/>
        <v>0.71649919899002124</v>
      </c>
      <c r="P68" s="118">
        <f t="shared" si="17"/>
        <v>1640612.3700000048</v>
      </c>
      <c r="Q68" s="119">
        <f t="shared" si="18"/>
        <v>162268683.33333337</v>
      </c>
      <c r="R68" s="133">
        <f t="shared" si="19"/>
        <v>-14153762.003333449</v>
      </c>
      <c r="S68" s="145">
        <f t="shared" si="20"/>
        <v>2.1743066079100704E-3</v>
      </c>
      <c r="T68" s="146">
        <f t="shared" si="21"/>
        <v>0.21458840511442268</v>
      </c>
      <c r="U68" s="142">
        <f t="shared" si="22"/>
        <v>-1.5410413690841618E-2</v>
      </c>
      <c r="V68" s="374" t="s">
        <v>135</v>
      </c>
      <c r="W68" s="374"/>
      <c r="X68" s="375"/>
    </row>
    <row r="69" spans="2:24" ht="16.5" hidden="1" thickTop="1" thickBot="1" x14ac:dyDescent="0.3">
      <c r="B69" s="21"/>
      <c r="C69" s="33" t="s">
        <v>103</v>
      </c>
      <c r="D69" s="118">
        <v>187409213</v>
      </c>
      <c r="E69" s="119">
        <v>116702735.84999999</v>
      </c>
      <c r="F69" s="142">
        <f t="shared" si="11"/>
        <v>0.62271610867924621</v>
      </c>
      <c r="G69" s="118">
        <v>114634127.31999999</v>
      </c>
      <c r="H69" s="119">
        <v>109378817.2</v>
      </c>
      <c r="I69" s="142">
        <f t="shared" si="13"/>
        <v>0.95415579772915404</v>
      </c>
      <c r="J69" s="118">
        <v>204065748.88</v>
      </c>
      <c r="K69" s="119">
        <v>188254087</v>
      </c>
      <c r="L69" s="142">
        <f t="shared" si="14"/>
        <v>0.92251682623477405</v>
      </c>
      <c r="M69" s="118">
        <v>96735000</v>
      </c>
      <c r="N69" s="119">
        <v>25000000</v>
      </c>
      <c r="O69" s="142">
        <f t="shared" si="16"/>
        <v>0.25843800072362638</v>
      </c>
      <c r="P69" s="135">
        <f t="shared" si="17"/>
        <v>-7323918.6499999911</v>
      </c>
      <c r="Q69" s="119">
        <f t="shared" si="18"/>
        <v>78875269.799999997</v>
      </c>
      <c r="R69" s="133">
        <f t="shared" si="19"/>
        <v>-163254087</v>
      </c>
      <c r="S69" s="145">
        <f t="shared" si="20"/>
        <v>-6.2757043325989748E-2</v>
      </c>
      <c r="T69" s="146">
        <f t="shared" si="21"/>
        <v>0.72112015670983132</v>
      </c>
      <c r="U69" s="142">
        <f t="shared" si="22"/>
        <v>-0.8672007583027932</v>
      </c>
      <c r="V69" s="374" t="s">
        <v>135</v>
      </c>
      <c r="W69" s="374"/>
      <c r="X69" s="375"/>
    </row>
    <row r="70" spans="2:24" ht="16.5" hidden="1" thickTop="1" thickBot="1" x14ac:dyDescent="0.3">
      <c r="B70" s="21"/>
      <c r="C70" s="33" t="s">
        <v>104</v>
      </c>
      <c r="D70" s="118">
        <v>92033687</v>
      </c>
      <c r="E70" s="119">
        <v>63695735</v>
      </c>
      <c r="F70" s="142">
        <f t="shared" si="11"/>
        <v>0.69209152731216772</v>
      </c>
      <c r="G70" s="118">
        <v>118705809.40000001</v>
      </c>
      <c r="H70" s="119">
        <v>118086475.59</v>
      </c>
      <c r="I70" s="142">
        <f t="shared" si="13"/>
        <v>0.99478261583716554</v>
      </c>
      <c r="J70" s="118">
        <v>136968899.91</v>
      </c>
      <c r="K70" s="119">
        <v>100519431.00999999</v>
      </c>
      <c r="L70" s="142">
        <f t="shared" si="14"/>
        <v>0.73388507227589361</v>
      </c>
      <c r="M70" s="118">
        <v>145281264</v>
      </c>
      <c r="N70" s="119">
        <v>112860140.63</v>
      </c>
      <c r="O70" s="142">
        <f t="shared" si="16"/>
        <v>0.77683892280838085</v>
      </c>
      <c r="P70" s="118">
        <f t="shared" si="17"/>
        <v>54390740.590000004</v>
      </c>
      <c r="Q70" s="134">
        <f t="shared" si="18"/>
        <v>-17567044.580000013</v>
      </c>
      <c r="R70" s="136">
        <f t="shared" si="19"/>
        <v>12340709.620000005</v>
      </c>
      <c r="S70" s="145">
        <f t="shared" si="20"/>
        <v>0.85391495348942903</v>
      </c>
      <c r="T70" s="146">
        <f t="shared" si="21"/>
        <v>-0.14876423817570228</v>
      </c>
      <c r="U70" s="142">
        <f t="shared" si="22"/>
        <v>0.12276939389730845</v>
      </c>
      <c r="V70" s="374" t="s">
        <v>139</v>
      </c>
      <c r="W70" s="374"/>
      <c r="X70" s="375"/>
    </row>
    <row r="71" spans="2:24" ht="16.5" hidden="1" thickTop="1" thickBot="1" x14ac:dyDescent="0.3">
      <c r="B71" s="21"/>
      <c r="C71" s="33" t="s">
        <v>127</v>
      </c>
      <c r="D71" s="118">
        <v>120355930</v>
      </c>
      <c r="E71" s="119">
        <v>8998902.7100000009</v>
      </c>
      <c r="F71" s="142">
        <f t="shared" si="11"/>
        <v>7.4769084581042256E-2</v>
      </c>
      <c r="G71" s="118">
        <v>47959594.880000003</v>
      </c>
      <c r="H71" s="119">
        <v>17503292.859999999</v>
      </c>
      <c r="I71" s="142">
        <f t="shared" si="13"/>
        <v>0.36495914746142238</v>
      </c>
      <c r="J71" s="118">
        <v>26557724.579999998</v>
      </c>
      <c r="K71" s="119">
        <v>10500000</v>
      </c>
      <c r="L71" s="142">
        <f t="shared" si="14"/>
        <v>0.39536519660676445</v>
      </c>
      <c r="M71" s="118">
        <v>24740757</v>
      </c>
      <c r="N71" s="119">
        <v>7000000</v>
      </c>
      <c r="O71" s="142">
        <f t="shared" si="16"/>
        <v>0.28293394579640391</v>
      </c>
      <c r="P71" s="118">
        <f t="shared" si="17"/>
        <v>8504390.1499999985</v>
      </c>
      <c r="Q71" s="134">
        <f t="shared" si="18"/>
        <v>-7003292.8599999994</v>
      </c>
      <c r="R71" s="133">
        <f t="shared" si="19"/>
        <v>-3500000</v>
      </c>
      <c r="S71" s="145">
        <f t="shared" si="20"/>
        <v>0.94504746012527985</v>
      </c>
      <c r="T71" s="146">
        <f t="shared" si="21"/>
        <v>-0.40011287681785379</v>
      </c>
      <c r="U71" s="142">
        <f t="shared" si="22"/>
        <v>-0.33333333333333337</v>
      </c>
      <c r="V71" s="374" t="s">
        <v>135</v>
      </c>
      <c r="W71" s="374"/>
      <c r="X71" s="375"/>
    </row>
    <row r="72" spans="2:24" ht="16.5" hidden="1" thickTop="1" thickBot="1" x14ac:dyDescent="0.3">
      <c r="B72" s="21"/>
      <c r="C72" s="33" t="s">
        <v>128</v>
      </c>
      <c r="D72" s="118">
        <v>88836751</v>
      </c>
      <c r="E72" s="119">
        <v>27391095</v>
      </c>
      <c r="F72" s="142">
        <f t="shared" si="11"/>
        <v>0.30833067049018936</v>
      </c>
      <c r="G72" s="118">
        <v>82000000</v>
      </c>
      <c r="H72" s="119">
        <v>13471620</v>
      </c>
      <c r="I72" s="142">
        <f t="shared" si="13"/>
        <v>0.16428804878048781</v>
      </c>
      <c r="J72" s="118">
        <v>28454674</v>
      </c>
      <c r="K72" s="119">
        <v>8000000</v>
      </c>
      <c r="L72" s="142">
        <f t="shared" si="14"/>
        <v>0.28114888963408963</v>
      </c>
      <c r="M72" s="118">
        <v>132000000</v>
      </c>
      <c r="N72" s="119">
        <v>0</v>
      </c>
      <c r="O72" s="142">
        <f t="shared" si="16"/>
        <v>0</v>
      </c>
      <c r="P72" s="135">
        <f t="shared" si="17"/>
        <v>-13919475</v>
      </c>
      <c r="Q72" s="134">
        <f t="shared" si="18"/>
        <v>-5471620</v>
      </c>
      <c r="R72" s="133">
        <f t="shared" si="19"/>
        <v>-8000000</v>
      </c>
      <c r="S72" s="145">
        <f t="shared" si="20"/>
        <v>-0.50817519343421647</v>
      </c>
      <c r="T72" s="146">
        <f t="shared" si="21"/>
        <v>-0.40615902170637241</v>
      </c>
      <c r="U72" s="142">
        <f t="shared" si="22"/>
        <v>-1</v>
      </c>
      <c r="V72" s="374" t="s">
        <v>135</v>
      </c>
      <c r="W72" s="374"/>
      <c r="X72" s="375"/>
    </row>
    <row r="73" spans="2:24" ht="16.5" hidden="1" thickTop="1" thickBot="1" x14ac:dyDescent="0.3">
      <c r="B73" s="21"/>
      <c r="C73" s="33" t="s">
        <v>129</v>
      </c>
      <c r="D73" s="118">
        <v>24000000</v>
      </c>
      <c r="E73" s="119">
        <v>23475000</v>
      </c>
      <c r="F73" s="142">
        <f t="shared" si="11"/>
        <v>0.97812500000000002</v>
      </c>
      <c r="G73" s="118">
        <v>33500000</v>
      </c>
      <c r="H73" s="119">
        <v>22300000</v>
      </c>
      <c r="I73" s="142">
        <f t="shared" si="13"/>
        <v>0.66567164179104477</v>
      </c>
      <c r="J73" s="118">
        <v>40500000</v>
      </c>
      <c r="K73" s="119">
        <v>40500000</v>
      </c>
      <c r="L73" s="142">
        <f t="shared" si="14"/>
        <v>1</v>
      </c>
      <c r="M73" s="118">
        <v>49420000</v>
      </c>
      <c r="N73" s="119">
        <v>0</v>
      </c>
      <c r="O73" s="142">
        <f t="shared" si="16"/>
        <v>0</v>
      </c>
      <c r="P73" s="135">
        <f t="shared" si="17"/>
        <v>-1175000</v>
      </c>
      <c r="Q73" s="119">
        <f t="shared" si="18"/>
        <v>18200000</v>
      </c>
      <c r="R73" s="133">
        <f t="shared" si="19"/>
        <v>-40500000</v>
      </c>
      <c r="S73" s="145">
        <f t="shared" si="20"/>
        <v>-5.0053248136315176E-2</v>
      </c>
      <c r="T73" s="146">
        <f t="shared" si="21"/>
        <v>0.81614349775784745</v>
      </c>
      <c r="U73" s="142">
        <f t="shared" si="22"/>
        <v>-1</v>
      </c>
      <c r="V73" s="374" t="s">
        <v>135</v>
      </c>
      <c r="W73" s="374"/>
      <c r="X73" s="375"/>
    </row>
    <row r="74" spans="2:24" ht="16.5" hidden="1" thickTop="1" thickBot="1" x14ac:dyDescent="0.3">
      <c r="B74" s="85"/>
      <c r="C74" s="164" t="s">
        <v>105</v>
      </c>
      <c r="D74" s="200">
        <v>45000000</v>
      </c>
      <c r="E74" s="201">
        <v>45000000</v>
      </c>
      <c r="F74" s="202">
        <f t="shared" si="11"/>
        <v>1</v>
      </c>
      <c r="G74" s="200">
        <v>91000000</v>
      </c>
      <c r="H74" s="201">
        <v>87976079</v>
      </c>
      <c r="I74" s="202">
        <f t="shared" si="13"/>
        <v>0.96677009890109888</v>
      </c>
      <c r="J74" s="200">
        <v>125700000</v>
      </c>
      <c r="K74" s="201">
        <v>123700000</v>
      </c>
      <c r="L74" s="202">
        <f t="shared" si="14"/>
        <v>0.98408910103420844</v>
      </c>
      <c r="M74" s="200">
        <v>130000000</v>
      </c>
      <c r="N74" s="201">
        <v>0</v>
      </c>
      <c r="O74" s="202">
        <f t="shared" si="16"/>
        <v>0</v>
      </c>
      <c r="P74" s="200">
        <f t="shared" si="17"/>
        <v>42976079</v>
      </c>
      <c r="Q74" s="201">
        <f t="shared" si="18"/>
        <v>35723921</v>
      </c>
      <c r="R74" s="203">
        <f t="shared" si="19"/>
        <v>-123700000</v>
      </c>
      <c r="S74" s="204">
        <f t="shared" si="20"/>
        <v>0.95502397777777781</v>
      </c>
      <c r="T74" s="205">
        <f t="shared" si="21"/>
        <v>0.4060640279274097</v>
      </c>
      <c r="U74" s="202">
        <f t="shared" si="22"/>
        <v>-1</v>
      </c>
      <c r="V74" s="376" t="s">
        <v>135</v>
      </c>
      <c r="W74" s="376"/>
      <c r="X74" s="377"/>
    </row>
    <row r="75" spans="2:24" ht="86.25" customHeight="1" thickTop="1" x14ac:dyDescent="0.25">
      <c r="B75" s="343" t="s">
        <v>51</v>
      </c>
      <c r="C75" s="109" t="s">
        <v>207</v>
      </c>
      <c r="D75" s="118">
        <f>SUM(D58:D74)</f>
        <v>3063172643.2600002</v>
      </c>
      <c r="E75" s="119">
        <f>SUM(E58:E74)</f>
        <v>1378975210.6999998</v>
      </c>
      <c r="F75" s="142">
        <f t="shared" si="11"/>
        <v>0.45017874318452289</v>
      </c>
      <c r="G75" s="118">
        <f t="shared" ref="G75:H75" si="30">SUM(G58:G74)</f>
        <v>2556038599.9700003</v>
      </c>
      <c r="H75" s="119">
        <f t="shared" si="30"/>
        <v>1591123436.4699998</v>
      </c>
      <c r="I75" s="142">
        <f t="shared" si="13"/>
        <v>0.62249585608318847</v>
      </c>
      <c r="J75" s="118">
        <f t="shared" ref="J75:K75" si="31">SUM(J58:J74)</f>
        <v>3076162680</v>
      </c>
      <c r="K75" s="119">
        <f t="shared" si="31"/>
        <v>2040896296.0533335</v>
      </c>
      <c r="L75" s="142">
        <f t="shared" si="14"/>
        <v>0.66345525525110838</v>
      </c>
      <c r="M75" s="118">
        <f t="shared" ref="M75:N75" si="32">SUM(M58:M74)</f>
        <v>3271890763.5</v>
      </c>
      <c r="N75" s="119">
        <f t="shared" si="32"/>
        <v>1517364673.46</v>
      </c>
      <c r="O75" s="142">
        <f t="shared" si="16"/>
        <v>0.4637577422776939</v>
      </c>
      <c r="P75" s="118">
        <f t="shared" si="17"/>
        <v>212148225.76999998</v>
      </c>
      <c r="Q75" s="119">
        <f t="shared" si="18"/>
        <v>449772859.58333373</v>
      </c>
      <c r="R75" s="133">
        <f t="shared" si="19"/>
        <v>-523531622.59333348</v>
      </c>
      <c r="S75" s="145">
        <f t="shared" si="20"/>
        <v>0.15384484370992335</v>
      </c>
      <c r="T75" s="146">
        <f t="shared" si="21"/>
        <v>0.28267628348255691</v>
      </c>
      <c r="U75" s="142">
        <f t="shared" si="22"/>
        <v>-0.25652044330019808</v>
      </c>
      <c r="V75" s="328" t="s">
        <v>210</v>
      </c>
      <c r="W75" s="329"/>
      <c r="X75" s="330"/>
    </row>
    <row r="76" spans="2:24" ht="30" hidden="1" customHeight="1" x14ac:dyDescent="0.25">
      <c r="B76" s="344"/>
      <c r="C76" s="110" t="s">
        <v>142</v>
      </c>
      <c r="D76" s="118">
        <v>876546252</v>
      </c>
      <c r="E76" s="119">
        <v>665826675</v>
      </c>
      <c r="F76" s="142">
        <f t="shared" si="11"/>
        <v>0.75960244365975571</v>
      </c>
      <c r="G76" s="118">
        <v>800000000</v>
      </c>
      <c r="H76" s="119">
        <v>507505918</v>
      </c>
      <c r="I76" s="142">
        <f t="shared" si="13"/>
        <v>0.63438239750000003</v>
      </c>
      <c r="J76" s="118" t="s">
        <v>147</v>
      </c>
      <c r="K76" s="119">
        <v>0</v>
      </c>
      <c r="L76" s="142" t="e">
        <f t="shared" si="14"/>
        <v>#VALUE!</v>
      </c>
      <c r="M76" s="118" t="s">
        <v>147</v>
      </c>
      <c r="N76" s="119">
        <v>0</v>
      </c>
      <c r="O76" s="142" t="e">
        <f t="shared" si="16"/>
        <v>#VALUE!</v>
      </c>
      <c r="P76" s="135">
        <f t="shared" si="17"/>
        <v>-158320757</v>
      </c>
      <c r="Q76" s="134">
        <f t="shared" si="18"/>
        <v>-507505918</v>
      </c>
      <c r="R76" s="136">
        <f t="shared" si="19"/>
        <v>0</v>
      </c>
      <c r="S76" s="145">
        <f t="shared" si="20"/>
        <v>-0.23778073625542262</v>
      </c>
      <c r="T76" s="146">
        <f t="shared" si="21"/>
        <v>-1</v>
      </c>
      <c r="U76" s="142" t="e">
        <f t="shared" si="22"/>
        <v>#DIV/0!</v>
      </c>
      <c r="V76" s="331" t="s">
        <v>108</v>
      </c>
      <c r="W76" s="332"/>
      <c r="X76" s="333"/>
    </row>
    <row r="77" spans="2:24" ht="30" hidden="1" customHeight="1" x14ac:dyDescent="0.25">
      <c r="B77" s="344"/>
      <c r="C77" s="110" t="s">
        <v>143</v>
      </c>
      <c r="D77" s="118">
        <v>49900000</v>
      </c>
      <c r="E77" s="119">
        <v>49900000</v>
      </c>
      <c r="F77" s="142">
        <f t="shared" si="11"/>
        <v>1</v>
      </c>
      <c r="G77" s="118" t="s">
        <v>147</v>
      </c>
      <c r="H77" s="119">
        <v>0</v>
      </c>
      <c r="I77" s="142" t="e">
        <f t="shared" si="13"/>
        <v>#VALUE!</v>
      </c>
      <c r="J77" s="118" t="s">
        <v>147</v>
      </c>
      <c r="K77" s="119">
        <v>0</v>
      </c>
      <c r="L77" s="142" t="e">
        <f t="shared" si="14"/>
        <v>#VALUE!</v>
      </c>
      <c r="M77" s="118" t="s">
        <v>147</v>
      </c>
      <c r="N77" s="119">
        <v>0</v>
      </c>
      <c r="O77" s="142" t="e">
        <f t="shared" si="16"/>
        <v>#VALUE!</v>
      </c>
      <c r="P77" s="135">
        <f t="shared" si="17"/>
        <v>-49900000</v>
      </c>
      <c r="Q77" s="119">
        <f t="shared" si="18"/>
        <v>0</v>
      </c>
      <c r="R77" s="136">
        <f t="shared" si="19"/>
        <v>0</v>
      </c>
      <c r="S77" s="145">
        <f t="shared" si="20"/>
        <v>-1</v>
      </c>
      <c r="T77" s="146" t="e">
        <f t="shared" si="21"/>
        <v>#DIV/0!</v>
      </c>
      <c r="U77" s="142" t="e">
        <f t="shared" si="22"/>
        <v>#DIV/0!</v>
      </c>
      <c r="V77" s="328" t="s">
        <v>108</v>
      </c>
      <c r="W77" s="329"/>
      <c r="X77" s="330"/>
    </row>
    <row r="78" spans="2:24" ht="30" hidden="1" customHeight="1" x14ac:dyDescent="0.25">
      <c r="B78" s="344"/>
      <c r="C78" s="110" t="s">
        <v>144</v>
      </c>
      <c r="D78" s="118">
        <v>331373580</v>
      </c>
      <c r="E78" s="119">
        <v>323973580</v>
      </c>
      <c r="F78" s="142">
        <f t="shared" si="11"/>
        <v>0.97766870853131982</v>
      </c>
      <c r="G78" s="118" t="s">
        <v>147</v>
      </c>
      <c r="H78" s="119">
        <v>0</v>
      </c>
      <c r="I78" s="142" t="e">
        <f t="shared" si="13"/>
        <v>#VALUE!</v>
      </c>
      <c r="J78" s="118" t="s">
        <v>147</v>
      </c>
      <c r="K78" s="119">
        <v>0</v>
      </c>
      <c r="L78" s="142" t="e">
        <f t="shared" si="14"/>
        <v>#VALUE!</v>
      </c>
      <c r="M78" s="118" t="s">
        <v>147</v>
      </c>
      <c r="N78" s="119">
        <v>0</v>
      </c>
      <c r="O78" s="142" t="e">
        <f t="shared" si="16"/>
        <v>#VALUE!</v>
      </c>
      <c r="P78" s="135">
        <f t="shared" si="17"/>
        <v>-323973580</v>
      </c>
      <c r="Q78" s="119">
        <f t="shared" si="18"/>
        <v>0</v>
      </c>
      <c r="R78" s="136">
        <f t="shared" si="19"/>
        <v>0</v>
      </c>
      <c r="S78" s="145">
        <f t="shared" si="20"/>
        <v>-1</v>
      </c>
      <c r="T78" s="146" t="e">
        <f t="shared" si="21"/>
        <v>#DIV/0!</v>
      </c>
      <c r="U78" s="142" t="e">
        <f t="shared" si="22"/>
        <v>#DIV/0!</v>
      </c>
      <c r="V78" s="331" t="s">
        <v>108</v>
      </c>
      <c r="W78" s="332"/>
      <c r="X78" s="333"/>
    </row>
    <row r="79" spans="2:24" ht="30" hidden="1" customHeight="1" x14ac:dyDescent="0.25">
      <c r="B79" s="344"/>
      <c r="C79" s="110" t="s">
        <v>107</v>
      </c>
      <c r="D79" s="118">
        <v>153591047</v>
      </c>
      <c r="E79" s="119">
        <v>137762060</v>
      </c>
      <c r="F79" s="142">
        <f t="shared" si="11"/>
        <v>0.89694069212250371</v>
      </c>
      <c r="G79" s="118">
        <v>250485000</v>
      </c>
      <c r="H79" s="119">
        <v>228265137</v>
      </c>
      <c r="I79" s="142">
        <f t="shared" si="13"/>
        <v>0.91129264027786094</v>
      </c>
      <c r="J79" s="118" t="s">
        <v>147</v>
      </c>
      <c r="K79" s="119">
        <v>0</v>
      </c>
      <c r="L79" s="142" t="e">
        <f t="shared" si="14"/>
        <v>#VALUE!</v>
      </c>
      <c r="M79" s="118" t="s">
        <v>147</v>
      </c>
      <c r="N79" s="119">
        <v>0</v>
      </c>
      <c r="O79" s="142" t="e">
        <f t="shared" si="16"/>
        <v>#VALUE!</v>
      </c>
      <c r="P79" s="118">
        <f t="shared" si="17"/>
        <v>90503077</v>
      </c>
      <c r="Q79" s="134">
        <f t="shared" si="18"/>
        <v>-228265137</v>
      </c>
      <c r="R79" s="136">
        <f t="shared" si="19"/>
        <v>0</v>
      </c>
      <c r="S79" s="145">
        <f t="shared" si="20"/>
        <v>0.65695211729557479</v>
      </c>
      <c r="T79" s="146">
        <f t="shared" si="21"/>
        <v>-1</v>
      </c>
      <c r="U79" s="142" t="e">
        <f t="shared" si="22"/>
        <v>#DIV/0!</v>
      </c>
      <c r="V79" s="328" t="s">
        <v>108</v>
      </c>
      <c r="W79" s="329"/>
      <c r="X79" s="330"/>
    </row>
    <row r="80" spans="2:24" ht="30" hidden="1" customHeight="1" x14ac:dyDescent="0.25">
      <c r="B80" s="344"/>
      <c r="C80" s="110" t="s">
        <v>109</v>
      </c>
      <c r="D80" s="118">
        <v>209597819</v>
      </c>
      <c r="E80" s="119">
        <v>155976722</v>
      </c>
      <c r="F80" s="142">
        <f t="shared" si="11"/>
        <v>0.74417149350203882</v>
      </c>
      <c r="G80" s="118">
        <v>216150000</v>
      </c>
      <c r="H80" s="119">
        <v>201829439</v>
      </c>
      <c r="I80" s="142">
        <f t="shared" si="13"/>
        <v>0.93374711542910016</v>
      </c>
      <c r="J80" s="118" t="s">
        <v>147</v>
      </c>
      <c r="K80" s="119">
        <v>0</v>
      </c>
      <c r="L80" s="142" t="e">
        <f t="shared" si="14"/>
        <v>#VALUE!</v>
      </c>
      <c r="M80" s="118" t="s">
        <v>147</v>
      </c>
      <c r="N80" s="119">
        <v>0</v>
      </c>
      <c r="O80" s="142" t="e">
        <f t="shared" si="16"/>
        <v>#VALUE!</v>
      </c>
      <c r="P80" s="118">
        <f t="shared" si="17"/>
        <v>45852717</v>
      </c>
      <c r="Q80" s="134">
        <f t="shared" si="18"/>
        <v>-201829439</v>
      </c>
      <c r="R80" s="136">
        <f t="shared" si="19"/>
        <v>0</v>
      </c>
      <c r="S80" s="145">
        <f t="shared" si="20"/>
        <v>0.29397153890694017</v>
      </c>
      <c r="T80" s="146">
        <f t="shared" si="21"/>
        <v>-1</v>
      </c>
      <c r="U80" s="142" t="e">
        <f t="shared" si="22"/>
        <v>#DIV/0!</v>
      </c>
      <c r="V80" s="331" t="s">
        <v>108</v>
      </c>
      <c r="W80" s="332"/>
      <c r="X80" s="333"/>
    </row>
    <row r="81" spans="2:24" ht="30" hidden="1" customHeight="1" x14ac:dyDescent="0.25">
      <c r="B81" s="344"/>
      <c r="C81" s="110" t="s">
        <v>145</v>
      </c>
      <c r="D81" s="118">
        <v>60345620</v>
      </c>
      <c r="E81" s="119">
        <v>59655240</v>
      </c>
      <c r="F81" s="142">
        <f t="shared" si="11"/>
        <v>0.98855956737208106</v>
      </c>
      <c r="G81" s="118">
        <v>96000000</v>
      </c>
      <c r="H81" s="119">
        <v>88416631</v>
      </c>
      <c r="I81" s="142">
        <f t="shared" si="13"/>
        <v>0.92100657291666665</v>
      </c>
      <c r="J81" s="118" t="s">
        <v>147</v>
      </c>
      <c r="K81" s="119">
        <v>0</v>
      </c>
      <c r="L81" s="142" t="e">
        <f t="shared" si="14"/>
        <v>#VALUE!</v>
      </c>
      <c r="M81" s="118" t="s">
        <v>147</v>
      </c>
      <c r="N81" s="119">
        <v>0</v>
      </c>
      <c r="O81" s="142" t="e">
        <f t="shared" si="16"/>
        <v>#VALUE!</v>
      </c>
      <c r="P81" s="118">
        <f t="shared" si="17"/>
        <v>28761391</v>
      </c>
      <c r="Q81" s="134">
        <f t="shared" si="18"/>
        <v>-88416631</v>
      </c>
      <c r="R81" s="136">
        <f t="shared" si="19"/>
        <v>0</v>
      </c>
      <c r="S81" s="145">
        <f t="shared" si="20"/>
        <v>0.48212681735921281</v>
      </c>
      <c r="T81" s="146">
        <f t="shared" si="21"/>
        <v>-1</v>
      </c>
      <c r="U81" s="142" t="e">
        <f t="shared" si="22"/>
        <v>#DIV/0!</v>
      </c>
      <c r="V81" s="328" t="s">
        <v>108</v>
      </c>
      <c r="W81" s="329"/>
      <c r="X81" s="330"/>
    </row>
    <row r="82" spans="2:24" ht="30" hidden="1" customHeight="1" x14ac:dyDescent="0.25">
      <c r="B82" s="344"/>
      <c r="C82" s="110" t="s">
        <v>146</v>
      </c>
      <c r="D82" s="118" t="s">
        <v>147</v>
      </c>
      <c r="E82" s="119">
        <v>0</v>
      </c>
      <c r="F82" s="142" t="e">
        <f t="shared" si="11"/>
        <v>#VALUE!</v>
      </c>
      <c r="G82" s="118" t="s">
        <v>147</v>
      </c>
      <c r="H82" s="119">
        <v>0</v>
      </c>
      <c r="I82" s="142" t="e">
        <f t="shared" si="13"/>
        <v>#VALUE!</v>
      </c>
      <c r="J82" s="118">
        <v>60500000</v>
      </c>
      <c r="K82" s="119">
        <v>60500000</v>
      </c>
      <c r="L82" s="142">
        <f t="shared" si="14"/>
        <v>1</v>
      </c>
      <c r="M82" s="118">
        <v>103500000</v>
      </c>
      <c r="N82" s="119">
        <v>58666667</v>
      </c>
      <c r="O82" s="142">
        <f t="shared" si="16"/>
        <v>0.56682770048309183</v>
      </c>
      <c r="P82" s="118">
        <f t="shared" si="17"/>
        <v>0</v>
      </c>
      <c r="Q82" s="119">
        <f t="shared" si="18"/>
        <v>60500000</v>
      </c>
      <c r="R82" s="133">
        <f t="shared" si="19"/>
        <v>-1833333</v>
      </c>
      <c r="S82" s="145" t="e">
        <f t="shared" si="20"/>
        <v>#DIV/0!</v>
      </c>
      <c r="T82" s="146" t="e">
        <f t="shared" si="21"/>
        <v>#DIV/0!</v>
      </c>
      <c r="U82" s="142">
        <f t="shared" si="22"/>
        <v>-3.0303024793388422E-2</v>
      </c>
      <c r="V82" s="331" t="s">
        <v>108</v>
      </c>
      <c r="W82" s="332"/>
      <c r="X82" s="333"/>
    </row>
    <row r="83" spans="2:24" ht="30" hidden="1" customHeight="1" x14ac:dyDescent="0.25">
      <c r="B83" s="344"/>
      <c r="C83" s="110" t="s">
        <v>148</v>
      </c>
      <c r="D83" s="118" t="s">
        <v>147</v>
      </c>
      <c r="E83" s="119">
        <v>0</v>
      </c>
      <c r="F83" s="142" t="e">
        <f t="shared" si="11"/>
        <v>#VALUE!</v>
      </c>
      <c r="G83" s="118" t="s">
        <v>147</v>
      </c>
      <c r="H83" s="119">
        <v>0</v>
      </c>
      <c r="I83" s="142" t="e">
        <f t="shared" si="13"/>
        <v>#VALUE!</v>
      </c>
      <c r="J83" s="118">
        <v>110000000</v>
      </c>
      <c r="K83" s="119">
        <v>109166666.66666667</v>
      </c>
      <c r="L83" s="142">
        <f t="shared" si="14"/>
        <v>0.99242424242424243</v>
      </c>
      <c r="M83" s="118" t="s">
        <v>147</v>
      </c>
      <c r="N83" s="119">
        <v>0</v>
      </c>
      <c r="O83" s="142" t="e">
        <f t="shared" si="16"/>
        <v>#VALUE!</v>
      </c>
      <c r="P83" s="118">
        <f t="shared" si="17"/>
        <v>0</v>
      </c>
      <c r="Q83" s="119">
        <f t="shared" si="18"/>
        <v>109166666.66666667</v>
      </c>
      <c r="R83" s="133">
        <f t="shared" si="19"/>
        <v>-109166666.66666667</v>
      </c>
      <c r="S83" s="145" t="e">
        <f t="shared" si="20"/>
        <v>#DIV/0!</v>
      </c>
      <c r="T83" s="146" t="e">
        <f t="shared" si="21"/>
        <v>#DIV/0!</v>
      </c>
      <c r="U83" s="142">
        <f t="shared" si="22"/>
        <v>-1</v>
      </c>
      <c r="V83" s="328" t="s">
        <v>108</v>
      </c>
      <c r="W83" s="329"/>
      <c r="X83" s="330"/>
    </row>
    <row r="84" spans="2:24" ht="30" hidden="1" customHeight="1" x14ac:dyDescent="0.25">
      <c r="B84" s="344"/>
      <c r="C84" s="110" t="s">
        <v>149</v>
      </c>
      <c r="D84" s="118" t="s">
        <v>147</v>
      </c>
      <c r="E84" s="119">
        <v>0</v>
      </c>
      <c r="F84" s="142" t="e">
        <f t="shared" si="11"/>
        <v>#VALUE!</v>
      </c>
      <c r="G84" s="118" t="s">
        <v>147</v>
      </c>
      <c r="H84" s="119">
        <v>0</v>
      </c>
      <c r="I84" s="142" t="e">
        <f t="shared" si="13"/>
        <v>#VALUE!</v>
      </c>
      <c r="J84" s="118" t="s">
        <v>147</v>
      </c>
      <c r="K84" s="119">
        <v>0</v>
      </c>
      <c r="L84" s="142" t="e">
        <f t="shared" si="14"/>
        <v>#VALUE!</v>
      </c>
      <c r="M84" s="118">
        <v>60500000</v>
      </c>
      <c r="N84" s="119">
        <v>60000000</v>
      </c>
      <c r="O84" s="142">
        <f t="shared" si="16"/>
        <v>0.99173553719008267</v>
      </c>
      <c r="P84" s="118">
        <f t="shared" si="17"/>
        <v>0</v>
      </c>
      <c r="Q84" s="119">
        <f t="shared" si="18"/>
        <v>0</v>
      </c>
      <c r="R84" s="136">
        <f t="shared" si="19"/>
        <v>60000000</v>
      </c>
      <c r="S84" s="145" t="e">
        <f t="shared" si="20"/>
        <v>#DIV/0!</v>
      </c>
      <c r="T84" s="146" t="e">
        <f t="shared" si="21"/>
        <v>#DIV/0!</v>
      </c>
      <c r="U84" s="142" t="e">
        <f t="shared" si="22"/>
        <v>#DIV/0!</v>
      </c>
      <c r="V84" s="334" t="s">
        <v>108</v>
      </c>
      <c r="W84" s="335"/>
      <c r="X84" s="336"/>
    </row>
    <row r="85" spans="2:24" ht="41.25" customHeight="1" thickBot="1" x14ac:dyDescent="0.3">
      <c r="B85" s="345"/>
      <c r="C85" s="111" t="s">
        <v>208</v>
      </c>
      <c r="D85" s="195">
        <f>SUM(D76:D84)</f>
        <v>1681354318</v>
      </c>
      <c r="E85" s="196">
        <f>SUM(E76:E84)</f>
        <v>1393094277</v>
      </c>
      <c r="F85" s="197">
        <f t="shared" ref="F85:F148" si="33">E85/D85</f>
        <v>0.82855485133978757</v>
      </c>
      <c r="G85" s="195">
        <f t="shared" ref="G85:H85" si="34">SUM(G76:G84)</f>
        <v>1362635000</v>
      </c>
      <c r="H85" s="196">
        <f t="shared" si="34"/>
        <v>1026017125</v>
      </c>
      <c r="I85" s="197">
        <f t="shared" ref="I85:I148" si="35">H85/G85</f>
        <v>0.75296548598854429</v>
      </c>
      <c r="J85" s="195">
        <f t="shared" ref="J85:K85" si="36">SUM(J76:J84)</f>
        <v>170500000</v>
      </c>
      <c r="K85" s="196">
        <f t="shared" si="36"/>
        <v>169666666.66666669</v>
      </c>
      <c r="L85" s="197">
        <f t="shared" ref="L85:L148" si="37">K85/J85</f>
        <v>0.99511241446725329</v>
      </c>
      <c r="M85" s="195">
        <f t="shared" ref="M85" si="38">SUM(M76:M84)</f>
        <v>164000000</v>
      </c>
      <c r="N85" s="196">
        <f>SUM(N76:N84)</f>
        <v>118666667</v>
      </c>
      <c r="O85" s="197">
        <f t="shared" ref="O85:O148" si="39">N85/M85</f>
        <v>0.72357723780487804</v>
      </c>
      <c r="P85" s="210">
        <f t="shared" ref="P85:P148" si="40">H85-E85</f>
        <v>-367077152</v>
      </c>
      <c r="Q85" s="211">
        <f t="shared" ref="Q85:Q148" si="41">K85-H85</f>
        <v>-856350458.33333325</v>
      </c>
      <c r="R85" s="212">
        <f t="shared" ref="R85:R148" si="42">N85-K85</f>
        <v>-50999999.666666687</v>
      </c>
      <c r="S85" s="171">
        <f t="shared" ref="S85:S148" si="43">H85/E85-1</f>
        <v>-0.263497710140977</v>
      </c>
      <c r="T85" s="172">
        <f t="shared" ref="T85:T148" si="44">K85/H85-1</f>
        <v>-0.83463563859456369</v>
      </c>
      <c r="U85" s="173">
        <f t="shared" ref="U85:U148" si="45">N85/K85-1</f>
        <v>-0.30058938899803544</v>
      </c>
      <c r="V85" s="331" t="s">
        <v>211</v>
      </c>
      <c r="W85" s="332"/>
      <c r="X85" s="333"/>
    </row>
    <row r="86" spans="2:24" ht="30" customHeight="1" thickTop="1" x14ac:dyDescent="0.25">
      <c r="B86" s="344" t="s">
        <v>52</v>
      </c>
      <c r="C86" s="110" t="s">
        <v>207</v>
      </c>
      <c r="D86" s="114">
        <v>4923354146</v>
      </c>
      <c r="E86" s="206">
        <v>4407579947.75</v>
      </c>
      <c r="F86" s="207">
        <f t="shared" si="33"/>
        <v>0.89523926515238739</v>
      </c>
      <c r="G86" s="114">
        <v>5188335522.0600004</v>
      </c>
      <c r="H86" s="206">
        <v>4524372366.9200001</v>
      </c>
      <c r="I86" s="207">
        <f t="shared" si="35"/>
        <v>0.8720277144149734</v>
      </c>
      <c r="J86" s="114"/>
      <c r="K86" s="206"/>
      <c r="L86" s="207"/>
      <c r="M86" s="114">
        <v>6227387242.5</v>
      </c>
      <c r="N86" s="206">
        <v>3346765760.6300001</v>
      </c>
      <c r="O86" s="207">
        <f t="shared" si="39"/>
        <v>0.53742695456440459</v>
      </c>
      <c r="P86" s="114">
        <f t="shared" si="40"/>
        <v>116792419.17000008</v>
      </c>
      <c r="Q86" s="208">
        <f t="shared" si="41"/>
        <v>-4524372366.9200001</v>
      </c>
      <c r="R86" s="209">
        <f t="shared" si="42"/>
        <v>3346765760.6300001</v>
      </c>
      <c r="S86" s="185">
        <f t="shared" si="43"/>
        <v>2.6498082973995807E-2</v>
      </c>
      <c r="T86" s="186">
        <f t="shared" si="44"/>
        <v>-1</v>
      </c>
      <c r="U86" s="184"/>
      <c r="V86" s="334" t="s">
        <v>217</v>
      </c>
      <c r="W86" s="335"/>
      <c r="X86" s="336" t="str">
        <f t="shared" si="23"/>
        <v/>
      </c>
    </row>
    <row r="87" spans="2:24" ht="30" hidden="1" customHeight="1" x14ac:dyDescent="0.25">
      <c r="B87" s="344"/>
      <c r="C87" s="66" t="s">
        <v>150</v>
      </c>
      <c r="D87" s="121">
        <v>361836667</v>
      </c>
      <c r="E87" s="121">
        <v>348733332</v>
      </c>
      <c r="F87" s="143">
        <f t="shared" si="33"/>
        <v>0.96378660264411509</v>
      </c>
      <c r="G87" s="121">
        <v>269985000</v>
      </c>
      <c r="H87" s="121">
        <v>259783468</v>
      </c>
      <c r="I87" s="143">
        <f t="shared" si="35"/>
        <v>0.96221444895086761</v>
      </c>
      <c r="J87" s="121"/>
      <c r="K87" s="121"/>
      <c r="L87" s="143" t="e">
        <f t="shared" si="37"/>
        <v>#DIV/0!</v>
      </c>
      <c r="M87" s="121" t="s">
        <v>134</v>
      </c>
      <c r="N87" s="121" t="s">
        <v>134</v>
      </c>
      <c r="O87" s="143" t="e">
        <f t="shared" si="39"/>
        <v>#VALUE!</v>
      </c>
      <c r="P87" s="137">
        <f t="shared" si="40"/>
        <v>-88949864</v>
      </c>
      <c r="Q87" s="131">
        <f t="shared" si="41"/>
        <v>-259783468</v>
      </c>
      <c r="R87" s="122" t="e">
        <f t="shared" si="42"/>
        <v>#VALUE!</v>
      </c>
      <c r="S87" s="145">
        <f t="shared" si="43"/>
        <v>-0.25506556396507574</v>
      </c>
      <c r="T87" s="146">
        <f t="shared" si="44"/>
        <v>-1</v>
      </c>
      <c r="U87" s="142" t="e">
        <f t="shared" si="45"/>
        <v>#VALUE!</v>
      </c>
      <c r="V87" s="334"/>
      <c r="W87" s="335"/>
      <c r="X87" s="336" t="str">
        <f t="shared" si="23"/>
        <v/>
      </c>
    </row>
    <row r="88" spans="2:24" ht="30" hidden="1" customHeight="1" x14ac:dyDescent="0.25">
      <c r="B88" s="344"/>
      <c r="C88" s="66" t="s">
        <v>151</v>
      </c>
      <c r="D88" s="121">
        <v>793326666</v>
      </c>
      <c r="E88" s="121">
        <v>740983222</v>
      </c>
      <c r="F88" s="143">
        <f t="shared" si="33"/>
        <v>0.93402031440097844</v>
      </c>
      <c r="G88" s="121">
        <v>1335349756</v>
      </c>
      <c r="H88" s="121">
        <v>1266787333</v>
      </c>
      <c r="I88" s="143">
        <f t="shared" si="35"/>
        <v>0.948655831409011</v>
      </c>
      <c r="J88" s="121"/>
      <c r="K88" s="121"/>
      <c r="L88" s="143" t="e">
        <f t="shared" si="37"/>
        <v>#DIV/0!</v>
      </c>
      <c r="M88" s="121" t="s">
        <v>134</v>
      </c>
      <c r="N88" s="121" t="s">
        <v>134</v>
      </c>
      <c r="O88" s="143" t="e">
        <f t="shared" si="39"/>
        <v>#VALUE!</v>
      </c>
      <c r="P88" s="120">
        <f t="shared" si="40"/>
        <v>525804111</v>
      </c>
      <c r="Q88" s="131">
        <f t="shared" si="41"/>
        <v>-1266787333</v>
      </c>
      <c r="R88" s="122" t="e">
        <f t="shared" si="42"/>
        <v>#VALUE!</v>
      </c>
      <c r="S88" s="145">
        <f t="shared" si="43"/>
        <v>0.7096032614352501</v>
      </c>
      <c r="T88" s="146">
        <f t="shared" si="44"/>
        <v>-1</v>
      </c>
      <c r="U88" s="142" t="e">
        <f t="shared" si="45"/>
        <v>#VALUE!</v>
      </c>
      <c r="V88" s="337"/>
      <c r="W88" s="338"/>
      <c r="X88" s="339" t="str">
        <f t="shared" si="23"/>
        <v/>
      </c>
    </row>
    <row r="89" spans="2:24" ht="30" hidden="1" customHeight="1" x14ac:dyDescent="0.25">
      <c r="B89" s="344"/>
      <c r="C89" s="66" t="s">
        <v>152</v>
      </c>
      <c r="D89" s="121">
        <v>114836667</v>
      </c>
      <c r="E89" s="121">
        <v>95531443</v>
      </c>
      <c r="F89" s="143">
        <f t="shared" si="33"/>
        <v>0.83188972212159384</v>
      </c>
      <c r="G89" s="121">
        <v>106915244</v>
      </c>
      <c r="H89" s="121">
        <v>63346666</v>
      </c>
      <c r="I89" s="143">
        <f t="shared" si="35"/>
        <v>0.59249423777211785</v>
      </c>
      <c r="J89" s="121"/>
      <c r="K89" s="121"/>
      <c r="L89" s="143" t="e">
        <f t="shared" si="37"/>
        <v>#DIV/0!</v>
      </c>
      <c r="M89" s="121" t="s">
        <v>134</v>
      </c>
      <c r="N89" s="121" t="s">
        <v>134</v>
      </c>
      <c r="O89" s="143" t="e">
        <f t="shared" si="39"/>
        <v>#VALUE!</v>
      </c>
      <c r="P89" s="137">
        <f t="shared" si="40"/>
        <v>-32184777</v>
      </c>
      <c r="Q89" s="131">
        <f t="shared" si="41"/>
        <v>-63346666</v>
      </c>
      <c r="R89" s="122" t="e">
        <f t="shared" si="42"/>
        <v>#VALUE!</v>
      </c>
      <c r="S89" s="145">
        <f t="shared" si="43"/>
        <v>-0.33690244791968649</v>
      </c>
      <c r="T89" s="146">
        <f t="shared" si="44"/>
        <v>-1</v>
      </c>
      <c r="U89" s="142" t="e">
        <f t="shared" si="45"/>
        <v>#VALUE!</v>
      </c>
      <c r="V89" s="334"/>
      <c r="W89" s="335"/>
      <c r="X89" s="336"/>
    </row>
    <row r="90" spans="2:24" ht="30" hidden="1" customHeight="1" x14ac:dyDescent="0.25">
      <c r="B90" s="344"/>
      <c r="C90" s="66" t="s">
        <v>153</v>
      </c>
      <c r="D90" s="121">
        <v>1185700000</v>
      </c>
      <c r="E90" s="121">
        <v>1018043546.99</v>
      </c>
      <c r="F90" s="143">
        <f t="shared" si="33"/>
        <v>0.85860128783840772</v>
      </c>
      <c r="G90" s="121">
        <v>1202562833</v>
      </c>
      <c r="H90" s="121">
        <v>804995368</v>
      </c>
      <c r="I90" s="143">
        <f t="shared" si="35"/>
        <v>0.66939983999987795</v>
      </c>
      <c r="J90" s="121">
        <v>734006667</v>
      </c>
      <c r="K90" s="121">
        <v>734006667</v>
      </c>
      <c r="L90" s="143">
        <f t="shared" si="37"/>
        <v>1</v>
      </c>
      <c r="M90" s="121">
        <v>893000000</v>
      </c>
      <c r="N90" s="121">
        <v>421383900</v>
      </c>
      <c r="O90" s="143">
        <f t="shared" si="39"/>
        <v>0.47187446808510636</v>
      </c>
      <c r="P90" s="137">
        <f t="shared" si="40"/>
        <v>-213048178.99000001</v>
      </c>
      <c r="Q90" s="131">
        <f t="shared" si="41"/>
        <v>-70988701</v>
      </c>
      <c r="R90" s="132">
        <f t="shared" si="42"/>
        <v>-312622767</v>
      </c>
      <c r="S90" s="145">
        <f t="shared" si="43"/>
        <v>-0.20927216681438554</v>
      </c>
      <c r="T90" s="146">
        <f t="shared" si="44"/>
        <v>-8.818522916022542E-2</v>
      </c>
      <c r="U90" s="142">
        <f t="shared" si="45"/>
        <v>-0.42591270768389355</v>
      </c>
      <c r="V90" s="337"/>
      <c r="W90" s="338"/>
      <c r="X90" s="339"/>
    </row>
    <row r="91" spans="2:24" ht="30" hidden="1" customHeight="1" x14ac:dyDescent="0.25">
      <c r="B91" s="344"/>
      <c r="C91" s="66" t="s">
        <v>154</v>
      </c>
      <c r="D91" s="121">
        <v>294300000</v>
      </c>
      <c r="E91" s="121">
        <v>155880000</v>
      </c>
      <c r="F91" s="143">
        <f t="shared" si="33"/>
        <v>0.52966360856269112</v>
      </c>
      <c r="G91" s="121">
        <v>197437167</v>
      </c>
      <c r="H91" s="121">
        <v>90952767</v>
      </c>
      <c r="I91" s="143">
        <f t="shared" si="35"/>
        <v>0.46066689662336979</v>
      </c>
      <c r="J91" s="121">
        <v>45780000</v>
      </c>
      <c r="K91" s="121">
        <v>45780000</v>
      </c>
      <c r="L91" s="143">
        <f t="shared" si="37"/>
        <v>1</v>
      </c>
      <c r="M91" s="121">
        <v>107000000</v>
      </c>
      <c r="N91" s="121">
        <v>48216000</v>
      </c>
      <c r="O91" s="143">
        <f t="shared" si="39"/>
        <v>0.45061682242990653</v>
      </c>
      <c r="P91" s="137">
        <f t="shared" si="40"/>
        <v>-64927233</v>
      </c>
      <c r="Q91" s="131">
        <f t="shared" si="41"/>
        <v>-45172767</v>
      </c>
      <c r="R91" s="122">
        <f t="shared" si="42"/>
        <v>2436000</v>
      </c>
      <c r="S91" s="145">
        <f t="shared" si="43"/>
        <v>-0.41652061200923785</v>
      </c>
      <c r="T91" s="146">
        <f t="shared" si="44"/>
        <v>-0.49666182228408728</v>
      </c>
      <c r="U91" s="142">
        <f t="shared" si="45"/>
        <v>5.3211009174311874E-2</v>
      </c>
      <c r="V91" s="334"/>
      <c r="W91" s="335"/>
      <c r="X91" s="336"/>
    </row>
    <row r="92" spans="2:24" ht="30" hidden="1" customHeight="1" x14ac:dyDescent="0.25">
      <c r="B92" s="344"/>
      <c r="C92" s="66" t="s">
        <v>155</v>
      </c>
      <c r="D92" s="121">
        <v>600000000</v>
      </c>
      <c r="E92" s="121">
        <v>319396665</v>
      </c>
      <c r="F92" s="143">
        <f t="shared" si="33"/>
        <v>0.53232777499999995</v>
      </c>
      <c r="G92" s="121">
        <v>800000000</v>
      </c>
      <c r="H92" s="121">
        <v>478349998</v>
      </c>
      <c r="I92" s="143">
        <f t="shared" si="35"/>
        <v>0.59793749750000003</v>
      </c>
      <c r="J92" s="121">
        <v>1614034328</v>
      </c>
      <c r="K92" s="121">
        <v>1439565328</v>
      </c>
      <c r="L92" s="143">
        <f t="shared" si="37"/>
        <v>0.89190502520712189</v>
      </c>
      <c r="M92" s="121">
        <v>1000000000</v>
      </c>
      <c r="N92" s="121">
        <v>495460999</v>
      </c>
      <c r="O92" s="143">
        <f t="shared" si="39"/>
        <v>0.49546099900000001</v>
      </c>
      <c r="P92" s="120">
        <f t="shared" si="40"/>
        <v>158953333</v>
      </c>
      <c r="Q92" s="121">
        <f t="shared" si="41"/>
        <v>961215330</v>
      </c>
      <c r="R92" s="132">
        <f t="shared" si="42"/>
        <v>-944104329</v>
      </c>
      <c r="S92" s="145">
        <f t="shared" si="43"/>
        <v>0.49766747877596029</v>
      </c>
      <c r="T92" s="146">
        <f t="shared" si="44"/>
        <v>2.0094393937888131</v>
      </c>
      <c r="U92" s="142">
        <f t="shared" si="45"/>
        <v>-0.6558259709628127</v>
      </c>
      <c r="V92" s="337"/>
      <c r="W92" s="338"/>
      <c r="X92" s="339"/>
    </row>
    <row r="93" spans="2:24" ht="30" hidden="1" customHeight="1" x14ac:dyDescent="0.25">
      <c r="B93" s="344"/>
      <c r="C93" s="66" t="s">
        <v>156</v>
      </c>
      <c r="D93" s="121">
        <v>374000000</v>
      </c>
      <c r="E93" s="121">
        <v>363344724</v>
      </c>
      <c r="F93" s="143">
        <f t="shared" si="33"/>
        <v>0.97150995721925137</v>
      </c>
      <c r="G93" s="121">
        <v>600000000</v>
      </c>
      <c r="H93" s="121">
        <v>487883336</v>
      </c>
      <c r="I93" s="143">
        <f t="shared" si="35"/>
        <v>0.81313889333333333</v>
      </c>
      <c r="J93" s="121" t="s">
        <v>134</v>
      </c>
      <c r="K93" s="121" t="s">
        <v>134</v>
      </c>
      <c r="L93" s="143" t="e">
        <f t="shared" si="37"/>
        <v>#VALUE!</v>
      </c>
      <c r="M93" s="121" t="s">
        <v>134</v>
      </c>
      <c r="N93" s="121" t="s">
        <v>134</v>
      </c>
      <c r="O93" s="143" t="e">
        <f t="shared" si="39"/>
        <v>#VALUE!</v>
      </c>
      <c r="P93" s="120">
        <f t="shared" si="40"/>
        <v>124538612</v>
      </c>
      <c r="Q93" s="131" t="e">
        <f t="shared" si="41"/>
        <v>#VALUE!</v>
      </c>
      <c r="R93" s="122" t="e">
        <f t="shared" si="42"/>
        <v>#VALUE!</v>
      </c>
      <c r="S93" s="145">
        <f t="shared" si="43"/>
        <v>0.34275607645812411</v>
      </c>
      <c r="T93" s="146" t="e">
        <f t="shared" si="44"/>
        <v>#VALUE!</v>
      </c>
      <c r="U93" s="142" t="e">
        <f t="shared" si="45"/>
        <v>#VALUE!</v>
      </c>
      <c r="V93" s="334"/>
      <c r="W93" s="335"/>
      <c r="X93" s="336"/>
    </row>
    <row r="94" spans="2:24" ht="30" hidden="1" customHeight="1" x14ac:dyDescent="0.25">
      <c r="B94" s="344"/>
      <c r="C94" s="66" t="s">
        <v>157</v>
      </c>
      <c r="D94" s="121">
        <v>901000000</v>
      </c>
      <c r="E94" s="121">
        <v>800516665</v>
      </c>
      <c r="F94" s="143">
        <f t="shared" si="33"/>
        <v>0.88847576581576027</v>
      </c>
      <c r="G94" s="121">
        <v>600000000</v>
      </c>
      <c r="H94" s="121">
        <v>416616667</v>
      </c>
      <c r="I94" s="143">
        <f t="shared" si="35"/>
        <v>0.6943611116666667</v>
      </c>
      <c r="J94" s="121" t="s">
        <v>134</v>
      </c>
      <c r="K94" s="121" t="s">
        <v>134</v>
      </c>
      <c r="L94" s="143" t="e">
        <f t="shared" si="37"/>
        <v>#VALUE!</v>
      </c>
      <c r="M94" s="121" t="s">
        <v>134</v>
      </c>
      <c r="N94" s="121" t="s">
        <v>134</v>
      </c>
      <c r="O94" s="143" t="e">
        <f t="shared" si="39"/>
        <v>#VALUE!</v>
      </c>
      <c r="P94" s="137">
        <f t="shared" si="40"/>
        <v>-383899998</v>
      </c>
      <c r="Q94" s="131" t="e">
        <f t="shared" si="41"/>
        <v>#VALUE!</v>
      </c>
      <c r="R94" s="122" t="e">
        <f t="shared" si="42"/>
        <v>#VALUE!</v>
      </c>
      <c r="S94" s="145">
        <f t="shared" si="43"/>
        <v>-0.47956527925624137</v>
      </c>
      <c r="T94" s="146" t="e">
        <f t="shared" si="44"/>
        <v>#VALUE!</v>
      </c>
      <c r="U94" s="142" t="e">
        <f t="shared" si="45"/>
        <v>#VALUE!</v>
      </c>
      <c r="V94" s="337"/>
      <c r="W94" s="338"/>
      <c r="X94" s="339"/>
    </row>
    <row r="95" spans="2:24" ht="30" hidden="1" customHeight="1" x14ac:dyDescent="0.25">
      <c r="B95" s="344"/>
      <c r="C95" s="66" t="s">
        <v>158</v>
      </c>
      <c r="D95" s="121">
        <v>525000000</v>
      </c>
      <c r="E95" s="121">
        <v>520866665</v>
      </c>
      <c r="F95" s="143">
        <f t="shared" si="33"/>
        <v>0.99212698095238094</v>
      </c>
      <c r="G95" s="121" t="s">
        <v>134</v>
      </c>
      <c r="H95" s="121" t="s">
        <v>134</v>
      </c>
      <c r="I95" s="143" t="e">
        <f t="shared" si="35"/>
        <v>#VALUE!</v>
      </c>
      <c r="J95" s="121" t="s">
        <v>134</v>
      </c>
      <c r="K95" s="121" t="s">
        <v>134</v>
      </c>
      <c r="L95" s="143" t="e">
        <f t="shared" si="37"/>
        <v>#VALUE!</v>
      </c>
      <c r="M95" s="121" t="s">
        <v>134</v>
      </c>
      <c r="N95" s="121" t="s">
        <v>134</v>
      </c>
      <c r="O95" s="143" t="e">
        <f t="shared" si="39"/>
        <v>#VALUE!</v>
      </c>
      <c r="P95" s="137" t="e">
        <f t="shared" si="40"/>
        <v>#VALUE!</v>
      </c>
      <c r="Q95" s="121" t="e">
        <f t="shared" si="41"/>
        <v>#VALUE!</v>
      </c>
      <c r="R95" s="122" t="e">
        <f t="shared" si="42"/>
        <v>#VALUE!</v>
      </c>
      <c r="S95" s="145" t="e">
        <f t="shared" si="43"/>
        <v>#VALUE!</v>
      </c>
      <c r="T95" s="146" t="e">
        <f t="shared" si="44"/>
        <v>#VALUE!</v>
      </c>
      <c r="U95" s="142" t="e">
        <f t="shared" si="45"/>
        <v>#VALUE!</v>
      </c>
      <c r="V95" s="334"/>
      <c r="W95" s="335"/>
      <c r="X95" s="336"/>
    </row>
    <row r="96" spans="2:24" ht="30" hidden="1" customHeight="1" x14ac:dyDescent="0.25">
      <c r="B96" s="344"/>
      <c r="C96" s="66" t="s">
        <v>159</v>
      </c>
      <c r="D96" s="121">
        <v>213150000</v>
      </c>
      <c r="E96" s="121">
        <v>210456667</v>
      </c>
      <c r="F96" s="143">
        <f t="shared" si="33"/>
        <v>0.98736414262256622</v>
      </c>
      <c r="G96" s="121">
        <v>177900000</v>
      </c>
      <c r="H96" s="121">
        <v>176140000</v>
      </c>
      <c r="I96" s="143">
        <f t="shared" si="35"/>
        <v>0.99010680157391795</v>
      </c>
      <c r="J96" s="121" t="s">
        <v>134</v>
      </c>
      <c r="K96" s="121" t="s">
        <v>134</v>
      </c>
      <c r="L96" s="143" t="e">
        <f t="shared" si="37"/>
        <v>#VALUE!</v>
      </c>
      <c r="M96" s="121" t="s">
        <v>134</v>
      </c>
      <c r="N96" s="121" t="s">
        <v>134</v>
      </c>
      <c r="O96" s="143" t="e">
        <f t="shared" si="39"/>
        <v>#VALUE!</v>
      </c>
      <c r="P96" s="137">
        <f t="shared" si="40"/>
        <v>-34316667</v>
      </c>
      <c r="Q96" s="131" t="e">
        <f t="shared" si="41"/>
        <v>#VALUE!</v>
      </c>
      <c r="R96" s="122" t="e">
        <f t="shared" si="42"/>
        <v>#VALUE!</v>
      </c>
      <c r="S96" s="145">
        <f t="shared" si="43"/>
        <v>-0.16305811305089235</v>
      </c>
      <c r="T96" s="146" t="e">
        <f t="shared" si="44"/>
        <v>#VALUE!</v>
      </c>
      <c r="U96" s="142" t="e">
        <f t="shared" si="45"/>
        <v>#VALUE!</v>
      </c>
      <c r="V96" s="337"/>
      <c r="W96" s="338"/>
      <c r="X96" s="339"/>
    </row>
    <row r="97" spans="2:24" ht="30" hidden="1" customHeight="1" x14ac:dyDescent="0.25">
      <c r="B97" s="344"/>
      <c r="C97" s="66" t="s">
        <v>160</v>
      </c>
      <c r="D97" s="121">
        <v>136850000</v>
      </c>
      <c r="E97" s="121">
        <v>135046666</v>
      </c>
      <c r="F97" s="143">
        <f t="shared" si="33"/>
        <v>0.98682255023748633</v>
      </c>
      <c r="G97" s="121">
        <v>122100000</v>
      </c>
      <c r="H97" s="121">
        <v>121406666</v>
      </c>
      <c r="I97" s="143">
        <f t="shared" si="35"/>
        <v>0.99432158886158883</v>
      </c>
      <c r="J97" s="121" t="s">
        <v>134</v>
      </c>
      <c r="K97" s="121" t="s">
        <v>134</v>
      </c>
      <c r="L97" s="143" t="e">
        <f t="shared" si="37"/>
        <v>#VALUE!</v>
      </c>
      <c r="M97" s="121" t="s">
        <v>134</v>
      </c>
      <c r="N97" s="121" t="s">
        <v>134</v>
      </c>
      <c r="O97" s="143" t="e">
        <f t="shared" si="39"/>
        <v>#VALUE!</v>
      </c>
      <c r="P97" s="137">
        <f t="shared" si="40"/>
        <v>-13640000</v>
      </c>
      <c r="Q97" s="131" t="e">
        <f t="shared" si="41"/>
        <v>#VALUE!</v>
      </c>
      <c r="R97" s="122" t="e">
        <f t="shared" si="42"/>
        <v>#VALUE!</v>
      </c>
      <c r="S97" s="145">
        <f t="shared" si="43"/>
        <v>-0.10100212322161284</v>
      </c>
      <c r="T97" s="146" t="e">
        <f t="shared" si="44"/>
        <v>#VALUE!</v>
      </c>
      <c r="U97" s="142" t="e">
        <f t="shared" si="45"/>
        <v>#VALUE!</v>
      </c>
      <c r="V97" s="334"/>
      <c r="W97" s="335"/>
      <c r="X97" s="336"/>
    </row>
    <row r="98" spans="2:24" ht="30" hidden="1" customHeight="1" x14ac:dyDescent="0.25">
      <c r="B98" s="344"/>
      <c r="C98" s="66" t="s">
        <v>161</v>
      </c>
      <c r="D98" s="121">
        <v>90000000</v>
      </c>
      <c r="E98" s="121">
        <v>87063333</v>
      </c>
      <c r="F98" s="143">
        <f t="shared" si="33"/>
        <v>0.96737036666666665</v>
      </c>
      <c r="G98" s="121">
        <v>93000000</v>
      </c>
      <c r="H98" s="121">
        <v>38933334</v>
      </c>
      <c r="I98" s="143">
        <f t="shared" si="35"/>
        <v>0.41863800000000001</v>
      </c>
      <c r="J98" s="121">
        <v>43680000</v>
      </c>
      <c r="K98" s="121">
        <v>43680000</v>
      </c>
      <c r="L98" s="143">
        <f t="shared" si="37"/>
        <v>1</v>
      </c>
      <c r="M98" s="121" t="s">
        <v>134</v>
      </c>
      <c r="N98" s="121" t="s">
        <v>134</v>
      </c>
      <c r="O98" s="143" t="e">
        <f t="shared" si="39"/>
        <v>#VALUE!</v>
      </c>
      <c r="P98" s="137">
        <f t="shared" si="40"/>
        <v>-48129999</v>
      </c>
      <c r="Q98" s="121">
        <f t="shared" si="41"/>
        <v>4746666</v>
      </c>
      <c r="R98" s="132" t="e">
        <f t="shared" si="42"/>
        <v>#VALUE!</v>
      </c>
      <c r="S98" s="145">
        <f t="shared" si="43"/>
        <v>-0.55281594836255588</v>
      </c>
      <c r="T98" s="146">
        <f t="shared" si="44"/>
        <v>0.121917789008257</v>
      </c>
      <c r="U98" s="142" t="e">
        <f t="shared" si="45"/>
        <v>#VALUE!</v>
      </c>
      <c r="V98" s="337"/>
      <c r="W98" s="338"/>
      <c r="X98" s="339"/>
    </row>
    <row r="99" spans="2:24" ht="30" hidden="1" customHeight="1" x14ac:dyDescent="0.25">
      <c r="B99" s="344"/>
      <c r="C99" s="66" t="s">
        <v>162</v>
      </c>
      <c r="D99" s="121">
        <v>610000000</v>
      </c>
      <c r="E99" s="121">
        <v>599043082.20000005</v>
      </c>
      <c r="F99" s="143">
        <f t="shared" si="33"/>
        <v>0.98203783967213121</v>
      </c>
      <c r="G99" s="121">
        <v>757000000</v>
      </c>
      <c r="H99" s="121">
        <v>459983334</v>
      </c>
      <c r="I99" s="143">
        <f t="shared" si="35"/>
        <v>0.60763980713342136</v>
      </c>
      <c r="J99" s="121">
        <v>543937239</v>
      </c>
      <c r="K99" s="121">
        <v>535730239</v>
      </c>
      <c r="L99" s="143">
        <f t="shared" si="37"/>
        <v>0.98491186223048799</v>
      </c>
      <c r="M99" s="121">
        <v>720000000</v>
      </c>
      <c r="N99" s="121">
        <v>459980833</v>
      </c>
      <c r="O99" s="143">
        <f t="shared" si="39"/>
        <v>0.63886226805555557</v>
      </c>
      <c r="P99" s="137">
        <f t="shared" si="40"/>
        <v>-139059748.20000005</v>
      </c>
      <c r="Q99" s="121">
        <f t="shared" si="41"/>
        <v>75746905</v>
      </c>
      <c r="R99" s="132">
        <f t="shared" si="42"/>
        <v>-75749406</v>
      </c>
      <c r="S99" s="145">
        <f t="shared" si="43"/>
        <v>-0.23213647287153338</v>
      </c>
      <c r="T99" s="146">
        <f t="shared" si="44"/>
        <v>0.16467315096246504</v>
      </c>
      <c r="U99" s="142">
        <f t="shared" si="45"/>
        <v>-0.14139468054182391</v>
      </c>
      <c r="V99" s="334"/>
      <c r="W99" s="335"/>
      <c r="X99" s="336"/>
    </row>
    <row r="100" spans="2:24" ht="30" hidden="1" customHeight="1" x14ac:dyDescent="0.25">
      <c r="B100" s="344"/>
      <c r="C100" s="66" t="s">
        <v>163</v>
      </c>
      <c r="D100" s="121">
        <v>120000000</v>
      </c>
      <c r="E100" s="121">
        <v>109980000</v>
      </c>
      <c r="F100" s="143">
        <f t="shared" si="33"/>
        <v>0.91649999999999998</v>
      </c>
      <c r="G100" s="121">
        <v>120000000</v>
      </c>
      <c r="H100" s="121">
        <v>96233333</v>
      </c>
      <c r="I100" s="143">
        <f t="shared" si="35"/>
        <v>0.80194444166666667</v>
      </c>
      <c r="J100" s="121">
        <v>55670000</v>
      </c>
      <c r="K100" s="121">
        <v>55670000</v>
      </c>
      <c r="L100" s="143">
        <f t="shared" si="37"/>
        <v>1</v>
      </c>
      <c r="M100" s="121">
        <v>68970000</v>
      </c>
      <c r="N100" s="121">
        <v>56458500</v>
      </c>
      <c r="O100" s="143">
        <f t="shared" si="39"/>
        <v>0.81859504132231409</v>
      </c>
      <c r="P100" s="137">
        <f t="shared" si="40"/>
        <v>-13746667</v>
      </c>
      <c r="Q100" s="131">
        <f t="shared" si="41"/>
        <v>-40563333</v>
      </c>
      <c r="R100" s="122">
        <f t="shared" si="42"/>
        <v>788500</v>
      </c>
      <c r="S100" s="145">
        <f t="shared" si="43"/>
        <v>-0.12499242589561743</v>
      </c>
      <c r="T100" s="146">
        <f t="shared" si="44"/>
        <v>-0.42151021621583029</v>
      </c>
      <c r="U100" s="142">
        <f t="shared" si="45"/>
        <v>1.4163822525597336E-2</v>
      </c>
      <c r="V100" s="337"/>
      <c r="W100" s="338"/>
      <c r="X100" s="339"/>
    </row>
    <row r="101" spans="2:24" ht="30" hidden="1" customHeight="1" x14ac:dyDescent="0.25">
      <c r="B101" s="344"/>
      <c r="C101" s="66" t="s">
        <v>164</v>
      </c>
      <c r="D101" s="121">
        <v>3880000000</v>
      </c>
      <c r="E101" s="121">
        <v>1553376562.6900001</v>
      </c>
      <c r="F101" s="143">
        <f t="shared" si="33"/>
        <v>0.40035478419845361</v>
      </c>
      <c r="G101" s="121">
        <v>3680000000</v>
      </c>
      <c r="H101" s="121">
        <v>1356340423.9300001</v>
      </c>
      <c r="I101" s="143">
        <f t="shared" si="35"/>
        <v>0.36857076737228261</v>
      </c>
      <c r="J101" s="121">
        <v>1973714453</v>
      </c>
      <c r="K101" s="121">
        <v>1033069639</v>
      </c>
      <c r="L101" s="143">
        <f t="shared" si="37"/>
        <v>0.52341393023178107</v>
      </c>
      <c r="M101" s="121">
        <v>2931030000</v>
      </c>
      <c r="N101" s="121">
        <v>948013482</v>
      </c>
      <c r="O101" s="143">
        <f t="shared" si="39"/>
        <v>0.32344038853235896</v>
      </c>
      <c r="P101" s="137">
        <f t="shared" si="40"/>
        <v>-197036138.75999999</v>
      </c>
      <c r="Q101" s="131">
        <f t="shared" si="41"/>
        <v>-323270784.93000007</v>
      </c>
      <c r="R101" s="132">
        <f t="shared" si="42"/>
        <v>-85056157</v>
      </c>
      <c r="S101" s="145">
        <f t="shared" si="43"/>
        <v>-0.12684376956144505</v>
      </c>
      <c r="T101" s="146">
        <f t="shared" si="44"/>
        <v>-0.23834044847924096</v>
      </c>
      <c r="U101" s="142">
        <f t="shared" si="45"/>
        <v>-8.2333420506223942E-2</v>
      </c>
      <c r="V101" s="334"/>
      <c r="W101" s="335"/>
      <c r="X101" s="336"/>
    </row>
    <row r="102" spans="2:24" ht="30" hidden="1" customHeight="1" x14ac:dyDescent="0.25">
      <c r="B102" s="344"/>
      <c r="C102" s="66" t="s">
        <v>165</v>
      </c>
      <c r="D102" s="120" t="s">
        <v>134</v>
      </c>
      <c r="E102" s="121" t="s">
        <v>134</v>
      </c>
      <c r="F102" s="143" t="e">
        <f t="shared" si="33"/>
        <v>#VALUE!</v>
      </c>
      <c r="G102" s="120" t="s">
        <v>134</v>
      </c>
      <c r="H102" s="121" t="s">
        <v>134</v>
      </c>
      <c r="I102" s="143" t="e">
        <f t="shared" si="35"/>
        <v>#VALUE!</v>
      </c>
      <c r="J102" s="120">
        <v>479410000</v>
      </c>
      <c r="K102" s="121">
        <v>477820000</v>
      </c>
      <c r="L102" s="143">
        <f t="shared" si="37"/>
        <v>0.99668342337456461</v>
      </c>
      <c r="M102" s="120">
        <v>564640000</v>
      </c>
      <c r="N102" s="121">
        <v>362379500</v>
      </c>
      <c r="O102" s="143">
        <f t="shared" si="39"/>
        <v>0.64178857325021255</v>
      </c>
      <c r="P102" s="120" t="e">
        <f t="shared" si="40"/>
        <v>#VALUE!</v>
      </c>
      <c r="Q102" s="121" t="e">
        <f t="shared" si="41"/>
        <v>#VALUE!</v>
      </c>
      <c r="R102" s="122">
        <f t="shared" si="42"/>
        <v>-115440500</v>
      </c>
      <c r="S102" s="145" t="e">
        <f t="shared" si="43"/>
        <v>#VALUE!</v>
      </c>
      <c r="T102" s="146" t="e">
        <f t="shared" si="44"/>
        <v>#VALUE!</v>
      </c>
      <c r="U102" s="142">
        <f t="shared" si="45"/>
        <v>-0.24159830061529441</v>
      </c>
      <c r="V102" s="337"/>
      <c r="W102" s="338"/>
      <c r="X102" s="339"/>
    </row>
    <row r="103" spans="2:24" ht="30" hidden="1" customHeight="1" x14ac:dyDescent="0.25">
      <c r="B103" s="344"/>
      <c r="C103" s="66" t="s">
        <v>166</v>
      </c>
      <c r="D103" s="120" t="s">
        <v>134</v>
      </c>
      <c r="E103" s="121" t="s">
        <v>134</v>
      </c>
      <c r="F103" s="143" t="e">
        <f t="shared" si="33"/>
        <v>#VALUE!</v>
      </c>
      <c r="G103" s="120" t="s">
        <v>134</v>
      </c>
      <c r="H103" s="121" t="s">
        <v>134</v>
      </c>
      <c r="I103" s="143" t="e">
        <f t="shared" si="35"/>
        <v>#VALUE!</v>
      </c>
      <c r="J103" s="120">
        <v>298410000</v>
      </c>
      <c r="K103" s="121">
        <v>297310001</v>
      </c>
      <c r="L103" s="143">
        <f t="shared" si="37"/>
        <v>0.9963137998056365</v>
      </c>
      <c r="M103" s="120">
        <v>415360000</v>
      </c>
      <c r="N103" s="121">
        <v>354350500</v>
      </c>
      <c r="O103" s="143">
        <f t="shared" si="39"/>
        <v>0.85311657357473036</v>
      </c>
      <c r="P103" s="120" t="e">
        <f t="shared" si="40"/>
        <v>#VALUE!</v>
      </c>
      <c r="Q103" s="121" t="e">
        <f t="shared" si="41"/>
        <v>#VALUE!</v>
      </c>
      <c r="R103" s="122">
        <f t="shared" si="42"/>
        <v>57040499</v>
      </c>
      <c r="S103" s="145" t="e">
        <f t="shared" si="43"/>
        <v>#VALUE!</v>
      </c>
      <c r="T103" s="146" t="e">
        <f t="shared" si="44"/>
        <v>#VALUE!</v>
      </c>
      <c r="U103" s="142">
        <f t="shared" si="45"/>
        <v>0.19185529853736738</v>
      </c>
      <c r="V103" s="334"/>
      <c r="W103" s="335"/>
      <c r="X103" s="336"/>
    </row>
    <row r="104" spans="2:24" ht="30" hidden="1" customHeight="1" x14ac:dyDescent="0.25">
      <c r="B104" s="344"/>
      <c r="C104" s="66" t="s">
        <v>167</v>
      </c>
      <c r="D104" s="120" t="s">
        <v>134</v>
      </c>
      <c r="E104" s="121" t="s">
        <v>134</v>
      </c>
      <c r="F104" s="143" t="e">
        <f t="shared" si="33"/>
        <v>#VALUE!</v>
      </c>
      <c r="G104" s="120" t="s">
        <v>134</v>
      </c>
      <c r="H104" s="121" t="s">
        <v>134</v>
      </c>
      <c r="I104" s="143" t="e">
        <f t="shared" si="35"/>
        <v>#VALUE!</v>
      </c>
      <c r="J104" s="120">
        <v>186816667</v>
      </c>
      <c r="K104" s="121">
        <v>179116667</v>
      </c>
      <c r="L104" s="143">
        <f t="shared" si="37"/>
        <v>0.95878312078011751</v>
      </c>
      <c r="M104" s="120">
        <v>201000000</v>
      </c>
      <c r="N104" s="121">
        <v>184600000</v>
      </c>
      <c r="O104" s="143">
        <f t="shared" si="39"/>
        <v>0.91840796019900495</v>
      </c>
      <c r="P104" s="120" t="e">
        <f t="shared" si="40"/>
        <v>#VALUE!</v>
      </c>
      <c r="Q104" s="121" t="e">
        <f t="shared" si="41"/>
        <v>#VALUE!</v>
      </c>
      <c r="R104" s="122">
        <f t="shared" si="42"/>
        <v>5483333</v>
      </c>
      <c r="S104" s="145" t="e">
        <f t="shared" si="43"/>
        <v>#VALUE!</v>
      </c>
      <c r="T104" s="146" t="e">
        <f t="shared" si="44"/>
        <v>#VALUE!</v>
      </c>
      <c r="U104" s="142">
        <f t="shared" si="45"/>
        <v>3.0613192461871774E-2</v>
      </c>
      <c r="V104" s="337"/>
      <c r="W104" s="338"/>
      <c r="X104" s="339" t="str">
        <f t="shared" si="23"/>
        <v/>
      </c>
    </row>
    <row r="105" spans="2:24" ht="30" hidden="1" customHeight="1" x14ac:dyDescent="0.25">
      <c r="B105" s="344"/>
      <c r="C105" s="66" t="s">
        <v>168</v>
      </c>
      <c r="D105" s="120" t="s">
        <v>134</v>
      </c>
      <c r="E105" s="121" t="s">
        <v>134</v>
      </c>
      <c r="F105" s="143" t="e">
        <f t="shared" si="33"/>
        <v>#VALUE!</v>
      </c>
      <c r="G105" s="120" t="s">
        <v>134</v>
      </c>
      <c r="H105" s="121" t="s">
        <v>134</v>
      </c>
      <c r="I105" s="143" t="e">
        <f t="shared" si="35"/>
        <v>#VALUE!</v>
      </c>
      <c r="J105" s="120">
        <v>391797666</v>
      </c>
      <c r="K105" s="121">
        <v>391297666</v>
      </c>
      <c r="L105" s="143">
        <f t="shared" si="37"/>
        <v>0.99872383109091822</v>
      </c>
      <c r="M105" s="120">
        <v>393645000</v>
      </c>
      <c r="N105" s="121">
        <v>322285518</v>
      </c>
      <c r="O105" s="143">
        <f t="shared" si="39"/>
        <v>0.81872122851808105</v>
      </c>
      <c r="P105" s="120" t="e">
        <f t="shared" si="40"/>
        <v>#VALUE!</v>
      </c>
      <c r="Q105" s="121" t="e">
        <f t="shared" si="41"/>
        <v>#VALUE!</v>
      </c>
      <c r="R105" s="122">
        <f t="shared" si="42"/>
        <v>-69012148</v>
      </c>
      <c r="S105" s="145" t="e">
        <f t="shared" si="43"/>
        <v>#VALUE!</v>
      </c>
      <c r="T105" s="146" t="e">
        <f t="shared" si="44"/>
        <v>#VALUE!</v>
      </c>
      <c r="U105" s="142">
        <f t="shared" si="45"/>
        <v>-0.17636738983257827</v>
      </c>
      <c r="V105" s="334"/>
      <c r="W105" s="335"/>
      <c r="X105" s="336" t="str">
        <f t="shared" si="23"/>
        <v/>
      </c>
    </row>
    <row r="106" spans="2:24" ht="30" hidden="1" customHeight="1" x14ac:dyDescent="0.25">
      <c r="B106" s="344"/>
      <c r="C106" s="66" t="s">
        <v>169</v>
      </c>
      <c r="D106" s="120" t="s">
        <v>134</v>
      </c>
      <c r="E106" s="121" t="s">
        <v>134</v>
      </c>
      <c r="F106" s="143" t="e">
        <f t="shared" si="33"/>
        <v>#VALUE!</v>
      </c>
      <c r="G106" s="120" t="s">
        <v>134</v>
      </c>
      <c r="H106" s="121" t="s">
        <v>134</v>
      </c>
      <c r="I106" s="143" t="e">
        <f t="shared" si="35"/>
        <v>#VALUE!</v>
      </c>
      <c r="J106" s="120">
        <v>1277116667</v>
      </c>
      <c r="K106" s="121">
        <v>1275603334</v>
      </c>
      <c r="L106" s="143">
        <f t="shared" si="37"/>
        <v>0.99881503934675375</v>
      </c>
      <c r="M106" s="120">
        <v>1405355000</v>
      </c>
      <c r="N106" s="121">
        <v>1396731533</v>
      </c>
      <c r="O106" s="143">
        <f t="shared" si="39"/>
        <v>0.99386385148236567</v>
      </c>
      <c r="P106" s="120" t="e">
        <f t="shared" si="40"/>
        <v>#VALUE!</v>
      </c>
      <c r="Q106" s="121" t="e">
        <f t="shared" si="41"/>
        <v>#VALUE!</v>
      </c>
      <c r="R106" s="122">
        <f t="shared" si="42"/>
        <v>121128199</v>
      </c>
      <c r="S106" s="145" t="e">
        <f t="shared" si="43"/>
        <v>#VALUE!</v>
      </c>
      <c r="T106" s="146" t="e">
        <f t="shared" si="44"/>
        <v>#VALUE!</v>
      </c>
      <c r="U106" s="142">
        <f t="shared" si="45"/>
        <v>9.4957574797307709E-2</v>
      </c>
      <c r="V106" s="337"/>
      <c r="W106" s="338"/>
      <c r="X106" s="339" t="str">
        <f t="shared" si="23"/>
        <v/>
      </c>
    </row>
    <row r="107" spans="2:24" ht="30" customHeight="1" thickBot="1" x14ac:dyDescent="0.3">
      <c r="B107" s="345"/>
      <c r="C107" s="94" t="s">
        <v>208</v>
      </c>
      <c r="D107" s="165">
        <f>SUM(D87:D106)</f>
        <v>10200000000</v>
      </c>
      <c r="E107" s="166">
        <f>SUM(E87:E106)</f>
        <v>7058262573.8799992</v>
      </c>
      <c r="F107" s="167">
        <f t="shared" si="33"/>
        <v>0.69198652685098028</v>
      </c>
      <c r="G107" s="165">
        <f t="shared" ref="G107:H107" si="46">SUM(G87:G106)</f>
        <v>10062250000</v>
      </c>
      <c r="H107" s="166">
        <f t="shared" si="46"/>
        <v>6117752693.9300003</v>
      </c>
      <c r="I107" s="167">
        <f t="shared" si="35"/>
        <v>0.60799052835399636</v>
      </c>
      <c r="J107" s="165">
        <f t="shared" ref="J107:K107" si="47">SUM(J87:J106)</f>
        <v>7644373687</v>
      </c>
      <c r="K107" s="166">
        <f t="shared" si="47"/>
        <v>6508649541</v>
      </c>
      <c r="L107" s="167">
        <f t="shared" si="37"/>
        <v>0.85143005921709336</v>
      </c>
      <c r="M107" s="165">
        <f t="shared" ref="M107:N107" si="48">SUM(M87:M106)</f>
        <v>8700000000</v>
      </c>
      <c r="N107" s="166">
        <f t="shared" si="48"/>
        <v>5049860765</v>
      </c>
      <c r="O107" s="167">
        <f t="shared" si="39"/>
        <v>0.58044376609195403</v>
      </c>
      <c r="P107" s="168">
        <f t="shared" si="40"/>
        <v>-940509879.94999886</v>
      </c>
      <c r="Q107" s="169">
        <f t="shared" si="41"/>
        <v>390896847.06999969</v>
      </c>
      <c r="R107" s="170">
        <f t="shared" si="42"/>
        <v>-1458788776</v>
      </c>
      <c r="S107" s="171">
        <f t="shared" si="43"/>
        <v>-0.13324948882328003</v>
      </c>
      <c r="T107" s="172">
        <f t="shared" si="44"/>
        <v>6.3895496700585142E-2</v>
      </c>
      <c r="U107" s="173">
        <f t="shared" si="45"/>
        <v>-0.22413079192705609</v>
      </c>
      <c r="V107" s="331"/>
      <c r="W107" s="332"/>
      <c r="X107" s="333" t="str">
        <f t="shared" si="23"/>
        <v/>
      </c>
    </row>
    <row r="108" spans="2:24" ht="15.75" hidden="1" customHeight="1" thickTop="1" x14ac:dyDescent="0.25">
      <c r="B108" s="86"/>
      <c r="C108" s="11"/>
      <c r="D108" s="187"/>
      <c r="E108" s="188"/>
      <c r="F108" s="189" t="e">
        <f t="shared" si="33"/>
        <v>#DIV/0!</v>
      </c>
      <c r="G108" s="187"/>
      <c r="H108" s="188"/>
      <c r="I108" s="189" t="e">
        <f t="shared" si="35"/>
        <v>#DIV/0!</v>
      </c>
      <c r="J108" s="187"/>
      <c r="K108" s="188"/>
      <c r="L108" s="189" t="e">
        <f t="shared" si="37"/>
        <v>#DIV/0!</v>
      </c>
      <c r="M108" s="187"/>
      <c r="N108" s="188"/>
      <c r="O108" s="189" t="e">
        <f t="shared" si="39"/>
        <v>#DIV/0!</v>
      </c>
      <c r="P108" s="15">
        <f t="shared" si="40"/>
        <v>0</v>
      </c>
      <c r="Q108" s="16">
        <f t="shared" si="41"/>
        <v>0</v>
      </c>
      <c r="R108" s="17">
        <f t="shared" si="42"/>
        <v>0</v>
      </c>
      <c r="S108" s="255" t="e">
        <f t="shared" si="43"/>
        <v>#DIV/0!</v>
      </c>
      <c r="T108" s="256" t="e">
        <f t="shared" si="44"/>
        <v>#DIV/0!</v>
      </c>
      <c r="U108" s="257" t="e">
        <f t="shared" si="45"/>
        <v>#DIV/0!</v>
      </c>
      <c r="V108" s="334"/>
      <c r="W108" s="335"/>
      <c r="X108" s="336" t="str">
        <f t="shared" si="23"/>
        <v/>
      </c>
    </row>
    <row r="109" spans="2:24" ht="15.75" hidden="1" thickTop="1" x14ac:dyDescent="0.25">
      <c r="B109" s="21"/>
      <c r="C109" s="22"/>
      <c r="D109" s="151"/>
      <c r="E109" s="152"/>
      <c r="F109" s="64" t="e">
        <f t="shared" si="33"/>
        <v>#DIV/0!</v>
      </c>
      <c r="G109" s="151"/>
      <c r="H109" s="152"/>
      <c r="I109" s="64" t="e">
        <f t="shared" si="35"/>
        <v>#DIV/0!</v>
      </c>
      <c r="J109" s="151"/>
      <c r="K109" s="152"/>
      <c r="L109" s="64" t="e">
        <f t="shared" si="37"/>
        <v>#DIV/0!</v>
      </c>
      <c r="M109" s="151"/>
      <c r="N109" s="152"/>
      <c r="O109" s="64" t="e">
        <f t="shared" si="39"/>
        <v>#DIV/0!</v>
      </c>
      <c r="P109" s="26">
        <f t="shared" si="40"/>
        <v>0</v>
      </c>
      <c r="Q109" s="27">
        <f t="shared" si="41"/>
        <v>0</v>
      </c>
      <c r="R109" s="28">
        <f t="shared" si="42"/>
        <v>0</v>
      </c>
      <c r="S109" s="258" t="e">
        <f t="shared" si="43"/>
        <v>#DIV/0!</v>
      </c>
      <c r="T109" s="259" t="e">
        <f t="shared" si="44"/>
        <v>#DIV/0!</v>
      </c>
      <c r="U109" s="260" t="e">
        <f t="shared" si="45"/>
        <v>#DIV/0!</v>
      </c>
      <c r="V109" s="368"/>
      <c r="W109" s="369"/>
      <c r="X109" s="370" t="str">
        <f t="shared" si="23"/>
        <v/>
      </c>
    </row>
    <row r="110" spans="2:24" ht="15.75" hidden="1" thickTop="1" x14ac:dyDescent="0.25">
      <c r="B110" s="85"/>
      <c r="C110" s="81"/>
      <c r="D110" s="213"/>
      <c r="E110" s="214"/>
      <c r="F110" s="215" t="e">
        <f t="shared" si="33"/>
        <v>#DIV/0!</v>
      </c>
      <c r="G110" s="213"/>
      <c r="H110" s="214"/>
      <c r="I110" s="215" t="e">
        <f t="shared" si="35"/>
        <v>#DIV/0!</v>
      </c>
      <c r="J110" s="213"/>
      <c r="K110" s="214"/>
      <c r="L110" s="215" t="e">
        <f t="shared" si="37"/>
        <v>#DIV/0!</v>
      </c>
      <c r="M110" s="213"/>
      <c r="N110" s="214"/>
      <c r="O110" s="215" t="e">
        <f t="shared" si="39"/>
        <v>#DIV/0!</v>
      </c>
      <c r="P110" s="82">
        <f t="shared" si="40"/>
        <v>0</v>
      </c>
      <c r="Q110" s="83">
        <f t="shared" si="41"/>
        <v>0</v>
      </c>
      <c r="R110" s="84">
        <f t="shared" si="42"/>
        <v>0</v>
      </c>
      <c r="S110" s="261" t="e">
        <f t="shared" si="43"/>
        <v>#DIV/0!</v>
      </c>
      <c r="T110" s="262" t="e">
        <f t="shared" si="44"/>
        <v>#DIV/0!</v>
      </c>
      <c r="U110" s="263" t="e">
        <f t="shared" si="45"/>
        <v>#DIV/0!</v>
      </c>
      <c r="V110" s="371"/>
      <c r="W110" s="372"/>
      <c r="X110" s="373" t="str">
        <f t="shared" si="23"/>
        <v/>
      </c>
    </row>
    <row r="111" spans="2:24" ht="45.75" hidden="1" customHeight="1" thickTop="1" x14ac:dyDescent="0.25">
      <c r="B111" s="216" t="s">
        <v>53</v>
      </c>
      <c r="C111" s="22" t="s">
        <v>170</v>
      </c>
      <c r="D111" s="149">
        <v>0</v>
      </c>
      <c r="E111" s="150">
        <v>0</v>
      </c>
      <c r="F111" s="139" t="e">
        <f t="shared" si="33"/>
        <v>#DIV/0!</v>
      </c>
      <c r="G111" s="149">
        <v>0</v>
      </c>
      <c r="H111" s="150">
        <v>0</v>
      </c>
      <c r="I111" s="139" t="e">
        <f t="shared" si="35"/>
        <v>#DIV/0!</v>
      </c>
      <c r="J111" s="149">
        <v>7276334605.9200001</v>
      </c>
      <c r="K111" s="150">
        <v>61879000</v>
      </c>
      <c r="L111" s="139">
        <f t="shared" si="37"/>
        <v>8.504144373687194E-3</v>
      </c>
      <c r="M111" s="149">
        <v>0</v>
      </c>
      <c r="N111" s="150">
        <v>0</v>
      </c>
      <c r="O111" s="139" t="e">
        <f t="shared" si="39"/>
        <v>#DIV/0!</v>
      </c>
      <c r="P111" s="90">
        <f t="shared" si="40"/>
        <v>0</v>
      </c>
      <c r="Q111" s="91">
        <f t="shared" si="41"/>
        <v>61879000</v>
      </c>
      <c r="R111" s="92">
        <f t="shared" si="42"/>
        <v>-61879000</v>
      </c>
      <c r="S111" s="144" t="e">
        <f t="shared" si="43"/>
        <v>#DIV/0!</v>
      </c>
      <c r="T111" s="102" t="e">
        <f t="shared" si="44"/>
        <v>#DIV/0!</v>
      </c>
      <c r="U111" s="139">
        <f t="shared" si="45"/>
        <v>-1</v>
      </c>
      <c r="V111" s="337" t="s">
        <v>171</v>
      </c>
      <c r="W111" s="338"/>
      <c r="X111" s="339"/>
    </row>
    <row r="112" spans="2:24" ht="15.75" hidden="1" customHeight="1" thickTop="1" x14ac:dyDescent="0.25">
      <c r="B112" s="10"/>
      <c r="C112" s="22" t="s">
        <v>172</v>
      </c>
      <c r="D112" s="149">
        <v>0</v>
      </c>
      <c r="E112" s="150">
        <v>0</v>
      </c>
      <c r="F112" s="139" t="e">
        <f t="shared" si="33"/>
        <v>#DIV/0!</v>
      </c>
      <c r="G112" s="149">
        <v>0</v>
      </c>
      <c r="H112" s="150">
        <v>0</v>
      </c>
      <c r="I112" s="139" t="e">
        <f t="shared" si="35"/>
        <v>#DIV/0!</v>
      </c>
      <c r="J112" s="149">
        <v>302376395</v>
      </c>
      <c r="K112" s="150">
        <v>129999943.5</v>
      </c>
      <c r="L112" s="139">
        <f t="shared" si="37"/>
        <v>0.42992755271124916</v>
      </c>
      <c r="M112" s="149">
        <v>0</v>
      </c>
      <c r="N112" s="150">
        <v>0</v>
      </c>
      <c r="O112" s="139" t="e">
        <f t="shared" si="39"/>
        <v>#DIV/0!</v>
      </c>
      <c r="P112" s="90">
        <f t="shared" si="40"/>
        <v>0</v>
      </c>
      <c r="Q112" s="91">
        <f t="shared" si="41"/>
        <v>129999943.5</v>
      </c>
      <c r="R112" s="92">
        <f t="shared" si="42"/>
        <v>-129999943.5</v>
      </c>
      <c r="S112" s="144" t="e">
        <f t="shared" si="43"/>
        <v>#DIV/0!</v>
      </c>
      <c r="T112" s="102" t="e">
        <f t="shared" si="44"/>
        <v>#DIV/0!</v>
      </c>
      <c r="U112" s="139">
        <f t="shared" si="45"/>
        <v>-1</v>
      </c>
      <c r="V112" s="334"/>
      <c r="W112" s="335"/>
      <c r="X112" s="336"/>
    </row>
    <row r="113" spans="2:24" ht="15.75" hidden="1" customHeight="1" thickTop="1" x14ac:dyDescent="0.25">
      <c r="B113" s="10"/>
      <c r="C113" s="22" t="s">
        <v>173</v>
      </c>
      <c r="D113" s="149">
        <v>0</v>
      </c>
      <c r="E113" s="150">
        <v>0</v>
      </c>
      <c r="F113" s="139" t="e">
        <f t="shared" si="33"/>
        <v>#DIV/0!</v>
      </c>
      <c r="G113" s="149">
        <v>0</v>
      </c>
      <c r="H113" s="150">
        <v>0</v>
      </c>
      <c r="I113" s="139" t="e">
        <f t="shared" si="35"/>
        <v>#DIV/0!</v>
      </c>
      <c r="J113" s="149">
        <v>16694095293.6</v>
      </c>
      <c r="K113" s="150">
        <v>15457767781.26</v>
      </c>
      <c r="L113" s="139">
        <f t="shared" si="37"/>
        <v>0.92594222744050292</v>
      </c>
      <c r="M113" s="149">
        <v>11700000000</v>
      </c>
      <c r="N113" s="150">
        <v>9228335117.3199997</v>
      </c>
      <c r="O113" s="139">
        <f t="shared" si="39"/>
        <v>0.78874659122393165</v>
      </c>
      <c r="P113" s="90">
        <f t="shared" si="40"/>
        <v>0</v>
      </c>
      <c r="Q113" s="91">
        <f t="shared" si="41"/>
        <v>15457767781.26</v>
      </c>
      <c r="R113" s="92">
        <f t="shared" si="42"/>
        <v>-6229432663.9400005</v>
      </c>
      <c r="S113" s="144" t="e">
        <f t="shared" si="43"/>
        <v>#DIV/0!</v>
      </c>
      <c r="T113" s="102" t="e">
        <f t="shared" si="44"/>
        <v>#DIV/0!</v>
      </c>
      <c r="U113" s="139">
        <f t="shared" si="45"/>
        <v>-0.40299691081477895</v>
      </c>
      <c r="V113" s="337"/>
      <c r="W113" s="338"/>
      <c r="X113" s="339"/>
    </row>
    <row r="114" spans="2:24" ht="15.75" hidden="1" customHeight="1" thickTop="1" x14ac:dyDescent="0.25">
      <c r="B114" s="10"/>
      <c r="C114" s="22" t="s">
        <v>117</v>
      </c>
      <c r="D114" s="149">
        <v>4550696438.8599997</v>
      </c>
      <c r="E114" s="150">
        <v>935340</v>
      </c>
      <c r="F114" s="139">
        <f t="shared" si="33"/>
        <v>2.0553777044164103E-4</v>
      </c>
      <c r="G114" s="149">
        <v>0</v>
      </c>
      <c r="H114" s="150">
        <v>0</v>
      </c>
      <c r="I114" s="139" t="e">
        <f t="shared" si="35"/>
        <v>#DIV/0!</v>
      </c>
      <c r="J114" s="149">
        <v>0</v>
      </c>
      <c r="K114" s="150">
        <v>0</v>
      </c>
      <c r="L114" s="139" t="e">
        <f t="shared" si="37"/>
        <v>#DIV/0!</v>
      </c>
      <c r="M114" s="149">
        <v>0</v>
      </c>
      <c r="N114" s="150">
        <v>0</v>
      </c>
      <c r="O114" s="139" t="e">
        <f t="shared" si="39"/>
        <v>#DIV/0!</v>
      </c>
      <c r="P114" s="90">
        <f t="shared" si="40"/>
        <v>-935340</v>
      </c>
      <c r="Q114" s="91">
        <f t="shared" si="41"/>
        <v>0</v>
      </c>
      <c r="R114" s="92">
        <f t="shared" si="42"/>
        <v>0</v>
      </c>
      <c r="S114" s="144">
        <f t="shared" si="43"/>
        <v>-1</v>
      </c>
      <c r="T114" s="102" t="e">
        <f t="shared" si="44"/>
        <v>#DIV/0!</v>
      </c>
      <c r="U114" s="139" t="e">
        <f t="shared" si="45"/>
        <v>#DIV/0!</v>
      </c>
      <c r="V114" s="334"/>
      <c r="W114" s="335"/>
      <c r="X114" s="336"/>
    </row>
    <row r="115" spans="2:24" ht="15.75" hidden="1" customHeight="1" thickTop="1" x14ac:dyDescent="0.25">
      <c r="B115" s="10"/>
      <c r="C115" s="22" t="s">
        <v>118</v>
      </c>
      <c r="D115" s="149">
        <v>746682941</v>
      </c>
      <c r="E115" s="150">
        <v>23555000</v>
      </c>
      <c r="F115" s="139">
        <f t="shared" si="33"/>
        <v>3.1546187419862322E-2</v>
      </c>
      <c r="G115" s="149">
        <v>864970829</v>
      </c>
      <c r="H115" s="150">
        <v>26499952.600000001</v>
      </c>
      <c r="I115" s="139">
        <f t="shared" si="35"/>
        <v>3.0636816539393378E-2</v>
      </c>
      <c r="J115" s="149">
        <v>1058817000</v>
      </c>
      <c r="K115" s="150">
        <v>5000000</v>
      </c>
      <c r="L115" s="139">
        <f t="shared" si="37"/>
        <v>4.7222513427721694E-3</v>
      </c>
      <c r="M115" s="149">
        <v>1096263000</v>
      </c>
      <c r="N115" s="150">
        <v>7000000</v>
      </c>
      <c r="O115" s="139">
        <f t="shared" si="39"/>
        <v>6.3853290679335159E-3</v>
      </c>
      <c r="P115" s="90">
        <f t="shared" si="40"/>
        <v>2944952.6000000015</v>
      </c>
      <c r="Q115" s="91">
        <f t="shared" si="41"/>
        <v>-21499952.600000001</v>
      </c>
      <c r="R115" s="92">
        <f t="shared" si="42"/>
        <v>2000000</v>
      </c>
      <c r="S115" s="144">
        <f t="shared" si="43"/>
        <v>0.12502452133305031</v>
      </c>
      <c r="T115" s="102">
        <f t="shared" si="44"/>
        <v>-0.81132041722972748</v>
      </c>
      <c r="U115" s="139">
        <f t="shared" si="45"/>
        <v>0.39999999999999991</v>
      </c>
      <c r="V115" s="337"/>
      <c r="W115" s="338"/>
      <c r="X115" s="339"/>
    </row>
    <row r="116" spans="2:24" ht="15.75" hidden="1" customHeight="1" thickTop="1" x14ac:dyDescent="0.25">
      <c r="B116" s="10"/>
      <c r="C116" s="22" t="s">
        <v>174</v>
      </c>
      <c r="D116" s="149">
        <v>0</v>
      </c>
      <c r="E116" s="150">
        <v>0</v>
      </c>
      <c r="F116" s="139" t="e">
        <f t="shared" si="33"/>
        <v>#DIV/0!</v>
      </c>
      <c r="G116" s="149">
        <v>0</v>
      </c>
      <c r="H116" s="150">
        <v>0</v>
      </c>
      <c r="I116" s="139" t="e">
        <f t="shared" si="35"/>
        <v>#DIV/0!</v>
      </c>
      <c r="J116" s="149">
        <v>77420956</v>
      </c>
      <c r="K116" s="150">
        <v>59183247.969999999</v>
      </c>
      <c r="L116" s="139">
        <f t="shared" si="37"/>
        <v>0.76443447650013518</v>
      </c>
      <c r="M116" s="149">
        <v>0</v>
      </c>
      <c r="N116" s="150">
        <v>0</v>
      </c>
      <c r="O116" s="139" t="e">
        <f t="shared" si="39"/>
        <v>#DIV/0!</v>
      </c>
      <c r="P116" s="90">
        <f t="shared" si="40"/>
        <v>0</v>
      </c>
      <c r="Q116" s="91">
        <f t="shared" si="41"/>
        <v>59183247.969999999</v>
      </c>
      <c r="R116" s="92">
        <f t="shared" si="42"/>
        <v>-59183247.969999999</v>
      </c>
      <c r="S116" s="144" t="e">
        <f t="shared" si="43"/>
        <v>#DIV/0!</v>
      </c>
      <c r="T116" s="102" t="e">
        <f t="shared" si="44"/>
        <v>#DIV/0!</v>
      </c>
      <c r="U116" s="139">
        <f t="shared" si="45"/>
        <v>-1</v>
      </c>
      <c r="V116" s="334"/>
      <c r="W116" s="335"/>
      <c r="X116" s="336"/>
    </row>
    <row r="117" spans="2:24" ht="15.75" hidden="1" customHeight="1" thickTop="1" x14ac:dyDescent="0.25">
      <c r="B117" s="10"/>
      <c r="C117" s="22" t="s">
        <v>120</v>
      </c>
      <c r="D117" s="149">
        <v>1073191038.92</v>
      </c>
      <c r="E117" s="150">
        <v>109697949.7</v>
      </c>
      <c r="F117" s="139">
        <f t="shared" si="33"/>
        <v>0.10221660983154868</v>
      </c>
      <c r="G117" s="149">
        <v>1424462318.96</v>
      </c>
      <c r="H117" s="150">
        <v>66701811.840000004</v>
      </c>
      <c r="I117" s="139">
        <f t="shared" si="35"/>
        <v>4.682595738208014E-2</v>
      </c>
      <c r="J117" s="149">
        <v>1693756431.72</v>
      </c>
      <c r="K117" s="150">
        <v>31886212.549999997</v>
      </c>
      <c r="L117" s="139">
        <f t="shared" si="37"/>
        <v>1.8825736660152328E-2</v>
      </c>
      <c r="M117" s="149">
        <v>0</v>
      </c>
      <c r="N117" s="150">
        <v>0</v>
      </c>
      <c r="O117" s="139" t="e">
        <f t="shared" si="39"/>
        <v>#DIV/0!</v>
      </c>
      <c r="P117" s="90">
        <f t="shared" si="40"/>
        <v>-42996137.859999999</v>
      </c>
      <c r="Q117" s="91">
        <f t="shared" si="41"/>
        <v>-34815599.290000007</v>
      </c>
      <c r="R117" s="92">
        <f t="shared" si="42"/>
        <v>-31886212.549999997</v>
      </c>
      <c r="S117" s="144">
        <f t="shared" si="43"/>
        <v>-0.39195024134530376</v>
      </c>
      <c r="T117" s="102">
        <f t="shared" si="44"/>
        <v>-0.52195882434968066</v>
      </c>
      <c r="U117" s="139">
        <f t="shared" si="45"/>
        <v>-1</v>
      </c>
      <c r="V117" s="337"/>
      <c r="W117" s="338"/>
      <c r="X117" s="339"/>
    </row>
    <row r="118" spans="2:24" ht="15.75" hidden="1" customHeight="1" thickTop="1" x14ac:dyDescent="0.25">
      <c r="B118" s="10"/>
      <c r="C118" s="22" t="s">
        <v>122</v>
      </c>
      <c r="D118" s="149">
        <v>0</v>
      </c>
      <c r="E118" s="150">
        <v>0</v>
      </c>
      <c r="F118" s="139" t="e">
        <f t="shared" si="33"/>
        <v>#DIV/0!</v>
      </c>
      <c r="G118" s="149">
        <v>10271897079</v>
      </c>
      <c r="H118" s="150">
        <v>116000000</v>
      </c>
      <c r="I118" s="139">
        <f t="shared" si="35"/>
        <v>1.1292948041423809E-2</v>
      </c>
      <c r="J118" s="149">
        <v>0</v>
      </c>
      <c r="K118" s="150">
        <v>0</v>
      </c>
      <c r="L118" s="139" t="e">
        <f t="shared" si="37"/>
        <v>#DIV/0!</v>
      </c>
      <c r="M118" s="149">
        <v>0</v>
      </c>
      <c r="N118" s="150">
        <v>0</v>
      </c>
      <c r="O118" s="139" t="e">
        <f t="shared" si="39"/>
        <v>#DIV/0!</v>
      </c>
      <c r="P118" s="90">
        <f t="shared" si="40"/>
        <v>116000000</v>
      </c>
      <c r="Q118" s="91">
        <f t="shared" si="41"/>
        <v>-116000000</v>
      </c>
      <c r="R118" s="92">
        <f t="shared" si="42"/>
        <v>0</v>
      </c>
      <c r="S118" s="144" t="e">
        <f t="shared" si="43"/>
        <v>#DIV/0!</v>
      </c>
      <c r="T118" s="102">
        <f t="shared" si="44"/>
        <v>-1</v>
      </c>
      <c r="U118" s="139" t="e">
        <f t="shared" si="45"/>
        <v>#DIV/0!</v>
      </c>
      <c r="V118" s="334"/>
      <c r="W118" s="335"/>
      <c r="X118" s="336"/>
    </row>
    <row r="119" spans="2:24" ht="15.75" hidden="1" customHeight="1" thickTop="1" x14ac:dyDescent="0.25">
      <c r="B119" s="10"/>
      <c r="C119" s="22" t="s">
        <v>175</v>
      </c>
      <c r="D119" s="149">
        <v>0</v>
      </c>
      <c r="E119" s="150">
        <v>0</v>
      </c>
      <c r="F119" s="139" t="e">
        <f t="shared" si="33"/>
        <v>#DIV/0!</v>
      </c>
      <c r="G119" s="149">
        <v>0</v>
      </c>
      <c r="H119" s="150">
        <v>0</v>
      </c>
      <c r="I119" s="139" t="e">
        <f t="shared" si="35"/>
        <v>#DIV/0!</v>
      </c>
      <c r="J119" s="149">
        <v>3429743776.4899998</v>
      </c>
      <c r="K119" s="150">
        <v>267698981.40000001</v>
      </c>
      <c r="L119" s="139">
        <f t="shared" si="37"/>
        <v>7.8052180817414635E-2</v>
      </c>
      <c r="M119" s="149">
        <v>0</v>
      </c>
      <c r="N119" s="150">
        <v>0</v>
      </c>
      <c r="O119" s="139" t="e">
        <f t="shared" si="39"/>
        <v>#DIV/0!</v>
      </c>
      <c r="P119" s="90">
        <f t="shared" si="40"/>
        <v>0</v>
      </c>
      <c r="Q119" s="91">
        <f t="shared" si="41"/>
        <v>267698981.40000001</v>
      </c>
      <c r="R119" s="92">
        <f t="shared" si="42"/>
        <v>-267698981.40000001</v>
      </c>
      <c r="S119" s="144" t="e">
        <f t="shared" si="43"/>
        <v>#DIV/0!</v>
      </c>
      <c r="T119" s="102" t="e">
        <f t="shared" si="44"/>
        <v>#DIV/0!</v>
      </c>
      <c r="U119" s="139">
        <f t="shared" si="45"/>
        <v>-1</v>
      </c>
      <c r="V119" s="337"/>
      <c r="W119" s="338"/>
      <c r="X119" s="339"/>
    </row>
    <row r="120" spans="2:24" ht="15.75" hidden="1" customHeight="1" thickTop="1" x14ac:dyDescent="0.25">
      <c r="B120" s="10"/>
      <c r="C120" s="22" t="s">
        <v>138</v>
      </c>
      <c r="D120" s="149">
        <v>3624693763</v>
      </c>
      <c r="E120" s="150">
        <v>2863003990</v>
      </c>
      <c r="F120" s="139">
        <f t="shared" si="33"/>
        <v>0.78986093093569842</v>
      </c>
      <c r="G120" s="149">
        <v>4227844198.79</v>
      </c>
      <c r="H120" s="150">
        <v>3289895761</v>
      </c>
      <c r="I120" s="139">
        <f t="shared" si="35"/>
        <v>0.77814971562612478</v>
      </c>
      <c r="J120" s="149">
        <v>5689842488.8800001</v>
      </c>
      <c r="K120" s="150">
        <v>4756575674</v>
      </c>
      <c r="L120" s="139">
        <f t="shared" si="37"/>
        <v>0.83597668710444284</v>
      </c>
      <c r="M120" s="149">
        <v>5927189028.0699997</v>
      </c>
      <c r="N120" s="150">
        <v>4271095880</v>
      </c>
      <c r="O120" s="139">
        <f t="shared" si="39"/>
        <v>0.72059383626419393</v>
      </c>
      <c r="P120" s="90">
        <f t="shared" si="40"/>
        <v>426891771</v>
      </c>
      <c r="Q120" s="91">
        <f t="shared" si="41"/>
        <v>1466679913</v>
      </c>
      <c r="R120" s="92">
        <f t="shared" si="42"/>
        <v>-485479794</v>
      </c>
      <c r="S120" s="144">
        <f t="shared" si="43"/>
        <v>0.14910624382329285</v>
      </c>
      <c r="T120" s="102">
        <f t="shared" si="44"/>
        <v>0.44581349062384468</v>
      </c>
      <c r="U120" s="139">
        <f t="shared" si="45"/>
        <v>-0.10206497852093255</v>
      </c>
      <c r="V120" s="334"/>
      <c r="W120" s="335"/>
      <c r="X120" s="336"/>
    </row>
    <row r="121" spans="2:24" ht="15.75" hidden="1" customHeight="1" thickTop="1" x14ac:dyDescent="0.25">
      <c r="B121" s="10"/>
      <c r="C121" s="22" t="s">
        <v>125</v>
      </c>
      <c r="D121" s="149">
        <v>41550000</v>
      </c>
      <c r="E121" s="150">
        <v>2520000</v>
      </c>
      <c r="F121" s="139">
        <f t="shared" si="33"/>
        <v>6.0649819494584839E-2</v>
      </c>
      <c r="G121" s="149">
        <v>62195459</v>
      </c>
      <c r="H121" s="150">
        <v>42045500</v>
      </c>
      <c r="I121" s="139">
        <f t="shared" si="35"/>
        <v>0.67602202276535972</v>
      </c>
      <c r="J121" s="149">
        <v>173885000</v>
      </c>
      <c r="K121" s="150">
        <v>48280300</v>
      </c>
      <c r="L121" s="139">
        <f t="shared" si="37"/>
        <v>0.277656497110159</v>
      </c>
      <c r="M121" s="149">
        <v>100500000</v>
      </c>
      <c r="N121" s="150">
        <v>21000000</v>
      </c>
      <c r="O121" s="139">
        <f t="shared" si="39"/>
        <v>0.20895522388059701</v>
      </c>
      <c r="P121" s="90">
        <f t="shared" si="40"/>
        <v>39525500</v>
      </c>
      <c r="Q121" s="91">
        <f t="shared" si="41"/>
        <v>6234800</v>
      </c>
      <c r="R121" s="92">
        <f t="shared" si="42"/>
        <v>-27280300</v>
      </c>
      <c r="S121" s="144">
        <f t="shared" si="43"/>
        <v>15.684722222222224</v>
      </c>
      <c r="T121" s="102">
        <f t="shared" si="44"/>
        <v>0.14828697482489206</v>
      </c>
      <c r="U121" s="139">
        <f t="shared" si="45"/>
        <v>-0.56503998525278432</v>
      </c>
      <c r="V121" s="337"/>
      <c r="W121" s="338"/>
      <c r="X121" s="339"/>
    </row>
    <row r="122" spans="2:24" ht="15.75" hidden="1" customHeight="1" thickTop="1" x14ac:dyDescent="0.25">
      <c r="B122" s="10"/>
      <c r="C122" s="22" t="s">
        <v>176</v>
      </c>
      <c r="D122" s="149">
        <v>16000000</v>
      </c>
      <c r="E122" s="150">
        <v>13135910.24</v>
      </c>
      <c r="F122" s="139">
        <f t="shared" si="33"/>
        <v>0.82099438999999996</v>
      </c>
      <c r="G122" s="149">
        <v>0</v>
      </c>
      <c r="H122" s="150">
        <v>0</v>
      </c>
      <c r="I122" s="139" t="e">
        <f t="shared" si="35"/>
        <v>#DIV/0!</v>
      </c>
      <c r="J122" s="149">
        <v>0</v>
      </c>
      <c r="K122" s="150">
        <v>0</v>
      </c>
      <c r="L122" s="139" t="e">
        <f t="shared" si="37"/>
        <v>#DIV/0!</v>
      </c>
      <c r="M122" s="149">
        <v>0</v>
      </c>
      <c r="N122" s="150">
        <v>0</v>
      </c>
      <c r="O122" s="139" t="e">
        <f t="shared" si="39"/>
        <v>#DIV/0!</v>
      </c>
      <c r="P122" s="90">
        <f t="shared" si="40"/>
        <v>-13135910.24</v>
      </c>
      <c r="Q122" s="91">
        <f t="shared" si="41"/>
        <v>0</v>
      </c>
      <c r="R122" s="92">
        <f t="shared" si="42"/>
        <v>0</v>
      </c>
      <c r="S122" s="144">
        <f t="shared" si="43"/>
        <v>-1</v>
      </c>
      <c r="T122" s="102" t="e">
        <f t="shared" si="44"/>
        <v>#DIV/0!</v>
      </c>
      <c r="U122" s="139" t="e">
        <f t="shared" si="45"/>
        <v>#DIV/0!</v>
      </c>
      <c r="V122" s="334"/>
      <c r="W122" s="335"/>
      <c r="X122" s="336"/>
    </row>
    <row r="123" spans="2:24" ht="15.75" hidden="1" customHeight="1" thickTop="1" x14ac:dyDescent="0.25">
      <c r="B123" s="10"/>
      <c r="C123" s="22" t="s">
        <v>177</v>
      </c>
      <c r="D123" s="149">
        <v>16800000</v>
      </c>
      <c r="E123" s="150">
        <v>8000000</v>
      </c>
      <c r="F123" s="139">
        <f t="shared" si="33"/>
        <v>0.47619047619047616</v>
      </c>
      <c r="G123" s="149">
        <v>23700000</v>
      </c>
      <c r="H123" s="150">
        <v>12000000</v>
      </c>
      <c r="I123" s="139">
        <f t="shared" si="35"/>
        <v>0.50632911392405067</v>
      </c>
      <c r="J123" s="149">
        <v>56550000</v>
      </c>
      <c r="K123" s="150">
        <v>31588927.740000002</v>
      </c>
      <c r="L123" s="139">
        <f t="shared" si="37"/>
        <v>0.55860172838196287</v>
      </c>
      <c r="M123" s="149">
        <v>0</v>
      </c>
      <c r="N123" s="150">
        <v>0</v>
      </c>
      <c r="O123" s="139" t="e">
        <f t="shared" si="39"/>
        <v>#DIV/0!</v>
      </c>
      <c r="P123" s="90">
        <f t="shared" si="40"/>
        <v>4000000</v>
      </c>
      <c r="Q123" s="91">
        <f t="shared" si="41"/>
        <v>19588927.740000002</v>
      </c>
      <c r="R123" s="92">
        <f t="shared" si="42"/>
        <v>-31588927.740000002</v>
      </c>
      <c r="S123" s="144">
        <f t="shared" si="43"/>
        <v>0.5</v>
      </c>
      <c r="T123" s="102">
        <f t="shared" si="44"/>
        <v>1.6324106450000002</v>
      </c>
      <c r="U123" s="139">
        <f t="shared" si="45"/>
        <v>-1</v>
      </c>
      <c r="V123" s="337"/>
      <c r="W123" s="338"/>
      <c r="X123" s="339"/>
    </row>
    <row r="124" spans="2:24" ht="15.75" hidden="1" customHeight="1" thickTop="1" x14ac:dyDescent="0.25">
      <c r="B124" s="10"/>
      <c r="C124" s="22" t="s">
        <v>98</v>
      </c>
      <c r="D124" s="149">
        <v>4334143950</v>
      </c>
      <c r="E124" s="150">
        <v>671503811</v>
      </c>
      <c r="F124" s="139">
        <f t="shared" si="33"/>
        <v>0.15493343524042388</v>
      </c>
      <c r="G124" s="149">
        <v>3848116340</v>
      </c>
      <c r="H124" s="150">
        <v>3423012443.9499998</v>
      </c>
      <c r="I124" s="139">
        <f t="shared" si="35"/>
        <v>0.88952935449711479</v>
      </c>
      <c r="J124" s="149">
        <v>5304630657</v>
      </c>
      <c r="K124" s="150">
        <v>4470702885</v>
      </c>
      <c r="L124" s="139">
        <f t="shared" si="37"/>
        <v>0.84279249095324904</v>
      </c>
      <c r="M124" s="149">
        <v>6366525677</v>
      </c>
      <c r="N124" s="150">
        <v>5864025677</v>
      </c>
      <c r="O124" s="139">
        <f t="shared" si="39"/>
        <v>0.92107155056087275</v>
      </c>
      <c r="P124" s="90">
        <f t="shared" si="40"/>
        <v>2751508632.9499998</v>
      </c>
      <c r="Q124" s="91">
        <f t="shared" si="41"/>
        <v>1047690441.0500002</v>
      </c>
      <c r="R124" s="92">
        <f t="shared" si="42"/>
        <v>1393322792</v>
      </c>
      <c r="S124" s="144">
        <f t="shared" si="43"/>
        <v>4.0975324158659161</v>
      </c>
      <c r="T124" s="102">
        <f t="shared" si="44"/>
        <v>0.30607263578656863</v>
      </c>
      <c r="U124" s="139">
        <f t="shared" si="45"/>
        <v>0.31165631620809453</v>
      </c>
      <c r="V124" s="334"/>
      <c r="W124" s="335"/>
      <c r="X124" s="336"/>
    </row>
    <row r="125" spans="2:24" ht="15.75" hidden="1" customHeight="1" thickTop="1" x14ac:dyDescent="0.25">
      <c r="B125" s="10"/>
      <c r="C125" s="22" t="s">
        <v>178</v>
      </c>
      <c r="D125" s="149">
        <v>12182356410.280001</v>
      </c>
      <c r="E125" s="150">
        <v>193000000</v>
      </c>
      <c r="F125" s="139">
        <f t="shared" si="33"/>
        <v>1.5842583610272496E-2</v>
      </c>
      <c r="G125" s="149">
        <v>14278609545.799999</v>
      </c>
      <c r="H125" s="150">
        <v>260000000</v>
      </c>
      <c r="I125" s="139">
        <f t="shared" si="35"/>
        <v>1.8209055942458911E-2</v>
      </c>
      <c r="J125" s="149">
        <v>16864300889.41</v>
      </c>
      <c r="K125" s="150">
        <v>299101096</v>
      </c>
      <c r="L125" s="139">
        <f t="shared" si="37"/>
        <v>1.7735754239763455E-2</v>
      </c>
      <c r="M125" s="149">
        <v>16197776722.719999</v>
      </c>
      <c r="N125" s="150">
        <v>340000000</v>
      </c>
      <c r="O125" s="139">
        <f t="shared" si="39"/>
        <v>2.0990535048127628E-2</v>
      </c>
      <c r="P125" s="90">
        <f t="shared" si="40"/>
        <v>67000000</v>
      </c>
      <c r="Q125" s="91">
        <f t="shared" si="41"/>
        <v>39101096</v>
      </c>
      <c r="R125" s="92">
        <f t="shared" si="42"/>
        <v>40898904</v>
      </c>
      <c r="S125" s="144">
        <f t="shared" si="43"/>
        <v>0.34715025906735741</v>
      </c>
      <c r="T125" s="102">
        <f t="shared" si="44"/>
        <v>0.15038883076923071</v>
      </c>
      <c r="U125" s="139">
        <f t="shared" si="45"/>
        <v>0.13673939864132101</v>
      </c>
      <c r="V125" s="337"/>
      <c r="W125" s="338"/>
      <c r="X125" s="339"/>
    </row>
    <row r="126" spans="2:24" ht="15.75" hidden="1" customHeight="1" thickTop="1" x14ac:dyDescent="0.25">
      <c r="B126" s="10"/>
      <c r="C126" s="22" t="s">
        <v>126</v>
      </c>
      <c r="D126" s="149">
        <v>5729152094</v>
      </c>
      <c r="E126" s="150">
        <v>3896516060.9899998</v>
      </c>
      <c r="F126" s="139">
        <f t="shared" si="33"/>
        <v>0.68012089695973077</v>
      </c>
      <c r="G126" s="149">
        <v>0</v>
      </c>
      <c r="H126" s="150">
        <v>0</v>
      </c>
      <c r="I126" s="139" t="e">
        <f t="shared" si="35"/>
        <v>#DIV/0!</v>
      </c>
      <c r="J126" s="149">
        <v>0</v>
      </c>
      <c r="K126" s="150">
        <v>0</v>
      </c>
      <c r="L126" s="139" t="e">
        <f t="shared" si="37"/>
        <v>#DIV/0!</v>
      </c>
      <c r="M126" s="149">
        <v>0</v>
      </c>
      <c r="N126" s="150">
        <v>0</v>
      </c>
      <c r="O126" s="139" t="e">
        <f t="shared" si="39"/>
        <v>#DIV/0!</v>
      </c>
      <c r="P126" s="90">
        <f t="shared" si="40"/>
        <v>-3896516060.9899998</v>
      </c>
      <c r="Q126" s="91">
        <f t="shared" si="41"/>
        <v>0</v>
      </c>
      <c r="R126" s="92">
        <f t="shared" si="42"/>
        <v>0</v>
      </c>
      <c r="S126" s="144">
        <f t="shared" si="43"/>
        <v>-1</v>
      </c>
      <c r="T126" s="102" t="e">
        <f t="shared" si="44"/>
        <v>#DIV/0!</v>
      </c>
      <c r="U126" s="139" t="e">
        <f t="shared" si="45"/>
        <v>#DIV/0!</v>
      </c>
      <c r="V126" s="334"/>
      <c r="W126" s="335"/>
      <c r="X126" s="336"/>
    </row>
    <row r="127" spans="2:24" ht="15.75" hidden="1" customHeight="1" thickTop="1" x14ac:dyDescent="0.25">
      <c r="B127" s="10"/>
      <c r="C127" s="22" t="s">
        <v>179</v>
      </c>
      <c r="D127" s="149">
        <v>39671807208.230003</v>
      </c>
      <c r="E127" s="150">
        <v>2353947404</v>
      </c>
      <c r="F127" s="139">
        <f t="shared" si="33"/>
        <v>5.9335522368430656E-2</v>
      </c>
      <c r="G127" s="149">
        <v>43240831776.93</v>
      </c>
      <c r="H127" s="150">
        <v>201745237</v>
      </c>
      <c r="I127" s="139">
        <f t="shared" si="35"/>
        <v>4.6656187845959948E-3</v>
      </c>
      <c r="J127" s="149">
        <v>78382767929.179993</v>
      </c>
      <c r="K127" s="150">
        <v>16208279696</v>
      </c>
      <c r="L127" s="139">
        <f t="shared" si="37"/>
        <v>0.20678371183120789</v>
      </c>
      <c r="M127" s="149">
        <v>61560536580.279999</v>
      </c>
      <c r="N127" s="150">
        <v>344996800</v>
      </c>
      <c r="O127" s="139">
        <f t="shared" si="39"/>
        <v>5.6041876689962864E-3</v>
      </c>
      <c r="P127" s="90">
        <f t="shared" si="40"/>
        <v>-2152202167</v>
      </c>
      <c r="Q127" s="91">
        <f t="shared" si="41"/>
        <v>16006534459</v>
      </c>
      <c r="R127" s="92">
        <f t="shared" si="42"/>
        <v>-15863282896</v>
      </c>
      <c r="S127" s="144">
        <f t="shared" si="43"/>
        <v>-0.91429492576716886</v>
      </c>
      <c r="T127" s="102">
        <f t="shared" si="44"/>
        <v>79.340333863743211</v>
      </c>
      <c r="U127" s="139">
        <f t="shared" si="45"/>
        <v>-0.9787147799476128</v>
      </c>
      <c r="V127" s="337"/>
      <c r="W127" s="338"/>
      <c r="X127" s="339"/>
    </row>
    <row r="128" spans="2:24" ht="15.75" hidden="1" customHeight="1" thickTop="1" x14ac:dyDescent="0.25">
      <c r="B128" s="10"/>
      <c r="C128" s="22" t="s">
        <v>140</v>
      </c>
      <c r="D128" s="149">
        <v>1659060160</v>
      </c>
      <c r="E128" s="150">
        <v>56977776</v>
      </c>
      <c r="F128" s="139">
        <f t="shared" si="33"/>
        <v>3.4343405606219853E-2</v>
      </c>
      <c r="G128" s="149">
        <v>1353717107</v>
      </c>
      <c r="H128" s="150">
        <v>1289617115</v>
      </c>
      <c r="I128" s="139">
        <f t="shared" si="35"/>
        <v>0.95264890155517556</v>
      </c>
      <c r="J128" s="149">
        <v>1452672879</v>
      </c>
      <c r="K128" s="150">
        <v>1330265014</v>
      </c>
      <c r="L128" s="139">
        <f t="shared" si="37"/>
        <v>0.9157361118462789</v>
      </c>
      <c r="M128" s="149">
        <v>0</v>
      </c>
      <c r="N128" s="150">
        <v>0</v>
      </c>
      <c r="O128" s="139" t="e">
        <f t="shared" si="39"/>
        <v>#DIV/0!</v>
      </c>
      <c r="P128" s="90">
        <f t="shared" si="40"/>
        <v>1232639339</v>
      </c>
      <c r="Q128" s="91">
        <f t="shared" si="41"/>
        <v>40647899</v>
      </c>
      <c r="R128" s="92">
        <f t="shared" si="42"/>
        <v>-1330265014</v>
      </c>
      <c r="S128" s="144">
        <f t="shared" si="43"/>
        <v>21.63368642187789</v>
      </c>
      <c r="T128" s="102">
        <f t="shared" si="44"/>
        <v>3.1519354486854834E-2</v>
      </c>
      <c r="U128" s="139">
        <f t="shared" si="45"/>
        <v>-1</v>
      </c>
      <c r="V128" s="334"/>
      <c r="W128" s="335"/>
      <c r="X128" s="336"/>
    </row>
    <row r="129" spans="2:24" ht="15.75" hidden="1" customHeight="1" thickTop="1" x14ac:dyDescent="0.25">
      <c r="B129" s="10"/>
      <c r="C129" s="22" t="s">
        <v>99</v>
      </c>
      <c r="D129" s="149">
        <v>1278379835</v>
      </c>
      <c r="E129" s="150">
        <v>1102323962</v>
      </c>
      <c r="F129" s="139">
        <f t="shared" si="33"/>
        <v>0.86228203216299948</v>
      </c>
      <c r="G129" s="149">
        <v>1375733574</v>
      </c>
      <c r="H129" s="150">
        <v>1277427134</v>
      </c>
      <c r="I129" s="139">
        <f t="shared" si="35"/>
        <v>0.92854253043038693</v>
      </c>
      <c r="J129" s="149">
        <v>1845312987</v>
      </c>
      <c r="K129" s="150">
        <v>1407636567.5999999</v>
      </c>
      <c r="L129" s="139">
        <f t="shared" si="37"/>
        <v>0.76281724429222797</v>
      </c>
      <c r="M129" s="149">
        <v>1387513636</v>
      </c>
      <c r="N129" s="150">
        <v>963351392</v>
      </c>
      <c r="O129" s="139">
        <f t="shared" si="39"/>
        <v>0.69430048613951068</v>
      </c>
      <c r="P129" s="90">
        <f t="shared" si="40"/>
        <v>175103172</v>
      </c>
      <c r="Q129" s="91">
        <f t="shared" si="41"/>
        <v>130209433.5999999</v>
      </c>
      <c r="R129" s="92">
        <f t="shared" si="42"/>
        <v>-444285175.5999999</v>
      </c>
      <c r="S129" s="144">
        <f t="shared" si="43"/>
        <v>0.15884910247464989</v>
      </c>
      <c r="T129" s="102">
        <f t="shared" si="44"/>
        <v>0.10193100657904131</v>
      </c>
      <c r="U129" s="139">
        <f t="shared" si="45"/>
        <v>-0.31562491755773281</v>
      </c>
      <c r="V129" s="337"/>
      <c r="W129" s="338"/>
      <c r="X129" s="339"/>
    </row>
    <row r="130" spans="2:24" ht="15.75" hidden="1" customHeight="1" thickTop="1" x14ac:dyDescent="0.25">
      <c r="B130" s="10"/>
      <c r="C130" s="22" t="s">
        <v>101</v>
      </c>
      <c r="D130" s="149">
        <v>13387981517.98</v>
      </c>
      <c r="E130" s="150">
        <v>3937988031.4899998</v>
      </c>
      <c r="F130" s="139">
        <f t="shared" si="33"/>
        <v>0.29414352165046681</v>
      </c>
      <c r="G130" s="149">
        <v>19770341182.369999</v>
      </c>
      <c r="H130" s="150">
        <v>8472712724.3199997</v>
      </c>
      <c r="I130" s="139">
        <f t="shared" si="35"/>
        <v>0.42855672778553033</v>
      </c>
      <c r="J130" s="149">
        <v>24494890317.77</v>
      </c>
      <c r="K130" s="150">
        <v>10883794644.65</v>
      </c>
      <c r="L130" s="139">
        <f t="shared" si="37"/>
        <v>0.44432918471793564</v>
      </c>
      <c r="M130" s="149">
        <v>32306937194.720001</v>
      </c>
      <c r="N130" s="150">
        <v>12862646968</v>
      </c>
      <c r="O130" s="139">
        <f t="shared" si="39"/>
        <v>0.39813885452757103</v>
      </c>
      <c r="P130" s="90">
        <f t="shared" si="40"/>
        <v>4534724692.8299999</v>
      </c>
      <c r="Q130" s="91">
        <f t="shared" si="41"/>
        <v>2411081920.3299999</v>
      </c>
      <c r="R130" s="92">
        <f t="shared" si="42"/>
        <v>1978852323.3500004</v>
      </c>
      <c r="S130" s="144">
        <f t="shared" si="43"/>
        <v>1.151533386228758</v>
      </c>
      <c r="T130" s="102">
        <f t="shared" si="44"/>
        <v>0.28457024317716462</v>
      </c>
      <c r="U130" s="139">
        <f t="shared" si="45"/>
        <v>0.18181639657476611</v>
      </c>
      <c r="V130" s="334"/>
      <c r="W130" s="335"/>
      <c r="X130" s="336"/>
    </row>
    <row r="131" spans="2:24" ht="15.75" hidden="1" customHeight="1" thickTop="1" x14ac:dyDescent="0.25">
      <c r="B131" s="10"/>
      <c r="C131" s="22" t="s">
        <v>103</v>
      </c>
      <c r="D131" s="149">
        <v>0</v>
      </c>
      <c r="E131" s="150">
        <v>0</v>
      </c>
      <c r="F131" s="139" t="e">
        <f t="shared" si="33"/>
        <v>#DIV/0!</v>
      </c>
      <c r="G131" s="149">
        <v>216886990</v>
      </c>
      <c r="H131" s="150">
        <v>181600700</v>
      </c>
      <c r="I131" s="139">
        <f t="shared" si="35"/>
        <v>0.83730564014005637</v>
      </c>
      <c r="J131" s="149">
        <v>856732816</v>
      </c>
      <c r="K131" s="150">
        <v>523828271.47000003</v>
      </c>
      <c r="L131" s="139">
        <f t="shared" si="37"/>
        <v>0.61142547791702662</v>
      </c>
      <c r="M131" s="149">
        <v>4056719513.2800002</v>
      </c>
      <c r="N131" s="150">
        <v>3675802165.1099997</v>
      </c>
      <c r="O131" s="139">
        <f t="shared" si="39"/>
        <v>0.9061021234218839</v>
      </c>
      <c r="P131" s="90">
        <f t="shared" si="40"/>
        <v>181600700</v>
      </c>
      <c r="Q131" s="91">
        <f t="shared" si="41"/>
        <v>342227571.47000003</v>
      </c>
      <c r="R131" s="92">
        <f t="shared" si="42"/>
        <v>3151973893.6399994</v>
      </c>
      <c r="S131" s="144" t="e">
        <f t="shared" si="43"/>
        <v>#DIV/0!</v>
      </c>
      <c r="T131" s="102">
        <f t="shared" si="44"/>
        <v>1.8845057946913202</v>
      </c>
      <c r="U131" s="139">
        <f t="shared" si="45"/>
        <v>6.0171893448872682</v>
      </c>
      <c r="V131" s="337"/>
      <c r="W131" s="338"/>
      <c r="X131" s="339"/>
    </row>
    <row r="132" spans="2:24" ht="15.75" hidden="1" customHeight="1" thickTop="1" x14ac:dyDescent="0.25">
      <c r="B132" s="10"/>
      <c r="C132" s="22" t="s">
        <v>104</v>
      </c>
      <c r="D132" s="149">
        <v>90381590505</v>
      </c>
      <c r="E132" s="150">
        <v>26966933912.43</v>
      </c>
      <c r="F132" s="139">
        <f t="shared" si="33"/>
        <v>0.29836755208394083</v>
      </c>
      <c r="G132" s="149">
        <v>87349534654.570007</v>
      </c>
      <c r="H132" s="150">
        <v>31586649014.690002</v>
      </c>
      <c r="I132" s="139">
        <f t="shared" si="35"/>
        <v>0.36161210405529542</v>
      </c>
      <c r="J132" s="149">
        <v>106965538224.28999</v>
      </c>
      <c r="K132" s="150">
        <v>41625318673.160004</v>
      </c>
      <c r="L132" s="139">
        <f t="shared" si="37"/>
        <v>0.38914700345711556</v>
      </c>
      <c r="M132" s="149">
        <v>138641642515.92999</v>
      </c>
      <c r="N132" s="150">
        <v>77112901478.029999</v>
      </c>
      <c r="O132" s="139">
        <f t="shared" si="39"/>
        <v>0.55620302874852112</v>
      </c>
      <c r="P132" s="90">
        <f t="shared" si="40"/>
        <v>4619715102.2600021</v>
      </c>
      <c r="Q132" s="91">
        <f t="shared" si="41"/>
        <v>10038669658.470001</v>
      </c>
      <c r="R132" s="92">
        <f t="shared" si="42"/>
        <v>35487582804.869995</v>
      </c>
      <c r="S132" s="144">
        <f t="shared" si="43"/>
        <v>0.17131035798365701</v>
      </c>
      <c r="T132" s="102">
        <f t="shared" si="44"/>
        <v>0.31781369571052998</v>
      </c>
      <c r="U132" s="139">
        <f t="shared" si="45"/>
        <v>0.85254801491171239</v>
      </c>
      <c r="V132" s="334"/>
      <c r="W132" s="335"/>
      <c r="X132" s="336"/>
    </row>
    <row r="133" spans="2:24" ht="15.75" hidden="1" customHeight="1" thickTop="1" x14ac:dyDescent="0.25">
      <c r="B133" s="10"/>
      <c r="C133" s="22" t="s">
        <v>127</v>
      </c>
      <c r="D133" s="149">
        <v>10072552434.57</v>
      </c>
      <c r="E133" s="150">
        <v>6667704094.9800014</v>
      </c>
      <c r="F133" s="139">
        <f t="shared" si="33"/>
        <v>0.66196767287065983</v>
      </c>
      <c r="G133" s="149">
        <v>14336244815.129999</v>
      </c>
      <c r="H133" s="150">
        <v>9782835602.6300011</v>
      </c>
      <c r="I133" s="139">
        <f t="shared" si="35"/>
        <v>0.68238480360669618</v>
      </c>
      <c r="J133" s="149">
        <v>14688965534.610001</v>
      </c>
      <c r="K133" s="150">
        <v>10458748748.129999</v>
      </c>
      <c r="L133" s="139">
        <f t="shared" si="37"/>
        <v>0.7120139756259346</v>
      </c>
      <c r="M133" s="149">
        <v>12816547510.93</v>
      </c>
      <c r="N133" s="150">
        <v>6924975850.5900002</v>
      </c>
      <c r="O133" s="139">
        <f t="shared" si="39"/>
        <v>0.54031523268527304</v>
      </c>
      <c r="P133" s="90">
        <f t="shared" si="40"/>
        <v>3115131507.6499996</v>
      </c>
      <c r="Q133" s="91">
        <f t="shared" si="41"/>
        <v>675913145.49999809</v>
      </c>
      <c r="R133" s="92">
        <f t="shared" si="42"/>
        <v>-3533772897.539999</v>
      </c>
      <c r="S133" s="144">
        <f t="shared" si="43"/>
        <v>0.46719702363446625</v>
      </c>
      <c r="T133" s="102">
        <f t="shared" si="44"/>
        <v>6.909174118374084E-2</v>
      </c>
      <c r="U133" s="139">
        <f t="shared" si="45"/>
        <v>-0.33787721482188104</v>
      </c>
      <c r="V133" s="337"/>
      <c r="W133" s="338"/>
      <c r="X133" s="339"/>
    </row>
    <row r="134" spans="2:24" ht="15.75" hidden="1" customHeight="1" thickTop="1" x14ac:dyDescent="0.25">
      <c r="B134" s="10"/>
      <c r="C134" s="22" t="s">
        <v>180</v>
      </c>
      <c r="D134" s="149">
        <v>0</v>
      </c>
      <c r="E134" s="150">
        <v>0</v>
      </c>
      <c r="F134" s="139" t="e">
        <f t="shared" si="33"/>
        <v>#DIV/0!</v>
      </c>
      <c r="G134" s="149">
        <v>283700000</v>
      </c>
      <c r="H134" s="150">
        <v>283700000</v>
      </c>
      <c r="I134" s="139">
        <f t="shared" si="35"/>
        <v>1</v>
      </c>
      <c r="J134" s="149">
        <v>0</v>
      </c>
      <c r="K134" s="150">
        <v>0</v>
      </c>
      <c r="L134" s="139" t="e">
        <f t="shared" si="37"/>
        <v>#DIV/0!</v>
      </c>
      <c r="M134" s="149">
        <v>0</v>
      </c>
      <c r="N134" s="150">
        <v>0</v>
      </c>
      <c r="O134" s="139" t="e">
        <f t="shared" si="39"/>
        <v>#DIV/0!</v>
      </c>
      <c r="P134" s="90">
        <f t="shared" si="40"/>
        <v>283700000</v>
      </c>
      <c r="Q134" s="91">
        <f t="shared" si="41"/>
        <v>-283700000</v>
      </c>
      <c r="R134" s="92">
        <f t="shared" si="42"/>
        <v>0</v>
      </c>
      <c r="S134" s="144" t="e">
        <f t="shared" si="43"/>
        <v>#DIV/0!</v>
      </c>
      <c r="T134" s="102">
        <f t="shared" si="44"/>
        <v>-1</v>
      </c>
      <c r="U134" s="139" t="e">
        <f t="shared" si="45"/>
        <v>#DIV/0!</v>
      </c>
      <c r="V134" s="334"/>
      <c r="W134" s="335"/>
      <c r="X134" s="336"/>
    </row>
    <row r="135" spans="2:24" ht="15.75" hidden="1" customHeight="1" thickTop="1" x14ac:dyDescent="0.25">
      <c r="B135" s="10"/>
      <c r="C135" s="22" t="s">
        <v>181</v>
      </c>
      <c r="D135" s="149">
        <v>0</v>
      </c>
      <c r="E135" s="150">
        <v>0</v>
      </c>
      <c r="F135" s="139" t="e">
        <f t="shared" si="33"/>
        <v>#DIV/0!</v>
      </c>
      <c r="G135" s="149">
        <v>41241120</v>
      </c>
      <c r="H135" s="150">
        <v>23631300</v>
      </c>
      <c r="I135" s="139">
        <f t="shared" si="35"/>
        <v>0.57300335199432029</v>
      </c>
      <c r="J135" s="149">
        <v>347230000</v>
      </c>
      <c r="K135" s="150">
        <v>322358802</v>
      </c>
      <c r="L135" s="139">
        <f t="shared" si="37"/>
        <v>0.92837255421478559</v>
      </c>
      <c r="M135" s="149">
        <v>0</v>
      </c>
      <c r="N135" s="150">
        <v>0</v>
      </c>
      <c r="O135" s="139" t="e">
        <f t="shared" si="39"/>
        <v>#DIV/0!</v>
      </c>
      <c r="P135" s="90">
        <f t="shared" si="40"/>
        <v>23631300</v>
      </c>
      <c r="Q135" s="91">
        <f t="shared" si="41"/>
        <v>298727502</v>
      </c>
      <c r="R135" s="92">
        <f t="shared" si="42"/>
        <v>-322358802</v>
      </c>
      <c r="S135" s="144" t="e">
        <f t="shared" si="43"/>
        <v>#DIV/0!</v>
      </c>
      <c r="T135" s="102">
        <f t="shared" si="44"/>
        <v>12.641179368041538</v>
      </c>
      <c r="U135" s="139">
        <f t="shared" si="45"/>
        <v>-1</v>
      </c>
      <c r="V135" s="337"/>
      <c r="W135" s="338"/>
      <c r="X135" s="339"/>
    </row>
    <row r="136" spans="2:24" ht="15.75" hidden="1" customHeight="1" thickTop="1" x14ac:dyDescent="0.25">
      <c r="B136" s="10"/>
      <c r="C136" s="22" t="s">
        <v>128</v>
      </c>
      <c r="D136" s="149">
        <v>6406521739</v>
      </c>
      <c r="E136" s="150">
        <v>3059253486</v>
      </c>
      <c r="F136" s="139">
        <f t="shared" si="33"/>
        <v>0.47752175215088272</v>
      </c>
      <c r="G136" s="149">
        <v>5622520323</v>
      </c>
      <c r="H136" s="150">
        <v>3195481852</v>
      </c>
      <c r="I136" s="139">
        <f t="shared" si="35"/>
        <v>0.56833620305973231</v>
      </c>
      <c r="J136" s="149">
        <v>7027087487</v>
      </c>
      <c r="K136" s="150">
        <v>1778745772</v>
      </c>
      <c r="L136" s="139">
        <f t="shared" si="37"/>
        <v>0.25312702813087945</v>
      </c>
      <c r="M136" s="149">
        <v>7734981309</v>
      </c>
      <c r="N136" s="150">
        <v>509286763</v>
      </c>
      <c r="O136" s="139">
        <f t="shared" si="39"/>
        <v>6.5842015986182389E-2</v>
      </c>
      <c r="P136" s="90">
        <f t="shared" si="40"/>
        <v>136228366</v>
      </c>
      <c r="Q136" s="91">
        <f t="shared" si="41"/>
        <v>-1416736080</v>
      </c>
      <c r="R136" s="92">
        <f t="shared" si="42"/>
        <v>-1269459009</v>
      </c>
      <c r="S136" s="144">
        <f t="shared" si="43"/>
        <v>4.4529937327331348E-2</v>
      </c>
      <c r="T136" s="102">
        <f t="shared" si="44"/>
        <v>-0.44335600877009773</v>
      </c>
      <c r="U136" s="139">
        <f t="shared" si="45"/>
        <v>-0.71368209498124946</v>
      </c>
      <c r="V136" s="334"/>
      <c r="W136" s="335"/>
      <c r="X136" s="336"/>
    </row>
    <row r="137" spans="2:24" ht="15.75" hidden="1" customHeight="1" thickTop="1" x14ac:dyDescent="0.25">
      <c r="B137" s="10"/>
      <c r="C137" s="22" t="s">
        <v>129</v>
      </c>
      <c r="D137" s="149">
        <v>2992477116</v>
      </c>
      <c r="E137" s="150">
        <v>2015004173</v>
      </c>
      <c r="F137" s="139">
        <f t="shared" si="33"/>
        <v>0.67335658549443689</v>
      </c>
      <c r="G137" s="149">
        <v>1566974245</v>
      </c>
      <c r="H137" s="150">
        <v>826629893</v>
      </c>
      <c r="I137" s="139">
        <f t="shared" si="35"/>
        <v>0.52753253324849636</v>
      </c>
      <c r="J137" s="149">
        <v>2797097362</v>
      </c>
      <c r="K137" s="150">
        <v>2580069362</v>
      </c>
      <c r="L137" s="139">
        <f t="shared" si="37"/>
        <v>0.92240956537715257</v>
      </c>
      <c r="M137" s="149">
        <v>1160389009</v>
      </c>
      <c r="N137" s="150">
        <v>1160389009</v>
      </c>
      <c r="O137" s="139">
        <f t="shared" si="39"/>
        <v>1</v>
      </c>
      <c r="P137" s="90">
        <f t="shared" si="40"/>
        <v>-1188374280</v>
      </c>
      <c r="Q137" s="91">
        <f t="shared" si="41"/>
        <v>1753439469</v>
      </c>
      <c r="R137" s="92">
        <f t="shared" si="42"/>
        <v>-1419680353</v>
      </c>
      <c r="S137" s="144">
        <f t="shared" si="43"/>
        <v>-0.58976268929047027</v>
      </c>
      <c r="T137" s="102">
        <f t="shared" si="44"/>
        <v>2.1211904914742781</v>
      </c>
      <c r="U137" s="139">
        <f t="shared" si="45"/>
        <v>-0.55024890954850236</v>
      </c>
      <c r="V137" s="337"/>
      <c r="W137" s="338"/>
      <c r="X137" s="339"/>
    </row>
    <row r="138" spans="2:24" ht="15.75" hidden="1" customHeight="1" thickTop="1" x14ac:dyDescent="0.25">
      <c r="B138" s="10"/>
      <c r="C138" s="22" t="s">
        <v>182</v>
      </c>
      <c r="D138" s="149">
        <v>802971159</v>
      </c>
      <c r="E138" s="150">
        <v>1635060</v>
      </c>
      <c r="F138" s="139">
        <f t="shared" si="33"/>
        <v>2.0362624257093649E-3</v>
      </c>
      <c r="G138" s="149">
        <v>1038701050.75</v>
      </c>
      <c r="H138" s="150">
        <v>7856856</v>
      </c>
      <c r="I138" s="139">
        <f t="shared" si="35"/>
        <v>7.5641167343836928E-3</v>
      </c>
      <c r="J138" s="149">
        <v>1188498538</v>
      </c>
      <c r="K138" s="150">
        <v>11500000</v>
      </c>
      <c r="L138" s="139">
        <f t="shared" si="37"/>
        <v>9.6760741661089025E-3</v>
      </c>
      <c r="M138" s="149">
        <v>0</v>
      </c>
      <c r="N138" s="150">
        <v>0</v>
      </c>
      <c r="O138" s="139" t="e">
        <f t="shared" si="39"/>
        <v>#DIV/0!</v>
      </c>
      <c r="P138" s="90">
        <f t="shared" si="40"/>
        <v>6221796</v>
      </c>
      <c r="Q138" s="91">
        <f t="shared" si="41"/>
        <v>3643144</v>
      </c>
      <c r="R138" s="92">
        <f t="shared" si="42"/>
        <v>-11500000</v>
      </c>
      <c r="S138" s="144">
        <f t="shared" si="43"/>
        <v>3.8052401746724893</v>
      </c>
      <c r="T138" s="102">
        <f t="shared" si="44"/>
        <v>0.46368980162039364</v>
      </c>
      <c r="U138" s="139">
        <f t="shared" si="45"/>
        <v>-1</v>
      </c>
      <c r="V138" s="334"/>
      <c r="W138" s="335"/>
      <c r="X138" s="336"/>
    </row>
    <row r="139" spans="2:24" ht="15.75" hidden="1" customHeight="1" thickTop="1" x14ac:dyDescent="0.25">
      <c r="B139" s="10"/>
      <c r="C139" s="22" t="s">
        <v>105</v>
      </c>
      <c r="D139" s="149">
        <v>5206814926.1400003</v>
      </c>
      <c r="E139" s="150">
        <v>4640232060.0300007</v>
      </c>
      <c r="F139" s="139">
        <f t="shared" si="33"/>
        <v>0.89118436623019592</v>
      </c>
      <c r="G139" s="149">
        <v>11749243295.24</v>
      </c>
      <c r="H139" s="150">
        <v>10984479061.449999</v>
      </c>
      <c r="I139" s="139">
        <f t="shared" si="35"/>
        <v>0.93490949037544979</v>
      </c>
      <c r="J139" s="149">
        <v>14950984703</v>
      </c>
      <c r="K139" s="150">
        <v>13931515550.959999</v>
      </c>
      <c r="L139" s="139">
        <f t="shared" si="37"/>
        <v>0.93181257473727208</v>
      </c>
      <c r="M139" s="149">
        <v>17019645548</v>
      </c>
      <c r="N139" s="150">
        <v>10763093666</v>
      </c>
      <c r="O139" s="139">
        <f t="shared" si="39"/>
        <v>0.63239235127695037</v>
      </c>
      <c r="P139" s="90">
        <f t="shared" si="40"/>
        <v>6344247001.4199982</v>
      </c>
      <c r="Q139" s="91">
        <f t="shared" si="41"/>
        <v>2947036489.5100002</v>
      </c>
      <c r="R139" s="92">
        <f t="shared" si="42"/>
        <v>-3168421884.9599991</v>
      </c>
      <c r="S139" s="144">
        <f t="shared" si="43"/>
        <v>1.3672262333748413</v>
      </c>
      <c r="T139" s="102">
        <f t="shared" si="44"/>
        <v>0.26829096519038553</v>
      </c>
      <c r="U139" s="139">
        <f t="shared" si="45"/>
        <v>-0.22742837083088696</v>
      </c>
      <c r="V139" s="328" t="s">
        <v>212</v>
      </c>
      <c r="W139" s="329"/>
      <c r="X139" s="330"/>
    </row>
    <row r="140" spans="2:24" ht="120" customHeight="1" thickTop="1" x14ac:dyDescent="0.25">
      <c r="B140" s="343" t="s">
        <v>53</v>
      </c>
      <c r="C140" s="89" t="s">
        <v>207</v>
      </c>
      <c r="D140" s="147">
        <f>SUM(D111:D139)</f>
        <v>204175423236.98004</v>
      </c>
      <c r="E140" s="148">
        <f>SUM(E111:E139)</f>
        <v>58583868021.860001</v>
      </c>
      <c r="F140" s="141">
        <f t="shared" si="33"/>
        <v>0.28692908819815954</v>
      </c>
      <c r="G140" s="147">
        <f t="shared" ref="G140:H140" si="49">SUM(G111:G139)</f>
        <v>222947465904.54001</v>
      </c>
      <c r="H140" s="148">
        <f t="shared" si="49"/>
        <v>75350521959.479996</v>
      </c>
      <c r="I140" s="141">
        <f t="shared" si="35"/>
        <v>0.3379743369307594</v>
      </c>
      <c r="J140" s="147">
        <f t="shared" ref="J140:K140" si="50">SUM(J111:J139)</f>
        <v>313619532271.87</v>
      </c>
      <c r="K140" s="148">
        <f t="shared" si="50"/>
        <v>126681725151.39001</v>
      </c>
      <c r="L140" s="141">
        <f t="shared" si="37"/>
        <v>0.40393442408928909</v>
      </c>
      <c r="M140" s="147">
        <f t="shared" ref="M140:N140" si="51">SUM(M111:M139)</f>
        <v>318073167244.92999</v>
      </c>
      <c r="N140" s="148">
        <f t="shared" si="51"/>
        <v>134048900766.04999</v>
      </c>
      <c r="O140" s="141">
        <f t="shared" si="39"/>
        <v>0.42144045638036037</v>
      </c>
      <c r="P140" s="128">
        <f t="shared" si="40"/>
        <v>16766653937.619995</v>
      </c>
      <c r="Q140" s="129">
        <f t="shared" si="41"/>
        <v>51331203191.910019</v>
      </c>
      <c r="R140" s="130">
        <f t="shared" si="42"/>
        <v>7367175614.6599731</v>
      </c>
      <c r="S140" s="144">
        <f t="shared" si="43"/>
        <v>0.28619916205197793</v>
      </c>
      <c r="T140" s="102">
        <f t="shared" si="44"/>
        <v>0.68123221786723054</v>
      </c>
      <c r="U140" s="139">
        <f t="shared" si="45"/>
        <v>5.8154999119690576E-2</v>
      </c>
      <c r="V140" s="334"/>
      <c r="W140" s="335"/>
      <c r="X140" s="336"/>
    </row>
    <row r="141" spans="2:24" ht="30" hidden="1" customHeight="1" x14ac:dyDescent="0.25">
      <c r="B141" s="344"/>
      <c r="C141" s="22" t="s">
        <v>183</v>
      </c>
      <c r="D141" s="149">
        <v>0</v>
      </c>
      <c r="E141" s="150">
        <v>0</v>
      </c>
      <c r="F141" s="139" t="e">
        <f t="shared" si="33"/>
        <v>#DIV/0!</v>
      </c>
      <c r="G141" s="149">
        <v>0</v>
      </c>
      <c r="H141" s="150">
        <v>0</v>
      </c>
      <c r="I141" s="139" t="e">
        <f t="shared" si="35"/>
        <v>#DIV/0!</v>
      </c>
      <c r="J141" s="149">
        <v>2816406420</v>
      </c>
      <c r="K141" s="150">
        <v>1853424144</v>
      </c>
      <c r="L141" s="139">
        <f t="shared" si="37"/>
        <v>0.65808120974244899</v>
      </c>
      <c r="M141" s="149">
        <v>0</v>
      </c>
      <c r="N141" s="150">
        <v>0</v>
      </c>
      <c r="O141" s="139" t="e">
        <f t="shared" si="39"/>
        <v>#DIV/0!</v>
      </c>
      <c r="P141" s="90">
        <f t="shared" si="40"/>
        <v>0</v>
      </c>
      <c r="Q141" s="91">
        <f t="shared" si="41"/>
        <v>1853424144</v>
      </c>
      <c r="R141" s="92">
        <f t="shared" si="42"/>
        <v>-1853424144</v>
      </c>
      <c r="S141" s="144" t="e">
        <f t="shared" si="43"/>
        <v>#DIV/0!</v>
      </c>
      <c r="T141" s="102" t="e">
        <f t="shared" si="44"/>
        <v>#DIV/0!</v>
      </c>
      <c r="U141" s="139">
        <f t="shared" si="45"/>
        <v>-1</v>
      </c>
      <c r="V141" s="334"/>
      <c r="W141" s="335"/>
      <c r="X141" s="336"/>
    </row>
    <row r="142" spans="2:24" ht="30" hidden="1" customHeight="1" x14ac:dyDescent="0.25">
      <c r="B142" s="344"/>
      <c r="C142" s="22" t="s">
        <v>184</v>
      </c>
      <c r="D142" s="149">
        <v>0</v>
      </c>
      <c r="E142" s="150">
        <v>0</v>
      </c>
      <c r="F142" s="139" t="e">
        <f t="shared" si="33"/>
        <v>#DIV/0!</v>
      </c>
      <c r="G142" s="149">
        <v>0</v>
      </c>
      <c r="H142" s="150">
        <v>0</v>
      </c>
      <c r="I142" s="139" t="e">
        <f t="shared" si="35"/>
        <v>#DIV/0!</v>
      </c>
      <c r="J142" s="149">
        <v>0</v>
      </c>
      <c r="K142" s="150">
        <v>0</v>
      </c>
      <c r="L142" s="139" t="e">
        <f t="shared" si="37"/>
        <v>#DIV/0!</v>
      </c>
      <c r="M142" s="149">
        <v>4341442009</v>
      </c>
      <c r="N142" s="150">
        <v>4321950511.3500004</v>
      </c>
      <c r="O142" s="139">
        <f t="shared" si="39"/>
        <v>0.9955103632365484</v>
      </c>
      <c r="P142" s="90">
        <f t="shared" si="40"/>
        <v>0</v>
      </c>
      <c r="Q142" s="91">
        <f t="shared" si="41"/>
        <v>0</v>
      </c>
      <c r="R142" s="92">
        <f t="shared" si="42"/>
        <v>4321950511.3500004</v>
      </c>
      <c r="S142" s="144" t="e">
        <f t="shared" si="43"/>
        <v>#DIV/0!</v>
      </c>
      <c r="T142" s="102" t="e">
        <f t="shared" si="44"/>
        <v>#DIV/0!</v>
      </c>
      <c r="U142" s="139" t="e">
        <f t="shared" si="45"/>
        <v>#DIV/0!</v>
      </c>
      <c r="V142" s="331"/>
      <c r="W142" s="332"/>
      <c r="X142" s="333"/>
    </row>
    <row r="143" spans="2:24" ht="30" hidden="1" customHeight="1" x14ac:dyDescent="0.25">
      <c r="B143" s="344"/>
      <c r="C143" s="22" t="s">
        <v>185</v>
      </c>
      <c r="D143" s="149">
        <v>3500000000</v>
      </c>
      <c r="E143" s="150">
        <v>1901860746</v>
      </c>
      <c r="F143" s="139">
        <f t="shared" si="33"/>
        <v>0.54338878457142858</v>
      </c>
      <c r="G143" s="149">
        <v>3000000000</v>
      </c>
      <c r="H143" s="150">
        <v>1823756136</v>
      </c>
      <c r="I143" s="139">
        <f t="shared" si="35"/>
        <v>0.60791871200000003</v>
      </c>
      <c r="J143" s="149">
        <v>0</v>
      </c>
      <c r="K143" s="150">
        <v>0</v>
      </c>
      <c r="L143" s="139" t="e">
        <f t="shared" si="37"/>
        <v>#DIV/0!</v>
      </c>
      <c r="M143" s="149">
        <v>0</v>
      </c>
      <c r="N143" s="150">
        <v>0</v>
      </c>
      <c r="O143" s="139" t="e">
        <f t="shared" si="39"/>
        <v>#DIV/0!</v>
      </c>
      <c r="P143" s="90">
        <f t="shared" si="40"/>
        <v>-78104610</v>
      </c>
      <c r="Q143" s="91">
        <f t="shared" si="41"/>
        <v>-1823756136</v>
      </c>
      <c r="R143" s="92">
        <f t="shared" si="42"/>
        <v>0</v>
      </c>
      <c r="S143" s="144">
        <f t="shared" si="43"/>
        <v>-4.1067470457166744E-2</v>
      </c>
      <c r="T143" s="102">
        <f t="shared" si="44"/>
        <v>-1</v>
      </c>
      <c r="U143" s="139" t="e">
        <f t="shared" si="45"/>
        <v>#DIV/0!</v>
      </c>
      <c r="V143" s="328"/>
      <c r="W143" s="329"/>
      <c r="X143" s="330"/>
    </row>
    <row r="144" spans="2:24" ht="30" hidden="1" customHeight="1" x14ac:dyDescent="0.25">
      <c r="B144" s="344"/>
      <c r="C144" s="22" t="s">
        <v>186</v>
      </c>
      <c r="D144" s="149">
        <v>2029228121</v>
      </c>
      <c r="E144" s="150">
        <v>367270886.57999998</v>
      </c>
      <c r="F144" s="139">
        <f t="shared" si="33"/>
        <v>0.18099043807800649</v>
      </c>
      <c r="G144" s="149">
        <v>3950000000</v>
      </c>
      <c r="H144" s="150">
        <v>918798817.63</v>
      </c>
      <c r="I144" s="139">
        <f t="shared" si="35"/>
        <v>0.23260729560253166</v>
      </c>
      <c r="J144" s="149">
        <v>0</v>
      </c>
      <c r="K144" s="150">
        <v>0</v>
      </c>
      <c r="L144" s="139" t="e">
        <f t="shared" si="37"/>
        <v>#DIV/0!</v>
      </c>
      <c r="M144" s="149">
        <v>0</v>
      </c>
      <c r="N144" s="150">
        <v>0</v>
      </c>
      <c r="O144" s="139" t="e">
        <f t="shared" si="39"/>
        <v>#DIV/0!</v>
      </c>
      <c r="P144" s="90">
        <f t="shared" si="40"/>
        <v>551527931.04999995</v>
      </c>
      <c r="Q144" s="91">
        <f t="shared" si="41"/>
        <v>-918798817.63</v>
      </c>
      <c r="R144" s="92">
        <f t="shared" si="42"/>
        <v>0</v>
      </c>
      <c r="S144" s="144">
        <f t="shared" si="43"/>
        <v>1.5016924869427806</v>
      </c>
      <c r="T144" s="102">
        <f t="shared" si="44"/>
        <v>-1</v>
      </c>
      <c r="U144" s="139" t="e">
        <f t="shared" si="45"/>
        <v>#DIV/0!</v>
      </c>
      <c r="V144" s="331"/>
      <c r="W144" s="332"/>
      <c r="X144" s="333"/>
    </row>
    <row r="145" spans="2:24" ht="30" hidden="1" customHeight="1" x14ac:dyDescent="0.25">
      <c r="B145" s="344"/>
      <c r="C145" s="22" t="s">
        <v>187</v>
      </c>
      <c r="D145" s="149">
        <v>0</v>
      </c>
      <c r="E145" s="150">
        <v>0</v>
      </c>
      <c r="F145" s="139" t="e">
        <f t="shared" si="33"/>
        <v>#DIV/0!</v>
      </c>
      <c r="G145" s="149">
        <v>0</v>
      </c>
      <c r="H145" s="150">
        <v>0</v>
      </c>
      <c r="I145" s="139" t="e">
        <f t="shared" si="35"/>
        <v>#DIV/0!</v>
      </c>
      <c r="J145" s="149">
        <v>4000000000</v>
      </c>
      <c r="K145" s="150">
        <v>302305593</v>
      </c>
      <c r="L145" s="139">
        <f t="shared" si="37"/>
        <v>7.5576398249999996E-2</v>
      </c>
      <c r="M145" s="149">
        <v>0</v>
      </c>
      <c r="N145" s="150">
        <v>0</v>
      </c>
      <c r="O145" s="139" t="e">
        <f t="shared" si="39"/>
        <v>#DIV/0!</v>
      </c>
      <c r="P145" s="90">
        <f t="shared" si="40"/>
        <v>0</v>
      </c>
      <c r="Q145" s="91">
        <f t="shared" si="41"/>
        <v>302305593</v>
      </c>
      <c r="R145" s="92">
        <f t="shared" si="42"/>
        <v>-302305593</v>
      </c>
      <c r="S145" s="144" t="e">
        <f t="shared" si="43"/>
        <v>#DIV/0!</v>
      </c>
      <c r="T145" s="102" t="e">
        <f t="shared" si="44"/>
        <v>#DIV/0!</v>
      </c>
      <c r="U145" s="139">
        <f t="shared" si="45"/>
        <v>-1</v>
      </c>
      <c r="V145" s="328"/>
      <c r="W145" s="329"/>
      <c r="X145" s="330"/>
    </row>
    <row r="146" spans="2:24" ht="30" hidden="1" customHeight="1" x14ac:dyDescent="0.25">
      <c r="B146" s="344"/>
      <c r="C146" s="22" t="s">
        <v>188</v>
      </c>
      <c r="D146" s="149">
        <v>47703484066</v>
      </c>
      <c r="E146" s="150">
        <v>18175064788.23</v>
      </c>
      <c r="F146" s="139">
        <f t="shared" si="33"/>
        <v>0.38100078315210578</v>
      </c>
      <c r="G146" s="149">
        <v>27384589244</v>
      </c>
      <c r="H146" s="150">
        <v>16385507067.41</v>
      </c>
      <c r="I146" s="139">
        <f t="shared" si="35"/>
        <v>0.59834773935855501</v>
      </c>
      <c r="J146" s="149">
        <v>0</v>
      </c>
      <c r="K146" s="150">
        <v>0</v>
      </c>
      <c r="L146" s="139" t="e">
        <f t="shared" si="37"/>
        <v>#DIV/0!</v>
      </c>
      <c r="M146" s="149">
        <v>0</v>
      </c>
      <c r="N146" s="150">
        <v>0</v>
      </c>
      <c r="O146" s="139" t="e">
        <f t="shared" si="39"/>
        <v>#DIV/0!</v>
      </c>
      <c r="P146" s="90">
        <f t="shared" si="40"/>
        <v>-1789557720.8199997</v>
      </c>
      <c r="Q146" s="91">
        <f t="shared" si="41"/>
        <v>-16385507067.41</v>
      </c>
      <c r="R146" s="92">
        <f t="shared" si="42"/>
        <v>0</v>
      </c>
      <c r="S146" s="144">
        <f t="shared" si="43"/>
        <v>-9.8462247132065306E-2</v>
      </c>
      <c r="T146" s="102">
        <f t="shared" si="44"/>
        <v>-1</v>
      </c>
      <c r="U146" s="139" t="e">
        <f t="shared" si="45"/>
        <v>#DIV/0!</v>
      </c>
      <c r="V146" s="331"/>
      <c r="W146" s="332"/>
      <c r="X146" s="333"/>
    </row>
    <row r="147" spans="2:24" ht="30" hidden="1" customHeight="1" x14ac:dyDescent="0.25">
      <c r="B147" s="344"/>
      <c r="C147" s="22" t="s">
        <v>189</v>
      </c>
      <c r="D147" s="149">
        <v>0</v>
      </c>
      <c r="E147" s="150">
        <v>0</v>
      </c>
      <c r="F147" s="139" t="e">
        <f t="shared" si="33"/>
        <v>#DIV/0!</v>
      </c>
      <c r="G147" s="149">
        <v>0</v>
      </c>
      <c r="H147" s="150">
        <v>0</v>
      </c>
      <c r="I147" s="139" t="e">
        <f t="shared" si="35"/>
        <v>#DIV/0!</v>
      </c>
      <c r="J147" s="149">
        <v>26911800955.330002</v>
      </c>
      <c r="K147" s="150">
        <v>23299859956.91</v>
      </c>
      <c r="L147" s="139">
        <f t="shared" si="37"/>
        <v>0.86578597974861138</v>
      </c>
      <c r="M147" s="149">
        <v>0</v>
      </c>
      <c r="N147" s="150">
        <v>0</v>
      </c>
      <c r="O147" s="139" t="e">
        <f t="shared" si="39"/>
        <v>#DIV/0!</v>
      </c>
      <c r="P147" s="90">
        <f t="shared" si="40"/>
        <v>0</v>
      </c>
      <c r="Q147" s="91">
        <f t="shared" si="41"/>
        <v>23299859956.91</v>
      </c>
      <c r="R147" s="92">
        <f t="shared" si="42"/>
        <v>-23299859956.91</v>
      </c>
      <c r="S147" s="144" t="e">
        <f t="shared" si="43"/>
        <v>#DIV/0!</v>
      </c>
      <c r="T147" s="102" t="e">
        <f t="shared" si="44"/>
        <v>#DIV/0!</v>
      </c>
      <c r="U147" s="139">
        <f t="shared" si="45"/>
        <v>-1</v>
      </c>
      <c r="V147" s="328"/>
      <c r="W147" s="329"/>
      <c r="X147" s="330"/>
    </row>
    <row r="148" spans="2:24" ht="30" hidden="1" customHeight="1" x14ac:dyDescent="0.25">
      <c r="B148" s="344"/>
      <c r="C148" s="22" t="s">
        <v>190</v>
      </c>
      <c r="D148" s="149">
        <v>54254873294</v>
      </c>
      <c r="E148" s="150">
        <v>46965571554.230003</v>
      </c>
      <c r="F148" s="139">
        <f t="shared" si="33"/>
        <v>0.8656470599374505</v>
      </c>
      <c r="G148" s="149">
        <v>53903145000</v>
      </c>
      <c r="H148" s="150">
        <v>49121560932.559998</v>
      </c>
      <c r="I148" s="139">
        <f t="shared" si="35"/>
        <v>0.91129304111216514</v>
      </c>
      <c r="J148" s="149">
        <v>0</v>
      </c>
      <c r="K148" s="150">
        <v>0</v>
      </c>
      <c r="L148" s="139" t="e">
        <f t="shared" si="37"/>
        <v>#DIV/0!</v>
      </c>
      <c r="M148" s="149">
        <v>0</v>
      </c>
      <c r="N148" s="150">
        <v>0</v>
      </c>
      <c r="O148" s="139" t="e">
        <f t="shared" si="39"/>
        <v>#DIV/0!</v>
      </c>
      <c r="P148" s="90">
        <f t="shared" si="40"/>
        <v>2155989378.3299942</v>
      </c>
      <c r="Q148" s="91">
        <f t="shared" si="41"/>
        <v>-49121560932.559998</v>
      </c>
      <c r="R148" s="92">
        <f t="shared" si="42"/>
        <v>0</v>
      </c>
      <c r="S148" s="144">
        <f t="shared" si="43"/>
        <v>4.5905741311814463E-2</v>
      </c>
      <c r="T148" s="102">
        <f t="shared" si="44"/>
        <v>-1</v>
      </c>
      <c r="U148" s="139" t="e">
        <f t="shared" si="45"/>
        <v>#DIV/0!</v>
      </c>
      <c r="V148" s="331"/>
      <c r="W148" s="332"/>
      <c r="X148" s="333"/>
    </row>
    <row r="149" spans="2:24" ht="30" hidden="1" customHeight="1" x14ac:dyDescent="0.25">
      <c r="B149" s="344"/>
      <c r="C149" s="22" t="s">
        <v>191</v>
      </c>
      <c r="D149" s="149">
        <v>0</v>
      </c>
      <c r="E149" s="150">
        <v>0</v>
      </c>
      <c r="F149" s="139" t="e">
        <f t="shared" ref="F149:F182" si="52">E149/D149</f>
        <v>#DIV/0!</v>
      </c>
      <c r="G149" s="149">
        <v>0</v>
      </c>
      <c r="H149" s="150">
        <v>0</v>
      </c>
      <c r="I149" s="139" t="e">
        <f t="shared" ref="I149:I182" si="53">H149/G149</f>
        <v>#DIV/0!</v>
      </c>
      <c r="J149" s="149">
        <v>62497136434</v>
      </c>
      <c r="K149" s="150">
        <v>60917304715.760002</v>
      </c>
      <c r="L149" s="139">
        <f t="shared" ref="L149:L182" si="54">K149/J149</f>
        <v>0.97472153432328257</v>
      </c>
      <c r="M149" s="149">
        <v>58629373000</v>
      </c>
      <c r="N149" s="150">
        <v>58629373000</v>
      </c>
      <c r="O149" s="139">
        <f t="shared" ref="O149:O182" si="55">N149/M149</f>
        <v>1</v>
      </c>
      <c r="P149" s="90">
        <f t="shared" ref="P149:P182" si="56">H149-E149</f>
        <v>0</v>
      </c>
      <c r="Q149" s="91">
        <f t="shared" ref="Q149:Q182" si="57">K149-H149</f>
        <v>60917304715.760002</v>
      </c>
      <c r="R149" s="92">
        <f t="shared" ref="R149:R182" si="58">N149-K149</f>
        <v>-2287931715.7600021</v>
      </c>
      <c r="S149" s="144" t="e">
        <f t="shared" ref="S149:S182" si="59">H149/E149-1</f>
        <v>#DIV/0!</v>
      </c>
      <c r="T149" s="102" t="e">
        <f t="shared" ref="T149:T182" si="60">K149/H149-1</f>
        <v>#DIV/0!</v>
      </c>
      <c r="U149" s="139">
        <f t="shared" ref="U149:U182" si="61">N149/K149-1</f>
        <v>-3.7557993191515759E-2</v>
      </c>
      <c r="V149" s="328"/>
      <c r="W149" s="329"/>
      <c r="X149" s="330"/>
    </row>
    <row r="150" spans="2:24" ht="17.25" hidden="1" customHeight="1" x14ac:dyDescent="0.25">
      <c r="B150" s="344"/>
      <c r="C150" s="22" t="s">
        <v>192</v>
      </c>
      <c r="D150" s="149">
        <v>14246000000</v>
      </c>
      <c r="E150" s="150">
        <v>1001987602.29</v>
      </c>
      <c r="F150" s="139">
        <f t="shared" si="52"/>
        <v>7.0334662522111471E-2</v>
      </c>
      <c r="G150" s="149">
        <v>0</v>
      </c>
      <c r="H150" s="150">
        <v>0</v>
      </c>
      <c r="I150" s="139" t="e">
        <f t="shared" si="53"/>
        <v>#DIV/0!</v>
      </c>
      <c r="J150" s="149">
        <v>0</v>
      </c>
      <c r="K150" s="150">
        <v>0</v>
      </c>
      <c r="L150" s="139" t="e">
        <f t="shared" si="54"/>
        <v>#DIV/0!</v>
      </c>
      <c r="M150" s="149">
        <v>0</v>
      </c>
      <c r="N150" s="150">
        <v>0</v>
      </c>
      <c r="O150" s="139" t="e">
        <f t="shared" si="55"/>
        <v>#DIV/0!</v>
      </c>
      <c r="P150" s="90">
        <f t="shared" si="56"/>
        <v>-1001987602.29</v>
      </c>
      <c r="Q150" s="91">
        <f t="shared" si="57"/>
        <v>0</v>
      </c>
      <c r="R150" s="92">
        <f t="shared" si="58"/>
        <v>0</v>
      </c>
      <c r="S150" s="144">
        <f t="shared" si="59"/>
        <v>-1</v>
      </c>
      <c r="T150" s="102" t="e">
        <f t="shared" si="60"/>
        <v>#DIV/0!</v>
      </c>
      <c r="U150" s="139" t="e">
        <f t="shared" si="61"/>
        <v>#DIV/0!</v>
      </c>
      <c r="V150" s="334"/>
      <c r="W150" s="335"/>
      <c r="X150" s="336"/>
    </row>
    <row r="151" spans="2:24" ht="50.1" customHeight="1" thickBot="1" x14ac:dyDescent="0.3">
      <c r="B151" s="345"/>
      <c r="C151" s="94" t="s">
        <v>208</v>
      </c>
      <c r="D151" s="165">
        <f>SUM(D141:D150)</f>
        <v>121733585481</v>
      </c>
      <c r="E151" s="166">
        <f>SUM(E141:E150)</f>
        <v>68411755577.330002</v>
      </c>
      <c r="F151" s="167">
        <f t="shared" si="52"/>
        <v>0.56197930346845493</v>
      </c>
      <c r="G151" s="165">
        <f t="shared" ref="G151:H151" si="62">SUM(G141:G150)</f>
        <v>88237734244</v>
      </c>
      <c r="H151" s="166">
        <f t="shared" si="62"/>
        <v>68249622953.599998</v>
      </c>
      <c r="I151" s="167">
        <f t="shared" si="53"/>
        <v>0.77347433655619779</v>
      </c>
      <c r="J151" s="165">
        <f t="shared" ref="J151:K151" si="63">SUM(J141:J150)</f>
        <v>96225343809.330002</v>
      </c>
      <c r="K151" s="166">
        <f t="shared" si="63"/>
        <v>86372894409.669998</v>
      </c>
      <c r="L151" s="167">
        <f t="shared" si="54"/>
        <v>0.89761066045986204</v>
      </c>
      <c r="M151" s="165">
        <f t="shared" ref="M151:N151" si="64">SUM(M141:M150)</f>
        <v>62970815009</v>
      </c>
      <c r="N151" s="166">
        <f t="shared" si="64"/>
        <v>62951323511.349998</v>
      </c>
      <c r="O151" s="167">
        <f t="shared" si="55"/>
        <v>0.99969046775641679</v>
      </c>
      <c r="P151" s="168">
        <f t="shared" si="56"/>
        <v>-162132623.73000336</v>
      </c>
      <c r="Q151" s="169">
        <f t="shared" si="57"/>
        <v>18123271456.07</v>
      </c>
      <c r="R151" s="170">
        <f t="shared" si="58"/>
        <v>-23421570898.32</v>
      </c>
      <c r="S151" s="171">
        <f t="shared" si="59"/>
        <v>-2.3699526837420715E-3</v>
      </c>
      <c r="T151" s="172">
        <f t="shared" si="60"/>
        <v>0.26554390591126387</v>
      </c>
      <c r="U151" s="173">
        <f t="shared" si="61"/>
        <v>-0.27116806792684955</v>
      </c>
      <c r="V151" s="334" t="s">
        <v>213</v>
      </c>
      <c r="W151" s="335"/>
      <c r="X151" s="336" t="str">
        <f t="shared" si="23"/>
        <v/>
      </c>
    </row>
    <row r="152" spans="2:24" ht="30" hidden="1" customHeight="1" thickTop="1" x14ac:dyDescent="0.3">
      <c r="C152" s="11"/>
      <c r="D152" s="155"/>
      <c r="E152" s="156"/>
      <c r="F152" s="157" t="e">
        <f t="shared" si="52"/>
        <v>#DIV/0!</v>
      </c>
      <c r="G152" s="155"/>
      <c r="H152" s="156"/>
      <c r="I152" s="157" t="e">
        <f t="shared" si="53"/>
        <v>#DIV/0!</v>
      </c>
      <c r="J152" s="155"/>
      <c r="K152" s="156"/>
      <c r="L152" s="157" t="e">
        <f t="shared" si="54"/>
        <v>#DIV/0!</v>
      </c>
      <c r="M152" s="155"/>
      <c r="N152" s="156"/>
      <c r="O152" s="157" t="e">
        <f t="shared" si="55"/>
        <v>#DIV/0!</v>
      </c>
      <c r="P152" s="95">
        <f t="shared" si="56"/>
        <v>0</v>
      </c>
      <c r="Q152" s="96">
        <f t="shared" si="57"/>
        <v>0</v>
      </c>
      <c r="R152" s="97">
        <f t="shared" si="58"/>
        <v>0</v>
      </c>
      <c r="S152" s="161" t="e">
        <f t="shared" si="59"/>
        <v>#DIV/0!</v>
      </c>
      <c r="T152" s="108" t="e">
        <f t="shared" si="60"/>
        <v>#DIV/0!</v>
      </c>
      <c r="U152" s="157" t="e">
        <f t="shared" si="61"/>
        <v>#DIV/0!</v>
      </c>
      <c r="V152" s="365"/>
      <c r="W152" s="366"/>
      <c r="X152" s="367" t="str">
        <f t="shared" si="23"/>
        <v/>
      </c>
    </row>
    <row r="153" spans="2:24" ht="30" hidden="1" customHeight="1" x14ac:dyDescent="0.25">
      <c r="B153" s="87"/>
      <c r="C153" s="22" t="s">
        <v>193</v>
      </c>
      <c r="D153" s="149">
        <v>7600000</v>
      </c>
      <c r="E153" s="150">
        <v>7600000</v>
      </c>
      <c r="F153" s="139">
        <f t="shared" si="52"/>
        <v>1</v>
      </c>
      <c r="G153" s="149">
        <v>27680000</v>
      </c>
      <c r="H153" s="150">
        <v>27680000</v>
      </c>
      <c r="I153" s="139">
        <f t="shared" si="53"/>
        <v>1</v>
      </c>
      <c r="J153" s="149">
        <v>0</v>
      </c>
      <c r="K153" s="150">
        <v>0</v>
      </c>
      <c r="L153" s="139" t="e">
        <f t="shared" si="54"/>
        <v>#DIV/0!</v>
      </c>
      <c r="M153" s="149">
        <v>20000000</v>
      </c>
      <c r="N153" s="150">
        <v>19956213</v>
      </c>
      <c r="O153" s="139">
        <f t="shared" si="55"/>
        <v>0.99781065000000002</v>
      </c>
      <c r="P153" s="90">
        <f t="shared" si="56"/>
        <v>20080000</v>
      </c>
      <c r="Q153" s="91">
        <f t="shared" si="57"/>
        <v>-27680000</v>
      </c>
      <c r="R153" s="92">
        <f t="shared" si="58"/>
        <v>19956213</v>
      </c>
      <c r="S153" s="144">
        <f t="shared" si="59"/>
        <v>2.642105263157895</v>
      </c>
      <c r="T153" s="102">
        <f t="shared" si="60"/>
        <v>-1</v>
      </c>
      <c r="U153" s="139" t="e">
        <f t="shared" si="61"/>
        <v>#DIV/0!</v>
      </c>
      <c r="V153" s="357" t="s">
        <v>194</v>
      </c>
      <c r="W153" s="357"/>
      <c r="X153" s="358"/>
    </row>
    <row r="154" spans="2:24" ht="30" hidden="1" customHeight="1" x14ac:dyDescent="0.25">
      <c r="B154" s="87"/>
      <c r="C154" s="22" t="s">
        <v>138</v>
      </c>
      <c r="D154" s="149">
        <v>123374000</v>
      </c>
      <c r="E154" s="150">
        <v>119629630.45</v>
      </c>
      <c r="F154" s="139">
        <f t="shared" si="52"/>
        <v>0.96965025410540306</v>
      </c>
      <c r="G154" s="149">
        <v>84500000</v>
      </c>
      <c r="H154" s="150">
        <v>77675119</v>
      </c>
      <c r="I154" s="139">
        <f t="shared" si="53"/>
        <v>0.91923217751479291</v>
      </c>
      <c r="J154" s="149">
        <v>63240807.799999997</v>
      </c>
      <c r="K154" s="150">
        <v>21852463.68</v>
      </c>
      <c r="L154" s="139">
        <f t="shared" si="54"/>
        <v>0.34554371520852079</v>
      </c>
      <c r="M154" s="149">
        <v>46000000</v>
      </c>
      <c r="N154" s="150">
        <v>42000000</v>
      </c>
      <c r="O154" s="139">
        <f t="shared" si="55"/>
        <v>0.91304347826086951</v>
      </c>
      <c r="P154" s="90">
        <f t="shared" si="56"/>
        <v>-41954511.450000003</v>
      </c>
      <c r="Q154" s="91">
        <f t="shared" si="57"/>
        <v>-55822655.32</v>
      </c>
      <c r="R154" s="92">
        <f t="shared" si="58"/>
        <v>20147536.32</v>
      </c>
      <c r="S154" s="144">
        <f t="shared" si="59"/>
        <v>-0.35070334408109005</v>
      </c>
      <c r="T154" s="102">
        <f t="shared" si="60"/>
        <v>-0.71866842353984683</v>
      </c>
      <c r="U154" s="139">
        <f t="shared" si="61"/>
        <v>0.92198008494756589</v>
      </c>
      <c r="V154" s="357" t="s">
        <v>195</v>
      </c>
      <c r="W154" s="357"/>
      <c r="X154" s="358" t="str">
        <f t="shared" ref="X154:X180" si="65">IFERROR(W154/V154,"")</f>
        <v/>
      </c>
    </row>
    <row r="155" spans="2:24" ht="16.5" hidden="1" thickTop="1" thickBot="1" x14ac:dyDescent="0.3">
      <c r="B155" s="87"/>
      <c r="C155" s="22" t="s">
        <v>126</v>
      </c>
      <c r="D155" s="149">
        <v>188729166</v>
      </c>
      <c r="E155" s="150">
        <v>184644366</v>
      </c>
      <c r="F155" s="139">
        <f t="shared" si="52"/>
        <v>0.97835628648939188</v>
      </c>
      <c r="G155" s="149">
        <v>77250000</v>
      </c>
      <c r="H155" s="150">
        <v>74924130</v>
      </c>
      <c r="I155" s="139">
        <f t="shared" si="53"/>
        <v>0.96989165048543691</v>
      </c>
      <c r="J155" s="149">
        <v>272762042</v>
      </c>
      <c r="K155" s="150">
        <v>272750356</v>
      </c>
      <c r="L155" s="139">
        <f t="shared" si="54"/>
        <v>0.99995715679529928</v>
      </c>
      <c r="M155" s="149">
        <v>240000000</v>
      </c>
      <c r="N155" s="150">
        <v>238936852</v>
      </c>
      <c r="O155" s="139">
        <f t="shared" si="55"/>
        <v>0.99557021666666667</v>
      </c>
      <c r="P155" s="90">
        <f t="shared" si="56"/>
        <v>-109720236</v>
      </c>
      <c r="Q155" s="91">
        <f t="shared" si="57"/>
        <v>197826226</v>
      </c>
      <c r="R155" s="92">
        <f t="shared" si="58"/>
        <v>-33813504</v>
      </c>
      <c r="S155" s="144">
        <f t="shared" si="59"/>
        <v>-0.59422466212697767</v>
      </c>
      <c r="T155" s="102">
        <f t="shared" si="60"/>
        <v>2.6403539954351154</v>
      </c>
      <c r="U155" s="139">
        <f t="shared" si="61"/>
        <v>-0.12397235514515703</v>
      </c>
      <c r="V155" s="359"/>
      <c r="W155" s="360"/>
      <c r="X155" s="361" t="str">
        <f t="shared" si="65"/>
        <v/>
      </c>
    </row>
    <row r="156" spans="2:24" ht="16.5" hidden="1" thickTop="1" thickBot="1" x14ac:dyDescent="0.3">
      <c r="B156" s="87"/>
      <c r="C156" s="22" t="s">
        <v>101</v>
      </c>
      <c r="D156" s="149">
        <v>116069346.41</v>
      </c>
      <c r="E156" s="150">
        <v>116069346.41</v>
      </c>
      <c r="F156" s="139">
        <f t="shared" si="52"/>
        <v>1</v>
      </c>
      <c r="G156" s="149">
        <v>67479285</v>
      </c>
      <c r="H156" s="150">
        <v>33984851</v>
      </c>
      <c r="I156" s="139">
        <f t="shared" si="53"/>
        <v>0.50363383370170567</v>
      </c>
      <c r="J156" s="149">
        <v>41145499.829999998</v>
      </c>
      <c r="K156" s="150">
        <v>37694163</v>
      </c>
      <c r="L156" s="139">
        <f t="shared" si="54"/>
        <v>0.9161187287975644</v>
      </c>
      <c r="M156" s="149">
        <v>40000000</v>
      </c>
      <c r="N156" s="150">
        <v>34940128</v>
      </c>
      <c r="O156" s="139">
        <f t="shared" si="55"/>
        <v>0.87350320000000004</v>
      </c>
      <c r="P156" s="90">
        <f t="shared" si="56"/>
        <v>-82084495.409999996</v>
      </c>
      <c r="Q156" s="91">
        <f t="shared" si="57"/>
        <v>3709312</v>
      </c>
      <c r="R156" s="92">
        <f t="shared" si="58"/>
        <v>-2754035</v>
      </c>
      <c r="S156" s="144">
        <f t="shared" si="59"/>
        <v>-0.70720218514927358</v>
      </c>
      <c r="T156" s="102">
        <f t="shared" si="60"/>
        <v>0.10914604274710515</v>
      </c>
      <c r="U156" s="139">
        <f t="shared" si="61"/>
        <v>-7.3062638371887978E-2</v>
      </c>
      <c r="V156" s="359"/>
      <c r="W156" s="360"/>
      <c r="X156" s="361" t="str">
        <f t="shared" si="65"/>
        <v/>
      </c>
    </row>
    <row r="157" spans="2:24" ht="30" hidden="1" customHeight="1" x14ac:dyDescent="0.25">
      <c r="B157" s="87"/>
      <c r="C157" s="22" t="s">
        <v>103</v>
      </c>
      <c r="D157" s="149">
        <v>64733000</v>
      </c>
      <c r="E157" s="150">
        <v>24018464</v>
      </c>
      <c r="F157" s="139">
        <f t="shared" si="52"/>
        <v>0.3710389445877682</v>
      </c>
      <c r="G157" s="149">
        <v>148828859</v>
      </c>
      <c r="H157" s="150">
        <v>69282050</v>
      </c>
      <c r="I157" s="139">
        <f t="shared" si="53"/>
        <v>0.46551489049580097</v>
      </c>
      <c r="J157" s="149">
        <v>235000000</v>
      </c>
      <c r="K157" s="150">
        <v>138543862.61000001</v>
      </c>
      <c r="L157" s="139">
        <f t="shared" si="54"/>
        <v>0.58954835153191498</v>
      </c>
      <c r="M157" s="149">
        <v>268000000</v>
      </c>
      <c r="N157" s="150">
        <v>201793632</v>
      </c>
      <c r="O157" s="139">
        <f t="shared" si="55"/>
        <v>0.75296131343283579</v>
      </c>
      <c r="P157" s="90">
        <f t="shared" si="56"/>
        <v>45263586</v>
      </c>
      <c r="Q157" s="91">
        <f t="shared" si="57"/>
        <v>69261812.610000014</v>
      </c>
      <c r="R157" s="92">
        <f t="shared" si="58"/>
        <v>63249769.389999986</v>
      </c>
      <c r="S157" s="144">
        <f t="shared" si="59"/>
        <v>1.8845329160099498</v>
      </c>
      <c r="T157" s="102">
        <f t="shared" si="60"/>
        <v>0.99970789851050901</v>
      </c>
      <c r="U157" s="139">
        <f t="shared" si="61"/>
        <v>0.4565324525998502</v>
      </c>
      <c r="V157" s="357" t="s">
        <v>196</v>
      </c>
      <c r="W157" s="357"/>
      <c r="X157" s="358" t="str">
        <f t="shared" si="65"/>
        <v/>
      </c>
    </row>
    <row r="158" spans="2:24" ht="30" hidden="1" customHeight="1" x14ac:dyDescent="0.25">
      <c r="B158" s="87"/>
      <c r="C158" s="22" t="s">
        <v>104</v>
      </c>
      <c r="D158" s="149">
        <v>577787153.75</v>
      </c>
      <c r="E158" s="150">
        <v>395538584.60000002</v>
      </c>
      <c r="F158" s="139">
        <f t="shared" si="52"/>
        <v>0.68457490276972088</v>
      </c>
      <c r="G158" s="149">
        <v>847019566.04999995</v>
      </c>
      <c r="H158" s="150">
        <v>679742020.75999999</v>
      </c>
      <c r="I158" s="139">
        <f t="shared" si="53"/>
        <v>0.80251041180774152</v>
      </c>
      <c r="J158" s="149">
        <v>578514106.85000002</v>
      </c>
      <c r="K158" s="150">
        <v>512146029.29000002</v>
      </c>
      <c r="L158" s="139">
        <f t="shared" si="54"/>
        <v>0.88527837649219465</v>
      </c>
      <c r="M158" s="149">
        <v>639249693</v>
      </c>
      <c r="N158" s="150">
        <v>597804692.86000001</v>
      </c>
      <c r="O158" s="139">
        <f t="shared" si="55"/>
        <v>0.93516617904734767</v>
      </c>
      <c r="P158" s="90">
        <f t="shared" si="56"/>
        <v>284203436.15999997</v>
      </c>
      <c r="Q158" s="91">
        <f t="shared" si="57"/>
        <v>-167595991.46999997</v>
      </c>
      <c r="R158" s="92">
        <f t="shared" si="58"/>
        <v>85658663.569999993</v>
      </c>
      <c r="S158" s="144">
        <f t="shared" si="59"/>
        <v>0.71852266055765202</v>
      </c>
      <c r="T158" s="102">
        <f t="shared" si="60"/>
        <v>-0.24655823290520673</v>
      </c>
      <c r="U158" s="139">
        <f t="shared" si="61"/>
        <v>0.16725437408691923</v>
      </c>
      <c r="V158" s="357" t="s">
        <v>197</v>
      </c>
      <c r="W158" s="357"/>
      <c r="X158" s="358" t="str">
        <f t="shared" si="65"/>
        <v/>
      </c>
    </row>
    <row r="159" spans="2:24" ht="16.5" hidden="1" thickTop="1" thickBot="1" x14ac:dyDescent="0.3">
      <c r="B159" s="87"/>
      <c r="C159" s="22" t="s">
        <v>127</v>
      </c>
      <c r="D159" s="149">
        <v>188988306.37</v>
      </c>
      <c r="E159" s="150">
        <v>45973033.479999997</v>
      </c>
      <c r="F159" s="139">
        <f t="shared" si="52"/>
        <v>0.24325861405411142</v>
      </c>
      <c r="G159" s="149">
        <v>147906900</v>
      </c>
      <c r="H159" s="150">
        <v>118000169.01000001</v>
      </c>
      <c r="I159" s="139">
        <f t="shared" si="53"/>
        <v>0.79780029876902303</v>
      </c>
      <c r="J159" s="149">
        <v>168164245</v>
      </c>
      <c r="K159" s="150">
        <v>108085956.03</v>
      </c>
      <c r="L159" s="139">
        <f t="shared" si="54"/>
        <v>0.64274041149472649</v>
      </c>
      <c r="M159" s="149">
        <v>130400000</v>
      </c>
      <c r="N159" s="150">
        <v>120393190</v>
      </c>
      <c r="O159" s="139">
        <f t="shared" si="55"/>
        <v>0.92326065950920244</v>
      </c>
      <c r="P159" s="90">
        <f t="shared" si="56"/>
        <v>72027135.530000001</v>
      </c>
      <c r="Q159" s="91">
        <f t="shared" si="57"/>
        <v>-9914212.9800000042</v>
      </c>
      <c r="R159" s="92">
        <f t="shared" si="58"/>
        <v>12307233.969999999</v>
      </c>
      <c r="S159" s="144">
        <f t="shared" si="59"/>
        <v>1.5667257537254864</v>
      </c>
      <c r="T159" s="102">
        <f t="shared" si="60"/>
        <v>-8.4018633728904391E-2</v>
      </c>
      <c r="U159" s="139">
        <f t="shared" si="61"/>
        <v>0.11386524597685965</v>
      </c>
      <c r="V159" s="357" t="s">
        <v>198</v>
      </c>
      <c r="W159" s="357"/>
      <c r="X159" s="358"/>
    </row>
    <row r="160" spans="2:24" ht="30" hidden="1" customHeight="1" x14ac:dyDescent="0.25">
      <c r="B160" s="87"/>
      <c r="C160" s="22" t="s">
        <v>128</v>
      </c>
      <c r="D160" s="149">
        <v>86896071</v>
      </c>
      <c r="E160" s="150">
        <v>84734171</v>
      </c>
      <c r="F160" s="139">
        <f t="shared" si="52"/>
        <v>0.9751208544285046</v>
      </c>
      <c r="G160" s="149">
        <v>54250000</v>
      </c>
      <c r="H160" s="150">
        <v>54250000</v>
      </c>
      <c r="I160" s="139">
        <f t="shared" si="53"/>
        <v>1</v>
      </c>
      <c r="J160" s="149">
        <v>72848175</v>
      </c>
      <c r="K160" s="150">
        <v>67356084</v>
      </c>
      <c r="L160" s="139">
        <f t="shared" si="54"/>
        <v>0.92460907908811718</v>
      </c>
      <c r="M160" s="149">
        <v>76246801</v>
      </c>
      <c r="N160" s="150">
        <v>76246801</v>
      </c>
      <c r="O160" s="139">
        <f t="shared" si="55"/>
        <v>1</v>
      </c>
      <c r="P160" s="90">
        <f t="shared" si="56"/>
        <v>-30484171</v>
      </c>
      <c r="Q160" s="91">
        <f t="shared" si="57"/>
        <v>13106084</v>
      </c>
      <c r="R160" s="92">
        <f t="shared" si="58"/>
        <v>8890717</v>
      </c>
      <c r="S160" s="144">
        <f t="shared" si="59"/>
        <v>-0.35976242689622817</v>
      </c>
      <c r="T160" s="102">
        <f t="shared" si="60"/>
        <v>0.24158680184331804</v>
      </c>
      <c r="U160" s="139">
        <f t="shared" si="61"/>
        <v>0.13199575260343233</v>
      </c>
      <c r="V160" s="357" t="s">
        <v>199</v>
      </c>
      <c r="W160" s="357"/>
      <c r="X160" s="358"/>
    </row>
    <row r="161" spans="2:24" ht="16.5" hidden="1" thickTop="1" thickBot="1" x14ac:dyDescent="0.3">
      <c r="B161" s="87"/>
      <c r="C161" s="22" t="s">
        <v>129</v>
      </c>
      <c r="D161" s="149">
        <v>14868300</v>
      </c>
      <c r="E161" s="150">
        <v>11733000</v>
      </c>
      <c r="F161" s="139">
        <f t="shared" si="52"/>
        <v>0.78912854865721027</v>
      </c>
      <c r="G161" s="149">
        <v>13745300</v>
      </c>
      <c r="H161" s="150">
        <v>10843900</v>
      </c>
      <c r="I161" s="139">
        <f t="shared" si="53"/>
        <v>0.78891693888092662</v>
      </c>
      <c r="J161" s="149">
        <v>20233000</v>
      </c>
      <c r="K161" s="150">
        <v>20233000</v>
      </c>
      <c r="L161" s="139">
        <f t="shared" si="54"/>
        <v>1</v>
      </c>
      <c r="M161" s="149">
        <v>19425200</v>
      </c>
      <c r="N161" s="150">
        <v>19425200</v>
      </c>
      <c r="O161" s="139">
        <f t="shared" si="55"/>
        <v>1</v>
      </c>
      <c r="P161" s="90">
        <f t="shared" si="56"/>
        <v>-889100</v>
      </c>
      <c r="Q161" s="91">
        <f t="shared" si="57"/>
        <v>9389100</v>
      </c>
      <c r="R161" s="92">
        <f t="shared" si="58"/>
        <v>-807800</v>
      </c>
      <c r="S161" s="144">
        <f t="shared" si="59"/>
        <v>-7.5777720957981742E-2</v>
      </c>
      <c r="T161" s="102">
        <f t="shared" si="60"/>
        <v>0.86584162524552966</v>
      </c>
      <c r="U161" s="139">
        <f t="shared" si="61"/>
        <v>-3.9924875203874888E-2</v>
      </c>
      <c r="V161" s="359"/>
      <c r="W161" s="360"/>
      <c r="X161" s="361" t="str">
        <f t="shared" si="65"/>
        <v/>
      </c>
    </row>
    <row r="162" spans="2:24" ht="16.5" hidden="1" thickTop="1" thickBot="1" x14ac:dyDescent="0.3">
      <c r="B162" s="87"/>
      <c r="C162" s="81" t="s">
        <v>105</v>
      </c>
      <c r="D162" s="174">
        <v>37411625</v>
      </c>
      <c r="E162" s="217">
        <v>30311081</v>
      </c>
      <c r="F162" s="176">
        <f t="shared" si="52"/>
        <v>0.81020487615814607</v>
      </c>
      <c r="G162" s="174">
        <v>56350000</v>
      </c>
      <c r="H162" s="217">
        <v>56350000</v>
      </c>
      <c r="I162" s="176">
        <f t="shared" si="53"/>
        <v>1</v>
      </c>
      <c r="J162" s="174">
        <v>138701050</v>
      </c>
      <c r="K162" s="217">
        <v>138701050</v>
      </c>
      <c r="L162" s="176">
        <f t="shared" si="54"/>
        <v>1</v>
      </c>
      <c r="M162" s="174">
        <v>106247465</v>
      </c>
      <c r="N162" s="217">
        <v>106247465</v>
      </c>
      <c r="O162" s="176">
        <f t="shared" si="55"/>
        <v>1</v>
      </c>
      <c r="P162" s="218">
        <f t="shared" si="56"/>
        <v>26038919</v>
      </c>
      <c r="Q162" s="219">
        <f t="shared" si="57"/>
        <v>82351050</v>
      </c>
      <c r="R162" s="220">
        <f t="shared" si="58"/>
        <v>-32453585</v>
      </c>
      <c r="S162" s="180">
        <f t="shared" si="59"/>
        <v>0.85905609898901325</v>
      </c>
      <c r="T162" s="103">
        <f t="shared" si="60"/>
        <v>1.4614205856255547</v>
      </c>
      <c r="U162" s="176">
        <f t="shared" si="61"/>
        <v>-0.23398225896631641</v>
      </c>
      <c r="V162" s="362"/>
      <c r="W162" s="363"/>
      <c r="X162" s="364" t="str">
        <f t="shared" si="65"/>
        <v/>
      </c>
    </row>
    <row r="163" spans="2:24" ht="80.099999999999994" customHeight="1" thickTop="1" x14ac:dyDescent="0.25">
      <c r="B163" s="343" t="s">
        <v>95</v>
      </c>
      <c r="C163" s="162" t="s">
        <v>207</v>
      </c>
      <c r="D163" s="147">
        <f>SUM(D153:D162)</f>
        <v>1406456968.5299997</v>
      </c>
      <c r="E163" s="148">
        <f>SUM(E153:E162)</f>
        <v>1020251676.9400001</v>
      </c>
      <c r="F163" s="141">
        <f t="shared" si="52"/>
        <v>0.72540554013987812</v>
      </c>
      <c r="G163" s="147">
        <f t="shared" ref="G163:H163" si="66">SUM(G153:G162)</f>
        <v>1525009910.05</v>
      </c>
      <c r="H163" s="148">
        <f t="shared" si="66"/>
        <v>1202732239.77</v>
      </c>
      <c r="I163" s="141">
        <f t="shared" si="53"/>
        <v>0.78867175343835405</v>
      </c>
      <c r="J163" s="147">
        <f t="shared" ref="J163:K163" si="67">SUM(J153:J162)</f>
        <v>1590608926.48</v>
      </c>
      <c r="K163" s="148">
        <f t="shared" si="67"/>
        <v>1317362964.6100001</v>
      </c>
      <c r="L163" s="141">
        <f t="shared" si="54"/>
        <v>0.82821298351777128</v>
      </c>
      <c r="M163" s="147">
        <f t="shared" ref="M163:N163" si="68">SUM(M153:M162)</f>
        <v>1585569159</v>
      </c>
      <c r="N163" s="148">
        <f t="shared" si="68"/>
        <v>1457744173.8600001</v>
      </c>
      <c r="O163" s="141">
        <f t="shared" si="55"/>
        <v>0.91938227076728862</v>
      </c>
      <c r="P163" s="128">
        <f t="shared" si="56"/>
        <v>182480562.82999992</v>
      </c>
      <c r="Q163" s="129">
        <f t="shared" si="57"/>
        <v>114630724.84000015</v>
      </c>
      <c r="R163" s="130">
        <f t="shared" si="58"/>
        <v>140381209.25</v>
      </c>
      <c r="S163" s="144">
        <f t="shared" si="59"/>
        <v>0.17885838068632887</v>
      </c>
      <c r="T163" s="102">
        <f t="shared" si="60"/>
        <v>9.5308599079310552E-2</v>
      </c>
      <c r="U163" s="139">
        <f t="shared" si="61"/>
        <v>0.10656228618933383</v>
      </c>
      <c r="V163" s="328" t="s">
        <v>216</v>
      </c>
      <c r="W163" s="329"/>
      <c r="X163" s="330"/>
    </row>
    <row r="164" spans="2:24" ht="30" hidden="1" customHeight="1" x14ac:dyDescent="0.25">
      <c r="B164" s="344"/>
      <c r="C164" s="22" t="s">
        <v>200</v>
      </c>
      <c r="D164" s="149">
        <v>2036000000</v>
      </c>
      <c r="E164" s="150">
        <v>1603593224.1900001</v>
      </c>
      <c r="F164" s="139">
        <f t="shared" si="52"/>
        <v>0.78761946178290765</v>
      </c>
      <c r="G164" s="149">
        <v>6648765265</v>
      </c>
      <c r="H164" s="150">
        <v>2905788162</v>
      </c>
      <c r="I164" s="139">
        <f t="shared" si="53"/>
        <v>0.43704177334947619</v>
      </c>
      <c r="J164" s="149">
        <v>2557309250</v>
      </c>
      <c r="K164" s="150">
        <v>1133406209.0999999</v>
      </c>
      <c r="L164" s="139">
        <f t="shared" si="54"/>
        <v>0.44320263929753506</v>
      </c>
      <c r="M164" s="149">
        <v>3770325000</v>
      </c>
      <c r="N164" s="150">
        <v>2973346235</v>
      </c>
      <c r="O164" s="139">
        <f t="shared" si="55"/>
        <v>0.78861801966673961</v>
      </c>
      <c r="P164" s="90">
        <f t="shared" si="56"/>
        <v>1302194937.8099999</v>
      </c>
      <c r="Q164" s="91">
        <f t="shared" si="57"/>
        <v>-1772381952.9000001</v>
      </c>
      <c r="R164" s="92">
        <f t="shared" si="58"/>
        <v>1839940025.9000001</v>
      </c>
      <c r="S164" s="144">
        <f t="shared" si="59"/>
        <v>0.81204816668376667</v>
      </c>
      <c r="T164" s="102">
        <f t="shared" si="60"/>
        <v>-0.60994878294228527</v>
      </c>
      <c r="U164" s="139">
        <f t="shared" si="61"/>
        <v>1.6233721071292129</v>
      </c>
      <c r="V164" s="331" t="s">
        <v>201</v>
      </c>
      <c r="W164" s="332"/>
      <c r="X164" s="333"/>
    </row>
    <row r="165" spans="2:24" ht="30" hidden="1" customHeight="1" x14ac:dyDescent="0.25">
      <c r="B165" s="344"/>
      <c r="C165" s="22" t="s">
        <v>202</v>
      </c>
      <c r="D165" s="149">
        <v>2964000000</v>
      </c>
      <c r="E165" s="150">
        <v>2131451497.55</v>
      </c>
      <c r="F165" s="139">
        <f t="shared" si="52"/>
        <v>0.71911319080634273</v>
      </c>
      <c r="G165" s="149">
        <v>5553500291</v>
      </c>
      <c r="H165" s="150">
        <v>1713778553.1800001</v>
      </c>
      <c r="I165" s="139">
        <f t="shared" si="53"/>
        <v>0.30859430330045157</v>
      </c>
      <c r="J165" s="149">
        <v>1846004690</v>
      </c>
      <c r="K165" s="150">
        <v>431199684</v>
      </c>
      <c r="L165" s="139">
        <f t="shared" si="54"/>
        <v>0.23358536754313447</v>
      </c>
      <c r="M165" s="149">
        <v>1256775000</v>
      </c>
      <c r="N165" s="150">
        <v>566455378</v>
      </c>
      <c r="O165" s="139">
        <f t="shared" si="55"/>
        <v>0.45072139245290527</v>
      </c>
      <c r="P165" s="90">
        <f t="shared" si="56"/>
        <v>-417672944.36999989</v>
      </c>
      <c r="Q165" s="91">
        <f t="shared" si="57"/>
        <v>-1282578869.1800001</v>
      </c>
      <c r="R165" s="92">
        <f t="shared" si="58"/>
        <v>135255694</v>
      </c>
      <c r="S165" s="144">
        <f t="shared" si="59"/>
        <v>-0.1959570484480152</v>
      </c>
      <c r="T165" s="102">
        <f t="shared" si="60"/>
        <v>-0.74839241441090043</v>
      </c>
      <c r="U165" s="139">
        <f t="shared" si="61"/>
        <v>0.31367298961193124</v>
      </c>
      <c r="V165" s="328"/>
      <c r="W165" s="329"/>
      <c r="X165" s="330"/>
    </row>
    <row r="166" spans="2:24" ht="30" customHeight="1" thickBot="1" x14ac:dyDescent="0.3">
      <c r="B166" s="345"/>
      <c r="C166" s="94" t="s">
        <v>208</v>
      </c>
      <c r="D166" s="165">
        <f>SUM(D164:D165)</f>
        <v>5000000000</v>
      </c>
      <c r="E166" s="166">
        <f>SUM(E164:E165)</f>
        <v>3735044721.7399998</v>
      </c>
      <c r="F166" s="167">
        <f t="shared" si="52"/>
        <v>0.74700894434799991</v>
      </c>
      <c r="G166" s="165">
        <f t="shared" ref="G166:H166" si="69">SUM(G164:G165)</f>
        <v>12202265556</v>
      </c>
      <c r="H166" s="166">
        <f t="shared" si="69"/>
        <v>4619566715.1800003</v>
      </c>
      <c r="I166" s="167">
        <f t="shared" si="53"/>
        <v>0.3785827061359523</v>
      </c>
      <c r="J166" s="165">
        <f t="shared" ref="J166:K166" si="70">SUM(J164:J165)</f>
        <v>4403313940</v>
      </c>
      <c r="K166" s="166">
        <f t="shared" si="70"/>
        <v>1564605893.0999999</v>
      </c>
      <c r="L166" s="167">
        <f t="shared" si="54"/>
        <v>0.35532462922686814</v>
      </c>
      <c r="M166" s="165">
        <f t="shared" ref="M166:N166" si="71">SUM(M164:M165)</f>
        <v>5027100000</v>
      </c>
      <c r="N166" s="166">
        <f t="shared" si="71"/>
        <v>3539801613</v>
      </c>
      <c r="O166" s="167">
        <f t="shared" si="55"/>
        <v>0.70414386286328101</v>
      </c>
      <c r="P166" s="168">
        <f t="shared" si="56"/>
        <v>884521993.44000053</v>
      </c>
      <c r="Q166" s="169">
        <f t="shared" si="57"/>
        <v>-3054960822.0800004</v>
      </c>
      <c r="R166" s="170">
        <f t="shared" si="58"/>
        <v>1975195719.9000001</v>
      </c>
      <c r="S166" s="171">
        <f t="shared" si="59"/>
        <v>0.23681697525376322</v>
      </c>
      <c r="T166" s="172">
        <f t="shared" si="60"/>
        <v>-0.6613089517770856</v>
      </c>
      <c r="U166" s="173">
        <f t="shared" si="61"/>
        <v>1.2624238018089566</v>
      </c>
      <c r="V166" s="331"/>
      <c r="W166" s="332"/>
      <c r="X166" s="333"/>
    </row>
    <row r="167" spans="2:24" s="35" customFormat="1" ht="30" hidden="1" customHeight="1" thickTop="1" x14ac:dyDescent="0.25">
      <c r="B167" s="87" t="s">
        <v>96</v>
      </c>
      <c r="C167" s="104" t="s">
        <v>133</v>
      </c>
      <c r="D167" s="221"/>
      <c r="E167" s="222"/>
      <c r="F167" s="157" t="e">
        <f t="shared" si="52"/>
        <v>#DIV/0!</v>
      </c>
      <c r="G167" s="221"/>
      <c r="H167" s="222"/>
      <c r="I167" s="157" t="e">
        <f t="shared" si="53"/>
        <v>#DIV/0!</v>
      </c>
      <c r="J167" s="221">
        <v>8846255099</v>
      </c>
      <c r="K167" s="222">
        <v>1079974416</v>
      </c>
      <c r="L167" s="157">
        <f t="shared" si="54"/>
        <v>0.12208266706236888</v>
      </c>
      <c r="M167" s="221">
        <v>6907843342.3000002</v>
      </c>
      <c r="N167" s="222">
        <v>4075095318</v>
      </c>
      <c r="O167" s="157">
        <f t="shared" si="55"/>
        <v>0.5899229493301128</v>
      </c>
      <c r="P167" s="105">
        <f t="shared" si="56"/>
        <v>0</v>
      </c>
      <c r="Q167" s="106">
        <f t="shared" si="57"/>
        <v>1079974416</v>
      </c>
      <c r="R167" s="107">
        <f t="shared" si="58"/>
        <v>2995120902</v>
      </c>
      <c r="S167" s="161" t="e">
        <f t="shared" si="59"/>
        <v>#DIV/0!</v>
      </c>
      <c r="T167" s="108" t="e">
        <f t="shared" si="60"/>
        <v>#DIV/0!</v>
      </c>
      <c r="U167" s="157">
        <f t="shared" si="61"/>
        <v>2.7733257914509708</v>
      </c>
      <c r="V167" s="354"/>
      <c r="W167" s="355"/>
      <c r="X167" s="356" t="str">
        <f t="shared" si="65"/>
        <v/>
      </c>
    </row>
    <row r="168" spans="2:24" s="35" customFormat="1" ht="30" hidden="1" customHeight="1" x14ac:dyDescent="0.25">
      <c r="B168" s="87"/>
      <c r="C168" s="98" t="s">
        <v>123</v>
      </c>
      <c r="D168" s="153">
        <v>4267217276.1900001</v>
      </c>
      <c r="E168" s="154">
        <v>901213922.73000002</v>
      </c>
      <c r="F168" s="139">
        <f t="shared" si="52"/>
        <v>0.21119475864483095</v>
      </c>
      <c r="G168" s="153">
        <v>5272142057.1999998</v>
      </c>
      <c r="H168" s="154">
        <v>1380001579.8599999</v>
      </c>
      <c r="I168" s="139">
        <f t="shared" si="53"/>
        <v>0.26175348935739978</v>
      </c>
      <c r="J168" s="153"/>
      <c r="K168" s="154"/>
      <c r="L168" s="139" t="e">
        <f t="shared" si="54"/>
        <v>#DIV/0!</v>
      </c>
      <c r="M168" s="153"/>
      <c r="N168" s="154"/>
      <c r="O168" s="139" t="e">
        <f t="shared" si="55"/>
        <v>#DIV/0!</v>
      </c>
      <c r="P168" s="99">
        <f t="shared" si="56"/>
        <v>478787657.12999988</v>
      </c>
      <c r="Q168" s="100">
        <f t="shared" si="57"/>
        <v>-1380001579.8599999</v>
      </c>
      <c r="R168" s="101">
        <f t="shared" si="58"/>
        <v>0</v>
      </c>
      <c r="S168" s="144">
        <f t="shared" si="59"/>
        <v>0.53126970750699631</v>
      </c>
      <c r="T168" s="102">
        <f t="shared" si="60"/>
        <v>-1</v>
      </c>
      <c r="U168" s="139" t="e">
        <f t="shared" si="61"/>
        <v>#DIV/0!</v>
      </c>
      <c r="V168" s="340"/>
      <c r="W168" s="341"/>
      <c r="X168" s="342" t="str">
        <f t="shared" si="65"/>
        <v/>
      </c>
    </row>
    <row r="169" spans="2:24" s="35" customFormat="1" ht="30" hidden="1" customHeight="1" x14ac:dyDescent="0.25">
      <c r="B169" s="87"/>
      <c r="C169" s="98" t="s">
        <v>203</v>
      </c>
      <c r="D169" s="153"/>
      <c r="E169" s="154"/>
      <c r="F169" s="139" t="e">
        <f t="shared" si="52"/>
        <v>#DIV/0!</v>
      </c>
      <c r="G169" s="153">
        <v>499243443.13999999</v>
      </c>
      <c r="H169" s="154">
        <v>338808323.26999998</v>
      </c>
      <c r="I169" s="139">
        <f t="shared" si="53"/>
        <v>0.6786435113480096</v>
      </c>
      <c r="J169" s="153">
        <v>187276913.87</v>
      </c>
      <c r="K169" s="154">
        <v>144067455.99000001</v>
      </c>
      <c r="L169" s="139">
        <f t="shared" si="54"/>
        <v>0.76927504310545058</v>
      </c>
      <c r="M169" s="153">
        <v>281242386</v>
      </c>
      <c r="N169" s="154">
        <v>249142386</v>
      </c>
      <c r="O169" s="139">
        <f t="shared" si="55"/>
        <v>0.88586357676541683</v>
      </c>
      <c r="P169" s="99">
        <f t="shared" si="56"/>
        <v>338808323.26999998</v>
      </c>
      <c r="Q169" s="100">
        <f t="shared" si="57"/>
        <v>-194740867.27999997</v>
      </c>
      <c r="R169" s="101">
        <f t="shared" si="58"/>
        <v>105074930.00999999</v>
      </c>
      <c r="S169" s="144" t="e">
        <f t="shared" si="59"/>
        <v>#DIV/0!</v>
      </c>
      <c r="T169" s="102">
        <f t="shared" si="60"/>
        <v>-0.57478182767313213</v>
      </c>
      <c r="U169" s="139">
        <f t="shared" si="61"/>
        <v>0.7293453562287755</v>
      </c>
      <c r="V169" s="340"/>
      <c r="W169" s="341"/>
      <c r="X169" s="342" t="str">
        <f t="shared" si="65"/>
        <v/>
      </c>
    </row>
    <row r="170" spans="2:24" s="35" customFormat="1" ht="30" hidden="1" customHeight="1" x14ac:dyDescent="0.25">
      <c r="B170" s="87"/>
      <c r="C170" s="98" t="s">
        <v>138</v>
      </c>
      <c r="D170" s="153"/>
      <c r="E170" s="154"/>
      <c r="F170" s="139" t="e">
        <f t="shared" si="52"/>
        <v>#DIV/0!</v>
      </c>
      <c r="G170" s="153">
        <v>304300000</v>
      </c>
      <c r="H170" s="154">
        <v>77292000</v>
      </c>
      <c r="I170" s="139">
        <f t="shared" si="53"/>
        <v>0.25399934275386132</v>
      </c>
      <c r="J170" s="153">
        <v>212810738</v>
      </c>
      <c r="K170" s="154">
        <v>83495000</v>
      </c>
      <c r="L170" s="139">
        <f t="shared" si="54"/>
        <v>0.39234392392361328</v>
      </c>
      <c r="M170" s="153"/>
      <c r="N170" s="154"/>
      <c r="O170" s="139" t="e">
        <f t="shared" si="55"/>
        <v>#DIV/0!</v>
      </c>
      <c r="P170" s="99">
        <f t="shared" si="56"/>
        <v>77292000</v>
      </c>
      <c r="Q170" s="100">
        <f t="shared" si="57"/>
        <v>6203000</v>
      </c>
      <c r="R170" s="101">
        <f t="shared" si="58"/>
        <v>-83495000</v>
      </c>
      <c r="S170" s="144" t="e">
        <f t="shared" si="59"/>
        <v>#DIV/0!</v>
      </c>
      <c r="T170" s="102">
        <f t="shared" si="60"/>
        <v>8.025410133002131E-2</v>
      </c>
      <c r="U170" s="139">
        <f t="shared" si="61"/>
        <v>-1</v>
      </c>
      <c r="V170" s="340"/>
      <c r="W170" s="341"/>
      <c r="X170" s="342" t="str">
        <f t="shared" si="65"/>
        <v/>
      </c>
    </row>
    <row r="171" spans="2:24" s="35" customFormat="1" ht="30" hidden="1" customHeight="1" x14ac:dyDescent="0.25">
      <c r="B171" s="87"/>
      <c r="C171" s="98" t="s">
        <v>125</v>
      </c>
      <c r="D171" s="153">
        <v>15000000</v>
      </c>
      <c r="E171" s="154">
        <v>14980600</v>
      </c>
      <c r="F171" s="139">
        <f t="shared" si="52"/>
        <v>0.99870666666666663</v>
      </c>
      <c r="G171" s="153">
        <v>7378092</v>
      </c>
      <c r="H171" s="154">
        <v>5184682</v>
      </c>
      <c r="I171" s="139">
        <f t="shared" si="53"/>
        <v>0.70271311336318387</v>
      </c>
      <c r="J171" s="153">
        <v>7390609</v>
      </c>
      <c r="K171" s="154">
        <v>6870000</v>
      </c>
      <c r="L171" s="139">
        <f t="shared" si="54"/>
        <v>0.92955803777469492</v>
      </c>
      <c r="M171" s="153"/>
      <c r="N171" s="154"/>
      <c r="O171" s="139" t="e">
        <f t="shared" si="55"/>
        <v>#DIV/0!</v>
      </c>
      <c r="P171" s="99">
        <f t="shared" si="56"/>
        <v>-9795918</v>
      </c>
      <c r="Q171" s="100">
        <f t="shared" si="57"/>
        <v>1685318</v>
      </c>
      <c r="R171" s="101">
        <f t="shared" si="58"/>
        <v>-6870000</v>
      </c>
      <c r="S171" s="144">
        <f t="shared" si="59"/>
        <v>-0.65390691961603675</v>
      </c>
      <c r="T171" s="102">
        <f t="shared" si="60"/>
        <v>0.32505715876113528</v>
      </c>
      <c r="U171" s="139">
        <f t="shared" si="61"/>
        <v>-1</v>
      </c>
      <c r="V171" s="340"/>
      <c r="W171" s="341"/>
      <c r="X171" s="342" t="str">
        <f t="shared" si="65"/>
        <v/>
      </c>
    </row>
    <row r="172" spans="2:24" s="35" customFormat="1" ht="30" hidden="1" customHeight="1" x14ac:dyDescent="0.25">
      <c r="B172" s="87"/>
      <c r="C172" s="98" t="s">
        <v>98</v>
      </c>
      <c r="D172" s="153">
        <v>942632491.64999998</v>
      </c>
      <c r="E172" s="154">
        <v>938654394.64999998</v>
      </c>
      <c r="F172" s="139">
        <f t="shared" si="52"/>
        <v>0.99577980068028771</v>
      </c>
      <c r="G172" s="153">
        <v>945016041</v>
      </c>
      <c r="H172" s="154">
        <v>944849515</v>
      </c>
      <c r="I172" s="139">
        <f t="shared" si="53"/>
        <v>0.99982378500176172</v>
      </c>
      <c r="J172" s="153">
        <v>805459824</v>
      </c>
      <c r="K172" s="154">
        <v>776297394</v>
      </c>
      <c r="L172" s="139">
        <f t="shared" si="54"/>
        <v>0.96379406007468349</v>
      </c>
      <c r="M172" s="153">
        <v>1123716896</v>
      </c>
      <c r="N172" s="154">
        <v>1122646896</v>
      </c>
      <c r="O172" s="139">
        <f t="shared" si="55"/>
        <v>0.99904780287294004</v>
      </c>
      <c r="P172" s="99">
        <f t="shared" si="56"/>
        <v>6195120.3500000238</v>
      </c>
      <c r="Q172" s="100">
        <f t="shared" si="57"/>
        <v>-168552121</v>
      </c>
      <c r="R172" s="101">
        <f t="shared" si="58"/>
        <v>346349502</v>
      </c>
      <c r="S172" s="144">
        <f t="shared" si="59"/>
        <v>6.6000014332325829E-3</v>
      </c>
      <c r="T172" s="102">
        <f t="shared" si="60"/>
        <v>-0.17839044030201989</v>
      </c>
      <c r="U172" s="139">
        <f t="shared" si="61"/>
        <v>0.44615569326515092</v>
      </c>
      <c r="V172" s="340"/>
      <c r="W172" s="341"/>
      <c r="X172" s="342" t="str">
        <f t="shared" si="65"/>
        <v/>
      </c>
    </row>
    <row r="173" spans="2:24" s="35" customFormat="1" ht="30" hidden="1" customHeight="1" x14ac:dyDescent="0.25">
      <c r="B173" s="87"/>
      <c r="C173" s="98" t="s">
        <v>140</v>
      </c>
      <c r="D173" s="153">
        <v>2654746178.71</v>
      </c>
      <c r="E173" s="154">
        <v>1415410548.71</v>
      </c>
      <c r="F173" s="139">
        <f t="shared" si="52"/>
        <v>0.53316228875702887</v>
      </c>
      <c r="G173" s="153">
        <v>1949829329.02</v>
      </c>
      <c r="H173" s="154">
        <v>1631531061</v>
      </c>
      <c r="I173" s="139">
        <f t="shared" si="53"/>
        <v>0.83675583125012321</v>
      </c>
      <c r="J173" s="153"/>
      <c r="K173" s="154"/>
      <c r="L173" s="139" t="e">
        <f t="shared" si="54"/>
        <v>#DIV/0!</v>
      </c>
      <c r="M173" s="153"/>
      <c r="N173" s="154"/>
      <c r="O173" s="139" t="e">
        <f t="shared" si="55"/>
        <v>#DIV/0!</v>
      </c>
      <c r="P173" s="99">
        <f t="shared" si="56"/>
        <v>216120512.28999996</v>
      </c>
      <c r="Q173" s="100">
        <f t="shared" si="57"/>
        <v>-1631531061</v>
      </c>
      <c r="R173" s="101">
        <f t="shared" si="58"/>
        <v>0</v>
      </c>
      <c r="S173" s="144">
        <f t="shared" si="59"/>
        <v>0.15269104252965437</v>
      </c>
      <c r="T173" s="102">
        <f t="shared" si="60"/>
        <v>-1</v>
      </c>
      <c r="U173" s="139" t="e">
        <f t="shared" si="61"/>
        <v>#DIV/0!</v>
      </c>
      <c r="V173" s="340"/>
      <c r="W173" s="341"/>
      <c r="X173" s="342" t="str">
        <f t="shared" si="65"/>
        <v/>
      </c>
    </row>
    <row r="174" spans="2:24" s="35" customFormat="1" ht="30" hidden="1" customHeight="1" x14ac:dyDescent="0.25">
      <c r="B174" s="87"/>
      <c r="C174" s="98" t="s">
        <v>99</v>
      </c>
      <c r="D174" s="153">
        <v>15212495209.379999</v>
      </c>
      <c r="E174" s="154">
        <v>14129986138.940001</v>
      </c>
      <c r="F174" s="139">
        <f t="shared" si="52"/>
        <v>0.9288407946532975</v>
      </c>
      <c r="G174" s="153">
        <v>11582155940.459999</v>
      </c>
      <c r="H174" s="154">
        <v>9588735898.5599995</v>
      </c>
      <c r="I174" s="139">
        <f t="shared" si="53"/>
        <v>0.82788868910524882</v>
      </c>
      <c r="J174" s="153">
        <v>10721958778.950001</v>
      </c>
      <c r="K174" s="154">
        <v>10375534997.610001</v>
      </c>
      <c r="L174" s="139">
        <f t="shared" si="54"/>
        <v>0.9676902524546056</v>
      </c>
      <c r="M174" s="153">
        <v>9210292847.5400009</v>
      </c>
      <c r="N174" s="154">
        <v>7324724239</v>
      </c>
      <c r="O174" s="139">
        <f t="shared" si="55"/>
        <v>0.79527593315953882</v>
      </c>
      <c r="P174" s="99">
        <f t="shared" si="56"/>
        <v>-4541250240.3800011</v>
      </c>
      <c r="Q174" s="100">
        <f t="shared" si="57"/>
        <v>786799099.05000114</v>
      </c>
      <c r="R174" s="101">
        <f t="shared" si="58"/>
        <v>-3050810758.6100006</v>
      </c>
      <c r="S174" s="144">
        <f t="shared" si="59"/>
        <v>-0.32139099046000019</v>
      </c>
      <c r="T174" s="102">
        <f t="shared" si="60"/>
        <v>8.2054517652129677E-2</v>
      </c>
      <c r="U174" s="139">
        <f t="shared" si="61"/>
        <v>-0.29403888660322131</v>
      </c>
      <c r="V174" s="340"/>
      <c r="W174" s="341"/>
      <c r="X174" s="342" t="str">
        <f t="shared" si="65"/>
        <v/>
      </c>
    </row>
    <row r="175" spans="2:24" s="35" customFormat="1" ht="30" hidden="1" customHeight="1" x14ac:dyDescent="0.25">
      <c r="B175" s="87"/>
      <c r="C175" s="98" t="s">
        <v>101</v>
      </c>
      <c r="D175" s="153">
        <v>23511996781.830002</v>
      </c>
      <c r="E175" s="154">
        <v>22851081774.200001</v>
      </c>
      <c r="F175" s="139">
        <f t="shared" si="52"/>
        <v>0.97189030715839697</v>
      </c>
      <c r="G175" s="153">
        <v>30977403915.040001</v>
      </c>
      <c r="H175" s="154">
        <v>26293263480.240002</v>
      </c>
      <c r="I175" s="139">
        <f t="shared" si="53"/>
        <v>0.84878847667006152</v>
      </c>
      <c r="J175" s="153">
        <v>36590378073.790001</v>
      </c>
      <c r="K175" s="154">
        <v>34947847895.410004</v>
      </c>
      <c r="L175" s="139">
        <f t="shared" si="54"/>
        <v>0.9551103250404358</v>
      </c>
      <c r="M175" s="153">
        <v>6032346614.7600002</v>
      </c>
      <c r="N175" s="154">
        <v>4131998797.79</v>
      </c>
      <c r="O175" s="139">
        <f t="shared" si="55"/>
        <v>0.68497370288368176</v>
      </c>
      <c r="P175" s="99">
        <f t="shared" si="56"/>
        <v>3442181706.0400009</v>
      </c>
      <c r="Q175" s="100">
        <f t="shared" si="57"/>
        <v>8654584415.170002</v>
      </c>
      <c r="R175" s="101">
        <f t="shared" si="58"/>
        <v>-30815849097.620003</v>
      </c>
      <c r="S175" s="144">
        <f t="shared" si="59"/>
        <v>0.15063539398499692</v>
      </c>
      <c r="T175" s="102">
        <f t="shared" si="60"/>
        <v>0.32915596124741708</v>
      </c>
      <c r="U175" s="139">
        <f t="shared" si="61"/>
        <v>-0.88176671679022933</v>
      </c>
      <c r="V175" s="340"/>
      <c r="W175" s="341"/>
      <c r="X175" s="342" t="str">
        <f t="shared" si="65"/>
        <v/>
      </c>
    </row>
    <row r="176" spans="2:24" s="35" customFormat="1" ht="30" hidden="1" customHeight="1" x14ac:dyDescent="0.25">
      <c r="B176" s="87"/>
      <c r="C176" s="98" t="s">
        <v>103</v>
      </c>
      <c r="D176" s="153"/>
      <c r="E176" s="154"/>
      <c r="F176" s="139" t="e">
        <f t="shared" si="52"/>
        <v>#DIV/0!</v>
      </c>
      <c r="G176" s="153"/>
      <c r="H176" s="154"/>
      <c r="I176" s="139" t="e">
        <f t="shared" si="53"/>
        <v>#DIV/0!</v>
      </c>
      <c r="J176" s="153"/>
      <c r="K176" s="154"/>
      <c r="L176" s="139" t="e">
        <f t="shared" si="54"/>
        <v>#DIV/0!</v>
      </c>
      <c r="M176" s="153">
        <v>30515159499</v>
      </c>
      <c r="N176" s="154">
        <v>30274000000</v>
      </c>
      <c r="O176" s="139">
        <f t="shared" si="55"/>
        <v>0.99209705920075875</v>
      </c>
      <c r="P176" s="99">
        <f t="shared" si="56"/>
        <v>0</v>
      </c>
      <c r="Q176" s="100">
        <f t="shared" si="57"/>
        <v>0</v>
      </c>
      <c r="R176" s="101">
        <f t="shared" si="58"/>
        <v>30274000000</v>
      </c>
      <c r="S176" s="144" t="e">
        <f t="shared" si="59"/>
        <v>#DIV/0!</v>
      </c>
      <c r="T176" s="102" t="e">
        <f t="shared" si="60"/>
        <v>#DIV/0!</v>
      </c>
      <c r="U176" s="139" t="e">
        <f t="shared" si="61"/>
        <v>#DIV/0!</v>
      </c>
      <c r="V176" s="340"/>
      <c r="W176" s="341"/>
      <c r="X176" s="342" t="str">
        <f t="shared" si="65"/>
        <v/>
      </c>
    </row>
    <row r="177" spans="2:24" s="35" customFormat="1" ht="30" hidden="1" customHeight="1" x14ac:dyDescent="0.25">
      <c r="B177" s="87"/>
      <c r="C177" s="98" t="s">
        <v>104</v>
      </c>
      <c r="D177" s="153">
        <v>25143369153.130001</v>
      </c>
      <c r="E177" s="154">
        <v>24242967684.779999</v>
      </c>
      <c r="F177" s="139">
        <f t="shared" si="52"/>
        <v>0.9641893072139095</v>
      </c>
      <c r="G177" s="153">
        <v>23874299762.639999</v>
      </c>
      <c r="H177" s="154">
        <v>23017687530.389999</v>
      </c>
      <c r="I177" s="139">
        <f t="shared" si="53"/>
        <v>0.96411990128437275</v>
      </c>
      <c r="J177" s="153">
        <v>25039805010.82</v>
      </c>
      <c r="K177" s="154">
        <v>24668295651.290001</v>
      </c>
      <c r="L177" s="139">
        <f t="shared" si="54"/>
        <v>0.9851632487006402</v>
      </c>
      <c r="M177" s="153">
        <v>25679575467.900002</v>
      </c>
      <c r="N177" s="154">
        <v>24113753884</v>
      </c>
      <c r="O177" s="139">
        <f t="shared" si="55"/>
        <v>0.93902463123437108</v>
      </c>
      <c r="P177" s="99">
        <f t="shared" si="56"/>
        <v>-1225280154.3899994</v>
      </c>
      <c r="Q177" s="100">
        <f t="shared" si="57"/>
        <v>1650608120.9000015</v>
      </c>
      <c r="R177" s="101">
        <f t="shared" si="58"/>
        <v>-554541767.29000092</v>
      </c>
      <c r="S177" s="144">
        <f t="shared" si="59"/>
        <v>-5.054167337603821E-2</v>
      </c>
      <c r="T177" s="102">
        <f t="shared" si="60"/>
        <v>7.1710423504564469E-2</v>
      </c>
      <c r="U177" s="139">
        <f t="shared" si="61"/>
        <v>-2.2479938424971868E-2</v>
      </c>
      <c r="V177" s="340"/>
      <c r="W177" s="341"/>
      <c r="X177" s="342" t="str">
        <f t="shared" si="65"/>
        <v/>
      </c>
    </row>
    <row r="178" spans="2:24" s="35" customFormat="1" ht="30" hidden="1" customHeight="1" x14ac:dyDescent="0.25">
      <c r="B178" s="87"/>
      <c r="C178" s="98" t="s">
        <v>127</v>
      </c>
      <c r="D178" s="153">
        <v>579032511.59000003</v>
      </c>
      <c r="E178" s="154">
        <v>576809647.72000003</v>
      </c>
      <c r="F178" s="139">
        <f t="shared" si="52"/>
        <v>0.99616107243460972</v>
      </c>
      <c r="G178" s="153">
        <v>528934011.13</v>
      </c>
      <c r="H178" s="154">
        <v>416022080.79000002</v>
      </c>
      <c r="I178" s="139">
        <f t="shared" si="53"/>
        <v>0.78652926836983306</v>
      </c>
      <c r="J178" s="153">
        <v>428540606</v>
      </c>
      <c r="K178" s="154">
        <v>415007256.91000003</v>
      </c>
      <c r="L178" s="139">
        <f t="shared" si="54"/>
        <v>0.96841991423795215</v>
      </c>
      <c r="M178" s="153">
        <v>488290270</v>
      </c>
      <c r="N178" s="154">
        <v>107389330</v>
      </c>
      <c r="O178" s="139">
        <f t="shared" si="55"/>
        <v>0.21992928509511361</v>
      </c>
      <c r="P178" s="99">
        <f t="shared" si="56"/>
        <v>-160787566.93000001</v>
      </c>
      <c r="Q178" s="100">
        <f t="shared" si="57"/>
        <v>-1014823.8799999952</v>
      </c>
      <c r="R178" s="101">
        <f t="shared" si="58"/>
        <v>-307617926.91000003</v>
      </c>
      <c r="S178" s="144">
        <f t="shared" si="59"/>
        <v>-0.27875325519529259</v>
      </c>
      <c r="T178" s="102">
        <f t="shared" si="60"/>
        <v>-2.4393510028912768E-3</v>
      </c>
      <c r="U178" s="139">
        <f t="shared" si="61"/>
        <v>-0.74123505502148646</v>
      </c>
      <c r="V178" s="340"/>
      <c r="W178" s="341"/>
      <c r="X178" s="342" t="str">
        <f t="shared" si="65"/>
        <v/>
      </c>
    </row>
    <row r="179" spans="2:24" s="35" customFormat="1" ht="30" hidden="1" customHeight="1" x14ac:dyDescent="0.25">
      <c r="B179" s="87"/>
      <c r="C179" s="98" t="s">
        <v>128</v>
      </c>
      <c r="D179" s="153">
        <v>374885567.43000001</v>
      </c>
      <c r="E179" s="154">
        <v>122000000</v>
      </c>
      <c r="F179" s="139">
        <f t="shared" si="52"/>
        <v>0.32543264024902824</v>
      </c>
      <c r="G179" s="153">
        <v>293959979</v>
      </c>
      <c r="H179" s="154">
        <v>197494508</v>
      </c>
      <c r="I179" s="139">
        <f t="shared" si="53"/>
        <v>0.67184148220394313</v>
      </c>
      <c r="J179" s="153">
        <v>411019915</v>
      </c>
      <c r="K179" s="154">
        <v>194310904</v>
      </c>
      <c r="L179" s="139">
        <f t="shared" si="54"/>
        <v>0.47275301489953353</v>
      </c>
      <c r="M179" s="153"/>
      <c r="N179" s="154"/>
      <c r="O179" s="139" t="e">
        <f t="shared" si="55"/>
        <v>#DIV/0!</v>
      </c>
      <c r="P179" s="99">
        <f t="shared" si="56"/>
        <v>75494508</v>
      </c>
      <c r="Q179" s="100">
        <f t="shared" si="57"/>
        <v>-3183604</v>
      </c>
      <c r="R179" s="101">
        <f t="shared" si="58"/>
        <v>-194310904</v>
      </c>
      <c r="S179" s="144">
        <f t="shared" si="59"/>
        <v>0.61880744262295084</v>
      </c>
      <c r="T179" s="102">
        <f t="shared" si="60"/>
        <v>-1.6119962181429415E-2</v>
      </c>
      <c r="U179" s="139">
        <f t="shared" si="61"/>
        <v>-1</v>
      </c>
      <c r="V179" s="340"/>
      <c r="W179" s="341"/>
      <c r="X179" s="342" t="str">
        <f t="shared" si="65"/>
        <v/>
      </c>
    </row>
    <row r="180" spans="2:24" s="35" customFormat="1" ht="30" hidden="1" customHeight="1" x14ac:dyDescent="0.25">
      <c r="B180" s="87"/>
      <c r="C180" s="98" t="s">
        <v>129</v>
      </c>
      <c r="D180" s="153">
        <v>552313201</v>
      </c>
      <c r="E180" s="154">
        <v>552281569</v>
      </c>
      <c r="F180" s="139">
        <f t="shared" si="52"/>
        <v>0.99994272814782859</v>
      </c>
      <c r="G180" s="153">
        <v>752120120</v>
      </c>
      <c r="H180" s="154">
        <v>746936780</v>
      </c>
      <c r="I180" s="139">
        <f t="shared" si="53"/>
        <v>0.99310836146758052</v>
      </c>
      <c r="J180" s="153">
        <v>669573965</v>
      </c>
      <c r="K180" s="154">
        <v>664307800</v>
      </c>
      <c r="L180" s="139">
        <f t="shared" si="54"/>
        <v>0.99213505112911615</v>
      </c>
      <c r="M180" s="153">
        <v>753997300</v>
      </c>
      <c r="N180" s="154">
        <v>749997300</v>
      </c>
      <c r="O180" s="139">
        <f t="shared" si="55"/>
        <v>0.99469494121530677</v>
      </c>
      <c r="P180" s="99">
        <f t="shared" si="56"/>
        <v>194655211</v>
      </c>
      <c r="Q180" s="100">
        <f t="shared" si="57"/>
        <v>-82628980</v>
      </c>
      <c r="R180" s="101">
        <f t="shared" si="58"/>
        <v>85689500</v>
      </c>
      <c r="S180" s="144">
        <f t="shared" si="59"/>
        <v>0.35245646772615724</v>
      </c>
      <c r="T180" s="102">
        <f t="shared" si="60"/>
        <v>-0.11062379335504136</v>
      </c>
      <c r="U180" s="139">
        <f t="shared" si="61"/>
        <v>0.12899065764394146</v>
      </c>
      <c r="V180" s="340"/>
      <c r="W180" s="341"/>
      <c r="X180" s="342" t="str">
        <f t="shared" si="65"/>
        <v/>
      </c>
    </row>
    <row r="181" spans="2:24" s="35" customFormat="1" ht="43.5" customHeight="1" thickTop="1" x14ac:dyDescent="0.25">
      <c r="B181" s="344" t="s">
        <v>96</v>
      </c>
      <c r="C181" s="109" t="s">
        <v>207</v>
      </c>
      <c r="D181" s="147">
        <f>SUM(D167:D180)</f>
        <v>73253688370.909988</v>
      </c>
      <c r="E181" s="148">
        <f>SUM(E167:E180)</f>
        <v>65745386280.729996</v>
      </c>
      <c r="F181" s="141">
        <f t="shared" si="52"/>
        <v>0.89750274345009451</v>
      </c>
      <c r="G181" s="147">
        <f t="shared" ref="G181:H181" si="72">SUM(G167:G180)</f>
        <v>76986782690.630005</v>
      </c>
      <c r="H181" s="148">
        <f t="shared" si="72"/>
        <v>64637807439.110001</v>
      </c>
      <c r="I181" s="141">
        <f t="shared" si="53"/>
        <v>0.83959616417347716</v>
      </c>
      <c r="J181" s="147">
        <f t="shared" ref="J181:K181" si="73">SUM(J167:J180)</f>
        <v>83920469533.429993</v>
      </c>
      <c r="K181" s="148">
        <f t="shared" si="73"/>
        <v>73356008771.210007</v>
      </c>
      <c r="L181" s="141">
        <f t="shared" si="54"/>
        <v>0.87411342166035433</v>
      </c>
      <c r="M181" s="147">
        <f t="shared" ref="M181:N181" si="74">SUM(M167:M180)</f>
        <v>80992464623.5</v>
      </c>
      <c r="N181" s="148">
        <f t="shared" si="74"/>
        <v>72148748150.790009</v>
      </c>
      <c r="O181" s="141">
        <f t="shared" si="55"/>
        <v>0.89080815710670469</v>
      </c>
      <c r="P181" s="128">
        <f t="shared" si="56"/>
        <v>-1107578841.6199951</v>
      </c>
      <c r="Q181" s="129">
        <f t="shared" si="57"/>
        <v>8718201332.1000061</v>
      </c>
      <c r="R181" s="130">
        <f t="shared" si="58"/>
        <v>-1207260620.4199982</v>
      </c>
      <c r="S181" s="144">
        <f t="shared" si="59"/>
        <v>-1.6846487704714086E-2</v>
      </c>
      <c r="T181" s="102">
        <f t="shared" si="60"/>
        <v>0.13487773916701484</v>
      </c>
      <c r="U181" s="139">
        <f t="shared" si="61"/>
        <v>-1.6457555974525806E-2</v>
      </c>
      <c r="V181" s="328" t="s">
        <v>204</v>
      </c>
      <c r="W181" s="329"/>
      <c r="X181" s="330"/>
    </row>
    <row r="182" spans="2:24" s="35" customFormat="1" ht="153" customHeight="1" thickBot="1" x14ac:dyDescent="0.3">
      <c r="B182" s="346"/>
      <c r="C182" s="112" t="s">
        <v>208</v>
      </c>
      <c r="D182" s="123">
        <v>7888655374</v>
      </c>
      <c r="E182" s="124">
        <v>4182664350</v>
      </c>
      <c r="F182" s="140">
        <f t="shared" si="52"/>
        <v>0.53021258398301019</v>
      </c>
      <c r="G182" s="123">
        <v>8000000000</v>
      </c>
      <c r="H182" s="124">
        <v>4590088625</v>
      </c>
      <c r="I182" s="140">
        <f t="shared" si="53"/>
        <v>0.57376107812499999</v>
      </c>
      <c r="J182" s="123">
        <v>6549870213</v>
      </c>
      <c r="K182" s="124">
        <v>5115120965</v>
      </c>
      <c r="L182" s="140">
        <f t="shared" si="54"/>
        <v>0.7809499728479582</v>
      </c>
      <c r="M182" s="123">
        <v>7000000000</v>
      </c>
      <c r="N182" s="124">
        <v>6416017048</v>
      </c>
      <c r="O182" s="140">
        <f t="shared" si="55"/>
        <v>0.91657386399999996</v>
      </c>
      <c r="P182" s="125">
        <f t="shared" si="56"/>
        <v>407424275</v>
      </c>
      <c r="Q182" s="126">
        <f t="shared" si="57"/>
        <v>525032340</v>
      </c>
      <c r="R182" s="127">
        <f t="shared" si="58"/>
        <v>1300896083</v>
      </c>
      <c r="S182" s="264">
        <f t="shared" si="59"/>
        <v>9.7407834075904365E-2</v>
      </c>
      <c r="T182" s="265">
        <f t="shared" si="60"/>
        <v>0.11438392216228732</v>
      </c>
      <c r="U182" s="266">
        <f t="shared" si="61"/>
        <v>0.25432362047766355</v>
      </c>
      <c r="V182" s="331"/>
      <c r="W182" s="332"/>
      <c r="X182" s="333"/>
    </row>
  </sheetData>
  <mergeCells count="115">
    <mergeCell ref="V22:X22"/>
    <mergeCell ref="V23:X23"/>
    <mergeCell ref="V24:X24"/>
    <mergeCell ref="V11:X11"/>
    <mergeCell ref="V10:X10"/>
    <mergeCell ref="V4:X5"/>
    <mergeCell ref="B2:U2"/>
    <mergeCell ref="B4:C4"/>
    <mergeCell ref="D4:F4"/>
    <mergeCell ref="G4:I4"/>
    <mergeCell ref="J4:L4"/>
    <mergeCell ref="M4:O4"/>
    <mergeCell ref="P4:R4"/>
    <mergeCell ref="S4:U4"/>
    <mergeCell ref="V12:X21"/>
    <mergeCell ref="V59:X59"/>
    <mergeCell ref="V60:X60"/>
    <mergeCell ref="V61:X61"/>
    <mergeCell ref="V62:X62"/>
    <mergeCell ref="V63:X63"/>
    <mergeCell ref="V64:X64"/>
    <mergeCell ref="V57:X57"/>
    <mergeCell ref="V58:X58"/>
    <mergeCell ref="V55:X56"/>
    <mergeCell ref="V71:X71"/>
    <mergeCell ref="V72:X72"/>
    <mergeCell ref="V73:X73"/>
    <mergeCell ref="V74:X74"/>
    <mergeCell ref="V65:X65"/>
    <mergeCell ref="V66:X66"/>
    <mergeCell ref="V67:X67"/>
    <mergeCell ref="V68:X68"/>
    <mergeCell ref="V69:X69"/>
    <mergeCell ref="V70:X70"/>
    <mergeCell ref="V108:X108"/>
    <mergeCell ref="V109:X109"/>
    <mergeCell ref="V110:X110"/>
    <mergeCell ref="V106:X107"/>
    <mergeCell ref="V111:X112"/>
    <mergeCell ref="V113:X114"/>
    <mergeCell ref="V115:X116"/>
    <mergeCell ref="V100:X101"/>
    <mergeCell ref="V102:X103"/>
    <mergeCell ref="V104:X105"/>
    <mergeCell ref="V160:X160"/>
    <mergeCell ref="V161:X161"/>
    <mergeCell ref="V162:X162"/>
    <mergeCell ref="V163:X164"/>
    <mergeCell ref="V165:X166"/>
    <mergeCell ref="V151:X151"/>
    <mergeCell ref="V152:X152"/>
    <mergeCell ref="V153:X153"/>
    <mergeCell ref="V154:X154"/>
    <mergeCell ref="V155:X155"/>
    <mergeCell ref="V156:X156"/>
    <mergeCell ref="V157:X157"/>
    <mergeCell ref="V158:X158"/>
    <mergeCell ref="V159:X159"/>
    <mergeCell ref="B55:B56"/>
    <mergeCell ref="B181:B182"/>
    <mergeCell ref="B163:B166"/>
    <mergeCell ref="B140:B151"/>
    <mergeCell ref="B86:B107"/>
    <mergeCell ref="V9:X9"/>
    <mergeCell ref="V8:X8"/>
    <mergeCell ref="V7:X7"/>
    <mergeCell ref="V6:X6"/>
    <mergeCell ref="B12:B21"/>
    <mergeCell ref="B41:B54"/>
    <mergeCell ref="V176:X176"/>
    <mergeCell ref="V177:X177"/>
    <mergeCell ref="V178:X178"/>
    <mergeCell ref="V179:X179"/>
    <mergeCell ref="V180:X180"/>
    <mergeCell ref="V167:X167"/>
    <mergeCell ref="V168:X168"/>
    <mergeCell ref="V169:X169"/>
    <mergeCell ref="V170:X170"/>
    <mergeCell ref="V171:X171"/>
    <mergeCell ref="V172:X172"/>
    <mergeCell ref="V173:X173"/>
    <mergeCell ref="V174:X174"/>
    <mergeCell ref="B75:B85"/>
    <mergeCell ref="V75:X76"/>
    <mergeCell ref="V86:X87"/>
    <mergeCell ref="V88:X89"/>
    <mergeCell ref="V90:X91"/>
    <mergeCell ref="V92:X93"/>
    <mergeCell ref="V94:X95"/>
    <mergeCell ref="V96:X97"/>
    <mergeCell ref="V98:X99"/>
    <mergeCell ref="V181:X182"/>
    <mergeCell ref="V141:X142"/>
    <mergeCell ref="V143:X144"/>
    <mergeCell ref="V145:X146"/>
    <mergeCell ref="V147:X148"/>
    <mergeCell ref="V149:X150"/>
    <mergeCell ref="V77:X78"/>
    <mergeCell ref="V79:X80"/>
    <mergeCell ref="V81:X82"/>
    <mergeCell ref="V83:X84"/>
    <mergeCell ref="V85:X85"/>
    <mergeCell ref="V129:X130"/>
    <mergeCell ref="V131:X132"/>
    <mergeCell ref="V133:X134"/>
    <mergeCell ref="V135:X136"/>
    <mergeCell ref="V137:X138"/>
    <mergeCell ref="V139:X140"/>
    <mergeCell ref="V117:X118"/>
    <mergeCell ref="V119:X120"/>
    <mergeCell ref="V121:X122"/>
    <mergeCell ref="V123:X124"/>
    <mergeCell ref="V125:X126"/>
    <mergeCell ref="V127:X128"/>
    <mergeCell ref="V175:X17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P2. PROYECTOS DE INVERSION</vt:lpstr>
      <vt:lpstr>P3. CONTRATACIÓN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Ricardo Rivera Medina</dc:creator>
  <cp:lastModifiedBy>Edgar Federico Rodriguez Aranda</cp:lastModifiedBy>
  <dcterms:created xsi:type="dcterms:W3CDTF">2025-06-12T19:31:40Z</dcterms:created>
  <dcterms:modified xsi:type="dcterms:W3CDTF">2025-06-13T21:16:19Z</dcterms:modified>
</cp:coreProperties>
</file>