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agnalespec-my.sharepoint.com/personal/alexander_cifuentes_ane_gov_co/Documents/Documentos/2024/INFORME CUATRIMESTRAL COM 3RA SENADO/III CUATRIMESTRE 2024/"/>
    </mc:Choice>
  </mc:AlternateContent>
  <xr:revisionPtr revIDLastSave="560" documentId="8_{F14EB582-60B7-401B-B431-9586DED01109}" xr6:coauthVersionLast="47" xr6:coauthVersionMax="47" xr10:uidLastSave="{46D1A07F-CDAA-41B6-834A-83A4855DF945}"/>
  <bookViews>
    <workbookView xWindow="-103" yWindow="-103" windowWidth="33120" windowHeight="18000" xr2:uid="{5A540B85-90B5-4542-AFE6-75D2731BD568}"/>
  </bookViews>
  <sheets>
    <sheet name="Ejecución Consol Ppto Total ANE" sheetId="1" r:id="rId1"/>
    <sheet name="Ejecución Ppto Funcionamiento" sheetId="16" r:id="rId2"/>
    <sheet name="Ejecución Ppto de Inversión" sheetId="17" r:id="rId3"/>
  </sheets>
  <externalReferences>
    <externalReference r:id="rId4"/>
    <externalReference r:id="rId5"/>
  </externalReferences>
  <definedNames>
    <definedName name="_xlnm._FilterDatabase" localSheetId="0" hidden="1">'Ejecución Consol Ppto Total ANE'!$B$6:$N$83</definedName>
    <definedName name="_xlnm._FilterDatabase" localSheetId="2" hidden="1">'Ejecución Ppto de Inversión'!$B$6:$N$13</definedName>
    <definedName name="_xlnm._FilterDatabase" localSheetId="1" hidden="1">'Ejecución Ppto Funcionamiento'!$B$6:$N$72</definedName>
    <definedName name="ÁREA">[1]Listas!$A$2:$A$20</definedName>
    <definedName name="CONVENIOS">'[2]BASE DE DATOS'!$C$3:$C$9</definedName>
    <definedName name="TIPO">'[2]BASE DE DATOS'!$B$3:$B$22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2" i="17" l="1"/>
  <c r="K12" i="17"/>
  <c r="I12" i="17"/>
  <c r="H12" i="17"/>
  <c r="F12" i="17"/>
  <c r="E12" i="17"/>
  <c r="L11" i="17"/>
  <c r="K11" i="17"/>
  <c r="I11" i="17"/>
  <c r="H11" i="17"/>
  <c r="F11" i="17"/>
  <c r="E11" i="17"/>
  <c r="J10" i="17"/>
  <c r="G10" i="17"/>
  <c r="G13" i="17" s="1"/>
  <c r="D10" i="17"/>
  <c r="C10" i="17"/>
  <c r="L9" i="17"/>
  <c r="K9" i="17"/>
  <c r="I9" i="17"/>
  <c r="H9" i="17"/>
  <c r="F9" i="17"/>
  <c r="E9" i="17"/>
  <c r="L8" i="17"/>
  <c r="K8" i="17"/>
  <c r="I8" i="17"/>
  <c r="H8" i="17"/>
  <c r="F8" i="17"/>
  <c r="E8" i="17"/>
  <c r="J7" i="17"/>
  <c r="G7" i="17"/>
  <c r="D7" i="17"/>
  <c r="C7" i="17"/>
  <c r="I7" i="17" s="1"/>
  <c r="L71" i="16"/>
  <c r="K71" i="16"/>
  <c r="I71" i="16"/>
  <c r="H71" i="16"/>
  <c r="F71" i="16"/>
  <c r="E71" i="16"/>
  <c r="L70" i="16"/>
  <c r="K70" i="16"/>
  <c r="I70" i="16"/>
  <c r="H70" i="16"/>
  <c r="F70" i="16"/>
  <c r="E70" i="16"/>
  <c r="J69" i="16"/>
  <c r="G69" i="16"/>
  <c r="D69" i="16"/>
  <c r="C69" i="16"/>
  <c r="L68" i="16"/>
  <c r="K68" i="16"/>
  <c r="I68" i="16"/>
  <c r="H68" i="16"/>
  <c r="F68" i="16"/>
  <c r="E68" i="16"/>
  <c r="L67" i="16"/>
  <c r="K67" i="16"/>
  <c r="I67" i="16"/>
  <c r="H67" i="16"/>
  <c r="F67" i="16"/>
  <c r="E67" i="16"/>
  <c r="L66" i="16"/>
  <c r="K66" i="16"/>
  <c r="I66" i="16"/>
  <c r="H66" i="16"/>
  <c r="F66" i="16"/>
  <c r="E66" i="16"/>
  <c r="L65" i="16"/>
  <c r="K65" i="16"/>
  <c r="I65" i="16"/>
  <c r="H65" i="16"/>
  <c r="F65" i="16"/>
  <c r="E65" i="16"/>
  <c r="E64" i="16" s="1"/>
  <c r="J64" i="16"/>
  <c r="K64" i="16" s="1"/>
  <c r="H64" i="16"/>
  <c r="G64" i="16"/>
  <c r="D64" i="16"/>
  <c r="F64" i="16" s="1"/>
  <c r="C64" i="16"/>
  <c r="L63" i="16"/>
  <c r="K63" i="16"/>
  <c r="I63" i="16"/>
  <c r="H63" i="16"/>
  <c r="F63" i="16"/>
  <c r="E63" i="16"/>
  <c r="L62" i="16"/>
  <c r="K62" i="16"/>
  <c r="I62" i="16"/>
  <c r="H62" i="16"/>
  <c r="F62" i="16"/>
  <c r="E62" i="16"/>
  <c r="L61" i="16"/>
  <c r="K61" i="16"/>
  <c r="I61" i="16"/>
  <c r="H61" i="16"/>
  <c r="F61" i="16"/>
  <c r="E61" i="16"/>
  <c r="L60" i="16"/>
  <c r="K60" i="16"/>
  <c r="I60" i="16"/>
  <c r="H60" i="16"/>
  <c r="F60" i="16"/>
  <c r="E60" i="16"/>
  <c r="L59" i="16"/>
  <c r="K59" i="16"/>
  <c r="I59" i="16"/>
  <c r="H59" i="16"/>
  <c r="F59" i="16"/>
  <c r="E59" i="16"/>
  <c r="L58" i="16"/>
  <c r="K58" i="16"/>
  <c r="I58" i="16"/>
  <c r="H58" i="16"/>
  <c r="F58" i="16"/>
  <c r="E58" i="16"/>
  <c r="L57" i="16"/>
  <c r="K57" i="16"/>
  <c r="I57" i="16"/>
  <c r="H57" i="16"/>
  <c r="F57" i="16"/>
  <c r="E57" i="16"/>
  <c r="L56" i="16"/>
  <c r="K56" i="16"/>
  <c r="I56" i="16"/>
  <c r="H56" i="16"/>
  <c r="F56" i="16"/>
  <c r="E56" i="16"/>
  <c r="L55" i="16"/>
  <c r="K55" i="16"/>
  <c r="I55" i="16"/>
  <c r="H55" i="16"/>
  <c r="F55" i="16"/>
  <c r="E55" i="16"/>
  <c r="L54" i="16"/>
  <c r="K54" i="16"/>
  <c r="I54" i="16"/>
  <c r="H54" i="16"/>
  <c r="F54" i="16"/>
  <c r="E54" i="16"/>
  <c r="L53" i="16"/>
  <c r="K53" i="16"/>
  <c r="I53" i="16"/>
  <c r="H53" i="16"/>
  <c r="F53" i="16"/>
  <c r="E53" i="16"/>
  <c r="L52" i="16"/>
  <c r="K52" i="16"/>
  <c r="I52" i="16"/>
  <c r="H52" i="16"/>
  <c r="F52" i="16"/>
  <c r="E52" i="16"/>
  <c r="L51" i="16"/>
  <c r="K51" i="16"/>
  <c r="I51" i="16"/>
  <c r="H51" i="16"/>
  <c r="F51" i="16"/>
  <c r="E51" i="16"/>
  <c r="L50" i="16"/>
  <c r="K50" i="16"/>
  <c r="I50" i="16"/>
  <c r="H50" i="16"/>
  <c r="F50" i="16"/>
  <c r="E50" i="16"/>
  <c r="L49" i="16"/>
  <c r="K49" i="16"/>
  <c r="I49" i="16"/>
  <c r="H49" i="16"/>
  <c r="F49" i="16"/>
  <c r="E49" i="16"/>
  <c r="L48" i="16"/>
  <c r="K48" i="16"/>
  <c r="I48" i="16"/>
  <c r="H48" i="16"/>
  <c r="F48" i="16"/>
  <c r="E48" i="16"/>
  <c r="L47" i="16"/>
  <c r="K47" i="16"/>
  <c r="I47" i="16"/>
  <c r="H47" i="16"/>
  <c r="F47" i="16"/>
  <c r="E47" i="16"/>
  <c r="L46" i="16"/>
  <c r="K46" i="16"/>
  <c r="I46" i="16"/>
  <c r="H46" i="16"/>
  <c r="F46" i="16"/>
  <c r="E46" i="16"/>
  <c r="L45" i="16"/>
  <c r="K45" i="16"/>
  <c r="I45" i="16"/>
  <c r="H45" i="16"/>
  <c r="F45" i="16"/>
  <c r="E45" i="16"/>
  <c r="L44" i="16"/>
  <c r="K44" i="16"/>
  <c r="I44" i="16"/>
  <c r="H44" i="16"/>
  <c r="F44" i="16"/>
  <c r="E44" i="16"/>
  <c r="L43" i="16"/>
  <c r="K43" i="16"/>
  <c r="I43" i="16"/>
  <c r="H43" i="16"/>
  <c r="F43" i="16"/>
  <c r="E43" i="16"/>
  <c r="L40" i="16"/>
  <c r="K40" i="16"/>
  <c r="I40" i="16"/>
  <c r="H40" i="16"/>
  <c r="F40" i="16"/>
  <c r="E40" i="16"/>
  <c r="L38" i="16"/>
  <c r="K38" i="16"/>
  <c r="I38" i="16"/>
  <c r="H38" i="16"/>
  <c r="F38" i="16"/>
  <c r="E38" i="16"/>
  <c r="L37" i="16"/>
  <c r="K37" i="16"/>
  <c r="I37" i="16"/>
  <c r="H37" i="16"/>
  <c r="F37" i="16"/>
  <c r="E37" i="16"/>
  <c r="L36" i="16"/>
  <c r="K36" i="16"/>
  <c r="I36" i="16"/>
  <c r="H36" i="16"/>
  <c r="F36" i="16"/>
  <c r="E36" i="16"/>
  <c r="L35" i="16"/>
  <c r="K35" i="16"/>
  <c r="I35" i="16"/>
  <c r="H35" i="16"/>
  <c r="F35" i="16"/>
  <c r="E35" i="16"/>
  <c r="J34" i="16"/>
  <c r="G34" i="16"/>
  <c r="D34" i="16"/>
  <c r="C34" i="16"/>
  <c r="K34" i="16" s="1"/>
  <c r="L33" i="16"/>
  <c r="I33" i="16"/>
  <c r="E33" i="16"/>
  <c r="L32" i="16"/>
  <c r="K32" i="16"/>
  <c r="I32" i="16"/>
  <c r="H32" i="16"/>
  <c r="F32" i="16"/>
  <c r="E32" i="16"/>
  <c r="L31" i="16"/>
  <c r="K31" i="16"/>
  <c r="I31" i="16"/>
  <c r="H31" i="16"/>
  <c r="F31" i="16"/>
  <c r="E31" i="16"/>
  <c r="L30" i="16"/>
  <c r="K30" i="16"/>
  <c r="I30" i="16"/>
  <c r="H30" i="16"/>
  <c r="F30" i="16"/>
  <c r="E30" i="16"/>
  <c r="L29" i="16"/>
  <c r="K29" i="16"/>
  <c r="I29" i="16"/>
  <c r="H29" i="16"/>
  <c r="F29" i="16"/>
  <c r="E29" i="16"/>
  <c r="L28" i="16"/>
  <c r="K28" i="16"/>
  <c r="I28" i="16"/>
  <c r="H28" i="16"/>
  <c r="F28" i="16"/>
  <c r="E28" i="16"/>
  <c r="L27" i="16"/>
  <c r="K27" i="16"/>
  <c r="I27" i="16"/>
  <c r="H27" i="16"/>
  <c r="F27" i="16"/>
  <c r="E27" i="16"/>
  <c r="J26" i="16"/>
  <c r="G26" i="16"/>
  <c r="D26" i="16"/>
  <c r="C26" i="16"/>
  <c r="I26" i="16" s="1"/>
  <c r="L25" i="16"/>
  <c r="K25" i="16"/>
  <c r="I25" i="16"/>
  <c r="H25" i="16"/>
  <c r="F25" i="16"/>
  <c r="E25" i="16"/>
  <c r="L24" i="16"/>
  <c r="K24" i="16"/>
  <c r="I24" i="16"/>
  <c r="H24" i="16"/>
  <c r="F24" i="16"/>
  <c r="E24" i="16"/>
  <c r="L23" i="16"/>
  <c r="K23" i="16"/>
  <c r="I23" i="16"/>
  <c r="H23" i="16"/>
  <c r="F23" i="16"/>
  <c r="E23" i="16"/>
  <c r="L22" i="16"/>
  <c r="K22" i="16"/>
  <c r="I22" i="16"/>
  <c r="H22" i="16"/>
  <c r="F22" i="16"/>
  <c r="E22" i="16"/>
  <c r="L21" i="16"/>
  <c r="K21" i="16"/>
  <c r="I21" i="16"/>
  <c r="H21" i="16"/>
  <c r="F21" i="16"/>
  <c r="E21" i="16"/>
  <c r="L20" i="16"/>
  <c r="K20" i="16"/>
  <c r="I20" i="16"/>
  <c r="H20" i="16"/>
  <c r="F20" i="16"/>
  <c r="E20" i="16"/>
  <c r="L19" i="16"/>
  <c r="K19" i="16"/>
  <c r="I19" i="16"/>
  <c r="H19" i="16"/>
  <c r="F19" i="16"/>
  <c r="E19" i="16"/>
  <c r="J18" i="16"/>
  <c r="G18" i="16"/>
  <c r="H18" i="16" s="1"/>
  <c r="D18" i="16"/>
  <c r="C18" i="16"/>
  <c r="L17" i="16"/>
  <c r="K17" i="16"/>
  <c r="I17" i="16"/>
  <c r="H17" i="16"/>
  <c r="F17" i="16"/>
  <c r="E17" i="16"/>
  <c r="L16" i="16"/>
  <c r="K16" i="16"/>
  <c r="I16" i="16"/>
  <c r="H16" i="16"/>
  <c r="F16" i="16"/>
  <c r="E16" i="16"/>
  <c r="L15" i="16"/>
  <c r="K15" i="16"/>
  <c r="I15" i="16"/>
  <c r="H15" i="16"/>
  <c r="F15" i="16"/>
  <c r="E15" i="16"/>
  <c r="L14" i="16"/>
  <c r="K14" i="16"/>
  <c r="I14" i="16"/>
  <c r="H14" i="16"/>
  <c r="F14" i="16"/>
  <c r="E14" i="16"/>
  <c r="L13" i="16"/>
  <c r="K13" i="16"/>
  <c r="I13" i="16"/>
  <c r="H13" i="16"/>
  <c r="F13" i="16"/>
  <c r="E13" i="16"/>
  <c r="L12" i="16"/>
  <c r="K12" i="16"/>
  <c r="I12" i="16"/>
  <c r="H12" i="16"/>
  <c r="F12" i="16"/>
  <c r="E12" i="16"/>
  <c r="L11" i="16"/>
  <c r="K11" i="16"/>
  <c r="I11" i="16"/>
  <c r="H11" i="16"/>
  <c r="F11" i="16"/>
  <c r="E11" i="16"/>
  <c r="L10" i="16"/>
  <c r="K10" i="16"/>
  <c r="I10" i="16"/>
  <c r="H10" i="16"/>
  <c r="F10" i="16"/>
  <c r="E10" i="16"/>
  <c r="L9" i="16"/>
  <c r="K9" i="16"/>
  <c r="I9" i="16"/>
  <c r="H9" i="16"/>
  <c r="F9" i="16"/>
  <c r="E9" i="16"/>
  <c r="J8" i="16"/>
  <c r="J7" i="16" s="1"/>
  <c r="G8" i="16"/>
  <c r="H8" i="16" s="1"/>
  <c r="D8" i="16"/>
  <c r="F8" i="16" s="1"/>
  <c r="C8" i="16"/>
  <c r="J80" i="1"/>
  <c r="J81" i="1" s="1"/>
  <c r="C81" i="1"/>
  <c r="L10" i="17" l="1"/>
  <c r="J13" i="17"/>
  <c r="E10" i="17"/>
  <c r="H10" i="17"/>
  <c r="F7" i="17"/>
  <c r="D13" i="17"/>
  <c r="E8" i="16"/>
  <c r="F18" i="16"/>
  <c r="F26" i="16"/>
  <c r="K26" i="16"/>
  <c r="G7" i="16"/>
  <c r="L26" i="16"/>
  <c r="L64" i="16"/>
  <c r="J72" i="16"/>
  <c r="L8" i="16"/>
  <c r="E34" i="16"/>
  <c r="L7" i="17"/>
  <c r="F10" i="17"/>
  <c r="E7" i="17"/>
  <c r="K7" i="17"/>
  <c r="I10" i="17"/>
  <c r="C13" i="17"/>
  <c r="H7" i="17"/>
  <c r="K10" i="17"/>
  <c r="C72" i="16"/>
  <c r="G72" i="16"/>
  <c r="H72" i="16" s="1"/>
  <c r="K7" i="16"/>
  <c r="K69" i="16"/>
  <c r="C7" i="16"/>
  <c r="I8" i="16"/>
  <c r="I18" i="16"/>
  <c r="E26" i="16"/>
  <c r="L34" i="16"/>
  <c r="L69" i="16"/>
  <c r="D7" i="16"/>
  <c r="F7" i="16" s="1"/>
  <c r="E69" i="16"/>
  <c r="F69" i="16"/>
  <c r="K8" i="16"/>
  <c r="K18" i="16"/>
  <c r="L18" i="16"/>
  <c r="H26" i="16"/>
  <c r="I64" i="16"/>
  <c r="F34" i="16"/>
  <c r="E18" i="16"/>
  <c r="H34" i="16"/>
  <c r="H69" i="16"/>
  <c r="I34" i="16"/>
  <c r="I69" i="16"/>
  <c r="H7" i="16" l="1"/>
  <c r="E13" i="17"/>
  <c r="L13" i="17"/>
  <c r="I13" i="17"/>
  <c r="H13" i="17"/>
  <c r="F13" i="17"/>
  <c r="K13" i="17"/>
  <c r="L72" i="16"/>
  <c r="I72" i="16"/>
  <c r="D72" i="16"/>
  <c r="K72" i="16"/>
  <c r="I7" i="16"/>
  <c r="E7" i="16"/>
  <c r="L7" i="16"/>
  <c r="F72" i="16" l="1"/>
  <c r="E72" i="16"/>
  <c r="J34" i="1" l="1"/>
  <c r="G34" i="1"/>
  <c r="C34" i="1"/>
  <c r="D34" i="1"/>
  <c r="L40" i="1"/>
  <c r="K40" i="1"/>
  <c r="I47" i="1"/>
  <c r="I46" i="1"/>
  <c r="I45" i="1"/>
  <c r="I44" i="1"/>
  <c r="I43" i="1"/>
  <c r="I40" i="1"/>
  <c r="H40" i="1"/>
  <c r="F40" i="1"/>
  <c r="E40" i="1"/>
  <c r="G18" i="1"/>
  <c r="I71" i="1" l="1"/>
  <c r="I70" i="1"/>
  <c r="L46" i="1"/>
  <c r="K46" i="1"/>
  <c r="H46" i="1"/>
  <c r="F46" i="1"/>
  <c r="E46" i="1"/>
  <c r="L45" i="1"/>
  <c r="K45" i="1"/>
  <c r="H45" i="1"/>
  <c r="F45" i="1"/>
  <c r="E45" i="1"/>
  <c r="L44" i="1"/>
  <c r="K44" i="1"/>
  <c r="H44" i="1"/>
  <c r="F44" i="1"/>
  <c r="E44" i="1"/>
  <c r="L35" i="1" l="1"/>
  <c r="K35" i="1"/>
  <c r="I35" i="1"/>
  <c r="H35" i="1"/>
  <c r="F35" i="1"/>
  <c r="E35" i="1"/>
  <c r="L78" i="1"/>
  <c r="L79" i="1"/>
  <c r="K79" i="1" l="1"/>
  <c r="I79" i="1"/>
  <c r="H79" i="1"/>
  <c r="F79" i="1"/>
  <c r="E79" i="1"/>
  <c r="K78" i="1"/>
  <c r="I78" i="1"/>
  <c r="H78" i="1"/>
  <c r="F78" i="1"/>
  <c r="E78" i="1"/>
  <c r="J77" i="1"/>
  <c r="G77" i="1"/>
  <c r="D77" i="1"/>
  <c r="C77" i="1"/>
  <c r="L76" i="1"/>
  <c r="K76" i="1"/>
  <c r="I76" i="1"/>
  <c r="H76" i="1"/>
  <c r="F76" i="1"/>
  <c r="E76" i="1"/>
  <c r="L75" i="1"/>
  <c r="K75" i="1"/>
  <c r="I75" i="1"/>
  <c r="H75" i="1"/>
  <c r="F75" i="1"/>
  <c r="E75" i="1"/>
  <c r="J74" i="1"/>
  <c r="G74" i="1"/>
  <c r="D74" i="1"/>
  <c r="C74" i="1"/>
  <c r="L71" i="1"/>
  <c r="K71" i="1"/>
  <c r="H71" i="1"/>
  <c r="F71" i="1"/>
  <c r="E71" i="1"/>
  <c r="L70" i="1"/>
  <c r="K70" i="1"/>
  <c r="H70" i="1"/>
  <c r="F70" i="1"/>
  <c r="E70" i="1"/>
  <c r="J69" i="1"/>
  <c r="G69" i="1"/>
  <c r="D69" i="1"/>
  <c r="C69" i="1"/>
  <c r="L68" i="1"/>
  <c r="K68" i="1"/>
  <c r="I68" i="1"/>
  <c r="H68" i="1"/>
  <c r="F68" i="1"/>
  <c r="E68" i="1"/>
  <c r="L67" i="1"/>
  <c r="K67" i="1"/>
  <c r="I67" i="1"/>
  <c r="H67" i="1"/>
  <c r="F67" i="1"/>
  <c r="E67" i="1"/>
  <c r="L66" i="1"/>
  <c r="K66" i="1"/>
  <c r="I66" i="1"/>
  <c r="H66" i="1"/>
  <c r="F66" i="1"/>
  <c r="E66" i="1"/>
  <c r="L65" i="1"/>
  <c r="K65" i="1"/>
  <c r="I65" i="1"/>
  <c r="H65" i="1"/>
  <c r="F65" i="1"/>
  <c r="E65" i="1"/>
  <c r="J64" i="1"/>
  <c r="G64" i="1"/>
  <c r="D64" i="1"/>
  <c r="C64" i="1"/>
  <c r="L63" i="1"/>
  <c r="K63" i="1"/>
  <c r="I63" i="1"/>
  <c r="H63" i="1"/>
  <c r="F63" i="1"/>
  <c r="E63" i="1"/>
  <c r="L62" i="1"/>
  <c r="K62" i="1"/>
  <c r="I62" i="1"/>
  <c r="H62" i="1"/>
  <c r="F62" i="1"/>
  <c r="E62" i="1"/>
  <c r="L61" i="1"/>
  <c r="K61" i="1"/>
  <c r="I61" i="1"/>
  <c r="H61" i="1"/>
  <c r="F61" i="1"/>
  <c r="E61" i="1"/>
  <c r="L60" i="1"/>
  <c r="K60" i="1"/>
  <c r="I60" i="1"/>
  <c r="H60" i="1"/>
  <c r="F60" i="1"/>
  <c r="E60" i="1"/>
  <c r="L59" i="1"/>
  <c r="K59" i="1"/>
  <c r="I59" i="1"/>
  <c r="H59" i="1"/>
  <c r="F59" i="1"/>
  <c r="E59" i="1"/>
  <c r="L58" i="1"/>
  <c r="K58" i="1"/>
  <c r="I58" i="1"/>
  <c r="H58" i="1"/>
  <c r="F58" i="1"/>
  <c r="E58" i="1"/>
  <c r="L57" i="1"/>
  <c r="K57" i="1"/>
  <c r="I57" i="1"/>
  <c r="H57" i="1"/>
  <c r="F57" i="1"/>
  <c r="E57" i="1"/>
  <c r="L56" i="1"/>
  <c r="K56" i="1"/>
  <c r="I56" i="1"/>
  <c r="H56" i="1"/>
  <c r="F56" i="1"/>
  <c r="E56" i="1"/>
  <c r="L55" i="1"/>
  <c r="K55" i="1"/>
  <c r="I55" i="1"/>
  <c r="H55" i="1"/>
  <c r="F55" i="1"/>
  <c r="E55" i="1"/>
  <c r="L54" i="1"/>
  <c r="K54" i="1"/>
  <c r="I54" i="1"/>
  <c r="H54" i="1"/>
  <c r="F54" i="1"/>
  <c r="E54" i="1"/>
  <c r="L53" i="1"/>
  <c r="K53" i="1"/>
  <c r="I53" i="1"/>
  <c r="H53" i="1"/>
  <c r="F53" i="1"/>
  <c r="E53" i="1"/>
  <c r="L52" i="1"/>
  <c r="K52" i="1"/>
  <c r="I52" i="1"/>
  <c r="H52" i="1"/>
  <c r="F52" i="1"/>
  <c r="E52" i="1"/>
  <c r="L51" i="1"/>
  <c r="K51" i="1"/>
  <c r="I51" i="1"/>
  <c r="H51" i="1"/>
  <c r="F51" i="1"/>
  <c r="E51" i="1"/>
  <c r="L50" i="1"/>
  <c r="K50" i="1"/>
  <c r="I50" i="1"/>
  <c r="H50" i="1"/>
  <c r="F50" i="1"/>
  <c r="E50" i="1"/>
  <c r="L49" i="1"/>
  <c r="K49" i="1"/>
  <c r="I49" i="1"/>
  <c r="H49" i="1"/>
  <c r="F49" i="1"/>
  <c r="E49" i="1"/>
  <c r="L48" i="1"/>
  <c r="K48" i="1"/>
  <c r="I48" i="1"/>
  <c r="H48" i="1"/>
  <c r="F48" i="1"/>
  <c r="E48" i="1"/>
  <c r="L47" i="1"/>
  <c r="K47" i="1"/>
  <c r="H47" i="1"/>
  <c r="F47" i="1"/>
  <c r="E47" i="1"/>
  <c r="L43" i="1"/>
  <c r="K43" i="1"/>
  <c r="H43" i="1"/>
  <c r="F43" i="1"/>
  <c r="E43" i="1"/>
  <c r="L38" i="1"/>
  <c r="K38" i="1"/>
  <c r="I38" i="1"/>
  <c r="H38" i="1"/>
  <c r="F38" i="1"/>
  <c r="E38" i="1"/>
  <c r="L37" i="1"/>
  <c r="K37" i="1"/>
  <c r="I37" i="1"/>
  <c r="H37" i="1"/>
  <c r="F37" i="1"/>
  <c r="E37" i="1"/>
  <c r="H36" i="1"/>
  <c r="L36" i="1"/>
  <c r="L33" i="1"/>
  <c r="I33" i="1"/>
  <c r="E33" i="1"/>
  <c r="L32" i="1"/>
  <c r="K32" i="1"/>
  <c r="I32" i="1"/>
  <c r="H32" i="1"/>
  <c r="F32" i="1"/>
  <c r="E32" i="1"/>
  <c r="L31" i="1"/>
  <c r="K31" i="1"/>
  <c r="I31" i="1"/>
  <c r="H31" i="1"/>
  <c r="F31" i="1"/>
  <c r="E31" i="1"/>
  <c r="L30" i="1"/>
  <c r="K30" i="1"/>
  <c r="I30" i="1"/>
  <c r="H30" i="1"/>
  <c r="F30" i="1"/>
  <c r="E30" i="1"/>
  <c r="L29" i="1"/>
  <c r="K29" i="1"/>
  <c r="I29" i="1"/>
  <c r="H29" i="1"/>
  <c r="F29" i="1"/>
  <c r="E29" i="1"/>
  <c r="L28" i="1"/>
  <c r="K28" i="1"/>
  <c r="I28" i="1"/>
  <c r="H28" i="1"/>
  <c r="F28" i="1"/>
  <c r="E28" i="1"/>
  <c r="L27" i="1"/>
  <c r="K27" i="1"/>
  <c r="I27" i="1"/>
  <c r="H27" i="1"/>
  <c r="F27" i="1"/>
  <c r="E27" i="1"/>
  <c r="J26" i="1"/>
  <c r="G26" i="1"/>
  <c r="D26" i="1"/>
  <c r="C26" i="1"/>
  <c r="L25" i="1"/>
  <c r="K25" i="1"/>
  <c r="I25" i="1"/>
  <c r="H25" i="1"/>
  <c r="F25" i="1"/>
  <c r="E25" i="1"/>
  <c r="L24" i="1"/>
  <c r="K24" i="1"/>
  <c r="I24" i="1"/>
  <c r="H24" i="1"/>
  <c r="F24" i="1"/>
  <c r="E24" i="1"/>
  <c r="L23" i="1"/>
  <c r="K23" i="1"/>
  <c r="I23" i="1"/>
  <c r="H23" i="1"/>
  <c r="F23" i="1"/>
  <c r="E23" i="1"/>
  <c r="L22" i="1"/>
  <c r="K22" i="1"/>
  <c r="I22" i="1"/>
  <c r="H22" i="1"/>
  <c r="F22" i="1"/>
  <c r="E22" i="1"/>
  <c r="L21" i="1"/>
  <c r="K21" i="1"/>
  <c r="I21" i="1"/>
  <c r="H21" i="1"/>
  <c r="F21" i="1"/>
  <c r="E21" i="1"/>
  <c r="L20" i="1"/>
  <c r="K20" i="1"/>
  <c r="I20" i="1"/>
  <c r="H20" i="1"/>
  <c r="F20" i="1"/>
  <c r="E20" i="1"/>
  <c r="L19" i="1"/>
  <c r="K19" i="1"/>
  <c r="I19" i="1"/>
  <c r="H19" i="1"/>
  <c r="F19" i="1"/>
  <c r="E19" i="1"/>
  <c r="J18" i="1"/>
  <c r="D18" i="1"/>
  <c r="C18" i="1"/>
  <c r="L17" i="1"/>
  <c r="K17" i="1"/>
  <c r="I17" i="1"/>
  <c r="H17" i="1"/>
  <c r="F17" i="1"/>
  <c r="E17" i="1"/>
  <c r="L16" i="1"/>
  <c r="K16" i="1"/>
  <c r="I16" i="1"/>
  <c r="H16" i="1"/>
  <c r="F16" i="1"/>
  <c r="E16" i="1"/>
  <c r="L15" i="1"/>
  <c r="K15" i="1"/>
  <c r="I15" i="1"/>
  <c r="H15" i="1"/>
  <c r="F15" i="1"/>
  <c r="E15" i="1"/>
  <c r="L14" i="1"/>
  <c r="K14" i="1"/>
  <c r="I14" i="1"/>
  <c r="H14" i="1"/>
  <c r="F14" i="1"/>
  <c r="E14" i="1"/>
  <c r="L13" i="1"/>
  <c r="K13" i="1"/>
  <c r="I13" i="1"/>
  <c r="H13" i="1"/>
  <c r="F13" i="1"/>
  <c r="E13" i="1"/>
  <c r="L12" i="1"/>
  <c r="K12" i="1"/>
  <c r="I12" i="1"/>
  <c r="H12" i="1"/>
  <c r="F12" i="1"/>
  <c r="E12" i="1"/>
  <c r="L11" i="1"/>
  <c r="K11" i="1"/>
  <c r="I11" i="1"/>
  <c r="H11" i="1"/>
  <c r="F11" i="1"/>
  <c r="E11" i="1"/>
  <c r="L10" i="1"/>
  <c r="K10" i="1"/>
  <c r="I10" i="1"/>
  <c r="H10" i="1"/>
  <c r="F10" i="1"/>
  <c r="E10" i="1"/>
  <c r="L9" i="1"/>
  <c r="K9" i="1"/>
  <c r="I9" i="1"/>
  <c r="H9" i="1"/>
  <c r="F9" i="1"/>
  <c r="E9" i="1"/>
  <c r="J8" i="1"/>
  <c r="G8" i="1"/>
  <c r="D8" i="1"/>
  <c r="C8" i="1"/>
  <c r="F8" i="1" l="1"/>
  <c r="L77" i="1"/>
  <c r="H77" i="1"/>
  <c r="F74" i="1"/>
  <c r="F77" i="1"/>
  <c r="H74" i="1"/>
  <c r="F26" i="1"/>
  <c r="E77" i="1"/>
  <c r="G7" i="1"/>
  <c r="G72" i="1" s="1"/>
  <c r="E8" i="1"/>
  <c r="H26" i="1"/>
  <c r="D7" i="1"/>
  <c r="D72" i="1" s="1"/>
  <c r="F69" i="1"/>
  <c r="I77" i="1"/>
  <c r="L74" i="1"/>
  <c r="K64" i="1"/>
  <c r="J7" i="1"/>
  <c r="J72" i="1" s="1"/>
  <c r="G80" i="1"/>
  <c r="I69" i="1"/>
  <c r="I26" i="1"/>
  <c r="I18" i="1"/>
  <c r="I8" i="1"/>
  <c r="C80" i="1"/>
  <c r="D80" i="1"/>
  <c r="H69" i="1"/>
  <c r="E69" i="1"/>
  <c r="L69" i="1"/>
  <c r="F64" i="1"/>
  <c r="H64" i="1"/>
  <c r="E64" i="1"/>
  <c r="K26" i="1"/>
  <c r="H18" i="1"/>
  <c r="F18" i="1"/>
  <c r="K18" i="1"/>
  <c r="K74" i="1"/>
  <c r="K8" i="1"/>
  <c r="I36" i="1"/>
  <c r="L64" i="1"/>
  <c r="H8" i="1"/>
  <c r="L8" i="1"/>
  <c r="L18" i="1"/>
  <c r="L26" i="1"/>
  <c r="E36" i="1"/>
  <c r="E34" i="1" s="1"/>
  <c r="K36" i="1"/>
  <c r="I64" i="1"/>
  <c r="K69" i="1"/>
  <c r="E74" i="1"/>
  <c r="I74" i="1"/>
  <c r="K77" i="1"/>
  <c r="C7" i="1"/>
  <c r="E18" i="1"/>
  <c r="E26" i="1"/>
  <c r="F36" i="1"/>
  <c r="G81" i="1" l="1"/>
  <c r="F80" i="1"/>
  <c r="D81" i="1"/>
  <c r="E80" i="1"/>
  <c r="K7" i="1"/>
  <c r="H80" i="1"/>
  <c r="I80" i="1"/>
  <c r="H7" i="1"/>
  <c r="F7" i="1"/>
  <c r="K34" i="1"/>
  <c r="L34" i="1"/>
  <c r="I34" i="1"/>
  <c r="H34" i="1"/>
  <c r="C72" i="1"/>
  <c r="I7" i="1"/>
  <c r="E7" i="1"/>
  <c r="L7" i="1"/>
  <c r="K80" i="1"/>
  <c r="F34" i="1"/>
  <c r="L80" i="1"/>
  <c r="E81" i="1" l="1"/>
  <c r="F81" i="1"/>
  <c r="L72" i="1"/>
  <c r="E72" i="1"/>
  <c r="I72" i="1"/>
  <c r="H72" i="1"/>
  <c r="F72" i="1"/>
  <c r="K72" i="1"/>
  <c r="I81" i="1" l="1"/>
  <c r="L81" i="1"/>
  <c r="H81" i="1"/>
  <c r="K81" i="1"/>
</calcChain>
</file>

<file path=xl/sharedStrings.xml><?xml version="1.0" encoding="utf-8"?>
<sst xmlns="http://schemas.openxmlformats.org/spreadsheetml/2006/main" count="286" uniqueCount="133">
  <si>
    <t>UNIDAD ADMINISTRTIVA ESPECIAL AGENCIA NACIONAL DEL ESPECTRO</t>
  </si>
  <si>
    <t xml:space="preserve">INFORME DE EJECUCIÓN PRESUPUESTAL </t>
  </si>
  <si>
    <t>GASTOS DE FUNCIONAMIENTO</t>
  </si>
  <si>
    <t>RUBRO</t>
  </si>
  <si>
    <t xml:space="preserve">APROPIACION
VIGENTE </t>
  </si>
  <si>
    <t xml:space="preserve">TOTAL
COMPROMISO </t>
  </si>
  <si>
    <t xml:space="preserve">TOTAL
OBLIGACIONES </t>
  </si>
  <si>
    <t>TOTAL
PAGOS</t>
  </si>
  <si>
    <t>DESTINACION</t>
  </si>
  <si>
    <t>GASTOS DE PERSONAL</t>
  </si>
  <si>
    <t>SALARIO</t>
  </si>
  <si>
    <t>SUELDO BÁSICO</t>
  </si>
  <si>
    <t>PRIMA TÉCNICA SALARIAL</t>
  </si>
  <si>
    <t>SUBSIDIO DE ALIMENTACIÓN</t>
  </si>
  <si>
    <t>AUXILIO DE TRANSPORTE</t>
  </si>
  <si>
    <t>PRIMA DE SERVICIO</t>
  </si>
  <si>
    <t>BONIFICACIÓN POR SERVICIOS PRESTADOS</t>
  </si>
  <si>
    <t>HORAS EXTRAS, DOMINICALES, FESTIVOS Y RECARGOS</t>
  </si>
  <si>
    <t>PRIMA DE NAVIDAD</t>
  </si>
  <si>
    <t>PRIMA DE VACACIONES</t>
  </si>
  <si>
    <t>CONTRIBUCIONES INHERENTES A LA NÓMINA</t>
  </si>
  <si>
    <t>APORTES A LA SEGURIDAD SOCIAL EN PENSIONES</t>
  </si>
  <si>
    <t>APORTES A LA SEGURIDAD SOCIAL EN SALUD</t>
  </si>
  <si>
    <t xml:space="preserve">AUXILIO DE CESANTÍAS </t>
  </si>
  <si>
    <t>APORTES A CAJAS DE COMPENSACIÓN FAMILIAR</t>
  </si>
  <si>
    <t>APORTES GENERALES AL SISTEMA DE RIESGOS LABORALES</t>
  </si>
  <si>
    <t>APORTES AL ICBF</t>
  </si>
  <si>
    <t>APORTES AL SENA</t>
  </si>
  <si>
    <t xml:space="preserve">Remuneraciones no Constitutiva de Factor Salarial </t>
  </si>
  <si>
    <t>VACACIONES</t>
  </si>
  <si>
    <t>INDEMNIZACIÓN POR VACACIONES</t>
  </si>
  <si>
    <t>BONIFICACIÓN ESPECIAL DE RECREACIÓN</t>
  </si>
  <si>
    <t>PRIMA TÉCNICA NO SALARIAL</t>
  </si>
  <si>
    <t>PRIMA DE COORDINACIÓN</t>
  </si>
  <si>
    <t>BONIFICACIÓN DE DIRECCIÓN</t>
  </si>
  <si>
    <t>Otros Gastos de Personal - Previo Concepto DGPPNPN</t>
  </si>
  <si>
    <t>Apropiación Bloqueada</t>
  </si>
  <si>
    <t xml:space="preserve">Adquisición de Bienes y Servicio </t>
  </si>
  <si>
    <t>DOTACIÓN (PRENDAS DE VESTIR Y CALZADO)</t>
  </si>
  <si>
    <t xml:space="preserve">Recursos destinados para amparar el gasto por Dotación, implementos de trabajo de alturas y elementos de protección personal a los funcionarios que aplique según la norma vigente </t>
  </si>
  <si>
    <t>Recusos para amparar los gastos de papelería que requiera la Entidad e insumos en virtud al contrato del serviciode  Gestión Documental</t>
  </si>
  <si>
    <t>PRODUCTOS DE HORNOS DE COQUE; PRODUCTOS DE REFINACIÓN DE PETRÓLEO Y COMBUSTIBLE NUCLEAR</t>
  </si>
  <si>
    <t>Recursos para amparar el gasto por combustible del parque automotor de la ANE para las comisiones de servicios de Vigilancia y Control del Espectro.</t>
  </si>
  <si>
    <t>OTROS PRODUCTOS QUÍMICOS; FIBRAS ARTIFICIALES (O FIBRAS INDUSTRIALES HECHAS POR EL HOMBRE)</t>
  </si>
  <si>
    <t>Recursos para amparar el gasto por Botiquín y elementos de bioseguridad</t>
  </si>
  <si>
    <t>MAQUINARIA Y APARATOS ELÉCTRICOS</t>
  </si>
  <si>
    <t>EQUIPO Y APARATOS DE RADIO, TELEVISIÓN Y COMUNICACIONES</t>
  </si>
  <si>
    <t>SERVICIOS DE CONSTRUCCIÓN</t>
  </si>
  <si>
    <t>Recursos para amparar los gastos de mantenimiento de los bienes muebles e inmuebles de la ANE.</t>
  </si>
  <si>
    <t>ALOJAMIENTO; SERVICIOS DE SUMINISTROS DE COMIDAS Y BEBIDAS</t>
  </si>
  <si>
    <t>SERVICIOS DE TRANSPORTE DE PASAJEROS</t>
  </si>
  <si>
    <t>Recursos para amparar los gastos de desplazamiento de funcionarios y demás colaboradores de la ANE, en función de las comisiones y desplazamientos para realizar las actividades de Vigilancia y Control del Espectro Radioeléctrico y demás actividades misionales de la ANE, al igual que para los tiquetes aereos que se requieran para comisiones nacionales e internacionales que se requieran.</t>
  </si>
  <si>
    <t>SERVICIOS DE TRANSPORTE DE CARGA</t>
  </si>
  <si>
    <t>Recursos requeridos para amparar los gastos del servicio de transporte de carga, acarreo y embalaje de bienes muebles de la Agencia Nacional del Espectro o decomisados por esta en cumplimiento de sus funciones dentro del territorio nacional</t>
  </si>
  <si>
    <t>SERVICIOS POSTALES Y DE MENSAJERÍA</t>
  </si>
  <si>
    <t xml:space="preserve">Recursos requeridos para amparar los gastos del servicio de Admisión, curso y entrega de correo certificado nacional e internacional, y demás actividades inherentes a dichos servicios que requiera la ANE </t>
  </si>
  <si>
    <t>SERVICIOS DE DISTRIBUCIÓN DE ELECTRICIDAD, GAS Y AGUA (POR CUENTA PROPIA)</t>
  </si>
  <si>
    <t>Recursos para amparar los gastos por servicios públicos de la Ane.</t>
  </si>
  <si>
    <t>SERVICIOS FINANCIEROS Y SERVICIOS CONEXOS</t>
  </si>
  <si>
    <t>SERVICIOS INMOBILIARIOS</t>
  </si>
  <si>
    <t>Recursos para amparar el pago de la administración de las oficinas de la ANE.</t>
  </si>
  <si>
    <t>SERVICIOS DE ARRENDAMIENTO O ALQUILER SIN OPERARIO</t>
  </si>
  <si>
    <t>Recusos para amparar los gastos de de alquiler de fotocopiadoras, scaners, impresoras etc que requiera la Entidad en virtud al contrato del serviciode  Gestión Documental</t>
  </si>
  <si>
    <t>SERVICIOS DE TELECOMUNICACIONES, TRANSMISIÓN Y SUMINISTRO DE INFORMACIÓN</t>
  </si>
  <si>
    <t>Recusos para amparar los gastos de servicio de telefonía movil y telefonía fija, así como tambien el servicio de archivo en virtud al contrato del servicio de  Gestión Documental</t>
  </si>
  <si>
    <t>SERVICIOS DE SOPORTE</t>
  </si>
  <si>
    <t>SERVICIOS DE MANTENIMIENTO, REPARACIÓN E INSTALACIÓN (EXCEPTO SERVICIOS DE CONSTRUCCIÓN)</t>
  </si>
  <si>
    <t>OTROS SERVICIOS DE FABRICACIÓN; SERVICIOS DE EDICIÓN, IMPRESIÓN Y REPRODUCCIÓN; SERVICIOS DE RECUPERACIÓN DE MATERIALES</t>
  </si>
  <si>
    <t>Recursos requeridos para amparar los gastos del servicio que presta la Imprenta Nacional y gastos de caja menor de la Entidad.</t>
  </si>
  <si>
    <t>SERVICIOS PARA EL CUIDADO DE LA SALUD HUMANA Y SERVICIOS SOCIALES</t>
  </si>
  <si>
    <t>SERVICIOS DE ALCANTARILLADO, RECOLECCIÓN, TRATAMIENTO Y DISPOSICIÓN DE DESECHOS Y OTROS SERVICIOS DE SANEAMIENTO AMBIENTAL</t>
  </si>
  <si>
    <t>OTROS SERVICIOS</t>
  </si>
  <si>
    <t>VIÁTICOS DE LOS FUNCIONARIOS EN COMISIÓN</t>
  </si>
  <si>
    <t>TRANSFERENCIAS CORRIENTES</t>
  </si>
  <si>
    <t>INCAPACIDADES (NO DE PENSIONES)</t>
  </si>
  <si>
    <t>LICENCIAS DE MATERNIDAD Y PATERNIDAD (NO DE PENSIONES)</t>
  </si>
  <si>
    <t xml:space="preserve">SENTENCIAS </t>
  </si>
  <si>
    <t>Recursos para amparar los gastos de posibles fallos en contra de la ANE, producto de los procesos judiciales que presenta la Entidad.</t>
  </si>
  <si>
    <t xml:space="preserve">Gastos por Tributos, Multas, Sanciones, E intereses de Mora </t>
  </si>
  <si>
    <t>IMPUESTO PREDIAL Y SOBRETASA AMBIENTAL</t>
  </si>
  <si>
    <t>Recursos requeridos para amparar el pago de los impuestos prediales del inmueble en el que funcionala la ANE.</t>
  </si>
  <si>
    <t>IMPUESTO SOBRE VEHÍCULOS AUTOMOTORES</t>
  </si>
  <si>
    <t>Recursos requeridos para amparar el pago de los impuestos sobre vahiculos propiedad de la ANE.</t>
  </si>
  <si>
    <t>TOTAL FUNCIONAMIENTO</t>
  </si>
  <si>
    <t>GASTOS DE INVERSION</t>
  </si>
  <si>
    <t>TOTAL INVERSIÓN</t>
  </si>
  <si>
    <t>TOTAL PRESUPUESTO PARA LA VIGENCIA FISCAL 2023 - ANE</t>
  </si>
  <si>
    <t>PASTA O PULPA, PAPEL Y PRODUCTOS DE PAPEL; IMPRESOS Y ARTÍCULOS SIMILARES</t>
  </si>
  <si>
    <t>SERVICIOS PROFESIONALES, CIENTÍFICOS Y TÉCNICOS (EXCEPTO LOS SERVICIOS DE INVESTIGACION, URBANISMO, JURÍDICOS Y DE CONTABILIDAD)</t>
  </si>
  <si>
    <t>SERVICIOS RECREATIVOS, CULTURALES Y DEPORTIVOS</t>
  </si>
  <si>
    <t>ADQUIS. DE BYS - SERVICIO DE INFORMACIÓN DE ESPECTRO RADIOELÉCTRICO - FORTALECIMIENTO DE LA PLANEACIÓN, LA ALINEACIÓN INTERNACIONAL, LA ATRIBUCIÓN, LA GESTIÓN TÉCNICA, LA VIGILANCIA, INSPECCIÓN Y CONTROL Y LA GESTIÓN DEL CONOCIMI</t>
  </si>
  <si>
    <t>ADQUIS. DE BYS - SERVICIO DE GESTIÓN DEL CONOCIMIENTO EN ESPECTRO - FORTALECIMIENTO DE LA PLANEACIÓN, LA ALINEACIÓN INTERNACIONAL, LA ATRIBUCIÓN, LA GESTIÓN TÉCNICA, LA VIGILANCIA, INSPECCIÓN Y CONTROL Y LA GESTIÓN DEL CONOCIMIEN</t>
  </si>
  <si>
    <t>SEGURIDAD HUMANA Y JUSTICIA SOCIAL / A. ESTRATEGIA DE CONECTIVIDAD DIGITAL</t>
  </si>
  <si>
    <t>ADQUIS. DE BYS - SERVICIOS TECNOLÓGICOS - CONSOLIDACIÓN DEL SISTEMA DE GESTIÓN Y DE DESEMPEÑO INSTITUCIONAL DE LA ENTIDAD NACIONAL</t>
  </si>
  <si>
    <t>ADQUIS. DE BYS - SERVICIO DE ACTUALIZACIÓN DEL SISTEMAS DE GESTIÓN - CONSOLIDACIÓN DEL SISTEMA DE GESTIÓN Y DE DESEMPEÑO INSTITUCIONAL DE LA ENTIDAD NACIONAL</t>
  </si>
  <si>
    <t>CONVERGENCIA REGIONAL / B. ENTIDADES PÚBLICAS TERRITORIALES Y NACIONALES FORTALECIDAS</t>
  </si>
  <si>
    <t>Recursos para amparar los gastos de nómina de los funcionarios de la Agencia Nacional del Espectro para la vigencia 2024, en lo correspondiente a salarios, pago de primas, vacaciones, cesantías, intereses de cesantías, lo correspondiente a los aportes patronales al sistema de seguridad social y raportes parafiscales y también lo conserniente al pago de liquidaciones de prestaciones sociales a los funcionarios que se retiren de la entidad.</t>
  </si>
  <si>
    <t>Caja Menor (Materiales y Suministros Eléctricos y Otros.)</t>
  </si>
  <si>
    <t>Recursos para amparar los gastos de Gestion TIC - Suscripción adobe cloud, Renovación direccionamiento X3 de IPV6 Herramienta BPMN (licenciamiento, Soporte) y Prossces Maker Soporte Institucional – Tarjetas de acceso de los colaboradores de la Entidad</t>
  </si>
  <si>
    <t>Recursos requeridos para amparar los gastos de Caja Menor y lo correspondiente al Servicio de Cafetería y Restaurante para la vigencia 2024</t>
  </si>
  <si>
    <t>Estos recursos son requeridos para los gastos del programa de seguros que ampare los bienes e intereses patrimoniales de la ANE y aquellos de los que llegare a ser legalmente responsable.
Seguro del vehículo aéreo no tripulado (Droom).
Seguro de los vehículos de la Entidad incluyento SOAT.
amparar los gastos por comisiones bancarias de los movimientos de las cuentas de la Entidad, incluyendo la cuenta bancaria para el manejo de la caja menor.
Y amparar el gasto de ARL 5 pasantes Programa estado joven.</t>
  </si>
  <si>
    <t>Recursos necesarión para amparar los gastos de el avalúo técnico comercial de los bienes decomisados por la ANE y de aquellos bienes inherentes al servicio de monitoreo que disponga la Subdirección de VyC en cumplimiento de sus funciones asignadas y de conformidad con la normativa aplicable.</t>
  </si>
  <si>
    <t>Recursos para amprar los gastos de Certificados digitales, Tokens para el acceso al Siif Nación y certificado de seguridad wildcard, Gestion TIC- Mesa de Servicios, Servicio de Vigilancia,  Servicio de aseo,  Saneamiento ambiental a las instalaciones donde funciona el Archivo de la ANE y Prestación del servicio de gestión de correspondencia y Gestión Documental.</t>
  </si>
  <si>
    <t>Recursos necesarión para amparar los gastos de los servicios de Mantenimiento vehículo, Mantenimiento General Bienes Muebles y Mantenimiento del sistema ininterrumpido de energía (UPS) Powersun y Recursos requeridos para amparar los gastos del personal suministrado para el servicio de vigilancia, servicio integral de aseo y cafetería,y servicio de gestión documental</t>
  </si>
  <si>
    <t>Recursos para amparar lo gastos de exámenes médicos de ingreso y egreso para el personal vinvulado a la Agencia acional del Espectro en la vigencia 2024</t>
  </si>
  <si>
    <t>Recursos para amparar los gastos por servicios públicos de la ANE acueducto y alcantarillado.</t>
  </si>
  <si>
    <t>Recursos para amparar los gastos de la ejecución de las actividades del plan de bienestar e incentivos y en la logística de otras actividades.</t>
  </si>
  <si>
    <t>Recursos para amparar el gasto de la Comisión Nacional del Servicio Civil y gastos de caja menor para la vigencia 2024.</t>
  </si>
  <si>
    <t>Recursos para amparar los gastos de desplazamiento de funcionarios y demás colaboradores de la ANE, en función de las comisiones de servicios para realizar las actividades de Vigilancia y Control del Espectro Radioeléctrico y demás actividades misionales de la ANE, comisiones nacionales e internacionales que se requieran.</t>
  </si>
  <si>
    <t>Recursos destinados para amparar los gastos por incapacidades y licencias de maternidad de los funcionarios de la Agencia Nacional del Espectro que se presenten durante la vigencia fiscal 2024</t>
  </si>
  <si>
    <t>% 
EJECUCIÓN (Comp/Aprop)</t>
  </si>
  <si>
    <t>% 
EJECUCIÓN (Oblig/Aprop)</t>
  </si>
  <si>
    <t>% 
EJECUCIÓN (Pago/Aprop)</t>
  </si>
  <si>
    <t>Presupuesto para amparar los siguientes gastos:
Adquirir servicios de licenciamiento de plataforma para la gestión de procesos, administración de riesgos, indicadores y auditorías, renovación de licenciamiento de gestión remota de dispositivos, licenciamiento de Power BI Server, licenciamiento para el Sistema de Gestión de documentos Electrónicos de Archivo - SGDEA y adquirir el Licenciamiento de comunicaciones Unificadas  Adquirir herramientas de DLP para la protección de la Información. 
Adquirir herramienta de Enpoint para la ANE. 
Adquisir servicios de soporte y mantenimiento infraestructura de conectividad LAN/WLAN Herramienta de Gestión de Servicios TIC 
Adquisición de equipos de Seguridad informática (Seguridad perimetral), servicios SOC/NOC, adquisición de servicios para el Sistema de Gestión Empresarial (ERP) 
Adquisición de servicios para el Mantenimiento del Centro de Datos y cableado Estructurado Adquisición de Módulo de Hiperconvergencia.
Y presupuesto de servicios de apoyo a la gestión  para los procesos de Tecnologías de la Información.</t>
  </si>
  <si>
    <t>Proyecto de I+D+i resultado de la convocatoria para presentar proyectos de CT+I  en temas de interés para la ANE - Redes multipropósito.
Proyecto de I+D+i resultado de la convocatoria para presentar proyectos de CT+I  en temas de interés para la ANE.
Presupuesto de servicios de apoyo a la gestión para la elaboración y divulgación de cursos de espectro.</t>
  </si>
  <si>
    <t>Contratar servicio para la auditoría de certificación de calidad.
Contratar servicios para la medición NSU Servicios de Capacitaciones asociadas al SG-SST.
Servicios de capacitación en Trabajo en alturas.
Actualización normativa Talento Humano Medición de riesgo psicosocial Presupuesto de servicios. Apoyo a la gestión  para Soporte Institucional.
Presupuesto de servicios de apoyo a la gestión  juridico para Soporte Institucional.
Actualización normativa en contrastación pública, o contable o tributaría.
Prestación de servicios de logística, Presupuesto de servicios de apoyo a la gestión  para estructuración de la estrategia de comunicaciones externa Servicios para el fortalecimiento de habilidades blandas de los funcionarios, y Capacitaciones en temas de calidad
Presupuesto para amparar el pago de los gastos por servicios de apoyo a la gestión  de la Dirección General, área de Planeación de la Entidad, para el área jurídica de la entidad, oficina de Control Interno y Gestión de Calidad, servicios de apoyo del Grupo de Gestión Financiera, Gestión Administrativa, grupo para la Gestión del Talento Humano, Gestión Contractual y Presupuesto de servicios de apoyo a la gestión para relacionamiento con interesados.</t>
  </si>
  <si>
    <t>Decretos 2295 de 2023 y 0312 de 2024, "Por el cual se liquida el Presupuesto General de la Nación para la vigencia 2024"</t>
  </si>
  <si>
    <t>OTRAS TRANSFERENCIAS - DISTRIBUCIÓN PREVIO CONCEPTO DGPPN</t>
  </si>
  <si>
    <t>OTROS BIENES TRANSPORTABLES N.C.P.</t>
  </si>
  <si>
    <t>Adquirir sillas ergonómicas con destino a la ANE, de acuerdo con las especificaciones técnicas del presente proceso</t>
  </si>
  <si>
    <t>DIFERENCIA EN $ ENTRE
APROPIACIÓN VIGENTE Y
OBLIGACIONES</t>
  </si>
  <si>
    <t>DIFERENCIA
EN $ ENTRE APROPIACIÓN
VIGENTE Y PAGOS</t>
  </si>
  <si>
    <t>FECHA DE CORTE :  31/12/2024</t>
  </si>
  <si>
    <t>PRODUCTOS DE CAUCHO Y PLÁSTICO</t>
  </si>
  <si>
    <t>PRODUCTOS METÁLICOS ELABORADOS (EXCEPTO MAQUINARIA Y EQUIPO)</t>
  </si>
  <si>
    <t>MAQUINARIA DE OFICINA, CONTABILIDAD E INFORMÁTICA</t>
  </si>
  <si>
    <t>Elementos de bienestar y de Seguridad y Salud en el Trabajo - Contenedores de residuos aprovechables -  Descansa pies</t>
  </si>
  <si>
    <t>Elementos de bienestar y de Seguridad y Salud en el Trabajo - Soportes para portátil</t>
  </si>
  <si>
    <t>Adquisición de MONITORES para Adecuación de salas y adquirir componentes tecnológicos para equipos de cómputo -tableta, combo teclado mouse, google streaming</t>
  </si>
  <si>
    <t>Contratar servicios para desarrollos adaptativos, evolutivos y correctivos de la BD TVWS Gestión y Planeación - renovación de licencias de la herramienta VISOR y  para los módulos de: ocupación, microondas, radiodifusión y licenciamiento del módulo de Análisis y cobertura de AM,  servicios de soporte técnico, mantenimiento y horas desarrollo para herramienta CNABF Evaluación y actualización del modelo de medición de los costos de gestión del espectro, servicios de bases de datos de mercado Contratar y base de datos regulatoria Desarrollar, Diseñar una metodología para realizar la reorganización del espectro radioeléctrico planificado en la banda de 88 MHz a 108 MHz en Colombia, Recursos para la representación de Colombia en grupos de estudio de organismos multilaterales  Gestión Internacional de la ANE Tiquetes Servicios de Calibración de Equipos portatiles y sondas utilizados para la medición de campos electromagneticos NARDA Servicios de Calibración de Equipo portatil ANRITSU, servicios para apoyo técnico, las mejoras preventivas y correctivas del hardware y software del “Sistema de Monitoreo de Radiaciones No Ionizantes, mantenimiento a equipos portatiles de monitoreo de espectro, mantenimiento y adecuación de estaciones de monitoreo de espectro, servicios para desarrollos adaptativos,  evolutivos y correctivos del Sistema de Monitoreo TDT incluyendo el servidor Compra de equipos y antenas, incluida su instalación, para la implementación de una estación movil que compone el Sistema Nacional de Monitoreo Remoto Compra o alquiler de equipos y antenas para la vigilancia, inspección y control de las señales de tecnología 5G, Compra de equipos para la inspección de infraestructura de monitoreo,  Servicios de conectividad del Sistema Nacional de Monitoreo Remoto,  mantenimiento de infraestructura pasiva necesaria para el funcionamiento de las EMR de Funza Sistema Nacional de Monitoreo, Promoción de actividades eficientes para el desarrollo integral del modelo de vigilancia, inspección y control para prevenir infracciones y promover el autocontrol en proveedores de redes y servicios de telecomunicaciones frente al uso del espectro radioeléctrico. Presupuesto para amparar gastos de viaje y transporte terrestre de visitas misionales de vigilancia, inspección y control, y traslados benchmarking para la elaboración de la nueva política de espectro y revisión de infraestructura de monitoreo. Apoyo a la gestión en el área misional para Planear el uso eficiente del espectro, ejecutar las estrategias establecidas en el Modelo de Vigilancia, Inspección y Control del espectro, servicios de apoyo a la gestión  de valoración de espectro, apoyo a la gestión para la elaboración de la nueva política de espectro y para la gestión internacional de la entidad.
ejecución del CV Convenio No. 1590 de 2024 Fondo Único de TIC - ANE cuyo objeto es Aunar esfuerzos técnicos, administrativos y financieros, para la verificación del cumplimiento de las obligaciones legales, regulatorias y reglamentarias a cargo de los Proveedores de Redes y Servicios de Comunicaciones y los Operadores del Servicio de Televisión, en el marco del Plan de Verificaciones in situ, sobre la eliminación total o la restricción de las señales de transmisión, recepción y control en los establecimientos penitenciarios y carcelarios, mediciones frente a las obligaciones de hacer contraprestacionales y no contraprestacionales y, aspectos técnicos de televisión</t>
  </si>
  <si>
    <t>Información SIIF Nación con fecha de corte al 31 de diciembre de 2024</t>
  </si>
  <si>
    <t>DIFERENCIA EN $ ENTRE APROPIACION VIGENTE Y COMPROMISOS</t>
  </si>
  <si>
    <t>GASTOS DE INVERSIÓN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</si>
</sst>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 #,##0.00_);_(&quot;$&quot;\ * \(#,##0.00\);_(&quot;$&quot;\ * &quot;-&quot;??_);_(@_)"/>
    <numFmt numFmtId="165" formatCode="&quot;$&quot;\ #,##0_);\(&quot;$&quot;\ #,##0\)"/>
    <numFmt numFmtId="166" formatCode="_-* #,##0.00\ _€_-;\-* #,##0.00\ _€_-;_-* &quot;-&quot;??\ _€_-;_-@_-"/>
  </numFmts>
  <fonts count="10" x14ac:knownFonts="1">
    <font>
      <sz val="11"/>
      <color theme="1"/>
      <name val="Calibri"/>
      <family val="2"/>
      <scheme val="minor"/>
    </font>
    <font>
      <sz val="11"/>
      <color theme="1"/>
      <name val="Calibri"/>
      <family val="2"/>
      <scheme val="minor"/>
    </font>
    <font>
      <sz val="11"/>
      <color rgb="FF000000"/>
      <name val="Calibri"/>
      <family val="2"/>
      <scheme val="minor"/>
    </font>
    <font>
      <b/>
      <sz val="11"/>
      <color theme="1" tint="0.34998626667073579"/>
      <name val="Verdana"/>
      <family val="2"/>
    </font>
    <font>
      <sz val="10"/>
      <color theme="1" tint="0.34998626667073579"/>
      <name val="Verdana"/>
      <family val="2"/>
    </font>
    <font>
      <b/>
      <sz val="10"/>
      <color theme="1" tint="0.34998626667073579"/>
      <name val="Verdana"/>
      <family val="2"/>
    </font>
    <font>
      <b/>
      <sz val="9"/>
      <color theme="1" tint="0.34998626667073579"/>
      <name val="Verdana"/>
      <family val="2"/>
    </font>
    <font>
      <sz val="9"/>
      <color theme="1" tint="0.34998626667073579"/>
      <name val="Verdana"/>
      <family val="2"/>
    </font>
    <font>
      <b/>
      <sz val="10"/>
      <color theme="0"/>
      <name val="Verdana"/>
      <family val="2"/>
    </font>
    <font>
      <b/>
      <sz val="11"/>
      <color theme="0"/>
      <name val="Verdana"/>
      <family val="2"/>
    </font>
  </fonts>
  <fills count="6">
    <fill>
      <patternFill patternType="none"/>
    </fill>
    <fill>
      <patternFill patternType="gray125"/>
    </fill>
    <fill>
      <patternFill patternType="solid">
        <fgColor theme="0" tint="-4.9989318521683403E-2"/>
        <bgColor indexed="64"/>
      </patternFill>
    </fill>
    <fill>
      <patternFill patternType="solid">
        <fgColor rgb="FFFFCC00"/>
        <bgColor indexed="64"/>
      </patternFill>
    </fill>
    <fill>
      <patternFill patternType="solid">
        <fgColor rgb="FFFFC000"/>
        <bgColor indexed="64"/>
      </patternFill>
    </fill>
    <fill>
      <patternFill patternType="solid">
        <fgColor theme="0" tint="-0.499984740745262"/>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
    <xf numFmtId="0" fontId="0" fillId="0" borderId="0"/>
    <xf numFmtId="166"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0" borderId="0"/>
  </cellStyleXfs>
  <cellXfs count="62">
    <xf numFmtId="0" fontId="0" fillId="0" borderId="0" xfId="0"/>
    <xf numFmtId="0" fontId="4" fillId="0" borderId="0" xfId="0" applyFont="1"/>
    <xf numFmtId="0" fontId="5" fillId="0" borderId="6" xfId="0" applyFont="1" applyBorder="1" applyAlignment="1">
      <alignment horizontal="center"/>
    </xf>
    <xf numFmtId="0" fontId="5" fillId="0" borderId="7" xfId="0" applyFont="1" applyBorder="1" applyAlignment="1">
      <alignment horizontal="center"/>
    </xf>
    <xf numFmtId="0" fontId="5" fillId="0" borderId="7" xfId="0" applyFont="1" applyBorder="1" applyAlignment="1">
      <alignment horizontal="center" vertical="center"/>
    </xf>
    <xf numFmtId="0" fontId="7" fillId="0" borderId="0" xfId="0" applyFont="1"/>
    <xf numFmtId="164" fontId="5" fillId="2" borderId="12" xfId="0" applyNumberFormat="1" applyFont="1" applyFill="1" applyBorder="1" applyAlignment="1">
      <alignment horizontal="left" vertical="center" wrapText="1"/>
    </xf>
    <xf numFmtId="164" fontId="5" fillId="2" borderId="12" xfId="2" applyFont="1" applyFill="1" applyBorder="1" applyAlignment="1">
      <alignment horizontal="right" vertical="center"/>
    </xf>
    <xf numFmtId="10" fontId="5" fillId="2" borderId="12" xfId="3" applyNumberFormat="1" applyFont="1" applyFill="1" applyBorder="1" applyAlignment="1">
      <alignment horizontal="center" vertical="center" wrapText="1" readingOrder="1"/>
    </xf>
    <xf numFmtId="10" fontId="5" fillId="2" borderId="12" xfId="3" applyNumberFormat="1" applyFont="1" applyFill="1" applyBorder="1" applyAlignment="1">
      <alignment horizontal="center" vertical="center"/>
    </xf>
    <xf numFmtId="164" fontId="4" fillId="0" borderId="12" xfId="0" applyNumberFormat="1" applyFont="1" applyBorder="1" applyAlignment="1">
      <alignment vertical="center" wrapText="1"/>
    </xf>
    <xf numFmtId="164" fontId="4" fillId="0" borderId="12" xfId="2" applyFont="1" applyFill="1" applyBorder="1" applyAlignment="1">
      <alignment horizontal="right" vertical="center"/>
    </xf>
    <xf numFmtId="164" fontId="4" fillId="2" borderId="12" xfId="2" applyFont="1" applyFill="1" applyBorder="1" applyAlignment="1">
      <alignment horizontal="right" vertical="center"/>
    </xf>
    <xf numFmtId="10" fontId="4" fillId="2" borderId="12" xfId="3" applyNumberFormat="1" applyFont="1" applyFill="1" applyBorder="1" applyAlignment="1">
      <alignment horizontal="center" vertical="center" wrapText="1" readingOrder="1"/>
    </xf>
    <xf numFmtId="10" fontId="4" fillId="2" borderId="12" xfId="3" applyNumberFormat="1" applyFont="1" applyFill="1" applyBorder="1" applyAlignment="1">
      <alignment horizontal="center" vertical="center"/>
    </xf>
    <xf numFmtId="164" fontId="5" fillId="2" borderId="12" xfId="0" applyNumberFormat="1" applyFont="1" applyFill="1" applyBorder="1" applyAlignment="1">
      <alignment vertical="center" wrapText="1"/>
    </xf>
    <xf numFmtId="164" fontId="5" fillId="2" borderId="12" xfId="0" applyNumberFormat="1" applyFont="1" applyFill="1" applyBorder="1" applyAlignment="1">
      <alignment horizontal="center" vertical="center"/>
    </xf>
    <xf numFmtId="165" fontId="4" fillId="0" borderId="0" xfId="0" applyNumberFormat="1" applyFont="1"/>
    <xf numFmtId="164" fontId="4" fillId="0" borderId="12" xfId="1" applyNumberFormat="1" applyFont="1" applyFill="1" applyBorder="1" applyAlignment="1">
      <alignment horizontal="left" vertical="center" wrapText="1"/>
    </xf>
    <xf numFmtId="164" fontId="5"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164" fontId="4" fillId="0" borderId="12" xfId="1" applyNumberFormat="1" applyFont="1" applyFill="1" applyBorder="1" applyAlignment="1">
      <alignment horizontal="right" vertical="center"/>
    </xf>
    <xf numFmtId="164" fontId="5" fillId="2" borderId="12" xfId="1" applyNumberFormat="1" applyFont="1" applyFill="1" applyBorder="1" applyAlignment="1">
      <alignment horizontal="right" vertical="center"/>
    </xf>
    <xf numFmtId="43" fontId="4" fillId="0" borderId="0" xfId="0" applyNumberFormat="1" applyFont="1"/>
    <xf numFmtId="164" fontId="5" fillId="3" borderId="12" xfId="0" applyNumberFormat="1" applyFont="1" applyFill="1" applyBorder="1" applyAlignment="1">
      <alignment vertical="center" wrapText="1"/>
    </xf>
    <xf numFmtId="164" fontId="4" fillId="3" borderId="12" xfId="0" applyNumberFormat="1" applyFont="1" applyFill="1" applyBorder="1" applyAlignment="1">
      <alignment horizontal="center" vertical="center" wrapText="1"/>
    </xf>
    <xf numFmtId="0" fontId="4" fillId="0" borderId="0" xfId="0" applyFont="1" applyAlignment="1">
      <alignment horizontal="center" vertical="center"/>
    </xf>
    <xf numFmtId="166" fontId="4" fillId="0" borderId="0" xfId="1" applyFont="1"/>
    <xf numFmtId="0" fontId="6" fillId="4" borderId="12" xfId="0" applyFont="1" applyFill="1" applyBorder="1" applyAlignment="1">
      <alignment horizontal="center" vertical="center" wrapText="1" readingOrder="1"/>
    </xf>
    <xf numFmtId="164" fontId="5" fillId="4" borderId="12" xfId="0" applyNumberFormat="1" applyFont="1" applyFill="1" applyBorder="1" applyAlignment="1">
      <alignment horizontal="left" vertical="center" wrapText="1" readingOrder="1"/>
    </xf>
    <xf numFmtId="164" fontId="5" fillId="4" borderId="12" xfId="2" applyFont="1" applyFill="1" applyBorder="1" applyAlignment="1">
      <alignment horizontal="right" vertical="center" wrapText="1" readingOrder="1"/>
    </xf>
    <xf numFmtId="10" fontId="5" fillId="4" borderId="12" xfId="3" applyNumberFormat="1" applyFont="1" applyFill="1" applyBorder="1" applyAlignment="1">
      <alignment horizontal="center" vertical="center" wrapText="1" readingOrder="1"/>
    </xf>
    <xf numFmtId="164" fontId="5" fillId="4" borderId="12" xfId="0" applyNumberFormat="1" applyFont="1" applyFill="1" applyBorder="1" applyAlignment="1">
      <alignment vertical="center" wrapText="1"/>
    </xf>
    <xf numFmtId="164" fontId="5" fillId="4" borderId="12" xfId="2" applyFont="1" applyFill="1" applyBorder="1" applyAlignment="1">
      <alignment horizontal="right" vertical="center"/>
    </xf>
    <xf numFmtId="10" fontId="5" fillId="4" borderId="12" xfId="3" applyNumberFormat="1" applyFont="1" applyFill="1" applyBorder="1" applyAlignment="1">
      <alignment horizontal="center" vertical="center"/>
    </xf>
    <xf numFmtId="164" fontId="4" fillId="4" borderId="12" xfId="0" applyNumberFormat="1" applyFont="1" applyFill="1" applyBorder="1" applyAlignment="1">
      <alignment horizontal="center" vertical="center" wrapText="1" readingOrder="1"/>
    </xf>
    <xf numFmtId="164" fontId="5" fillId="4" borderId="12" xfId="0" applyNumberFormat="1" applyFont="1" applyFill="1" applyBorder="1" applyAlignment="1">
      <alignment horizontal="center" vertical="center"/>
    </xf>
    <xf numFmtId="164" fontId="4" fillId="4" borderId="12"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164" fontId="3" fillId="3" borderId="12" xfId="2" applyFont="1" applyFill="1" applyBorder="1" applyAlignment="1">
      <alignment horizontal="right" vertical="center"/>
    </xf>
    <xf numFmtId="10" fontId="3" fillId="3" borderId="12" xfId="3" applyNumberFormat="1" applyFont="1" applyFill="1" applyBorder="1" applyAlignment="1">
      <alignment horizontal="center"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3" fillId="0" borderId="0" xfId="0"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5" fillId="0" borderId="13" xfId="0" applyFont="1" applyBorder="1" applyAlignment="1">
      <alignment horizontal="center" vertical="center" wrapText="1" readingOrder="1"/>
    </xf>
    <xf numFmtId="0" fontId="4" fillId="0" borderId="14" xfId="0" applyFont="1" applyBorder="1" applyAlignment="1">
      <alignment horizontal="center" vertical="center" wrapText="1" readingOrder="1"/>
    </xf>
    <xf numFmtId="0" fontId="5" fillId="0" borderId="14" xfId="0" applyFont="1" applyBorder="1" applyAlignment="1">
      <alignment horizontal="center" vertical="center" wrapText="1" readingOrder="1"/>
    </xf>
    <xf numFmtId="0" fontId="5" fillId="0" borderId="15" xfId="0" applyFont="1" applyBorder="1" applyAlignment="1">
      <alignment horizontal="center" vertical="center" wrapText="1" readingOrder="1"/>
    </xf>
    <xf numFmtId="164" fontId="5" fillId="0" borderId="13"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xf numFmtId="164" fontId="8" fillId="5" borderId="9" xfId="0" applyNumberFormat="1" applyFont="1" applyFill="1" applyBorder="1" applyAlignment="1">
      <alignment horizontal="center" vertical="center"/>
    </xf>
    <xf numFmtId="164" fontId="8" fillId="5" borderId="10" xfId="0" applyNumberFormat="1" applyFont="1" applyFill="1" applyBorder="1" applyAlignment="1">
      <alignment horizontal="center" vertical="center"/>
    </xf>
    <xf numFmtId="164" fontId="8" fillId="5" borderId="11" xfId="0" applyNumberFormat="1" applyFont="1" applyFill="1" applyBorder="1" applyAlignment="1">
      <alignment horizontal="center" vertical="center"/>
    </xf>
    <xf numFmtId="0" fontId="9" fillId="5" borderId="9"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 vertical="center"/>
    </xf>
  </cellXfs>
  <cellStyles count="5">
    <cellStyle name="Millares" xfId="1" builtinId="3"/>
    <cellStyle name="Moneda" xfId="2" builtinId="4"/>
    <cellStyle name="Normal" xfId="0" builtinId="0"/>
    <cellStyle name="Normal 2" xfId="4" xr:uid="{5093C110-27F6-420C-A0EF-3481AEA02849}"/>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hora.rodriguez/OneDrive%20-%20Agencia%20Nacional%20del%20Espectro/VIGENCIA_2019/SIIF/Febrero_15/Archivo_de_Planeaci&#243;n_2019.META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tivirus\MIG\8%20Gesti&#243;n%20de%20Recursos\Gesti&#243;n%20Financiera\GFT%20Gesti&#243;n%20Fondo%20TIC\GFT-TIC-FM-001-%20Informe%20mensual%20de%20ejecuci&#243;n%20del%20contrato%20y%20o%20convenio%20V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4"/>
      <sheetName val="Hoja3"/>
      <sheetName val="Hoja5"/>
      <sheetName val="Hoja1"/>
      <sheetName val="Alineación Estratégica"/>
      <sheetName val="Resumen"/>
      <sheetName val="Listas"/>
      <sheetName val="Presupuesto"/>
      <sheetName val="ResumenBPIN"/>
      <sheetName val="Hoja2"/>
      <sheetName val="Resumen Pry Inv"/>
    </sheetNames>
    <sheetDataSet>
      <sheetData sheetId="0" refreshError="1"/>
      <sheetData sheetId="1" refreshError="1"/>
      <sheetData sheetId="2" refreshError="1"/>
      <sheetData sheetId="3" refreshError="1"/>
      <sheetData sheetId="4" refreshError="1"/>
      <sheetData sheetId="5" refreshError="1"/>
      <sheetData sheetId="6">
        <row r="2">
          <cell r="A2" t="str">
            <v>1 - PLANEACIÓN TECNICA</v>
          </cell>
        </row>
        <row r="3">
          <cell r="A3" t="str">
            <v>10 - GESTION INTERNACIONAL</v>
          </cell>
        </row>
        <row r="4">
          <cell r="A4" t="str">
            <v>11 - COMUNICACIONES</v>
          </cell>
        </row>
        <row r="5">
          <cell r="A5" t="str">
            <v>12 - GESTION DEL CONOCIMIENTO</v>
          </cell>
        </row>
        <row r="6">
          <cell r="A6" t="str">
            <v>13 - GESTION DE CALIDAD</v>
          </cell>
        </row>
        <row r="7">
          <cell r="A7" t="str">
            <v>14 - PLANEACION</v>
          </cell>
        </row>
        <row r="8">
          <cell r="A8" t="str">
            <v>15 - GESTION DOCUMENTAL</v>
          </cell>
        </row>
        <row r="9">
          <cell r="A9" t="str">
            <v>16 - CONTROL INTERNO</v>
          </cell>
        </row>
        <row r="10">
          <cell r="A10" t="str">
            <v>17 - GESTION FINANCIERA</v>
          </cell>
        </row>
        <row r="11">
          <cell r="A11" t="str">
            <v>18 - CONTRATACION</v>
          </cell>
        </row>
        <row r="12">
          <cell r="A12" t="str">
            <v>19 - INGENIERIA ESPECTRO</v>
          </cell>
        </row>
        <row r="13">
          <cell r="A13" t="str">
            <v>2 - CONTROL TECNICO</v>
          </cell>
        </row>
        <row r="14">
          <cell r="A14" t="str">
            <v>20 - GESTION ESPECTRO</v>
          </cell>
        </row>
        <row r="15">
          <cell r="A15" t="str">
            <v>21 - INVESTIGACIONES</v>
          </cell>
        </row>
        <row r="16">
          <cell r="A16" t="str">
            <v>3 - TALENTO HUMANO</v>
          </cell>
        </row>
        <row r="17">
          <cell r="A17" t="str">
            <v>4 - RECURSOS FISICOS</v>
          </cell>
        </row>
        <row r="18">
          <cell r="A18" t="str">
            <v>5 - TECNOLOGIA Y SISTEMAS</v>
          </cell>
        </row>
        <row r="19">
          <cell r="A19" t="str">
            <v>7 - SOPORTE INSTITUCIONAL</v>
          </cell>
        </row>
        <row r="20">
          <cell r="A20" t="str">
            <v>9 - DIRECCION GENERAL</v>
          </cell>
        </row>
      </sheetData>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FT-TIC-FM-001 V3"/>
      <sheetName val="BASE DE DATOS"/>
    </sheetNames>
    <sheetDataSet>
      <sheetData sheetId="0" refreshError="1"/>
      <sheetData sheetId="1">
        <row r="3">
          <cell r="B3" t="str">
            <v>1 ARRENDAMIENTO y/o ADQUISICIÓN DE INMUEBLES</v>
          </cell>
          <cell r="C3" t="str">
            <v>1 INTERADMINSTRATIVO</v>
          </cell>
        </row>
        <row r="4">
          <cell r="B4" t="str">
            <v>2 COMODATO</v>
          </cell>
          <cell r="C4" t="str">
            <v>2 COOPERACION</v>
          </cell>
        </row>
        <row r="5">
          <cell r="B5" t="str">
            <v>3 COMPRAVENTA y/o SUMINISTRO</v>
          </cell>
          <cell r="C5">
            <v>0</v>
          </cell>
        </row>
        <row r="6">
          <cell r="B6" t="str">
            <v>4 CONCESIÓN</v>
          </cell>
          <cell r="C6">
            <v>0</v>
          </cell>
        </row>
        <row r="7">
          <cell r="B7" t="str">
            <v>5 CONSULTORÍA</v>
          </cell>
          <cell r="C7">
            <v>0</v>
          </cell>
        </row>
        <row r="8">
          <cell r="B8" t="str">
            <v>6 CONTRATOS DE ACTIVIDAD CIENTÍFICA Y TECNOLÓGICA</v>
          </cell>
          <cell r="C8">
            <v>0</v>
          </cell>
        </row>
        <row r="9">
          <cell r="B9" t="str">
            <v>8 DEPÓSITO</v>
          </cell>
          <cell r="C9">
            <v>0</v>
          </cell>
        </row>
        <row r="10">
          <cell r="B10" t="str">
            <v>9 FIDUCIA y/o ENCARGO FIDUCIARIO</v>
          </cell>
        </row>
        <row r="11">
          <cell r="B11" t="str">
            <v>10 INTERVENTORÍA</v>
          </cell>
        </row>
        <row r="12">
          <cell r="B12" t="str">
            <v>11 MANTENIMIENTO y/o REPARACIÓN</v>
          </cell>
        </row>
        <row r="13">
          <cell r="B13" t="str">
            <v>12 OBRA PÚBLICA</v>
          </cell>
        </row>
        <row r="14">
          <cell r="B14" t="str">
            <v>13 PERMUTA</v>
          </cell>
        </row>
        <row r="15">
          <cell r="B15" t="str">
            <v>14 PRESTACIÓN DE SERVICIOS</v>
          </cell>
        </row>
        <row r="16">
          <cell r="B16" t="str">
            <v>15 PRESTACIÓN DE SERVICIOS DE SALUD</v>
          </cell>
        </row>
        <row r="17">
          <cell r="B17" t="str">
            <v>16 PRÉSTAMO o MUTUO</v>
          </cell>
        </row>
        <row r="18">
          <cell r="B18" t="str">
            <v>17 PUBLICIDAD</v>
          </cell>
        </row>
        <row r="19">
          <cell r="B19" t="str">
            <v>18 SEGUROS</v>
          </cell>
        </row>
        <row r="20">
          <cell r="B20" t="str">
            <v>19 TRANSPORTE</v>
          </cell>
        </row>
        <row r="21">
          <cell r="B21" t="str">
            <v>20 FOMENTO</v>
          </cell>
        </row>
        <row r="22">
          <cell r="B22" t="str">
            <v>21 INTERADMINSTRATIVO</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BC299-F773-47DC-8BF3-E0F08A0C32C1}">
  <sheetPr>
    <tabColor rgb="FFFFC000"/>
  </sheetPr>
  <dimension ref="B1:N87"/>
  <sheetViews>
    <sheetView tabSelected="1" zoomScale="90" zoomScaleNormal="90" workbookViewId="0">
      <pane ySplit="6" topLeftCell="A7" activePane="bottomLeft" state="frozen"/>
      <selection activeCell="A6" sqref="A6"/>
      <selection pane="bottomLeft"/>
    </sheetView>
  </sheetViews>
  <sheetFormatPr baseColWidth="10" defaultColWidth="27" defaultRowHeight="12.45" x14ac:dyDescent="0.3"/>
  <cols>
    <col min="1" max="1" width="2.53515625" style="1" customWidth="1"/>
    <col min="2" max="2" width="35.84375" style="1" customWidth="1"/>
    <col min="3" max="3" width="26.23046875" style="1" bestFit="1" customWidth="1"/>
    <col min="4" max="4" width="26.3046875" style="1" customWidth="1"/>
    <col min="5" max="5" width="25.921875" style="1" customWidth="1"/>
    <col min="6" max="6" width="15.3046875" style="1" customWidth="1"/>
    <col min="7" max="7" width="26.921875" style="1" customWidth="1"/>
    <col min="8" max="8" width="15.3046875" style="1" customWidth="1"/>
    <col min="9" max="9" width="26.765625" style="1" customWidth="1"/>
    <col min="10" max="10" width="27.53515625" style="1" customWidth="1"/>
    <col min="11" max="11" width="15.3046875" style="1" customWidth="1"/>
    <col min="12" max="12" width="26.921875" style="1" customWidth="1"/>
    <col min="13" max="13" width="102.3828125" style="26" customWidth="1"/>
    <col min="14" max="14" width="46.15234375" style="1" customWidth="1"/>
    <col min="15" max="16384" width="27" style="1"/>
  </cols>
  <sheetData>
    <row r="1" spans="2:13" ht="14.6" x14ac:dyDescent="0.35">
      <c r="B1" s="41" t="s">
        <v>0</v>
      </c>
      <c r="C1" s="42"/>
      <c r="D1" s="42"/>
      <c r="E1" s="42"/>
      <c r="F1" s="42"/>
      <c r="G1" s="42"/>
      <c r="H1" s="42"/>
      <c r="I1" s="42"/>
      <c r="J1" s="42"/>
      <c r="K1" s="42"/>
      <c r="L1" s="42"/>
      <c r="M1" s="43"/>
    </row>
    <row r="2" spans="2:13" ht="14.6" x14ac:dyDescent="0.35">
      <c r="B2" s="44" t="s">
        <v>1</v>
      </c>
      <c r="C2" s="45"/>
      <c r="D2" s="45"/>
      <c r="E2" s="45"/>
      <c r="F2" s="45"/>
      <c r="G2" s="45"/>
      <c r="H2" s="45"/>
      <c r="I2" s="45"/>
      <c r="J2" s="45"/>
      <c r="K2" s="45"/>
      <c r="L2" s="45"/>
      <c r="M2" s="46"/>
    </row>
    <row r="3" spans="2:13" ht="15" thickBot="1" x14ac:dyDescent="0.4">
      <c r="B3" s="47" t="s">
        <v>122</v>
      </c>
      <c r="C3" s="48"/>
      <c r="D3" s="48"/>
      <c r="E3" s="48"/>
      <c r="F3" s="48"/>
      <c r="G3" s="48"/>
      <c r="H3" s="48"/>
      <c r="I3" s="48"/>
      <c r="J3" s="48"/>
      <c r="K3" s="48"/>
      <c r="L3" s="48"/>
      <c r="M3" s="49"/>
    </row>
    <row r="4" spans="2:13" ht="12.9" thickBot="1" x14ac:dyDescent="0.35">
      <c r="B4" s="2"/>
      <c r="C4" s="3"/>
      <c r="D4" s="3"/>
      <c r="E4" s="3"/>
      <c r="F4" s="3"/>
      <c r="G4" s="3"/>
      <c r="H4" s="3"/>
      <c r="I4" s="3"/>
      <c r="J4" s="3"/>
      <c r="K4" s="3"/>
      <c r="L4" s="3"/>
      <c r="M4" s="4"/>
    </row>
    <row r="5" spans="2:13" ht="15" thickBot="1" x14ac:dyDescent="0.35">
      <c r="B5" s="59" t="s">
        <v>2</v>
      </c>
      <c r="C5" s="60"/>
      <c r="D5" s="60"/>
      <c r="E5" s="60"/>
      <c r="F5" s="60"/>
      <c r="G5" s="60"/>
      <c r="H5" s="60"/>
      <c r="I5" s="60"/>
      <c r="J5" s="60"/>
      <c r="K5" s="60"/>
      <c r="L5" s="60"/>
      <c r="M5" s="61"/>
    </row>
    <row r="6" spans="2:13" s="5" customFormat="1" ht="57.75" customHeight="1" thickBot="1" x14ac:dyDescent="0.3">
      <c r="B6" s="28" t="s">
        <v>3</v>
      </c>
      <c r="C6" s="28" t="s">
        <v>4</v>
      </c>
      <c r="D6" s="28" t="s">
        <v>5</v>
      </c>
      <c r="E6" s="28" t="s">
        <v>131</v>
      </c>
      <c r="F6" s="28" t="s">
        <v>110</v>
      </c>
      <c r="G6" s="28" t="s">
        <v>6</v>
      </c>
      <c r="H6" s="28" t="s">
        <v>111</v>
      </c>
      <c r="I6" s="28" t="s">
        <v>120</v>
      </c>
      <c r="J6" s="28" t="s">
        <v>7</v>
      </c>
      <c r="K6" s="28" t="s">
        <v>112</v>
      </c>
      <c r="L6" s="28" t="s">
        <v>121</v>
      </c>
      <c r="M6" s="28" t="s">
        <v>8</v>
      </c>
    </row>
    <row r="7" spans="2:13" ht="27.75" customHeight="1" thickBot="1" x14ac:dyDescent="0.35">
      <c r="B7" s="29" t="s">
        <v>9</v>
      </c>
      <c r="C7" s="30">
        <f>+C8+C18+C26+C33</f>
        <v>16188299709</v>
      </c>
      <c r="D7" s="30">
        <f>+D8+D18+D26+D33</f>
        <v>14135823545</v>
      </c>
      <c r="E7" s="30">
        <f>+C7-D7</f>
        <v>2052476164</v>
      </c>
      <c r="F7" s="31">
        <f>+D7/C7</f>
        <v>0.87321236937200319</v>
      </c>
      <c r="G7" s="30">
        <f>+G8+G18+G26+G33</f>
        <v>14135823545</v>
      </c>
      <c r="H7" s="31">
        <f>+G7/C7</f>
        <v>0.87321236937200319</v>
      </c>
      <c r="I7" s="30">
        <f t="shared" ref="I7:I47" si="0">+C7-G7</f>
        <v>2052476164</v>
      </c>
      <c r="J7" s="30">
        <f>+J8+J18+J26+J33</f>
        <v>14134598147</v>
      </c>
      <c r="K7" s="31">
        <f>J7/C7</f>
        <v>0.87313667284908059</v>
      </c>
      <c r="L7" s="30">
        <f>C7-J7</f>
        <v>2053701562</v>
      </c>
      <c r="M7" s="50" t="s">
        <v>96</v>
      </c>
    </row>
    <row r="8" spans="2:13" ht="26.15" customHeight="1" thickBot="1" x14ac:dyDescent="0.35">
      <c r="B8" s="6" t="s">
        <v>10</v>
      </c>
      <c r="C8" s="7">
        <f>SUM(C9:C17)</f>
        <v>9725965193</v>
      </c>
      <c r="D8" s="7">
        <f>SUM(D9:D17)</f>
        <v>9490634081</v>
      </c>
      <c r="E8" s="7">
        <f>SUM(E9:E17)</f>
        <v>235331112</v>
      </c>
      <c r="F8" s="8">
        <f t="shared" ref="F8:F63" si="1">+D8/C8</f>
        <v>0.97580382950893418</v>
      </c>
      <c r="G8" s="7">
        <f>SUM(G9:G17)</f>
        <v>9490634081</v>
      </c>
      <c r="H8" s="9">
        <f>G8/C8</f>
        <v>0.97580382950893418</v>
      </c>
      <c r="I8" s="7">
        <f t="shared" si="0"/>
        <v>235331112</v>
      </c>
      <c r="J8" s="7">
        <f>SUM(J9:J17)</f>
        <v>9489408683</v>
      </c>
      <c r="K8" s="9">
        <f t="shared" ref="K8:K72" si="2">J8/C8</f>
        <v>0.97567783707777866</v>
      </c>
      <c r="L8" s="7">
        <f t="shared" ref="L8:L72" si="3">C8-J8</f>
        <v>236556510</v>
      </c>
      <c r="M8" s="51"/>
    </row>
    <row r="9" spans="2:13" ht="25.4" customHeight="1" thickBot="1" x14ac:dyDescent="0.35">
      <c r="B9" s="10" t="s">
        <v>11</v>
      </c>
      <c r="C9" s="11">
        <v>7016752194</v>
      </c>
      <c r="D9" s="11">
        <v>6998718392</v>
      </c>
      <c r="E9" s="12">
        <f>+C9-D9</f>
        <v>18033802</v>
      </c>
      <c r="F9" s="13">
        <f t="shared" si="1"/>
        <v>0.99742989327520781</v>
      </c>
      <c r="G9" s="11">
        <v>6998718392</v>
      </c>
      <c r="H9" s="14">
        <f t="shared" ref="H9:H32" si="4">+G9/C9</f>
        <v>0.99742989327520781</v>
      </c>
      <c r="I9" s="12">
        <f t="shared" si="0"/>
        <v>18033802</v>
      </c>
      <c r="J9" s="11">
        <v>6998718392</v>
      </c>
      <c r="K9" s="14">
        <f t="shared" si="2"/>
        <v>0.99742989327520781</v>
      </c>
      <c r="L9" s="12">
        <f t="shared" si="3"/>
        <v>18033802</v>
      </c>
      <c r="M9" s="52"/>
    </row>
    <row r="10" spans="2:13" ht="28" customHeight="1" thickBot="1" x14ac:dyDescent="0.35">
      <c r="B10" s="10" t="s">
        <v>12</v>
      </c>
      <c r="C10" s="11">
        <v>832642015</v>
      </c>
      <c r="D10" s="11">
        <v>744506048</v>
      </c>
      <c r="E10" s="12">
        <f t="shared" ref="E10:E33" si="5">+C10-D10</f>
        <v>88135967</v>
      </c>
      <c r="F10" s="13">
        <f t="shared" si="1"/>
        <v>0.89414902753856351</v>
      </c>
      <c r="G10" s="11">
        <v>744506048</v>
      </c>
      <c r="H10" s="14">
        <f t="shared" si="4"/>
        <v>0.89414902753856351</v>
      </c>
      <c r="I10" s="12">
        <f t="shared" si="0"/>
        <v>88135967</v>
      </c>
      <c r="J10" s="11">
        <v>744506048</v>
      </c>
      <c r="K10" s="14">
        <f t="shared" si="2"/>
        <v>0.89414902753856351</v>
      </c>
      <c r="L10" s="12">
        <f t="shared" si="3"/>
        <v>88135967</v>
      </c>
      <c r="M10" s="52"/>
    </row>
    <row r="11" spans="2:13" ht="29.7" customHeight="1" thickBot="1" x14ac:dyDescent="0.35">
      <c r="B11" s="10" t="s">
        <v>13</v>
      </c>
      <c r="C11" s="11">
        <v>4826308</v>
      </c>
      <c r="D11" s="11">
        <v>4730768</v>
      </c>
      <c r="E11" s="12">
        <f t="shared" si="5"/>
        <v>95540</v>
      </c>
      <c r="F11" s="13">
        <f t="shared" si="1"/>
        <v>0.98020433010077268</v>
      </c>
      <c r="G11" s="11">
        <v>4730768</v>
      </c>
      <c r="H11" s="14">
        <f t="shared" si="4"/>
        <v>0.98020433010077268</v>
      </c>
      <c r="I11" s="12">
        <f t="shared" si="0"/>
        <v>95540</v>
      </c>
      <c r="J11" s="11">
        <v>4730768</v>
      </c>
      <c r="K11" s="14">
        <f t="shared" si="2"/>
        <v>0.98020433010077268</v>
      </c>
      <c r="L11" s="12">
        <f t="shared" si="3"/>
        <v>95540</v>
      </c>
      <c r="M11" s="52"/>
    </row>
    <row r="12" spans="2:13" ht="25.4" customHeight="1" thickBot="1" x14ac:dyDescent="0.35">
      <c r="B12" s="10" t="s">
        <v>14</v>
      </c>
      <c r="C12" s="11">
        <v>6917400</v>
      </c>
      <c r="D12" s="11">
        <v>6658200</v>
      </c>
      <c r="E12" s="12">
        <f t="shared" si="5"/>
        <v>259200</v>
      </c>
      <c r="F12" s="13">
        <f t="shared" si="1"/>
        <v>0.9625292740046838</v>
      </c>
      <c r="G12" s="11">
        <v>6658200</v>
      </c>
      <c r="H12" s="14">
        <f t="shared" si="4"/>
        <v>0.9625292740046838</v>
      </c>
      <c r="I12" s="12">
        <f t="shared" si="0"/>
        <v>259200</v>
      </c>
      <c r="J12" s="11">
        <v>6658200</v>
      </c>
      <c r="K12" s="14">
        <f t="shared" si="2"/>
        <v>0.9625292740046838</v>
      </c>
      <c r="L12" s="12">
        <f t="shared" si="3"/>
        <v>259200</v>
      </c>
      <c r="M12" s="52"/>
    </row>
    <row r="13" spans="2:13" ht="27" customHeight="1" thickBot="1" x14ac:dyDescent="0.35">
      <c r="B13" s="10" t="s">
        <v>15</v>
      </c>
      <c r="C13" s="11">
        <v>370844078</v>
      </c>
      <c r="D13" s="11">
        <v>349257971</v>
      </c>
      <c r="E13" s="12">
        <f t="shared" si="5"/>
        <v>21586107</v>
      </c>
      <c r="F13" s="13">
        <f t="shared" si="1"/>
        <v>0.94179195980042052</v>
      </c>
      <c r="G13" s="11">
        <v>349257971</v>
      </c>
      <c r="H13" s="14">
        <f t="shared" si="4"/>
        <v>0.94179195980042052</v>
      </c>
      <c r="I13" s="12">
        <f t="shared" si="0"/>
        <v>21586107</v>
      </c>
      <c r="J13" s="11">
        <v>349257971</v>
      </c>
      <c r="K13" s="14">
        <f t="shared" si="2"/>
        <v>0.94179195980042052</v>
      </c>
      <c r="L13" s="12">
        <f t="shared" si="3"/>
        <v>21586107</v>
      </c>
      <c r="M13" s="52"/>
    </row>
    <row r="14" spans="2:13" ht="35.15" customHeight="1" thickBot="1" x14ac:dyDescent="0.35">
      <c r="B14" s="10" t="s">
        <v>16</v>
      </c>
      <c r="C14" s="11">
        <v>257302717</v>
      </c>
      <c r="D14" s="11">
        <v>246640365</v>
      </c>
      <c r="E14" s="12">
        <f t="shared" si="5"/>
        <v>10662352</v>
      </c>
      <c r="F14" s="13">
        <f t="shared" si="1"/>
        <v>0.95856105942324732</v>
      </c>
      <c r="G14" s="11">
        <v>246640365</v>
      </c>
      <c r="H14" s="14">
        <f t="shared" si="4"/>
        <v>0.95856105942324732</v>
      </c>
      <c r="I14" s="12">
        <f t="shared" si="0"/>
        <v>10662352</v>
      </c>
      <c r="J14" s="11">
        <v>246640365</v>
      </c>
      <c r="K14" s="14">
        <f t="shared" si="2"/>
        <v>0.95856105942324732</v>
      </c>
      <c r="L14" s="12">
        <f t="shared" si="3"/>
        <v>10662352</v>
      </c>
      <c r="M14" s="52"/>
    </row>
    <row r="15" spans="2:13" ht="42.75" customHeight="1" thickBot="1" x14ac:dyDescent="0.35">
      <c r="B15" s="10" t="s">
        <v>17</v>
      </c>
      <c r="C15" s="11">
        <v>31628792</v>
      </c>
      <c r="D15" s="11">
        <v>22887059</v>
      </c>
      <c r="E15" s="12">
        <f t="shared" si="5"/>
        <v>8741733</v>
      </c>
      <c r="F15" s="13">
        <f t="shared" si="1"/>
        <v>0.72361470523439531</v>
      </c>
      <c r="G15" s="11">
        <v>22887059</v>
      </c>
      <c r="H15" s="14">
        <f t="shared" si="4"/>
        <v>0.72361470523439531</v>
      </c>
      <c r="I15" s="12">
        <f t="shared" si="0"/>
        <v>8741733</v>
      </c>
      <c r="J15" s="11">
        <v>21661661</v>
      </c>
      <c r="K15" s="14">
        <f t="shared" si="2"/>
        <v>0.68487158788739066</v>
      </c>
      <c r="L15" s="12">
        <f t="shared" si="3"/>
        <v>9967131</v>
      </c>
      <c r="M15" s="52"/>
    </row>
    <row r="16" spans="2:13" ht="33" customHeight="1" thickBot="1" x14ac:dyDescent="0.35">
      <c r="B16" s="10" t="s">
        <v>18</v>
      </c>
      <c r="C16" s="11">
        <v>804783156</v>
      </c>
      <c r="D16" s="11">
        <v>741678765</v>
      </c>
      <c r="E16" s="12">
        <f t="shared" si="5"/>
        <v>63104391</v>
      </c>
      <c r="F16" s="13">
        <f t="shared" si="1"/>
        <v>0.92158833031043208</v>
      </c>
      <c r="G16" s="11">
        <v>741678765</v>
      </c>
      <c r="H16" s="14">
        <f t="shared" si="4"/>
        <v>0.92158833031043208</v>
      </c>
      <c r="I16" s="12">
        <f t="shared" si="0"/>
        <v>63104391</v>
      </c>
      <c r="J16" s="11">
        <v>741678765</v>
      </c>
      <c r="K16" s="14">
        <f t="shared" si="2"/>
        <v>0.92158833031043208</v>
      </c>
      <c r="L16" s="12">
        <f t="shared" si="3"/>
        <v>63104391</v>
      </c>
      <c r="M16" s="52"/>
    </row>
    <row r="17" spans="2:13" ht="33" customHeight="1" thickBot="1" x14ac:dyDescent="0.35">
      <c r="B17" s="10" t="s">
        <v>19</v>
      </c>
      <c r="C17" s="11">
        <v>400268533</v>
      </c>
      <c r="D17" s="11">
        <v>375556513</v>
      </c>
      <c r="E17" s="12">
        <f t="shared" si="5"/>
        <v>24712020</v>
      </c>
      <c r="F17" s="13">
        <f t="shared" si="1"/>
        <v>0.93826139713061085</v>
      </c>
      <c r="G17" s="11">
        <v>375556513</v>
      </c>
      <c r="H17" s="14">
        <f t="shared" si="4"/>
        <v>0.93826139713061085</v>
      </c>
      <c r="I17" s="12">
        <f t="shared" si="0"/>
        <v>24712020</v>
      </c>
      <c r="J17" s="11">
        <v>375556513</v>
      </c>
      <c r="K17" s="14">
        <f t="shared" si="2"/>
        <v>0.93826139713061085</v>
      </c>
      <c r="L17" s="12">
        <f t="shared" si="3"/>
        <v>24712020</v>
      </c>
      <c r="M17" s="52"/>
    </row>
    <row r="18" spans="2:13" ht="33.75" customHeight="1" thickBot="1" x14ac:dyDescent="0.35">
      <c r="B18" s="15" t="s">
        <v>20</v>
      </c>
      <c r="C18" s="7">
        <f>SUM(C19:C25)</f>
        <v>3449475941</v>
      </c>
      <c r="D18" s="7">
        <f>SUM(D19:D25)</f>
        <v>3420367374</v>
      </c>
      <c r="E18" s="7">
        <f>+C18-D18</f>
        <v>29108567</v>
      </c>
      <c r="F18" s="8">
        <f>+D18/C18</f>
        <v>0.99156145237773086</v>
      </c>
      <c r="G18" s="7">
        <f>SUM(G19:G25)</f>
        <v>3420367374</v>
      </c>
      <c r="H18" s="9">
        <f t="shared" si="4"/>
        <v>0.99156145237773086</v>
      </c>
      <c r="I18" s="7">
        <f t="shared" si="0"/>
        <v>29108567</v>
      </c>
      <c r="J18" s="7">
        <f>SUM(J19:J25)</f>
        <v>3420367374</v>
      </c>
      <c r="K18" s="9">
        <f t="shared" si="2"/>
        <v>0.99156145237773086</v>
      </c>
      <c r="L18" s="7">
        <f t="shared" si="3"/>
        <v>29108567</v>
      </c>
      <c r="M18" s="52"/>
    </row>
    <row r="19" spans="2:13" ht="35.700000000000003" customHeight="1" thickBot="1" x14ac:dyDescent="0.35">
      <c r="B19" s="10" t="s">
        <v>21</v>
      </c>
      <c r="C19" s="11">
        <v>1009972526</v>
      </c>
      <c r="D19" s="11">
        <v>1002484600</v>
      </c>
      <c r="E19" s="12">
        <f t="shared" si="5"/>
        <v>7487926</v>
      </c>
      <c r="F19" s="13">
        <f t="shared" si="1"/>
        <v>0.99258601020598458</v>
      </c>
      <c r="G19" s="11">
        <v>1002484600</v>
      </c>
      <c r="H19" s="14">
        <f t="shared" si="4"/>
        <v>0.99258601020598458</v>
      </c>
      <c r="I19" s="12">
        <f t="shared" si="0"/>
        <v>7487926</v>
      </c>
      <c r="J19" s="11">
        <v>1002484600</v>
      </c>
      <c r="K19" s="14">
        <f t="shared" si="2"/>
        <v>0.99258601020598458</v>
      </c>
      <c r="L19" s="12">
        <f t="shared" si="3"/>
        <v>7487926</v>
      </c>
      <c r="M19" s="52"/>
    </row>
    <row r="20" spans="2:13" ht="34" customHeight="1" thickBot="1" x14ac:dyDescent="0.35">
      <c r="B20" s="10" t="s">
        <v>22</v>
      </c>
      <c r="C20" s="11">
        <v>715334663</v>
      </c>
      <c r="D20" s="11">
        <v>710242300</v>
      </c>
      <c r="E20" s="12">
        <f t="shared" si="5"/>
        <v>5092363</v>
      </c>
      <c r="F20" s="13">
        <f t="shared" si="1"/>
        <v>0.9928811460377952</v>
      </c>
      <c r="G20" s="11">
        <v>710242300</v>
      </c>
      <c r="H20" s="14">
        <f t="shared" si="4"/>
        <v>0.9928811460377952</v>
      </c>
      <c r="I20" s="12">
        <f t="shared" si="0"/>
        <v>5092363</v>
      </c>
      <c r="J20" s="11">
        <v>710242300</v>
      </c>
      <c r="K20" s="14">
        <f t="shared" si="2"/>
        <v>0.9928811460377952</v>
      </c>
      <c r="L20" s="12">
        <f t="shared" si="3"/>
        <v>5092363</v>
      </c>
      <c r="M20" s="52"/>
    </row>
    <row r="21" spans="2:13" ht="26.15" customHeight="1" thickBot="1" x14ac:dyDescent="0.35">
      <c r="B21" s="10" t="s">
        <v>23</v>
      </c>
      <c r="C21" s="11">
        <v>803590757</v>
      </c>
      <c r="D21" s="11">
        <v>797373974</v>
      </c>
      <c r="E21" s="12">
        <f t="shared" si="5"/>
        <v>6216783</v>
      </c>
      <c r="F21" s="13">
        <f t="shared" si="1"/>
        <v>0.99226374501467796</v>
      </c>
      <c r="G21" s="11">
        <v>797373974</v>
      </c>
      <c r="H21" s="14">
        <f t="shared" si="4"/>
        <v>0.99226374501467796</v>
      </c>
      <c r="I21" s="12">
        <f t="shared" si="0"/>
        <v>6216783</v>
      </c>
      <c r="J21" s="11">
        <v>797373974</v>
      </c>
      <c r="K21" s="14">
        <f t="shared" si="2"/>
        <v>0.99226374501467796</v>
      </c>
      <c r="L21" s="12">
        <f t="shared" si="3"/>
        <v>6216783</v>
      </c>
      <c r="M21" s="52"/>
    </row>
    <row r="22" spans="2:13" ht="33.450000000000003" customHeight="1" thickBot="1" x14ac:dyDescent="0.35">
      <c r="B22" s="10" t="s">
        <v>24</v>
      </c>
      <c r="C22" s="11">
        <v>374648112</v>
      </c>
      <c r="D22" s="11">
        <v>370876000</v>
      </c>
      <c r="E22" s="12">
        <f t="shared" si="5"/>
        <v>3772112</v>
      </c>
      <c r="F22" s="13">
        <f t="shared" si="1"/>
        <v>0.98993158678989956</v>
      </c>
      <c r="G22" s="11">
        <v>370876000</v>
      </c>
      <c r="H22" s="14">
        <f t="shared" si="4"/>
        <v>0.98993158678989956</v>
      </c>
      <c r="I22" s="12">
        <f t="shared" si="0"/>
        <v>3772112</v>
      </c>
      <c r="J22" s="11">
        <v>370876000</v>
      </c>
      <c r="K22" s="14">
        <f t="shared" si="2"/>
        <v>0.98993158678989956</v>
      </c>
      <c r="L22" s="12">
        <f t="shared" si="3"/>
        <v>3772112</v>
      </c>
      <c r="M22" s="52"/>
    </row>
    <row r="23" spans="2:13" ht="40.4" customHeight="1" thickBot="1" x14ac:dyDescent="0.35">
      <c r="B23" s="10" t="s">
        <v>25</v>
      </c>
      <c r="C23" s="11">
        <v>77619007</v>
      </c>
      <c r="D23" s="11">
        <v>75759900</v>
      </c>
      <c r="E23" s="12">
        <f t="shared" si="5"/>
        <v>1859107</v>
      </c>
      <c r="F23" s="13">
        <f t="shared" si="1"/>
        <v>0.97604830218969429</v>
      </c>
      <c r="G23" s="11">
        <v>75759900</v>
      </c>
      <c r="H23" s="14">
        <f t="shared" si="4"/>
        <v>0.97604830218969429</v>
      </c>
      <c r="I23" s="12">
        <f t="shared" si="0"/>
        <v>1859107</v>
      </c>
      <c r="J23" s="11">
        <v>75759900</v>
      </c>
      <c r="K23" s="14">
        <f t="shared" si="2"/>
        <v>0.97604830218969429</v>
      </c>
      <c r="L23" s="12">
        <f t="shared" si="3"/>
        <v>1859107</v>
      </c>
      <c r="M23" s="52"/>
    </row>
    <row r="24" spans="2:13" ht="26.15" customHeight="1" thickBot="1" x14ac:dyDescent="0.35">
      <c r="B24" s="10" t="s">
        <v>26</v>
      </c>
      <c r="C24" s="11">
        <v>280986363</v>
      </c>
      <c r="D24" s="11">
        <v>278174500</v>
      </c>
      <c r="E24" s="12">
        <f t="shared" si="5"/>
        <v>2811863</v>
      </c>
      <c r="F24" s="13">
        <f t="shared" si="1"/>
        <v>0.98999288445895151</v>
      </c>
      <c r="G24" s="11">
        <v>278174500</v>
      </c>
      <c r="H24" s="14">
        <f t="shared" si="4"/>
        <v>0.98999288445895151</v>
      </c>
      <c r="I24" s="12">
        <f t="shared" si="0"/>
        <v>2811863</v>
      </c>
      <c r="J24" s="11">
        <v>278174500</v>
      </c>
      <c r="K24" s="14">
        <f t="shared" si="2"/>
        <v>0.98999288445895151</v>
      </c>
      <c r="L24" s="12">
        <f t="shared" si="3"/>
        <v>2811863</v>
      </c>
      <c r="M24" s="52"/>
    </row>
    <row r="25" spans="2:13" ht="26.15" customHeight="1" thickBot="1" x14ac:dyDescent="0.35">
      <c r="B25" s="10" t="s">
        <v>27</v>
      </c>
      <c r="C25" s="11">
        <v>187324513</v>
      </c>
      <c r="D25" s="11">
        <v>185456100</v>
      </c>
      <c r="E25" s="12">
        <f t="shared" si="5"/>
        <v>1868413</v>
      </c>
      <c r="F25" s="13">
        <f t="shared" si="1"/>
        <v>0.99002579550280212</v>
      </c>
      <c r="G25" s="11">
        <v>185456100</v>
      </c>
      <c r="H25" s="14">
        <f t="shared" si="4"/>
        <v>0.99002579550280212</v>
      </c>
      <c r="I25" s="12">
        <f t="shared" si="0"/>
        <v>1868413</v>
      </c>
      <c r="J25" s="11">
        <v>185456100</v>
      </c>
      <c r="K25" s="14">
        <f t="shared" si="2"/>
        <v>0.99002579550280212</v>
      </c>
      <c r="L25" s="12">
        <f t="shared" si="3"/>
        <v>1868413</v>
      </c>
      <c r="M25" s="52"/>
    </row>
    <row r="26" spans="2:13" ht="43.5" customHeight="1" thickBot="1" x14ac:dyDescent="0.35">
      <c r="B26" s="15" t="s">
        <v>28</v>
      </c>
      <c r="C26" s="7">
        <f>SUM(C27:C32)</f>
        <v>1512923575</v>
      </c>
      <c r="D26" s="7">
        <f>SUM(D27:D32)</f>
        <v>1224822090</v>
      </c>
      <c r="E26" s="7">
        <f>+C26-D26</f>
        <v>288101485</v>
      </c>
      <c r="F26" s="8">
        <f>+D26/C26</f>
        <v>0.80957300833916879</v>
      </c>
      <c r="G26" s="7">
        <f>SUM(G27:G32)</f>
        <v>1224822090</v>
      </c>
      <c r="H26" s="9">
        <f t="shared" si="4"/>
        <v>0.80957300833916879</v>
      </c>
      <c r="I26" s="7">
        <f t="shared" si="0"/>
        <v>288101485</v>
      </c>
      <c r="J26" s="7">
        <f>SUM(J27:J32)</f>
        <v>1224822090</v>
      </c>
      <c r="K26" s="9">
        <f t="shared" si="2"/>
        <v>0.80957300833916879</v>
      </c>
      <c r="L26" s="7">
        <f t="shared" si="3"/>
        <v>288101485</v>
      </c>
      <c r="M26" s="52"/>
    </row>
    <row r="27" spans="2:13" ht="32.15" customHeight="1" thickBot="1" x14ac:dyDescent="0.35">
      <c r="B27" s="10" t="s">
        <v>29</v>
      </c>
      <c r="C27" s="11">
        <v>570914368</v>
      </c>
      <c r="D27" s="11">
        <v>385087493</v>
      </c>
      <c r="E27" s="12">
        <f t="shared" si="5"/>
        <v>185826875</v>
      </c>
      <c r="F27" s="13">
        <f>+D27/C27</f>
        <v>0.67451007468776825</v>
      </c>
      <c r="G27" s="11">
        <v>385087493</v>
      </c>
      <c r="H27" s="14">
        <f t="shared" si="4"/>
        <v>0.67451007468776825</v>
      </c>
      <c r="I27" s="12">
        <f t="shared" si="0"/>
        <v>185826875</v>
      </c>
      <c r="J27" s="11">
        <v>385087493</v>
      </c>
      <c r="K27" s="14">
        <f t="shared" si="2"/>
        <v>0.67451007468776825</v>
      </c>
      <c r="L27" s="12">
        <f t="shared" si="3"/>
        <v>185826875</v>
      </c>
      <c r="M27" s="52"/>
    </row>
    <row r="28" spans="2:13" ht="32.15" customHeight="1" thickBot="1" x14ac:dyDescent="0.35">
      <c r="B28" s="10" t="s">
        <v>30</v>
      </c>
      <c r="C28" s="11">
        <v>157340457</v>
      </c>
      <c r="D28" s="11">
        <v>140912632</v>
      </c>
      <c r="E28" s="12">
        <f t="shared" si="5"/>
        <v>16427825</v>
      </c>
      <c r="F28" s="13">
        <f t="shared" ref="F28:F32" si="6">+D28/C28</f>
        <v>0.89559058545253878</v>
      </c>
      <c r="G28" s="11">
        <v>140912632</v>
      </c>
      <c r="H28" s="14">
        <f t="shared" si="4"/>
        <v>0.89559058545253878</v>
      </c>
      <c r="I28" s="12">
        <f t="shared" si="0"/>
        <v>16427825</v>
      </c>
      <c r="J28" s="11">
        <v>140912632</v>
      </c>
      <c r="K28" s="14">
        <f t="shared" si="2"/>
        <v>0.89559058545253878</v>
      </c>
      <c r="L28" s="12">
        <f t="shared" si="3"/>
        <v>16427825</v>
      </c>
      <c r="M28" s="52"/>
    </row>
    <row r="29" spans="2:13" ht="32.15" customHeight="1" thickBot="1" x14ac:dyDescent="0.35">
      <c r="B29" s="10" t="s">
        <v>31</v>
      </c>
      <c r="C29" s="11">
        <v>50697460</v>
      </c>
      <c r="D29" s="11">
        <v>43201880</v>
      </c>
      <c r="E29" s="12">
        <f t="shared" si="5"/>
        <v>7495580</v>
      </c>
      <c r="F29" s="13">
        <f t="shared" si="6"/>
        <v>0.85215077836246633</v>
      </c>
      <c r="G29" s="11">
        <v>43201880</v>
      </c>
      <c r="H29" s="14">
        <f t="shared" si="4"/>
        <v>0.85215077836246633</v>
      </c>
      <c r="I29" s="12">
        <f t="shared" si="0"/>
        <v>7495580</v>
      </c>
      <c r="J29" s="11">
        <v>43201880</v>
      </c>
      <c r="K29" s="14">
        <f t="shared" si="2"/>
        <v>0.85215077836246633</v>
      </c>
      <c r="L29" s="12">
        <f t="shared" si="3"/>
        <v>7495580</v>
      </c>
      <c r="M29" s="52"/>
    </row>
    <row r="30" spans="2:13" ht="32.15" customHeight="1" thickBot="1" x14ac:dyDescent="0.35">
      <c r="B30" s="10" t="s">
        <v>32</v>
      </c>
      <c r="C30" s="11">
        <v>408265365</v>
      </c>
      <c r="D30" s="11">
        <v>343111479</v>
      </c>
      <c r="E30" s="12">
        <f t="shared" si="5"/>
        <v>65153886</v>
      </c>
      <c r="F30" s="13">
        <f t="shared" si="6"/>
        <v>0.84041289909566541</v>
      </c>
      <c r="G30" s="11">
        <v>343111479</v>
      </c>
      <c r="H30" s="14">
        <f t="shared" si="4"/>
        <v>0.84041289909566541</v>
      </c>
      <c r="I30" s="12">
        <f t="shared" si="0"/>
        <v>65153886</v>
      </c>
      <c r="J30" s="11">
        <v>343111479</v>
      </c>
      <c r="K30" s="14">
        <f t="shared" si="2"/>
        <v>0.84041289909566541</v>
      </c>
      <c r="L30" s="12">
        <f t="shared" si="3"/>
        <v>65153886</v>
      </c>
      <c r="M30" s="52"/>
    </row>
    <row r="31" spans="2:13" ht="32.15" customHeight="1" thickBot="1" x14ac:dyDescent="0.35">
      <c r="B31" s="10" t="s">
        <v>33</v>
      </c>
      <c r="C31" s="11">
        <v>207326355</v>
      </c>
      <c r="D31" s="11">
        <v>207282321</v>
      </c>
      <c r="E31" s="12">
        <f t="shared" si="5"/>
        <v>44034</v>
      </c>
      <c r="F31" s="13">
        <f t="shared" si="6"/>
        <v>0.99978761021482287</v>
      </c>
      <c r="G31" s="11">
        <v>207282321</v>
      </c>
      <c r="H31" s="14">
        <f t="shared" si="4"/>
        <v>0.99978761021482287</v>
      </c>
      <c r="I31" s="12">
        <f t="shared" si="0"/>
        <v>44034</v>
      </c>
      <c r="J31" s="11">
        <v>207282321</v>
      </c>
      <c r="K31" s="14">
        <f t="shared" si="2"/>
        <v>0.99978761021482287</v>
      </c>
      <c r="L31" s="12">
        <f t="shared" si="3"/>
        <v>44034</v>
      </c>
      <c r="M31" s="52"/>
    </row>
    <row r="32" spans="2:13" ht="32.15" customHeight="1" thickBot="1" x14ac:dyDescent="0.35">
      <c r="B32" s="10" t="s">
        <v>34</v>
      </c>
      <c r="C32" s="11">
        <v>118379570</v>
      </c>
      <c r="D32" s="11">
        <v>105226285</v>
      </c>
      <c r="E32" s="12">
        <f t="shared" si="5"/>
        <v>13153285</v>
      </c>
      <c r="F32" s="13">
        <f t="shared" si="6"/>
        <v>0.88888889358189083</v>
      </c>
      <c r="G32" s="11">
        <v>105226285</v>
      </c>
      <c r="H32" s="14">
        <f t="shared" si="4"/>
        <v>0.88888889358189083</v>
      </c>
      <c r="I32" s="12">
        <f t="shared" si="0"/>
        <v>13153285</v>
      </c>
      <c r="J32" s="11">
        <v>105226285</v>
      </c>
      <c r="K32" s="14">
        <f t="shared" si="2"/>
        <v>0.88888889358189083</v>
      </c>
      <c r="L32" s="12">
        <f t="shared" si="3"/>
        <v>13153285</v>
      </c>
      <c r="M32" s="53"/>
    </row>
    <row r="33" spans="2:14" ht="30" customHeight="1" thickBot="1" x14ac:dyDescent="0.35">
      <c r="B33" s="15" t="s">
        <v>35</v>
      </c>
      <c r="C33" s="7">
        <v>1499935000</v>
      </c>
      <c r="D33" s="7">
        <v>0</v>
      </c>
      <c r="E33" s="7">
        <f t="shared" si="5"/>
        <v>1499935000</v>
      </c>
      <c r="F33" s="8">
        <v>0</v>
      </c>
      <c r="G33" s="7">
        <v>0</v>
      </c>
      <c r="H33" s="9">
        <v>0</v>
      </c>
      <c r="I33" s="7">
        <f t="shared" si="0"/>
        <v>1499935000</v>
      </c>
      <c r="J33" s="7">
        <v>0</v>
      </c>
      <c r="K33" s="9">
        <v>0</v>
      </c>
      <c r="L33" s="7">
        <f t="shared" si="3"/>
        <v>1499935000</v>
      </c>
      <c r="M33" s="16" t="s">
        <v>36</v>
      </c>
    </row>
    <row r="34" spans="2:14" ht="36" customHeight="1" thickBot="1" x14ac:dyDescent="0.35">
      <c r="B34" s="32" t="s">
        <v>37</v>
      </c>
      <c r="C34" s="33">
        <f>SUM(C35:C63)</f>
        <v>3559868291</v>
      </c>
      <c r="D34" s="33">
        <f>SUM(D35:D63)</f>
        <v>3232995785.5600004</v>
      </c>
      <c r="E34" s="33">
        <f>SUM(E36:E63)</f>
        <v>317908071.43999994</v>
      </c>
      <c r="F34" s="34">
        <f t="shared" si="1"/>
        <v>0.90817848338198548</v>
      </c>
      <c r="G34" s="33">
        <f>SUM(G35:G63)</f>
        <v>3232995785.5600004</v>
      </c>
      <c r="H34" s="34">
        <f>G34/C34</f>
        <v>0.90817848338198548</v>
      </c>
      <c r="I34" s="33">
        <f t="shared" si="0"/>
        <v>326872505.43999958</v>
      </c>
      <c r="J34" s="33">
        <f>SUM(J35:J63)</f>
        <v>2982942814.1600003</v>
      </c>
      <c r="K34" s="34">
        <f t="shared" si="2"/>
        <v>0.83793628592985503</v>
      </c>
      <c r="L34" s="33">
        <f t="shared" si="3"/>
        <v>576925476.83999968</v>
      </c>
      <c r="M34" s="35"/>
      <c r="N34" s="17"/>
    </row>
    <row r="35" spans="2:14" ht="32.700000000000003" customHeight="1" thickBot="1" x14ac:dyDescent="0.35">
      <c r="B35" s="10" t="s">
        <v>38</v>
      </c>
      <c r="C35" s="18">
        <v>20185121</v>
      </c>
      <c r="D35" s="18">
        <v>12478210</v>
      </c>
      <c r="E35" s="12">
        <f t="shared" ref="E35" si="7">+C35-D35</f>
        <v>7706911</v>
      </c>
      <c r="F35" s="13">
        <f t="shared" ref="F35" si="8">+D35/C35</f>
        <v>0.618188516184768</v>
      </c>
      <c r="G35" s="18">
        <v>12478210</v>
      </c>
      <c r="H35" s="14">
        <f t="shared" ref="H35" si="9">+G35/C35</f>
        <v>0.618188516184768</v>
      </c>
      <c r="I35" s="12">
        <f t="shared" ref="I35" si="10">+C35-G35</f>
        <v>7706911</v>
      </c>
      <c r="J35" s="11">
        <v>8167310</v>
      </c>
      <c r="K35" s="14">
        <f t="shared" ref="K35" si="11">J35/C35</f>
        <v>0.40462031414129251</v>
      </c>
      <c r="L35" s="12">
        <f t="shared" ref="L35" si="12">C35-J35</f>
        <v>12017811</v>
      </c>
      <c r="M35" s="19" t="s">
        <v>39</v>
      </c>
    </row>
    <row r="36" spans="2:14" ht="43.5" customHeight="1" thickBot="1" x14ac:dyDescent="0.35">
      <c r="B36" s="10" t="s">
        <v>87</v>
      </c>
      <c r="C36" s="18">
        <v>28499588.879999999</v>
      </c>
      <c r="D36" s="18">
        <v>16785789</v>
      </c>
      <c r="E36" s="12">
        <f t="shared" ref="E36:E68" si="13">+C36-D36</f>
        <v>11713799.879999999</v>
      </c>
      <c r="F36" s="13">
        <f t="shared" si="1"/>
        <v>0.58898354887426718</v>
      </c>
      <c r="G36" s="18">
        <v>16785789</v>
      </c>
      <c r="H36" s="14">
        <f t="shared" ref="H36:H71" si="14">+G36/C36</f>
        <v>0.58898354887426718</v>
      </c>
      <c r="I36" s="12">
        <f t="shared" si="0"/>
        <v>11713799.879999999</v>
      </c>
      <c r="J36" s="11">
        <v>14672544</v>
      </c>
      <c r="K36" s="14">
        <f t="shared" si="2"/>
        <v>0.51483353187233771</v>
      </c>
      <c r="L36" s="12">
        <f t="shared" si="3"/>
        <v>13827044.879999999</v>
      </c>
      <c r="M36" s="19" t="s">
        <v>40</v>
      </c>
    </row>
    <row r="37" spans="2:14" ht="42.75" customHeight="1" thickBot="1" x14ac:dyDescent="0.35">
      <c r="B37" s="10" t="s">
        <v>41</v>
      </c>
      <c r="C37" s="18">
        <v>20000000</v>
      </c>
      <c r="D37" s="18">
        <v>12830068.18</v>
      </c>
      <c r="E37" s="12">
        <f t="shared" si="13"/>
        <v>7169931.8200000003</v>
      </c>
      <c r="F37" s="13">
        <f t="shared" si="1"/>
        <v>0.64150340900000002</v>
      </c>
      <c r="G37" s="18">
        <v>12830068.18</v>
      </c>
      <c r="H37" s="14">
        <f t="shared" si="14"/>
        <v>0.64150340900000002</v>
      </c>
      <c r="I37" s="12">
        <f t="shared" si="0"/>
        <v>7169931.8200000003</v>
      </c>
      <c r="J37" s="11">
        <v>12287532.93</v>
      </c>
      <c r="K37" s="14">
        <f t="shared" si="2"/>
        <v>0.61437664650000001</v>
      </c>
      <c r="L37" s="12">
        <f t="shared" si="3"/>
        <v>7712467.0700000003</v>
      </c>
      <c r="M37" s="19" t="s">
        <v>42</v>
      </c>
    </row>
    <row r="38" spans="2:14" ht="41.6" customHeight="1" thickBot="1" x14ac:dyDescent="0.35">
      <c r="B38" s="10" t="s">
        <v>43</v>
      </c>
      <c r="C38" s="18">
        <v>1018666</v>
      </c>
      <c r="D38" s="18">
        <v>900800</v>
      </c>
      <c r="E38" s="12">
        <f t="shared" si="13"/>
        <v>117866</v>
      </c>
      <c r="F38" s="13">
        <f t="shared" si="1"/>
        <v>0.88429377244356833</v>
      </c>
      <c r="G38" s="18">
        <v>900800</v>
      </c>
      <c r="H38" s="14">
        <f t="shared" si="14"/>
        <v>0.88429377244356833</v>
      </c>
      <c r="I38" s="12">
        <f t="shared" si="0"/>
        <v>117866</v>
      </c>
      <c r="J38" s="11">
        <v>900800</v>
      </c>
      <c r="K38" s="14">
        <f t="shared" si="2"/>
        <v>0.88429377244356833</v>
      </c>
      <c r="L38" s="12">
        <f t="shared" si="3"/>
        <v>117866</v>
      </c>
      <c r="M38" s="19" t="s">
        <v>44</v>
      </c>
    </row>
    <row r="39" spans="2:14" ht="41.6" customHeight="1" thickBot="1" x14ac:dyDescent="0.35">
      <c r="B39" s="10" t="s">
        <v>123</v>
      </c>
      <c r="C39" s="18">
        <v>9000000</v>
      </c>
      <c r="D39" s="18">
        <v>8524104</v>
      </c>
      <c r="E39" s="12"/>
      <c r="F39" s="13"/>
      <c r="G39" s="18">
        <v>8524104</v>
      </c>
      <c r="H39" s="14"/>
      <c r="I39" s="12"/>
      <c r="J39" s="11">
        <v>8524104</v>
      </c>
      <c r="K39" s="14"/>
      <c r="L39" s="12"/>
      <c r="M39" s="19" t="s">
        <v>126</v>
      </c>
    </row>
    <row r="40" spans="2:14" ht="36" customHeight="1" thickBot="1" x14ac:dyDescent="0.35">
      <c r="B40" s="10" t="s">
        <v>118</v>
      </c>
      <c r="C40" s="18">
        <v>19730000</v>
      </c>
      <c r="D40" s="18">
        <v>18608253</v>
      </c>
      <c r="E40" s="12">
        <f t="shared" si="13"/>
        <v>1121747</v>
      </c>
      <c r="F40" s="13">
        <f t="shared" si="1"/>
        <v>0.94314510897111004</v>
      </c>
      <c r="G40" s="18">
        <v>18608253</v>
      </c>
      <c r="H40" s="14">
        <f t="shared" si="14"/>
        <v>0.94314510897111004</v>
      </c>
      <c r="I40" s="12">
        <f t="shared" si="0"/>
        <v>1121747</v>
      </c>
      <c r="J40" s="11">
        <v>18608253</v>
      </c>
      <c r="K40" s="14">
        <f t="shared" ref="K40" si="15">J40/C40</f>
        <v>0.94314510897111004</v>
      </c>
      <c r="L40" s="12">
        <f t="shared" ref="L40" si="16">C40-J40</f>
        <v>1121747</v>
      </c>
      <c r="M40" s="19" t="s">
        <v>119</v>
      </c>
    </row>
    <row r="41" spans="2:14" ht="36" customHeight="1" thickBot="1" x14ac:dyDescent="0.35">
      <c r="B41" s="10" t="s">
        <v>124</v>
      </c>
      <c r="C41" s="18">
        <v>4000000</v>
      </c>
      <c r="D41" s="18">
        <v>3600000</v>
      </c>
      <c r="E41" s="12"/>
      <c r="F41" s="13"/>
      <c r="G41" s="18">
        <v>3600000</v>
      </c>
      <c r="H41" s="14"/>
      <c r="I41" s="12"/>
      <c r="J41" s="11">
        <v>3600000</v>
      </c>
      <c r="K41" s="14"/>
      <c r="L41" s="12"/>
      <c r="M41" s="19" t="s">
        <v>127</v>
      </c>
    </row>
    <row r="42" spans="2:14" ht="36" customHeight="1" thickBot="1" x14ac:dyDescent="0.35">
      <c r="B42" s="10" t="s">
        <v>125</v>
      </c>
      <c r="C42" s="18">
        <v>55853277</v>
      </c>
      <c r="D42" s="18">
        <v>55471650</v>
      </c>
      <c r="E42" s="12"/>
      <c r="F42" s="13"/>
      <c r="G42" s="18">
        <v>55471650</v>
      </c>
      <c r="H42" s="14"/>
      <c r="I42" s="12"/>
      <c r="J42" s="11">
        <v>0</v>
      </c>
      <c r="K42" s="14"/>
      <c r="L42" s="12"/>
      <c r="M42" s="19" t="s">
        <v>128</v>
      </c>
    </row>
    <row r="43" spans="2:14" ht="25.5" customHeight="1" thickBot="1" x14ac:dyDescent="0.35">
      <c r="B43" s="10" t="s">
        <v>45</v>
      </c>
      <c r="C43" s="18">
        <v>1822823</v>
      </c>
      <c r="D43" s="18">
        <v>1227564.6000000001</v>
      </c>
      <c r="E43" s="12">
        <f t="shared" si="13"/>
        <v>595258.39999999991</v>
      </c>
      <c r="F43" s="13">
        <f t="shared" si="1"/>
        <v>0.67344146963254259</v>
      </c>
      <c r="G43" s="18">
        <v>1227564.6000000001</v>
      </c>
      <c r="H43" s="14">
        <f t="shared" si="14"/>
        <v>0.67344146963254259</v>
      </c>
      <c r="I43" s="12">
        <f t="shared" si="0"/>
        <v>595258.39999999991</v>
      </c>
      <c r="J43" s="11">
        <v>176741.6</v>
      </c>
      <c r="K43" s="14">
        <f t="shared" si="2"/>
        <v>9.6960374101050961E-2</v>
      </c>
      <c r="L43" s="12">
        <f t="shared" si="3"/>
        <v>1646081.4</v>
      </c>
      <c r="M43" s="19" t="s">
        <v>97</v>
      </c>
    </row>
    <row r="44" spans="2:14" ht="44.7" customHeight="1" thickBot="1" x14ac:dyDescent="0.35">
      <c r="B44" s="10" t="s">
        <v>46</v>
      </c>
      <c r="C44" s="18">
        <v>364416627</v>
      </c>
      <c r="D44" s="18">
        <v>364413376</v>
      </c>
      <c r="E44" s="12">
        <f t="shared" ref="E44:E46" si="17">+C44-D44</f>
        <v>3251</v>
      </c>
      <c r="F44" s="13">
        <f t="shared" ref="F44:F46" si="18">+D44/C44</f>
        <v>0.99999107889223726</v>
      </c>
      <c r="G44" s="18">
        <v>364413376</v>
      </c>
      <c r="H44" s="14">
        <f t="shared" ref="H44:H46" si="19">+G44/C44</f>
        <v>0.99999107889223726</v>
      </c>
      <c r="I44" s="12">
        <f t="shared" si="0"/>
        <v>3251</v>
      </c>
      <c r="J44" s="11">
        <v>317126817.47000003</v>
      </c>
      <c r="K44" s="14">
        <f t="shared" ref="K44:K46" si="20">J44/C44</f>
        <v>0.87023147127147971</v>
      </c>
      <c r="L44" s="12">
        <f t="shared" ref="L44:L46" si="21">C44-J44</f>
        <v>47289809.529999971</v>
      </c>
      <c r="M44" s="19" t="s">
        <v>98</v>
      </c>
    </row>
    <row r="45" spans="2:14" ht="30.45" customHeight="1" thickBot="1" x14ac:dyDescent="0.35">
      <c r="B45" s="10" t="s">
        <v>47</v>
      </c>
      <c r="C45" s="18">
        <v>70000000</v>
      </c>
      <c r="D45" s="18">
        <v>69666632</v>
      </c>
      <c r="E45" s="12">
        <f t="shared" si="17"/>
        <v>333368</v>
      </c>
      <c r="F45" s="13">
        <f t="shared" si="18"/>
        <v>0.99523759999999994</v>
      </c>
      <c r="G45" s="18">
        <v>69666632</v>
      </c>
      <c r="H45" s="14">
        <f t="shared" si="19"/>
        <v>0.99523759999999994</v>
      </c>
      <c r="I45" s="12">
        <f t="shared" si="0"/>
        <v>333368</v>
      </c>
      <c r="J45" s="11">
        <v>69666632</v>
      </c>
      <c r="K45" s="14">
        <f t="shared" si="20"/>
        <v>0.99523759999999994</v>
      </c>
      <c r="L45" s="12">
        <f t="shared" si="21"/>
        <v>333368</v>
      </c>
      <c r="M45" s="19" t="s">
        <v>48</v>
      </c>
    </row>
    <row r="46" spans="2:14" ht="45" customHeight="1" thickBot="1" x14ac:dyDescent="0.35">
      <c r="B46" s="10" t="s">
        <v>49</v>
      </c>
      <c r="C46" s="18">
        <v>96047056.719999999</v>
      </c>
      <c r="D46" s="18">
        <v>82404297.299999997</v>
      </c>
      <c r="E46" s="12">
        <f t="shared" si="17"/>
        <v>13642759.420000002</v>
      </c>
      <c r="F46" s="13">
        <f t="shared" si="18"/>
        <v>0.85795754824875181</v>
      </c>
      <c r="G46" s="18">
        <v>82404297.299999997</v>
      </c>
      <c r="H46" s="14">
        <f t="shared" si="19"/>
        <v>0.85795754824875181</v>
      </c>
      <c r="I46" s="12">
        <f t="shared" si="0"/>
        <v>13642759.420000002</v>
      </c>
      <c r="J46" s="11">
        <v>76029239.780000001</v>
      </c>
      <c r="K46" s="14">
        <f t="shared" si="20"/>
        <v>0.79158323405623254</v>
      </c>
      <c r="L46" s="12">
        <f t="shared" si="21"/>
        <v>20017816.939999998</v>
      </c>
      <c r="M46" s="19" t="s">
        <v>99</v>
      </c>
    </row>
    <row r="47" spans="2:14" ht="63" customHeight="1" thickBot="1" x14ac:dyDescent="0.35">
      <c r="B47" s="10" t="s">
        <v>50</v>
      </c>
      <c r="C47" s="18">
        <v>444844164</v>
      </c>
      <c r="D47" s="18">
        <v>384169074.22000003</v>
      </c>
      <c r="E47" s="12">
        <f t="shared" si="13"/>
        <v>60675089.779999971</v>
      </c>
      <c r="F47" s="13">
        <f t="shared" si="1"/>
        <v>0.86360371858222251</v>
      </c>
      <c r="G47" s="18">
        <v>384169074.22000003</v>
      </c>
      <c r="H47" s="14">
        <f t="shared" si="14"/>
        <v>0.86360371858222251</v>
      </c>
      <c r="I47" s="12">
        <f t="shared" si="0"/>
        <v>60675089.779999971</v>
      </c>
      <c r="J47" s="11">
        <v>384169074.22000003</v>
      </c>
      <c r="K47" s="14">
        <f t="shared" si="2"/>
        <v>0.86360371858222251</v>
      </c>
      <c r="L47" s="12">
        <f t="shared" si="3"/>
        <v>60675089.779999971</v>
      </c>
      <c r="M47" s="20" t="s">
        <v>51</v>
      </c>
    </row>
    <row r="48" spans="2:14" ht="43" customHeight="1" thickBot="1" x14ac:dyDescent="0.35">
      <c r="B48" s="10" t="s">
        <v>52</v>
      </c>
      <c r="C48" s="18">
        <v>12000000</v>
      </c>
      <c r="D48" s="18">
        <v>11917000</v>
      </c>
      <c r="E48" s="12">
        <f t="shared" si="13"/>
        <v>83000</v>
      </c>
      <c r="F48" s="13">
        <f t="shared" si="1"/>
        <v>0.99308333333333332</v>
      </c>
      <c r="G48" s="18">
        <v>11917000</v>
      </c>
      <c r="H48" s="14">
        <f t="shared" si="14"/>
        <v>0.99308333333333332</v>
      </c>
      <c r="I48" s="12">
        <f t="shared" ref="I48:I71" si="22">+C48-G48</f>
        <v>83000</v>
      </c>
      <c r="J48" s="11">
        <v>11917000</v>
      </c>
      <c r="K48" s="14">
        <f t="shared" si="2"/>
        <v>0.99308333333333332</v>
      </c>
      <c r="L48" s="12">
        <f t="shared" si="3"/>
        <v>83000</v>
      </c>
      <c r="M48" s="19" t="s">
        <v>53</v>
      </c>
    </row>
    <row r="49" spans="2:13" ht="36.450000000000003" customHeight="1" thickBot="1" x14ac:dyDescent="0.35">
      <c r="B49" s="10" t="s">
        <v>54</v>
      </c>
      <c r="C49" s="18">
        <v>57288588</v>
      </c>
      <c r="D49" s="18">
        <v>52734131</v>
      </c>
      <c r="E49" s="12">
        <f t="shared" si="13"/>
        <v>4554457</v>
      </c>
      <c r="F49" s="13">
        <f t="shared" si="1"/>
        <v>0.92049975118953886</v>
      </c>
      <c r="G49" s="18">
        <v>52734131</v>
      </c>
      <c r="H49" s="14">
        <f t="shared" si="14"/>
        <v>0.92049975118953886</v>
      </c>
      <c r="I49" s="12">
        <f t="shared" si="22"/>
        <v>4554457</v>
      </c>
      <c r="J49" s="11">
        <v>48294303</v>
      </c>
      <c r="K49" s="14">
        <f t="shared" si="2"/>
        <v>0.84300040699205225</v>
      </c>
      <c r="L49" s="12">
        <f t="shared" si="3"/>
        <v>8994285</v>
      </c>
      <c r="M49" s="19" t="s">
        <v>55</v>
      </c>
    </row>
    <row r="50" spans="2:13" ht="47.25" customHeight="1" thickBot="1" x14ac:dyDescent="0.35">
      <c r="B50" s="10" t="s">
        <v>56</v>
      </c>
      <c r="C50" s="18">
        <v>132170160</v>
      </c>
      <c r="D50" s="18">
        <v>117295052.70999999</v>
      </c>
      <c r="E50" s="12">
        <f t="shared" si="13"/>
        <v>14875107.290000007</v>
      </c>
      <c r="F50" s="13">
        <f t="shared" si="1"/>
        <v>0.88745487415616353</v>
      </c>
      <c r="G50" s="18">
        <v>117295052.70999999</v>
      </c>
      <c r="H50" s="14">
        <f t="shared" si="14"/>
        <v>0.88745487415616353</v>
      </c>
      <c r="I50" s="12">
        <f t="shared" si="22"/>
        <v>14875107.290000007</v>
      </c>
      <c r="J50" s="11">
        <v>117295052.70999999</v>
      </c>
      <c r="K50" s="14">
        <f t="shared" si="2"/>
        <v>0.88745487415616353</v>
      </c>
      <c r="L50" s="12">
        <f t="shared" si="3"/>
        <v>14875107.290000007</v>
      </c>
      <c r="M50" s="19" t="s">
        <v>57</v>
      </c>
    </row>
    <row r="51" spans="2:13" ht="151.75" customHeight="1" thickBot="1" x14ac:dyDescent="0.35">
      <c r="B51" s="10" t="s">
        <v>58</v>
      </c>
      <c r="C51" s="18">
        <v>169803376</v>
      </c>
      <c r="D51" s="18">
        <v>163987493.94999999</v>
      </c>
      <c r="E51" s="12">
        <f t="shared" si="13"/>
        <v>5815882.0500000119</v>
      </c>
      <c r="F51" s="13">
        <f t="shared" si="1"/>
        <v>0.96574931437170008</v>
      </c>
      <c r="G51" s="18">
        <v>163987493.94999999</v>
      </c>
      <c r="H51" s="14">
        <f t="shared" si="14"/>
        <v>0.96574931437170008</v>
      </c>
      <c r="I51" s="12">
        <f t="shared" si="22"/>
        <v>5815882.0500000119</v>
      </c>
      <c r="J51" s="11">
        <v>163125040.94999999</v>
      </c>
      <c r="K51" s="14">
        <f t="shared" si="2"/>
        <v>0.96067018685187977</v>
      </c>
      <c r="L51" s="12">
        <f t="shared" si="3"/>
        <v>6678335.0500000119</v>
      </c>
      <c r="M51" s="20" t="s">
        <v>100</v>
      </c>
    </row>
    <row r="52" spans="2:13" ht="30.45" customHeight="1" thickBot="1" x14ac:dyDescent="0.35">
      <c r="B52" s="10" t="s">
        <v>59</v>
      </c>
      <c r="C52" s="21">
        <v>202485000</v>
      </c>
      <c r="D52" s="21">
        <v>154248000</v>
      </c>
      <c r="E52" s="12">
        <f t="shared" si="13"/>
        <v>48237000</v>
      </c>
      <c r="F52" s="13">
        <f t="shared" si="1"/>
        <v>0.7617749462923179</v>
      </c>
      <c r="G52" s="21">
        <v>154248000</v>
      </c>
      <c r="H52" s="14">
        <f t="shared" si="14"/>
        <v>0.7617749462923179</v>
      </c>
      <c r="I52" s="12">
        <f t="shared" si="22"/>
        <v>48237000</v>
      </c>
      <c r="J52" s="11">
        <v>154248000</v>
      </c>
      <c r="K52" s="14">
        <f t="shared" si="2"/>
        <v>0.7617749462923179</v>
      </c>
      <c r="L52" s="12">
        <f t="shared" si="3"/>
        <v>48237000</v>
      </c>
      <c r="M52" s="19" t="s">
        <v>60</v>
      </c>
    </row>
    <row r="53" spans="2:13" ht="33.75" customHeight="1" thickBot="1" x14ac:dyDescent="0.35">
      <c r="B53" s="10" t="s">
        <v>61</v>
      </c>
      <c r="C53" s="21">
        <v>61715798.049999997</v>
      </c>
      <c r="D53" s="21">
        <v>61715797</v>
      </c>
      <c r="E53" s="12">
        <f t="shared" si="13"/>
        <v>1.0499999970197678</v>
      </c>
      <c r="F53" s="13">
        <f t="shared" si="1"/>
        <v>0.99999998298652804</v>
      </c>
      <c r="G53" s="21">
        <v>61715797</v>
      </c>
      <c r="H53" s="14">
        <f t="shared" si="14"/>
        <v>0.99999998298652804</v>
      </c>
      <c r="I53" s="12">
        <f t="shared" si="22"/>
        <v>1.0499999970197678</v>
      </c>
      <c r="J53" s="11">
        <v>56572824</v>
      </c>
      <c r="K53" s="14">
        <f t="shared" si="2"/>
        <v>0.91666681445432596</v>
      </c>
      <c r="L53" s="12">
        <f t="shared" si="3"/>
        <v>5142974.049999997</v>
      </c>
      <c r="M53" s="19" t="s">
        <v>62</v>
      </c>
    </row>
    <row r="54" spans="2:13" ht="76.5" customHeight="1" thickBot="1" x14ac:dyDescent="0.35">
      <c r="B54" s="10" t="s">
        <v>88</v>
      </c>
      <c r="C54" s="21">
        <v>89290495</v>
      </c>
      <c r="D54" s="21">
        <v>49989656</v>
      </c>
      <c r="E54" s="12">
        <f t="shared" si="13"/>
        <v>39300839</v>
      </c>
      <c r="F54" s="13">
        <f t="shared" si="1"/>
        <v>0.55985417036830176</v>
      </c>
      <c r="G54" s="21">
        <v>49989656</v>
      </c>
      <c r="H54" s="14">
        <f t="shared" si="14"/>
        <v>0.55985417036830176</v>
      </c>
      <c r="I54" s="12">
        <f t="shared" si="22"/>
        <v>39300839</v>
      </c>
      <c r="J54" s="11">
        <v>20939656</v>
      </c>
      <c r="K54" s="14">
        <f t="shared" si="2"/>
        <v>0.23451159051139767</v>
      </c>
      <c r="L54" s="12">
        <f t="shared" si="3"/>
        <v>68350839</v>
      </c>
      <c r="M54" s="20" t="s">
        <v>101</v>
      </c>
    </row>
    <row r="55" spans="2:13" ht="60.75" customHeight="1" thickBot="1" x14ac:dyDescent="0.35">
      <c r="B55" s="10" t="s">
        <v>63</v>
      </c>
      <c r="C55" s="21">
        <v>63854720</v>
      </c>
      <c r="D55" s="21">
        <v>42540379.469999999</v>
      </c>
      <c r="E55" s="12">
        <f t="shared" si="13"/>
        <v>21314340.530000001</v>
      </c>
      <c r="F55" s="13">
        <f t="shared" si="1"/>
        <v>0.66620571619451152</v>
      </c>
      <c r="G55" s="21">
        <v>42540379.469999999</v>
      </c>
      <c r="H55" s="14">
        <f t="shared" si="14"/>
        <v>0.66620571619451152</v>
      </c>
      <c r="I55" s="12">
        <f t="shared" si="22"/>
        <v>21314340.530000001</v>
      </c>
      <c r="J55" s="11">
        <v>41504441.469999999</v>
      </c>
      <c r="K55" s="14">
        <f t="shared" si="2"/>
        <v>0.64998235792123116</v>
      </c>
      <c r="L55" s="12">
        <f t="shared" si="3"/>
        <v>22350278.530000001</v>
      </c>
      <c r="M55" s="19" t="s">
        <v>64</v>
      </c>
    </row>
    <row r="56" spans="2:13" ht="58" customHeight="1" thickBot="1" x14ac:dyDescent="0.35">
      <c r="B56" s="10" t="s">
        <v>65</v>
      </c>
      <c r="C56" s="21">
        <v>1182853022.0699999</v>
      </c>
      <c r="D56" s="21">
        <v>1146540684.5799999</v>
      </c>
      <c r="E56" s="12">
        <f t="shared" si="13"/>
        <v>36312337.49000001</v>
      </c>
      <c r="F56" s="13">
        <f t="shared" si="1"/>
        <v>0.96930105701006442</v>
      </c>
      <c r="G56" s="21">
        <v>1146540684.5799999</v>
      </c>
      <c r="H56" s="14">
        <f t="shared" si="14"/>
        <v>0.96930105701006442</v>
      </c>
      <c r="I56" s="12">
        <f t="shared" si="22"/>
        <v>36312337.49000001</v>
      </c>
      <c r="J56" s="11">
        <v>1074520932.51</v>
      </c>
      <c r="K56" s="14">
        <f t="shared" si="2"/>
        <v>0.90841458106906792</v>
      </c>
      <c r="L56" s="12">
        <f t="shared" si="3"/>
        <v>108332089.55999994</v>
      </c>
      <c r="M56" s="20" t="s">
        <v>102</v>
      </c>
    </row>
    <row r="57" spans="2:13" ht="63.75" customHeight="1" thickBot="1" x14ac:dyDescent="0.35">
      <c r="B57" s="10" t="s">
        <v>66</v>
      </c>
      <c r="C57" s="21">
        <v>108500000</v>
      </c>
      <c r="D57" s="21">
        <v>89954123.260000005</v>
      </c>
      <c r="E57" s="12">
        <f t="shared" si="13"/>
        <v>18545876.739999995</v>
      </c>
      <c r="F57" s="13">
        <f t="shared" si="1"/>
        <v>0.82907026046082954</v>
      </c>
      <c r="G57" s="21">
        <v>89954123.260000005</v>
      </c>
      <c r="H57" s="14">
        <f t="shared" si="14"/>
        <v>0.82907026046082954</v>
      </c>
      <c r="I57" s="12">
        <f t="shared" si="22"/>
        <v>18545876.739999995</v>
      </c>
      <c r="J57" s="11">
        <v>70568165.230000004</v>
      </c>
      <c r="K57" s="14">
        <f t="shared" si="2"/>
        <v>0.65039783622119818</v>
      </c>
      <c r="L57" s="12">
        <f t="shared" si="3"/>
        <v>37931834.769999996</v>
      </c>
      <c r="M57" s="20" t="s">
        <v>103</v>
      </c>
    </row>
    <row r="58" spans="2:13" ht="67.5" customHeight="1" thickBot="1" x14ac:dyDescent="0.35">
      <c r="B58" s="10" t="s">
        <v>67</v>
      </c>
      <c r="C58" s="21">
        <v>15772000</v>
      </c>
      <c r="D58" s="21">
        <v>5355000</v>
      </c>
      <c r="E58" s="12">
        <f t="shared" si="13"/>
        <v>10417000</v>
      </c>
      <c r="F58" s="13">
        <f t="shared" si="1"/>
        <v>0.33952574182094852</v>
      </c>
      <c r="G58" s="21">
        <v>5355000</v>
      </c>
      <c r="H58" s="14">
        <f t="shared" si="14"/>
        <v>0.33952574182094852</v>
      </c>
      <c r="I58" s="12">
        <f t="shared" si="22"/>
        <v>10417000</v>
      </c>
      <c r="J58" s="11">
        <v>4389700</v>
      </c>
      <c r="K58" s="14">
        <f t="shared" si="2"/>
        <v>0.27832234339335532</v>
      </c>
      <c r="L58" s="12">
        <f t="shared" si="3"/>
        <v>11382300</v>
      </c>
      <c r="M58" s="19" t="s">
        <v>68</v>
      </c>
    </row>
    <row r="59" spans="2:13" ht="50.25" customHeight="1" thickBot="1" x14ac:dyDescent="0.35">
      <c r="B59" s="10" t="s">
        <v>69</v>
      </c>
      <c r="C59" s="21">
        <v>10000000</v>
      </c>
      <c r="D59" s="21">
        <v>5947100</v>
      </c>
      <c r="E59" s="12">
        <f t="shared" si="13"/>
        <v>4052900</v>
      </c>
      <c r="F59" s="13">
        <f t="shared" si="1"/>
        <v>0.59470999999999996</v>
      </c>
      <c r="G59" s="21">
        <v>5947100</v>
      </c>
      <c r="H59" s="14">
        <f t="shared" si="14"/>
        <v>0.59470999999999996</v>
      </c>
      <c r="I59" s="12">
        <f t="shared" si="22"/>
        <v>4052900</v>
      </c>
      <c r="J59" s="11">
        <v>5947100</v>
      </c>
      <c r="K59" s="14">
        <f t="shared" si="2"/>
        <v>0.59470999999999996</v>
      </c>
      <c r="L59" s="12">
        <f t="shared" si="3"/>
        <v>4052900</v>
      </c>
      <c r="M59" s="19" t="s">
        <v>104</v>
      </c>
    </row>
    <row r="60" spans="2:13" ht="69" customHeight="1" thickBot="1" x14ac:dyDescent="0.35">
      <c r="B60" s="10" t="s">
        <v>70</v>
      </c>
      <c r="C60" s="21">
        <v>6641840</v>
      </c>
      <c r="D60" s="21">
        <v>4454157.29</v>
      </c>
      <c r="E60" s="12">
        <f t="shared" si="13"/>
        <v>2187682.71</v>
      </c>
      <c r="F60" s="13">
        <f t="shared" si="1"/>
        <v>0.67062098605205789</v>
      </c>
      <c r="G60" s="21">
        <v>4454157.29</v>
      </c>
      <c r="H60" s="14">
        <f t="shared" si="14"/>
        <v>0.67062098605205789</v>
      </c>
      <c r="I60" s="12">
        <f t="shared" si="22"/>
        <v>2187682.71</v>
      </c>
      <c r="J60" s="11">
        <v>4454157.29</v>
      </c>
      <c r="K60" s="14">
        <f t="shared" si="2"/>
        <v>0.67062098605205789</v>
      </c>
      <c r="L60" s="12">
        <f t="shared" si="3"/>
        <v>2187682.71</v>
      </c>
      <c r="M60" s="19" t="s">
        <v>105</v>
      </c>
    </row>
    <row r="61" spans="2:13" ht="40.4" customHeight="1" thickBot="1" x14ac:dyDescent="0.35">
      <c r="B61" s="10" t="s">
        <v>89</v>
      </c>
      <c r="C61" s="21">
        <v>91905000</v>
      </c>
      <c r="D61" s="21">
        <v>90507361</v>
      </c>
      <c r="E61" s="12">
        <f t="shared" si="13"/>
        <v>1397639</v>
      </c>
      <c r="F61" s="13">
        <f t="shared" si="1"/>
        <v>0.9847925684130352</v>
      </c>
      <c r="G61" s="21">
        <v>90507361</v>
      </c>
      <c r="H61" s="14">
        <f t="shared" si="14"/>
        <v>0.9847925684130352</v>
      </c>
      <c r="I61" s="12">
        <f t="shared" si="22"/>
        <v>1397639</v>
      </c>
      <c r="J61" s="11">
        <v>90507361</v>
      </c>
      <c r="K61" s="14">
        <f t="shared" si="2"/>
        <v>0.9847925684130352</v>
      </c>
      <c r="L61" s="12">
        <f t="shared" si="3"/>
        <v>1397639</v>
      </c>
      <c r="M61" s="19" t="s">
        <v>106</v>
      </c>
    </row>
    <row r="62" spans="2:13" ht="36" customHeight="1" thickBot="1" x14ac:dyDescent="0.35">
      <c r="B62" s="10" t="s">
        <v>71</v>
      </c>
      <c r="C62" s="21">
        <v>10399000</v>
      </c>
      <c r="D62" s="21">
        <v>0</v>
      </c>
      <c r="E62" s="12">
        <f t="shared" si="13"/>
        <v>10399000</v>
      </c>
      <c r="F62" s="13">
        <f t="shared" si="1"/>
        <v>0</v>
      </c>
      <c r="G62" s="21">
        <v>0</v>
      </c>
      <c r="H62" s="14">
        <f t="shared" si="14"/>
        <v>0</v>
      </c>
      <c r="I62" s="12">
        <f t="shared" si="22"/>
        <v>10399000</v>
      </c>
      <c r="J62" s="11">
        <v>0</v>
      </c>
      <c r="K62" s="14">
        <f t="shared" si="2"/>
        <v>0</v>
      </c>
      <c r="L62" s="12">
        <f t="shared" si="3"/>
        <v>10399000</v>
      </c>
      <c r="M62" s="19" t="s">
        <v>107</v>
      </c>
    </row>
    <row r="63" spans="2:13" ht="52.5" customHeight="1" thickBot="1" x14ac:dyDescent="0.35">
      <c r="B63" s="10" t="s">
        <v>72</v>
      </c>
      <c r="C63" s="21">
        <v>209771968.28</v>
      </c>
      <c r="D63" s="21">
        <v>204730031</v>
      </c>
      <c r="E63" s="12">
        <f t="shared" si="13"/>
        <v>5041937.2800000012</v>
      </c>
      <c r="F63" s="13">
        <f t="shared" si="1"/>
        <v>0.9759646757317445</v>
      </c>
      <c r="G63" s="21">
        <v>204730031</v>
      </c>
      <c r="H63" s="14">
        <f t="shared" si="14"/>
        <v>0.9759646757317445</v>
      </c>
      <c r="I63" s="12">
        <f t="shared" si="22"/>
        <v>5041937.2800000012</v>
      </c>
      <c r="J63" s="11">
        <v>204730031</v>
      </c>
      <c r="K63" s="14">
        <f t="shared" si="2"/>
        <v>0.9759646757317445</v>
      </c>
      <c r="L63" s="12">
        <f t="shared" si="3"/>
        <v>5041937.2800000012</v>
      </c>
      <c r="M63" s="20" t="s">
        <v>108</v>
      </c>
    </row>
    <row r="64" spans="2:13" ht="33" customHeight="1" thickBot="1" x14ac:dyDescent="0.35">
      <c r="B64" s="32" t="s">
        <v>73</v>
      </c>
      <c r="C64" s="33">
        <f>+C65+C66+C68+C67</f>
        <v>358392368</v>
      </c>
      <c r="D64" s="33">
        <f>+D65+D66+D68+D67</f>
        <v>161524585.68000001</v>
      </c>
      <c r="E64" s="33">
        <f>+E65+E66+E68+E67</f>
        <v>196867782.31999999</v>
      </c>
      <c r="F64" s="34">
        <f>+D64/C64</f>
        <v>0.45069203504913924</v>
      </c>
      <c r="G64" s="33">
        <f>+G65+G66+G68+G67</f>
        <v>161524585.68000001</v>
      </c>
      <c r="H64" s="34">
        <f t="shared" si="14"/>
        <v>0.45069203504913924</v>
      </c>
      <c r="I64" s="33">
        <f t="shared" si="22"/>
        <v>196867782.31999999</v>
      </c>
      <c r="J64" s="33">
        <f>+J65+J66+J68+J67</f>
        <v>161524585.68000001</v>
      </c>
      <c r="K64" s="34">
        <f t="shared" si="2"/>
        <v>0.45069203504913924</v>
      </c>
      <c r="L64" s="33">
        <f t="shared" si="3"/>
        <v>196867782.31999999</v>
      </c>
      <c r="M64" s="36"/>
    </row>
    <row r="65" spans="2:14" ht="30" customHeight="1" thickBot="1" x14ac:dyDescent="0.35">
      <c r="B65" s="10" t="s">
        <v>74</v>
      </c>
      <c r="C65" s="21">
        <v>34707175</v>
      </c>
      <c r="D65" s="21">
        <v>22070393</v>
      </c>
      <c r="E65" s="12">
        <f t="shared" si="13"/>
        <v>12636782</v>
      </c>
      <c r="F65" s="13">
        <f>+D65/C65</f>
        <v>0.63590289327783089</v>
      </c>
      <c r="G65" s="11">
        <v>22070393</v>
      </c>
      <c r="H65" s="14">
        <f t="shared" si="14"/>
        <v>0.63590289327783089</v>
      </c>
      <c r="I65" s="12">
        <f t="shared" si="22"/>
        <v>12636782</v>
      </c>
      <c r="J65" s="11">
        <v>22070393</v>
      </c>
      <c r="K65" s="14">
        <f t="shared" si="2"/>
        <v>0.63590289327783089</v>
      </c>
      <c r="L65" s="12">
        <f t="shared" si="3"/>
        <v>12636782</v>
      </c>
      <c r="M65" s="54" t="s">
        <v>109</v>
      </c>
    </row>
    <row r="66" spans="2:14" ht="30" customHeight="1" thickBot="1" x14ac:dyDescent="0.35">
      <c r="B66" s="10" t="s">
        <v>75</v>
      </c>
      <c r="C66" s="21">
        <v>301632</v>
      </c>
      <c r="D66" s="21">
        <v>0</v>
      </c>
      <c r="E66" s="12">
        <f t="shared" si="13"/>
        <v>301632</v>
      </c>
      <c r="F66" s="13">
        <f t="shared" ref="F66:F68" si="23">+D66/C66</f>
        <v>0</v>
      </c>
      <c r="G66" s="11">
        <v>0</v>
      </c>
      <c r="H66" s="14">
        <f t="shared" si="14"/>
        <v>0</v>
      </c>
      <c r="I66" s="12">
        <f t="shared" si="22"/>
        <v>301632</v>
      </c>
      <c r="J66" s="11">
        <v>0</v>
      </c>
      <c r="K66" s="14">
        <f t="shared" si="2"/>
        <v>0</v>
      </c>
      <c r="L66" s="12">
        <f t="shared" si="3"/>
        <v>301632</v>
      </c>
      <c r="M66" s="55"/>
    </row>
    <row r="67" spans="2:14" ht="38.15" customHeight="1" thickBot="1" x14ac:dyDescent="0.35">
      <c r="B67" s="10" t="s">
        <v>76</v>
      </c>
      <c r="C67" s="21">
        <v>139454193</v>
      </c>
      <c r="D67" s="21">
        <v>139454192.68000001</v>
      </c>
      <c r="E67" s="12">
        <f t="shared" si="13"/>
        <v>0.31999999284744263</v>
      </c>
      <c r="F67" s="13">
        <f t="shared" si="23"/>
        <v>0.99999999770533976</v>
      </c>
      <c r="G67" s="11">
        <v>139454192.68000001</v>
      </c>
      <c r="H67" s="14">
        <f t="shared" si="14"/>
        <v>0.99999999770533976</v>
      </c>
      <c r="I67" s="12">
        <f t="shared" si="22"/>
        <v>0.31999999284744263</v>
      </c>
      <c r="J67" s="11">
        <v>139454192.68000001</v>
      </c>
      <c r="K67" s="14">
        <f t="shared" si="2"/>
        <v>0.99999999770533976</v>
      </c>
      <c r="L67" s="12">
        <f t="shared" si="3"/>
        <v>0.31999999284744263</v>
      </c>
      <c r="M67" s="19" t="s">
        <v>77</v>
      </c>
    </row>
    <row r="68" spans="2:14" ht="44.25" customHeight="1" thickBot="1" x14ac:dyDescent="0.35">
      <c r="B68" s="15" t="s">
        <v>117</v>
      </c>
      <c r="C68" s="22">
        <v>183929368</v>
      </c>
      <c r="D68" s="22"/>
      <c r="E68" s="7">
        <f t="shared" si="13"/>
        <v>183929368</v>
      </c>
      <c r="F68" s="8">
        <f t="shared" si="23"/>
        <v>0</v>
      </c>
      <c r="G68" s="7">
        <v>0</v>
      </c>
      <c r="H68" s="9">
        <f t="shared" si="14"/>
        <v>0</v>
      </c>
      <c r="I68" s="7">
        <f t="shared" si="22"/>
        <v>183929368</v>
      </c>
      <c r="J68" s="7">
        <v>0</v>
      </c>
      <c r="K68" s="9">
        <f t="shared" si="2"/>
        <v>0</v>
      </c>
      <c r="L68" s="7">
        <f t="shared" si="3"/>
        <v>183929368</v>
      </c>
      <c r="M68" s="16" t="s">
        <v>36</v>
      </c>
    </row>
    <row r="69" spans="2:14" ht="46.5" customHeight="1" thickBot="1" x14ac:dyDescent="0.35">
      <c r="B69" s="32" t="s">
        <v>78</v>
      </c>
      <c r="C69" s="33">
        <f>+C70+C71</f>
        <v>90497000</v>
      </c>
      <c r="D69" s="33">
        <f>+D70+D71</f>
        <v>72263055</v>
      </c>
      <c r="E69" s="33">
        <f>+C69-D69</f>
        <v>18233945</v>
      </c>
      <c r="F69" s="34">
        <f>+D69/C69</f>
        <v>0.79851326563311487</v>
      </c>
      <c r="G69" s="33">
        <f>+G70+G71</f>
        <v>72263055</v>
      </c>
      <c r="H69" s="34">
        <f t="shared" si="14"/>
        <v>0.79851326563311487</v>
      </c>
      <c r="I69" s="33">
        <f t="shared" si="22"/>
        <v>18233945</v>
      </c>
      <c r="J69" s="33">
        <f>+J70+J71</f>
        <v>72263055</v>
      </c>
      <c r="K69" s="34">
        <f t="shared" si="2"/>
        <v>0.79851326563311487</v>
      </c>
      <c r="L69" s="33">
        <f t="shared" si="3"/>
        <v>18233945</v>
      </c>
      <c r="M69" s="36"/>
    </row>
    <row r="70" spans="2:14" ht="35.700000000000003" customHeight="1" thickBot="1" x14ac:dyDescent="0.35">
      <c r="B70" s="10" t="s">
        <v>79</v>
      </c>
      <c r="C70" s="21">
        <v>88234000</v>
      </c>
      <c r="D70" s="21">
        <v>71915055</v>
      </c>
      <c r="E70" s="12">
        <f>+C70-D70</f>
        <v>16318945</v>
      </c>
      <c r="F70" s="13">
        <f>+D70/C70</f>
        <v>0.81504924405557944</v>
      </c>
      <c r="G70" s="21">
        <v>71915055</v>
      </c>
      <c r="H70" s="14">
        <f t="shared" si="14"/>
        <v>0.81504924405557944</v>
      </c>
      <c r="I70" s="12">
        <f t="shared" si="22"/>
        <v>16318945</v>
      </c>
      <c r="J70" s="11">
        <v>71915055</v>
      </c>
      <c r="K70" s="14">
        <f t="shared" si="2"/>
        <v>0.81504924405557944</v>
      </c>
      <c r="L70" s="12">
        <f t="shared" si="3"/>
        <v>16318945</v>
      </c>
      <c r="M70" s="19" t="s">
        <v>80</v>
      </c>
    </row>
    <row r="71" spans="2:14" ht="32.15" customHeight="1" thickBot="1" x14ac:dyDescent="0.35">
      <c r="B71" s="10" t="s">
        <v>81</v>
      </c>
      <c r="C71" s="21">
        <v>2263000</v>
      </c>
      <c r="D71" s="21">
        <v>348000</v>
      </c>
      <c r="E71" s="12">
        <f t="shared" ref="E71" si="24">+C71-D71</f>
        <v>1915000</v>
      </c>
      <c r="F71" s="13">
        <f t="shared" ref="F71" si="25">+D71/C71</f>
        <v>0.15377817057003976</v>
      </c>
      <c r="G71" s="21">
        <v>348000</v>
      </c>
      <c r="H71" s="14">
        <f t="shared" si="14"/>
        <v>0.15377817057003976</v>
      </c>
      <c r="I71" s="12">
        <f t="shared" si="22"/>
        <v>1915000</v>
      </c>
      <c r="J71" s="11">
        <v>348000</v>
      </c>
      <c r="K71" s="14">
        <f t="shared" si="2"/>
        <v>0.15377817057003976</v>
      </c>
      <c r="L71" s="12">
        <f t="shared" si="3"/>
        <v>1915000</v>
      </c>
      <c r="M71" s="19" t="s">
        <v>82</v>
      </c>
    </row>
    <row r="72" spans="2:14" ht="45" customHeight="1" thickBot="1" x14ac:dyDescent="0.35">
      <c r="B72" s="32" t="s">
        <v>83</v>
      </c>
      <c r="C72" s="33">
        <f>+C69+C64+C34+C7</f>
        <v>20197057368</v>
      </c>
      <c r="D72" s="33">
        <f>+D69+D64+D34+D7</f>
        <v>17602606971.240002</v>
      </c>
      <c r="E72" s="33">
        <f>+C72-D72</f>
        <v>2594450396.7599983</v>
      </c>
      <c r="F72" s="34">
        <f>D72/C72</f>
        <v>0.87154314861378679</v>
      </c>
      <c r="G72" s="33">
        <f>+G69+G64+G34+G7</f>
        <v>17602606971.240002</v>
      </c>
      <c r="H72" s="34">
        <f>G72/C72</f>
        <v>0.87154314861378679</v>
      </c>
      <c r="I72" s="33">
        <f>+C72-G72</f>
        <v>2594450396.7599983</v>
      </c>
      <c r="J72" s="33">
        <f>+J69+J64+J34+J7</f>
        <v>17351328601.84</v>
      </c>
      <c r="K72" s="34">
        <f t="shared" si="2"/>
        <v>0.85910181298644317</v>
      </c>
      <c r="L72" s="33">
        <f t="shared" si="3"/>
        <v>2845728766.1599998</v>
      </c>
      <c r="M72" s="37"/>
    </row>
    <row r="73" spans="2:14" ht="12.9" thickBot="1" x14ac:dyDescent="0.35">
      <c r="B73" s="56" t="s">
        <v>84</v>
      </c>
      <c r="C73" s="57"/>
      <c r="D73" s="57"/>
      <c r="E73" s="57"/>
      <c r="F73" s="57"/>
      <c r="G73" s="57"/>
      <c r="H73" s="57"/>
      <c r="I73" s="57"/>
      <c r="J73" s="57"/>
      <c r="K73" s="57"/>
      <c r="L73" s="57"/>
      <c r="M73" s="58"/>
      <c r="N73" s="23"/>
    </row>
    <row r="74" spans="2:14" ht="61.75" customHeight="1" thickBot="1" x14ac:dyDescent="0.35">
      <c r="B74" s="32" t="s">
        <v>92</v>
      </c>
      <c r="C74" s="33">
        <f>SUM(C75:C76)</f>
        <v>17306953341</v>
      </c>
      <c r="D74" s="33">
        <f>SUM(D75:D76)</f>
        <v>16213900740.32</v>
      </c>
      <c r="E74" s="33">
        <f>+C74-D74</f>
        <v>1093052600.6800003</v>
      </c>
      <c r="F74" s="34">
        <f>+D74/C74</f>
        <v>0.93684315320302103</v>
      </c>
      <c r="G74" s="33">
        <f>SUM(G75:G76)</f>
        <v>16069140107.030001</v>
      </c>
      <c r="H74" s="34">
        <f t="shared" ref="H74:H80" si="26">+G74/C74</f>
        <v>0.92847884838068917</v>
      </c>
      <c r="I74" s="33">
        <f t="shared" ref="I74:I80" si="27">+C74-G74</f>
        <v>1237813233.9699993</v>
      </c>
      <c r="J74" s="33">
        <f>SUM(J75:J76)</f>
        <v>13963887546.1</v>
      </c>
      <c r="K74" s="34">
        <f t="shared" ref="K74:K80" si="28">J74/C74</f>
        <v>0.80683684013983503</v>
      </c>
      <c r="L74" s="33">
        <f t="shared" ref="L74:L80" si="29">C74-J74</f>
        <v>3343065794.8999996</v>
      </c>
      <c r="M74" s="36"/>
    </row>
    <row r="75" spans="2:14" ht="114" customHeight="1" thickBot="1" x14ac:dyDescent="0.35">
      <c r="B75" s="10" t="s">
        <v>91</v>
      </c>
      <c r="C75" s="21">
        <v>603084559</v>
      </c>
      <c r="D75" s="21">
        <v>600986899</v>
      </c>
      <c r="E75" s="12">
        <f t="shared" ref="E75:E76" si="30">+C75-D75</f>
        <v>2097660</v>
      </c>
      <c r="F75" s="13">
        <f t="shared" ref="F75:F76" si="31">+D75/C75</f>
        <v>0.9965217812847369</v>
      </c>
      <c r="G75" s="21">
        <v>600986899</v>
      </c>
      <c r="H75" s="14">
        <f t="shared" si="26"/>
        <v>0.9965217812847369</v>
      </c>
      <c r="I75" s="12">
        <f t="shared" si="27"/>
        <v>2097660</v>
      </c>
      <c r="J75" s="11">
        <v>500986900</v>
      </c>
      <c r="K75" s="14">
        <f t="shared" si="28"/>
        <v>0.83070755588686862</v>
      </c>
      <c r="L75" s="12">
        <f t="shared" si="29"/>
        <v>102097659</v>
      </c>
      <c r="M75" s="20" t="s">
        <v>114</v>
      </c>
    </row>
    <row r="76" spans="2:14" ht="409.6" customHeight="1" thickBot="1" x14ac:dyDescent="0.35">
      <c r="B76" s="10" t="s">
        <v>90</v>
      </c>
      <c r="C76" s="21">
        <v>16703868782</v>
      </c>
      <c r="D76" s="21">
        <v>15612913841.32</v>
      </c>
      <c r="E76" s="12">
        <f t="shared" si="30"/>
        <v>1090954940.6800003</v>
      </c>
      <c r="F76" s="13">
        <f t="shared" si="31"/>
        <v>0.93468848714522901</v>
      </c>
      <c r="G76" s="21">
        <v>15468153208.030001</v>
      </c>
      <c r="H76" s="14">
        <f t="shared" si="26"/>
        <v>0.92602219341536018</v>
      </c>
      <c r="I76" s="12">
        <f t="shared" si="27"/>
        <v>1235715573.9699993</v>
      </c>
      <c r="J76" s="11">
        <v>13462900646.1</v>
      </c>
      <c r="K76" s="14">
        <f t="shared" si="28"/>
        <v>0.80597500027104796</v>
      </c>
      <c r="L76" s="12">
        <f t="shared" si="29"/>
        <v>3240968135.8999996</v>
      </c>
      <c r="M76" s="38" t="s">
        <v>129</v>
      </c>
      <c r="N76" s="20" t="s">
        <v>114</v>
      </c>
    </row>
    <row r="77" spans="2:14" ht="66.45" customHeight="1" thickBot="1" x14ac:dyDescent="0.35">
      <c r="B77" s="32" t="s">
        <v>95</v>
      </c>
      <c r="C77" s="33">
        <f>SUM(C78:C79)</f>
        <v>10879453503</v>
      </c>
      <c r="D77" s="33">
        <f>SUM(D78:D79)</f>
        <v>10472660200.83</v>
      </c>
      <c r="E77" s="33">
        <f>+C77-D77</f>
        <v>406793302.17000008</v>
      </c>
      <c r="F77" s="34">
        <f>+D77/C77</f>
        <v>0.96260903159723721</v>
      </c>
      <c r="G77" s="33">
        <f>SUM(G78:G79)</f>
        <v>10326738131.619999</v>
      </c>
      <c r="H77" s="34">
        <f t="shared" si="26"/>
        <v>0.94919640299693453</v>
      </c>
      <c r="I77" s="33">
        <f t="shared" si="27"/>
        <v>552715371.38000107</v>
      </c>
      <c r="J77" s="33">
        <f>SUM(J78:J79)</f>
        <v>9698412015.6199989</v>
      </c>
      <c r="K77" s="34">
        <f t="shared" si="28"/>
        <v>0.89144293993679646</v>
      </c>
      <c r="L77" s="33">
        <f t="shared" si="29"/>
        <v>1181041487.3800011</v>
      </c>
      <c r="M77" s="36"/>
    </row>
    <row r="78" spans="2:14" ht="292.3" customHeight="1" thickBot="1" x14ac:dyDescent="0.35">
      <c r="B78" s="10" t="s">
        <v>94</v>
      </c>
      <c r="C78" s="21">
        <v>5778118924</v>
      </c>
      <c r="D78" s="21">
        <v>5424263176.8000002</v>
      </c>
      <c r="E78" s="12">
        <f t="shared" ref="E78:E79" si="32">+C78-D78</f>
        <v>353855747.19999981</v>
      </c>
      <c r="F78" s="13">
        <f t="shared" ref="F78:F79" si="33">+D78/C78</f>
        <v>0.93875935198733551</v>
      </c>
      <c r="G78" s="21">
        <v>5424263176.8000002</v>
      </c>
      <c r="H78" s="14">
        <f t="shared" si="26"/>
        <v>0.93875935198733551</v>
      </c>
      <c r="I78" s="12">
        <f t="shared" si="27"/>
        <v>353855747.19999981</v>
      </c>
      <c r="J78" s="11">
        <v>4831043460.8000002</v>
      </c>
      <c r="K78" s="14">
        <f t="shared" si="28"/>
        <v>0.83609277073439481</v>
      </c>
      <c r="L78" s="12">
        <f t="shared" si="29"/>
        <v>947075463.19999981</v>
      </c>
      <c r="M78" s="20" t="s">
        <v>115</v>
      </c>
    </row>
    <row r="79" spans="2:14" ht="273" customHeight="1" thickBot="1" x14ac:dyDescent="0.35">
      <c r="B79" s="10" t="s">
        <v>93</v>
      </c>
      <c r="C79" s="21">
        <v>5101334579</v>
      </c>
      <c r="D79" s="21">
        <v>5048397024.0299997</v>
      </c>
      <c r="E79" s="12">
        <f t="shared" si="32"/>
        <v>52937554.970000267</v>
      </c>
      <c r="F79" s="13">
        <f t="shared" si="33"/>
        <v>0.98962280278813286</v>
      </c>
      <c r="G79" s="21">
        <v>4902474954.8199997</v>
      </c>
      <c r="H79" s="14">
        <f t="shared" si="26"/>
        <v>0.96101811769049228</v>
      </c>
      <c r="I79" s="12">
        <f t="shared" si="27"/>
        <v>198859624.18000031</v>
      </c>
      <c r="J79" s="11">
        <v>4867368554.8199997</v>
      </c>
      <c r="K79" s="14">
        <f t="shared" si="28"/>
        <v>0.95413631069345306</v>
      </c>
      <c r="L79" s="12">
        <f t="shared" si="29"/>
        <v>233966024.18000031</v>
      </c>
      <c r="M79" s="20" t="s">
        <v>113</v>
      </c>
      <c r="N79" s="20" t="s">
        <v>115</v>
      </c>
    </row>
    <row r="80" spans="2:14" ht="38.25" customHeight="1" thickBot="1" x14ac:dyDescent="0.35">
      <c r="B80" s="32" t="s">
        <v>85</v>
      </c>
      <c r="C80" s="33">
        <f>C77+C74</f>
        <v>28186406844</v>
      </c>
      <c r="D80" s="33">
        <f>D77+D74</f>
        <v>26686560941.150002</v>
      </c>
      <c r="E80" s="33">
        <f>+C80-D80</f>
        <v>1499845902.8499985</v>
      </c>
      <c r="F80" s="34">
        <f>D80/C80</f>
        <v>0.94678832562266557</v>
      </c>
      <c r="G80" s="33">
        <f>G77+G74</f>
        <v>26395878238.650002</v>
      </c>
      <c r="H80" s="34">
        <f t="shared" si="26"/>
        <v>0.93647545729188442</v>
      </c>
      <c r="I80" s="33">
        <f t="shared" si="27"/>
        <v>1790528605.3499985</v>
      </c>
      <c r="J80" s="33">
        <f>J77+J74</f>
        <v>23662299561.720001</v>
      </c>
      <c r="K80" s="34">
        <f t="shared" si="28"/>
        <v>0.83949329521428384</v>
      </c>
      <c r="L80" s="33">
        <f t="shared" si="29"/>
        <v>4524107282.2799988</v>
      </c>
      <c r="M80" s="37"/>
    </row>
    <row r="81" spans="2:13" ht="37.5" customHeight="1" thickBot="1" x14ac:dyDescent="0.35">
      <c r="B81" s="24" t="s">
        <v>86</v>
      </c>
      <c r="C81" s="39">
        <f>+C80+C72</f>
        <v>48383464212</v>
      </c>
      <c r="D81" s="39">
        <f>+D80+D72</f>
        <v>44289167912.389999</v>
      </c>
      <c r="E81" s="39">
        <f>+C81-D81</f>
        <v>4094296299.6100006</v>
      </c>
      <c r="F81" s="40">
        <f>D81/C81</f>
        <v>0.91537819033233803</v>
      </c>
      <c r="G81" s="39">
        <f>+G80+G72</f>
        <v>43998485209.889999</v>
      </c>
      <c r="H81" s="40">
        <f t="shared" ref="H81" si="34">+G81/C81</f>
        <v>0.90937029678370063</v>
      </c>
      <c r="I81" s="39">
        <f t="shared" ref="I81" si="35">+C81-G81</f>
        <v>4384979002.1100006</v>
      </c>
      <c r="J81" s="39">
        <f>+J80+J72</f>
        <v>41013628163.559998</v>
      </c>
      <c r="K81" s="40">
        <f t="shared" ref="K81" si="36">J81/C81</f>
        <v>0.84767861978324099</v>
      </c>
      <c r="L81" s="39">
        <f t="shared" ref="L81" si="37">C81-J81</f>
        <v>7369836048.4400024</v>
      </c>
      <c r="M81" s="25"/>
    </row>
    <row r="82" spans="2:13" x14ac:dyDescent="0.3">
      <c r="B82" s="1" t="s">
        <v>116</v>
      </c>
    </row>
    <row r="83" spans="2:13" x14ac:dyDescent="0.3">
      <c r="B83" s="1" t="s">
        <v>130</v>
      </c>
    </row>
    <row r="86" spans="2:13" x14ac:dyDescent="0.3">
      <c r="C86" s="27"/>
    </row>
    <row r="87" spans="2:13" x14ac:dyDescent="0.3">
      <c r="C87" s="23"/>
    </row>
  </sheetData>
  <autoFilter ref="B6:N83" xr:uid="{5CC17C32-8077-4403-B275-93912E9C5163}"/>
  <mergeCells count="7">
    <mergeCell ref="B73:M73"/>
    <mergeCell ref="B1:M1"/>
    <mergeCell ref="B2:M2"/>
    <mergeCell ref="B3:M3"/>
    <mergeCell ref="B5:M5"/>
    <mergeCell ref="M7:M32"/>
    <mergeCell ref="M65:M66"/>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225D1-C6D5-42B8-A3CA-A32D04969C05}">
  <sheetPr>
    <tabColor rgb="FF00B0F0"/>
  </sheetPr>
  <dimension ref="B1:N74"/>
  <sheetViews>
    <sheetView zoomScale="90" zoomScaleNormal="90" workbookViewId="0">
      <pane ySplit="6" topLeftCell="A7" activePane="bottomLeft" state="frozen"/>
      <selection activeCell="A6" sqref="A6"/>
      <selection pane="bottomLeft"/>
    </sheetView>
  </sheetViews>
  <sheetFormatPr baseColWidth="10" defaultColWidth="27" defaultRowHeight="12.45" x14ac:dyDescent="0.3"/>
  <cols>
    <col min="1" max="1" width="2.53515625" style="1" customWidth="1"/>
    <col min="2" max="2" width="35.84375" style="1" customWidth="1"/>
    <col min="3" max="3" width="26.23046875" style="1" bestFit="1" customWidth="1"/>
    <col min="4" max="4" width="26.3046875" style="1" customWidth="1"/>
    <col min="5" max="5" width="25.921875" style="1" customWidth="1"/>
    <col min="6" max="6" width="15.3046875" style="1" customWidth="1"/>
    <col min="7" max="7" width="26.921875" style="1" customWidth="1"/>
    <col min="8" max="8" width="15.3046875" style="1" customWidth="1"/>
    <col min="9" max="9" width="26.765625" style="1" customWidth="1"/>
    <col min="10" max="10" width="27.53515625" style="1" customWidth="1"/>
    <col min="11" max="11" width="15.3046875" style="1" customWidth="1"/>
    <col min="12" max="12" width="26.921875" style="1" customWidth="1"/>
    <col min="13" max="13" width="102.3828125" style="26" customWidth="1"/>
    <col min="14" max="14" width="46.15234375" style="1" customWidth="1"/>
    <col min="15" max="16384" width="27" style="1"/>
  </cols>
  <sheetData>
    <row r="1" spans="2:13" ht="14.6" x14ac:dyDescent="0.35">
      <c r="B1" s="41" t="s">
        <v>0</v>
      </c>
      <c r="C1" s="42"/>
      <c r="D1" s="42"/>
      <c r="E1" s="42"/>
      <c r="F1" s="42"/>
      <c r="G1" s="42"/>
      <c r="H1" s="42"/>
      <c r="I1" s="42"/>
      <c r="J1" s="42"/>
      <c r="K1" s="42"/>
      <c r="L1" s="42"/>
      <c r="M1" s="43"/>
    </row>
    <row r="2" spans="2:13" ht="14.6" x14ac:dyDescent="0.35">
      <c r="B2" s="44" t="s">
        <v>1</v>
      </c>
      <c r="C2" s="45"/>
      <c r="D2" s="45"/>
      <c r="E2" s="45"/>
      <c r="F2" s="45"/>
      <c r="G2" s="45"/>
      <c r="H2" s="45"/>
      <c r="I2" s="45"/>
      <c r="J2" s="45"/>
      <c r="K2" s="45"/>
      <c r="L2" s="45"/>
      <c r="M2" s="46"/>
    </row>
    <row r="3" spans="2:13" ht="15" thickBot="1" x14ac:dyDescent="0.4">
      <c r="B3" s="47" t="s">
        <v>122</v>
      </c>
      <c r="C3" s="48"/>
      <c r="D3" s="48"/>
      <c r="E3" s="48"/>
      <c r="F3" s="48"/>
      <c r="G3" s="48"/>
      <c r="H3" s="48"/>
      <c r="I3" s="48"/>
      <c r="J3" s="48"/>
      <c r="K3" s="48"/>
      <c r="L3" s="48"/>
      <c r="M3" s="49"/>
    </row>
    <row r="4" spans="2:13" ht="12.9" thickBot="1" x14ac:dyDescent="0.35">
      <c r="B4" s="2"/>
      <c r="C4" s="3"/>
      <c r="D4" s="3"/>
      <c r="E4" s="3"/>
      <c r="F4" s="3"/>
      <c r="G4" s="3"/>
      <c r="H4" s="3"/>
      <c r="I4" s="3"/>
      <c r="J4" s="3"/>
      <c r="K4" s="3"/>
      <c r="L4" s="3"/>
      <c r="M4" s="4"/>
    </row>
    <row r="5" spans="2:13" ht="15" thickBot="1" x14ac:dyDescent="0.35">
      <c r="B5" s="59" t="s">
        <v>2</v>
      </c>
      <c r="C5" s="60"/>
      <c r="D5" s="60"/>
      <c r="E5" s="60"/>
      <c r="F5" s="60"/>
      <c r="G5" s="60"/>
      <c r="H5" s="60"/>
      <c r="I5" s="60"/>
      <c r="J5" s="60"/>
      <c r="K5" s="60"/>
      <c r="L5" s="60"/>
      <c r="M5" s="61"/>
    </row>
    <row r="6" spans="2:13" s="5" customFormat="1" ht="57.75" customHeight="1" thickBot="1" x14ac:dyDescent="0.3">
      <c r="B6" s="28" t="s">
        <v>3</v>
      </c>
      <c r="C6" s="28" t="s">
        <v>4</v>
      </c>
      <c r="D6" s="28" t="s">
        <v>5</v>
      </c>
      <c r="E6" s="28" t="s">
        <v>131</v>
      </c>
      <c r="F6" s="28" t="s">
        <v>110</v>
      </c>
      <c r="G6" s="28" t="s">
        <v>6</v>
      </c>
      <c r="H6" s="28" t="s">
        <v>111</v>
      </c>
      <c r="I6" s="28" t="s">
        <v>120</v>
      </c>
      <c r="J6" s="28" t="s">
        <v>7</v>
      </c>
      <c r="K6" s="28" t="s">
        <v>112</v>
      </c>
      <c r="L6" s="28" t="s">
        <v>121</v>
      </c>
      <c r="M6" s="28" t="s">
        <v>8</v>
      </c>
    </row>
    <row r="7" spans="2:13" ht="27.75" customHeight="1" thickBot="1" x14ac:dyDescent="0.35">
      <c r="B7" s="29" t="s">
        <v>9</v>
      </c>
      <c r="C7" s="30">
        <f>+C8+C18+C26+C33</f>
        <v>16188299709</v>
      </c>
      <c r="D7" s="30">
        <f>+D8+D18+D26+D33</f>
        <v>14135823545</v>
      </c>
      <c r="E7" s="30">
        <f>+C7-D7</f>
        <v>2052476164</v>
      </c>
      <c r="F7" s="31">
        <f>+D7/C7</f>
        <v>0.87321236937200319</v>
      </c>
      <c r="G7" s="30">
        <f>+G8+G18+G26+G33</f>
        <v>14135823545</v>
      </c>
      <c r="H7" s="31">
        <f>+G7/C7</f>
        <v>0.87321236937200319</v>
      </c>
      <c r="I7" s="30">
        <f t="shared" ref="I7:I70" si="0">+C7-G7</f>
        <v>2052476164</v>
      </c>
      <c r="J7" s="30">
        <f>+J8+J18+J26+J33</f>
        <v>14134598147</v>
      </c>
      <c r="K7" s="31">
        <f>J7/C7</f>
        <v>0.87313667284908059</v>
      </c>
      <c r="L7" s="30">
        <f>C7-J7</f>
        <v>2053701562</v>
      </c>
      <c r="M7" s="50" t="s">
        <v>96</v>
      </c>
    </row>
    <row r="8" spans="2:13" ht="26.15" customHeight="1" thickBot="1" x14ac:dyDescent="0.35">
      <c r="B8" s="6" t="s">
        <v>10</v>
      </c>
      <c r="C8" s="7">
        <f>SUM(C9:C17)</f>
        <v>9725965193</v>
      </c>
      <c r="D8" s="7">
        <f>SUM(D9:D17)</f>
        <v>9490634081</v>
      </c>
      <c r="E8" s="7">
        <f>SUM(E9:E17)</f>
        <v>235331112</v>
      </c>
      <c r="F8" s="8">
        <f t="shared" ref="F8:F63" si="1">+D8/C8</f>
        <v>0.97580382950893418</v>
      </c>
      <c r="G8" s="7">
        <f>SUM(G9:G17)</f>
        <v>9490634081</v>
      </c>
      <c r="H8" s="9">
        <f>G8/C8</f>
        <v>0.97580382950893418</v>
      </c>
      <c r="I8" s="7">
        <f t="shared" si="0"/>
        <v>235331112</v>
      </c>
      <c r="J8" s="7">
        <f>SUM(J9:J17)</f>
        <v>9489408683</v>
      </c>
      <c r="K8" s="9">
        <f t="shared" ref="K8:K72" si="2">J8/C8</f>
        <v>0.97567783707777866</v>
      </c>
      <c r="L8" s="7">
        <f t="shared" ref="L8:L72" si="3">C8-J8</f>
        <v>236556510</v>
      </c>
      <c r="M8" s="51"/>
    </row>
    <row r="9" spans="2:13" ht="25.4" customHeight="1" thickBot="1" x14ac:dyDescent="0.35">
      <c r="B9" s="10" t="s">
        <v>11</v>
      </c>
      <c r="C9" s="11">
        <v>7016752194</v>
      </c>
      <c r="D9" s="11">
        <v>6998718392</v>
      </c>
      <c r="E9" s="12">
        <f>+C9-D9</f>
        <v>18033802</v>
      </c>
      <c r="F9" s="13">
        <f t="shared" si="1"/>
        <v>0.99742989327520781</v>
      </c>
      <c r="G9" s="11">
        <v>6998718392</v>
      </c>
      <c r="H9" s="14">
        <f t="shared" ref="H9:H32" si="4">+G9/C9</f>
        <v>0.99742989327520781</v>
      </c>
      <c r="I9" s="12">
        <f t="shared" si="0"/>
        <v>18033802</v>
      </c>
      <c r="J9" s="11">
        <v>6998718392</v>
      </c>
      <c r="K9" s="14">
        <f t="shared" si="2"/>
        <v>0.99742989327520781</v>
      </c>
      <c r="L9" s="12">
        <f t="shared" si="3"/>
        <v>18033802</v>
      </c>
      <c r="M9" s="52"/>
    </row>
    <row r="10" spans="2:13" ht="28" customHeight="1" thickBot="1" x14ac:dyDescent="0.35">
      <c r="B10" s="10" t="s">
        <v>12</v>
      </c>
      <c r="C10" s="11">
        <v>832642015</v>
      </c>
      <c r="D10" s="11">
        <v>744506048</v>
      </c>
      <c r="E10" s="12">
        <f t="shared" ref="E10:E33" si="5">+C10-D10</f>
        <v>88135967</v>
      </c>
      <c r="F10" s="13">
        <f t="shared" si="1"/>
        <v>0.89414902753856351</v>
      </c>
      <c r="G10" s="11">
        <v>744506048</v>
      </c>
      <c r="H10" s="14">
        <f t="shared" si="4"/>
        <v>0.89414902753856351</v>
      </c>
      <c r="I10" s="12">
        <f t="shared" si="0"/>
        <v>88135967</v>
      </c>
      <c r="J10" s="11">
        <v>744506048</v>
      </c>
      <c r="K10" s="14">
        <f t="shared" si="2"/>
        <v>0.89414902753856351</v>
      </c>
      <c r="L10" s="12">
        <f t="shared" si="3"/>
        <v>88135967</v>
      </c>
      <c r="M10" s="52"/>
    </row>
    <row r="11" spans="2:13" ht="29.7" customHeight="1" thickBot="1" x14ac:dyDescent="0.35">
      <c r="B11" s="10" t="s">
        <v>13</v>
      </c>
      <c r="C11" s="11">
        <v>4826308</v>
      </c>
      <c r="D11" s="11">
        <v>4730768</v>
      </c>
      <c r="E11" s="12">
        <f t="shared" si="5"/>
        <v>95540</v>
      </c>
      <c r="F11" s="13">
        <f t="shared" si="1"/>
        <v>0.98020433010077268</v>
      </c>
      <c r="G11" s="11">
        <v>4730768</v>
      </c>
      <c r="H11" s="14">
        <f t="shared" si="4"/>
        <v>0.98020433010077268</v>
      </c>
      <c r="I11" s="12">
        <f t="shared" si="0"/>
        <v>95540</v>
      </c>
      <c r="J11" s="11">
        <v>4730768</v>
      </c>
      <c r="K11" s="14">
        <f t="shared" si="2"/>
        <v>0.98020433010077268</v>
      </c>
      <c r="L11" s="12">
        <f t="shared" si="3"/>
        <v>95540</v>
      </c>
      <c r="M11" s="52"/>
    </row>
    <row r="12" spans="2:13" ht="25.4" customHeight="1" thickBot="1" x14ac:dyDescent="0.35">
      <c r="B12" s="10" t="s">
        <v>14</v>
      </c>
      <c r="C12" s="11">
        <v>6917400</v>
      </c>
      <c r="D12" s="11">
        <v>6658200</v>
      </c>
      <c r="E12" s="12">
        <f t="shared" si="5"/>
        <v>259200</v>
      </c>
      <c r="F12" s="13">
        <f t="shared" si="1"/>
        <v>0.9625292740046838</v>
      </c>
      <c r="G12" s="11">
        <v>6658200</v>
      </c>
      <c r="H12" s="14">
        <f t="shared" si="4"/>
        <v>0.9625292740046838</v>
      </c>
      <c r="I12" s="12">
        <f t="shared" si="0"/>
        <v>259200</v>
      </c>
      <c r="J12" s="11">
        <v>6658200</v>
      </c>
      <c r="K12" s="14">
        <f t="shared" si="2"/>
        <v>0.9625292740046838</v>
      </c>
      <c r="L12" s="12">
        <f t="shared" si="3"/>
        <v>259200</v>
      </c>
      <c r="M12" s="52"/>
    </row>
    <row r="13" spans="2:13" ht="27" customHeight="1" thickBot="1" x14ac:dyDescent="0.35">
      <c r="B13" s="10" t="s">
        <v>15</v>
      </c>
      <c r="C13" s="11">
        <v>370844078</v>
      </c>
      <c r="D13" s="11">
        <v>349257971</v>
      </c>
      <c r="E13" s="12">
        <f t="shared" si="5"/>
        <v>21586107</v>
      </c>
      <c r="F13" s="13">
        <f t="shared" si="1"/>
        <v>0.94179195980042052</v>
      </c>
      <c r="G13" s="11">
        <v>349257971</v>
      </c>
      <c r="H13" s="14">
        <f t="shared" si="4"/>
        <v>0.94179195980042052</v>
      </c>
      <c r="I13" s="12">
        <f t="shared" si="0"/>
        <v>21586107</v>
      </c>
      <c r="J13" s="11">
        <v>349257971</v>
      </c>
      <c r="K13" s="14">
        <f t="shared" si="2"/>
        <v>0.94179195980042052</v>
      </c>
      <c r="L13" s="12">
        <f t="shared" si="3"/>
        <v>21586107</v>
      </c>
      <c r="M13" s="52"/>
    </row>
    <row r="14" spans="2:13" ht="35.15" customHeight="1" thickBot="1" x14ac:dyDescent="0.35">
      <c r="B14" s="10" t="s">
        <v>16</v>
      </c>
      <c r="C14" s="11">
        <v>257302717</v>
      </c>
      <c r="D14" s="11">
        <v>246640365</v>
      </c>
      <c r="E14" s="12">
        <f t="shared" si="5"/>
        <v>10662352</v>
      </c>
      <c r="F14" s="13">
        <f t="shared" si="1"/>
        <v>0.95856105942324732</v>
      </c>
      <c r="G14" s="11">
        <v>246640365</v>
      </c>
      <c r="H14" s="14">
        <f t="shared" si="4"/>
        <v>0.95856105942324732</v>
      </c>
      <c r="I14" s="12">
        <f t="shared" si="0"/>
        <v>10662352</v>
      </c>
      <c r="J14" s="11">
        <v>246640365</v>
      </c>
      <c r="K14" s="14">
        <f t="shared" si="2"/>
        <v>0.95856105942324732</v>
      </c>
      <c r="L14" s="12">
        <f t="shared" si="3"/>
        <v>10662352</v>
      </c>
      <c r="M14" s="52"/>
    </row>
    <row r="15" spans="2:13" ht="42.75" customHeight="1" thickBot="1" x14ac:dyDescent="0.35">
      <c r="B15" s="10" t="s">
        <v>17</v>
      </c>
      <c r="C15" s="11">
        <v>31628792</v>
      </c>
      <c r="D15" s="11">
        <v>22887059</v>
      </c>
      <c r="E15" s="12">
        <f t="shared" si="5"/>
        <v>8741733</v>
      </c>
      <c r="F15" s="13">
        <f t="shared" si="1"/>
        <v>0.72361470523439531</v>
      </c>
      <c r="G15" s="11">
        <v>22887059</v>
      </c>
      <c r="H15" s="14">
        <f t="shared" si="4"/>
        <v>0.72361470523439531</v>
      </c>
      <c r="I15" s="12">
        <f t="shared" si="0"/>
        <v>8741733</v>
      </c>
      <c r="J15" s="11">
        <v>21661661</v>
      </c>
      <c r="K15" s="14">
        <f t="shared" si="2"/>
        <v>0.68487158788739066</v>
      </c>
      <c r="L15" s="12">
        <f t="shared" si="3"/>
        <v>9967131</v>
      </c>
      <c r="M15" s="52"/>
    </row>
    <row r="16" spans="2:13" ht="33" customHeight="1" thickBot="1" x14ac:dyDescent="0.35">
      <c r="B16" s="10" t="s">
        <v>18</v>
      </c>
      <c r="C16" s="11">
        <v>804783156</v>
      </c>
      <c r="D16" s="11">
        <v>741678765</v>
      </c>
      <c r="E16" s="12">
        <f t="shared" si="5"/>
        <v>63104391</v>
      </c>
      <c r="F16" s="13">
        <f t="shared" si="1"/>
        <v>0.92158833031043208</v>
      </c>
      <c r="G16" s="11">
        <v>741678765</v>
      </c>
      <c r="H16" s="14">
        <f t="shared" si="4"/>
        <v>0.92158833031043208</v>
      </c>
      <c r="I16" s="12">
        <f t="shared" si="0"/>
        <v>63104391</v>
      </c>
      <c r="J16" s="11">
        <v>741678765</v>
      </c>
      <c r="K16" s="14">
        <f t="shared" si="2"/>
        <v>0.92158833031043208</v>
      </c>
      <c r="L16" s="12">
        <f t="shared" si="3"/>
        <v>63104391</v>
      </c>
      <c r="M16" s="52"/>
    </row>
    <row r="17" spans="2:13" ht="33" customHeight="1" thickBot="1" x14ac:dyDescent="0.35">
      <c r="B17" s="10" t="s">
        <v>19</v>
      </c>
      <c r="C17" s="11">
        <v>400268533</v>
      </c>
      <c r="D17" s="11">
        <v>375556513</v>
      </c>
      <c r="E17" s="12">
        <f t="shared" si="5"/>
        <v>24712020</v>
      </c>
      <c r="F17" s="13">
        <f t="shared" si="1"/>
        <v>0.93826139713061085</v>
      </c>
      <c r="G17" s="11">
        <v>375556513</v>
      </c>
      <c r="H17" s="14">
        <f t="shared" si="4"/>
        <v>0.93826139713061085</v>
      </c>
      <c r="I17" s="12">
        <f t="shared" si="0"/>
        <v>24712020</v>
      </c>
      <c r="J17" s="11">
        <v>375556513</v>
      </c>
      <c r="K17" s="14">
        <f t="shared" si="2"/>
        <v>0.93826139713061085</v>
      </c>
      <c r="L17" s="12">
        <f t="shared" si="3"/>
        <v>24712020</v>
      </c>
      <c r="M17" s="52"/>
    </row>
    <row r="18" spans="2:13" ht="33.75" customHeight="1" thickBot="1" x14ac:dyDescent="0.35">
      <c r="B18" s="15" t="s">
        <v>20</v>
      </c>
      <c r="C18" s="7">
        <f>SUM(C19:C25)</f>
        <v>3449475941</v>
      </c>
      <c r="D18" s="7">
        <f>SUM(D19:D25)</f>
        <v>3420367374</v>
      </c>
      <c r="E18" s="7">
        <f>+C18-D18</f>
        <v>29108567</v>
      </c>
      <c r="F18" s="8">
        <f>+D18/C18</f>
        <v>0.99156145237773086</v>
      </c>
      <c r="G18" s="7">
        <f>SUM(G19:G25)</f>
        <v>3420367374</v>
      </c>
      <c r="H18" s="9">
        <f t="shared" si="4"/>
        <v>0.99156145237773086</v>
      </c>
      <c r="I18" s="7">
        <f t="shared" si="0"/>
        <v>29108567</v>
      </c>
      <c r="J18" s="7">
        <f>SUM(J19:J25)</f>
        <v>3420367374</v>
      </c>
      <c r="K18" s="9">
        <f t="shared" si="2"/>
        <v>0.99156145237773086</v>
      </c>
      <c r="L18" s="7">
        <f t="shared" si="3"/>
        <v>29108567</v>
      </c>
      <c r="M18" s="52"/>
    </row>
    <row r="19" spans="2:13" ht="35.700000000000003" customHeight="1" thickBot="1" x14ac:dyDescent="0.35">
      <c r="B19" s="10" t="s">
        <v>21</v>
      </c>
      <c r="C19" s="11">
        <v>1009972526</v>
      </c>
      <c r="D19" s="11">
        <v>1002484600</v>
      </c>
      <c r="E19" s="12">
        <f t="shared" si="5"/>
        <v>7487926</v>
      </c>
      <c r="F19" s="13">
        <f t="shared" si="1"/>
        <v>0.99258601020598458</v>
      </c>
      <c r="G19" s="11">
        <v>1002484600</v>
      </c>
      <c r="H19" s="14">
        <f t="shared" si="4"/>
        <v>0.99258601020598458</v>
      </c>
      <c r="I19" s="12">
        <f t="shared" si="0"/>
        <v>7487926</v>
      </c>
      <c r="J19" s="11">
        <v>1002484600</v>
      </c>
      <c r="K19" s="14">
        <f t="shared" si="2"/>
        <v>0.99258601020598458</v>
      </c>
      <c r="L19" s="12">
        <f t="shared" si="3"/>
        <v>7487926</v>
      </c>
      <c r="M19" s="52"/>
    </row>
    <row r="20" spans="2:13" ht="34" customHeight="1" thickBot="1" x14ac:dyDescent="0.35">
      <c r="B20" s="10" t="s">
        <v>22</v>
      </c>
      <c r="C20" s="11">
        <v>715334663</v>
      </c>
      <c r="D20" s="11">
        <v>710242300</v>
      </c>
      <c r="E20" s="12">
        <f t="shared" si="5"/>
        <v>5092363</v>
      </c>
      <c r="F20" s="13">
        <f t="shared" si="1"/>
        <v>0.9928811460377952</v>
      </c>
      <c r="G20" s="11">
        <v>710242300</v>
      </c>
      <c r="H20" s="14">
        <f t="shared" si="4"/>
        <v>0.9928811460377952</v>
      </c>
      <c r="I20" s="12">
        <f t="shared" si="0"/>
        <v>5092363</v>
      </c>
      <c r="J20" s="11">
        <v>710242300</v>
      </c>
      <c r="K20" s="14">
        <f t="shared" si="2"/>
        <v>0.9928811460377952</v>
      </c>
      <c r="L20" s="12">
        <f t="shared" si="3"/>
        <v>5092363</v>
      </c>
      <c r="M20" s="52"/>
    </row>
    <row r="21" spans="2:13" ht="26.15" customHeight="1" thickBot="1" x14ac:dyDescent="0.35">
      <c r="B21" s="10" t="s">
        <v>23</v>
      </c>
      <c r="C21" s="11">
        <v>803590757</v>
      </c>
      <c r="D21" s="11">
        <v>797373974</v>
      </c>
      <c r="E21" s="12">
        <f t="shared" si="5"/>
        <v>6216783</v>
      </c>
      <c r="F21" s="13">
        <f t="shared" si="1"/>
        <v>0.99226374501467796</v>
      </c>
      <c r="G21" s="11">
        <v>797373974</v>
      </c>
      <c r="H21" s="14">
        <f t="shared" si="4"/>
        <v>0.99226374501467796</v>
      </c>
      <c r="I21" s="12">
        <f t="shared" si="0"/>
        <v>6216783</v>
      </c>
      <c r="J21" s="11">
        <v>797373974</v>
      </c>
      <c r="K21" s="14">
        <f t="shared" si="2"/>
        <v>0.99226374501467796</v>
      </c>
      <c r="L21" s="12">
        <f t="shared" si="3"/>
        <v>6216783</v>
      </c>
      <c r="M21" s="52"/>
    </row>
    <row r="22" spans="2:13" ht="33.450000000000003" customHeight="1" thickBot="1" x14ac:dyDescent="0.35">
      <c r="B22" s="10" t="s">
        <v>24</v>
      </c>
      <c r="C22" s="11">
        <v>374648112</v>
      </c>
      <c r="D22" s="11">
        <v>370876000</v>
      </c>
      <c r="E22" s="12">
        <f t="shared" si="5"/>
        <v>3772112</v>
      </c>
      <c r="F22" s="13">
        <f t="shared" si="1"/>
        <v>0.98993158678989956</v>
      </c>
      <c r="G22" s="11">
        <v>370876000</v>
      </c>
      <c r="H22" s="14">
        <f t="shared" si="4"/>
        <v>0.98993158678989956</v>
      </c>
      <c r="I22" s="12">
        <f t="shared" si="0"/>
        <v>3772112</v>
      </c>
      <c r="J22" s="11">
        <v>370876000</v>
      </c>
      <c r="K22" s="14">
        <f t="shared" si="2"/>
        <v>0.98993158678989956</v>
      </c>
      <c r="L22" s="12">
        <f t="shared" si="3"/>
        <v>3772112</v>
      </c>
      <c r="M22" s="52"/>
    </row>
    <row r="23" spans="2:13" ht="40.4" customHeight="1" thickBot="1" x14ac:dyDescent="0.35">
      <c r="B23" s="10" t="s">
        <v>25</v>
      </c>
      <c r="C23" s="11">
        <v>77619007</v>
      </c>
      <c r="D23" s="11">
        <v>75759900</v>
      </c>
      <c r="E23" s="12">
        <f t="shared" si="5"/>
        <v>1859107</v>
      </c>
      <c r="F23" s="13">
        <f t="shared" si="1"/>
        <v>0.97604830218969429</v>
      </c>
      <c r="G23" s="11">
        <v>75759900</v>
      </c>
      <c r="H23" s="14">
        <f t="shared" si="4"/>
        <v>0.97604830218969429</v>
      </c>
      <c r="I23" s="12">
        <f t="shared" si="0"/>
        <v>1859107</v>
      </c>
      <c r="J23" s="11">
        <v>75759900</v>
      </c>
      <c r="K23" s="14">
        <f t="shared" si="2"/>
        <v>0.97604830218969429</v>
      </c>
      <c r="L23" s="12">
        <f t="shared" si="3"/>
        <v>1859107</v>
      </c>
      <c r="M23" s="52"/>
    </row>
    <row r="24" spans="2:13" ht="26.15" customHeight="1" thickBot="1" x14ac:dyDescent="0.35">
      <c r="B24" s="10" t="s">
        <v>26</v>
      </c>
      <c r="C24" s="11">
        <v>280986363</v>
      </c>
      <c r="D24" s="11">
        <v>278174500</v>
      </c>
      <c r="E24" s="12">
        <f t="shared" si="5"/>
        <v>2811863</v>
      </c>
      <c r="F24" s="13">
        <f t="shared" si="1"/>
        <v>0.98999288445895151</v>
      </c>
      <c r="G24" s="11">
        <v>278174500</v>
      </c>
      <c r="H24" s="14">
        <f t="shared" si="4"/>
        <v>0.98999288445895151</v>
      </c>
      <c r="I24" s="12">
        <f t="shared" si="0"/>
        <v>2811863</v>
      </c>
      <c r="J24" s="11">
        <v>278174500</v>
      </c>
      <c r="K24" s="14">
        <f t="shared" si="2"/>
        <v>0.98999288445895151</v>
      </c>
      <c r="L24" s="12">
        <f t="shared" si="3"/>
        <v>2811863</v>
      </c>
      <c r="M24" s="52"/>
    </row>
    <row r="25" spans="2:13" ht="26.15" customHeight="1" thickBot="1" x14ac:dyDescent="0.35">
      <c r="B25" s="10" t="s">
        <v>27</v>
      </c>
      <c r="C25" s="11">
        <v>187324513</v>
      </c>
      <c r="D25" s="11">
        <v>185456100</v>
      </c>
      <c r="E25" s="12">
        <f t="shared" si="5"/>
        <v>1868413</v>
      </c>
      <c r="F25" s="13">
        <f t="shared" si="1"/>
        <v>0.99002579550280212</v>
      </c>
      <c r="G25" s="11">
        <v>185456100</v>
      </c>
      <c r="H25" s="14">
        <f t="shared" si="4"/>
        <v>0.99002579550280212</v>
      </c>
      <c r="I25" s="12">
        <f t="shared" si="0"/>
        <v>1868413</v>
      </c>
      <c r="J25" s="11">
        <v>185456100</v>
      </c>
      <c r="K25" s="14">
        <f t="shared" si="2"/>
        <v>0.99002579550280212</v>
      </c>
      <c r="L25" s="12">
        <f t="shared" si="3"/>
        <v>1868413</v>
      </c>
      <c r="M25" s="52"/>
    </row>
    <row r="26" spans="2:13" ht="43.5" customHeight="1" thickBot="1" x14ac:dyDescent="0.35">
      <c r="B26" s="15" t="s">
        <v>28</v>
      </c>
      <c r="C26" s="7">
        <f>SUM(C27:C32)</f>
        <v>1512923575</v>
      </c>
      <c r="D26" s="7">
        <f>SUM(D27:D32)</f>
        <v>1224822090</v>
      </c>
      <c r="E26" s="7">
        <f>+C26-D26</f>
        <v>288101485</v>
      </c>
      <c r="F26" s="8">
        <f>+D26/C26</f>
        <v>0.80957300833916879</v>
      </c>
      <c r="G26" s="7">
        <f>SUM(G27:G32)</f>
        <v>1224822090</v>
      </c>
      <c r="H26" s="9">
        <f t="shared" si="4"/>
        <v>0.80957300833916879</v>
      </c>
      <c r="I26" s="7">
        <f t="shared" si="0"/>
        <v>288101485</v>
      </c>
      <c r="J26" s="7">
        <f>SUM(J27:J32)</f>
        <v>1224822090</v>
      </c>
      <c r="K26" s="9">
        <f t="shared" si="2"/>
        <v>0.80957300833916879</v>
      </c>
      <c r="L26" s="7">
        <f t="shared" si="3"/>
        <v>288101485</v>
      </c>
      <c r="M26" s="52"/>
    </row>
    <row r="27" spans="2:13" ht="32.15" customHeight="1" thickBot="1" x14ac:dyDescent="0.35">
      <c r="B27" s="10" t="s">
        <v>29</v>
      </c>
      <c r="C27" s="11">
        <v>570914368</v>
      </c>
      <c r="D27" s="11">
        <v>385087493</v>
      </c>
      <c r="E27" s="12">
        <f t="shared" si="5"/>
        <v>185826875</v>
      </c>
      <c r="F27" s="13">
        <f>+D27/C27</f>
        <v>0.67451007468776825</v>
      </c>
      <c r="G27" s="11">
        <v>385087493</v>
      </c>
      <c r="H27" s="14">
        <f t="shared" si="4"/>
        <v>0.67451007468776825</v>
      </c>
      <c r="I27" s="12">
        <f t="shared" si="0"/>
        <v>185826875</v>
      </c>
      <c r="J27" s="11">
        <v>385087493</v>
      </c>
      <c r="K27" s="14">
        <f t="shared" si="2"/>
        <v>0.67451007468776825</v>
      </c>
      <c r="L27" s="12">
        <f t="shared" si="3"/>
        <v>185826875</v>
      </c>
      <c r="M27" s="52"/>
    </row>
    <row r="28" spans="2:13" ht="32.15" customHeight="1" thickBot="1" x14ac:dyDescent="0.35">
      <c r="B28" s="10" t="s">
        <v>30</v>
      </c>
      <c r="C28" s="11">
        <v>157340457</v>
      </c>
      <c r="D28" s="11">
        <v>140912632</v>
      </c>
      <c r="E28" s="12">
        <f t="shared" si="5"/>
        <v>16427825</v>
      </c>
      <c r="F28" s="13">
        <f t="shared" ref="F28:F32" si="6">+D28/C28</f>
        <v>0.89559058545253878</v>
      </c>
      <c r="G28" s="11">
        <v>140912632</v>
      </c>
      <c r="H28" s="14">
        <f t="shared" si="4"/>
        <v>0.89559058545253878</v>
      </c>
      <c r="I28" s="12">
        <f t="shared" si="0"/>
        <v>16427825</v>
      </c>
      <c r="J28" s="11">
        <v>140912632</v>
      </c>
      <c r="K28" s="14">
        <f t="shared" si="2"/>
        <v>0.89559058545253878</v>
      </c>
      <c r="L28" s="12">
        <f t="shared" si="3"/>
        <v>16427825</v>
      </c>
      <c r="M28" s="52"/>
    </row>
    <row r="29" spans="2:13" ht="32.15" customHeight="1" thickBot="1" x14ac:dyDescent="0.35">
      <c r="B29" s="10" t="s">
        <v>31</v>
      </c>
      <c r="C29" s="11">
        <v>50697460</v>
      </c>
      <c r="D29" s="11">
        <v>43201880</v>
      </c>
      <c r="E29" s="12">
        <f t="shared" si="5"/>
        <v>7495580</v>
      </c>
      <c r="F29" s="13">
        <f t="shared" si="6"/>
        <v>0.85215077836246633</v>
      </c>
      <c r="G29" s="11">
        <v>43201880</v>
      </c>
      <c r="H29" s="14">
        <f t="shared" si="4"/>
        <v>0.85215077836246633</v>
      </c>
      <c r="I29" s="12">
        <f t="shared" si="0"/>
        <v>7495580</v>
      </c>
      <c r="J29" s="11">
        <v>43201880</v>
      </c>
      <c r="K29" s="14">
        <f t="shared" si="2"/>
        <v>0.85215077836246633</v>
      </c>
      <c r="L29" s="12">
        <f t="shared" si="3"/>
        <v>7495580</v>
      </c>
      <c r="M29" s="52"/>
    </row>
    <row r="30" spans="2:13" ht="32.15" customHeight="1" thickBot="1" x14ac:dyDescent="0.35">
      <c r="B30" s="10" t="s">
        <v>32</v>
      </c>
      <c r="C30" s="11">
        <v>408265365</v>
      </c>
      <c r="D30" s="11">
        <v>343111479</v>
      </c>
      <c r="E30" s="12">
        <f t="shared" si="5"/>
        <v>65153886</v>
      </c>
      <c r="F30" s="13">
        <f t="shared" si="6"/>
        <v>0.84041289909566541</v>
      </c>
      <c r="G30" s="11">
        <v>343111479</v>
      </c>
      <c r="H30" s="14">
        <f t="shared" si="4"/>
        <v>0.84041289909566541</v>
      </c>
      <c r="I30" s="12">
        <f t="shared" si="0"/>
        <v>65153886</v>
      </c>
      <c r="J30" s="11">
        <v>343111479</v>
      </c>
      <c r="K30" s="14">
        <f t="shared" si="2"/>
        <v>0.84041289909566541</v>
      </c>
      <c r="L30" s="12">
        <f t="shared" si="3"/>
        <v>65153886</v>
      </c>
      <c r="M30" s="52"/>
    </row>
    <row r="31" spans="2:13" ht="32.15" customHeight="1" thickBot="1" x14ac:dyDescent="0.35">
      <c r="B31" s="10" t="s">
        <v>33</v>
      </c>
      <c r="C31" s="11">
        <v>207326355</v>
      </c>
      <c r="D31" s="11">
        <v>207282321</v>
      </c>
      <c r="E31" s="12">
        <f t="shared" si="5"/>
        <v>44034</v>
      </c>
      <c r="F31" s="13">
        <f t="shared" si="6"/>
        <v>0.99978761021482287</v>
      </c>
      <c r="G31" s="11">
        <v>207282321</v>
      </c>
      <c r="H31" s="14">
        <f t="shared" si="4"/>
        <v>0.99978761021482287</v>
      </c>
      <c r="I31" s="12">
        <f t="shared" si="0"/>
        <v>44034</v>
      </c>
      <c r="J31" s="11">
        <v>207282321</v>
      </c>
      <c r="K31" s="14">
        <f t="shared" si="2"/>
        <v>0.99978761021482287</v>
      </c>
      <c r="L31" s="12">
        <f t="shared" si="3"/>
        <v>44034</v>
      </c>
      <c r="M31" s="52"/>
    </row>
    <row r="32" spans="2:13" ht="32.15" customHeight="1" thickBot="1" x14ac:dyDescent="0.35">
      <c r="B32" s="10" t="s">
        <v>34</v>
      </c>
      <c r="C32" s="11">
        <v>118379570</v>
      </c>
      <c r="D32" s="11">
        <v>105226285</v>
      </c>
      <c r="E32" s="12">
        <f t="shared" si="5"/>
        <v>13153285</v>
      </c>
      <c r="F32" s="13">
        <f t="shared" si="6"/>
        <v>0.88888889358189083</v>
      </c>
      <c r="G32" s="11">
        <v>105226285</v>
      </c>
      <c r="H32" s="14">
        <f t="shared" si="4"/>
        <v>0.88888889358189083</v>
      </c>
      <c r="I32" s="12">
        <f t="shared" si="0"/>
        <v>13153285</v>
      </c>
      <c r="J32" s="11">
        <v>105226285</v>
      </c>
      <c r="K32" s="14">
        <f t="shared" si="2"/>
        <v>0.88888889358189083</v>
      </c>
      <c r="L32" s="12">
        <f t="shared" si="3"/>
        <v>13153285</v>
      </c>
      <c r="M32" s="53"/>
    </row>
    <row r="33" spans="2:14" ht="30" customHeight="1" thickBot="1" x14ac:dyDescent="0.35">
      <c r="B33" s="15" t="s">
        <v>35</v>
      </c>
      <c r="C33" s="7">
        <v>1499935000</v>
      </c>
      <c r="D33" s="7">
        <v>0</v>
      </c>
      <c r="E33" s="7">
        <f t="shared" si="5"/>
        <v>1499935000</v>
      </c>
      <c r="F33" s="8">
        <v>0</v>
      </c>
      <c r="G33" s="7">
        <v>0</v>
      </c>
      <c r="H33" s="9">
        <v>0</v>
      </c>
      <c r="I33" s="7">
        <f t="shared" si="0"/>
        <v>1499935000</v>
      </c>
      <c r="J33" s="7">
        <v>0</v>
      </c>
      <c r="K33" s="9">
        <v>0</v>
      </c>
      <c r="L33" s="7">
        <f t="shared" si="3"/>
        <v>1499935000</v>
      </c>
      <c r="M33" s="16" t="s">
        <v>36</v>
      </c>
    </row>
    <row r="34" spans="2:14" ht="36" customHeight="1" thickBot="1" x14ac:dyDescent="0.35">
      <c r="B34" s="32" t="s">
        <v>37</v>
      </c>
      <c r="C34" s="33">
        <f>SUM(C35:C63)</f>
        <v>3559868291</v>
      </c>
      <c r="D34" s="33">
        <f>SUM(D35:D63)</f>
        <v>3232995785.5600004</v>
      </c>
      <c r="E34" s="33">
        <f>SUM(E36:E63)</f>
        <v>317908071.43999994</v>
      </c>
      <c r="F34" s="34">
        <f t="shared" si="1"/>
        <v>0.90817848338198548</v>
      </c>
      <c r="G34" s="33">
        <f>SUM(G35:G63)</f>
        <v>3232995785.5600004</v>
      </c>
      <c r="H34" s="34">
        <f>G34/C34</f>
        <v>0.90817848338198548</v>
      </c>
      <c r="I34" s="33">
        <f t="shared" si="0"/>
        <v>326872505.43999958</v>
      </c>
      <c r="J34" s="33">
        <f>SUM(J35:J63)</f>
        <v>2982942814.1600003</v>
      </c>
      <c r="K34" s="34">
        <f t="shared" si="2"/>
        <v>0.83793628592985503</v>
      </c>
      <c r="L34" s="33">
        <f t="shared" si="3"/>
        <v>576925476.83999968</v>
      </c>
      <c r="M34" s="35"/>
      <c r="N34" s="17"/>
    </row>
    <row r="35" spans="2:14" ht="32.700000000000003" customHeight="1" thickBot="1" x14ac:dyDescent="0.35">
      <c r="B35" s="10" t="s">
        <v>38</v>
      </c>
      <c r="C35" s="18">
        <v>20185121</v>
      </c>
      <c r="D35" s="18">
        <v>12478210</v>
      </c>
      <c r="E35" s="12">
        <f t="shared" ref="E35:E68" si="7">+C35-D35</f>
        <v>7706911</v>
      </c>
      <c r="F35" s="13">
        <f t="shared" si="1"/>
        <v>0.618188516184768</v>
      </c>
      <c r="G35" s="18">
        <v>12478210</v>
      </c>
      <c r="H35" s="14">
        <f t="shared" ref="H35:H71" si="8">+G35/C35</f>
        <v>0.618188516184768</v>
      </c>
      <c r="I35" s="12">
        <f t="shared" si="0"/>
        <v>7706911</v>
      </c>
      <c r="J35" s="11">
        <v>8167310</v>
      </c>
      <c r="K35" s="14">
        <f t="shared" si="2"/>
        <v>0.40462031414129251</v>
      </c>
      <c r="L35" s="12">
        <f t="shared" si="3"/>
        <v>12017811</v>
      </c>
      <c r="M35" s="19" t="s">
        <v>39</v>
      </c>
    </row>
    <row r="36" spans="2:14" ht="43.5" customHeight="1" thickBot="1" x14ac:dyDescent="0.35">
      <c r="B36" s="10" t="s">
        <v>87</v>
      </c>
      <c r="C36" s="18">
        <v>28499588.879999999</v>
      </c>
      <c r="D36" s="18">
        <v>16785789</v>
      </c>
      <c r="E36" s="12">
        <f t="shared" si="7"/>
        <v>11713799.879999999</v>
      </c>
      <c r="F36" s="13">
        <f t="shared" si="1"/>
        <v>0.58898354887426718</v>
      </c>
      <c r="G36" s="18">
        <v>16785789</v>
      </c>
      <c r="H36" s="14">
        <f t="shared" si="8"/>
        <v>0.58898354887426718</v>
      </c>
      <c r="I36" s="12">
        <f t="shared" si="0"/>
        <v>11713799.879999999</v>
      </c>
      <c r="J36" s="11">
        <v>14672544</v>
      </c>
      <c r="K36" s="14">
        <f t="shared" si="2"/>
        <v>0.51483353187233771</v>
      </c>
      <c r="L36" s="12">
        <f t="shared" si="3"/>
        <v>13827044.879999999</v>
      </c>
      <c r="M36" s="19" t="s">
        <v>40</v>
      </c>
    </row>
    <row r="37" spans="2:14" ht="42.75" customHeight="1" thickBot="1" x14ac:dyDescent="0.35">
      <c r="B37" s="10" t="s">
        <v>41</v>
      </c>
      <c r="C37" s="18">
        <v>20000000</v>
      </c>
      <c r="D37" s="18">
        <v>12830068.18</v>
      </c>
      <c r="E37" s="12">
        <f t="shared" si="7"/>
        <v>7169931.8200000003</v>
      </c>
      <c r="F37" s="13">
        <f t="shared" si="1"/>
        <v>0.64150340900000002</v>
      </c>
      <c r="G37" s="18">
        <v>12830068.18</v>
      </c>
      <c r="H37" s="14">
        <f t="shared" si="8"/>
        <v>0.64150340900000002</v>
      </c>
      <c r="I37" s="12">
        <f t="shared" si="0"/>
        <v>7169931.8200000003</v>
      </c>
      <c r="J37" s="11">
        <v>12287532.93</v>
      </c>
      <c r="K37" s="14">
        <f t="shared" si="2"/>
        <v>0.61437664650000001</v>
      </c>
      <c r="L37" s="12">
        <f t="shared" si="3"/>
        <v>7712467.0700000003</v>
      </c>
      <c r="M37" s="19" t="s">
        <v>42</v>
      </c>
    </row>
    <row r="38" spans="2:14" ht="41.6" customHeight="1" thickBot="1" x14ac:dyDescent="0.35">
      <c r="B38" s="10" t="s">
        <v>43</v>
      </c>
      <c r="C38" s="18">
        <v>1018666</v>
      </c>
      <c r="D38" s="18">
        <v>900800</v>
      </c>
      <c r="E38" s="12">
        <f t="shared" si="7"/>
        <v>117866</v>
      </c>
      <c r="F38" s="13">
        <f t="shared" si="1"/>
        <v>0.88429377244356833</v>
      </c>
      <c r="G38" s="18">
        <v>900800</v>
      </c>
      <c r="H38" s="14">
        <f t="shared" si="8"/>
        <v>0.88429377244356833</v>
      </c>
      <c r="I38" s="12">
        <f t="shared" si="0"/>
        <v>117866</v>
      </c>
      <c r="J38" s="11">
        <v>900800</v>
      </c>
      <c r="K38" s="14">
        <f t="shared" si="2"/>
        <v>0.88429377244356833</v>
      </c>
      <c r="L38" s="12">
        <f t="shared" si="3"/>
        <v>117866</v>
      </c>
      <c r="M38" s="19" t="s">
        <v>44</v>
      </c>
    </row>
    <row r="39" spans="2:14" ht="41.6" customHeight="1" thickBot="1" x14ac:dyDescent="0.35">
      <c r="B39" s="10" t="s">
        <v>123</v>
      </c>
      <c r="C39" s="18">
        <v>9000000</v>
      </c>
      <c r="D39" s="18">
        <v>8524104</v>
      </c>
      <c r="E39" s="12"/>
      <c r="F39" s="13"/>
      <c r="G39" s="18">
        <v>8524104</v>
      </c>
      <c r="H39" s="14"/>
      <c r="I39" s="12"/>
      <c r="J39" s="11">
        <v>8524104</v>
      </c>
      <c r="K39" s="14"/>
      <c r="L39" s="12"/>
      <c r="M39" s="19" t="s">
        <v>126</v>
      </c>
    </row>
    <row r="40" spans="2:14" ht="36" customHeight="1" thickBot="1" x14ac:dyDescent="0.35">
      <c r="B40" s="10" t="s">
        <v>118</v>
      </c>
      <c r="C40" s="18">
        <v>19730000</v>
      </c>
      <c r="D40" s="18">
        <v>18608253</v>
      </c>
      <c r="E40" s="12">
        <f t="shared" si="7"/>
        <v>1121747</v>
      </c>
      <c r="F40" s="13">
        <f t="shared" si="1"/>
        <v>0.94314510897111004</v>
      </c>
      <c r="G40" s="18">
        <v>18608253</v>
      </c>
      <c r="H40" s="14">
        <f t="shared" si="8"/>
        <v>0.94314510897111004</v>
      </c>
      <c r="I40" s="12">
        <f t="shared" si="0"/>
        <v>1121747</v>
      </c>
      <c r="J40" s="11">
        <v>18608253</v>
      </c>
      <c r="K40" s="14">
        <f t="shared" ref="K40" si="9">J40/C40</f>
        <v>0.94314510897111004</v>
      </c>
      <c r="L40" s="12">
        <f t="shared" ref="L40" si="10">C40-J40</f>
        <v>1121747</v>
      </c>
      <c r="M40" s="19" t="s">
        <v>119</v>
      </c>
    </row>
    <row r="41" spans="2:14" ht="36" customHeight="1" thickBot="1" x14ac:dyDescent="0.35">
      <c r="B41" s="10" t="s">
        <v>124</v>
      </c>
      <c r="C41" s="18">
        <v>4000000</v>
      </c>
      <c r="D41" s="18">
        <v>3600000</v>
      </c>
      <c r="E41" s="12"/>
      <c r="F41" s="13"/>
      <c r="G41" s="18">
        <v>3600000</v>
      </c>
      <c r="H41" s="14"/>
      <c r="I41" s="12"/>
      <c r="J41" s="11">
        <v>3600000</v>
      </c>
      <c r="K41" s="14"/>
      <c r="L41" s="12"/>
      <c r="M41" s="19" t="s">
        <v>127</v>
      </c>
    </row>
    <row r="42" spans="2:14" ht="36" customHeight="1" thickBot="1" x14ac:dyDescent="0.35">
      <c r="B42" s="10" t="s">
        <v>125</v>
      </c>
      <c r="C42" s="18">
        <v>55853277</v>
      </c>
      <c r="D42" s="18">
        <v>55471650</v>
      </c>
      <c r="E42" s="12"/>
      <c r="F42" s="13"/>
      <c r="G42" s="18">
        <v>55471650</v>
      </c>
      <c r="H42" s="14"/>
      <c r="I42" s="12"/>
      <c r="J42" s="11">
        <v>0</v>
      </c>
      <c r="K42" s="14"/>
      <c r="L42" s="12"/>
      <c r="M42" s="19" t="s">
        <v>128</v>
      </c>
    </row>
    <row r="43" spans="2:14" ht="25.5" customHeight="1" thickBot="1" x14ac:dyDescent="0.35">
      <c r="B43" s="10" t="s">
        <v>45</v>
      </c>
      <c r="C43" s="18">
        <v>1822823</v>
      </c>
      <c r="D43" s="18">
        <v>1227564.6000000001</v>
      </c>
      <c r="E43" s="12">
        <f t="shared" si="7"/>
        <v>595258.39999999991</v>
      </c>
      <c r="F43" s="13">
        <f t="shared" si="1"/>
        <v>0.67344146963254259</v>
      </c>
      <c r="G43" s="18">
        <v>1227564.6000000001</v>
      </c>
      <c r="H43" s="14">
        <f t="shared" si="8"/>
        <v>0.67344146963254259</v>
      </c>
      <c r="I43" s="12">
        <f t="shared" si="0"/>
        <v>595258.39999999991</v>
      </c>
      <c r="J43" s="11">
        <v>176741.6</v>
      </c>
      <c r="K43" s="14">
        <f t="shared" si="2"/>
        <v>9.6960374101050961E-2</v>
      </c>
      <c r="L43" s="12">
        <f t="shared" si="3"/>
        <v>1646081.4</v>
      </c>
      <c r="M43" s="19" t="s">
        <v>97</v>
      </c>
    </row>
    <row r="44" spans="2:14" ht="44.7" customHeight="1" thickBot="1" x14ac:dyDescent="0.35">
      <c r="B44" s="10" t="s">
        <v>46</v>
      </c>
      <c r="C44" s="18">
        <v>364416627</v>
      </c>
      <c r="D44" s="18">
        <v>364413376</v>
      </c>
      <c r="E44" s="12">
        <f t="shared" si="7"/>
        <v>3251</v>
      </c>
      <c r="F44" s="13">
        <f t="shared" si="1"/>
        <v>0.99999107889223726</v>
      </c>
      <c r="G44" s="18">
        <v>364413376</v>
      </c>
      <c r="H44" s="14">
        <f t="shared" si="8"/>
        <v>0.99999107889223726</v>
      </c>
      <c r="I44" s="12">
        <f t="shared" si="0"/>
        <v>3251</v>
      </c>
      <c r="J44" s="11">
        <v>317126817.47000003</v>
      </c>
      <c r="K44" s="14">
        <f t="shared" si="2"/>
        <v>0.87023147127147971</v>
      </c>
      <c r="L44" s="12">
        <f t="shared" si="3"/>
        <v>47289809.529999971</v>
      </c>
      <c r="M44" s="19" t="s">
        <v>98</v>
      </c>
    </row>
    <row r="45" spans="2:14" ht="30.45" customHeight="1" thickBot="1" x14ac:dyDescent="0.35">
      <c r="B45" s="10" t="s">
        <v>47</v>
      </c>
      <c r="C45" s="18">
        <v>70000000</v>
      </c>
      <c r="D45" s="18">
        <v>69666632</v>
      </c>
      <c r="E45" s="12">
        <f t="shared" si="7"/>
        <v>333368</v>
      </c>
      <c r="F45" s="13">
        <f t="shared" si="1"/>
        <v>0.99523759999999994</v>
      </c>
      <c r="G45" s="18">
        <v>69666632</v>
      </c>
      <c r="H45" s="14">
        <f t="shared" si="8"/>
        <v>0.99523759999999994</v>
      </c>
      <c r="I45" s="12">
        <f t="shared" si="0"/>
        <v>333368</v>
      </c>
      <c r="J45" s="11">
        <v>69666632</v>
      </c>
      <c r="K45" s="14">
        <f t="shared" si="2"/>
        <v>0.99523759999999994</v>
      </c>
      <c r="L45" s="12">
        <f t="shared" si="3"/>
        <v>333368</v>
      </c>
      <c r="M45" s="19" t="s">
        <v>48</v>
      </c>
    </row>
    <row r="46" spans="2:14" ht="45" customHeight="1" thickBot="1" x14ac:dyDescent="0.35">
      <c r="B46" s="10" t="s">
        <v>49</v>
      </c>
      <c r="C46" s="18">
        <v>96047056.719999999</v>
      </c>
      <c r="D46" s="18">
        <v>82404297.299999997</v>
      </c>
      <c r="E46" s="12">
        <f t="shared" si="7"/>
        <v>13642759.420000002</v>
      </c>
      <c r="F46" s="13">
        <f t="shared" si="1"/>
        <v>0.85795754824875181</v>
      </c>
      <c r="G46" s="18">
        <v>82404297.299999997</v>
      </c>
      <c r="H46" s="14">
        <f t="shared" si="8"/>
        <v>0.85795754824875181</v>
      </c>
      <c r="I46" s="12">
        <f t="shared" si="0"/>
        <v>13642759.420000002</v>
      </c>
      <c r="J46" s="11">
        <v>76029239.780000001</v>
      </c>
      <c r="K46" s="14">
        <f t="shared" si="2"/>
        <v>0.79158323405623254</v>
      </c>
      <c r="L46" s="12">
        <f t="shared" si="3"/>
        <v>20017816.939999998</v>
      </c>
      <c r="M46" s="19" t="s">
        <v>99</v>
      </c>
    </row>
    <row r="47" spans="2:14" ht="63" customHeight="1" thickBot="1" x14ac:dyDescent="0.35">
      <c r="B47" s="10" t="s">
        <v>50</v>
      </c>
      <c r="C47" s="18">
        <v>444844164</v>
      </c>
      <c r="D47" s="18">
        <v>384169074.22000003</v>
      </c>
      <c r="E47" s="12">
        <f t="shared" si="7"/>
        <v>60675089.779999971</v>
      </c>
      <c r="F47" s="13">
        <f t="shared" si="1"/>
        <v>0.86360371858222251</v>
      </c>
      <c r="G47" s="18">
        <v>384169074.22000003</v>
      </c>
      <c r="H47" s="14">
        <f t="shared" si="8"/>
        <v>0.86360371858222251</v>
      </c>
      <c r="I47" s="12">
        <f t="shared" si="0"/>
        <v>60675089.779999971</v>
      </c>
      <c r="J47" s="11">
        <v>384169074.22000003</v>
      </c>
      <c r="K47" s="14">
        <f t="shared" si="2"/>
        <v>0.86360371858222251</v>
      </c>
      <c r="L47" s="12">
        <f t="shared" si="3"/>
        <v>60675089.779999971</v>
      </c>
      <c r="M47" s="20" t="s">
        <v>51</v>
      </c>
    </row>
    <row r="48" spans="2:14" ht="43" customHeight="1" thickBot="1" x14ac:dyDescent="0.35">
      <c r="B48" s="10" t="s">
        <v>52</v>
      </c>
      <c r="C48" s="18">
        <v>12000000</v>
      </c>
      <c r="D48" s="18">
        <v>11917000</v>
      </c>
      <c r="E48" s="12">
        <f t="shared" si="7"/>
        <v>83000</v>
      </c>
      <c r="F48" s="13">
        <f t="shared" si="1"/>
        <v>0.99308333333333332</v>
      </c>
      <c r="G48" s="18">
        <v>11917000</v>
      </c>
      <c r="H48" s="14">
        <f t="shared" si="8"/>
        <v>0.99308333333333332</v>
      </c>
      <c r="I48" s="12">
        <f t="shared" si="0"/>
        <v>83000</v>
      </c>
      <c r="J48" s="11">
        <v>11917000</v>
      </c>
      <c r="K48" s="14">
        <f t="shared" si="2"/>
        <v>0.99308333333333332</v>
      </c>
      <c r="L48" s="12">
        <f t="shared" si="3"/>
        <v>83000</v>
      </c>
      <c r="M48" s="19" t="s">
        <v>53</v>
      </c>
    </row>
    <row r="49" spans="2:13" ht="36.450000000000003" customHeight="1" thickBot="1" x14ac:dyDescent="0.35">
      <c r="B49" s="10" t="s">
        <v>54</v>
      </c>
      <c r="C49" s="18">
        <v>57288588</v>
      </c>
      <c r="D49" s="18">
        <v>52734131</v>
      </c>
      <c r="E49" s="12">
        <f t="shared" si="7"/>
        <v>4554457</v>
      </c>
      <c r="F49" s="13">
        <f t="shared" si="1"/>
        <v>0.92049975118953886</v>
      </c>
      <c r="G49" s="18">
        <v>52734131</v>
      </c>
      <c r="H49" s="14">
        <f t="shared" si="8"/>
        <v>0.92049975118953886</v>
      </c>
      <c r="I49" s="12">
        <f t="shared" si="0"/>
        <v>4554457</v>
      </c>
      <c r="J49" s="11">
        <v>48294303</v>
      </c>
      <c r="K49" s="14">
        <f t="shared" si="2"/>
        <v>0.84300040699205225</v>
      </c>
      <c r="L49" s="12">
        <f t="shared" si="3"/>
        <v>8994285</v>
      </c>
      <c r="M49" s="19" t="s">
        <v>55</v>
      </c>
    </row>
    <row r="50" spans="2:13" ht="47.25" customHeight="1" thickBot="1" x14ac:dyDescent="0.35">
      <c r="B50" s="10" t="s">
        <v>56</v>
      </c>
      <c r="C50" s="18">
        <v>132170160</v>
      </c>
      <c r="D50" s="18">
        <v>117295052.70999999</v>
      </c>
      <c r="E50" s="12">
        <f t="shared" si="7"/>
        <v>14875107.290000007</v>
      </c>
      <c r="F50" s="13">
        <f t="shared" si="1"/>
        <v>0.88745487415616353</v>
      </c>
      <c r="G50" s="18">
        <v>117295052.70999999</v>
      </c>
      <c r="H50" s="14">
        <f t="shared" si="8"/>
        <v>0.88745487415616353</v>
      </c>
      <c r="I50" s="12">
        <f t="shared" si="0"/>
        <v>14875107.290000007</v>
      </c>
      <c r="J50" s="11">
        <v>117295052.70999999</v>
      </c>
      <c r="K50" s="14">
        <f t="shared" si="2"/>
        <v>0.88745487415616353</v>
      </c>
      <c r="L50" s="12">
        <f t="shared" si="3"/>
        <v>14875107.290000007</v>
      </c>
      <c r="M50" s="19" t="s">
        <v>57</v>
      </c>
    </row>
    <row r="51" spans="2:13" ht="151.75" customHeight="1" thickBot="1" x14ac:dyDescent="0.35">
      <c r="B51" s="10" t="s">
        <v>58</v>
      </c>
      <c r="C51" s="18">
        <v>169803376</v>
      </c>
      <c r="D51" s="18">
        <v>163987493.94999999</v>
      </c>
      <c r="E51" s="12">
        <f t="shared" si="7"/>
        <v>5815882.0500000119</v>
      </c>
      <c r="F51" s="13">
        <f t="shared" si="1"/>
        <v>0.96574931437170008</v>
      </c>
      <c r="G51" s="18">
        <v>163987493.94999999</v>
      </c>
      <c r="H51" s="14">
        <f t="shared" si="8"/>
        <v>0.96574931437170008</v>
      </c>
      <c r="I51" s="12">
        <f t="shared" si="0"/>
        <v>5815882.0500000119</v>
      </c>
      <c r="J51" s="11">
        <v>163125040.94999999</v>
      </c>
      <c r="K51" s="14">
        <f t="shared" si="2"/>
        <v>0.96067018685187977</v>
      </c>
      <c r="L51" s="12">
        <f t="shared" si="3"/>
        <v>6678335.0500000119</v>
      </c>
      <c r="M51" s="20" t="s">
        <v>100</v>
      </c>
    </row>
    <row r="52" spans="2:13" ht="30.45" customHeight="1" thickBot="1" x14ac:dyDescent="0.35">
      <c r="B52" s="10" t="s">
        <v>59</v>
      </c>
      <c r="C52" s="21">
        <v>202485000</v>
      </c>
      <c r="D52" s="21">
        <v>154248000</v>
      </c>
      <c r="E52" s="12">
        <f t="shared" si="7"/>
        <v>48237000</v>
      </c>
      <c r="F52" s="13">
        <f t="shared" si="1"/>
        <v>0.7617749462923179</v>
      </c>
      <c r="G52" s="21">
        <v>154248000</v>
      </c>
      <c r="H52" s="14">
        <f t="shared" si="8"/>
        <v>0.7617749462923179</v>
      </c>
      <c r="I52" s="12">
        <f t="shared" si="0"/>
        <v>48237000</v>
      </c>
      <c r="J52" s="11">
        <v>154248000</v>
      </c>
      <c r="K52" s="14">
        <f t="shared" si="2"/>
        <v>0.7617749462923179</v>
      </c>
      <c r="L52" s="12">
        <f t="shared" si="3"/>
        <v>48237000</v>
      </c>
      <c r="M52" s="19" t="s">
        <v>60</v>
      </c>
    </row>
    <row r="53" spans="2:13" ht="33.75" customHeight="1" thickBot="1" x14ac:dyDescent="0.35">
      <c r="B53" s="10" t="s">
        <v>61</v>
      </c>
      <c r="C53" s="21">
        <v>61715798.049999997</v>
      </c>
      <c r="D53" s="21">
        <v>61715797</v>
      </c>
      <c r="E53" s="12">
        <f t="shared" si="7"/>
        <v>1.0499999970197678</v>
      </c>
      <c r="F53" s="13">
        <f t="shared" si="1"/>
        <v>0.99999998298652804</v>
      </c>
      <c r="G53" s="21">
        <v>61715797</v>
      </c>
      <c r="H53" s="14">
        <f t="shared" si="8"/>
        <v>0.99999998298652804</v>
      </c>
      <c r="I53" s="12">
        <f t="shared" si="0"/>
        <v>1.0499999970197678</v>
      </c>
      <c r="J53" s="11">
        <v>56572824</v>
      </c>
      <c r="K53" s="14">
        <f t="shared" si="2"/>
        <v>0.91666681445432596</v>
      </c>
      <c r="L53" s="12">
        <f t="shared" si="3"/>
        <v>5142974.049999997</v>
      </c>
      <c r="M53" s="19" t="s">
        <v>62</v>
      </c>
    </row>
    <row r="54" spans="2:13" ht="76.5" customHeight="1" thickBot="1" x14ac:dyDescent="0.35">
      <c r="B54" s="10" t="s">
        <v>88</v>
      </c>
      <c r="C54" s="21">
        <v>89290495</v>
      </c>
      <c r="D54" s="21">
        <v>49989656</v>
      </c>
      <c r="E54" s="12">
        <f t="shared" si="7"/>
        <v>39300839</v>
      </c>
      <c r="F54" s="13">
        <f t="shared" si="1"/>
        <v>0.55985417036830176</v>
      </c>
      <c r="G54" s="21">
        <v>49989656</v>
      </c>
      <c r="H54" s="14">
        <f t="shared" si="8"/>
        <v>0.55985417036830176</v>
      </c>
      <c r="I54" s="12">
        <f t="shared" si="0"/>
        <v>39300839</v>
      </c>
      <c r="J54" s="11">
        <v>20939656</v>
      </c>
      <c r="K54" s="14">
        <f t="shared" si="2"/>
        <v>0.23451159051139767</v>
      </c>
      <c r="L54" s="12">
        <f t="shared" si="3"/>
        <v>68350839</v>
      </c>
      <c r="M54" s="20" t="s">
        <v>101</v>
      </c>
    </row>
    <row r="55" spans="2:13" ht="60.75" customHeight="1" thickBot="1" x14ac:dyDescent="0.35">
      <c r="B55" s="10" t="s">
        <v>63</v>
      </c>
      <c r="C55" s="21">
        <v>63854720</v>
      </c>
      <c r="D55" s="21">
        <v>42540379.469999999</v>
      </c>
      <c r="E55" s="12">
        <f t="shared" si="7"/>
        <v>21314340.530000001</v>
      </c>
      <c r="F55" s="13">
        <f t="shared" si="1"/>
        <v>0.66620571619451152</v>
      </c>
      <c r="G55" s="21">
        <v>42540379.469999999</v>
      </c>
      <c r="H55" s="14">
        <f t="shared" si="8"/>
        <v>0.66620571619451152</v>
      </c>
      <c r="I55" s="12">
        <f t="shared" si="0"/>
        <v>21314340.530000001</v>
      </c>
      <c r="J55" s="11">
        <v>41504441.469999999</v>
      </c>
      <c r="K55" s="14">
        <f t="shared" si="2"/>
        <v>0.64998235792123116</v>
      </c>
      <c r="L55" s="12">
        <f t="shared" si="3"/>
        <v>22350278.530000001</v>
      </c>
      <c r="M55" s="19" t="s">
        <v>64</v>
      </c>
    </row>
    <row r="56" spans="2:13" ht="58" customHeight="1" thickBot="1" x14ac:dyDescent="0.35">
      <c r="B56" s="10" t="s">
        <v>65</v>
      </c>
      <c r="C56" s="21">
        <v>1182853022.0699999</v>
      </c>
      <c r="D56" s="21">
        <v>1146540684.5799999</v>
      </c>
      <c r="E56" s="12">
        <f t="shared" si="7"/>
        <v>36312337.49000001</v>
      </c>
      <c r="F56" s="13">
        <f t="shared" si="1"/>
        <v>0.96930105701006442</v>
      </c>
      <c r="G56" s="21">
        <v>1146540684.5799999</v>
      </c>
      <c r="H56" s="14">
        <f t="shared" si="8"/>
        <v>0.96930105701006442</v>
      </c>
      <c r="I56" s="12">
        <f t="shared" si="0"/>
        <v>36312337.49000001</v>
      </c>
      <c r="J56" s="11">
        <v>1074520932.51</v>
      </c>
      <c r="K56" s="14">
        <f t="shared" si="2"/>
        <v>0.90841458106906792</v>
      </c>
      <c r="L56" s="12">
        <f t="shared" si="3"/>
        <v>108332089.55999994</v>
      </c>
      <c r="M56" s="20" t="s">
        <v>102</v>
      </c>
    </row>
    <row r="57" spans="2:13" ht="63.75" customHeight="1" thickBot="1" x14ac:dyDescent="0.35">
      <c r="B57" s="10" t="s">
        <v>66</v>
      </c>
      <c r="C57" s="21">
        <v>108500000</v>
      </c>
      <c r="D57" s="21">
        <v>89954123.260000005</v>
      </c>
      <c r="E57" s="12">
        <f t="shared" si="7"/>
        <v>18545876.739999995</v>
      </c>
      <c r="F57" s="13">
        <f t="shared" si="1"/>
        <v>0.82907026046082954</v>
      </c>
      <c r="G57" s="21">
        <v>89954123.260000005</v>
      </c>
      <c r="H57" s="14">
        <f t="shared" si="8"/>
        <v>0.82907026046082954</v>
      </c>
      <c r="I57" s="12">
        <f t="shared" si="0"/>
        <v>18545876.739999995</v>
      </c>
      <c r="J57" s="11">
        <v>70568165.230000004</v>
      </c>
      <c r="K57" s="14">
        <f t="shared" si="2"/>
        <v>0.65039783622119818</v>
      </c>
      <c r="L57" s="12">
        <f t="shared" si="3"/>
        <v>37931834.769999996</v>
      </c>
      <c r="M57" s="20" t="s">
        <v>103</v>
      </c>
    </row>
    <row r="58" spans="2:13" ht="67.5" customHeight="1" thickBot="1" x14ac:dyDescent="0.35">
      <c r="B58" s="10" t="s">
        <v>67</v>
      </c>
      <c r="C58" s="21">
        <v>15772000</v>
      </c>
      <c r="D58" s="21">
        <v>5355000</v>
      </c>
      <c r="E58" s="12">
        <f t="shared" si="7"/>
        <v>10417000</v>
      </c>
      <c r="F58" s="13">
        <f t="shared" si="1"/>
        <v>0.33952574182094852</v>
      </c>
      <c r="G58" s="21">
        <v>5355000</v>
      </c>
      <c r="H58" s="14">
        <f t="shared" si="8"/>
        <v>0.33952574182094852</v>
      </c>
      <c r="I58" s="12">
        <f t="shared" si="0"/>
        <v>10417000</v>
      </c>
      <c r="J58" s="11">
        <v>4389700</v>
      </c>
      <c r="K58" s="14">
        <f t="shared" si="2"/>
        <v>0.27832234339335532</v>
      </c>
      <c r="L58" s="12">
        <f t="shared" si="3"/>
        <v>11382300</v>
      </c>
      <c r="M58" s="19" t="s">
        <v>68</v>
      </c>
    </row>
    <row r="59" spans="2:13" ht="50.25" customHeight="1" thickBot="1" x14ac:dyDescent="0.35">
      <c r="B59" s="10" t="s">
        <v>69</v>
      </c>
      <c r="C59" s="21">
        <v>10000000</v>
      </c>
      <c r="D59" s="21">
        <v>5947100</v>
      </c>
      <c r="E59" s="12">
        <f t="shared" si="7"/>
        <v>4052900</v>
      </c>
      <c r="F59" s="13">
        <f t="shared" si="1"/>
        <v>0.59470999999999996</v>
      </c>
      <c r="G59" s="21">
        <v>5947100</v>
      </c>
      <c r="H59" s="14">
        <f t="shared" si="8"/>
        <v>0.59470999999999996</v>
      </c>
      <c r="I59" s="12">
        <f t="shared" si="0"/>
        <v>4052900</v>
      </c>
      <c r="J59" s="11">
        <v>5947100</v>
      </c>
      <c r="K59" s="14">
        <f t="shared" si="2"/>
        <v>0.59470999999999996</v>
      </c>
      <c r="L59" s="12">
        <f t="shared" si="3"/>
        <v>4052900</v>
      </c>
      <c r="M59" s="19" t="s">
        <v>104</v>
      </c>
    </row>
    <row r="60" spans="2:13" ht="69" customHeight="1" thickBot="1" x14ac:dyDescent="0.35">
      <c r="B60" s="10" t="s">
        <v>70</v>
      </c>
      <c r="C60" s="21">
        <v>6641840</v>
      </c>
      <c r="D60" s="21">
        <v>4454157.29</v>
      </c>
      <c r="E60" s="12">
        <f t="shared" si="7"/>
        <v>2187682.71</v>
      </c>
      <c r="F60" s="13">
        <f t="shared" si="1"/>
        <v>0.67062098605205789</v>
      </c>
      <c r="G60" s="21">
        <v>4454157.29</v>
      </c>
      <c r="H60" s="14">
        <f t="shared" si="8"/>
        <v>0.67062098605205789</v>
      </c>
      <c r="I60" s="12">
        <f t="shared" si="0"/>
        <v>2187682.71</v>
      </c>
      <c r="J60" s="11">
        <v>4454157.29</v>
      </c>
      <c r="K60" s="14">
        <f t="shared" si="2"/>
        <v>0.67062098605205789</v>
      </c>
      <c r="L60" s="12">
        <f t="shared" si="3"/>
        <v>2187682.71</v>
      </c>
      <c r="M60" s="19" t="s">
        <v>105</v>
      </c>
    </row>
    <row r="61" spans="2:13" ht="40.4" customHeight="1" thickBot="1" x14ac:dyDescent="0.35">
      <c r="B61" s="10" t="s">
        <v>89</v>
      </c>
      <c r="C61" s="21">
        <v>91905000</v>
      </c>
      <c r="D61" s="21">
        <v>90507361</v>
      </c>
      <c r="E61" s="12">
        <f t="shared" si="7"/>
        <v>1397639</v>
      </c>
      <c r="F61" s="13">
        <f t="shared" si="1"/>
        <v>0.9847925684130352</v>
      </c>
      <c r="G61" s="21">
        <v>90507361</v>
      </c>
      <c r="H61" s="14">
        <f t="shared" si="8"/>
        <v>0.9847925684130352</v>
      </c>
      <c r="I61" s="12">
        <f t="shared" si="0"/>
        <v>1397639</v>
      </c>
      <c r="J61" s="11">
        <v>90507361</v>
      </c>
      <c r="K61" s="14">
        <f t="shared" si="2"/>
        <v>0.9847925684130352</v>
      </c>
      <c r="L61" s="12">
        <f t="shared" si="3"/>
        <v>1397639</v>
      </c>
      <c r="M61" s="19" t="s">
        <v>106</v>
      </c>
    </row>
    <row r="62" spans="2:13" ht="36" customHeight="1" thickBot="1" x14ac:dyDescent="0.35">
      <c r="B62" s="10" t="s">
        <v>71</v>
      </c>
      <c r="C62" s="21">
        <v>10399000</v>
      </c>
      <c r="D62" s="21">
        <v>0</v>
      </c>
      <c r="E62" s="12">
        <f t="shared" si="7"/>
        <v>10399000</v>
      </c>
      <c r="F62" s="13">
        <f t="shared" si="1"/>
        <v>0</v>
      </c>
      <c r="G62" s="21">
        <v>0</v>
      </c>
      <c r="H62" s="14">
        <f t="shared" si="8"/>
        <v>0</v>
      </c>
      <c r="I62" s="12">
        <f t="shared" si="0"/>
        <v>10399000</v>
      </c>
      <c r="J62" s="11">
        <v>0</v>
      </c>
      <c r="K62" s="14">
        <f t="shared" si="2"/>
        <v>0</v>
      </c>
      <c r="L62" s="12">
        <f t="shared" si="3"/>
        <v>10399000</v>
      </c>
      <c r="M62" s="19" t="s">
        <v>107</v>
      </c>
    </row>
    <row r="63" spans="2:13" ht="52.5" customHeight="1" thickBot="1" x14ac:dyDescent="0.35">
      <c r="B63" s="10" t="s">
        <v>72</v>
      </c>
      <c r="C63" s="21">
        <v>209771968.28</v>
      </c>
      <c r="D63" s="21">
        <v>204730031</v>
      </c>
      <c r="E63" s="12">
        <f t="shared" si="7"/>
        <v>5041937.2800000012</v>
      </c>
      <c r="F63" s="13">
        <f t="shared" si="1"/>
        <v>0.9759646757317445</v>
      </c>
      <c r="G63" s="21">
        <v>204730031</v>
      </c>
      <c r="H63" s="14">
        <f t="shared" si="8"/>
        <v>0.9759646757317445</v>
      </c>
      <c r="I63" s="12">
        <f t="shared" si="0"/>
        <v>5041937.2800000012</v>
      </c>
      <c r="J63" s="11">
        <v>204730031</v>
      </c>
      <c r="K63" s="14">
        <f t="shared" si="2"/>
        <v>0.9759646757317445</v>
      </c>
      <c r="L63" s="12">
        <f t="shared" si="3"/>
        <v>5041937.2800000012</v>
      </c>
      <c r="M63" s="20" t="s">
        <v>108</v>
      </c>
    </row>
    <row r="64" spans="2:13" ht="33" customHeight="1" thickBot="1" x14ac:dyDescent="0.35">
      <c r="B64" s="32" t="s">
        <v>73</v>
      </c>
      <c r="C64" s="33">
        <f>+C65+C66+C68+C67</f>
        <v>358392368</v>
      </c>
      <c r="D64" s="33">
        <f>+D65+D66+D68+D67</f>
        <v>161524585.68000001</v>
      </c>
      <c r="E64" s="33">
        <f>+E65+E66+E68+E67</f>
        <v>196867782.31999999</v>
      </c>
      <c r="F64" s="34">
        <f>+D64/C64</f>
        <v>0.45069203504913924</v>
      </c>
      <c r="G64" s="33">
        <f>+G65+G66+G68+G67</f>
        <v>161524585.68000001</v>
      </c>
      <c r="H64" s="34">
        <f t="shared" si="8"/>
        <v>0.45069203504913924</v>
      </c>
      <c r="I64" s="33">
        <f t="shared" si="0"/>
        <v>196867782.31999999</v>
      </c>
      <c r="J64" s="33">
        <f>+J65+J66+J68+J67</f>
        <v>161524585.68000001</v>
      </c>
      <c r="K64" s="34">
        <f t="shared" si="2"/>
        <v>0.45069203504913924</v>
      </c>
      <c r="L64" s="33">
        <f t="shared" si="3"/>
        <v>196867782.31999999</v>
      </c>
      <c r="M64" s="36"/>
    </row>
    <row r="65" spans="2:13" ht="30" customHeight="1" thickBot="1" x14ac:dyDescent="0.35">
      <c r="B65" s="10" t="s">
        <v>74</v>
      </c>
      <c r="C65" s="21">
        <v>34707175</v>
      </c>
      <c r="D65" s="21">
        <v>22070393</v>
      </c>
      <c r="E65" s="12">
        <f t="shared" si="7"/>
        <v>12636782</v>
      </c>
      <c r="F65" s="13">
        <f>+D65/C65</f>
        <v>0.63590289327783089</v>
      </c>
      <c r="G65" s="11">
        <v>22070393</v>
      </c>
      <c r="H65" s="14">
        <f t="shared" si="8"/>
        <v>0.63590289327783089</v>
      </c>
      <c r="I65" s="12">
        <f t="shared" si="0"/>
        <v>12636782</v>
      </c>
      <c r="J65" s="11">
        <v>22070393</v>
      </c>
      <c r="K65" s="14">
        <f t="shared" si="2"/>
        <v>0.63590289327783089</v>
      </c>
      <c r="L65" s="12">
        <f t="shared" si="3"/>
        <v>12636782</v>
      </c>
      <c r="M65" s="54" t="s">
        <v>109</v>
      </c>
    </row>
    <row r="66" spans="2:13" ht="30" customHeight="1" thickBot="1" x14ac:dyDescent="0.35">
      <c r="B66" s="10" t="s">
        <v>75</v>
      </c>
      <c r="C66" s="21">
        <v>301632</v>
      </c>
      <c r="D66" s="21">
        <v>0</v>
      </c>
      <c r="E66" s="12">
        <f t="shared" si="7"/>
        <v>301632</v>
      </c>
      <c r="F66" s="13">
        <f t="shared" ref="F66:F68" si="11">+D66/C66</f>
        <v>0</v>
      </c>
      <c r="G66" s="11">
        <v>0</v>
      </c>
      <c r="H66" s="14">
        <f t="shared" si="8"/>
        <v>0</v>
      </c>
      <c r="I66" s="12">
        <f t="shared" si="0"/>
        <v>301632</v>
      </c>
      <c r="J66" s="11">
        <v>0</v>
      </c>
      <c r="K66" s="14">
        <f t="shared" si="2"/>
        <v>0</v>
      </c>
      <c r="L66" s="12">
        <f t="shared" si="3"/>
        <v>301632</v>
      </c>
      <c r="M66" s="55"/>
    </row>
    <row r="67" spans="2:13" ht="38.15" customHeight="1" thickBot="1" x14ac:dyDescent="0.35">
      <c r="B67" s="10" t="s">
        <v>76</v>
      </c>
      <c r="C67" s="21">
        <v>139454193</v>
      </c>
      <c r="D67" s="21">
        <v>139454192.68000001</v>
      </c>
      <c r="E67" s="12">
        <f t="shared" si="7"/>
        <v>0.31999999284744263</v>
      </c>
      <c r="F67" s="13">
        <f t="shared" si="11"/>
        <v>0.99999999770533976</v>
      </c>
      <c r="G67" s="11">
        <v>139454192.68000001</v>
      </c>
      <c r="H67" s="14">
        <f t="shared" si="8"/>
        <v>0.99999999770533976</v>
      </c>
      <c r="I67" s="12">
        <f t="shared" si="0"/>
        <v>0.31999999284744263</v>
      </c>
      <c r="J67" s="11">
        <v>139454192.68000001</v>
      </c>
      <c r="K67" s="14">
        <f t="shared" si="2"/>
        <v>0.99999999770533976</v>
      </c>
      <c r="L67" s="12">
        <f t="shared" si="3"/>
        <v>0.31999999284744263</v>
      </c>
      <c r="M67" s="19" t="s">
        <v>77</v>
      </c>
    </row>
    <row r="68" spans="2:13" ht="44.25" customHeight="1" thickBot="1" x14ac:dyDescent="0.35">
      <c r="B68" s="15" t="s">
        <v>117</v>
      </c>
      <c r="C68" s="22">
        <v>183929368</v>
      </c>
      <c r="D68" s="22"/>
      <c r="E68" s="7">
        <f t="shared" si="7"/>
        <v>183929368</v>
      </c>
      <c r="F68" s="8">
        <f t="shared" si="11"/>
        <v>0</v>
      </c>
      <c r="G68" s="7">
        <v>0</v>
      </c>
      <c r="H68" s="9">
        <f t="shared" si="8"/>
        <v>0</v>
      </c>
      <c r="I68" s="7">
        <f t="shared" si="0"/>
        <v>183929368</v>
      </c>
      <c r="J68" s="7">
        <v>0</v>
      </c>
      <c r="K68" s="9">
        <f t="shared" si="2"/>
        <v>0</v>
      </c>
      <c r="L68" s="7">
        <f t="shared" si="3"/>
        <v>183929368</v>
      </c>
      <c r="M68" s="16" t="s">
        <v>36</v>
      </c>
    </row>
    <row r="69" spans="2:13" ht="46.5" customHeight="1" thickBot="1" x14ac:dyDescent="0.35">
      <c r="B69" s="32" t="s">
        <v>78</v>
      </c>
      <c r="C69" s="33">
        <f>+C70+C71</f>
        <v>90497000</v>
      </c>
      <c r="D69" s="33">
        <f>+D70+D71</f>
        <v>72263055</v>
      </c>
      <c r="E69" s="33">
        <f>+C69-D69</f>
        <v>18233945</v>
      </c>
      <c r="F69" s="34">
        <f>+D69/C69</f>
        <v>0.79851326563311487</v>
      </c>
      <c r="G69" s="33">
        <f>+G70+G71</f>
        <v>72263055</v>
      </c>
      <c r="H69" s="34">
        <f t="shared" si="8"/>
        <v>0.79851326563311487</v>
      </c>
      <c r="I69" s="33">
        <f t="shared" si="0"/>
        <v>18233945</v>
      </c>
      <c r="J69" s="33">
        <f>+J70+J71</f>
        <v>72263055</v>
      </c>
      <c r="K69" s="34">
        <f t="shared" si="2"/>
        <v>0.79851326563311487</v>
      </c>
      <c r="L69" s="33">
        <f t="shared" si="3"/>
        <v>18233945</v>
      </c>
      <c r="M69" s="36"/>
    </row>
    <row r="70" spans="2:13" ht="35.700000000000003" customHeight="1" thickBot="1" x14ac:dyDescent="0.35">
      <c r="B70" s="10" t="s">
        <v>79</v>
      </c>
      <c r="C70" s="21">
        <v>88234000</v>
      </c>
      <c r="D70" s="21">
        <v>71915055</v>
      </c>
      <c r="E70" s="12">
        <f>+C70-D70</f>
        <v>16318945</v>
      </c>
      <c r="F70" s="13">
        <f>+D70/C70</f>
        <v>0.81504924405557944</v>
      </c>
      <c r="G70" s="21">
        <v>71915055</v>
      </c>
      <c r="H70" s="14">
        <f t="shared" si="8"/>
        <v>0.81504924405557944</v>
      </c>
      <c r="I70" s="12">
        <f t="shared" si="0"/>
        <v>16318945</v>
      </c>
      <c r="J70" s="11">
        <v>71915055</v>
      </c>
      <c r="K70" s="14">
        <f t="shared" si="2"/>
        <v>0.81504924405557944</v>
      </c>
      <c r="L70" s="12">
        <f t="shared" si="3"/>
        <v>16318945</v>
      </c>
      <c r="M70" s="19" t="s">
        <v>80</v>
      </c>
    </row>
    <row r="71" spans="2:13" ht="32.15" customHeight="1" thickBot="1" x14ac:dyDescent="0.35">
      <c r="B71" s="10" t="s">
        <v>81</v>
      </c>
      <c r="C71" s="21">
        <v>2263000</v>
      </c>
      <c r="D71" s="21">
        <v>348000</v>
      </c>
      <c r="E71" s="12">
        <f t="shared" ref="E71" si="12">+C71-D71</f>
        <v>1915000</v>
      </c>
      <c r="F71" s="13">
        <f t="shared" ref="F71" si="13">+D71/C71</f>
        <v>0.15377817057003976</v>
      </c>
      <c r="G71" s="21">
        <v>348000</v>
      </c>
      <c r="H71" s="14">
        <f t="shared" si="8"/>
        <v>0.15377817057003976</v>
      </c>
      <c r="I71" s="12">
        <f t="shared" ref="I71" si="14">+C71-G71</f>
        <v>1915000</v>
      </c>
      <c r="J71" s="11">
        <v>348000</v>
      </c>
      <c r="K71" s="14">
        <f t="shared" si="2"/>
        <v>0.15377817057003976</v>
      </c>
      <c r="L71" s="12">
        <f t="shared" si="3"/>
        <v>1915000</v>
      </c>
      <c r="M71" s="19" t="s">
        <v>82</v>
      </c>
    </row>
    <row r="72" spans="2:13" ht="45" customHeight="1" thickBot="1" x14ac:dyDescent="0.35">
      <c r="B72" s="32" t="s">
        <v>83</v>
      </c>
      <c r="C72" s="33">
        <f>+C69+C64+C34+C7</f>
        <v>20197057368</v>
      </c>
      <c r="D72" s="33">
        <f>+D69+D64+D34+D7</f>
        <v>17602606971.240002</v>
      </c>
      <c r="E72" s="33">
        <f>+C72-D72</f>
        <v>2594450396.7599983</v>
      </c>
      <c r="F72" s="34">
        <f>D72/C72</f>
        <v>0.87154314861378679</v>
      </c>
      <c r="G72" s="33">
        <f>+G69+G64+G34+G7</f>
        <v>17602606971.240002</v>
      </c>
      <c r="H72" s="34">
        <f>G72/C72</f>
        <v>0.87154314861378679</v>
      </c>
      <c r="I72" s="33">
        <f>+C72-G72</f>
        <v>2594450396.7599983</v>
      </c>
      <c r="J72" s="33">
        <f>+J69+J64+J34+J7</f>
        <v>17351328601.84</v>
      </c>
      <c r="K72" s="34">
        <f t="shared" si="2"/>
        <v>0.85910181298644317</v>
      </c>
      <c r="L72" s="33">
        <f t="shared" si="3"/>
        <v>2845728766.1599998</v>
      </c>
      <c r="M72" s="37"/>
    </row>
    <row r="73" spans="2:13" x14ac:dyDescent="0.3">
      <c r="B73" s="1" t="s">
        <v>116</v>
      </c>
    </row>
    <row r="74" spans="2:13" x14ac:dyDescent="0.3">
      <c r="B74" s="1" t="s">
        <v>130</v>
      </c>
    </row>
  </sheetData>
  <autoFilter ref="B6:N72" xr:uid="{5CC17C32-8077-4403-B275-93912E9C5163}"/>
  <mergeCells count="6">
    <mergeCell ref="B1:M1"/>
    <mergeCell ref="B2:M2"/>
    <mergeCell ref="B3:M3"/>
    <mergeCell ref="B5:M5"/>
    <mergeCell ref="M7:M32"/>
    <mergeCell ref="M65:M66"/>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2DFD7-171E-4603-BDDF-7AC050DDA863}">
  <sheetPr>
    <tabColor rgb="FF00B050"/>
  </sheetPr>
  <dimension ref="B1:N17"/>
  <sheetViews>
    <sheetView zoomScale="90" zoomScaleNormal="90" workbookViewId="0">
      <pane ySplit="6" topLeftCell="A11" activePane="bottomLeft" state="frozen"/>
      <selection activeCell="A6" sqref="A6"/>
      <selection pane="bottomLeft" activeCell="B14" sqref="B14:B15"/>
    </sheetView>
  </sheetViews>
  <sheetFormatPr baseColWidth="10" defaultColWidth="27" defaultRowHeight="12.45" x14ac:dyDescent="0.3"/>
  <cols>
    <col min="1" max="1" width="2.53515625" style="1" customWidth="1"/>
    <col min="2" max="2" width="35.84375" style="1" customWidth="1"/>
    <col min="3" max="3" width="26.23046875" style="1" bestFit="1" customWidth="1"/>
    <col min="4" max="4" width="26.3046875" style="1" customWidth="1"/>
    <col min="5" max="5" width="25.921875" style="1" customWidth="1"/>
    <col min="6" max="6" width="15.3046875" style="1" customWidth="1"/>
    <col min="7" max="7" width="26.921875" style="1" customWidth="1"/>
    <col min="8" max="8" width="15.3046875" style="1" customWidth="1"/>
    <col min="9" max="9" width="26.765625" style="1" customWidth="1"/>
    <col min="10" max="10" width="27.53515625" style="1" customWidth="1"/>
    <col min="11" max="11" width="15.3046875" style="1" customWidth="1"/>
    <col min="12" max="12" width="26.921875" style="1" customWidth="1"/>
    <col min="13" max="13" width="102.3828125" style="26" customWidth="1"/>
    <col min="14" max="14" width="46.15234375" style="1" customWidth="1"/>
    <col min="15" max="16384" width="27" style="1"/>
  </cols>
  <sheetData>
    <row r="1" spans="2:14" ht="14.6" x14ac:dyDescent="0.35">
      <c r="B1" s="41" t="s">
        <v>0</v>
      </c>
      <c r="C1" s="42"/>
      <c r="D1" s="42"/>
      <c r="E1" s="42"/>
      <c r="F1" s="42"/>
      <c r="G1" s="42"/>
      <c r="H1" s="42"/>
      <c r="I1" s="42"/>
      <c r="J1" s="42"/>
      <c r="K1" s="42"/>
      <c r="L1" s="42"/>
      <c r="M1" s="43"/>
    </row>
    <row r="2" spans="2:14" ht="14.6" x14ac:dyDescent="0.35">
      <c r="B2" s="44" t="s">
        <v>1</v>
      </c>
      <c r="C2" s="45"/>
      <c r="D2" s="45"/>
      <c r="E2" s="45"/>
      <c r="F2" s="45"/>
      <c r="G2" s="45"/>
      <c r="H2" s="45"/>
      <c r="I2" s="45"/>
      <c r="J2" s="45"/>
      <c r="K2" s="45"/>
      <c r="L2" s="45"/>
      <c r="M2" s="46"/>
    </row>
    <row r="3" spans="2:14" ht="15" thickBot="1" x14ac:dyDescent="0.4">
      <c r="B3" s="47" t="s">
        <v>122</v>
      </c>
      <c r="C3" s="48"/>
      <c r="D3" s="48"/>
      <c r="E3" s="48"/>
      <c r="F3" s="48"/>
      <c r="G3" s="48"/>
      <c r="H3" s="48"/>
      <c r="I3" s="48"/>
      <c r="J3" s="48"/>
      <c r="K3" s="48"/>
      <c r="L3" s="48"/>
      <c r="M3" s="49"/>
    </row>
    <row r="4" spans="2:14" ht="12.9" thickBot="1" x14ac:dyDescent="0.35">
      <c r="B4" s="2"/>
      <c r="C4" s="3"/>
      <c r="D4" s="3"/>
      <c r="E4" s="3"/>
      <c r="F4" s="3"/>
      <c r="G4" s="3"/>
      <c r="H4" s="3"/>
      <c r="I4" s="3"/>
      <c r="J4" s="3"/>
      <c r="K4" s="3"/>
      <c r="L4" s="3"/>
      <c r="M4" s="4"/>
    </row>
    <row r="5" spans="2:14" ht="15" thickBot="1" x14ac:dyDescent="0.35">
      <c r="B5" s="59" t="s">
        <v>132</v>
      </c>
      <c r="C5" s="60"/>
      <c r="D5" s="60"/>
      <c r="E5" s="60"/>
      <c r="F5" s="60"/>
      <c r="G5" s="60"/>
      <c r="H5" s="60"/>
      <c r="I5" s="60"/>
      <c r="J5" s="60"/>
      <c r="K5" s="60"/>
      <c r="L5" s="60"/>
      <c r="M5" s="61"/>
    </row>
    <row r="6" spans="2:14" s="5" customFormat="1" ht="57.75" customHeight="1" thickBot="1" x14ac:dyDescent="0.3">
      <c r="B6" s="28" t="s">
        <v>3</v>
      </c>
      <c r="C6" s="28" t="s">
        <v>4</v>
      </c>
      <c r="D6" s="28" t="s">
        <v>5</v>
      </c>
      <c r="E6" s="28" t="s">
        <v>131</v>
      </c>
      <c r="F6" s="28" t="s">
        <v>110</v>
      </c>
      <c r="G6" s="28" t="s">
        <v>6</v>
      </c>
      <c r="H6" s="28" t="s">
        <v>111</v>
      </c>
      <c r="I6" s="28" t="s">
        <v>120</v>
      </c>
      <c r="J6" s="28" t="s">
        <v>7</v>
      </c>
      <c r="K6" s="28" t="s">
        <v>112</v>
      </c>
      <c r="L6" s="28" t="s">
        <v>121</v>
      </c>
      <c r="M6" s="28" t="s">
        <v>8</v>
      </c>
    </row>
    <row r="7" spans="2:14" ht="61.75" customHeight="1" thickBot="1" x14ac:dyDescent="0.35">
      <c r="B7" s="32" t="s">
        <v>92</v>
      </c>
      <c r="C7" s="33">
        <f>SUM(C8:C9)</f>
        <v>17306953341</v>
      </c>
      <c r="D7" s="33">
        <f>SUM(D8:D9)</f>
        <v>16213900740.32</v>
      </c>
      <c r="E7" s="33">
        <f>+C7-D7</f>
        <v>1093052600.6800003</v>
      </c>
      <c r="F7" s="34">
        <f>+D7/C7</f>
        <v>0.93684315320302103</v>
      </c>
      <c r="G7" s="33">
        <f>SUM(G8:G9)</f>
        <v>16069140107.030001</v>
      </c>
      <c r="H7" s="34">
        <f t="shared" ref="H7:H13" si="0">+G7/C7</f>
        <v>0.92847884838068917</v>
      </c>
      <c r="I7" s="33">
        <f t="shared" ref="I7:I13" si="1">+C7-G7</f>
        <v>1237813233.9699993</v>
      </c>
      <c r="J7" s="33">
        <f>SUM(J8:J9)</f>
        <v>13963887546.1</v>
      </c>
      <c r="K7" s="34">
        <f t="shared" ref="K7:K13" si="2">J7/C7</f>
        <v>0.80683684013983503</v>
      </c>
      <c r="L7" s="33">
        <f t="shared" ref="L7:L13" si="3">C7-J7</f>
        <v>3343065794.8999996</v>
      </c>
      <c r="M7" s="36"/>
    </row>
    <row r="8" spans="2:14" ht="114" customHeight="1" thickBot="1" x14ac:dyDescent="0.35">
      <c r="B8" s="10" t="s">
        <v>91</v>
      </c>
      <c r="C8" s="21">
        <v>603084559</v>
      </c>
      <c r="D8" s="21">
        <v>600986899</v>
      </c>
      <c r="E8" s="12">
        <f t="shared" ref="E8:E9" si="4">+C8-D8</f>
        <v>2097660</v>
      </c>
      <c r="F8" s="13">
        <f t="shared" ref="F8:F9" si="5">+D8/C8</f>
        <v>0.9965217812847369</v>
      </c>
      <c r="G8" s="21">
        <v>600986899</v>
      </c>
      <c r="H8" s="14">
        <f t="shared" si="0"/>
        <v>0.9965217812847369</v>
      </c>
      <c r="I8" s="12">
        <f t="shared" si="1"/>
        <v>2097660</v>
      </c>
      <c r="J8" s="11">
        <v>500986900</v>
      </c>
      <c r="K8" s="14">
        <f t="shared" si="2"/>
        <v>0.83070755588686862</v>
      </c>
      <c r="L8" s="12">
        <f t="shared" si="3"/>
        <v>102097659</v>
      </c>
      <c r="M8" s="20" t="s">
        <v>114</v>
      </c>
    </row>
    <row r="9" spans="2:14" ht="409.6" customHeight="1" thickBot="1" x14ac:dyDescent="0.35">
      <c r="B9" s="10" t="s">
        <v>90</v>
      </c>
      <c r="C9" s="21">
        <v>16703868782</v>
      </c>
      <c r="D9" s="21">
        <v>15612913841.32</v>
      </c>
      <c r="E9" s="12">
        <f t="shared" si="4"/>
        <v>1090954940.6800003</v>
      </c>
      <c r="F9" s="13">
        <f t="shared" si="5"/>
        <v>0.93468848714522901</v>
      </c>
      <c r="G9" s="21">
        <v>15468153208.030001</v>
      </c>
      <c r="H9" s="14">
        <f t="shared" si="0"/>
        <v>0.92602219341536018</v>
      </c>
      <c r="I9" s="12">
        <f t="shared" si="1"/>
        <v>1235715573.9699993</v>
      </c>
      <c r="J9" s="11">
        <v>13462900646.1</v>
      </c>
      <c r="K9" s="14">
        <f t="shared" si="2"/>
        <v>0.80597500027104796</v>
      </c>
      <c r="L9" s="12">
        <f t="shared" si="3"/>
        <v>3240968135.8999996</v>
      </c>
      <c r="M9" s="38" t="s">
        <v>129</v>
      </c>
      <c r="N9" s="20" t="s">
        <v>114</v>
      </c>
    </row>
    <row r="10" spans="2:14" ht="66.45" customHeight="1" thickBot="1" x14ac:dyDescent="0.35">
      <c r="B10" s="32" t="s">
        <v>95</v>
      </c>
      <c r="C10" s="33">
        <f>SUM(C11:C12)</f>
        <v>10879453503</v>
      </c>
      <c r="D10" s="33">
        <f>SUM(D11:D12)</f>
        <v>10472660200.83</v>
      </c>
      <c r="E10" s="33">
        <f>+C10-D10</f>
        <v>406793302.17000008</v>
      </c>
      <c r="F10" s="34">
        <f>+D10/C10</f>
        <v>0.96260903159723721</v>
      </c>
      <c r="G10" s="33">
        <f>SUM(G11:G12)</f>
        <v>10326738131.619999</v>
      </c>
      <c r="H10" s="34">
        <f t="shared" si="0"/>
        <v>0.94919640299693453</v>
      </c>
      <c r="I10" s="33">
        <f t="shared" si="1"/>
        <v>552715371.38000107</v>
      </c>
      <c r="J10" s="33">
        <f>SUM(J11:J12)</f>
        <v>9698412015.6199989</v>
      </c>
      <c r="K10" s="34">
        <f t="shared" si="2"/>
        <v>0.89144293993679646</v>
      </c>
      <c r="L10" s="33">
        <f t="shared" si="3"/>
        <v>1181041487.3800011</v>
      </c>
      <c r="M10" s="36"/>
    </row>
    <row r="11" spans="2:14" ht="292.3" customHeight="1" thickBot="1" x14ac:dyDescent="0.35">
      <c r="B11" s="10" t="s">
        <v>94</v>
      </c>
      <c r="C11" s="21">
        <v>5778118924</v>
      </c>
      <c r="D11" s="21">
        <v>5424263176.8000002</v>
      </c>
      <c r="E11" s="12">
        <f t="shared" ref="E11:E12" si="6">+C11-D11</f>
        <v>353855747.19999981</v>
      </c>
      <c r="F11" s="13">
        <f t="shared" ref="F11:F12" si="7">+D11/C11</f>
        <v>0.93875935198733551</v>
      </c>
      <c r="G11" s="21">
        <v>5424263176.8000002</v>
      </c>
      <c r="H11" s="14">
        <f t="shared" si="0"/>
        <v>0.93875935198733551</v>
      </c>
      <c r="I11" s="12">
        <f t="shared" si="1"/>
        <v>353855747.19999981</v>
      </c>
      <c r="J11" s="11">
        <v>4831043460.8000002</v>
      </c>
      <c r="K11" s="14">
        <f t="shared" si="2"/>
        <v>0.83609277073439481</v>
      </c>
      <c r="L11" s="12">
        <f t="shared" si="3"/>
        <v>947075463.19999981</v>
      </c>
      <c r="M11" s="20" t="s">
        <v>115</v>
      </c>
    </row>
    <row r="12" spans="2:14" ht="273" customHeight="1" thickBot="1" x14ac:dyDescent="0.35">
      <c r="B12" s="10" t="s">
        <v>93</v>
      </c>
      <c r="C12" s="21">
        <v>5101334579</v>
      </c>
      <c r="D12" s="21">
        <v>5048397024.0299997</v>
      </c>
      <c r="E12" s="12">
        <f t="shared" si="6"/>
        <v>52937554.970000267</v>
      </c>
      <c r="F12" s="13">
        <f t="shared" si="7"/>
        <v>0.98962280278813286</v>
      </c>
      <c r="G12" s="21">
        <v>4902474954.8199997</v>
      </c>
      <c r="H12" s="14">
        <f t="shared" si="0"/>
        <v>0.96101811769049228</v>
      </c>
      <c r="I12" s="12">
        <f t="shared" si="1"/>
        <v>198859624.18000031</v>
      </c>
      <c r="J12" s="11">
        <v>4867368554.8199997</v>
      </c>
      <c r="K12" s="14">
        <f t="shared" si="2"/>
        <v>0.95413631069345306</v>
      </c>
      <c r="L12" s="12">
        <f t="shared" si="3"/>
        <v>233966024.18000031</v>
      </c>
      <c r="M12" s="20" t="s">
        <v>113</v>
      </c>
      <c r="N12" s="20" t="s">
        <v>115</v>
      </c>
    </row>
    <row r="13" spans="2:14" ht="38.25" customHeight="1" thickBot="1" x14ac:dyDescent="0.35">
      <c r="B13" s="32" t="s">
        <v>85</v>
      </c>
      <c r="C13" s="33">
        <f>C10+C7</f>
        <v>28186406844</v>
      </c>
      <c r="D13" s="33">
        <f>D10+D7</f>
        <v>26686560941.150002</v>
      </c>
      <c r="E13" s="33">
        <f>+C13-D13</f>
        <v>1499845902.8499985</v>
      </c>
      <c r="F13" s="34">
        <f>D13/C13</f>
        <v>0.94678832562266557</v>
      </c>
      <c r="G13" s="33">
        <f>G10+G7</f>
        <v>26395878238.650002</v>
      </c>
      <c r="H13" s="34">
        <f t="shared" si="0"/>
        <v>0.93647545729188442</v>
      </c>
      <c r="I13" s="33">
        <f t="shared" si="1"/>
        <v>1790528605.3499985</v>
      </c>
      <c r="J13" s="33">
        <f>J10+J7</f>
        <v>23662299561.720001</v>
      </c>
      <c r="K13" s="34">
        <f t="shared" si="2"/>
        <v>0.83949329521428384</v>
      </c>
      <c r="L13" s="33">
        <f t="shared" si="3"/>
        <v>4524107282.2799988</v>
      </c>
      <c r="M13" s="37"/>
    </row>
    <row r="14" spans="2:14" x14ac:dyDescent="0.3">
      <c r="B14" s="1" t="s">
        <v>116</v>
      </c>
    </row>
    <row r="15" spans="2:14" x14ac:dyDescent="0.3">
      <c r="B15" s="1" t="s">
        <v>130</v>
      </c>
    </row>
    <row r="16" spans="2:14" x14ac:dyDescent="0.3">
      <c r="C16" s="27"/>
    </row>
    <row r="17" spans="3:3" x14ac:dyDescent="0.3">
      <c r="C17" s="23"/>
    </row>
  </sheetData>
  <autoFilter ref="B6:N13" xr:uid="{5CC17C32-8077-4403-B275-93912E9C5163}"/>
  <mergeCells count="4">
    <mergeCell ref="B1:M1"/>
    <mergeCell ref="B2:M2"/>
    <mergeCell ref="B3:M3"/>
    <mergeCell ref="B5:M5"/>
  </mergeCells>
  <printOptions horizontalCentered="1"/>
  <pageMargins left="0.70866141732283472" right="0.70866141732283472" top="0.74803149606299213" bottom="0.35433070866141736" header="0.31496062992125984" footer="0.31496062992125984"/>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Ejecución Consol Ppto Total ANE</vt:lpstr>
      <vt:lpstr>Ejecución Ppto Funcionamiento</vt:lpstr>
      <vt:lpstr>Ejecución Ppto de Inversión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Cifuentes Castiblanco</dc:creator>
  <cp:lastModifiedBy>Alexander Cifuentes Castiblanco</cp:lastModifiedBy>
  <dcterms:created xsi:type="dcterms:W3CDTF">2023-08-10T18:31:30Z</dcterms:created>
  <dcterms:modified xsi:type="dcterms:W3CDTF">2025-01-21T16:17:20Z</dcterms:modified>
</cp:coreProperties>
</file>