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rreto\Desktop\"/>
    </mc:Choice>
  </mc:AlternateContent>
  <xr:revisionPtr revIDLastSave="0" documentId="8_{A01E7662-77DC-40A0-B5B1-7F806BBB0FF2}" xr6:coauthVersionLast="47" xr6:coauthVersionMax="47" xr10:uidLastSave="{00000000-0000-0000-0000-000000000000}"/>
  <bookViews>
    <workbookView xWindow="-120" yWindow="-120" windowWidth="29040" windowHeight="15720" xr2:uid="{3ADDB7F3-4EBD-4B3B-8879-B20965692FE1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" i="1" l="1"/>
  <c r="M50" i="1"/>
  <c r="M48" i="1" s="1"/>
  <c r="L50" i="1"/>
  <c r="P50" i="1" s="1"/>
  <c r="K50" i="1"/>
  <c r="N49" i="1"/>
  <c r="M49" i="1"/>
  <c r="L49" i="1"/>
  <c r="K49" i="1"/>
  <c r="K48" i="1" s="1"/>
  <c r="N48" i="1"/>
  <c r="N47" i="1"/>
  <c r="M47" i="1"/>
  <c r="Q47" i="1" s="1"/>
  <c r="L47" i="1"/>
  <c r="K47" i="1"/>
  <c r="O47" i="1" s="1"/>
  <c r="N46" i="1"/>
  <c r="M46" i="1"/>
  <c r="L46" i="1"/>
  <c r="L45" i="1" s="1"/>
  <c r="K46" i="1"/>
  <c r="N44" i="1"/>
  <c r="M44" i="1"/>
  <c r="Q44" i="1" s="1"/>
  <c r="L44" i="1"/>
  <c r="K44" i="1"/>
  <c r="O44" i="1" s="1"/>
  <c r="N43" i="1"/>
  <c r="M43" i="1"/>
  <c r="Q43" i="1" s="1"/>
  <c r="L43" i="1"/>
  <c r="P43" i="1" s="1"/>
  <c r="K43" i="1"/>
  <c r="N42" i="1"/>
  <c r="M42" i="1"/>
  <c r="L42" i="1"/>
  <c r="K42" i="1"/>
  <c r="K41" i="1" s="1"/>
  <c r="N40" i="1"/>
  <c r="M40" i="1"/>
  <c r="Q40" i="1" s="1"/>
  <c r="L40" i="1"/>
  <c r="K40" i="1"/>
  <c r="K38" i="1" s="1"/>
  <c r="Q39" i="1"/>
  <c r="N39" i="1"/>
  <c r="M39" i="1"/>
  <c r="L39" i="1"/>
  <c r="P39" i="1" s="1"/>
  <c r="K39" i="1"/>
  <c r="N37" i="1"/>
  <c r="N36" i="1" s="1"/>
  <c r="M37" i="1"/>
  <c r="M36" i="1" s="1"/>
  <c r="L37" i="1"/>
  <c r="L36" i="1" s="1"/>
  <c r="K37" i="1"/>
  <c r="K36" i="1" s="1"/>
  <c r="N35" i="1"/>
  <c r="N33" i="1" s="1"/>
  <c r="M35" i="1"/>
  <c r="Q35" i="1" s="1"/>
  <c r="L35" i="1"/>
  <c r="K35" i="1"/>
  <c r="O35" i="1" s="1"/>
  <c r="N34" i="1"/>
  <c r="M34" i="1"/>
  <c r="L34" i="1"/>
  <c r="L33" i="1" s="1"/>
  <c r="K34" i="1"/>
  <c r="N30" i="1"/>
  <c r="N28" i="1" s="1"/>
  <c r="M30" i="1"/>
  <c r="Q30" i="1" s="1"/>
  <c r="L30" i="1"/>
  <c r="K30" i="1"/>
  <c r="O30" i="1" s="1"/>
  <c r="N29" i="1"/>
  <c r="M29" i="1"/>
  <c r="M28" i="1" s="1"/>
  <c r="L29" i="1"/>
  <c r="L28" i="1" s="1"/>
  <c r="P28" i="1" s="1"/>
  <c r="K29" i="1"/>
  <c r="K28" i="1"/>
  <c r="N26" i="1"/>
  <c r="N25" i="1" s="1"/>
  <c r="N23" i="1" s="1"/>
  <c r="M26" i="1"/>
  <c r="M25" i="1" s="1"/>
  <c r="M23" i="1" s="1"/>
  <c r="L26" i="1"/>
  <c r="P26" i="1" s="1"/>
  <c r="K26" i="1"/>
  <c r="K25" i="1" s="1"/>
  <c r="K23" i="1" s="1"/>
  <c r="Q24" i="1"/>
  <c r="P24" i="1"/>
  <c r="O24" i="1"/>
  <c r="N21" i="1"/>
  <c r="M21" i="1"/>
  <c r="L21" i="1"/>
  <c r="K21" i="1"/>
  <c r="O21" i="1" s="1"/>
  <c r="Q20" i="1"/>
  <c r="N20" i="1"/>
  <c r="M20" i="1"/>
  <c r="M19" i="1" s="1"/>
  <c r="L20" i="1"/>
  <c r="K20" i="1"/>
  <c r="O20" i="1" s="1"/>
  <c r="L19" i="1"/>
  <c r="K19" i="1"/>
  <c r="O19" i="1" s="1"/>
  <c r="N18" i="1"/>
  <c r="M18" i="1"/>
  <c r="L18" i="1"/>
  <c r="L17" i="1" s="1"/>
  <c r="K18" i="1"/>
  <c r="K17" i="1" s="1"/>
  <c r="N17" i="1"/>
  <c r="M17" i="1"/>
  <c r="M16" i="1" s="1"/>
  <c r="N14" i="1"/>
  <c r="M14" i="1"/>
  <c r="L14" i="1"/>
  <c r="K14" i="1"/>
  <c r="O14" i="1" s="1"/>
  <c r="N13" i="1"/>
  <c r="M13" i="1"/>
  <c r="L13" i="1"/>
  <c r="K13" i="1"/>
  <c r="O13" i="1" s="1"/>
  <c r="N12" i="1"/>
  <c r="M12" i="1"/>
  <c r="Q12" i="1" s="1"/>
  <c r="L12" i="1"/>
  <c r="P12" i="1" s="1"/>
  <c r="K12" i="1"/>
  <c r="Q23" i="1" l="1"/>
  <c r="P19" i="1"/>
  <c r="Q14" i="1"/>
  <c r="L25" i="1"/>
  <c r="L23" i="1" s="1"/>
  <c r="M11" i="1"/>
  <c r="Q18" i="1"/>
  <c r="P45" i="1"/>
  <c r="N45" i="1"/>
  <c r="K11" i="1"/>
  <c r="Q11" i="1" s="1"/>
  <c r="O29" i="1"/>
  <c r="O28" i="1" s="1"/>
  <c r="P30" i="1"/>
  <c r="O34" i="1"/>
  <c r="O33" i="1" s="1"/>
  <c r="P35" i="1"/>
  <c r="M38" i="1"/>
  <c r="Q38" i="1" s="1"/>
  <c r="O43" i="1"/>
  <c r="P44" i="1"/>
  <c r="M45" i="1"/>
  <c r="O25" i="1"/>
  <c r="O23" i="1" s="1"/>
  <c r="Q48" i="1"/>
  <c r="Q26" i="1"/>
  <c r="L38" i="1"/>
  <c r="P38" i="1" s="1"/>
  <c r="L41" i="1"/>
  <c r="P41" i="1" s="1"/>
  <c r="K45" i="1"/>
  <c r="P47" i="1"/>
  <c r="P21" i="1"/>
  <c r="L11" i="1"/>
  <c r="P14" i="1"/>
  <c r="P17" i="1"/>
  <c r="P20" i="1"/>
  <c r="Q21" i="1"/>
  <c r="P29" i="1"/>
  <c r="K33" i="1"/>
  <c r="P33" i="1" s="1"/>
  <c r="P34" i="1"/>
  <c r="O39" i="1"/>
  <c r="P40" i="1"/>
  <c r="M41" i="1"/>
  <c r="Q41" i="1" s="1"/>
  <c r="Q49" i="1"/>
  <c r="Q50" i="1"/>
  <c r="Q25" i="1"/>
  <c r="O37" i="1"/>
  <c r="O36" i="1" s="1"/>
  <c r="Q45" i="1"/>
  <c r="L16" i="1"/>
  <c r="M9" i="1"/>
  <c r="P11" i="1"/>
  <c r="P13" i="1"/>
  <c r="Q17" i="1"/>
  <c r="Q19" i="1"/>
  <c r="P23" i="1"/>
  <c r="Q28" i="1"/>
  <c r="L32" i="1"/>
  <c r="P36" i="1"/>
  <c r="O49" i="1"/>
  <c r="N11" i="1"/>
  <c r="Q13" i="1"/>
  <c r="K16" i="1"/>
  <c r="O17" i="1"/>
  <c r="O16" i="1" s="1"/>
  <c r="O18" i="1"/>
  <c r="N19" i="1"/>
  <c r="N16" i="1" s="1"/>
  <c r="P25" i="1"/>
  <c r="M33" i="1"/>
  <c r="Q36" i="1"/>
  <c r="Q37" i="1"/>
  <c r="N38" i="1"/>
  <c r="N32" i="1" s="1"/>
  <c r="O42" i="1"/>
  <c r="O41" i="1" s="1"/>
  <c r="P42" i="1"/>
  <c r="N41" i="1"/>
  <c r="O46" i="1"/>
  <c r="O45" i="1" s="1"/>
  <c r="P46" i="1"/>
  <c r="L48" i="1"/>
  <c r="P48" i="1" s="1"/>
  <c r="O50" i="1"/>
  <c r="O12" i="1"/>
  <c r="O11" i="1" s="1"/>
  <c r="P18" i="1"/>
  <c r="O26" i="1"/>
  <c r="Q29" i="1"/>
  <c r="Q34" i="1"/>
  <c r="P37" i="1"/>
  <c r="O40" i="1"/>
  <c r="O38" i="1" s="1"/>
  <c r="Q42" i="1"/>
  <c r="Q46" i="1"/>
  <c r="P49" i="1"/>
  <c r="K9" i="1" l="1"/>
  <c r="O9" i="1"/>
  <c r="K32" i="1"/>
  <c r="K7" i="1" s="1"/>
  <c r="Q9" i="1"/>
  <c r="P32" i="1"/>
  <c r="Q16" i="1"/>
  <c r="O48" i="1"/>
  <c r="O32" i="1" s="1"/>
  <c r="O7" i="1" s="1"/>
  <c r="P16" i="1"/>
  <c r="M32" i="1"/>
  <c r="Q32" i="1" s="1"/>
  <c r="Q33" i="1"/>
  <c r="N9" i="1"/>
  <c r="N7" i="1" s="1"/>
  <c r="L9" i="1"/>
  <c r="M7" i="1" l="1"/>
  <c r="Q7" i="1"/>
  <c r="P9" i="1"/>
  <c r="L7" i="1"/>
  <c r="P7" i="1" s="1"/>
</calcChain>
</file>

<file path=xl/sharedStrings.xml><?xml version="1.0" encoding="utf-8"?>
<sst xmlns="http://schemas.openxmlformats.org/spreadsheetml/2006/main" count="178" uniqueCount="67">
  <si>
    <t>Año Fiscal:</t>
  </si>
  <si>
    <t>Vigencia:</t>
  </si>
  <si>
    <t>Actual</t>
  </si>
  <si>
    <t>Periodo:</t>
  </si>
  <si>
    <t>Noviembre 15/2024</t>
  </si>
  <si>
    <t>RUBRO</t>
  </si>
  <si>
    <t>REC</t>
  </si>
  <si>
    <t>SIT</t>
  </si>
  <si>
    <t>DESCRIPCIÓN</t>
  </si>
  <si>
    <t>APROPIACIONES
VIGENTES</t>
  </si>
  <si>
    <t>COMPROMISOS</t>
  </si>
  <si>
    <t xml:space="preserve">OBLIGACIONES </t>
  </si>
  <si>
    <t>PAGOS</t>
  </si>
  <si>
    <t>SALDOS</t>
  </si>
  <si>
    <t>%
EJECUCIÓN
COMP.</t>
  </si>
  <si>
    <t>%
EJECUCIÓN
OBLIG.</t>
  </si>
  <si>
    <t>TOTAL PRESUPUESTO</t>
  </si>
  <si>
    <t>FUNCIONAMIENTO</t>
  </si>
  <si>
    <t>1. GASTOS DE PERSONAL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</si>
  <si>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</si>
  <si>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</si>
  <si>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</si>
  <si>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</si>
  <si>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</si>
  <si>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</si>
  <si>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</si>
  <si>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</si>
  <si>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</si>
  <si>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2. ADQUISICIÓN DE BIENES Y SERVICIOS</t>
  </si>
  <si>
    <t>ADQUISICIÓN DE ACTIVOS NO FINANCIEROS</t>
  </si>
  <si>
    <t>ACTIVOS FIJOS</t>
  </si>
  <si>
    <t>ADQUISICIONES DIFERENTES DE ACTIVOS</t>
  </si>
  <si>
    <t>MATERIALES Y SUMINISTROS</t>
  </si>
  <si>
    <t>ADQUISICIÓN DE SERVICIOS</t>
  </si>
  <si>
    <t>3. TRANSFERENCIAS CORRIENTES</t>
  </si>
  <si>
    <t>A ENTIDADES DE GOBIERNO</t>
  </si>
  <si>
    <t>04</t>
  </si>
  <si>
    <t>PRESTACIONES PARA CUBRIR RIESGOS SOCIALES</t>
  </si>
  <si>
    <t>PRESTACIONES SOCIALES RELACIONADAS CON EL EMPLEO</t>
  </si>
  <si>
    <t>8. GASTOS POR TRIBUTOS, MULTAS, SANCIONES E INT. DE MORA</t>
  </si>
  <si>
    <t>08</t>
  </si>
  <si>
    <t>IMPUESTOS</t>
  </si>
  <si>
    <t>SSF</t>
  </si>
  <si>
    <t>CONTRIBUCIONES</t>
  </si>
  <si>
    <t>INVERSIÓN</t>
  </si>
  <si>
    <t>C</t>
  </si>
  <si>
    <t>1000</t>
  </si>
  <si>
    <t>FORTALECIMIENTO DE LA GENERACIÓN DE INFORMACIÓN DESDE EL SISTEMA  DE INFORMACIÓN MISIONAL DE LA CGN  BOGOTÁ</t>
  </si>
  <si>
    <t>SERVICIOS DE INFORMACIÓN Y GESTIÓN MISIONALES FORTALECIDOS</t>
  </si>
  <si>
    <t>SERVICIO DE INFORMACIÓN ACTUALIZADO</t>
  </si>
  <si>
    <t>CAPACITACIÓN DIVULGACIÓN Y ASISTENCIA TÉCNICA EN EL MODELO COLOMBIANO DE REGULACIÓN CONTABLE PÚBLICA  NACIONAL</t>
  </si>
  <si>
    <t>SERVICIOS DE ASISTENCIA TÉCNICA EN MATERIA FISCAL Y FINANCIERA</t>
  </si>
  <si>
    <t>FORTALECIMIENTO DE LA REGULACIÓN CONTABLE PÚBLICA CON LOS AVANCES INTERNACIONALES Y EL CONTEXTO DEL SECTOR PÚBLICO COLOMBIANO  NACIONAL</t>
  </si>
  <si>
    <t>DOCUMENTO NORMATIVO</t>
  </si>
  <si>
    <t>DOCUMENTOS METODOLÓGICOS</t>
  </si>
  <si>
    <t>MEJORAMIENTO DEL SISTEMA CONTABLE PÚBLICO PARA ATENDER LOS REQUERIMIENTOS DE LOS USUARIOS ESTRATÉGICOS DE LA CONTADURÍA GENERAL DE LA NACIÓN  NACIONAL</t>
  </si>
  <si>
    <t>SERVICIOS DE ASISTENCIA TÉCNICA</t>
  </si>
  <si>
    <t>FORTALECIMIENTO E INTEGRACIÓN DE LOS SISTEMAS DE GESTIÓN Y CONTROL DE LA CGN A TRAVÉS DEL SISTEMA INTEGRADO DE GESTIÓN INSTITUCIONAL - SIGI  NACIONAL</t>
  </si>
  <si>
    <t>1399058</t>
  </si>
  <si>
    <t>SERVICIO DE EDUCACIÓN INFORMAL PARA LA GESTIÓN ADMINISTRATIVA</t>
  </si>
  <si>
    <t>1399060</t>
  </si>
  <si>
    <t>SERVICIO DE IMPLEMENTACIÓN SISTEMAS DE GESTIÓN</t>
  </si>
  <si>
    <t>FORTALECIMIENTO DE LA PLATAFORMA TECNOLÓGICA PARA LA PRESTACIÓN DE LOS SERVICIOS DE LA CGN  NACIONAL</t>
  </si>
  <si>
    <t>1399064</t>
  </si>
  <si>
    <t>DOCUMENTO PARA LA PLANEACIÓN ESTRATÉGICA EN TI</t>
  </si>
  <si>
    <t>1399065</t>
  </si>
  <si>
    <t>SERVICIOS TECNOLÓGICOS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</si>
</sst>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#,##0.00_ ;\-#,##0.00\ 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5"/>
      <color rgb="FF000000"/>
      <name val="Arial Narrow"/>
      <family val="2"/>
    </font>
    <font>
      <sz val="8"/>
      <color theme="1"/>
      <name val="Calibri"/>
      <family val="2"/>
      <scheme val="minor"/>
    </font>
    <font>
      <sz val="5.95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5.95"/>
      <color indexed="8"/>
      <name val="Calibri"/>
      <family val="2"/>
      <scheme val="minor"/>
    </font>
    <font>
      <sz val="5"/>
      <color indexed="8"/>
      <name val="Calibri"/>
      <family val="2"/>
      <scheme val="minor"/>
    </font>
    <font>
      <b/>
      <sz val="5"/>
      <color indexed="8"/>
      <name val="Calibri"/>
      <family val="2"/>
      <scheme val="minor"/>
    </font>
    <font>
      <sz val="5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4">
    <xf numFmtId="0" fontId="0" fillId="0" borderId="0" xfId="0"/>
    <xf numFmtId="39" fontId="0" fillId="0" borderId="0" xfId="0" applyNumberFormat="1"/>
    <xf numFmtId="164" fontId="0" fillId="0" borderId="0" xfId="0" applyNumberFormat="1"/>
    <xf numFmtId="43" fontId="0" fillId="0" borderId="0" xfId="0" applyNumberFormat="1"/>
    <xf numFmtId="0" fontId="3" fillId="0" borderId="0" xfId="0" applyFont="1" applyAlignment="1">
      <alignment horizontal="center" vertical="center" wrapText="1" readingOrder="1"/>
    </xf>
    <xf numFmtId="0" fontId="4" fillId="0" borderId="0" xfId="0" applyFont="1" applyAlignment="1">
      <alignment horizontal="left"/>
    </xf>
    <xf numFmtId="39" fontId="5" fillId="0" borderId="0" xfId="1" applyNumberFormat="1" applyFont="1" applyAlignment="1" applyProtection="1">
      <alignment horizontal="right" vertical="center" wrapText="1" readingOrder="1"/>
      <protection locked="0"/>
    </xf>
    <xf numFmtId="0" fontId="0" fillId="0" borderId="0" xfId="0" applyAlignment="1">
      <alignment horizontal="center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7" fillId="0" borderId="0" xfId="0" applyFont="1" applyAlignment="1" applyProtection="1">
      <alignment horizontal="center" vertical="center" wrapText="1" readingOrder="1"/>
      <protection locked="0"/>
    </xf>
    <xf numFmtId="0" fontId="8" fillId="0" borderId="0" xfId="0" applyFont="1" applyAlignment="1" applyProtection="1">
      <alignment horizontal="center" vertical="center" wrapText="1" readingOrder="1"/>
      <protection locked="0"/>
    </xf>
    <xf numFmtId="0" fontId="9" fillId="0" borderId="0" xfId="0" applyFont="1"/>
    <xf numFmtId="39" fontId="6" fillId="3" borderId="0" xfId="1" applyNumberFormat="1" applyFont="1" applyFill="1" applyBorder="1" applyAlignment="1" applyProtection="1">
      <alignment horizontal="right" vertical="center" wrapText="1" readingOrder="1"/>
      <protection locked="0"/>
    </xf>
    <xf numFmtId="39" fontId="6" fillId="3" borderId="0" xfId="1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 applyAlignment="1" applyProtection="1">
      <alignment horizontal="left" vertical="center" wrapText="1" readingOrder="1"/>
      <protection locked="0"/>
    </xf>
    <xf numFmtId="0" fontId="8" fillId="0" borderId="0" xfId="0" applyFont="1" applyAlignment="1" applyProtection="1">
      <alignment horizontal="left" vertical="center" wrapText="1" readingOrder="1"/>
      <protection locked="0"/>
    </xf>
    <xf numFmtId="39" fontId="10" fillId="4" borderId="0" xfId="1" applyNumberFormat="1" applyFont="1" applyFill="1" applyBorder="1" applyAlignment="1" applyProtection="1">
      <alignment horizontal="right" vertical="center" wrapText="1" readingOrder="1"/>
      <protection locked="0"/>
    </xf>
    <xf numFmtId="39" fontId="10" fillId="4" borderId="0" xfId="1" applyNumberFormat="1" applyFont="1" applyFill="1" applyBorder="1" applyAlignment="1" applyProtection="1">
      <alignment horizontal="center" vertical="center" wrapText="1" readingOrder="1"/>
      <protection locked="0"/>
    </xf>
    <xf numFmtId="39" fontId="10" fillId="5" borderId="0" xfId="1" applyNumberFormat="1" applyFont="1" applyFill="1" applyBorder="1" applyAlignment="1" applyProtection="1">
      <alignment horizontal="right" vertical="center" wrapText="1" readingOrder="1"/>
      <protection locked="0"/>
    </xf>
    <xf numFmtId="39" fontId="10" fillId="5" borderId="0" xfId="1" applyNumberFormat="1" applyFont="1" applyFill="1" applyBorder="1" applyAlignment="1" applyProtection="1">
      <alignment horizontal="center" vertical="center" wrapText="1" readingOrder="1"/>
      <protection locked="0"/>
    </xf>
    <xf numFmtId="49" fontId="5" fillId="0" borderId="0" xfId="0" applyNumberFormat="1" applyFont="1" applyAlignment="1" applyProtection="1">
      <alignment vertical="center" wrapText="1" readingOrder="1"/>
      <protection locked="0"/>
    </xf>
    <xf numFmtId="49" fontId="5" fillId="0" borderId="0" xfId="0" applyNumberFormat="1" applyFont="1" applyAlignment="1" applyProtection="1">
      <alignment horizontal="right" vertical="center" wrapText="1" readingOrder="1"/>
      <protection locked="0"/>
    </xf>
    <xf numFmtId="49" fontId="0" fillId="0" borderId="0" xfId="0" applyNumberFormat="1" applyAlignment="1">
      <alignment horizontal="right" readingOrder="1"/>
    </xf>
    <xf numFmtId="0" fontId="11" fillId="0" borderId="0" xfId="0" applyFont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vertical="center" wrapText="1" readingOrder="1"/>
      <protection locked="0"/>
    </xf>
    <xf numFmtId="39" fontId="5" fillId="0" borderId="0" xfId="1" applyNumberFormat="1" applyFont="1" applyAlignment="1" applyProtection="1">
      <alignment horizontal="center" vertical="center" wrapText="1" readingOrder="1"/>
      <protection locked="0"/>
    </xf>
    <xf numFmtId="39" fontId="5" fillId="0" borderId="0" xfId="1" applyNumberFormat="1" applyFont="1" applyFill="1" applyAlignment="1" applyProtection="1">
      <alignment horizontal="right" vertical="center" wrapText="1" readingOrder="1"/>
      <protection locked="0"/>
    </xf>
    <xf numFmtId="39" fontId="5" fillId="0" borderId="0" xfId="1" applyNumberFormat="1" applyFont="1" applyFill="1" applyAlignment="1" applyProtection="1">
      <alignment horizontal="center" vertical="center" wrapText="1" readingOrder="1"/>
      <protection locked="0"/>
    </xf>
    <xf numFmtId="43" fontId="0" fillId="0" borderId="0" xfId="1" applyFont="1" applyFill="1"/>
    <xf numFmtId="41" fontId="5" fillId="0" borderId="0" xfId="2" applyFont="1" applyFill="1" applyAlignment="1" applyProtection="1">
      <alignment horizontal="right" vertical="center" wrapText="1" readingOrder="1"/>
      <protection locked="0"/>
    </xf>
    <xf numFmtId="39" fontId="9" fillId="0" borderId="0" xfId="0" applyNumberFormat="1" applyFont="1"/>
    <xf numFmtId="39" fontId="5" fillId="0" borderId="0" xfId="1" applyNumberFormat="1" applyFont="1" applyFill="1" applyBorder="1" applyAlignment="1" applyProtection="1">
      <alignment horizontal="right" vertical="center" wrapText="1" readingOrder="1"/>
      <protection locked="0"/>
    </xf>
    <xf numFmtId="39" fontId="5" fillId="0" borderId="0" xfId="1" applyNumberFormat="1" applyFont="1" applyFill="1" applyBorder="1" applyAlignment="1" applyProtection="1">
      <alignment horizontal="center" vertical="center" wrapText="1" readingOrder="1"/>
      <protection locked="0"/>
    </xf>
    <xf numFmtId="39" fontId="5" fillId="0" borderId="0" xfId="1" applyNumberFormat="1" applyFont="1" applyBorder="1" applyAlignment="1" applyProtection="1">
      <alignment horizontal="right" vertical="center" wrapText="1" readingOrder="1"/>
      <protection locked="0"/>
    </xf>
    <xf numFmtId="0" fontId="10" fillId="6" borderId="0" xfId="0" applyFont="1" applyFill="1" applyAlignment="1" applyProtection="1">
      <alignment horizontal="center" vertical="center" wrapText="1" readingOrder="1"/>
      <protection locked="0"/>
    </xf>
    <xf numFmtId="0" fontId="10" fillId="6" borderId="0" xfId="0" applyFont="1" applyFill="1" applyAlignment="1" applyProtection="1">
      <alignment vertical="center" wrapText="1" readingOrder="1"/>
      <protection locked="0"/>
    </xf>
    <xf numFmtId="0" fontId="2" fillId="6" borderId="0" xfId="0" applyFont="1" applyFill="1"/>
    <xf numFmtId="0" fontId="12" fillId="6" borderId="0" xfId="0" applyFont="1" applyFill="1" applyAlignment="1" applyProtection="1">
      <alignment horizontal="center" vertical="center" wrapText="1" readingOrder="1"/>
      <protection locked="0"/>
    </xf>
    <xf numFmtId="39" fontId="10" fillId="6" borderId="0" xfId="1" applyNumberFormat="1" applyFont="1" applyFill="1" applyBorder="1" applyAlignment="1" applyProtection="1">
      <alignment horizontal="right" vertical="center" wrapText="1" readingOrder="1"/>
      <protection locked="0"/>
    </xf>
    <xf numFmtId="39" fontId="10" fillId="6" borderId="0" xfId="1" applyNumberFormat="1" applyFont="1" applyFill="1" applyBorder="1" applyAlignment="1" applyProtection="1">
      <alignment horizontal="center" vertical="center" wrapText="1" readingOrder="1"/>
      <protection locked="0"/>
    </xf>
    <xf numFmtId="49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center" vertical="center"/>
    </xf>
    <xf numFmtId="39" fontId="5" fillId="0" borderId="0" xfId="1" applyNumberFormat="1" applyFont="1" applyBorder="1" applyAlignment="1" applyProtection="1">
      <alignment horizontal="center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165" fontId="5" fillId="0" borderId="0" xfId="1" applyNumberFormat="1" applyFont="1" applyBorder="1" applyAlignment="1" applyProtection="1">
      <alignment horizontal="right" vertical="center" wrapText="1" readingOrder="1"/>
      <protection locked="0"/>
    </xf>
    <xf numFmtId="49" fontId="11" fillId="6" borderId="0" xfId="0" applyNumberFormat="1" applyFont="1" applyFill="1" applyAlignment="1" applyProtection="1">
      <alignment horizontal="center" vertical="center" wrapText="1" readingOrder="1"/>
      <protection locked="0"/>
    </xf>
    <xf numFmtId="0" fontId="14" fillId="0" borderId="0" xfId="0" applyFont="1"/>
    <xf numFmtId="0" fontId="7" fillId="5" borderId="0" xfId="0" applyFont="1" applyFill="1" applyAlignment="1" applyProtection="1">
      <alignment horizontal="left" vertical="center" wrapText="1" readingOrder="1"/>
      <protection locked="0"/>
    </xf>
    <xf numFmtId="0" fontId="7" fillId="4" borderId="0" xfId="0" applyFont="1" applyFill="1" applyAlignment="1" applyProtection="1">
      <alignment horizontal="left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left" vertical="center" wrapText="1" readingOrder="1"/>
      <protection locked="0"/>
    </xf>
    <xf numFmtId="0" fontId="4" fillId="0" borderId="0" xfId="0" applyFont="1" applyAlignment="1">
      <alignment horizontal="left"/>
    </xf>
    <xf numFmtId="17" fontId="4" fillId="0" borderId="0" xfId="0" applyNumberFormat="1" applyFont="1" applyAlignment="1">
      <alignment horizontal="left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2024\EJECUCI&#211;N%202024\P&#225;g%20Web\Ejecuci&#243;nPrespuestal%20a%20Noviembre%2015_2024_Comit&#233;.xlsx" TargetMode="External"/><Relationship Id="rId1" Type="http://schemas.openxmlformats.org/officeDocument/2006/relationships/externalLinkPath" Target="file:///H:\2024\EJECUCI&#211;N%202024\P&#225;g%20Web\Ejecuci&#243;nPrespuestal%20a%20Noviembre%2015_2024_Comit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jecución"/>
      <sheetName val="Pag Web"/>
      <sheetName val="Presentación"/>
    </sheetNames>
    <sheetDataSet>
      <sheetData sheetId="0">
        <row r="22">
          <cell r="AP22" t="str">
            <v>9.488.113.319,00</v>
          </cell>
          <cell r="AU22" t="str">
            <v>7.027.658.094,00</v>
          </cell>
          <cell r="AX22" t="str">
            <v>7.025.552.321,00</v>
          </cell>
          <cell r="BB22" t="str">
            <v>7.025.552.321,00</v>
          </cell>
        </row>
        <row r="35">
          <cell r="AP35" t="str">
            <v>3.285.515.999,00</v>
          </cell>
          <cell r="AU35" t="str">
            <v>2.681.516.253,00</v>
          </cell>
          <cell r="AX35" t="str">
            <v>2.681.516.253,00</v>
          </cell>
          <cell r="BB35" t="str">
            <v>2.681.516.253,00</v>
          </cell>
        </row>
        <row r="43">
          <cell r="AP43" t="str">
            <v>853.370.682,00</v>
          </cell>
          <cell r="AU43" t="str">
            <v>610.149.411,00</v>
          </cell>
          <cell r="AX43" t="str">
            <v>610.149.411,00</v>
          </cell>
          <cell r="BB43" t="str">
            <v>610.149.411,00</v>
          </cell>
        </row>
        <row r="53">
          <cell r="AP53" t="str">
            <v>38.948.637,00</v>
          </cell>
          <cell r="AU53" t="str">
            <v>26.676.654,00</v>
          </cell>
          <cell r="AX53" t="str">
            <v>21.371.054,00</v>
          </cell>
          <cell r="BB53" t="str">
            <v>21.371.054,00</v>
          </cell>
        </row>
        <row r="64">
          <cell r="AP64" t="str">
            <v>160.837.336,43</v>
          </cell>
          <cell r="AU64" t="str">
            <v>112.847.202,70</v>
          </cell>
          <cell r="AX64" t="str">
            <v>54.464.528,86</v>
          </cell>
          <cell r="BB64" t="str">
            <v>54.464.528,86</v>
          </cell>
        </row>
        <row r="83">
          <cell r="AP83" t="str">
            <v>4.054.184.142,57</v>
          </cell>
          <cell r="AU83" t="str">
            <v>3.721.116.326,21</v>
          </cell>
          <cell r="AX83" t="str">
            <v>2.955.910.259,30</v>
          </cell>
          <cell r="BB83" t="str">
            <v>2.954.953.259,30</v>
          </cell>
        </row>
        <row r="110">
          <cell r="AP110" t="str">
            <v>77.000.000,00</v>
          </cell>
          <cell r="AU110" t="str">
            <v>19.199.670,00</v>
          </cell>
          <cell r="AX110" t="str">
            <v>17.708.348,00</v>
          </cell>
          <cell r="BB110" t="str">
            <v>17.708.348,00</v>
          </cell>
        </row>
        <row r="116">
          <cell r="AP116" t="str">
            <v>1.000.000,00</v>
          </cell>
          <cell r="AU116" t="str">
            <v>435.000,00</v>
          </cell>
          <cell r="AX116" t="str">
            <v>435.000,00</v>
          </cell>
          <cell r="BB116" t="str">
            <v>435.000,00</v>
          </cell>
        </row>
        <row r="119">
          <cell r="AP119" t="str">
            <v>61.000.000,00</v>
          </cell>
          <cell r="AU119" t="str">
            <v>55.154.649,00</v>
          </cell>
          <cell r="AX119" t="str">
            <v>55.154.649,00</v>
          </cell>
          <cell r="BB119" t="str">
            <v>55.154.649,00</v>
          </cell>
        </row>
        <row r="128">
          <cell r="AP128" t="str">
            <v>734.006.667,00</v>
          </cell>
          <cell r="AU128" t="str">
            <v>732.240.000,00</v>
          </cell>
          <cell r="AX128" t="str">
            <v>603.322.667,00</v>
          </cell>
          <cell r="BB128" t="str">
            <v>603.322.667,00</v>
          </cell>
        </row>
        <row r="129">
          <cell r="AP129" t="str">
            <v>45.780.000,00</v>
          </cell>
          <cell r="AU129" t="str">
            <v>45.780.000,00</v>
          </cell>
          <cell r="AX129" t="str">
            <v>37.800.000,00</v>
          </cell>
          <cell r="BB129" t="str">
            <v>37.800.000,00</v>
          </cell>
        </row>
        <row r="133">
          <cell r="AP133" t="str">
            <v>1.614.034.328,00</v>
          </cell>
          <cell r="AU133" t="str">
            <v>1.608.765.318,00</v>
          </cell>
          <cell r="AX133" t="str">
            <v>1.413.729.365,60</v>
          </cell>
          <cell r="BB133" t="str">
            <v>1.413.729.365,60</v>
          </cell>
        </row>
        <row r="138">
          <cell r="AP138" t="str">
            <v>479.410.000,00</v>
          </cell>
          <cell r="AU138" t="str">
            <v>479.110.000,00</v>
          </cell>
          <cell r="AX138" t="str">
            <v>385.330.000,00</v>
          </cell>
          <cell r="BB138" t="str">
            <v>385.330.000,00</v>
          </cell>
        </row>
        <row r="139">
          <cell r="AP139" t="str">
            <v>298.410.000,00</v>
          </cell>
          <cell r="AU139" t="str">
            <v>298.410.000,00</v>
          </cell>
          <cell r="AX139" t="str">
            <v>254.110.001,00</v>
          </cell>
          <cell r="BB139" t="str">
            <v>254.110.001,00</v>
          </cell>
        </row>
        <row r="145">
          <cell r="AP145" t="str">
            <v>186.816.667,00</v>
          </cell>
          <cell r="AU145" t="str">
            <v>186.816.667,00</v>
          </cell>
          <cell r="AX145" t="str">
            <v>131.916.667,00</v>
          </cell>
          <cell r="BB145" t="str">
            <v>131.916.667,00</v>
          </cell>
        </row>
        <row r="146">
          <cell r="AP146" t="str">
            <v>391.797.666,00</v>
          </cell>
          <cell r="AU146" t="str">
            <v>391.797.666,00</v>
          </cell>
          <cell r="AX146" t="str">
            <v>315.830.000,00</v>
          </cell>
          <cell r="BB146" t="str">
            <v>315.830.000,00</v>
          </cell>
        </row>
        <row r="147">
          <cell r="AP147" t="str">
            <v>1.277.116.667,00</v>
          </cell>
          <cell r="AU147" t="str">
            <v>1.277.116.667,00</v>
          </cell>
          <cell r="AX147" t="str">
            <v>1.020.583.333,00</v>
          </cell>
          <cell r="BB147" t="str">
            <v>1.014.683.333,00</v>
          </cell>
        </row>
        <row r="154">
          <cell r="AP154" t="str">
            <v>43.680.000,00</v>
          </cell>
          <cell r="AU154" t="str">
            <v>43.680.000,00</v>
          </cell>
          <cell r="AX154" t="str">
            <v>35.700.000,00</v>
          </cell>
          <cell r="BB154" t="str">
            <v>35.700.000,00</v>
          </cell>
        </row>
        <row r="155">
          <cell r="AP155" t="str">
            <v>543.937.239,00</v>
          </cell>
          <cell r="AU155" t="str">
            <v>529.486.905,00</v>
          </cell>
          <cell r="AX155" t="str">
            <v>385.666.666,00</v>
          </cell>
          <cell r="BB155" t="str">
            <v>385.666.666,00</v>
          </cell>
        </row>
        <row r="160">
          <cell r="AP160" t="str">
            <v>55.670.000,00</v>
          </cell>
          <cell r="AU160" t="str">
            <v>55.670.000,00</v>
          </cell>
          <cell r="AX160" t="str">
            <v>44.840.000,00</v>
          </cell>
          <cell r="BB160" t="str">
            <v>44.840.000,00</v>
          </cell>
        </row>
        <row r="161">
          <cell r="AP161" t="str">
            <v>1.973.714.453,00</v>
          </cell>
          <cell r="AU161" t="str">
            <v>1.751.980.592,00</v>
          </cell>
          <cell r="AX161" t="str">
            <v>1.160.057.719,00</v>
          </cell>
          <cell r="BB161" t="str">
            <v>1.160.057.719,00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2FCC7-655A-45DC-819B-DAABB1474D3B}">
  <dimension ref="A1:R51"/>
  <sheetViews>
    <sheetView tabSelected="1" workbookViewId="0">
      <selection activeCell="L58" sqref="L58"/>
    </sheetView>
  </sheetViews>
  <sheetFormatPr baseColWidth="10" defaultRowHeight="15" x14ac:dyDescent="0.25"/>
  <cols>
    <col min="1" max="1" width="1.85546875" bestFit="1" customWidth="1"/>
    <col min="2" max="3" width="4.42578125" bestFit="1" customWidth="1"/>
    <col min="4" max="4" width="2.7109375" bestFit="1" customWidth="1"/>
    <col min="5" max="5" width="4" bestFit="1" customWidth="1"/>
    <col min="6" max="6" width="4.5703125" bestFit="1" customWidth="1"/>
    <col min="7" max="7" width="1.85546875" bestFit="1" customWidth="1"/>
    <col min="8" max="8" width="3.42578125" bestFit="1" customWidth="1"/>
    <col min="9" max="9" width="4" style="7" bestFit="1" customWidth="1"/>
    <col min="10" max="10" width="41.28515625" bestFit="1" customWidth="1"/>
    <col min="11" max="14" width="13.85546875" bestFit="1" customWidth="1"/>
    <col min="15" max="15" width="13" bestFit="1" customWidth="1"/>
    <col min="16" max="17" width="8.140625" bestFit="1" customWidth="1"/>
    <col min="18" max="18" width="19" bestFit="1" customWidth="1"/>
  </cols>
  <sheetData>
    <row r="1" spans="1:18" x14ac:dyDescent="0.25">
      <c r="A1" s="52" t="s">
        <v>0</v>
      </c>
      <c r="B1" s="52"/>
      <c r="C1" s="52"/>
      <c r="D1" s="52"/>
      <c r="E1" s="52"/>
      <c r="F1" s="52"/>
      <c r="G1" s="5"/>
      <c r="H1" s="52">
        <v>2024</v>
      </c>
      <c r="I1" s="52"/>
    </row>
    <row r="2" spans="1:18" x14ac:dyDescent="0.25">
      <c r="A2" s="52" t="s">
        <v>1</v>
      </c>
      <c r="B2" s="52"/>
      <c r="C2" s="52"/>
      <c r="D2" s="52"/>
      <c r="E2" s="52"/>
      <c r="F2" s="52"/>
      <c r="G2" s="5"/>
      <c r="H2" s="52" t="s">
        <v>2</v>
      </c>
      <c r="I2" s="52"/>
      <c r="M2" s="6"/>
      <c r="N2" s="2"/>
    </row>
    <row r="3" spans="1:18" x14ac:dyDescent="0.25">
      <c r="A3" s="52" t="s">
        <v>3</v>
      </c>
      <c r="B3" s="52"/>
      <c r="C3" s="52"/>
      <c r="D3" s="52"/>
      <c r="E3" s="52"/>
      <c r="F3" s="52"/>
      <c r="G3" s="5"/>
      <c r="H3" s="53" t="s">
        <v>4</v>
      </c>
      <c r="I3" s="52"/>
      <c r="J3" s="52"/>
      <c r="L3" s="1"/>
    </row>
    <row r="4" spans="1:18" ht="5.25" customHeight="1" x14ac:dyDescent="0.25"/>
    <row r="5" spans="1:18" ht="33.75" x14ac:dyDescent="0.25">
      <c r="A5" s="50" t="s">
        <v>5</v>
      </c>
      <c r="B5" s="50"/>
      <c r="C5" s="50"/>
      <c r="D5" s="50"/>
      <c r="E5" s="50"/>
      <c r="F5" s="50"/>
      <c r="G5" s="8"/>
      <c r="H5" s="8" t="s">
        <v>6</v>
      </c>
      <c r="I5" s="8" t="s">
        <v>7</v>
      </c>
      <c r="J5" s="8" t="s">
        <v>8</v>
      </c>
      <c r="K5" s="8" t="s">
        <v>9</v>
      </c>
      <c r="L5" s="8" t="s">
        <v>10</v>
      </c>
      <c r="M5" s="8" t="s">
        <v>11</v>
      </c>
      <c r="N5" s="8" t="s">
        <v>12</v>
      </c>
      <c r="O5" s="8" t="s">
        <v>13</v>
      </c>
      <c r="P5" s="8" t="s">
        <v>14</v>
      </c>
      <c r="Q5" s="8" t="s">
        <v>15</v>
      </c>
    </row>
    <row r="6" spans="1:18" s="11" customFormat="1" ht="7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10"/>
      <c r="K6" s="9"/>
      <c r="L6" s="9"/>
      <c r="M6" s="9"/>
      <c r="N6" s="9"/>
      <c r="O6" s="9"/>
      <c r="P6" s="9"/>
      <c r="Q6" s="9"/>
    </row>
    <row r="7" spans="1:18" s="11" customFormat="1" ht="13.5" customHeight="1" x14ac:dyDescent="0.25">
      <c r="A7" s="51" t="s">
        <v>16</v>
      </c>
      <c r="B7" s="51"/>
      <c r="C7" s="51"/>
      <c r="D7" s="51"/>
      <c r="E7" s="51"/>
      <c r="F7" s="51"/>
      <c r="G7" s="51"/>
      <c r="H7" s="51"/>
      <c r="I7" s="51"/>
      <c r="J7" s="51"/>
      <c r="K7" s="12">
        <f>+K9+K32</f>
        <v>27091343803</v>
      </c>
      <c r="L7" s="12">
        <f t="shared" ref="L7:N7" si="0">+L9+L32</f>
        <v>21655607074.91</v>
      </c>
      <c r="M7" s="12">
        <f t="shared" si="0"/>
        <v>19211148242.760002</v>
      </c>
      <c r="N7" s="12">
        <f t="shared" si="0"/>
        <v>19204291242.760002</v>
      </c>
      <c r="O7" s="12">
        <f>+O9+O32</f>
        <v>5435736728.0900002</v>
      </c>
      <c r="P7" s="13">
        <f>+L7/K7*100</f>
        <v>79.935521960014157</v>
      </c>
      <c r="Q7" s="13">
        <f>+M7/K7*100</f>
        <v>70.912496561475947</v>
      </c>
    </row>
    <row r="8" spans="1:18" s="11" customFormat="1" ht="6" customHeight="1" x14ac:dyDescent="0.25">
      <c r="A8" s="14"/>
      <c r="B8" s="14"/>
      <c r="C8" s="14"/>
      <c r="D8" s="14"/>
      <c r="E8" s="14"/>
      <c r="F8" s="14"/>
      <c r="G8" s="14"/>
      <c r="H8" s="14"/>
      <c r="I8" s="9"/>
      <c r="J8" s="15"/>
      <c r="K8" s="9"/>
      <c r="L8" s="9"/>
      <c r="M8" s="9"/>
      <c r="N8" s="9"/>
      <c r="O8" s="9"/>
      <c r="P8" s="9"/>
      <c r="Q8" s="9"/>
    </row>
    <row r="9" spans="1:18" s="11" customFormat="1" ht="13.5" customHeight="1" x14ac:dyDescent="0.25">
      <c r="A9" s="49" t="s">
        <v>17</v>
      </c>
      <c r="B9" s="49"/>
      <c r="C9" s="49"/>
      <c r="D9" s="49"/>
      <c r="E9" s="49"/>
      <c r="F9" s="49"/>
      <c r="G9" s="49"/>
      <c r="H9" s="49"/>
      <c r="I9" s="49"/>
      <c r="J9" s="49"/>
      <c r="K9" s="16">
        <f>+K11+K16+K28+K23</f>
        <v>19446970116</v>
      </c>
      <c r="L9" s="16">
        <f t="shared" ref="L9:N9" si="1">+L11+L16+L28+L23</f>
        <v>14254753259.91</v>
      </c>
      <c r="M9" s="16">
        <f t="shared" si="1"/>
        <v>13422261824.16</v>
      </c>
      <c r="N9" s="16">
        <f t="shared" si="1"/>
        <v>13421304824.16</v>
      </c>
      <c r="O9" s="16">
        <f>+O11+O16+O28+O23</f>
        <v>5192216856.0900002</v>
      </c>
      <c r="P9" s="17">
        <f>+L9/K9*100</f>
        <v>73.300638479317143</v>
      </c>
      <c r="Q9" s="17">
        <f>+M9/K9*100</f>
        <v>69.019809996606256</v>
      </c>
    </row>
    <row r="10" spans="1:18" s="11" customFormat="1" ht="4.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</row>
    <row r="11" spans="1:18" s="11" customFormat="1" ht="14.25" customHeight="1" x14ac:dyDescent="0.25">
      <c r="A11" s="48" t="s">
        <v>18</v>
      </c>
      <c r="B11" s="48"/>
      <c r="C11" s="48"/>
      <c r="D11" s="48"/>
      <c r="E11" s="48"/>
      <c r="F11" s="48"/>
      <c r="G11" s="48"/>
      <c r="H11" s="48"/>
      <c r="I11" s="48"/>
      <c r="J11" s="48"/>
      <c r="K11" s="18">
        <f>+K12+K13+K14</f>
        <v>13627000000</v>
      </c>
      <c r="L11" s="18">
        <f t="shared" ref="L11:O11" si="2">+L12+L13+L14</f>
        <v>10319323758</v>
      </c>
      <c r="M11" s="18">
        <f t="shared" si="2"/>
        <v>10317217985</v>
      </c>
      <c r="N11" s="18">
        <f t="shared" si="2"/>
        <v>10317217985</v>
      </c>
      <c r="O11" s="18">
        <f t="shared" si="2"/>
        <v>3307676242</v>
      </c>
      <c r="P11" s="19">
        <f>+(L11/K11)*100</f>
        <v>75.727040126220004</v>
      </c>
      <c r="Q11" s="19">
        <f>+(M11/K11)*100</f>
        <v>75.7115871798635</v>
      </c>
    </row>
    <row r="12" spans="1:18" x14ac:dyDescent="0.25">
      <c r="A12" s="20" t="s">
        <v>19</v>
      </c>
      <c r="B12" s="21" t="s">
        <v>20</v>
      </c>
      <c r="C12" s="21" t="s">
        <v>20</v>
      </c>
      <c r="D12" s="21" t="s">
        <v>20</v>
      </c>
      <c r="E12" s="21"/>
      <c r="F12" s="22"/>
      <c r="G12" s="22"/>
      <c r="H12" s="23" t="s">
        <v>21</v>
      </c>
      <c r="I12" s="24" t="s">
        <v>22</v>
      </c>
      <c r="J12" s="25" t="s">
        <v>23</v>
      </c>
      <c r="K12" s="6" t="str">
        <f>+[1]Ejecución!AP22</f>
        <v>9.488.113.319,00</v>
      </c>
      <c r="L12" s="6" t="str">
        <f>+[1]Ejecución!AU22</f>
        <v>7.027.658.094,00</v>
      </c>
      <c r="M12" s="6" t="str">
        <f>+[1]Ejecución!AX22</f>
        <v>7.025.552.321,00</v>
      </c>
      <c r="N12" s="6" t="str">
        <f>+[1]Ejecución!BB22</f>
        <v>7.025.552.321,00</v>
      </c>
      <c r="O12" s="6">
        <f>+K12-L12</f>
        <v>2460455225</v>
      </c>
      <c r="P12" s="26">
        <f>+L12/K12*100</f>
        <v>74.06802446095449</v>
      </c>
      <c r="Q12" s="26">
        <f>+M12/K12*100</f>
        <v>74.045830659835104</v>
      </c>
    </row>
    <row r="13" spans="1:18" x14ac:dyDescent="0.25">
      <c r="A13" s="20" t="s">
        <v>19</v>
      </c>
      <c r="B13" s="21" t="s">
        <v>20</v>
      </c>
      <c r="C13" s="21" t="s">
        <v>20</v>
      </c>
      <c r="D13" s="21" t="s">
        <v>24</v>
      </c>
      <c r="E13" s="21"/>
      <c r="F13" s="22"/>
      <c r="G13" s="22"/>
      <c r="H13" s="23" t="s">
        <v>21</v>
      </c>
      <c r="I13" s="24" t="s">
        <v>22</v>
      </c>
      <c r="J13" s="25" t="s">
        <v>25</v>
      </c>
      <c r="K13" s="6" t="str">
        <f>+[1]Ejecución!AP35</f>
        <v>3.285.515.999,00</v>
      </c>
      <c r="L13" s="6" t="str">
        <f>+[1]Ejecución!AU35</f>
        <v>2.681.516.253,00</v>
      </c>
      <c r="M13" s="6" t="str">
        <f>+[1]Ejecución!AX35</f>
        <v>2.681.516.253,00</v>
      </c>
      <c r="N13" s="6" t="str">
        <f>+[1]Ejecución!BB35</f>
        <v>2.681.516.253,00</v>
      </c>
      <c r="O13" s="6">
        <f t="shared" ref="O13:O14" si="3">+K13-L13</f>
        <v>603999746</v>
      </c>
      <c r="P13" s="26">
        <f>+L13/K13*100</f>
        <v>81.616289612230247</v>
      </c>
      <c r="Q13" s="26">
        <f>+M13/K13*100</f>
        <v>81.616289612230247</v>
      </c>
      <c r="R13" s="2"/>
    </row>
    <row r="14" spans="1:18" ht="20.25" customHeight="1" x14ac:dyDescent="0.25">
      <c r="A14" s="20" t="s">
        <v>19</v>
      </c>
      <c r="B14" s="21" t="s">
        <v>20</v>
      </c>
      <c r="C14" s="21" t="s">
        <v>20</v>
      </c>
      <c r="D14" s="21" t="s">
        <v>26</v>
      </c>
      <c r="E14" s="21"/>
      <c r="F14" s="22"/>
      <c r="G14" s="22"/>
      <c r="H14" s="23" t="s">
        <v>21</v>
      </c>
      <c r="I14" s="24" t="s">
        <v>22</v>
      </c>
      <c r="J14" s="25" t="s">
        <v>27</v>
      </c>
      <c r="K14" s="27" t="str">
        <f>+[1]Ejecución!AP43</f>
        <v>853.370.682,00</v>
      </c>
      <c r="L14" s="27" t="str">
        <f>+[1]Ejecución!AU43</f>
        <v>610.149.411,00</v>
      </c>
      <c r="M14" s="27" t="str">
        <f>+[1]Ejecución!AX43</f>
        <v>610.149.411,00</v>
      </c>
      <c r="N14" s="27" t="str">
        <f>+[1]Ejecución!BB43</f>
        <v>610.149.411,00</v>
      </c>
      <c r="O14" s="6">
        <f t="shared" si="3"/>
        <v>243221271</v>
      </c>
      <c r="P14" s="28">
        <f>+L14/K14*100</f>
        <v>71.498754746299099</v>
      </c>
      <c r="Q14" s="28">
        <f>+M14/K14*100</f>
        <v>71.498754746299099</v>
      </c>
      <c r="R14" s="3"/>
    </row>
    <row r="15" spans="1:18" ht="5.25" customHeight="1" x14ac:dyDescent="0.25">
      <c r="A15" s="25"/>
      <c r="B15" s="25"/>
      <c r="C15" s="25"/>
      <c r="D15" s="25"/>
      <c r="E15" s="25"/>
      <c r="H15" s="23"/>
      <c r="I15" s="24"/>
      <c r="J15" s="25"/>
      <c r="K15" s="27"/>
      <c r="L15" s="27"/>
      <c r="M15" s="27"/>
      <c r="N15" s="27"/>
      <c r="O15" s="27"/>
      <c r="P15" s="27"/>
      <c r="Q15" s="27"/>
    </row>
    <row r="16" spans="1:18" s="11" customFormat="1" ht="13.5" customHeight="1" x14ac:dyDescent="0.25">
      <c r="A16" s="48" t="s">
        <v>28</v>
      </c>
      <c r="B16" s="48"/>
      <c r="C16" s="48"/>
      <c r="D16" s="48"/>
      <c r="E16" s="48"/>
      <c r="F16" s="48"/>
      <c r="G16" s="48"/>
      <c r="H16" s="48"/>
      <c r="I16" s="48"/>
      <c r="J16" s="48"/>
      <c r="K16" s="18">
        <f>+K17+K19</f>
        <v>4253970116</v>
      </c>
      <c r="L16" s="18">
        <f t="shared" ref="L16:O16" si="4">+L17+L19</f>
        <v>3860640182.9099998</v>
      </c>
      <c r="M16" s="18">
        <f t="shared" si="4"/>
        <v>3031745842.1600003</v>
      </c>
      <c r="N16" s="18">
        <f t="shared" si="4"/>
        <v>3030788842.1600003</v>
      </c>
      <c r="O16" s="18">
        <f t="shared" si="4"/>
        <v>393329933.09000015</v>
      </c>
      <c r="P16" s="19">
        <f>+L16/K16*100</f>
        <v>90.753815321583701</v>
      </c>
      <c r="Q16" s="19">
        <f>+M16/K16*100</f>
        <v>71.268621064285824</v>
      </c>
    </row>
    <row r="17" spans="1:18" x14ac:dyDescent="0.25">
      <c r="A17" s="20" t="s">
        <v>19</v>
      </c>
      <c r="B17" s="21" t="s">
        <v>24</v>
      </c>
      <c r="C17" s="21" t="s">
        <v>20</v>
      </c>
      <c r="D17" s="21"/>
      <c r="E17" s="21"/>
      <c r="F17" s="22"/>
      <c r="G17" s="22"/>
      <c r="H17" s="23" t="s">
        <v>21</v>
      </c>
      <c r="I17" s="24" t="s">
        <v>22</v>
      </c>
      <c r="J17" s="25" t="s">
        <v>29</v>
      </c>
      <c r="K17" s="27" t="str">
        <f>+K18</f>
        <v>38.948.637,00</v>
      </c>
      <c r="L17" s="27" t="str">
        <f t="shared" ref="L17" si="5">+L18</f>
        <v>26.676.654,00</v>
      </c>
      <c r="M17" s="27" t="str">
        <f>+M18</f>
        <v>21.371.054,00</v>
      </c>
      <c r="N17" s="27" t="str">
        <f>+N18</f>
        <v>21.371.054,00</v>
      </c>
      <c r="O17" s="27">
        <f t="shared" ref="O17:O21" si="6">+K17-L17</f>
        <v>12271983</v>
      </c>
      <c r="P17" s="28">
        <f>+L17/K17*100</f>
        <v>68.491880729998329</v>
      </c>
      <c r="Q17" s="28">
        <f t="shared" ref="Q17:Q21" si="7">+M17/K17*100</f>
        <v>54.869837935535458</v>
      </c>
      <c r="R17" s="29"/>
    </row>
    <row r="18" spans="1:18" x14ac:dyDescent="0.25">
      <c r="A18" s="20" t="s">
        <v>19</v>
      </c>
      <c r="B18" s="21" t="s">
        <v>24</v>
      </c>
      <c r="C18" s="21" t="s">
        <v>20</v>
      </c>
      <c r="D18" s="21" t="s">
        <v>20</v>
      </c>
      <c r="E18" s="21"/>
      <c r="F18" s="22"/>
      <c r="G18" s="22"/>
      <c r="H18" s="23" t="s">
        <v>21</v>
      </c>
      <c r="I18" s="24" t="s">
        <v>22</v>
      </c>
      <c r="J18" s="25" t="s">
        <v>30</v>
      </c>
      <c r="K18" s="27" t="str">
        <f>+[1]Ejecución!AP53</f>
        <v>38.948.637,00</v>
      </c>
      <c r="L18" s="27" t="str">
        <f>+[1]Ejecución!AU53</f>
        <v>26.676.654,00</v>
      </c>
      <c r="M18" s="27" t="str">
        <f>+[1]Ejecución!AX53</f>
        <v>21.371.054,00</v>
      </c>
      <c r="N18" s="27" t="str">
        <f>+[1]Ejecución!BB53</f>
        <v>21.371.054,00</v>
      </c>
      <c r="O18" s="27">
        <f t="shared" si="6"/>
        <v>12271983</v>
      </c>
      <c r="P18" s="28">
        <f t="shared" ref="P18" si="8">+L18/K18*100</f>
        <v>68.491880729998329</v>
      </c>
      <c r="Q18" s="28">
        <f>+M18/K18*100</f>
        <v>54.869837935535458</v>
      </c>
      <c r="R18" s="29"/>
    </row>
    <row r="19" spans="1:18" x14ac:dyDescent="0.25">
      <c r="A19" s="20" t="s">
        <v>19</v>
      </c>
      <c r="B19" s="21" t="s">
        <v>24</v>
      </c>
      <c r="C19" s="21" t="s">
        <v>24</v>
      </c>
      <c r="D19" s="21"/>
      <c r="E19" s="21"/>
      <c r="F19" s="22"/>
      <c r="G19" s="22"/>
      <c r="H19" s="23" t="s">
        <v>21</v>
      </c>
      <c r="I19" s="24" t="s">
        <v>22</v>
      </c>
      <c r="J19" s="25" t="s">
        <v>31</v>
      </c>
      <c r="K19" s="27">
        <f>+K20+K21</f>
        <v>4215021479</v>
      </c>
      <c r="L19" s="27">
        <f t="shared" ref="L19:N19" si="9">+L20+L21</f>
        <v>3833963528.9099998</v>
      </c>
      <c r="M19" s="27">
        <f>+M20+M21</f>
        <v>3010374788.1600003</v>
      </c>
      <c r="N19" s="27">
        <f t="shared" si="9"/>
        <v>3009417788.1600003</v>
      </c>
      <c r="O19" s="27">
        <f t="shared" si="6"/>
        <v>381057950.09000015</v>
      </c>
      <c r="P19" s="28">
        <f>+L19/K19*100</f>
        <v>90.95952530755774</v>
      </c>
      <c r="Q19" s="28">
        <f>+M19/K19*100</f>
        <v>71.420152973317755</v>
      </c>
      <c r="R19" s="29"/>
    </row>
    <row r="20" spans="1:18" x14ac:dyDescent="0.25">
      <c r="A20" s="20" t="s">
        <v>19</v>
      </c>
      <c r="B20" s="21" t="s">
        <v>24</v>
      </c>
      <c r="C20" s="21" t="s">
        <v>24</v>
      </c>
      <c r="D20" s="21" t="s">
        <v>20</v>
      </c>
      <c r="E20" s="21"/>
      <c r="F20" s="22"/>
      <c r="G20" s="22"/>
      <c r="H20" s="23" t="s">
        <v>21</v>
      </c>
      <c r="I20" s="24" t="s">
        <v>22</v>
      </c>
      <c r="J20" s="25" t="s">
        <v>32</v>
      </c>
      <c r="K20" s="27" t="str">
        <f>+[1]Ejecución!AP64</f>
        <v>160.837.336,43</v>
      </c>
      <c r="L20" s="30" t="str">
        <f>+[1]Ejecución!AU64</f>
        <v>112.847.202,70</v>
      </c>
      <c r="M20" s="27" t="str">
        <f>+[1]Ejecución!AX64</f>
        <v>54.464.528,86</v>
      </c>
      <c r="N20" s="27" t="str">
        <f>+[1]Ejecución!BB64</f>
        <v>54.464.528,86</v>
      </c>
      <c r="O20" s="27">
        <f t="shared" si="6"/>
        <v>47990133.730000004</v>
      </c>
      <c r="P20" s="28">
        <f>+L20/K20*100</f>
        <v>70.16231753446975</v>
      </c>
      <c r="Q20" s="28">
        <f t="shared" si="7"/>
        <v>33.863112924469604</v>
      </c>
      <c r="R20" s="29"/>
    </row>
    <row r="21" spans="1:18" x14ac:dyDescent="0.25">
      <c r="A21" s="20" t="s">
        <v>19</v>
      </c>
      <c r="B21" s="21" t="s">
        <v>24</v>
      </c>
      <c r="C21" s="21" t="s">
        <v>24</v>
      </c>
      <c r="D21" s="21" t="s">
        <v>24</v>
      </c>
      <c r="E21" s="21"/>
      <c r="F21" s="22"/>
      <c r="G21" s="22"/>
      <c r="H21" s="23" t="s">
        <v>21</v>
      </c>
      <c r="I21" s="24" t="s">
        <v>22</v>
      </c>
      <c r="J21" s="25" t="s">
        <v>33</v>
      </c>
      <c r="K21" s="27" t="str">
        <f>+[1]Ejecución!AP83</f>
        <v>4.054.184.142,57</v>
      </c>
      <c r="L21" s="27" t="str">
        <f>+[1]Ejecución!AU83</f>
        <v>3.721.116.326,21</v>
      </c>
      <c r="M21" s="27" t="str">
        <f>+[1]Ejecución!AX83</f>
        <v>2.955.910.259,30</v>
      </c>
      <c r="N21" s="27" t="str">
        <f>+[1]Ejecución!BB83</f>
        <v>2.954.953.259,30</v>
      </c>
      <c r="O21" s="27">
        <f t="shared" si="6"/>
        <v>333067816.36000013</v>
      </c>
      <c r="P21" s="28">
        <f>+L21/K21*100</f>
        <v>91.784590816615847</v>
      </c>
      <c r="Q21" s="28">
        <f t="shared" si="7"/>
        <v>72.910113486512969</v>
      </c>
      <c r="R21" s="29"/>
    </row>
    <row r="22" spans="1:18" ht="5.25" customHeight="1" x14ac:dyDescent="0.25">
      <c r="A22" s="25"/>
      <c r="B22" s="25"/>
      <c r="C22" s="25"/>
      <c r="D22" s="25"/>
      <c r="E22" s="25"/>
      <c r="H22" s="23"/>
      <c r="I22" s="24"/>
      <c r="J22" s="25"/>
      <c r="K22" s="6"/>
      <c r="L22" s="6"/>
      <c r="M22" s="6"/>
      <c r="N22" s="6"/>
      <c r="O22" s="6"/>
      <c r="P22" s="26"/>
      <c r="Q22" s="26"/>
    </row>
    <row r="23" spans="1:18" s="11" customFormat="1" ht="13.5" customHeight="1" x14ac:dyDescent="0.25">
      <c r="A23" s="48" t="s">
        <v>34</v>
      </c>
      <c r="B23" s="48"/>
      <c r="C23" s="48"/>
      <c r="D23" s="48"/>
      <c r="E23" s="48"/>
      <c r="F23" s="48"/>
      <c r="G23" s="48"/>
      <c r="H23" s="48"/>
      <c r="I23" s="48"/>
      <c r="J23" s="48"/>
      <c r="K23" s="18">
        <f>+K24+K25</f>
        <v>1504000000</v>
      </c>
      <c r="L23" s="18">
        <f t="shared" ref="L23:O23" si="10">+L24+L25</f>
        <v>19199670</v>
      </c>
      <c r="M23" s="18">
        <f t="shared" si="10"/>
        <v>17708348</v>
      </c>
      <c r="N23" s="18">
        <f t="shared" si="10"/>
        <v>17708348</v>
      </c>
      <c r="O23" s="18">
        <f t="shared" si="10"/>
        <v>1484800330</v>
      </c>
      <c r="P23" s="19">
        <f>+L23/K23*100</f>
        <v>1.2765738031914893</v>
      </c>
      <c r="Q23" s="19">
        <f>+M23/K23*100</f>
        <v>1.177416755319149</v>
      </c>
      <c r="R23" s="31"/>
    </row>
    <row r="24" spans="1:18" ht="15.75" customHeight="1" x14ac:dyDescent="0.25">
      <c r="A24" s="25" t="s">
        <v>19</v>
      </c>
      <c r="B24" s="21" t="s">
        <v>26</v>
      </c>
      <c r="C24" s="21" t="s">
        <v>26</v>
      </c>
      <c r="D24" s="21"/>
      <c r="E24" s="25"/>
      <c r="H24" s="23">
        <v>10</v>
      </c>
      <c r="I24" s="24" t="s">
        <v>22</v>
      </c>
      <c r="J24" s="25" t="s">
        <v>35</v>
      </c>
      <c r="K24" s="6">
        <v>1427000000</v>
      </c>
      <c r="L24" s="6">
        <v>0</v>
      </c>
      <c r="M24" s="6">
        <v>0</v>
      </c>
      <c r="N24" s="6">
        <v>0</v>
      </c>
      <c r="O24" s="27">
        <f t="shared" ref="O24:O26" si="11">+K24-L24</f>
        <v>1427000000</v>
      </c>
      <c r="P24" s="28">
        <f t="shared" ref="P24:P26" si="12">+L24/K24*100</f>
        <v>0</v>
      </c>
      <c r="Q24" s="28">
        <f>+M24/K24*100</f>
        <v>0</v>
      </c>
    </row>
    <row r="25" spans="1:18" ht="15.75" customHeight="1" x14ac:dyDescent="0.25">
      <c r="A25" s="25" t="s">
        <v>19</v>
      </c>
      <c r="B25" s="21" t="s">
        <v>26</v>
      </c>
      <c r="C25" s="21" t="s">
        <v>36</v>
      </c>
      <c r="D25" s="21"/>
      <c r="E25" s="25"/>
      <c r="H25" s="23">
        <v>10</v>
      </c>
      <c r="I25" s="24" t="s">
        <v>22</v>
      </c>
      <c r="J25" s="25" t="s">
        <v>37</v>
      </c>
      <c r="K25" s="6" t="str">
        <f>+K26</f>
        <v>77.000.000,00</v>
      </c>
      <c r="L25" s="6" t="str">
        <f t="shared" ref="L25:N25" si="13">+L26</f>
        <v>19.199.670,00</v>
      </c>
      <c r="M25" s="6" t="str">
        <f t="shared" si="13"/>
        <v>17.708.348,00</v>
      </c>
      <c r="N25" s="6" t="str">
        <f t="shared" si="13"/>
        <v>17.708.348,00</v>
      </c>
      <c r="O25" s="27">
        <f t="shared" si="11"/>
        <v>57800330</v>
      </c>
      <c r="P25" s="28">
        <f t="shared" si="12"/>
        <v>24.934636363636365</v>
      </c>
      <c r="Q25" s="28">
        <f>+M25/K25*100</f>
        <v>22.997854545454548</v>
      </c>
    </row>
    <row r="26" spans="1:18" ht="15.75" customHeight="1" x14ac:dyDescent="0.25">
      <c r="A26" s="25" t="s">
        <v>19</v>
      </c>
      <c r="B26" s="21" t="s">
        <v>26</v>
      </c>
      <c r="C26" s="21" t="s">
        <v>36</v>
      </c>
      <c r="D26" s="21" t="s">
        <v>24</v>
      </c>
      <c r="E26" s="25"/>
      <c r="H26" s="23">
        <v>10</v>
      </c>
      <c r="I26" s="24" t="s">
        <v>22</v>
      </c>
      <c r="J26" s="25" t="s">
        <v>38</v>
      </c>
      <c r="K26" s="6" t="str">
        <f>+[1]Ejecución!AP110</f>
        <v>77.000.000,00</v>
      </c>
      <c r="L26" s="6" t="str">
        <f>+[1]Ejecución!AU110</f>
        <v>19.199.670,00</v>
      </c>
      <c r="M26" s="6" t="str">
        <f>+[1]Ejecución!AX110</f>
        <v>17.708.348,00</v>
      </c>
      <c r="N26" s="6" t="str">
        <f>+[1]Ejecución!BB110</f>
        <v>17.708.348,00</v>
      </c>
      <c r="O26" s="27">
        <f t="shared" si="11"/>
        <v>57800330</v>
      </c>
      <c r="P26" s="28">
        <f t="shared" si="12"/>
        <v>24.934636363636365</v>
      </c>
      <c r="Q26" s="28">
        <f>+M26/K26*100</f>
        <v>22.997854545454548</v>
      </c>
    </row>
    <row r="27" spans="1:18" ht="6" customHeight="1" x14ac:dyDescent="0.25">
      <c r="A27" s="25"/>
      <c r="B27" s="25"/>
      <c r="C27" s="25"/>
      <c r="D27" s="25"/>
      <c r="E27" s="25"/>
      <c r="H27" s="23"/>
      <c r="I27" s="24"/>
      <c r="J27" s="25"/>
      <c r="K27" s="6"/>
      <c r="L27" s="6"/>
      <c r="M27" s="6"/>
      <c r="N27" s="6"/>
      <c r="O27" s="6"/>
      <c r="P27" s="26"/>
      <c r="Q27" s="26"/>
    </row>
    <row r="28" spans="1:18" s="11" customFormat="1" x14ac:dyDescent="0.25">
      <c r="A28" s="48" t="s">
        <v>39</v>
      </c>
      <c r="B28" s="48"/>
      <c r="C28" s="48"/>
      <c r="D28" s="48"/>
      <c r="E28" s="48"/>
      <c r="F28" s="48"/>
      <c r="G28" s="48"/>
      <c r="H28" s="48"/>
      <c r="I28" s="48"/>
      <c r="J28" s="48"/>
      <c r="K28" s="18">
        <f>+K29+K30</f>
        <v>62000000</v>
      </c>
      <c r="L28" s="18">
        <f t="shared" ref="L28:O28" si="14">+L29+L30</f>
        <v>55589649</v>
      </c>
      <c r="M28" s="18">
        <f t="shared" si="14"/>
        <v>55589649</v>
      </c>
      <c r="N28" s="18">
        <f t="shared" si="14"/>
        <v>55589649</v>
      </c>
      <c r="O28" s="18">
        <f t="shared" si="14"/>
        <v>6410351</v>
      </c>
      <c r="P28" s="19">
        <f>+L28/K28*100</f>
        <v>89.66072419354839</v>
      </c>
      <c r="Q28" s="19">
        <f>+M28/K28*100</f>
        <v>89.66072419354839</v>
      </c>
    </row>
    <row r="29" spans="1:18" s="11" customFormat="1" x14ac:dyDescent="0.25">
      <c r="A29" s="20" t="s">
        <v>19</v>
      </c>
      <c r="B29" s="21" t="s">
        <v>40</v>
      </c>
      <c r="C29" s="21" t="s">
        <v>20</v>
      </c>
      <c r="D29" s="21"/>
      <c r="E29" s="21"/>
      <c r="F29" s="15"/>
      <c r="G29" s="15"/>
      <c r="H29" s="23">
        <v>10</v>
      </c>
      <c r="I29" s="24" t="s">
        <v>22</v>
      </c>
      <c r="J29" s="25" t="s">
        <v>41</v>
      </c>
      <c r="K29" s="32" t="str">
        <f>+[1]Ejecución!AP116</f>
        <v>1.000.000,00</v>
      </c>
      <c r="L29" s="32" t="str">
        <f>+[1]Ejecución!AU116</f>
        <v>435.000,00</v>
      </c>
      <c r="M29" s="32" t="str">
        <f>+[1]Ejecución!AX116</f>
        <v>435.000,00</v>
      </c>
      <c r="N29" s="32" t="str">
        <f>+[1]Ejecución!BB116</f>
        <v>435.000,00</v>
      </c>
      <c r="O29" s="32">
        <f t="shared" ref="O29:O30" si="15">+K29-L29</f>
        <v>565000</v>
      </c>
      <c r="P29" s="33">
        <f t="shared" ref="P29:P50" si="16">+L29/K29*100</f>
        <v>43.5</v>
      </c>
      <c r="Q29" s="33">
        <f t="shared" ref="Q29" si="17">+M29/K29*100</f>
        <v>43.5</v>
      </c>
    </row>
    <row r="30" spans="1:18" ht="15.75" customHeight="1" x14ac:dyDescent="0.25">
      <c r="A30" s="25" t="s">
        <v>19</v>
      </c>
      <c r="B30" s="21" t="s">
        <v>40</v>
      </c>
      <c r="C30" s="21" t="s">
        <v>36</v>
      </c>
      <c r="D30" s="21"/>
      <c r="E30" s="25"/>
      <c r="H30" s="23">
        <v>11</v>
      </c>
      <c r="I30" s="24" t="s">
        <v>42</v>
      </c>
      <c r="J30" s="25" t="s">
        <v>43</v>
      </c>
      <c r="K30" s="34" t="str">
        <f>+[1]Ejecución!AP119</f>
        <v>61.000.000,00</v>
      </c>
      <c r="L30" s="34" t="str">
        <f>+[1]Ejecución!AU119</f>
        <v>55.154.649,00</v>
      </c>
      <c r="M30" s="34" t="str">
        <f>+[1]Ejecución!AX119</f>
        <v>55.154.649,00</v>
      </c>
      <c r="N30" s="34" t="str">
        <f>+[1]Ejecución!BB119</f>
        <v>55.154.649,00</v>
      </c>
      <c r="O30" s="32">
        <f t="shared" si="15"/>
        <v>5845351</v>
      </c>
      <c r="P30" s="33">
        <f t="shared" si="16"/>
        <v>90.417457377049175</v>
      </c>
      <c r="Q30" s="33">
        <f>+M30/K30*100</f>
        <v>90.417457377049175</v>
      </c>
    </row>
    <row r="31" spans="1:18" ht="15" customHeight="1" x14ac:dyDescent="0.25">
      <c r="A31" s="20"/>
      <c r="B31" s="21"/>
      <c r="C31" s="21"/>
      <c r="D31" s="21"/>
      <c r="E31" s="21"/>
      <c r="H31" s="23"/>
      <c r="I31" s="24"/>
      <c r="J31" s="25"/>
      <c r="K31" s="6"/>
      <c r="L31" s="6"/>
      <c r="M31" s="6"/>
      <c r="N31" s="6"/>
      <c r="O31" s="6"/>
      <c r="P31" s="26"/>
      <c r="Q31" s="26"/>
    </row>
    <row r="32" spans="1:18" s="11" customFormat="1" x14ac:dyDescent="0.25">
      <c r="A32" s="49" t="s">
        <v>44</v>
      </c>
      <c r="B32" s="49"/>
      <c r="C32" s="49"/>
      <c r="D32" s="49"/>
      <c r="E32" s="49"/>
      <c r="F32" s="49"/>
      <c r="G32" s="49"/>
      <c r="H32" s="49"/>
      <c r="I32" s="49"/>
      <c r="J32" s="49"/>
      <c r="K32" s="16">
        <f>+K33+K36+K38+K41+K45+K48</f>
        <v>7644373687</v>
      </c>
      <c r="L32" s="16">
        <f t="shared" ref="L32:O32" si="18">+L33+L36+L38+L41+L45+L48</f>
        <v>7400853815</v>
      </c>
      <c r="M32" s="16">
        <f t="shared" si="18"/>
        <v>5788886418.6000004</v>
      </c>
      <c r="N32" s="16">
        <f t="shared" si="18"/>
        <v>5782986418.6000004</v>
      </c>
      <c r="O32" s="16">
        <f t="shared" si="18"/>
        <v>243519872</v>
      </c>
      <c r="P32" s="17">
        <f>+L32/K32*100</f>
        <v>96.81439079287648</v>
      </c>
      <c r="Q32" s="17">
        <f>+M32/K32*100</f>
        <v>75.727412808776791</v>
      </c>
    </row>
    <row r="33" spans="1:18" ht="24.75" x14ac:dyDescent="0.25">
      <c r="A33" s="35" t="s">
        <v>45</v>
      </c>
      <c r="B33" s="35">
        <v>1301</v>
      </c>
      <c r="C33" s="35" t="s">
        <v>46</v>
      </c>
      <c r="D33" s="35">
        <v>6</v>
      </c>
      <c r="E33" s="36"/>
      <c r="F33" s="37"/>
      <c r="G33" s="37"/>
      <c r="H33" s="38">
        <v>10</v>
      </c>
      <c r="I33" s="35" t="s">
        <v>22</v>
      </c>
      <c r="J33" s="36" t="s">
        <v>47</v>
      </c>
      <c r="K33" s="39">
        <f>+K34+K35</f>
        <v>779786667</v>
      </c>
      <c r="L33" s="39">
        <f>+L34+L35</f>
        <v>778020000</v>
      </c>
      <c r="M33" s="39">
        <f t="shared" ref="M33:O33" si="19">+M34+M35</f>
        <v>641122667</v>
      </c>
      <c r="N33" s="39">
        <f t="shared" si="19"/>
        <v>641122667</v>
      </c>
      <c r="O33" s="39">
        <f t="shared" si="19"/>
        <v>1766667</v>
      </c>
      <c r="P33" s="40">
        <f t="shared" si="16"/>
        <v>99.773442266357705</v>
      </c>
      <c r="Q33" s="40">
        <f t="shared" ref="Q33:Q50" si="20">+M33/K33*100</f>
        <v>82.217700575277988</v>
      </c>
    </row>
    <row r="34" spans="1:18" ht="15" customHeight="1" x14ac:dyDescent="0.25">
      <c r="A34" s="23" t="s">
        <v>45</v>
      </c>
      <c r="B34" s="23">
        <v>1301</v>
      </c>
      <c r="C34" s="23" t="s">
        <v>46</v>
      </c>
      <c r="D34" s="23">
        <v>6</v>
      </c>
      <c r="E34" s="23">
        <v>803001</v>
      </c>
      <c r="F34" s="4">
        <v>1301007</v>
      </c>
      <c r="G34" s="41" t="s">
        <v>24</v>
      </c>
      <c r="H34" s="42"/>
      <c r="I34" s="24"/>
      <c r="J34" s="25" t="s">
        <v>48</v>
      </c>
      <c r="K34" s="34" t="str">
        <f>+[1]Ejecución!AP128</f>
        <v>734.006.667,00</v>
      </c>
      <c r="L34" s="34" t="str">
        <f>+[1]Ejecución!AU128</f>
        <v>732.240.000,00</v>
      </c>
      <c r="M34" s="34" t="str">
        <f>+[1]Ejecución!AX128</f>
        <v>603.322.667,00</v>
      </c>
      <c r="N34" s="34" t="str">
        <f>+[1]Ejecución!BB128</f>
        <v>603.322.667,00</v>
      </c>
      <c r="O34" s="34">
        <f>+K34-L34</f>
        <v>1766667</v>
      </c>
      <c r="P34" s="43">
        <f t="shared" si="16"/>
        <v>99.759311859220475</v>
      </c>
      <c r="Q34" s="43">
        <f>+M34/K34*100</f>
        <v>82.19580204439751</v>
      </c>
    </row>
    <row r="35" spans="1:18" ht="15" customHeight="1" x14ac:dyDescent="0.25">
      <c r="A35" s="23" t="s">
        <v>45</v>
      </c>
      <c r="B35" s="23">
        <v>1301</v>
      </c>
      <c r="C35" s="23" t="s">
        <v>46</v>
      </c>
      <c r="D35" s="23">
        <v>6</v>
      </c>
      <c r="E35" s="23">
        <v>803001</v>
      </c>
      <c r="F35" s="4">
        <v>1301009</v>
      </c>
      <c r="G35" s="41" t="s">
        <v>24</v>
      </c>
      <c r="H35" s="42"/>
      <c r="I35" s="24"/>
      <c r="J35" s="25" t="s">
        <v>49</v>
      </c>
      <c r="K35" s="34" t="str">
        <f>+[1]Ejecución!AP129</f>
        <v>45.780.000,00</v>
      </c>
      <c r="L35" s="34" t="str">
        <f>+[1]Ejecución!AU129</f>
        <v>45.780.000,00</v>
      </c>
      <c r="M35" s="34" t="str">
        <f>+[1]Ejecución!AX129</f>
        <v>37.800.000,00</v>
      </c>
      <c r="N35" s="34" t="str">
        <f>+[1]Ejecución!BB129</f>
        <v>37.800.000,00</v>
      </c>
      <c r="O35" s="34">
        <f>+K35-L35</f>
        <v>0</v>
      </c>
      <c r="P35" s="43">
        <f t="shared" si="16"/>
        <v>100</v>
      </c>
      <c r="Q35" s="43">
        <f>+M35/K35*100</f>
        <v>82.568807339449549</v>
      </c>
    </row>
    <row r="36" spans="1:18" ht="24.75" x14ac:dyDescent="0.25">
      <c r="A36" s="35" t="s">
        <v>45</v>
      </c>
      <c r="B36" s="35">
        <v>1301</v>
      </c>
      <c r="C36" s="35" t="s">
        <v>46</v>
      </c>
      <c r="D36" s="35">
        <v>7</v>
      </c>
      <c r="E36" s="36"/>
      <c r="F36" s="37"/>
      <c r="G36" s="37"/>
      <c r="H36" s="38">
        <v>10</v>
      </c>
      <c r="I36" s="35" t="s">
        <v>22</v>
      </c>
      <c r="J36" s="36" t="s">
        <v>50</v>
      </c>
      <c r="K36" s="39" t="str">
        <f>+K37</f>
        <v>1.614.034.328,00</v>
      </c>
      <c r="L36" s="39" t="str">
        <f>+L37</f>
        <v>1.608.765.318,00</v>
      </c>
      <c r="M36" s="39" t="str">
        <f t="shared" ref="M36:O36" si="21">+M37</f>
        <v>1.413.729.365,60</v>
      </c>
      <c r="N36" s="39" t="str">
        <f t="shared" si="21"/>
        <v>1.413.729.365,60</v>
      </c>
      <c r="O36" s="39">
        <f t="shared" si="21"/>
        <v>5269010</v>
      </c>
      <c r="P36" s="40">
        <f t="shared" si="16"/>
        <v>99.673550313732861</v>
      </c>
      <c r="Q36" s="40">
        <f>+M36/K36*100</f>
        <v>87.589795401179344</v>
      </c>
    </row>
    <row r="37" spans="1:18" ht="16.5" x14ac:dyDescent="0.25">
      <c r="A37" s="23" t="s">
        <v>45</v>
      </c>
      <c r="B37" s="23">
        <v>1301</v>
      </c>
      <c r="C37" s="23" t="s">
        <v>46</v>
      </c>
      <c r="D37" s="23">
        <v>7</v>
      </c>
      <c r="E37" s="23">
        <v>803001</v>
      </c>
      <c r="F37" s="4">
        <v>1301006</v>
      </c>
      <c r="G37" s="41" t="s">
        <v>24</v>
      </c>
      <c r="H37" s="42"/>
      <c r="I37" s="44"/>
      <c r="J37" s="25" t="s">
        <v>51</v>
      </c>
      <c r="K37" s="34" t="str">
        <f>+[1]Ejecución!AP133</f>
        <v>1.614.034.328,00</v>
      </c>
      <c r="L37" s="45" t="str">
        <f>+[1]Ejecución!AU133</f>
        <v>1.608.765.318,00</v>
      </c>
      <c r="M37" s="34" t="str">
        <f>+[1]Ejecución!AX133</f>
        <v>1.413.729.365,60</v>
      </c>
      <c r="N37" s="34" t="str">
        <f>+[1]Ejecución!BB133</f>
        <v>1.413.729.365,60</v>
      </c>
      <c r="O37" s="34">
        <f>+K37-L37</f>
        <v>5269010</v>
      </c>
      <c r="P37" s="43">
        <f t="shared" si="16"/>
        <v>99.673550313732861</v>
      </c>
      <c r="Q37" s="43">
        <f t="shared" si="20"/>
        <v>87.589795401179344</v>
      </c>
    </row>
    <row r="38" spans="1:18" ht="33" x14ac:dyDescent="0.25">
      <c r="A38" s="35" t="s">
        <v>45</v>
      </c>
      <c r="B38" s="35">
        <v>1301</v>
      </c>
      <c r="C38" s="35" t="s">
        <v>46</v>
      </c>
      <c r="D38" s="35">
        <v>10</v>
      </c>
      <c r="E38" s="36"/>
      <c r="F38" s="37"/>
      <c r="G38" s="37"/>
      <c r="H38" s="38">
        <v>10</v>
      </c>
      <c r="I38" s="35" t="s">
        <v>22</v>
      </c>
      <c r="J38" s="36" t="s">
        <v>52</v>
      </c>
      <c r="K38" s="39">
        <f>+K39+K40</f>
        <v>777820000</v>
      </c>
      <c r="L38" s="39">
        <f>+L39+L40</f>
        <v>777520000</v>
      </c>
      <c r="M38" s="39">
        <f t="shared" ref="M38:O38" si="22">+M39+M40</f>
        <v>639440001</v>
      </c>
      <c r="N38" s="39">
        <f t="shared" si="22"/>
        <v>639440001</v>
      </c>
      <c r="O38" s="39">
        <f t="shared" si="22"/>
        <v>300000</v>
      </c>
      <c r="P38" s="40">
        <f t="shared" si="16"/>
        <v>99.961430665192466</v>
      </c>
      <c r="Q38" s="40">
        <f>+M38/K38*100</f>
        <v>82.20925162634029</v>
      </c>
    </row>
    <row r="39" spans="1:18" x14ac:dyDescent="0.25">
      <c r="A39" s="23" t="s">
        <v>45</v>
      </c>
      <c r="B39" s="23">
        <v>1301</v>
      </c>
      <c r="C39" s="23" t="s">
        <v>46</v>
      </c>
      <c r="D39" s="23">
        <v>10</v>
      </c>
      <c r="E39" s="23">
        <v>803001</v>
      </c>
      <c r="F39" s="4">
        <v>1301001</v>
      </c>
      <c r="G39" s="41" t="s">
        <v>24</v>
      </c>
      <c r="H39" s="42"/>
      <c r="I39" s="44"/>
      <c r="J39" s="25" t="s">
        <v>53</v>
      </c>
      <c r="K39" s="34" t="str">
        <f>+[1]Ejecución!AP138</f>
        <v>479.410.000,00</v>
      </c>
      <c r="L39" s="34" t="str">
        <f>+[1]Ejecución!AU138</f>
        <v>479.110.000,00</v>
      </c>
      <c r="M39" s="34" t="str">
        <f>+[1]Ejecución!AX138</f>
        <v>385.330.000,00</v>
      </c>
      <c r="N39" s="34" t="str">
        <f>+[1]Ejecución!BB138</f>
        <v>385.330.000,00</v>
      </c>
      <c r="O39" s="34">
        <f>+K39-L39</f>
        <v>300000</v>
      </c>
      <c r="P39" s="43">
        <f>+L39/K39*100</f>
        <v>99.937423082538956</v>
      </c>
      <c r="Q39" s="43">
        <f>+M39/K39*100</f>
        <v>80.375878684216019</v>
      </c>
    </row>
    <row r="40" spans="1:18" x14ac:dyDescent="0.25">
      <c r="A40" s="23" t="s">
        <v>45</v>
      </c>
      <c r="B40" s="23">
        <v>1301</v>
      </c>
      <c r="C40" s="23" t="s">
        <v>46</v>
      </c>
      <c r="D40" s="23">
        <v>10</v>
      </c>
      <c r="E40" s="23">
        <v>803001</v>
      </c>
      <c r="F40" s="4">
        <v>1301008</v>
      </c>
      <c r="G40" s="41" t="s">
        <v>24</v>
      </c>
      <c r="H40" s="42"/>
      <c r="I40" s="44"/>
      <c r="J40" s="25" t="s">
        <v>54</v>
      </c>
      <c r="K40" s="34" t="str">
        <f>+[1]Ejecución!AP139</f>
        <v>298.410.000,00</v>
      </c>
      <c r="L40" s="34" t="str">
        <f>+[1]Ejecución!AU139</f>
        <v>298.410.000,00</v>
      </c>
      <c r="M40" s="34" t="str">
        <f>+[1]Ejecución!AX139</f>
        <v>254.110.001,00</v>
      </c>
      <c r="N40" s="34" t="str">
        <f>+[1]Ejecución!BB139</f>
        <v>254.110.001,00</v>
      </c>
      <c r="O40" s="34">
        <f>+K40-L40</f>
        <v>0</v>
      </c>
      <c r="P40" s="43">
        <f>+L40/K40*100</f>
        <v>100</v>
      </c>
      <c r="Q40" s="43">
        <f t="shared" si="20"/>
        <v>85.154653329312026</v>
      </c>
    </row>
    <row r="41" spans="1:18" ht="33" x14ac:dyDescent="0.25">
      <c r="A41" s="35" t="s">
        <v>45</v>
      </c>
      <c r="B41" s="35">
        <v>1301</v>
      </c>
      <c r="C41" s="35" t="s">
        <v>46</v>
      </c>
      <c r="D41" s="35">
        <v>11</v>
      </c>
      <c r="E41" s="36"/>
      <c r="F41" s="37"/>
      <c r="G41" s="37"/>
      <c r="H41" s="38">
        <v>10</v>
      </c>
      <c r="I41" s="35" t="s">
        <v>22</v>
      </c>
      <c r="J41" s="36" t="s">
        <v>55</v>
      </c>
      <c r="K41" s="39">
        <f>+K42+K43+K44</f>
        <v>1855731000</v>
      </c>
      <c r="L41" s="39">
        <f t="shared" ref="L41:O41" si="23">+L42+L43+L44</f>
        <v>1855731000</v>
      </c>
      <c r="M41" s="39">
        <f t="shared" si="23"/>
        <v>1468330000</v>
      </c>
      <c r="N41" s="39">
        <f t="shared" si="23"/>
        <v>1462430000</v>
      </c>
      <c r="O41" s="39">
        <f t="shared" si="23"/>
        <v>0</v>
      </c>
      <c r="P41" s="40">
        <f t="shared" si="16"/>
        <v>100</v>
      </c>
      <c r="Q41" s="40">
        <f t="shared" si="20"/>
        <v>79.124075633806839</v>
      </c>
    </row>
    <row r="42" spans="1:18" x14ac:dyDescent="0.25">
      <c r="A42" s="23" t="s">
        <v>45</v>
      </c>
      <c r="B42" s="23">
        <v>1301</v>
      </c>
      <c r="C42" s="23" t="s">
        <v>46</v>
      </c>
      <c r="D42" s="23">
        <v>11</v>
      </c>
      <c r="E42" s="23">
        <v>803001</v>
      </c>
      <c r="F42" s="4">
        <v>1301007</v>
      </c>
      <c r="G42" s="41" t="s">
        <v>24</v>
      </c>
      <c r="H42" s="42"/>
      <c r="I42" s="44"/>
      <c r="J42" s="25" t="s">
        <v>48</v>
      </c>
      <c r="K42" s="34" t="str">
        <f>+[1]Ejecución!AP145</f>
        <v>186.816.667,00</v>
      </c>
      <c r="L42" s="34" t="str">
        <f>+[1]Ejecución!AU145</f>
        <v>186.816.667,00</v>
      </c>
      <c r="M42" s="34" t="str">
        <f>+[1]Ejecución!AX145</f>
        <v>131.916.667,00</v>
      </c>
      <c r="N42" s="34" t="str">
        <f>+[1]Ejecución!BB145</f>
        <v>131.916.667,00</v>
      </c>
      <c r="O42" s="34">
        <f>+K42-L42</f>
        <v>0</v>
      </c>
      <c r="P42" s="43">
        <f>+L42/K42*100</f>
        <v>100</v>
      </c>
      <c r="Q42" s="43">
        <f t="shared" si="20"/>
        <v>70.612900400369526</v>
      </c>
    </row>
    <row r="43" spans="1:18" x14ac:dyDescent="0.25">
      <c r="A43" s="23" t="s">
        <v>45</v>
      </c>
      <c r="B43" s="23">
        <v>1301</v>
      </c>
      <c r="C43" s="23" t="s">
        <v>46</v>
      </c>
      <c r="D43" s="23">
        <v>11</v>
      </c>
      <c r="E43" s="23">
        <v>803001</v>
      </c>
      <c r="F43" s="4">
        <v>1301008</v>
      </c>
      <c r="G43" s="41" t="s">
        <v>24</v>
      </c>
      <c r="H43" s="42"/>
      <c r="I43" s="44"/>
      <c r="J43" s="25" t="s">
        <v>54</v>
      </c>
      <c r="K43" s="34" t="str">
        <f>+[1]Ejecución!AP146</f>
        <v>391.797.666,00</v>
      </c>
      <c r="L43" s="34" t="str">
        <f>+[1]Ejecución!AU146</f>
        <v>391.797.666,00</v>
      </c>
      <c r="M43" s="34" t="str">
        <f>+[1]Ejecución!AX146</f>
        <v>315.830.000,00</v>
      </c>
      <c r="N43" s="34" t="str">
        <f>+[1]Ejecución!BB146</f>
        <v>315.830.000,00</v>
      </c>
      <c r="O43" s="34">
        <f>+K43-L43</f>
        <v>0</v>
      </c>
      <c r="P43" s="43">
        <f>+L43/K43*100</f>
        <v>100</v>
      </c>
      <c r="Q43" s="43">
        <f t="shared" si="20"/>
        <v>80.610485311058483</v>
      </c>
    </row>
    <row r="44" spans="1:18" x14ac:dyDescent="0.25">
      <c r="A44" s="23" t="s">
        <v>45</v>
      </c>
      <c r="B44" s="23">
        <v>1301</v>
      </c>
      <c r="C44" s="23" t="s">
        <v>46</v>
      </c>
      <c r="D44" s="23">
        <v>11</v>
      </c>
      <c r="E44" s="23">
        <v>803001</v>
      </c>
      <c r="F44" s="4">
        <v>1301026</v>
      </c>
      <c r="G44" s="41" t="s">
        <v>24</v>
      </c>
      <c r="H44" s="42"/>
      <c r="I44" s="44"/>
      <c r="J44" s="25" t="s">
        <v>56</v>
      </c>
      <c r="K44" s="34" t="str">
        <f>+[1]Ejecución!AP147</f>
        <v>1.277.116.667,00</v>
      </c>
      <c r="L44" s="34" t="str">
        <f>+[1]Ejecución!AU147</f>
        <v>1.277.116.667,00</v>
      </c>
      <c r="M44" s="34" t="str">
        <f>+[1]Ejecución!AX147</f>
        <v>1.020.583.333,00</v>
      </c>
      <c r="N44" s="34" t="str">
        <f>+[1]Ejecución!BB147</f>
        <v>1.014.683.333,00</v>
      </c>
      <c r="O44" s="34">
        <f>+K44-L44</f>
        <v>0</v>
      </c>
      <c r="P44" s="43">
        <f>+L44/K44*100</f>
        <v>100</v>
      </c>
      <c r="Q44" s="43">
        <f t="shared" si="20"/>
        <v>79.913085419000325</v>
      </c>
    </row>
    <row r="45" spans="1:18" ht="33" x14ac:dyDescent="0.25">
      <c r="A45" s="35" t="s">
        <v>45</v>
      </c>
      <c r="B45" s="35">
        <v>1399</v>
      </c>
      <c r="C45" s="35">
        <v>1000</v>
      </c>
      <c r="D45" s="35">
        <v>3</v>
      </c>
      <c r="E45" s="36"/>
      <c r="F45" s="37"/>
      <c r="G45" s="46"/>
      <c r="H45" s="38">
        <v>10</v>
      </c>
      <c r="I45" s="35" t="s">
        <v>22</v>
      </c>
      <c r="J45" s="36" t="s">
        <v>57</v>
      </c>
      <c r="K45" s="39">
        <f>+K46+K47</f>
        <v>587617239</v>
      </c>
      <c r="L45" s="39">
        <f>+L46+L47</f>
        <v>573166905</v>
      </c>
      <c r="M45" s="39">
        <f t="shared" ref="M45:O45" si="24">+M46+M47</f>
        <v>421366666</v>
      </c>
      <c r="N45" s="39">
        <f t="shared" si="24"/>
        <v>421366666</v>
      </c>
      <c r="O45" s="39">
        <f t="shared" si="24"/>
        <v>14450334</v>
      </c>
      <c r="P45" s="40">
        <f>+L45/K45*100</f>
        <v>97.540859416481482</v>
      </c>
      <c r="Q45" s="40">
        <f t="shared" si="20"/>
        <v>71.707676023439475</v>
      </c>
      <c r="R45" s="1"/>
    </row>
    <row r="46" spans="1:18" ht="16.5" x14ac:dyDescent="0.25">
      <c r="A46" s="23" t="s">
        <v>45</v>
      </c>
      <c r="B46" s="23">
        <v>1399</v>
      </c>
      <c r="C46" s="23" t="s">
        <v>46</v>
      </c>
      <c r="D46" s="23">
        <v>3</v>
      </c>
      <c r="E46" s="23">
        <v>803001</v>
      </c>
      <c r="F46" s="4" t="s">
        <v>58</v>
      </c>
      <c r="G46" s="41" t="s">
        <v>24</v>
      </c>
      <c r="H46" s="42"/>
      <c r="I46" s="44"/>
      <c r="J46" s="25" t="s">
        <v>59</v>
      </c>
      <c r="K46" s="34" t="str">
        <f>+[1]Ejecución!AP154</f>
        <v>43.680.000,00</v>
      </c>
      <c r="L46" s="34" t="str">
        <f>+[1]Ejecución!AU154</f>
        <v>43.680.000,00</v>
      </c>
      <c r="M46" s="34" t="str">
        <f>+[1]Ejecución!AX154</f>
        <v>35.700.000,00</v>
      </c>
      <c r="N46" s="34" t="str">
        <f>+[1]Ejecución!BB154</f>
        <v>35.700.000,00</v>
      </c>
      <c r="O46" s="34">
        <f>+K46-L46</f>
        <v>0</v>
      </c>
      <c r="P46" s="43">
        <f t="shared" si="16"/>
        <v>100</v>
      </c>
      <c r="Q46" s="43">
        <f t="shared" si="20"/>
        <v>81.730769230769226</v>
      </c>
      <c r="R46" s="1"/>
    </row>
    <row r="47" spans="1:18" ht="15" customHeight="1" x14ac:dyDescent="0.25">
      <c r="A47" s="23" t="s">
        <v>45</v>
      </c>
      <c r="B47" s="23">
        <v>1399</v>
      </c>
      <c r="C47" s="23" t="s">
        <v>46</v>
      </c>
      <c r="D47" s="23">
        <v>3</v>
      </c>
      <c r="E47" s="23">
        <v>803001</v>
      </c>
      <c r="F47" s="4" t="s">
        <v>60</v>
      </c>
      <c r="G47" s="41" t="s">
        <v>24</v>
      </c>
      <c r="H47" s="42"/>
      <c r="I47" s="44"/>
      <c r="J47" s="25" t="s">
        <v>61</v>
      </c>
      <c r="K47" s="34" t="str">
        <f>+[1]Ejecución!AP155</f>
        <v>543.937.239,00</v>
      </c>
      <c r="L47" s="34" t="str">
        <f>+[1]Ejecución!AU155</f>
        <v>529.486.905,00</v>
      </c>
      <c r="M47" s="34" t="str">
        <f>+[1]Ejecución!AX155</f>
        <v>385.666.666,00</v>
      </c>
      <c r="N47" s="34" t="str">
        <f>+[1]Ejecución!BB155</f>
        <v>385.666.666,00</v>
      </c>
      <c r="O47" s="34">
        <f>+K47-L47</f>
        <v>14450334</v>
      </c>
      <c r="P47" s="43">
        <f>+L47/K47*100</f>
        <v>97.343382110302628</v>
      </c>
      <c r="Q47" s="43">
        <f t="shared" si="20"/>
        <v>70.902787738715574</v>
      </c>
      <c r="R47" s="1"/>
    </row>
    <row r="48" spans="1:18" ht="24.75" x14ac:dyDescent="0.25">
      <c r="A48" s="35" t="s">
        <v>45</v>
      </c>
      <c r="B48" s="35">
        <v>1399</v>
      </c>
      <c r="C48" s="35" t="s">
        <v>46</v>
      </c>
      <c r="D48" s="35">
        <v>4</v>
      </c>
      <c r="E48" s="36"/>
      <c r="F48" s="37"/>
      <c r="G48" s="46"/>
      <c r="H48" s="38">
        <v>10</v>
      </c>
      <c r="I48" s="35" t="s">
        <v>22</v>
      </c>
      <c r="J48" s="36" t="s">
        <v>62</v>
      </c>
      <c r="K48" s="39">
        <f>+K49+K50</f>
        <v>2029384453</v>
      </c>
      <c r="L48" s="39">
        <f t="shared" ref="L48:O48" si="25">+L49+L50</f>
        <v>1807650592</v>
      </c>
      <c r="M48" s="39">
        <f t="shared" si="25"/>
        <v>1204897719</v>
      </c>
      <c r="N48" s="39">
        <f t="shared" si="25"/>
        <v>1204897719</v>
      </c>
      <c r="O48" s="39">
        <f t="shared" si="25"/>
        <v>221733861</v>
      </c>
      <c r="P48" s="40">
        <f>+L48/K48*100</f>
        <v>89.07383661719615</v>
      </c>
      <c r="Q48" s="40">
        <f t="shared" si="20"/>
        <v>59.372570693484072</v>
      </c>
      <c r="R48" s="1"/>
    </row>
    <row r="49" spans="1:18" x14ac:dyDescent="0.25">
      <c r="A49" s="23" t="s">
        <v>45</v>
      </c>
      <c r="B49" s="23">
        <v>1399</v>
      </c>
      <c r="C49" s="23" t="s">
        <v>46</v>
      </c>
      <c r="D49" s="23">
        <v>4</v>
      </c>
      <c r="E49" s="23">
        <v>803001</v>
      </c>
      <c r="F49" s="4" t="s">
        <v>63</v>
      </c>
      <c r="G49" s="41" t="s">
        <v>24</v>
      </c>
      <c r="H49" s="42"/>
      <c r="I49" s="44"/>
      <c r="J49" s="25" t="s">
        <v>64</v>
      </c>
      <c r="K49" s="34" t="str">
        <f>+[1]Ejecución!AP160</f>
        <v>55.670.000,00</v>
      </c>
      <c r="L49" s="34" t="str">
        <f>+[1]Ejecución!AU160</f>
        <v>55.670.000,00</v>
      </c>
      <c r="M49" s="34" t="str">
        <f>+[1]Ejecución!AX160</f>
        <v>44.840.000,00</v>
      </c>
      <c r="N49" s="34" t="str">
        <f>+[1]Ejecución!BB160</f>
        <v>44.840.000,00</v>
      </c>
      <c r="O49" s="34">
        <f>+K49-L49</f>
        <v>0</v>
      </c>
      <c r="P49" s="43">
        <f t="shared" si="16"/>
        <v>100</v>
      </c>
      <c r="Q49" s="43">
        <f t="shared" si="20"/>
        <v>80.546075085324233</v>
      </c>
      <c r="R49" s="1"/>
    </row>
    <row r="50" spans="1:18" ht="15" customHeight="1" x14ac:dyDescent="0.25">
      <c r="A50" s="23" t="s">
        <v>45</v>
      </c>
      <c r="B50" s="23">
        <v>1399</v>
      </c>
      <c r="C50" s="23" t="s">
        <v>46</v>
      </c>
      <c r="D50" s="23">
        <v>4</v>
      </c>
      <c r="E50" s="23">
        <v>803001</v>
      </c>
      <c r="F50" s="4" t="s">
        <v>65</v>
      </c>
      <c r="G50" s="41" t="s">
        <v>24</v>
      </c>
      <c r="H50" s="42"/>
      <c r="I50" s="44"/>
      <c r="J50" s="25" t="s">
        <v>66</v>
      </c>
      <c r="K50" s="34" t="str">
        <f>+[1]Ejecución!AP161</f>
        <v>1.973.714.453,00</v>
      </c>
      <c r="L50" s="34" t="str">
        <f>+[1]Ejecución!AU161</f>
        <v>1.751.980.592,00</v>
      </c>
      <c r="M50" s="34" t="str">
        <f>+[1]Ejecución!AX161</f>
        <v>1.160.057.719,00</v>
      </c>
      <c r="N50" s="34" t="str">
        <f>+[1]Ejecución!BB161</f>
        <v>1.160.057.719,00</v>
      </c>
      <c r="O50" s="34">
        <f>+K50-L50</f>
        <v>221733861</v>
      </c>
      <c r="P50" s="43">
        <f t="shared" si="16"/>
        <v>88.76565651819746</v>
      </c>
      <c r="Q50" s="43">
        <f t="shared" si="20"/>
        <v>58.775357156489335</v>
      </c>
      <c r="R50" s="1"/>
    </row>
    <row r="51" spans="1:18" x14ac:dyDescent="0.25">
      <c r="B51" s="47"/>
    </row>
  </sheetData>
  <mergeCells count="14">
    <mergeCell ref="A1:F1"/>
    <mergeCell ref="H1:I1"/>
    <mergeCell ref="A2:F2"/>
    <mergeCell ref="H2:I2"/>
    <mergeCell ref="A3:F3"/>
    <mergeCell ref="H3:J3"/>
    <mergeCell ref="A28:J28"/>
    <mergeCell ref="A32:J32"/>
    <mergeCell ref="A5:F5"/>
    <mergeCell ref="A7:J7"/>
    <mergeCell ref="A9:J9"/>
    <mergeCell ref="A11:J11"/>
    <mergeCell ref="A16:J16"/>
    <mergeCell ref="A23:J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Gabriel Tibaduiza Sanabria</dc:creator>
  <cp:lastModifiedBy>Ana Elvira Barreto Sarmiento</cp:lastModifiedBy>
  <dcterms:created xsi:type="dcterms:W3CDTF">2024-11-18T12:57:35Z</dcterms:created>
  <dcterms:modified xsi:type="dcterms:W3CDTF">2024-11-18T13:11:15Z</dcterms:modified>
</cp:coreProperties>
</file>