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.munoz\Downloads\"/>
    </mc:Choice>
  </mc:AlternateContent>
  <xr:revisionPtr revIDLastSave="0" documentId="13_ncr:1_{2F54F412-5A1E-4C34-81A1-0601F795B69C}" xr6:coauthVersionLast="47" xr6:coauthVersionMax="47" xr10:uidLastSave="{00000000-0000-0000-0000-000000000000}"/>
  <bookViews>
    <workbookView xWindow="-90" yWindow="0" windowWidth="15150" windowHeight="14895" activeTab="1" xr2:uid="{00000000-000D-0000-FFFF-FFFF00000000}"/>
  </bookViews>
  <sheets>
    <sheet name="EJECUCIÓN" sheetId="1" r:id="rId1"/>
    <sheet name="RESUMIDA" sheetId="4" r:id="rId2"/>
    <sheet name="DECRETO DE LIQUIDACIÓN-DESAGREG" sheetId="2" state="hidden" r:id="rId3"/>
    <sheet name="COMPROBACIÓN" sheetId="3" state="hidden" r:id="rId4"/>
  </sheets>
  <definedNames>
    <definedName name="_xlnm._FilterDatabase" localSheetId="2" hidden="1">'DECRETO DE LIQUIDACIÓN-DESAGREG'!$B$1:$P$1125</definedName>
    <definedName name="_xlnm._FilterDatabase" localSheetId="0" hidden="1">EJECUCIÓN!$A$2:$XEA$154</definedName>
    <definedName name="_xlnm._FilterDatabase" localSheetId="1" hidden="1">RESUMIDA!$A$2:$XEA$154</definedName>
    <definedName name="_xlnm.Print_Area" localSheetId="0">EJECUCIÓN!$B$1:$P$147</definedName>
    <definedName name="_xlnm.Print_Area" localSheetId="1">RESUMIDA!$B$1:$P$147</definedName>
    <definedName name="_xlnm.Print_Titles" localSheetId="0">EJECUCIÓN!$1:$2</definedName>
    <definedName name="_xlnm.Print_Titles" localSheetId="1">RESUMIDA!$1:$2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0" i="4" l="1"/>
  <c r="G140" i="4"/>
  <c r="O144" i="4"/>
  <c r="N144" i="4"/>
  <c r="P144" i="4" s="1"/>
  <c r="L144" i="4"/>
  <c r="M144" i="4" s="1"/>
  <c r="J144" i="4"/>
  <c r="K144" i="4" s="1"/>
  <c r="I144" i="4"/>
  <c r="G144" i="4"/>
  <c r="H144" i="4" s="1"/>
  <c r="F144" i="4"/>
  <c r="E144" i="4"/>
  <c r="O143" i="4"/>
  <c r="N143" i="4"/>
  <c r="P143" i="4" s="1"/>
  <c r="L143" i="4"/>
  <c r="M143" i="4" s="1"/>
  <c r="J143" i="4"/>
  <c r="I143" i="4"/>
  <c r="G143" i="4"/>
  <c r="H143" i="4" s="1"/>
  <c r="F143" i="4"/>
  <c r="E143" i="4"/>
  <c r="K143" i="4" s="1"/>
  <c r="O142" i="4"/>
  <c r="O145" i="4" s="1"/>
  <c r="N142" i="4"/>
  <c r="P142" i="4" s="1"/>
  <c r="M142" i="4"/>
  <c r="L142" i="4"/>
  <c r="L145" i="4" s="1"/>
  <c r="K142" i="4"/>
  <c r="J142" i="4"/>
  <c r="J145" i="4" s="1"/>
  <c r="I142" i="4"/>
  <c r="I145" i="4" s="1"/>
  <c r="G142" i="4"/>
  <c r="H142" i="4" s="1"/>
  <c r="F142" i="4"/>
  <c r="F145" i="4" s="1"/>
  <c r="E142" i="4"/>
  <c r="E145" i="4" s="1"/>
  <c r="F141" i="4"/>
  <c r="E141" i="4"/>
  <c r="O139" i="4"/>
  <c r="N139" i="4"/>
  <c r="L139" i="4"/>
  <c r="M139" i="4" s="1"/>
  <c r="J139" i="4"/>
  <c r="K139" i="4" s="1"/>
  <c r="I139" i="4"/>
  <c r="G139" i="4"/>
  <c r="F139" i="4"/>
  <c r="E139" i="4"/>
  <c r="P139" i="4" s="1"/>
  <c r="O138" i="4"/>
  <c r="O141" i="4" s="1"/>
  <c r="N138" i="4"/>
  <c r="N141" i="4" s="1"/>
  <c r="P141" i="4" s="1"/>
  <c r="L138" i="4"/>
  <c r="L141" i="4" s="1"/>
  <c r="K138" i="4"/>
  <c r="J138" i="4"/>
  <c r="I138" i="4"/>
  <c r="G138" i="4"/>
  <c r="F138" i="4"/>
  <c r="E138" i="4"/>
  <c r="N137" i="4"/>
  <c r="O136" i="4"/>
  <c r="N136" i="4"/>
  <c r="L136" i="4"/>
  <c r="J136" i="4"/>
  <c r="I136" i="4"/>
  <c r="G136" i="4"/>
  <c r="F136" i="4"/>
  <c r="E136" i="4"/>
  <c r="O135" i="4"/>
  <c r="N135" i="4"/>
  <c r="L135" i="4"/>
  <c r="J135" i="4"/>
  <c r="I135" i="4"/>
  <c r="G135" i="4"/>
  <c r="F135" i="4"/>
  <c r="E135" i="4"/>
  <c r="O134" i="4"/>
  <c r="O137" i="4" s="1"/>
  <c r="N134" i="4"/>
  <c r="L134" i="4"/>
  <c r="M134" i="4" s="1"/>
  <c r="J134" i="4"/>
  <c r="I134" i="4"/>
  <c r="I137" i="4" s="1"/>
  <c r="G134" i="4"/>
  <c r="F134" i="4"/>
  <c r="F137" i="4" s="1"/>
  <c r="E134" i="4"/>
  <c r="P134" i="4" s="1"/>
  <c r="J133" i="4"/>
  <c r="I133" i="4"/>
  <c r="G133" i="4"/>
  <c r="O132" i="4"/>
  <c r="N132" i="4"/>
  <c r="P132" i="4" s="1"/>
  <c r="M132" i="4"/>
  <c r="L132" i="4"/>
  <c r="K132" i="4"/>
  <c r="J132" i="4"/>
  <c r="I132" i="4"/>
  <c r="H132" i="4"/>
  <c r="G132" i="4"/>
  <c r="F132" i="4"/>
  <c r="E132" i="4"/>
  <c r="O131" i="4"/>
  <c r="O133" i="4" s="1"/>
  <c r="N131" i="4"/>
  <c r="P131" i="4" s="1"/>
  <c r="L131" i="4"/>
  <c r="J131" i="4"/>
  <c r="I131" i="4"/>
  <c r="G131" i="4"/>
  <c r="F131" i="4"/>
  <c r="E131" i="4"/>
  <c r="O130" i="4"/>
  <c r="N130" i="4"/>
  <c r="L130" i="4"/>
  <c r="L133" i="4" s="1"/>
  <c r="J130" i="4"/>
  <c r="I130" i="4"/>
  <c r="G130" i="4"/>
  <c r="F130" i="4"/>
  <c r="E130" i="4"/>
  <c r="F129" i="4"/>
  <c r="E129" i="4"/>
  <c r="R129" i="4" s="1"/>
  <c r="P127" i="4"/>
  <c r="O127" i="4"/>
  <c r="N127" i="4"/>
  <c r="L127" i="4"/>
  <c r="M127" i="4" s="1"/>
  <c r="J127" i="4"/>
  <c r="K127" i="4" s="1"/>
  <c r="I127" i="4"/>
  <c r="H127" i="4"/>
  <c r="G127" i="4"/>
  <c r="G129" i="4" s="1"/>
  <c r="H129" i="4" s="1"/>
  <c r="F127" i="4"/>
  <c r="E127" i="4"/>
  <c r="O126" i="4"/>
  <c r="O129" i="4" s="1"/>
  <c r="N126" i="4"/>
  <c r="M126" i="4"/>
  <c r="L126" i="4"/>
  <c r="J126" i="4"/>
  <c r="K126" i="4" s="1"/>
  <c r="I126" i="4"/>
  <c r="I129" i="4" s="1"/>
  <c r="H126" i="4"/>
  <c r="G126" i="4"/>
  <c r="F126" i="4"/>
  <c r="E126" i="4"/>
  <c r="G125" i="4"/>
  <c r="F125" i="4"/>
  <c r="O124" i="4"/>
  <c r="N124" i="4"/>
  <c r="P124" i="4" s="1"/>
  <c r="M124" i="4"/>
  <c r="L124" i="4"/>
  <c r="J124" i="4"/>
  <c r="K124" i="4" s="1"/>
  <c r="I124" i="4"/>
  <c r="H124" i="4"/>
  <c r="G124" i="4"/>
  <c r="F124" i="4"/>
  <c r="E124" i="4"/>
  <c r="P123" i="4"/>
  <c r="O123" i="4"/>
  <c r="N123" i="4"/>
  <c r="L123" i="4"/>
  <c r="J123" i="4"/>
  <c r="K123" i="4" s="1"/>
  <c r="I123" i="4"/>
  <c r="G123" i="4"/>
  <c r="F123" i="4"/>
  <c r="E123" i="4"/>
  <c r="M123" i="4" s="1"/>
  <c r="P122" i="4"/>
  <c r="O122" i="4"/>
  <c r="N122" i="4"/>
  <c r="L122" i="4"/>
  <c r="M122" i="4" s="1"/>
  <c r="J122" i="4"/>
  <c r="K122" i="4" s="1"/>
  <c r="I122" i="4"/>
  <c r="H122" i="4"/>
  <c r="G122" i="4"/>
  <c r="F122" i="4"/>
  <c r="E122" i="4"/>
  <c r="O121" i="4"/>
  <c r="N121" i="4"/>
  <c r="P121" i="4" s="1"/>
  <c r="M121" i="4"/>
  <c r="L121" i="4"/>
  <c r="J121" i="4"/>
  <c r="K121" i="4" s="1"/>
  <c r="I121" i="4"/>
  <c r="H121" i="4"/>
  <c r="G121" i="4"/>
  <c r="F121" i="4"/>
  <c r="E121" i="4"/>
  <c r="P120" i="4"/>
  <c r="O120" i="4"/>
  <c r="O125" i="4" s="1"/>
  <c r="N120" i="4"/>
  <c r="N125" i="4" s="1"/>
  <c r="L120" i="4"/>
  <c r="M120" i="4" s="1"/>
  <c r="J120" i="4"/>
  <c r="I120" i="4"/>
  <c r="I125" i="4" s="1"/>
  <c r="G120" i="4"/>
  <c r="H120" i="4" s="1"/>
  <c r="F120" i="4"/>
  <c r="E120" i="4"/>
  <c r="K120" i="4" s="1"/>
  <c r="H119" i="4"/>
  <c r="P117" i="4"/>
  <c r="O117" i="4"/>
  <c r="N117" i="4"/>
  <c r="L117" i="4"/>
  <c r="K117" i="4"/>
  <c r="J117" i="4"/>
  <c r="I117" i="4"/>
  <c r="G117" i="4"/>
  <c r="F117" i="4"/>
  <c r="E117" i="4"/>
  <c r="M117" i="4" s="1"/>
  <c r="P116" i="4"/>
  <c r="O116" i="4"/>
  <c r="N116" i="4"/>
  <c r="L116" i="4"/>
  <c r="M116" i="4" s="1"/>
  <c r="J116" i="4"/>
  <c r="K116" i="4" s="1"/>
  <c r="I116" i="4"/>
  <c r="H116" i="4"/>
  <c r="G116" i="4"/>
  <c r="F116" i="4"/>
  <c r="E116" i="4"/>
  <c r="O115" i="4"/>
  <c r="N115" i="4"/>
  <c r="P115" i="4" s="1"/>
  <c r="M115" i="4"/>
  <c r="L115" i="4"/>
  <c r="J115" i="4"/>
  <c r="K115" i="4" s="1"/>
  <c r="I115" i="4"/>
  <c r="H115" i="4"/>
  <c r="G115" i="4"/>
  <c r="F115" i="4"/>
  <c r="E115" i="4"/>
  <c r="P114" i="4"/>
  <c r="O114" i="4"/>
  <c r="N114" i="4"/>
  <c r="L114" i="4"/>
  <c r="M114" i="4" s="1"/>
  <c r="J114" i="4"/>
  <c r="I114" i="4"/>
  <c r="G114" i="4"/>
  <c r="H114" i="4" s="1"/>
  <c r="F114" i="4"/>
  <c r="E114" i="4"/>
  <c r="K114" i="4" s="1"/>
  <c r="O113" i="4"/>
  <c r="N113" i="4"/>
  <c r="P113" i="4" s="1"/>
  <c r="M113" i="4"/>
  <c r="L113" i="4"/>
  <c r="L119" i="4" s="1"/>
  <c r="M119" i="4" s="1"/>
  <c r="J113" i="4"/>
  <c r="K113" i="4" s="1"/>
  <c r="I113" i="4"/>
  <c r="I119" i="4" s="1"/>
  <c r="H113" i="4"/>
  <c r="G113" i="4"/>
  <c r="G119" i="4" s="1"/>
  <c r="F113" i="4"/>
  <c r="F119" i="4" s="1"/>
  <c r="E113" i="4"/>
  <c r="E119" i="4" s="1"/>
  <c r="A112" i="4"/>
  <c r="A111" i="4"/>
  <c r="J110" i="4"/>
  <c r="A110" i="4"/>
  <c r="O109" i="4"/>
  <c r="J109" i="4"/>
  <c r="I109" i="4"/>
  <c r="A109" i="4"/>
  <c r="N109" i="4" s="1"/>
  <c r="L108" i="4"/>
  <c r="J108" i="4"/>
  <c r="A108" i="4"/>
  <c r="I108" i="4" s="1"/>
  <c r="P106" i="4"/>
  <c r="O106" i="4"/>
  <c r="N106" i="4"/>
  <c r="L106" i="4"/>
  <c r="J106" i="4"/>
  <c r="I106" i="4"/>
  <c r="G106" i="4"/>
  <c r="F106" i="4"/>
  <c r="E106" i="4"/>
  <c r="M106" i="4" s="1"/>
  <c r="O105" i="4"/>
  <c r="N105" i="4"/>
  <c r="M105" i="4"/>
  <c r="L105" i="4"/>
  <c r="J105" i="4"/>
  <c r="I105" i="4"/>
  <c r="G105" i="4"/>
  <c r="F105" i="4"/>
  <c r="E105" i="4"/>
  <c r="A104" i="4"/>
  <c r="O103" i="4"/>
  <c r="N103" i="4"/>
  <c r="G103" i="4"/>
  <c r="A103" i="4"/>
  <c r="L103" i="4" s="1"/>
  <c r="N101" i="4"/>
  <c r="L101" i="4"/>
  <c r="J101" i="4"/>
  <c r="G101" i="4"/>
  <c r="F101" i="4"/>
  <c r="A101" i="4"/>
  <c r="O101" i="4" s="1"/>
  <c r="I99" i="4"/>
  <c r="G99" i="4"/>
  <c r="E99" i="4"/>
  <c r="A99" i="4"/>
  <c r="J99" i="4" s="1"/>
  <c r="K99" i="4" s="1"/>
  <c r="P98" i="4"/>
  <c r="O98" i="4"/>
  <c r="N98" i="4"/>
  <c r="L98" i="4"/>
  <c r="M98" i="4" s="1"/>
  <c r="J98" i="4"/>
  <c r="K98" i="4" s="1"/>
  <c r="I98" i="4"/>
  <c r="G98" i="4"/>
  <c r="H98" i="4" s="1"/>
  <c r="F98" i="4"/>
  <c r="E98" i="4"/>
  <c r="O97" i="4"/>
  <c r="N97" i="4"/>
  <c r="L97" i="4"/>
  <c r="J97" i="4"/>
  <c r="I97" i="4"/>
  <c r="G97" i="4"/>
  <c r="F97" i="4"/>
  <c r="E97" i="4"/>
  <c r="H97" i="4" s="1"/>
  <c r="P96" i="4"/>
  <c r="O96" i="4"/>
  <c r="N96" i="4"/>
  <c r="L96" i="4"/>
  <c r="M96" i="4" s="1"/>
  <c r="J96" i="4"/>
  <c r="K96" i="4" s="1"/>
  <c r="I96" i="4"/>
  <c r="G96" i="4"/>
  <c r="H96" i="4" s="1"/>
  <c r="F96" i="4"/>
  <c r="E96" i="4"/>
  <c r="P95" i="4"/>
  <c r="O95" i="4"/>
  <c r="N95" i="4"/>
  <c r="M95" i="4"/>
  <c r="L95" i="4"/>
  <c r="J95" i="4"/>
  <c r="K95" i="4" s="1"/>
  <c r="I95" i="4"/>
  <c r="H95" i="4"/>
  <c r="G95" i="4"/>
  <c r="F95" i="4"/>
  <c r="E95" i="4"/>
  <c r="O93" i="4"/>
  <c r="N93" i="4"/>
  <c r="L93" i="4"/>
  <c r="J93" i="4"/>
  <c r="I93" i="4"/>
  <c r="G93" i="4"/>
  <c r="F93" i="4"/>
  <c r="E93" i="4"/>
  <c r="H93" i="4" s="1"/>
  <c r="P91" i="4"/>
  <c r="O91" i="4"/>
  <c r="N91" i="4"/>
  <c r="M91" i="4"/>
  <c r="L91" i="4"/>
  <c r="J91" i="4"/>
  <c r="K91" i="4" s="1"/>
  <c r="I91" i="4"/>
  <c r="G91" i="4"/>
  <c r="H91" i="4" s="1"/>
  <c r="F91" i="4"/>
  <c r="E91" i="4"/>
  <c r="N90" i="4"/>
  <c r="L90" i="4"/>
  <c r="J90" i="4"/>
  <c r="I90" i="4"/>
  <c r="A90" i="4"/>
  <c r="G89" i="4"/>
  <c r="E89" i="4"/>
  <c r="A89" i="4"/>
  <c r="F89" i="4" s="1"/>
  <c r="A88" i="4"/>
  <c r="O87" i="4"/>
  <c r="N87" i="4"/>
  <c r="P87" i="4" s="1"/>
  <c r="M87" i="4"/>
  <c r="L87" i="4"/>
  <c r="K87" i="4"/>
  <c r="J87" i="4"/>
  <c r="I87" i="4"/>
  <c r="G87" i="4"/>
  <c r="H87" i="4" s="1"/>
  <c r="E87" i="4"/>
  <c r="O86" i="4"/>
  <c r="N86" i="4"/>
  <c r="P86" i="4" s="1"/>
  <c r="L86" i="4"/>
  <c r="M86" i="4" s="1"/>
  <c r="J86" i="4"/>
  <c r="K86" i="4" s="1"/>
  <c r="I86" i="4"/>
  <c r="H86" i="4"/>
  <c r="G86" i="4"/>
  <c r="E86" i="4"/>
  <c r="O85" i="4"/>
  <c r="N85" i="4"/>
  <c r="L85" i="4"/>
  <c r="M85" i="4" s="1"/>
  <c r="J85" i="4"/>
  <c r="K85" i="4" s="1"/>
  <c r="I85" i="4"/>
  <c r="G85" i="4"/>
  <c r="H85" i="4" s="1"/>
  <c r="E85" i="4"/>
  <c r="P85" i="4" s="1"/>
  <c r="O84" i="4"/>
  <c r="N84" i="4"/>
  <c r="P84" i="4" s="1"/>
  <c r="L84" i="4"/>
  <c r="J84" i="4"/>
  <c r="I84" i="4"/>
  <c r="G84" i="4"/>
  <c r="E84" i="4"/>
  <c r="O83" i="4"/>
  <c r="N83" i="4"/>
  <c r="P83" i="4" s="1"/>
  <c r="L83" i="4"/>
  <c r="M83" i="4" s="1"/>
  <c r="K83" i="4"/>
  <c r="J83" i="4"/>
  <c r="I83" i="4"/>
  <c r="G83" i="4"/>
  <c r="H83" i="4" s="1"/>
  <c r="E83" i="4"/>
  <c r="O82" i="4"/>
  <c r="N82" i="4"/>
  <c r="L82" i="4"/>
  <c r="J82" i="4"/>
  <c r="I82" i="4"/>
  <c r="G82" i="4"/>
  <c r="E82" i="4"/>
  <c r="H82" i="4" s="1"/>
  <c r="O81" i="4"/>
  <c r="N81" i="4"/>
  <c r="P81" i="4" s="1"/>
  <c r="M81" i="4"/>
  <c r="L81" i="4"/>
  <c r="K81" i="4"/>
  <c r="J81" i="4"/>
  <c r="I81" i="4"/>
  <c r="G81" i="4"/>
  <c r="H81" i="4" s="1"/>
  <c r="E81" i="4"/>
  <c r="O80" i="4"/>
  <c r="N80" i="4"/>
  <c r="L80" i="4"/>
  <c r="J80" i="4"/>
  <c r="I80" i="4"/>
  <c r="G80" i="4"/>
  <c r="E80" i="4"/>
  <c r="H80" i="4" s="1"/>
  <c r="P79" i="4"/>
  <c r="O79" i="4"/>
  <c r="N79" i="4"/>
  <c r="L79" i="4"/>
  <c r="M79" i="4" s="1"/>
  <c r="K79" i="4"/>
  <c r="J79" i="4"/>
  <c r="I79" i="4"/>
  <c r="G79" i="4"/>
  <c r="H79" i="4" s="1"/>
  <c r="E79" i="4"/>
  <c r="P78" i="4"/>
  <c r="O78" i="4"/>
  <c r="N78" i="4"/>
  <c r="L78" i="4"/>
  <c r="M78" i="4" s="1"/>
  <c r="J78" i="4"/>
  <c r="K78" i="4" s="1"/>
  <c r="I78" i="4"/>
  <c r="G78" i="4"/>
  <c r="H78" i="4" s="1"/>
  <c r="E78" i="4"/>
  <c r="O77" i="4"/>
  <c r="N77" i="4"/>
  <c r="P77" i="4" s="1"/>
  <c r="M77" i="4"/>
  <c r="L77" i="4"/>
  <c r="K77" i="4"/>
  <c r="J77" i="4"/>
  <c r="I77" i="4"/>
  <c r="G77" i="4"/>
  <c r="H77" i="4" s="1"/>
  <c r="E77" i="4"/>
  <c r="O76" i="4"/>
  <c r="N76" i="4"/>
  <c r="P76" i="4" s="1"/>
  <c r="L76" i="4"/>
  <c r="M76" i="4" s="1"/>
  <c r="J76" i="4"/>
  <c r="K76" i="4" s="1"/>
  <c r="I76" i="4"/>
  <c r="H76" i="4"/>
  <c r="G76" i="4"/>
  <c r="E76" i="4"/>
  <c r="P75" i="4"/>
  <c r="O75" i="4"/>
  <c r="N75" i="4"/>
  <c r="M75" i="4"/>
  <c r="L75" i="4"/>
  <c r="J75" i="4"/>
  <c r="K75" i="4" s="1"/>
  <c r="I75" i="4"/>
  <c r="G75" i="4"/>
  <c r="H75" i="4" s="1"/>
  <c r="E75" i="4"/>
  <c r="P74" i="4"/>
  <c r="O74" i="4"/>
  <c r="N74" i="4"/>
  <c r="M74" i="4"/>
  <c r="L74" i="4"/>
  <c r="J74" i="4"/>
  <c r="K74" i="4" s="1"/>
  <c r="I74" i="4"/>
  <c r="H74" i="4"/>
  <c r="G74" i="4"/>
  <c r="E74" i="4"/>
  <c r="O73" i="4"/>
  <c r="N73" i="4"/>
  <c r="L73" i="4"/>
  <c r="J73" i="4"/>
  <c r="I73" i="4"/>
  <c r="G73" i="4"/>
  <c r="H73" i="4" s="1"/>
  <c r="E73" i="4"/>
  <c r="P72" i="4"/>
  <c r="O72" i="4"/>
  <c r="N72" i="4"/>
  <c r="L72" i="4"/>
  <c r="M72" i="4" s="1"/>
  <c r="J72" i="4"/>
  <c r="K72" i="4" s="1"/>
  <c r="I72" i="4"/>
  <c r="H72" i="4"/>
  <c r="G72" i="4"/>
  <c r="E72" i="4"/>
  <c r="O71" i="4"/>
  <c r="N71" i="4"/>
  <c r="L71" i="4"/>
  <c r="J71" i="4"/>
  <c r="K71" i="4" s="1"/>
  <c r="I71" i="4"/>
  <c r="G71" i="4"/>
  <c r="E71" i="4"/>
  <c r="P70" i="4"/>
  <c r="O70" i="4"/>
  <c r="N70" i="4"/>
  <c r="L70" i="4"/>
  <c r="M70" i="4" s="1"/>
  <c r="J70" i="4"/>
  <c r="K70" i="4" s="1"/>
  <c r="I70" i="4"/>
  <c r="H70" i="4"/>
  <c r="G70" i="4"/>
  <c r="E70" i="4"/>
  <c r="O69" i="4"/>
  <c r="N69" i="4"/>
  <c r="L69" i="4"/>
  <c r="J69" i="4"/>
  <c r="K69" i="4" s="1"/>
  <c r="I69" i="4"/>
  <c r="H69" i="4"/>
  <c r="G69" i="4"/>
  <c r="E69" i="4"/>
  <c r="P69" i="4" s="1"/>
  <c r="P68" i="4"/>
  <c r="O68" i="4"/>
  <c r="N68" i="4"/>
  <c r="L68" i="4"/>
  <c r="J68" i="4"/>
  <c r="I68" i="4"/>
  <c r="G68" i="4"/>
  <c r="E68" i="4"/>
  <c r="O67" i="4"/>
  <c r="N67" i="4"/>
  <c r="P67" i="4" s="1"/>
  <c r="L67" i="4"/>
  <c r="M67" i="4" s="1"/>
  <c r="K67" i="4"/>
  <c r="J67" i="4"/>
  <c r="I67" i="4"/>
  <c r="G67" i="4"/>
  <c r="H67" i="4" s="1"/>
  <c r="E67" i="4"/>
  <c r="O66" i="4"/>
  <c r="N66" i="4"/>
  <c r="P66" i="4" s="1"/>
  <c r="L66" i="4"/>
  <c r="M66" i="4" s="1"/>
  <c r="J66" i="4"/>
  <c r="K66" i="4" s="1"/>
  <c r="I66" i="4"/>
  <c r="H66" i="4"/>
  <c r="G66" i="4"/>
  <c r="E66" i="4"/>
  <c r="O65" i="4"/>
  <c r="N65" i="4"/>
  <c r="L65" i="4"/>
  <c r="J65" i="4"/>
  <c r="I65" i="4"/>
  <c r="G65" i="4"/>
  <c r="H65" i="4" s="1"/>
  <c r="E65" i="4"/>
  <c r="K65" i="4" s="1"/>
  <c r="O64" i="4"/>
  <c r="N64" i="4"/>
  <c r="P64" i="4" s="1"/>
  <c r="L64" i="4"/>
  <c r="M64" i="4" s="1"/>
  <c r="J64" i="4"/>
  <c r="I64" i="4"/>
  <c r="G64" i="4"/>
  <c r="E64" i="4"/>
  <c r="P63" i="4"/>
  <c r="O63" i="4"/>
  <c r="N63" i="4"/>
  <c r="M63" i="4"/>
  <c r="L63" i="4"/>
  <c r="K63" i="4"/>
  <c r="J63" i="4"/>
  <c r="I63" i="4"/>
  <c r="G63" i="4"/>
  <c r="H63" i="4" s="1"/>
  <c r="E63" i="4"/>
  <c r="P62" i="4"/>
  <c r="O62" i="4"/>
  <c r="N62" i="4"/>
  <c r="L62" i="4"/>
  <c r="M62" i="4" s="1"/>
  <c r="J62" i="4"/>
  <c r="K62" i="4" s="1"/>
  <c r="I62" i="4"/>
  <c r="G62" i="4"/>
  <c r="E62" i="4"/>
  <c r="O61" i="4"/>
  <c r="N61" i="4"/>
  <c r="P61" i="4" s="1"/>
  <c r="M61" i="4"/>
  <c r="L61" i="4"/>
  <c r="J61" i="4"/>
  <c r="K61" i="4" s="1"/>
  <c r="I61" i="4"/>
  <c r="G61" i="4"/>
  <c r="H61" i="4" s="1"/>
  <c r="E61" i="4"/>
  <c r="N60" i="4"/>
  <c r="J60" i="4"/>
  <c r="I60" i="4"/>
  <c r="G60" i="4"/>
  <c r="E60" i="4"/>
  <c r="H60" i="4" s="1"/>
  <c r="A60" i="4"/>
  <c r="N59" i="4"/>
  <c r="P59" i="4" s="1"/>
  <c r="L59" i="4"/>
  <c r="M59" i="4" s="1"/>
  <c r="J59" i="4"/>
  <c r="K59" i="4" s="1"/>
  <c r="G59" i="4"/>
  <c r="H59" i="4" s="1"/>
  <c r="E59" i="4"/>
  <c r="A59" i="4"/>
  <c r="O59" i="4" s="1"/>
  <c r="J58" i="4"/>
  <c r="K58" i="4" s="1"/>
  <c r="I58" i="4"/>
  <c r="E58" i="4"/>
  <c r="A58" i="4"/>
  <c r="P57" i="4"/>
  <c r="O57" i="4"/>
  <c r="N57" i="4"/>
  <c r="L57" i="4"/>
  <c r="M57" i="4" s="1"/>
  <c r="K57" i="4"/>
  <c r="J57" i="4"/>
  <c r="I57" i="4"/>
  <c r="G57" i="4"/>
  <c r="H57" i="4" s="1"/>
  <c r="E57" i="4"/>
  <c r="A56" i="4"/>
  <c r="G56" i="4" s="1"/>
  <c r="N55" i="4"/>
  <c r="G55" i="4"/>
  <c r="A55" i="4"/>
  <c r="A54" i="4"/>
  <c r="O54" i="4" s="1"/>
  <c r="A53" i="4"/>
  <c r="I53" i="4" s="1"/>
  <c r="O52" i="4"/>
  <c r="J52" i="4"/>
  <c r="I52" i="4"/>
  <c r="A52" i="4"/>
  <c r="O51" i="4"/>
  <c r="N51" i="4"/>
  <c r="P51" i="4" s="1"/>
  <c r="L51" i="4"/>
  <c r="M51" i="4" s="1"/>
  <c r="K51" i="4"/>
  <c r="I51" i="4"/>
  <c r="G51" i="4"/>
  <c r="E51" i="4"/>
  <c r="H51" i="4" s="1"/>
  <c r="A51" i="4"/>
  <c r="J51" i="4" s="1"/>
  <c r="O50" i="4"/>
  <c r="N50" i="4"/>
  <c r="J50" i="4"/>
  <c r="I50" i="4"/>
  <c r="G50" i="4"/>
  <c r="A50" i="4"/>
  <c r="L50" i="4" s="1"/>
  <c r="A49" i="4"/>
  <c r="O48" i="4"/>
  <c r="N48" i="4"/>
  <c r="L48" i="4"/>
  <c r="J48" i="4"/>
  <c r="G48" i="4"/>
  <c r="F48" i="4"/>
  <c r="A48" i="4"/>
  <c r="A47" i="4"/>
  <c r="G47" i="4" s="1"/>
  <c r="N46" i="4"/>
  <c r="P46" i="4" s="1"/>
  <c r="L46" i="4"/>
  <c r="M46" i="4" s="1"/>
  <c r="J46" i="4"/>
  <c r="K46" i="4" s="1"/>
  <c r="G46" i="4"/>
  <c r="H46" i="4" s="1"/>
  <c r="F46" i="4"/>
  <c r="E46" i="4"/>
  <c r="A46" i="4"/>
  <c r="O46" i="4" s="1"/>
  <c r="O45" i="4"/>
  <c r="N45" i="4"/>
  <c r="L45" i="4"/>
  <c r="J45" i="4"/>
  <c r="I45" i="4"/>
  <c r="G45" i="4"/>
  <c r="F45" i="4"/>
  <c r="E45" i="4"/>
  <c r="P45" i="4" s="1"/>
  <c r="A45" i="4"/>
  <c r="L44" i="4"/>
  <c r="I44" i="4"/>
  <c r="G44" i="4"/>
  <c r="H44" i="4" s="1"/>
  <c r="F44" i="4"/>
  <c r="E44" i="4"/>
  <c r="A44" i="4"/>
  <c r="A43" i="4"/>
  <c r="I43" i="4" s="1"/>
  <c r="O42" i="4"/>
  <c r="N42" i="4"/>
  <c r="L42" i="4"/>
  <c r="J42" i="4"/>
  <c r="I42" i="4"/>
  <c r="F42" i="4"/>
  <c r="A42" i="4"/>
  <c r="G42" i="4" s="1"/>
  <c r="J41" i="4"/>
  <c r="K41" i="4" s="1"/>
  <c r="H41" i="4"/>
  <c r="G41" i="4"/>
  <c r="F41" i="4"/>
  <c r="E41" i="4"/>
  <c r="A41" i="4"/>
  <c r="O40" i="4"/>
  <c r="N40" i="4"/>
  <c r="L40" i="4"/>
  <c r="J40" i="4"/>
  <c r="I40" i="4"/>
  <c r="A40" i="4"/>
  <c r="L39" i="4"/>
  <c r="J39" i="4"/>
  <c r="I39" i="4"/>
  <c r="G39" i="4"/>
  <c r="H39" i="4" s="1"/>
  <c r="E39" i="4"/>
  <c r="K39" i="4" s="1"/>
  <c r="A39" i="4"/>
  <c r="O38" i="4"/>
  <c r="N38" i="4"/>
  <c r="J38" i="4"/>
  <c r="I38" i="4"/>
  <c r="G38" i="4"/>
  <c r="A38" i="4"/>
  <c r="L38" i="4" s="1"/>
  <c r="O37" i="4"/>
  <c r="N37" i="4"/>
  <c r="J37" i="4"/>
  <c r="I37" i="4"/>
  <c r="G37" i="4"/>
  <c r="A37" i="4"/>
  <c r="O36" i="4"/>
  <c r="L36" i="4"/>
  <c r="J36" i="4"/>
  <c r="I36" i="4"/>
  <c r="A36" i="4"/>
  <c r="A35" i="4"/>
  <c r="P34" i="4"/>
  <c r="O34" i="4"/>
  <c r="N34" i="4"/>
  <c r="L34" i="4"/>
  <c r="M34" i="4" s="1"/>
  <c r="J34" i="4"/>
  <c r="K34" i="4" s="1"/>
  <c r="I34" i="4"/>
  <c r="G34" i="4"/>
  <c r="H34" i="4" s="1"/>
  <c r="F34" i="4"/>
  <c r="A34" i="4"/>
  <c r="E34" i="4" s="1"/>
  <c r="O33" i="4"/>
  <c r="N33" i="4"/>
  <c r="P33" i="4" s="1"/>
  <c r="L33" i="4"/>
  <c r="J33" i="4"/>
  <c r="K33" i="4" s="1"/>
  <c r="I33" i="4"/>
  <c r="G33" i="4"/>
  <c r="F33" i="4"/>
  <c r="E33" i="4"/>
  <c r="A33" i="4"/>
  <c r="A32" i="4"/>
  <c r="P31" i="4"/>
  <c r="O31" i="4"/>
  <c r="N31" i="4"/>
  <c r="L31" i="4"/>
  <c r="J31" i="4"/>
  <c r="I31" i="4"/>
  <c r="G31" i="4"/>
  <c r="H31" i="4" s="1"/>
  <c r="F31" i="4"/>
  <c r="E31" i="4"/>
  <c r="K31" i="4" s="1"/>
  <c r="A31" i="4"/>
  <c r="G30" i="4"/>
  <c r="A30" i="4"/>
  <c r="O29" i="4"/>
  <c r="L29" i="4"/>
  <c r="G29" i="4"/>
  <c r="A29" i="4"/>
  <c r="A28" i="4"/>
  <c r="F28" i="4" s="1"/>
  <c r="J27" i="4"/>
  <c r="I27" i="4"/>
  <c r="A27" i="4"/>
  <c r="P26" i="4"/>
  <c r="O26" i="4"/>
  <c r="N26" i="4"/>
  <c r="L26" i="4"/>
  <c r="M26" i="4" s="1"/>
  <c r="J26" i="4"/>
  <c r="I26" i="4"/>
  <c r="G26" i="4"/>
  <c r="H26" i="4" s="1"/>
  <c r="F26" i="4"/>
  <c r="A26" i="4"/>
  <c r="E26" i="4" s="1"/>
  <c r="O25" i="4"/>
  <c r="N25" i="4"/>
  <c r="P25" i="4" s="1"/>
  <c r="L25" i="4"/>
  <c r="J25" i="4"/>
  <c r="K25" i="4" s="1"/>
  <c r="I25" i="4"/>
  <c r="G25" i="4"/>
  <c r="H25" i="4" s="1"/>
  <c r="F25" i="4"/>
  <c r="E25" i="4"/>
  <c r="A25" i="4"/>
  <c r="L24" i="4"/>
  <c r="I24" i="4"/>
  <c r="G24" i="4"/>
  <c r="A24" i="4"/>
  <c r="O23" i="4"/>
  <c r="N23" i="4"/>
  <c r="P23" i="4" s="1"/>
  <c r="L23" i="4"/>
  <c r="M23" i="4" s="1"/>
  <c r="K23" i="4"/>
  <c r="J23" i="4"/>
  <c r="I23" i="4"/>
  <c r="H23" i="4"/>
  <c r="G23" i="4"/>
  <c r="F23" i="4"/>
  <c r="E23" i="4"/>
  <c r="A23" i="4"/>
  <c r="N22" i="4"/>
  <c r="J22" i="4"/>
  <c r="A22" i="4"/>
  <c r="O20" i="4"/>
  <c r="N20" i="4"/>
  <c r="L20" i="4"/>
  <c r="A20" i="4"/>
  <c r="O19" i="4"/>
  <c r="N19" i="4"/>
  <c r="L19" i="4"/>
  <c r="M19" i="4" s="1"/>
  <c r="J19" i="4"/>
  <c r="K19" i="4" s="1"/>
  <c r="F19" i="4"/>
  <c r="E19" i="4"/>
  <c r="A19" i="4"/>
  <c r="A18" i="4"/>
  <c r="L18" i="4" s="1"/>
  <c r="O17" i="4"/>
  <c r="N17" i="4"/>
  <c r="P17" i="4" s="1"/>
  <c r="L17" i="4"/>
  <c r="M17" i="4" s="1"/>
  <c r="J17" i="4"/>
  <c r="G17" i="4"/>
  <c r="F17" i="4"/>
  <c r="E17" i="4"/>
  <c r="K17" i="4" s="1"/>
  <c r="A17" i="4"/>
  <c r="I17" i="4" s="1"/>
  <c r="O16" i="4"/>
  <c r="N16" i="4"/>
  <c r="A16" i="4"/>
  <c r="L15" i="4"/>
  <c r="M15" i="4" s="1"/>
  <c r="I15" i="4"/>
  <c r="G15" i="4"/>
  <c r="H15" i="4" s="1"/>
  <c r="F15" i="4"/>
  <c r="E15" i="4"/>
  <c r="A15" i="4"/>
  <c r="A14" i="4"/>
  <c r="O12" i="4"/>
  <c r="A12" i="4"/>
  <c r="G11" i="4"/>
  <c r="H11" i="4" s="1"/>
  <c r="F11" i="4"/>
  <c r="E11" i="4"/>
  <c r="A11" i="4"/>
  <c r="O10" i="4"/>
  <c r="L10" i="4"/>
  <c r="M10" i="4" s="1"/>
  <c r="J10" i="4"/>
  <c r="K10" i="4" s="1"/>
  <c r="I10" i="4"/>
  <c r="E10" i="4"/>
  <c r="A10" i="4"/>
  <c r="A9" i="4"/>
  <c r="G9" i="4" s="1"/>
  <c r="O8" i="4"/>
  <c r="N8" i="4"/>
  <c r="P8" i="4" s="1"/>
  <c r="J8" i="4"/>
  <c r="I8" i="4"/>
  <c r="G8" i="4"/>
  <c r="F8" i="4"/>
  <c r="E8" i="4"/>
  <c r="K8" i="4" s="1"/>
  <c r="A8" i="4"/>
  <c r="L8" i="4" s="1"/>
  <c r="J7" i="4"/>
  <c r="A7" i="4"/>
  <c r="O6" i="4"/>
  <c r="L6" i="4"/>
  <c r="J6" i="4"/>
  <c r="I6" i="4"/>
  <c r="G6" i="4"/>
  <c r="A6" i="4"/>
  <c r="J5" i="4"/>
  <c r="K5" i="4" s="1"/>
  <c r="I5" i="4"/>
  <c r="F5" i="4"/>
  <c r="E5" i="4"/>
  <c r="A5" i="4"/>
  <c r="O4" i="4"/>
  <c r="N4" i="4"/>
  <c r="P4" i="4" s="1"/>
  <c r="L4" i="4"/>
  <c r="M4" i="4" s="1"/>
  <c r="J4" i="4"/>
  <c r="K4" i="4" s="1"/>
  <c r="I4" i="4"/>
  <c r="H4" i="4"/>
  <c r="G4" i="4"/>
  <c r="F4" i="4"/>
  <c r="A4" i="4"/>
  <c r="E4" i="4" s="1"/>
  <c r="O3" i="4"/>
  <c r="N3" i="4"/>
  <c r="L3" i="4"/>
  <c r="J3" i="4"/>
  <c r="I3" i="4"/>
  <c r="H3" i="4"/>
  <c r="G3" i="4"/>
  <c r="F3" i="4"/>
  <c r="E3" i="4"/>
  <c r="A3" i="4"/>
  <c r="A110" i="1"/>
  <c r="A109" i="1"/>
  <c r="H1137" i="2"/>
  <c r="H1129" i="2"/>
  <c r="H1132" i="2" s="1"/>
  <c r="A60" i="1"/>
  <c r="A59" i="1"/>
  <c r="A51" i="1"/>
  <c r="A103" i="1"/>
  <c r="A101" i="1"/>
  <c r="A99" i="1"/>
  <c r="K6" i="4" l="1"/>
  <c r="K38" i="4"/>
  <c r="H30" i="4"/>
  <c r="M20" i="4"/>
  <c r="J32" i="4"/>
  <c r="K32" i="4" s="1"/>
  <c r="F32" i="4"/>
  <c r="L32" i="4"/>
  <c r="M32" i="4" s="1"/>
  <c r="I32" i="4"/>
  <c r="G32" i="4"/>
  <c r="G12" i="4"/>
  <c r="L12" i="4"/>
  <c r="N12" i="4"/>
  <c r="M71" i="4"/>
  <c r="H71" i="4"/>
  <c r="N14" i="4"/>
  <c r="G14" i="4"/>
  <c r="O14" i="4"/>
  <c r="L14" i="4"/>
  <c r="J14" i="4"/>
  <c r="E32" i="4"/>
  <c r="L30" i="4"/>
  <c r="M30" i="4" s="1"/>
  <c r="O30" i="4"/>
  <c r="N30" i="4"/>
  <c r="P30" i="4" s="1"/>
  <c r="J30" i="4"/>
  <c r="K30" i="4" s="1"/>
  <c r="H136" i="4"/>
  <c r="K136" i="4"/>
  <c r="F14" i="4"/>
  <c r="F49" i="4" s="1"/>
  <c r="H8" i="4"/>
  <c r="O27" i="4"/>
  <c r="N27" i="4"/>
  <c r="G27" i="4"/>
  <c r="L27" i="4"/>
  <c r="N32" i="4"/>
  <c r="P3" i="4"/>
  <c r="E27" i="4"/>
  <c r="E30" i="4"/>
  <c r="O32" i="4"/>
  <c r="H133" i="4"/>
  <c r="J56" i="4"/>
  <c r="E56" i="4"/>
  <c r="H56" i="4" s="1"/>
  <c r="O56" i="4"/>
  <c r="N56" i="4"/>
  <c r="P56" i="4" s="1"/>
  <c r="L56" i="4"/>
  <c r="M56" i="4" s="1"/>
  <c r="M3" i="4"/>
  <c r="I14" i="4"/>
  <c r="H17" i="4"/>
  <c r="N11" i="4"/>
  <c r="P11" i="4" s="1"/>
  <c r="I11" i="4"/>
  <c r="O11" i="4"/>
  <c r="L11" i="4"/>
  <c r="M11" i="4" s="1"/>
  <c r="J11" i="4"/>
  <c r="K11" i="4" s="1"/>
  <c r="O15" i="4"/>
  <c r="N15" i="4"/>
  <c r="P15" i="4" s="1"/>
  <c r="J15" i="4"/>
  <c r="K15" i="4" s="1"/>
  <c r="P19" i="4"/>
  <c r="F27" i="4"/>
  <c r="F30" i="4"/>
  <c r="I56" i="4"/>
  <c r="H62" i="4"/>
  <c r="K64" i="4"/>
  <c r="H131" i="4"/>
  <c r="M131" i="4"/>
  <c r="K131" i="4"/>
  <c r="H33" i="4"/>
  <c r="M136" i="4"/>
  <c r="L35" i="4"/>
  <c r="G35" i="4"/>
  <c r="H35" i="4" s="1"/>
  <c r="E35" i="4"/>
  <c r="E53" i="4"/>
  <c r="O53" i="4"/>
  <c r="O88" i="4" s="1"/>
  <c r="G53" i="4"/>
  <c r="H53" i="4" s="1"/>
  <c r="G28" i="4"/>
  <c r="O146" i="4"/>
  <c r="K3" i="4"/>
  <c r="M39" i="4"/>
  <c r="I35" i="4"/>
  <c r="E14" i="4"/>
  <c r="O47" i="4"/>
  <c r="L47" i="4"/>
  <c r="N47" i="4"/>
  <c r="I47" i="4"/>
  <c r="J47" i="4"/>
  <c r="I28" i="4"/>
  <c r="O28" i="4"/>
  <c r="N28" i="4"/>
  <c r="L28" i="4"/>
  <c r="I30" i="4"/>
  <c r="F35" i="4"/>
  <c r="F47" i="4"/>
  <c r="E9" i="4"/>
  <c r="H9" i="4" s="1"/>
  <c r="E12" i="4"/>
  <c r="J35" i="4"/>
  <c r="K35" i="4" s="1"/>
  <c r="K60" i="4"/>
  <c r="M65" i="4"/>
  <c r="P55" i="4"/>
  <c r="E28" i="4"/>
  <c r="F9" i="4"/>
  <c r="O9" i="4"/>
  <c r="N9" i="4"/>
  <c r="L9" i="4"/>
  <c r="J18" i="4"/>
  <c r="L22" i="4"/>
  <c r="O22" i="4"/>
  <c r="F22" i="4"/>
  <c r="K45" i="4"/>
  <c r="L7" i="4"/>
  <c r="F7" i="4"/>
  <c r="E7" i="4"/>
  <c r="K7" i="4" s="1"/>
  <c r="N7" i="4"/>
  <c r="O7" i="4"/>
  <c r="I9" i="4"/>
  <c r="I12" i="4"/>
  <c r="E22" i="4"/>
  <c r="K22" i="4" s="1"/>
  <c r="O35" i="4"/>
  <c r="P40" i="4"/>
  <c r="E43" i="4"/>
  <c r="M45" i="4"/>
  <c r="N53" i="4"/>
  <c r="H68" i="4"/>
  <c r="J53" i="4"/>
  <c r="K53" i="4" s="1"/>
  <c r="H45" i="4"/>
  <c r="M33" i="4"/>
  <c r="N35" i="4"/>
  <c r="P35" i="4" s="1"/>
  <c r="J29" i="4"/>
  <c r="I29" i="4"/>
  <c r="E29" i="4"/>
  <c r="H29" i="4" s="1"/>
  <c r="N29" i="4"/>
  <c r="F43" i="4"/>
  <c r="G58" i="4"/>
  <c r="H58" i="4" s="1"/>
  <c r="O58" i="4"/>
  <c r="N58" i="4"/>
  <c r="P58" i="4" s="1"/>
  <c r="L58" i="4"/>
  <c r="M58" i="4" s="1"/>
  <c r="E47" i="4"/>
  <c r="H47" i="4" s="1"/>
  <c r="F12" i="4"/>
  <c r="O18" i="4"/>
  <c r="I18" i="4"/>
  <c r="G18" i="4"/>
  <c r="F18" i="4"/>
  <c r="E18" i="4"/>
  <c r="M18" i="4" s="1"/>
  <c r="L16" i="4"/>
  <c r="J16" i="4"/>
  <c r="I16" i="4"/>
  <c r="G7" i="4"/>
  <c r="J9" i="4"/>
  <c r="K9" i="4" s="1"/>
  <c r="J12" i="4"/>
  <c r="E16" i="4"/>
  <c r="P16" i="4" s="1"/>
  <c r="G22" i="4"/>
  <c r="H22" i="4" s="1"/>
  <c r="J24" i="4"/>
  <c r="K24" i="4" s="1"/>
  <c r="F24" i="4"/>
  <c r="N24" i="4"/>
  <c r="P24" i="4" s="1"/>
  <c r="O24" i="4"/>
  <c r="G10" i="4"/>
  <c r="H10" i="4" s="1"/>
  <c r="F10" i="4"/>
  <c r="N10" i="4"/>
  <c r="P10" i="4" s="1"/>
  <c r="F16" i="4"/>
  <c r="N18" i="4"/>
  <c r="E24" i="4"/>
  <c r="H24" i="4" s="1"/>
  <c r="F29" i="4"/>
  <c r="N41" i="4"/>
  <c r="P41" i="4" s="1"/>
  <c r="I41" i="4"/>
  <c r="L41" i="4"/>
  <c r="M41" i="4" s="1"/>
  <c r="O41" i="4"/>
  <c r="O55" i="4"/>
  <c r="L55" i="4"/>
  <c r="M55" i="4" s="1"/>
  <c r="J55" i="4"/>
  <c r="K55" i="4" s="1"/>
  <c r="I55" i="4"/>
  <c r="P65" i="4"/>
  <c r="K68" i="4"/>
  <c r="P73" i="4"/>
  <c r="K73" i="4"/>
  <c r="P97" i="4"/>
  <c r="M44" i="4"/>
  <c r="L53" i="4"/>
  <c r="M53" i="4" s="1"/>
  <c r="J28" i="4"/>
  <c r="N43" i="4"/>
  <c r="P43" i="4" s="1"/>
  <c r="G43" i="4"/>
  <c r="H43" i="4" s="1"/>
  <c r="L43" i="4"/>
  <c r="M43" i="4" s="1"/>
  <c r="O43" i="4"/>
  <c r="L5" i="4"/>
  <c r="M5" i="4" s="1"/>
  <c r="G5" i="4"/>
  <c r="O5" i="4"/>
  <c r="O49" i="4" s="1"/>
  <c r="N5" i="4"/>
  <c r="P5" i="4" s="1"/>
  <c r="I7" i="4"/>
  <c r="I49" i="4" s="1"/>
  <c r="G16" i="4"/>
  <c r="I19" i="4"/>
  <c r="G19" i="4"/>
  <c r="H19" i="4" s="1"/>
  <c r="I22" i="4"/>
  <c r="M31" i="4"/>
  <c r="J43" i="4"/>
  <c r="K43" i="4" s="1"/>
  <c r="M48" i="4"/>
  <c r="E55" i="4"/>
  <c r="H55" i="4" s="1"/>
  <c r="M68" i="4"/>
  <c r="M80" i="4"/>
  <c r="M93" i="4"/>
  <c r="N133" i="4"/>
  <c r="P133" i="4" s="1"/>
  <c r="M135" i="4"/>
  <c r="M145" i="4"/>
  <c r="L146" i="4"/>
  <c r="P80" i="4"/>
  <c r="P82" i="4"/>
  <c r="K90" i="4"/>
  <c r="P93" i="4"/>
  <c r="M141" i="4"/>
  <c r="H99" i="4"/>
  <c r="H64" i="4"/>
  <c r="M108" i="4"/>
  <c r="L125" i="4"/>
  <c r="M25" i="4"/>
  <c r="L37" i="4"/>
  <c r="F37" i="4"/>
  <c r="E37" i="4"/>
  <c r="P37" i="4" s="1"/>
  <c r="F39" i="4"/>
  <c r="O39" i="4"/>
  <c r="O60" i="4"/>
  <c r="L60" i="4"/>
  <c r="M60" i="4" s="1"/>
  <c r="H105" i="4"/>
  <c r="K97" i="4"/>
  <c r="M97" i="4"/>
  <c r="J111" i="4"/>
  <c r="J129" i="4"/>
  <c r="K129" i="4" s="1"/>
  <c r="K134" i="4"/>
  <c r="J137" i="4"/>
  <c r="P136" i="4"/>
  <c r="G110" i="4"/>
  <c r="E110" i="4"/>
  <c r="K110" i="4" s="1"/>
  <c r="O110" i="4"/>
  <c r="N110" i="4"/>
  <c r="P110" i="4" s="1"/>
  <c r="L110" i="4"/>
  <c r="M110" i="4" s="1"/>
  <c r="I110" i="4"/>
  <c r="I111" i="4" s="1"/>
  <c r="H84" i="4"/>
  <c r="O111" i="4"/>
  <c r="F110" i="4"/>
  <c r="O119" i="4"/>
  <c r="N54" i="4"/>
  <c r="J54" i="4"/>
  <c r="G54" i="4"/>
  <c r="E133" i="4"/>
  <c r="K133" i="4" s="1"/>
  <c r="P130" i="4"/>
  <c r="K130" i="4"/>
  <c r="H103" i="4"/>
  <c r="L129" i="4"/>
  <c r="M129" i="4" s="1"/>
  <c r="F133" i="4"/>
  <c r="P135" i="4"/>
  <c r="K135" i="4"/>
  <c r="F146" i="4"/>
  <c r="E54" i="4"/>
  <c r="K84" i="4"/>
  <c r="E36" i="4"/>
  <c r="N36" i="4"/>
  <c r="N39" i="4"/>
  <c r="P39" i="4" s="1"/>
  <c r="I54" i="4"/>
  <c r="I88" i="4" s="1"/>
  <c r="M84" i="4"/>
  <c r="H106" i="4"/>
  <c r="H130" i="4"/>
  <c r="H89" i="4"/>
  <c r="J20" i="4"/>
  <c r="K20" i="4" s="1"/>
  <c r="I20" i="4"/>
  <c r="E20" i="4"/>
  <c r="P20" i="4" s="1"/>
  <c r="M50" i="4"/>
  <c r="M69" i="4"/>
  <c r="P71" i="4"/>
  <c r="K82" i="4"/>
  <c r="G90" i="4"/>
  <c r="H90" i="4" s="1"/>
  <c r="F90" i="4"/>
  <c r="F104" i="4" s="1"/>
  <c r="O90" i="4"/>
  <c r="P103" i="4"/>
  <c r="N129" i="4"/>
  <c r="P129" i="4" s="1"/>
  <c r="P126" i="4"/>
  <c r="H135" i="4"/>
  <c r="G137" i="4"/>
  <c r="G141" i="4"/>
  <c r="H141" i="4" s="1"/>
  <c r="H138" i="4"/>
  <c r="K26" i="4"/>
  <c r="N52" i="4"/>
  <c r="L52" i="4"/>
  <c r="M52" i="4" s="1"/>
  <c r="G52" i="4"/>
  <c r="H52" i="4" s="1"/>
  <c r="L54" i="4"/>
  <c r="M82" i="4"/>
  <c r="E90" i="4"/>
  <c r="M90" i="4" s="1"/>
  <c r="K106" i="4"/>
  <c r="I141" i="4"/>
  <c r="I146" i="4" s="1"/>
  <c r="K145" i="4"/>
  <c r="J146" i="4"/>
  <c r="P60" i="4"/>
  <c r="M73" i="4"/>
  <c r="F20" i="4"/>
  <c r="F36" i="4"/>
  <c r="E6" i="4"/>
  <c r="H6" i="4" s="1"/>
  <c r="N6" i="4"/>
  <c r="P6" i="4" s="1"/>
  <c r="G20" i="4"/>
  <c r="H20" i="4" s="1"/>
  <c r="G36" i="4"/>
  <c r="E38" i="4"/>
  <c r="P38" i="4" s="1"/>
  <c r="G40" i="4"/>
  <c r="F40" i="4"/>
  <c r="E50" i="4"/>
  <c r="F6" i="4"/>
  <c r="M8" i="4"/>
  <c r="F38" i="4"/>
  <c r="E40" i="4"/>
  <c r="K40" i="4" s="1"/>
  <c r="E42" i="4"/>
  <c r="H42" i="4" s="1"/>
  <c r="O44" i="4"/>
  <c r="N44" i="4"/>
  <c r="P44" i="4" s="1"/>
  <c r="J44" i="4"/>
  <c r="K44" i="4" s="1"/>
  <c r="I48" i="4"/>
  <c r="E48" i="4"/>
  <c r="H48" i="4" s="1"/>
  <c r="F50" i="4"/>
  <c r="E52" i="4"/>
  <c r="K52" i="4" s="1"/>
  <c r="K80" i="4"/>
  <c r="K93" i="4"/>
  <c r="J125" i="4"/>
  <c r="J141" i="4"/>
  <c r="K141" i="4" s="1"/>
  <c r="I89" i="4"/>
  <c r="I104" i="4" s="1"/>
  <c r="E103" i="4"/>
  <c r="M103" i="4" s="1"/>
  <c r="N108" i="4"/>
  <c r="P108" i="4" s="1"/>
  <c r="J119" i="4"/>
  <c r="K119" i="4" s="1"/>
  <c r="E137" i="4"/>
  <c r="P137" i="4" s="1"/>
  <c r="M138" i="4"/>
  <c r="J89" i="4"/>
  <c r="L99" i="4"/>
  <c r="M99" i="4" s="1"/>
  <c r="F103" i="4"/>
  <c r="O108" i="4"/>
  <c r="P138" i="4"/>
  <c r="L89" i="4"/>
  <c r="N99" i="4"/>
  <c r="P99" i="4" s="1"/>
  <c r="O99" i="4"/>
  <c r="I103" i="4"/>
  <c r="E109" i="4"/>
  <c r="K109" i="4" s="1"/>
  <c r="N119" i="4"/>
  <c r="P119" i="4" s="1"/>
  <c r="M130" i="4"/>
  <c r="I46" i="4"/>
  <c r="I59" i="4"/>
  <c r="N89" i="4"/>
  <c r="J103" i="4"/>
  <c r="K103" i="4" s="1"/>
  <c r="F109" i="4"/>
  <c r="O89" i="4"/>
  <c r="G109" i="4"/>
  <c r="H109" i="4" s="1"/>
  <c r="H117" i="4"/>
  <c r="H123" i="4"/>
  <c r="G145" i="4"/>
  <c r="F51" i="4"/>
  <c r="E101" i="4"/>
  <c r="P101" i="4" s="1"/>
  <c r="E125" i="4"/>
  <c r="H125" i="4" s="1"/>
  <c r="H134" i="4"/>
  <c r="L137" i="4"/>
  <c r="H139" i="4"/>
  <c r="I101" i="4"/>
  <c r="E108" i="4"/>
  <c r="E111" i="4" s="1"/>
  <c r="L109" i="4"/>
  <c r="M109" i="4" s="1"/>
  <c r="K105" i="4"/>
  <c r="F108" i="4"/>
  <c r="G108" i="4"/>
  <c r="H108" i="4" s="1"/>
  <c r="N145" i="4"/>
  <c r="F99" i="4"/>
  <c r="P105" i="4"/>
  <c r="A113" i="2"/>
  <c r="A83" i="2"/>
  <c r="I112" i="4" l="1"/>
  <c r="I147" i="4"/>
  <c r="K12" i="4"/>
  <c r="P29" i="4"/>
  <c r="P7" i="4"/>
  <c r="K56" i="4"/>
  <c r="M6" i="4"/>
  <c r="M36" i="4"/>
  <c r="K36" i="4"/>
  <c r="H110" i="4"/>
  <c r="P52" i="4"/>
  <c r="N88" i="4"/>
  <c r="P88" i="4" s="1"/>
  <c r="E146" i="4"/>
  <c r="M125" i="4"/>
  <c r="G88" i="4"/>
  <c r="H88" i="4" s="1"/>
  <c r="K29" i="4"/>
  <c r="M7" i="4"/>
  <c r="K14" i="4"/>
  <c r="G49" i="4"/>
  <c r="H49" i="4" s="1"/>
  <c r="H5" i="4"/>
  <c r="K16" i="4"/>
  <c r="M14" i="4"/>
  <c r="K37" i="4"/>
  <c r="P42" i="4"/>
  <c r="M54" i="4"/>
  <c r="P145" i="4"/>
  <c r="N146" i="4"/>
  <c r="P89" i="4"/>
  <c r="N104" i="4"/>
  <c r="M133" i="4"/>
  <c r="H36" i="4"/>
  <c r="E104" i="4"/>
  <c r="T104" i="4" s="1"/>
  <c r="G111" i="4"/>
  <c r="M40" i="4"/>
  <c r="P28" i="4"/>
  <c r="M35" i="4"/>
  <c r="H14" i="4"/>
  <c r="M29" i="4"/>
  <c r="K89" i="4"/>
  <c r="J104" i="4"/>
  <c r="H28" i="4"/>
  <c r="N111" i="4"/>
  <c r="E88" i="4"/>
  <c r="H50" i="4"/>
  <c r="K50" i="4"/>
  <c r="L88" i="4"/>
  <c r="M88" i="4" s="1"/>
  <c r="H37" i="4"/>
  <c r="K28" i="4"/>
  <c r="F111" i="4"/>
  <c r="F112" i="4" s="1"/>
  <c r="F147" i="4" s="1"/>
  <c r="N49" i="4"/>
  <c r="P49" i="4" s="1"/>
  <c r="P90" i="4"/>
  <c r="K18" i="4"/>
  <c r="H54" i="4"/>
  <c r="H101" i="4"/>
  <c r="K108" i="4"/>
  <c r="H18" i="4"/>
  <c r="K101" i="4"/>
  <c r="P125" i="4"/>
  <c r="K47" i="4"/>
  <c r="J88" i="4"/>
  <c r="P32" i="4"/>
  <c r="G146" i="4"/>
  <c r="H145" i="4"/>
  <c r="O104" i="4"/>
  <c r="H40" i="4"/>
  <c r="M38" i="4"/>
  <c r="P18" i="4"/>
  <c r="H137" i="4"/>
  <c r="K54" i="4"/>
  <c r="M9" i="4"/>
  <c r="P12" i="4"/>
  <c r="M42" i="4"/>
  <c r="K137" i="4"/>
  <c r="L111" i="4"/>
  <c r="H38" i="4"/>
  <c r="M16" i="4"/>
  <c r="M28" i="4"/>
  <c r="P14" i="4"/>
  <c r="K111" i="4"/>
  <c r="M24" i="4"/>
  <c r="F88" i="4"/>
  <c r="P54" i="4"/>
  <c r="P109" i="4"/>
  <c r="P53" i="4"/>
  <c r="P9" i="4"/>
  <c r="P47" i="4"/>
  <c r="M12" i="4"/>
  <c r="O112" i="4"/>
  <c r="O147" i="4" s="1"/>
  <c r="M37" i="4"/>
  <c r="H7" i="4"/>
  <c r="K125" i="4"/>
  <c r="G104" i="4"/>
  <c r="H104" i="4" s="1"/>
  <c r="M101" i="4"/>
  <c r="M137" i="4"/>
  <c r="K48" i="4"/>
  <c r="P48" i="4"/>
  <c r="M47" i="4"/>
  <c r="P22" i="4"/>
  <c r="H12" i="4"/>
  <c r="K42" i="4"/>
  <c r="L49" i="4"/>
  <c r="M22" i="4"/>
  <c r="M89" i="4"/>
  <c r="L104" i="4"/>
  <c r="P36" i="4"/>
  <c r="H16" i="4"/>
  <c r="E49" i="4"/>
  <c r="P50" i="4"/>
  <c r="J49" i="4"/>
  <c r="K49" i="4" s="1"/>
  <c r="H32" i="4"/>
  <c r="A27" i="1"/>
  <c r="M104" i="4" l="1"/>
  <c r="M49" i="4"/>
  <c r="P146" i="4"/>
  <c r="K146" i="4"/>
  <c r="M146" i="4"/>
  <c r="K88" i="4"/>
  <c r="K104" i="4"/>
  <c r="H146" i="4"/>
  <c r="N112" i="4"/>
  <c r="P111" i="4"/>
  <c r="H111" i="4"/>
  <c r="G112" i="4"/>
  <c r="P104" i="4"/>
  <c r="J112" i="4"/>
  <c r="L112" i="4"/>
  <c r="M111" i="4"/>
  <c r="E112" i="4"/>
  <c r="E147" i="4" s="1"/>
  <c r="A50" i="1"/>
  <c r="K112" i="4" l="1"/>
  <c r="J147" i="4"/>
  <c r="K147" i="4" s="1"/>
  <c r="P112" i="4"/>
  <c r="M112" i="4"/>
  <c r="L147" i="4"/>
  <c r="M147" i="4" s="1"/>
  <c r="H112" i="4"/>
  <c r="G147" i="4"/>
  <c r="H147" i="4" s="1"/>
  <c r="N147" i="4"/>
  <c r="P147" i="4" s="1"/>
  <c r="A112" i="1"/>
  <c r="A29" i="1" l="1"/>
  <c r="A45" i="1"/>
  <c r="A58" i="1" l="1"/>
  <c r="A36" i="1" l="1"/>
  <c r="A12" i="1"/>
  <c r="A56" i="1" l="1"/>
  <c r="A55" i="1"/>
  <c r="A54" i="1"/>
  <c r="A53" i="1"/>
  <c r="A52" i="1"/>
  <c r="A4" i="1" l="1"/>
  <c r="A5" i="1"/>
  <c r="A6" i="1"/>
  <c r="A7" i="1"/>
  <c r="A8" i="1"/>
  <c r="A9" i="1"/>
  <c r="A10" i="1"/>
  <c r="A11" i="1"/>
  <c r="A14" i="1"/>
  <c r="A15" i="1"/>
  <c r="A16" i="1"/>
  <c r="A17" i="1"/>
  <c r="A18" i="1"/>
  <c r="A19" i="1"/>
  <c r="A20" i="1"/>
  <c r="A22" i="1"/>
  <c r="A23" i="1"/>
  <c r="A24" i="1"/>
  <c r="A25" i="1"/>
  <c r="A26" i="1"/>
  <c r="A28" i="1"/>
  <c r="A30" i="1"/>
  <c r="A31" i="1"/>
  <c r="A32" i="1"/>
  <c r="A33" i="1"/>
  <c r="A34" i="1"/>
  <c r="A35" i="1"/>
  <c r="A37" i="1"/>
  <c r="A38" i="1"/>
  <c r="A39" i="1"/>
  <c r="A40" i="1"/>
  <c r="A41" i="1"/>
  <c r="A42" i="1"/>
  <c r="A43" i="1"/>
  <c r="A44" i="1"/>
  <c r="A46" i="1"/>
  <c r="A47" i="1"/>
  <c r="A48" i="1"/>
  <c r="A49" i="1"/>
  <c r="A88" i="1"/>
  <c r="A89" i="1"/>
  <c r="A90" i="1"/>
  <c r="A104" i="1"/>
  <c r="A108" i="1"/>
  <c r="A111" i="1"/>
  <c r="A3" i="1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656" i="2"/>
  <c r="A657" i="2"/>
  <c r="A658" i="2"/>
  <c r="A659" i="2"/>
  <c r="A660" i="2"/>
  <c r="A661" i="2"/>
  <c r="A662" i="2"/>
  <c r="A663" i="2"/>
  <c r="A664" i="2"/>
  <c r="A665" i="2"/>
  <c r="A666" i="2"/>
  <c r="A667" i="2"/>
  <c r="A668" i="2"/>
  <c r="A669" i="2"/>
  <c r="A670" i="2"/>
  <c r="A671" i="2"/>
  <c r="A672" i="2"/>
  <c r="A673" i="2"/>
  <c r="A674" i="2"/>
  <c r="A675" i="2"/>
  <c r="A676" i="2"/>
  <c r="A677" i="2"/>
  <c r="A678" i="2"/>
  <c r="A679" i="2"/>
  <c r="A680" i="2"/>
  <c r="A681" i="2"/>
  <c r="A682" i="2"/>
  <c r="A683" i="2"/>
  <c r="A684" i="2"/>
  <c r="A685" i="2"/>
  <c r="A686" i="2"/>
  <c r="A687" i="2"/>
  <c r="A688" i="2"/>
  <c r="A689" i="2"/>
  <c r="A690" i="2"/>
  <c r="A691" i="2"/>
  <c r="A692" i="2"/>
  <c r="A693" i="2"/>
  <c r="A694" i="2"/>
  <c r="A695" i="2"/>
  <c r="A696" i="2"/>
  <c r="A697" i="2"/>
  <c r="A698" i="2"/>
  <c r="A699" i="2"/>
  <c r="A700" i="2"/>
  <c r="A701" i="2"/>
  <c r="A702" i="2"/>
  <c r="A703" i="2"/>
  <c r="A704" i="2"/>
  <c r="A705" i="2"/>
  <c r="A706" i="2"/>
  <c r="A707" i="2"/>
  <c r="A708" i="2"/>
  <c r="A709" i="2"/>
  <c r="A710" i="2"/>
  <c r="A711" i="2"/>
  <c r="A712" i="2"/>
  <c r="A713" i="2"/>
  <c r="A714" i="2"/>
  <c r="A715" i="2"/>
  <c r="A716" i="2"/>
  <c r="A717" i="2"/>
  <c r="A718" i="2"/>
  <c r="A719" i="2"/>
  <c r="A720" i="2"/>
  <c r="A721" i="2"/>
  <c r="A722" i="2"/>
  <c r="A723" i="2"/>
  <c r="A724" i="2"/>
  <c r="A725" i="2"/>
  <c r="A726" i="2"/>
  <c r="A727" i="2"/>
  <c r="A728" i="2"/>
  <c r="A729" i="2"/>
  <c r="A730" i="2"/>
  <c r="A731" i="2"/>
  <c r="A732" i="2"/>
  <c r="A733" i="2"/>
  <c r="A734" i="2"/>
  <c r="A735" i="2"/>
  <c r="A736" i="2"/>
  <c r="A737" i="2"/>
  <c r="A738" i="2"/>
  <c r="A739" i="2"/>
  <c r="A740" i="2"/>
  <c r="A741" i="2"/>
  <c r="A742" i="2"/>
  <c r="A743" i="2"/>
  <c r="A744" i="2"/>
  <c r="A745" i="2"/>
  <c r="A746" i="2"/>
  <c r="A747" i="2"/>
  <c r="A748" i="2"/>
  <c r="A749" i="2"/>
  <c r="A750" i="2"/>
  <c r="A751" i="2"/>
  <c r="A752" i="2"/>
  <c r="A753" i="2"/>
  <c r="A754" i="2"/>
  <c r="A755" i="2"/>
  <c r="A756" i="2"/>
  <c r="A757" i="2"/>
  <c r="A758" i="2"/>
  <c r="A759" i="2"/>
  <c r="A760" i="2"/>
  <c r="A761" i="2"/>
  <c r="A762" i="2"/>
  <c r="A763" i="2"/>
  <c r="A764" i="2"/>
  <c r="A765" i="2"/>
  <c r="A766" i="2"/>
  <c r="A767" i="2"/>
  <c r="A768" i="2"/>
  <c r="A769" i="2"/>
  <c r="A770" i="2"/>
  <c r="A771" i="2"/>
  <c r="A772" i="2"/>
  <c r="A773" i="2"/>
  <c r="A774" i="2"/>
  <c r="A775" i="2"/>
  <c r="A776" i="2"/>
  <c r="A777" i="2"/>
  <c r="A778" i="2"/>
  <c r="A779" i="2"/>
  <c r="A780" i="2"/>
  <c r="A781" i="2"/>
  <c r="A782" i="2"/>
  <c r="A783" i="2"/>
  <c r="A784" i="2"/>
  <c r="A785" i="2"/>
  <c r="A786" i="2"/>
  <c r="A787" i="2"/>
  <c r="A788" i="2"/>
  <c r="A789" i="2"/>
  <c r="A790" i="2"/>
  <c r="A791" i="2"/>
  <c r="A792" i="2"/>
  <c r="A793" i="2"/>
  <c r="A794" i="2"/>
  <c r="A795" i="2"/>
  <c r="A796" i="2"/>
  <c r="A797" i="2"/>
  <c r="A798" i="2"/>
  <c r="A799" i="2"/>
  <c r="A800" i="2"/>
  <c r="A801" i="2"/>
  <c r="A802" i="2"/>
  <c r="A803" i="2"/>
  <c r="A804" i="2"/>
  <c r="A805" i="2"/>
  <c r="A806" i="2"/>
  <c r="A807" i="2"/>
  <c r="A808" i="2"/>
  <c r="A809" i="2"/>
  <c r="A810" i="2"/>
  <c r="A811" i="2"/>
  <c r="A812" i="2"/>
  <c r="A813" i="2"/>
  <c r="A814" i="2"/>
  <c r="A815" i="2"/>
  <c r="A816" i="2"/>
  <c r="A817" i="2"/>
  <c r="A818" i="2"/>
  <c r="A819" i="2"/>
  <c r="A820" i="2"/>
  <c r="A821" i="2"/>
  <c r="A822" i="2"/>
  <c r="A823" i="2"/>
  <c r="A824" i="2"/>
  <c r="A825" i="2"/>
  <c r="A826" i="2"/>
  <c r="A827" i="2"/>
  <c r="A828" i="2"/>
  <c r="A829" i="2"/>
  <c r="A830" i="2"/>
  <c r="A831" i="2"/>
  <c r="A832" i="2"/>
  <c r="A833" i="2"/>
  <c r="A834" i="2"/>
  <c r="A835" i="2"/>
  <c r="A836" i="2"/>
  <c r="A837" i="2"/>
  <c r="A838" i="2"/>
  <c r="A839" i="2"/>
  <c r="A840" i="2"/>
  <c r="A841" i="2"/>
  <c r="A842" i="2"/>
  <c r="A843" i="2"/>
  <c r="A844" i="2"/>
  <c r="A845" i="2"/>
  <c r="A846" i="2"/>
  <c r="A847" i="2"/>
  <c r="A848" i="2"/>
  <c r="A849" i="2"/>
  <c r="A850" i="2"/>
  <c r="A851" i="2"/>
  <c r="A852" i="2"/>
  <c r="A853" i="2"/>
  <c r="A854" i="2"/>
  <c r="A855" i="2"/>
  <c r="A856" i="2"/>
  <c r="A857" i="2"/>
  <c r="A858" i="2"/>
  <c r="A859" i="2"/>
  <c r="A860" i="2"/>
  <c r="A861" i="2"/>
  <c r="A862" i="2"/>
  <c r="A863" i="2"/>
  <c r="A864" i="2"/>
  <c r="A865" i="2"/>
  <c r="A866" i="2"/>
  <c r="A867" i="2"/>
  <c r="A868" i="2"/>
  <c r="A869" i="2"/>
  <c r="A870" i="2"/>
  <c r="A871" i="2"/>
  <c r="A872" i="2"/>
  <c r="A873" i="2"/>
  <c r="A874" i="2"/>
  <c r="A875" i="2"/>
  <c r="A876" i="2"/>
  <c r="A877" i="2"/>
  <c r="A878" i="2"/>
  <c r="A879" i="2"/>
  <c r="A880" i="2"/>
  <c r="A881" i="2"/>
  <c r="A882" i="2"/>
  <c r="A883" i="2"/>
  <c r="A884" i="2"/>
  <c r="A885" i="2"/>
  <c r="A886" i="2"/>
  <c r="A887" i="2"/>
  <c r="A888" i="2"/>
  <c r="A889" i="2"/>
  <c r="A890" i="2"/>
  <c r="A891" i="2"/>
  <c r="A892" i="2"/>
  <c r="A893" i="2"/>
  <c r="A894" i="2"/>
  <c r="A895" i="2"/>
  <c r="A896" i="2"/>
  <c r="A897" i="2"/>
  <c r="A898" i="2"/>
  <c r="A899" i="2"/>
  <c r="A900" i="2"/>
  <c r="A901" i="2"/>
  <c r="A902" i="2"/>
  <c r="A903" i="2"/>
  <c r="A904" i="2"/>
  <c r="A905" i="2"/>
  <c r="A906" i="2"/>
  <c r="A907" i="2"/>
  <c r="A908" i="2"/>
  <c r="A909" i="2"/>
  <c r="A910" i="2"/>
  <c r="A911" i="2"/>
  <c r="A912" i="2"/>
  <c r="A913" i="2"/>
  <c r="A914" i="2"/>
  <c r="A915" i="2"/>
  <c r="A916" i="2"/>
  <c r="A917" i="2"/>
  <c r="A918" i="2"/>
  <c r="A919" i="2"/>
  <c r="A920" i="2"/>
  <c r="A921" i="2"/>
  <c r="A922" i="2"/>
  <c r="A923" i="2"/>
  <c r="A924" i="2"/>
  <c r="A925" i="2"/>
  <c r="A926" i="2"/>
  <c r="A927" i="2"/>
  <c r="A928" i="2"/>
  <c r="A929" i="2"/>
  <c r="A930" i="2"/>
  <c r="A931" i="2"/>
  <c r="A932" i="2"/>
  <c r="A933" i="2"/>
  <c r="A934" i="2"/>
  <c r="A935" i="2"/>
  <c r="A936" i="2"/>
  <c r="A937" i="2"/>
  <c r="A938" i="2"/>
  <c r="A939" i="2"/>
  <c r="A940" i="2"/>
  <c r="A941" i="2"/>
  <c r="A942" i="2"/>
  <c r="A943" i="2"/>
  <c r="A944" i="2"/>
  <c r="A945" i="2"/>
  <c r="A946" i="2"/>
  <c r="A947" i="2"/>
  <c r="A948" i="2"/>
  <c r="A949" i="2"/>
  <c r="A950" i="2"/>
  <c r="A951" i="2"/>
  <c r="A952" i="2"/>
  <c r="A953" i="2"/>
  <c r="A954" i="2"/>
  <c r="A955" i="2"/>
  <c r="A956" i="2"/>
  <c r="A957" i="2"/>
  <c r="A958" i="2"/>
  <c r="A959" i="2"/>
  <c r="A960" i="2"/>
  <c r="A961" i="2"/>
  <c r="A962" i="2"/>
  <c r="A963" i="2"/>
  <c r="A964" i="2"/>
  <c r="A965" i="2"/>
  <c r="A966" i="2"/>
  <c r="A967" i="2"/>
  <c r="A968" i="2"/>
  <c r="A969" i="2"/>
  <c r="A970" i="2"/>
  <c r="A971" i="2"/>
  <c r="A972" i="2"/>
  <c r="A973" i="2"/>
  <c r="A974" i="2"/>
  <c r="A975" i="2"/>
  <c r="A976" i="2"/>
  <c r="A977" i="2"/>
  <c r="A978" i="2"/>
  <c r="A979" i="2"/>
  <c r="A980" i="2"/>
  <c r="A981" i="2"/>
  <c r="A982" i="2"/>
  <c r="A983" i="2"/>
  <c r="A984" i="2"/>
  <c r="A985" i="2"/>
  <c r="A986" i="2"/>
  <c r="A987" i="2"/>
  <c r="A988" i="2"/>
  <c r="A989" i="2"/>
  <c r="A990" i="2"/>
  <c r="A991" i="2"/>
  <c r="A992" i="2"/>
  <c r="A993" i="2"/>
  <c r="A994" i="2"/>
  <c r="A995" i="2"/>
  <c r="A996" i="2"/>
  <c r="A997" i="2"/>
  <c r="A998" i="2"/>
  <c r="A999" i="2"/>
  <c r="A1000" i="2"/>
  <c r="A1001" i="2"/>
  <c r="A1002" i="2"/>
  <c r="A1003" i="2"/>
  <c r="A1004" i="2"/>
  <c r="A1005" i="2"/>
  <c r="A1006" i="2"/>
  <c r="A1007" i="2"/>
  <c r="A1008" i="2"/>
  <c r="A1009" i="2"/>
  <c r="A1010" i="2"/>
  <c r="A1011" i="2"/>
  <c r="A1012" i="2"/>
  <c r="A1013" i="2"/>
  <c r="A1014" i="2"/>
  <c r="A1015" i="2"/>
  <c r="A1016" i="2"/>
  <c r="A1017" i="2"/>
  <c r="A1018" i="2"/>
  <c r="A1019" i="2"/>
  <c r="A1020" i="2"/>
  <c r="A1021" i="2"/>
  <c r="A1022" i="2"/>
  <c r="A1023" i="2"/>
  <c r="A1024" i="2"/>
  <c r="A1025" i="2"/>
  <c r="A1026" i="2"/>
  <c r="A1027" i="2"/>
  <c r="A1028" i="2"/>
  <c r="A1029" i="2"/>
  <c r="A1030" i="2"/>
  <c r="A1031" i="2"/>
  <c r="A1032" i="2"/>
  <c r="A1033" i="2"/>
  <c r="A1034" i="2"/>
  <c r="A1035" i="2"/>
  <c r="A1036" i="2"/>
  <c r="A1037" i="2"/>
  <c r="A1038" i="2"/>
  <c r="A1039" i="2"/>
  <c r="A1040" i="2"/>
  <c r="A1041" i="2"/>
  <c r="A1042" i="2"/>
  <c r="A1043" i="2"/>
  <c r="A1044" i="2"/>
  <c r="A1045" i="2"/>
  <c r="A1046" i="2"/>
  <c r="A1047" i="2"/>
  <c r="A1048" i="2"/>
  <c r="A1049" i="2"/>
  <c r="A1050" i="2"/>
  <c r="A1051" i="2"/>
  <c r="A1052" i="2"/>
  <c r="A1053" i="2"/>
  <c r="A1054" i="2"/>
  <c r="A1055" i="2"/>
  <c r="A1056" i="2"/>
  <c r="A1057" i="2"/>
  <c r="A1058" i="2"/>
  <c r="A1059" i="2"/>
  <c r="A1060" i="2"/>
  <c r="A1061" i="2"/>
  <c r="A1062" i="2"/>
  <c r="A1063" i="2"/>
  <c r="A1064" i="2"/>
  <c r="A1065" i="2"/>
  <c r="A1066" i="2"/>
  <c r="A1067" i="2"/>
  <c r="A1068" i="2"/>
  <c r="A1069" i="2"/>
  <c r="A1070" i="2"/>
  <c r="A1071" i="2"/>
  <c r="A1072" i="2"/>
  <c r="A1073" i="2"/>
  <c r="A1074" i="2"/>
  <c r="A1075" i="2"/>
  <c r="A1076" i="2"/>
  <c r="A1077" i="2"/>
  <c r="A1078" i="2"/>
  <c r="A1079" i="2"/>
  <c r="A1080" i="2"/>
  <c r="A1081" i="2"/>
  <c r="A1082" i="2"/>
  <c r="A1083" i="2"/>
  <c r="A1084" i="2"/>
  <c r="A1085" i="2"/>
  <c r="A1086" i="2"/>
  <c r="A1087" i="2"/>
  <c r="A1088" i="2"/>
  <c r="A1089" i="2"/>
  <c r="A1090" i="2"/>
  <c r="A1091" i="2"/>
  <c r="A1092" i="2"/>
  <c r="A1093" i="2"/>
  <c r="A1094" i="2"/>
  <c r="A1095" i="2"/>
  <c r="A1096" i="2"/>
  <c r="A1097" i="2"/>
  <c r="A1098" i="2"/>
  <c r="A1099" i="2"/>
  <c r="A1100" i="2"/>
  <c r="A1101" i="2"/>
  <c r="A1102" i="2"/>
  <c r="A1103" i="2"/>
  <c r="A1104" i="2"/>
  <c r="A1105" i="2"/>
  <c r="A1106" i="2"/>
  <c r="A1107" i="2"/>
  <c r="A1108" i="2"/>
  <c r="A1109" i="2"/>
  <c r="A1110" i="2"/>
  <c r="A1111" i="2"/>
  <c r="A1112" i="2"/>
  <c r="A1113" i="2"/>
  <c r="A1114" i="2"/>
  <c r="A1115" i="2"/>
  <c r="A1116" i="2"/>
  <c r="A1117" i="2"/>
  <c r="A1118" i="2"/>
  <c r="A1119" i="2"/>
  <c r="A1120" i="2"/>
  <c r="A1121" i="2"/>
  <c r="A1122" i="2"/>
  <c r="A1123" i="2"/>
  <c r="A1124" i="2"/>
  <c r="A1125" i="2"/>
  <c r="A2" i="2"/>
  <c r="L110" i="1" l="1"/>
  <c r="G109" i="1"/>
  <c r="G110" i="1"/>
  <c r="L109" i="1"/>
  <c r="J110" i="1"/>
  <c r="J109" i="1"/>
  <c r="I110" i="1"/>
  <c r="I109" i="1"/>
  <c r="F110" i="1"/>
  <c r="N109" i="1"/>
  <c r="O110" i="1"/>
  <c r="O109" i="1"/>
  <c r="E109" i="1"/>
  <c r="E110" i="1"/>
  <c r="F109" i="1"/>
  <c r="N110" i="1"/>
  <c r="I99" i="1"/>
  <c r="E99" i="1"/>
  <c r="O60" i="1"/>
  <c r="G60" i="1"/>
  <c r="N60" i="1"/>
  <c r="F51" i="1"/>
  <c r="J51" i="1"/>
  <c r="I51" i="1"/>
  <c r="O51" i="1"/>
  <c r="E60" i="1"/>
  <c r="L60" i="1"/>
  <c r="G51" i="1"/>
  <c r="L51" i="1"/>
  <c r="N51" i="1"/>
  <c r="I60" i="1"/>
  <c r="J60" i="1"/>
  <c r="E51" i="1"/>
  <c r="O97" i="1"/>
  <c r="N97" i="1"/>
  <c r="L97" i="1"/>
  <c r="J97" i="1"/>
  <c r="I97" i="1"/>
  <c r="G97" i="1"/>
  <c r="F97" i="1"/>
  <c r="E97" i="1"/>
  <c r="O103" i="1"/>
  <c r="O101" i="1"/>
  <c r="O99" i="1"/>
  <c r="L99" i="1"/>
  <c r="G99" i="1"/>
  <c r="E101" i="1"/>
  <c r="N103" i="1"/>
  <c r="N101" i="1"/>
  <c r="N99" i="1"/>
  <c r="L101" i="1"/>
  <c r="G101" i="1"/>
  <c r="F99" i="1"/>
  <c r="L103" i="1"/>
  <c r="J103" i="1"/>
  <c r="J101" i="1"/>
  <c r="J99" i="1"/>
  <c r="I101" i="1"/>
  <c r="F101" i="1"/>
  <c r="I103" i="1"/>
  <c r="G103" i="1"/>
  <c r="F103" i="1"/>
  <c r="E103" i="1"/>
  <c r="E124" i="1"/>
  <c r="O124" i="1"/>
  <c r="N124" i="1"/>
  <c r="N123" i="1"/>
  <c r="N122" i="1"/>
  <c r="O121" i="1"/>
  <c r="E121" i="1"/>
  <c r="E120" i="1"/>
  <c r="J122" i="1"/>
  <c r="N120" i="1"/>
  <c r="I122" i="1"/>
  <c r="L120" i="1"/>
  <c r="L124" i="1"/>
  <c r="L123" i="1"/>
  <c r="L122" i="1"/>
  <c r="N121" i="1"/>
  <c r="O120" i="1"/>
  <c r="J123" i="1"/>
  <c r="L121" i="1"/>
  <c r="I123" i="1"/>
  <c r="J124" i="1"/>
  <c r="I124" i="1"/>
  <c r="G124" i="1"/>
  <c r="G123" i="1"/>
  <c r="G122" i="1"/>
  <c r="J121" i="1"/>
  <c r="J120" i="1"/>
  <c r="E122" i="1"/>
  <c r="G121" i="1"/>
  <c r="O123" i="1"/>
  <c r="F121" i="1"/>
  <c r="F124" i="1"/>
  <c r="F123" i="1"/>
  <c r="F122" i="1"/>
  <c r="I121" i="1"/>
  <c r="I120" i="1"/>
  <c r="E123" i="1"/>
  <c r="G120" i="1"/>
  <c r="O122" i="1"/>
  <c r="F120" i="1"/>
  <c r="O132" i="1"/>
  <c r="O131" i="1"/>
  <c r="F130" i="1"/>
  <c r="F127" i="1"/>
  <c r="F126" i="1"/>
  <c r="E127" i="1"/>
  <c r="L126" i="1"/>
  <c r="N132" i="1"/>
  <c r="N131" i="1"/>
  <c r="O130" i="1"/>
  <c r="E130" i="1"/>
  <c r="J130" i="1"/>
  <c r="L132" i="1"/>
  <c r="L131" i="1"/>
  <c r="N130" i="1"/>
  <c r="O127" i="1"/>
  <c r="J132" i="1"/>
  <c r="J131" i="1"/>
  <c r="L130" i="1"/>
  <c r="N127" i="1"/>
  <c r="G131" i="1"/>
  <c r="I132" i="1"/>
  <c r="I131" i="1"/>
  <c r="L127" i="1"/>
  <c r="J127" i="1"/>
  <c r="G132" i="1"/>
  <c r="F132" i="1"/>
  <c r="F131" i="1"/>
  <c r="I130" i="1"/>
  <c r="I127" i="1"/>
  <c r="I126" i="1"/>
  <c r="E126" i="1"/>
  <c r="E129" i="1" s="1"/>
  <c r="N126" i="1"/>
  <c r="J126" i="1"/>
  <c r="E132" i="1"/>
  <c r="E131" i="1"/>
  <c r="G130" i="1"/>
  <c r="G127" i="1"/>
  <c r="G126" i="1"/>
  <c r="O126" i="1"/>
  <c r="L144" i="1"/>
  <c r="J144" i="1"/>
  <c r="E144" i="1"/>
  <c r="J143" i="1"/>
  <c r="E143" i="1"/>
  <c r="J142" i="1"/>
  <c r="E142" i="1"/>
  <c r="J139" i="1"/>
  <c r="E139" i="1"/>
  <c r="J138" i="1"/>
  <c r="E138" i="1"/>
  <c r="J136" i="1"/>
  <c r="E136" i="1"/>
  <c r="J135" i="1"/>
  <c r="E135" i="1"/>
  <c r="J134" i="1"/>
  <c r="E134" i="1"/>
  <c r="J117" i="1"/>
  <c r="E117" i="1"/>
  <c r="J116" i="1"/>
  <c r="E116" i="1"/>
  <c r="J115" i="1"/>
  <c r="E115" i="1"/>
  <c r="J114" i="1"/>
  <c r="E114" i="1"/>
  <c r="J113" i="1"/>
  <c r="E113" i="1"/>
  <c r="F143" i="1"/>
  <c r="L138" i="1"/>
  <c r="F136" i="1"/>
  <c r="L134" i="1"/>
  <c r="F117" i="1"/>
  <c r="F116" i="1"/>
  <c r="F114" i="1"/>
  <c r="O144" i="1"/>
  <c r="I144" i="1"/>
  <c r="O143" i="1"/>
  <c r="I143" i="1"/>
  <c r="O142" i="1"/>
  <c r="I142" i="1"/>
  <c r="O139" i="1"/>
  <c r="I139" i="1"/>
  <c r="O138" i="1"/>
  <c r="I138" i="1"/>
  <c r="O136" i="1"/>
  <c r="I136" i="1"/>
  <c r="O135" i="1"/>
  <c r="I135" i="1"/>
  <c r="O134" i="1"/>
  <c r="I134" i="1"/>
  <c r="O117" i="1"/>
  <c r="I117" i="1"/>
  <c r="O116" i="1"/>
  <c r="I116" i="1"/>
  <c r="O115" i="1"/>
  <c r="I115" i="1"/>
  <c r="O114" i="1"/>
  <c r="I114" i="1"/>
  <c r="O113" i="1"/>
  <c r="I113" i="1"/>
  <c r="F144" i="1"/>
  <c r="L142" i="1"/>
  <c r="F142" i="1"/>
  <c r="F139" i="1"/>
  <c r="L136" i="1"/>
  <c r="L135" i="1"/>
  <c r="L117" i="1"/>
  <c r="L115" i="1"/>
  <c r="L114" i="1"/>
  <c r="L113" i="1"/>
  <c r="N144" i="1"/>
  <c r="G144" i="1"/>
  <c r="N143" i="1"/>
  <c r="G143" i="1"/>
  <c r="N142" i="1"/>
  <c r="G142" i="1"/>
  <c r="N139" i="1"/>
  <c r="G139" i="1"/>
  <c r="N138" i="1"/>
  <c r="G138" i="1"/>
  <c r="N136" i="1"/>
  <c r="G136" i="1"/>
  <c r="N135" i="1"/>
  <c r="G135" i="1"/>
  <c r="N134" i="1"/>
  <c r="G134" i="1"/>
  <c r="N117" i="1"/>
  <c r="G117" i="1"/>
  <c r="N116" i="1"/>
  <c r="G116" i="1"/>
  <c r="N115" i="1"/>
  <c r="G115" i="1"/>
  <c r="N114" i="1"/>
  <c r="G114" i="1"/>
  <c r="N113" i="1"/>
  <c r="G113" i="1"/>
  <c r="L143" i="1"/>
  <c r="L139" i="1"/>
  <c r="F138" i="1"/>
  <c r="F135" i="1"/>
  <c r="F134" i="1"/>
  <c r="L116" i="1"/>
  <c r="F115" i="1"/>
  <c r="F113" i="1"/>
  <c r="N106" i="1"/>
  <c r="N105" i="1"/>
  <c r="N98" i="1"/>
  <c r="N96" i="1"/>
  <c r="N95" i="1"/>
  <c r="O93" i="1"/>
  <c r="O91" i="1"/>
  <c r="O87" i="1"/>
  <c r="N86" i="1"/>
  <c r="L85" i="1"/>
  <c r="J84" i="1"/>
  <c r="I83" i="1"/>
  <c r="G82" i="1"/>
  <c r="E81" i="1"/>
  <c r="O79" i="1"/>
  <c r="N78" i="1"/>
  <c r="L77" i="1"/>
  <c r="I76" i="1"/>
  <c r="G75" i="1"/>
  <c r="E74" i="1"/>
  <c r="O72" i="1"/>
  <c r="N71" i="1"/>
  <c r="L70" i="1"/>
  <c r="J69" i="1"/>
  <c r="I68" i="1"/>
  <c r="G67" i="1"/>
  <c r="E66" i="1"/>
  <c r="O64" i="1"/>
  <c r="N63" i="1"/>
  <c r="L62" i="1"/>
  <c r="J61" i="1"/>
  <c r="I82" i="1"/>
  <c r="N70" i="1"/>
  <c r="E65" i="1"/>
  <c r="L106" i="1"/>
  <c r="L105" i="1"/>
  <c r="L98" i="1"/>
  <c r="L96" i="1"/>
  <c r="L95" i="1"/>
  <c r="N93" i="1"/>
  <c r="N91" i="1"/>
  <c r="N87" i="1"/>
  <c r="L86" i="1"/>
  <c r="J85" i="1"/>
  <c r="I84" i="1"/>
  <c r="G83" i="1"/>
  <c r="E82" i="1"/>
  <c r="O80" i="1"/>
  <c r="N79" i="1"/>
  <c r="L78" i="1"/>
  <c r="J77" i="1"/>
  <c r="G76" i="1"/>
  <c r="E75" i="1"/>
  <c r="O73" i="1"/>
  <c r="N72" i="1"/>
  <c r="L71" i="1"/>
  <c r="J70" i="1"/>
  <c r="I69" i="1"/>
  <c r="G68" i="1"/>
  <c r="E67" i="1"/>
  <c r="O65" i="1"/>
  <c r="N64" i="1"/>
  <c r="L63" i="1"/>
  <c r="J62" i="1"/>
  <c r="I61" i="1"/>
  <c r="G61" i="1"/>
  <c r="I64" i="1"/>
  <c r="E105" i="1"/>
  <c r="F91" i="1"/>
  <c r="J82" i="1"/>
  <c r="I74" i="1"/>
  <c r="O70" i="1"/>
  <c r="I66" i="1"/>
  <c r="O105" i="1"/>
  <c r="O95" i="1"/>
  <c r="O86" i="1"/>
  <c r="G81" i="1"/>
  <c r="J76" i="1"/>
  <c r="O71" i="1"/>
  <c r="I67" i="1"/>
  <c r="L61" i="1"/>
  <c r="J106" i="1"/>
  <c r="J105" i="1"/>
  <c r="J98" i="1"/>
  <c r="J96" i="1"/>
  <c r="J95" i="1"/>
  <c r="L93" i="1"/>
  <c r="L91" i="1"/>
  <c r="L87" i="1"/>
  <c r="J86" i="1"/>
  <c r="I85" i="1"/>
  <c r="G84" i="1"/>
  <c r="E83" i="1"/>
  <c r="O81" i="1"/>
  <c r="N80" i="1"/>
  <c r="L79" i="1"/>
  <c r="J78" i="1"/>
  <c r="I77" i="1"/>
  <c r="E76" i="1"/>
  <c r="O74" i="1"/>
  <c r="N73" i="1"/>
  <c r="L72" i="1"/>
  <c r="J71" i="1"/>
  <c r="I70" i="1"/>
  <c r="G69" i="1"/>
  <c r="E68" i="1"/>
  <c r="O66" i="1"/>
  <c r="N65" i="1"/>
  <c r="L64" i="1"/>
  <c r="J63" i="1"/>
  <c r="I62" i="1"/>
  <c r="E61" i="1"/>
  <c r="E62" i="1"/>
  <c r="E106" i="1"/>
  <c r="E98" i="1"/>
  <c r="E87" i="1"/>
  <c r="L83" i="1"/>
  <c r="E79" i="1"/>
  <c r="G73" i="1"/>
  <c r="L68" i="1"/>
  <c r="G65" i="1"/>
  <c r="O106" i="1"/>
  <c r="O96" i="1"/>
  <c r="E91" i="1"/>
  <c r="J83" i="1"/>
  <c r="O78" i="1"/>
  <c r="G74" i="1"/>
  <c r="L69" i="1"/>
  <c r="O63" i="1"/>
  <c r="I106" i="1"/>
  <c r="I105" i="1"/>
  <c r="I98" i="1"/>
  <c r="I96" i="1"/>
  <c r="I95" i="1"/>
  <c r="J93" i="1"/>
  <c r="J91" i="1"/>
  <c r="J87" i="1"/>
  <c r="I86" i="1"/>
  <c r="G85" i="1"/>
  <c r="E84" i="1"/>
  <c r="O82" i="1"/>
  <c r="N81" i="1"/>
  <c r="L80" i="1"/>
  <c r="J79" i="1"/>
  <c r="I78" i="1"/>
  <c r="G77" i="1"/>
  <c r="O75" i="1"/>
  <c r="N74" i="1"/>
  <c r="L73" i="1"/>
  <c r="J72" i="1"/>
  <c r="I71" i="1"/>
  <c r="G70" i="1"/>
  <c r="E69" i="1"/>
  <c r="O67" i="1"/>
  <c r="N66" i="1"/>
  <c r="L65" i="1"/>
  <c r="J64" i="1"/>
  <c r="I63" i="1"/>
  <c r="G62" i="1"/>
  <c r="J65" i="1"/>
  <c r="E95" i="1"/>
  <c r="O85" i="1"/>
  <c r="I81" i="1"/>
  <c r="J75" i="1"/>
  <c r="J67" i="1"/>
  <c r="N61" i="1"/>
  <c r="G106" i="1"/>
  <c r="G105" i="1"/>
  <c r="G98" i="1"/>
  <c r="G96" i="1"/>
  <c r="G95" i="1"/>
  <c r="I93" i="1"/>
  <c r="I91" i="1"/>
  <c r="I87" i="1"/>
  <c r="G86" i="1"/>
  <c r="E85" i="1"/>
  <c r="O83" i="1"/>
  <c r="N82" i="1"/>
  <c r="L81" i="1"/>
  <c r="J80" i="1"/>
  <c r="I79" i="1"/>
  <c r="G78" i="1"/>
  <c r="E77" i="1"/>
  <c r="O76" i="1"/>
  <c r="N75" i="1"/>
  <c r="L74" i="1"/>
  <c r="J73" i="1"/>
  <c r="I72" i="1"/>
  <c r="G71" i="1"/>
  <c r="E70" i="1"/>
  <c r="O68" i="1"/>
  <c r="N67" i="1"/>
  <c r="L66" i="1"/>
  <c r="G63" i="1"/>
  <c r="F93" i="1"/>
  <c r="O77" i="1"/>
  <c r="E72" i="1"/>
  <c r="O62" i="1"/>
  <c r="O98" i="1"/>
  <c r="L84" i="1"/>
  <c r="I75" i="1"/>
  <c r="G66" i="1"/>
  <c r="F106" i="1"/>
  <c r="F105" i="1"/>
  <c r="F98" i="1"/>
  <c r="F96" i="1"/>
  <c r="F95" i="1"/>
  <c r="G93" i="1"/>
  <c r="G91" i="1"/>
  <c r="G87" i="1"/>
  <c r="E86" i="1"/>
  <c r="O84" i="1"/>
  <c r="N83" i="1"/>
  <c r="L82" i="1"/>
  <c r="J81" i="1"/>
  <c r="I80" i="1"/>
  <c r="G79" i="1"/>
  <c r="E78" i="1"/>
  <c r="N76" i="1"/>
  <c r="L75" i="1"/>
  <c r="J74" i="1"/>
  <c r="I73" i="1"/>
  <c r="G72" i="1"/>
  <c r="E71" i="1"/>
  <c r="O69" i="1"/>
  <c r="N68" i="1"/>
  <c r="L67" i="1"/>
  <c r="J66" i="1"/>
  <c r="I65" i="1"/>
  <c r="G64" i="1"/>
  <c r="E63" i="1"/>
  <c r="O61" i="1"/>
  <c r="E96" i="1"/>
  <c r="N84" i="1"/>
  <c r="G80" i="1"/>
  <c r="L76" i="1"/>
  <c r="N69" i="1"/>
  <c r="E64" i="1"/>
  <c r="E93" i="1"/>
  <c r="N85" i="1"/>
  <c r="E80" i="1"/>
  <c r="N77" i="1"/>
  <c r="E73" i="1"/>
  <c r="J68" i="1"/>
  <c r="N62" i="1"/>
  <c r="O39" i="1"/>
  <c r="N39" i="1"/>
  <c r="L39" i="1"/>
  <c r="J39" i="1"/>
  <c r="I39" i="1"/>
  <c r="G39" i="1"/>
  <c r="E39" i="1"/>
  <c r="F39" i="1"/>
  <c r="O57" i="1"/>
  <c r="O59" i="1"/>
  <c r="N57" i="1"/>
  <c r="E59" i="1"/>
  <c r="N59" i="1"/>
  <c r="L57" i="1"/>
  <c r="L59" i="1"/>
  <c r="J57" i="1"/>
  <c r="J59" i="1"/>
  <c r="I57" i="1"/>
  <c r="E57" i="1"/>
  <c r="I59" i="1"/>
  <c r="G57" i="1"/>
  <c r="G59" i="1"/>
  <c r="G27" i="1"/>
  <c r="N16" i="1"/>
  <c r="E27" i="1"/>
  <c r="L27" i="1"/>
  <c r="J27" i="1"/>
  <c r="I27" i="1"/>
  <c r="O27" i="1"/>
  <c r="F27" i="1"/>
  <c r="N27" i="1"/>
  <c r="O50" i="1"/>
  <c r="N50" i="1"/>
  <c r="L50" i="1"/>
  <c r="J50" i="1"/>
  <c r="I50" i="1"/>
  <c r="G50" i="1"/>
  <c r="F50" i="1"/>
  <c r="E50" i="1"/>
  <c r="O29" i="1"/>
  <c r="I29" i="1"/>
  <c r="G29" i="1"/>
  <c r="N29" i="1"/>
  <c r="L29" i="1"/>
  <c r="F29" i="1"/>
  <c r="J29" i="1"/>
  <c r="E29" i="1"/>
  <c r="L45" i="1"/>
  <c r="G45" i="1"/>
  <c r="I45" i="1"/>
  <c r="O45" i="1"/>
  <c r="N45" i="1"/>
  <c r="J45" i="1"/>
  <c r="F45" i="1"/>
  <c r="E45" i="1"/>
  <c r="L26" i="1"/>
  <c r="O20" i="1"/>
  <c r="O16" i="1"/>
  <c r="N18" i="1"/>
  <c r="L20" i="1"/>
  <c r="L16" i="1"/>
  <c r="O9" i="1"/>
  <c r="O5" i="1"/>
  <c r="N10" i="1"/>
  <c r="N6" i="1"/>
  <c r="L23" i="1"/>
  <c r="L17" i="1"/>
  <c r="N11" i="1"/>
  <c r="L25" i="1"/>
  <c r="O19" i="1"/>
  <c r="O15" i="1"/>
  <c r="N17" i="1"/>
  <c r="L19" i="1"/>
  <c r="L15" i="1"/>
  <c r="O12" i="1"/>
  <c r="O8" i="1"/>
  <c r="O4" i="1"/>
  <c r="N9" i="1"/>
  <c r="N5" i="1"/>
  <c r="N19" i="1"/>
  <c r="O6" i="1"/>
  <c r="L24" i="1"/>
  <c r="O18" i="1"/>
  <c r="N20" i="1"/>
  <c r="L18" i="1"/>
  <c r="O11" i="1"/>
  <c r="O7" i="1"/>
  <c r="N12" i="1"/>
  <c r="N8" i="1"/>
  <c r="N4" i="1"/>
  <c r="O17" i="1"/>
  <c r="N15" i="1"/>
  <c r="O10" i="1"/>
  <c r="N7" i="1"/>
  <c r="O58" i="1"/>
  <c r="G58" i="1"/>
  <c r="N58" i="1"/>
  <c r="I58" i="1"/>
  <c r="J58" i="1"/>
  <c r="E58" i="1"/>
  <c r="L58" i="1"/>
  <c r="E56" i="1"/>
  <c r="E52" i="1"/>
  <c r="E55" i="1"/>
  <c r="E54" i="1"/>
  <c r="E53" i="1"/>
  <c r="N36" i="1"/>
  <c r="L36" i="1"/>
  <c r="L12" i="1"/>
  <c r="O36" i="1"/>
  <c r="J12" i="1"/>
  <c r="F36" i="1"/>
  <c r="E36" i="1"/>
  <c r="G36" i="1"/>
  <c r="F12" i="1"/>
  <c r="E12" i="1"/>
  <c r="I36" i="1"/>
  <c r="I12" i="1"/>
  <c r="J36" i="1"/>
  <c r="G12" i="1"/>
  <c r="G56" i="1"/>
  <c r="G52" i="1"/>
  <c r="G55" i="1"/>
  <c r="G54" i="1"/>
  <c r="G53" i="1"/>
  <c r="O55" i="1"/>
  <c r="J55" i="1"/>
  <c r="I52" i="1"/>
  <c r="O56" i="1"/>
  <c r="I56" i="1"/>
  <c r="O53" i="1"/>
  <c r="L54" i="1"/>
  <c r="N54" i="1"/>
  <c r="J54" i="1"/>
  <c r="I55" i="1"/>
  <c r="N52" i="1"/>
  <c r="N56" i="1"/>
  <c r="N53" i="1"/>
  <c r="I53" i="1"/>
  <c r="N55" i="1"/>
  <c r="L52" i="1"/>
  <c r="L56" i="1"/>
  <c r="L53" i="1"/>
  <c r="O54" i="1"/>
  <c r="L55" i="1"/>
  <c r="O52" i="1"/>
  <c r="J52" i="1"/>
  <c r="J56" i="1"/>
  <c r="J53" i="1"/>
  <c r="I54" i="1"/>
  <c r="F141" i="1" l="1"/>
  <c r="E141" i="1"/>
  <c r="F129" i="1"/>
  <c r="F119" i="1"/>
  <c r="E119" i="1"/>
  <c r="H109" i="1"/>
  <c r="H110" i="1"/>
  <c r="M110" i="1"/>
  <c r="M109" i="1"/>
  <c r="P110" i="1"/>
  <c r="P109" i="1"/>
  <c r="K109" i="1"/>
  <c r="K110" i="1"/>
  <c r="F88" i="1"/>
  <c r="I141" i="1"/>
  <c r="I137" i="1"/>
  <c r="J141" i="1"/>
  <c r="I129" i="1"/>
  <c r="G141" i="1"/>
  <c r="I119" i="1"/>
  <c r="I145" i="1"/>
  <c r="G119" i="1"/>
  <c r="G145" i="1"/>
  <c r="J137" i="1"/>
  <c r="I88" i="1"/>
  <c r="J125" i="1"/>
  <c r="G129" i="1"/>
  <c r="G133" i="1"/>
  <c r="J129" i="1"/>
  <c r="G125" i="1"/>
  <c r="I125" i="1"/>
  <c r="I133" i="1"/>
  <c r="J88" i="1"/>
  <c r="G88" i="1"/>
  <c r="G137" i="1"/>
  <c r="J119" i="1"/>
  <c r="J145" i="1"/>
  <c r="J133" i="1"/>
  <c r="K60" i="1"/>
  <c r="L129" i="1"/>
  <c r="P51" i="1"/>
  <c r="M51" i="1"/>
  <c r="H51" i="1"/>
  <c r="M60" i="1"/>
  <c r="K51" i="1"/>
  <c r="P60" i="1"/>
  <c r="H60" i="1"/>
  <c r="L133" i="1"/>
  <c r="L119" i="1"/>
  <c r="L137" i="1"/>
  <c r="L141" i="1"/>
  <c r="L125" i="1"/>
  <c r="L88" i="1"/>
  <c r="L145" i="1"/>
  <c r="H97" i="1"/>
  <c r="K97" i="1"/>
  <c r="M97" i="1"/>
  <c r="P97" i="1"/>
  <c r="K101" i="1"/>
  <c r="P101" i="1"/>
  <c r="P66" i="1"/>
  <c r="K99" i="1"/>
  <c r="H101" i="1"/>
  <c r="M101" i="1"/>
  <c r="P99" i="1"/>
  <c r="K103" i="1"/>
  <c r="P103" i="1"/>
  <c r="H103" i="1"/>
  <c r="M103" i="1"/>
  <c r="H99" i="1"/>
  <c r="M99" i="1"/>
  <c r="R129" i="1"/>
  <c r="H124" i="1"/>
  <c r="K124" i="1"/>
  <c r="M124" i="1"/>
  <c r="O129" i="1"/>
  <c r="E125" i="1"/>
  <c r="O137" i="1"/>
  <c r="E137" i="1"/>
  <c r="F125" i="1"/>
  <c r="N119" i="1"/>
  <c r="N141" i="1"/>
  <c r="F145" i="1"/>
  <c r="O145" i="1"/>
  <c r="E145" i="1"/>
  <c r="N129" i="1"/>
  <c r="N88" i="1"/>
  <c r="F137" i="1"/>
  <c r="N137" i="1"/>
  <c r="E133" i="1"/>
  <c r="O133" i="1"/>
  <c r="F133" i="1"/>
  <c r="N145" i="1"/>
  <c r="O119" i="1"/>
  <c r="O141" i="1"/>
  <c r="E88" i="1"/>
  <c r="N133" i="1"/>
  <c r="N125" i="1"/>
  <c r="O88" i="1"/>
  <c r="O125" i="1"/>
  <c r="P139" i="1"/>
  <c r="M139" i="1"/>
  <c r="P123" i="1"/>
  <c r="P120" i="1"/>
  <c r="P124" i="1"/>
  <c r="M122" i="1"/>
  <c r="P127" i="1"/>
  <c r="H123" i="1"/>
  <c r="P121" i="1"/>
  <c r="K127" i="1"/>
  <c r="H120" i="1"/>
  <c r="M123" i="1"/>
  <c r="H127" i="1"/>
  <c r="M127" i="1"/>
  <c r="H121" i="1"/>
  <c r="P122" i="1"/>
  <c r="M120" i="1"/>
  <c r="K120" i="1"/>
  <c r="M121" i="1"/>
  <c r="M135" i="1"/>
  <c r="K121" i="1"/>
  <c r="K123" i="1"/>
  <c r="H122" i="1"/>
  <c r="K122" i="1"/>
  <c r="K126" i="1"/>
  <c r="M126" i="1"/>
  <c r="P126" i="1"/>
  <c r="H132" i="1"/>
  <c r="M130" i="1"/>
  <c r="M132" i="1"/>
  <c r="H126" i="1"/>
  <c r="K131" i="1"/>
  <c r="K130" i="1"/>
  <c r="H130" i="1"/>
  <c r="K132" i="1"/>
  <c r="P131" i="1"/>
  <c r="P130" i="1"/>
  <c r="H131" i="1"/>
  <c r="M131" i="1"/>
  <c r="P132" i="1"/>
  <c r="P117" i="1"/>
  <c r="M117" i="1"/>
  <c r="M143" i="1"/>
  <c r="M136" i="1"/>
  <c r="M115" i="1"/>
  <c r="P115" i="1"/>
  <c r="P136" i="1"/>
  <c r="P143" i="1"/>
  <c r="H114" i="1"/>
  <c r="H135" i="1"/>
  <c r="H66" i="1"/>
  <c r="P114" i="1"/>
  <c r="P135" i="1"/>
  <c r="P84" i="1"/>
  <c r="H116" i="1"/>
  <c r="H144" i="1"/>
  <c r="K117" i="1"/>
  <c r="P116" i="1"/>
  <c r="P144" i="1"/>
  <c r="K115" i="1"/>
  <c r="K66" i="1"/>
  <c r="M114" i="1"/>
  <c r="K136" i="1"/>
  <c r="K139" i="1"/>
  <c r="H115" i="1"/>
  <c r="H117" i="1"/>
  <c r="H136" i="1"/>
  <c r="H139" i="1"/>
  <c r="H143" i="1"/>
  <c r="P61" i="1"/>
  <c r="M66" i="1"/>
  <c r="M116" i="1"/>
  <c r="K114" i="1"/>
  <c r="K116" i="1"/>
  <c r="K135" i="1"/>
  <c r="K144" i="1"/>
  <c r="H138" i="1"/>
  <c r="H142" i="1"/>
  <c r="M142" i="1"/>
  <c r="K113" i="1"/>
  <c r="K134" i="1"/>
  <c r="K143" i="1"/>
  <c r="P138" i="1"/>
  <c r="P142" i="1"/>
  <c r="M138" i="1"/>
  <c r="H113" i="1"/>
  <c r="H134" i="1"/>
  <c r="M113" i="1"/>
  <c r="K138" i="1"/>
  <c r="K142" i="1"/>
  <c r="P113" i="1"/>
  <c r="P134" i="1"/>
  <c r="M134" i="1"/>
  <c r="M144" i="1"/>
  <c r="M67" i="1"/>
  <c r="K67" i="1"/>
  <c r="P67" i="1"/>
  <c r="P85" i="1"/>
  <c r="K82" i="1"/>
  <c r="M82" i="1"/>
  <c r="P82" i="1"/>
  <c r="P75" i="1"/>
  <c r="M84" i="1"/>
  <c r="K105" i="1"/>
  <c r="H105" i="1"/>
  <c r="K75" i="1"/>
  <c r="M75" i="1"/>
  <c r="H79" i="1"/>
  <c r="K74" i="1"/>
  <c r="P105" i="1"/>
  <c r="K79" i="1"/>
  <c r="P83" i="1"/>
  <c r="M81" i="1"/>
  <c r="K81" i="1"/>
  <c r="P81" i="1"/>
  <c r="P87" i="1"/>
  <c r="H87" i="1"/>
  <c r="K87" i="1"/>
  <c r="H84" i="1"/>
  <c r="H81" i="1"/>
  <c r="P69" i="1"/>
  <c r="H91" i="1"/>
  <c r="K91" i="1"/>
  <c r="M69" i="1"/>
  <c r="H86" i="1"/>
  <c r="M68" i="1"/>
  <c r="H69" i="1"/>
  <c r="M105" i="1"/>
  <c r="K68" i="1"/>
  <c r="H72" i="1"/>
  <c r="H95" i="1"/>
  <c r="P68" i="1"/>
  <c r="H62" i="1"/>
  <c r="K70" i="1"/>
  <c r="M78" i="1"/>
  <c r="M62" i="1"/>
  <c r="P71" i="1"/>
  <c r="H65" i="1"/>
  <c r="M65" i="1"/>
  <c r="P74" i="1"/>
  <c r="H74" i="1"/>
  <c r="P62" i="1"/>
  <c r="P77" i="1"/>
  <c r="H64" i="1"/>
  <c r="H63" i="1"/>
  <c r="M74" i="1"/>
  <c r="H96" i="1"/>
  <c r="K65" i="1"/>
  <c r="H70" i="1"/>
  <c r="P65" i="1"/>
  <c r="H61" i="1"/>
  <c r="H98" i="1"/>
  <c r="K72" i="1"/>
  <c r="M80" i="1"/>
  <c r="K93" i="1"/>
  <c r="K98" i="1"/>
  <c r="K62" i="1"/>
  <c r="M71" i="1"/>
  <c r="P79" i="1"/>
  <c r="P91" i="1"/>
  <c r="P63" i="1"/>
  <c r="P106" i="1"/>
  <c r="P76" i="1"/>
  <c r="K64" i="1"/>
  <c r="M73" i="1"/>
  <c r="K86" i="1"/>
  <c r="M63" i="1"/>
  <c r="P72" i="1"/>
  <c r="P93" i="1"/>
  <c r="M106" i="1"/>
  <c r="H82" i="1"/>
  <c r="P95" i="1"/>
  <c r="K59" i="1"/>
  <c r="H78" i="1"/>
  <c r="H73" i="1"/>
  <c r="K78" i="1"/>
  <c r="M87" i="1"/>
  <c r="P64" i="1"/>
  <c r="M95" i="1"/>
  <c r="P70" i="1"/>
  <c r="H75" i="1"/>
  <c r="P96" i="1"/>
  <c r="H71" i="1"/>
  <c r="K71" i="1"/>
  <c r="M79" i="1"/>
  <c r="M91" i="1"/>
  <c r="H83" i="1"/>
  <c r="M96" i="1"/>
  <c r="H67" i="1"/>
  <c r="K84" i="1"/>
  <c r="K80" i="1"/>
  <c r="H106" i="1"/>
  <c r="H85" i="1"/>
  <c r="K83" i="1"/>
  <c r="M83" i="1"/>
  <c r="K63" i="1"/>
  <c r="M72" i="1"/>
  <c r="P80" i="1"/>
  <c r="M93" i="1"/>
  <c r="K106" i="1"/>
  <c r="M61" i="1"/>
  <c r="H76" i="1"/>
  <c r="M85" i="1"/>
  <c r="P98" i="1"/>
  <c r="K76" i="1"/>
  <c r="H59" i="1"/>
  <c r="M76" i="1"/>
  <c r="H93" i="1"/>
  <c r="K73" i="1"/>
  <c r="H77" i="1"/>
  <c r="M64" i="1"/>
  <c r="P73" i="1"/>
  <c r="K95" i="1"/>
  <c r="H68" i="1"/>
  <c r="K85" i="1"/>
  <c r="M98" i="1"/>
  <c r="K69" i="1"/>
  <c r="M77" i="1"/>
  <c r="P86" i="1"/>
  <c r="H80" i="1"/>
  <c r="K96" i="1"/>
  <c r="K77" i="1"/>
  <c r="M86" i="1"/>
  <c r="K61" i="1"/>
  <c r="M70" i="1"/>
  <c r="P78" i="1"/>
  <c r="K57" i="1"/>
  <c r="H39" i="1"/>
  <c r="K39" i="1"/>
  <c r="M39" i="1"/>
  <c r="P39" i="1"/>
  <c r="M57" i="1"/>
  <c r="M59" i="1"/>
  <c r="H57" i="1"/>
  <c r="P59" i="1"/>
  <c r="P57" i="1"/>
  <c r="H50" i="1"/>
  <c r="K50" i="1"/>
  <c r="M50" i="1"/>
  <c r="P50" i="1"/>
  <c r="M29" i="1"/>
  <c r="P29" i="1"/>
  <c r="K29" i="1"/>
  <c r="H29" i="1"/>
  <c r="P53" i="1"/>
  <c r="H53" i="1"/>
  <c r="M56" i="1"/>
  <c r="M55" i="1"/>
  <c r="K56" i="1"/>
  <c r="K54" i="1"/>
  <c r="K53" i="1"/>
  <c r="H12" i="1"/>
  <c r="M53" i="1"/>
  <c r="P55" i="1"/>
  <c r="H55" i="1"/>
  <c r="H52" i="1"/>
  <c r="K58" i="1"/>
  <c r="K52" i="1"/>
  <c r="M52" i="1"/>
  <c r="P54" i="1"/>
  <c r="H54" i="1"/>
  <c r="P52" i="1"/>
  <c r="M54" i="1"/>
  <c r="M58" i="1"/>
  <c r="P58" i="1"/>
  <c r="P56" i="1"/>
  <c r="H56" i="1"/>
  <c r="K55" i="1"/>
  <c r="H58" i="1"/>
  <c r="K45" i="1"/>
  <c r="H45" i="1"/>
  <c r="P45" i="1"/>
  <c r="M45" i="1"/>
  <c r="K36" i="1"/>
  <c r="H36" i="1"/>
  <c r="M12" i="1"/>
  <c r="M36" i="1"/>
  <c r="P12" i="1"/>
  <c r="K12" i="1"/>
  <c r="P36" i="1"/>
  <c r="M141" i="1" l="1"/>
  <c r="J146" i="1"/>
  <c r="I146" i="1"/>
  <c r="G146" i="1"/>
  <c r="L146" i="1"/>
  <c r="H145" i="1"/>
  <c r="E146" i="1"/>
  <c r="N146" i="1"/>
  <c r="O146" i="1"/>
  <c r="F146" i="1"/>
  <c r="P129" i="1"/>
  <c r="K129" i="1"/>
  <c r="H129" i="1"/>
  <c r="M129" i="1"/>
  <c r="K125" i="1"/>
  <c r="P125" i="1"/>
  <c r="H125" i="1"/>
  <c r="M125" i="1"/>
  <c r="M133" i="1"/>
  <c r="K133" i="1"/>
  <c r="H133" i="1"/>
  <c r="P141" i="1"/>
  <c r="P133" i="1"/>
  <c r="K141" i="1"/>
  <c r="M145" i="1"/>
  <c r="K145" i="1"/>
  <c r="P145" i="1"/>
  <c r="H141" i="1"/>
  <c r="K137" i="1"/>
  <c r="P137" i="1"/>
  <c r="M137" i="1"/>
  <c r="K119" i="1"/>
  <c r="P119" i="1"/>
  <c r="H137" i="1"/>
  <c r="M119" i="1"/>
  <c r="H119" i="1"/>
  <c r="O46" i="1"/>
  <c r="N47" i="1"/>
  <c r="N46" i="1"/>
  <c r="O47" i="1"/>
  <c r="F47" i="1"/>
  <c r="G90" i="1"/>
  <c r="I90" i="1"/>
  <c r="J90" i="1"/>
  <c r="E90" i="1"/>
  <c r="L90" i="1"/>
  <c r="F90" i="1"/>
  <c r="O90" i="1"/>
  <c r="N90" i="1"/>
  <c r="E46" i="1"/>
  <c r="I46" i="1"/>
  <c r="J48" i="1"/>
  <c r="L48" i="1"/>
  <c r="G48" i="1"/>
  <c r="I48" i="1"/>
  <c r="G47" i="1"/>
  <c r="J47" i="1"/>
  <c r="N48" i="1"/>
  <c r="F48" i="1"/>
  <c r="G46" i="1"/>
  <c r="E47" i="1"/>
  <c r="O48" i="1"/>
  <c r="L47" i="1"/>
  <c r="F46" i="1"/>
  <c r="L46" i="1"/>
  <c r="J46" i="1"/>
  <c r="I47" i="1"/>
  <c r="E48" i="1"/>
  <c r="J108" i="1"/>
  <c r="I108" i="1"/>
  <c r="I111" i="1" s="1"/>
  <c r="O108" i="1"/>
  <c r="O111" i="1" s="1"/>
  <c r="L108" i="1"/>
  <c r="L111" i="1" s="1"/>
  <c r="N108" i="1"/>
  <c r="N111" i="1" s="1"/>
  <c r="G108" i="1"/>
  <c r="G111" i="1" s="1"/>
  <c r="E108" i="1"/>
  <c r="E111" i="1" s="1"/>
  <c r="F108" i="1"/>
  <c r="F111" i="1" s="1"/>
  <c r="G32" i="1"/>
  <c r="I32" i="1"/>
  <c r="J32" i="1"/>
  <c r="F32" i="1"/>
  <c r="N32" i="1"/>
  <c r="E32" i="1"/>
  <c r="L32" i="1"/>
  <c r="O32" i="1"/>
  <c r="I26" i="1"/>
  <c r="J26" i="1"/>
  <c r="O26" i="1"/>
  <c r="E26" i="1"/>
  <c r="G26" i="1"/>
  <c r="F26" i="1"/>
  <c r="N26" i="1"/>
  <c r="O44" i="1"/>
  <c r="L37" i="1"/>
  <c r="I31" i="1"/>
  <c r="G28" i="1"/>
  <c r="F33" i="1"/>
  <c r="E33" i="1"/>
  <c r="N43" i="1"/>
  <c r="L41" i="1"/>
  <c r="I35" i="1"/>
  <c r="E44" i="1"/>
  <c r="N31" i="1"/>
  <c r="L28" i="1"/>
  <c r="J44" i="1"/>
  <c r="G37" i="1"/>
  <c r="F44" i="1"/>
  <c r="N35" i="1"/>
  <c r="I43" i="1"/>
  <c r="G41" i="1"/>
  <c r="L43" i="1"/>
  <c r="L34" i="1"/>
  <c r="L40" i="1"/>
  <c r="O33" i="1"/>
  <c r="F43" i="1"/>
  <c r="I38" i="1"/>
  <c r="J43" i="1"/>
  <c r="N38" i="1"/>
  <c r="O43" i="1"/>
  <c r="E34" i="1"/>
  <c r="F38" i="1"/>
  <c r="G43" i="1"/>
  <c r="I28" i="1"/>
  <c r="J34" i="1"/>
  <c r="N37" i="1"/>
  <c r="O42" i="1"/>
  <c r="O28" i="1"/>
  <c r="E40" i="1"/>
  <c r="L35" i="1"/>
  <c r="L30" i="1"/>
  <c r="G40" i="1"/>
  <c r="L33" i="1"/>
  <c r="E35" i="1"/>
  <c r="G44" i="1"/>
  <c r="I34" i="1"/>
  <c r="L44" i="1"/>
  <c r="N34" i="1"/>
  <c r="E30" i="1"/>
  <c r="F34" i="1"/>
  <c r="I41" i="1"/>
  <c r="J30" i="1"/>
  <c r="O38" i="1"/>
  <c r="E41" i="1"/>
  <c r="F41" i="1"/>
  <c r="G42" i="1"/>
  <c r="O41" i="1"/>
  <c r="E89" i="1"/>
  <c r="L31" i="1"/>
  <c r="L42" i="1"/>
  <c r="N40" i="1"/>
  <c r="O40" i="1"/>
  <c r="N33" i="1"/>
  <c r="G33" i="1"/>
  <c r="F40" i="1"/>
  <c r="E31" i="1"/>
  <c r="F35" i="1"/>
  <c r="I30" i="1"/>
  <c r="J35" i="1"/>
  <c r="N30" i="1"/>
  <c r="O35" i="1"/>
  <c r="E42" i="1"/>
  <c r="F30" i="1"/>
  <c r="G35" i="1"/>
  <c r="I37" i="1"/>
  <c r="J42" i="1"/>
  <c r="N28" i="1"/>
  <c r="O34" i="1"/>
  <c r="E37" i="1"/>
  <c r="F37" i="1"/>
  <c r="G38" i="1"/>
  <c r="I44" i="1"/>
  <c r="J28" i="1"/>
  <c r="G34" i="1"/>
  <c r="F28" i="1"/>
  <c r="J37" i="1"/>
  <c r="O37" i="1"/>
  <c r="N44" i="1"/>
  <c r="L38" i="1"/>
  <c r="I40" i="1"/>
  <c r="J40" i="1"/>
  <c r="I33" i="1"/>
  <c r="J33" i="1"/>
  <c r="E43" i="1"/>
  <c r="F31" i="1"/>
  <c r="I42" i="1"/>
  <c r="J31" i="1"/>
  <c r="N42" i="1"/>
  <c r="O31" i="1"/>
  <c r="E38" i="1"/>
  <c r="F42" i="1"/>
  <c r="G31" i="1"/>
  <c r="J38" i="1"/>
  <c r="N41" i="1"/>
  <c r="O30" i="1"/>
  <c r="J41" i="1"/>
  <c r="E28" i="1"/>
  <c r="G30" i="1"/>
  <c r="G19" i="1"/>
  <c r="G4" i="1"/>
  <c r="F9" i="1"/>
  <c r="F5" i="1"/>
  <c r="E9" i="1"/>
  <c r="J20" i="1"/>
  <c r="E5" i="1"/>
  <c r="N25" i="1"/>
  <c r="F25" i="1"/>
  <c r="F20" i="1"/>
  <c r="F16" i="1"/>
  <c r="F11" i="1"/>
  <c r="F7" i="1"/>
  <c r="N22" i="1"/>
  <c r="G22" i="1"/>
  <c r="E8" i="1"/>
  <c r="F8" i="1"/>
  <c r="I10" i="1"/>
  <c r="F14" i="1"/>
  <c r="G18" i="1"/>
  <c r="G14" i="1"/>
  <c r="F18" i="1"/>
  <c r="L10" i="1"/>
  <c r="J25" i="1"/>
  <c r="E25" i="1"/>
  <c r="E20" i="1"/>
  <c r="J16" i="1"/>
  <c r="E16" i="1"/>
  <c r="E11" i="1"/>
  <c r="J7" i="1"/>
  <c r="E7" i="1"/>
  <c r="J22" i="1"/>
  <c r="F22" i="1"/>
  <c r="I20" i="1"/>
  <c r="E4" i="1"/>
  <c r="F4" i="1"/>
  <c r="G10" i="1"/>
  <c r="L9" i="1"/>
  <c r="G17" i="1"/>
  <c r="I11" i="1"/>
  <c r="E18" i="1"/>
  <c r="E14" i="1"/>
  <c r="I25" i="1"/>
  <c r="I16" i="1"/>
  <c r="L11" i="1"/>
  <c r="L7" i="1"/>
  <c r="I7" i="1"/>
  <c r="J11" i="1"/>
  <c r="I22" i="1"/>
  <c r="E22" i="1"/>
  <c r="E17" i="1"/>
  <c r="F17" i="1"/>
  <c r="J19" i="1"/>
  <c r="O23" i="1"/>
  <c r="O14" i="1"/>
  <c r="I8" i="1"/>
  <c r="J4" i="1"/>
  <c r="O24" i="1"/>
  <c r="G23" i="1"/>
  <c r="G5" i="1"/>
  <c r="G8" i="1"/>
  <c r="F23" i="1"/>
  <c r="G9" i="1"/>
  <c r="E23" i="1"/>
  <c r="O25" i="1"/>
  <c r="G25" i="1"/>
  <c r="G20" i="1"/>
  <c r="G16" i="1"/>
  <c r="G11" i="1"/>
  <c r="G7" i="1"/>
  <c r="O22" i="1"/>
  <c r="L22" i="1"/>
  <c r="E24" i="1"/>
  <c r="I19" i="1"/>
  <c r="I23" i="1"/>
  <c r="N14" i="1"/>
  <c r="J9" i="1"/>
  <c r="I5" i="1"/>
  <c r="J17" i="1"/>
  <c r="J8" i="1"/>
  <c r="I4" i="1"/>
  <c r="E19" i="1"/>
  <c r="F10" i="1"/>
  <c r="G6" i="1"/>
  <c r="J24" i="1"/>
  <c r="L14" i="1"/>
  <c r="J6" i="1"/>
  <c r="I18" i="1"/>
  <c r="E6" i="1"/>
  <c r="J10" i="1"/>
  <c r="J14" i="1"/>
  <c r="I9" i="1"/>
  <c r="I17" i="1"/>
  <c r="L8" i="1"/>
  <c r="L4" i="1"/>
  <c r="E15" i="1"/>
  <c r="F24" i="1"/>
  <c r="F6" i="1"/>
  <c r="I24" i="1"/>
  <c r="J15" i="1"/>
  <c r="L5" i="1"/>
  <c r="N24" i="1"/>
  <c r="J5" i="1"/>
  <c r="F15" i="1"/>
  <c r="I6" i="1"/>
  <c r="N23" i="1"/>
  <c r="J18" i="1"/>
  <c r="I14" i="1"/>
  <c r="L6" i="1"/>
  <c r="E10" i="1"/>
  <c r="F19" i="1"/>
  <c r="G24" i="1"/>
  <c r="I15" i="1"/>
  <c r="J23" i="1"/>
  <c r="G15" i="1"/>
  <c r="J89" i="1"/>
  <c r="F3" i="1"/>
  <c r="J111" i="1" l="1"/>
  <c r="J104" i="1"/>
  <c r="E104" i="1"/>
  <c r="T104" i="1" s="1"/>
  <c r="H111" i="1"/>
  <c r="F49" i="1"/>
  <c r="K88" i="1"/>
  <c r="M88" i="1"/>
  <c r="H88" i="1"/>
  <c r="P88" i="1"/>
  <c r="P90" i="1"/>
  <c r="K46" i="1"/>
  <c r="H46" i="1"/>
  <c r="P46" i="1"/>
  <c r="M48" i="1"/>
  <c r="P47" i="1"/>
  <c r="K47" i="1"/>
  <c r="M46" i="1"/>
  <c r="H47" i="1"/>
  <c r="P48" i="1"/>
  <c r="K48" i="1"/>
  <c r="H48" i="1"/>
  <c r="M47" i="1"/>
  <c r="H90" i="1"/>
  <c r="K90" i="1"/>
  <c r="M90" i="1"/>
  <c r="P9" i="1"/>
  <c r="M35" i="1"/>
  <c r="M108" i="1"/>
  <c r="H108" i="1"/>
  <c r="P108" i="1"/>
  <c r="K108" i="1"/>
  <c r="M14" i="1"/>
  <c r="M5" i="1"/>
  <c r="M7" i="1"/>
  <c r="P26" i="1"/>
  <c r="H15" i="1"/>
  <c r="K15" i="1"/>
  <c r="K38" i="1"/>
  <c r="K42" i="1"/>
  <c r="M8" i="1"/>
  <c r="P32" i="1"/>
  <c r="H32" i="1"/>
  <c r="M32" i="1"/>
  <c r="K32" i="1"/>
  <c r="H24" i="1"/>
  <c r="M16" i="1"/>
  <c r="P8" i="1"/>
  <c r="K14" i="1"/>
  <c r="H9" i="1"/>
  <c r="M44" i="1"/>
  <c r="K44" i="1"/>
  <c r="P44" i="1"/>
  <c r="H44" i="1"/>
  <c r="P31" i="1"/>
  <c r="K41" i="1"/>
  <c r="K33" i="1"/>
  <c r="M37" i="1"/>
  <c r="H33" i="1"/>
  <c r="M33" i="1"/>
  <c r="H35" i="1"/>
  <c r="P33" i="1"/>
  <c r="M10" i="1"/>
  <c r="H30" i="1"/>
  <c r="H34" i="1"/>
  <c r="K9" i="1"/>
  <c r="H7" i="1"/>
  <c r="M28" i="1"/>
  <c r="P41" i="1"/>
  <c r="M43" i="1"/>
  <c r="P34" i="1"/>
  <c r="K8" i="1"/>
  <c r="H20" i="1"/>
  <c r="H31" i="1"/>
  <c r="P42" i="1"/>
  <c r="M26" i="1"/>
  <c r="K31" i="1"/>
  <c r="H23" i="1"/>
  <c r="P18" i="1"/>
  <c r="K40" i="1"/>
  <c r="K26" i="1"/>
  <c r="H26" i="1"/>
  <c r="M34" i="1"/>
  <c r="M17" i="1"/>
  <c r="K18" i="1"/>
  <c r="P40" i="1"/>
  <c r="H40" i="1"/>
  <c r="P30" i="1"/>
  <c r="P14" i="1"/>
  <c r="P17" i="1"/>
  <c r="M20" i="1"/>
  <c r="M38" i="1"/>
  <c r="K35" i="1"/>
  <c r="H17" i="1"/>
  <c r="K4" i="1"/>
  <c r="M42" i="1"/>
  <c r="M4" i="1"/>
  <c r="M22" i="1"/>
  <c r="M31" i="1"/>
  <c r="P4" i="1"/>
  <c r="P15" i="1"/>
  <c r="K23" i="1"/>
  <c r="P23" i="1"/>
  <c r="M23" i="1"/>
  <c r="H16" i="1"/>
  <c r="M15" i="1"/>
  <c r="K7" i="1"/>
  <c r="H42" i="1"/>
  <c r="M30" i="1"/>
  <c r="K43" i="1"/>
  <c r="M40" i="1"/>
  <c r="H41" i="1"/>
  <c r="P35" i="1"/>
  <c r="H38" i="1"/>
  <c r="P28" i="1"/>
  <c r="K30" i="1"/>
  <c r="P37" i="1"/>
  <c r="H43" i="1"/>
  <c r="M41" i="1"/>
  <c r="K37" i="1"/>
  <c r="K34" i="1"/>
  <c r="P38" i="1"/>
  <c r="P43" i="1"/>
  <c r="K28" i="1"/>
  <c r="H37" i="1"/>
  <c r="H28" i="1"/>
  <c r="P5" i="1"/>
  <c r="K5" i="1"/>
  <c r="M11" i="1"/>
  <c r="H4" i="1"/>
  <c r="K11" i="1"/>
  <c r="M25" i="1"/>
  <c r="K16" i="1"/>
  <c r="P24" i="1"/>
  <c r="M19" i="1"/>
  <c r="K17" i="1"/>
  <c r="H11" i="1"/>
  <c r="H25" i="1"/>
  <c r="M6" i="1"/>
  <c r="P10" i="1"/>
  <c r="P7" i="1"/>
  <c r="M9" i="1"/>
  <c r="K24" i="1"/>
  <c r="K19" i="1"/>
  <c r="P19" i="1"/>
  <c r="K22" i="1"/>
  <c r="H14" i="1"/>
  <c r="P11" i="1"/>
  <c r="K10" i="1"/>
  <c r="K6" i="1"/>
  <c r="H6" i="1"/>
  <c r="M24" i="1"/>
  <c r="H10" i="1"/>
  <c r="H18" i="1"/>
  <c r="P20" i="1"/>
  <c r="H8" i="1"/>
  <c r="H22" i="1"/>
  <c r="P25" i="1"/>
  <c r="H5" i="1"/>
  <c r="H19" i="1"/>
  <c r="P6" i="1"/>
  <c r="K25" i="1"/>
  <c r="P22" i="1"/>
  <c r="P16" i="1"/>
  <c r="K20" i="1"/>
  <c r="M18" i="1"/>
  <c r="E3" i="1"/>
  <c r="E49" i="1" s="1"/>
  <c r="N3" i="1"/>
  <c r="N49" i="1" s="1"/>
  <c r="J3" i="1"/>
  <c r="G3" i="1"/>
  <c r="G49" i="1" s="1"/>
  <c r="O3" i="1"/>
  <c r="O49" i="1" s="1"/>
  <c r="L3" i="1"/>
  <c r="L49" i="1" s="1"/>
  <c r="I3" i="1"/>
  <c r="I49" i="1" s="1"/>
  <c r="L89" i="1"/>
  <c r="L104" i="1" s="1"/>
  <c r="N89" i="1"/>
  <c r="N104" i="1" s="1"/>
  <c r="O89" i="1"/>
  <c r="O104" i="1" s="1"/>
  <c r="I89" i="1"/>
  <c r="I104" i="1" s="1"/>
  <c r="G89" i="1"/>
  <c r="G104" i="1" s="1"/>
  <c r="F89" i="1"/>
  <c r="F104" i="1" s="1"/>
  <c r="J49" i="1" l="1"/>
  <c r="J112" i="1" s="1"/>
  <c r="J147" i="1" s="1"/>
  <c r="G112" i="1"/>
  <c r="G147" i="1" s="1"/>
  <c r="I112" i="1"/>
  <c r="I147" i="1" s="1"/>
  <c r="L112" i="1"/>
  <c r="L147" i="1" s="1"/>
  <c r="M49" i="1"/>
  <c r="F112" i="1"/>
  <c r="F147" i="1" s="1"/>
  <c r="E112" i="1"/>
  <c r="O112" i="1"/>
  <c r="O147" i="1" s="1"/>
  <c r="N112" i="1"/>
  <c r="N147" i="1" s="1"/>
  <c r="P146" i="1"/>
  <c r="P111" i="1"/>
  <c r="P89" i="1" l="1"/>
  <c r="P3" i="1"/>
  <c r="M89" i="1"/>
  <c r="M3" i="1"/>
  <c r="K89" i="1"/>
  <c r="K3" i="1"/>
  <c r="H89" i="1"/>
  <c r="H3" i="1"/>
  <c r="K49" i="1" l="1"/>
  <c r="P49" i="1"/>
  <c r="H49" i="1"/>
  <c r="M111" i="1"/>
  <c r="K111" i="1"/>
  <c r="J3" i="3" l="1"/>
  <c r="H3" i="3"/>
  <c r="I3" i="3" l="1"/>
  <c r="K146" i="1"/>
  <c r="M146" i="1" l="1"/>
  <c r="G3" i="3" l="1"/>
  <c r="K3" i="3" l="1"/>
  <c r="F3" i="3" l="1"/>
  <c r="H146" i="1"/>
  <c r="K104" i="1"/>
  <c r="H104" i="1" l="1"/>
  <c r="E147" i="1"/>
  <c r="K147" i="1" s="1"/>
  <c r="P104" i="1"/>
  <c r="M104" i="1"/>
  <c r="M112" i="1" l="1"/>
  <c r="K112" i="1"/>
  <c r="P112" i="1"/>
  <c r="H112" i="1"/>
  <c r="H147" i="1" l="1"/>
  <c r="D3" i="3"/>
  <c r="M147" i="1"/>
  <c r="P147" i="1"/>
  <c r="E3" i="3" l="1"/>
</calcChain>
</file>

<file path=xl/sharedStrings.xml><?xml version="1.0" encoding="utf-8"?>
<sst xmlns="http://schemas.openxmlformats.org/spreadsheetml/2006/main" count="1521" uniqueCount="358">
  <si>
    <t/>
  </si>
  <si>
    <t>RUBRO</t>
  </si>
  <si>
    <t>REC</t>
  </si>
  <si>
    <t>DESCRIPCION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</si>
  <si>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</si>
  <si>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</si>
  <si>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</si>
  <si>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</si>
  <si>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</si>
  <si>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</si>
  <si>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</si>
  <si>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</si>
  <si>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20</t>
  </si>
  <si>
    <t>26</t>
  </si>
  <si>
    <t>FONDO PARA LOS NOTARIOS DE INSUFICIENTES INGRESOS. DECRETO 1672 DE 1997</t>
  </si>
  <si>
    <t>CDP/APR. VIGENTE</t>
  </si>
  <si>
    <t>COM/APR. VIGENTE</t>
  </si>
  <si>
    <t>OBLI/APR. VIGENTE</t>
  </si>
  <si>
    <t>O P/APR. VIGENTE</t>
  </si>
  <si>
    <t>SIT</t>
  </si>
  <si>
    <t>APR. INICIAL</t>
  </si>
  <si>
    <t>APR. ADICIONADA</t>
  </si>
  <si>
    <t>APR. REDUCIDA</t>
  </si>
  <si>
    <t>TOTAL PRESUPESTO GASTOS DE PERSONAL</t>
  </si>
  <si>
    <t>TOTAL PRESUPUESTO TRANSFERENCIAS CORRIENTES</t>
  </si>
  <si>
    <t>TOTAL PRESUPUESTO DE INVERSIÓN</t>
  </si>
  <si>
    <t>A-01-01-04</t>
  </si>
  <si>
    <t>A-03-03-01-054</t>
  </si>
  <si>
    <t>A-03-03-01-999</t>
  </si>
  <si>
    <t>A-08-04-01</t>
  </si>
  <si>
    <t>CUOTA DE FISCALIZACIÓN Y AUDITAJE</t>
  </si>
  <si>
    <t>A-01-01-01-001-001</t>
  </si>
  <si>
    <t>SUELDO BÁSICO</t>
  </si>
  <si>
    <t>A-01-01-01-001-003</t>
  </si>
  <si>
    <t>PRIMA TÉCNICA SALARIAL</t>
  </si>
  <si>
    <t>A-01-01-01-001-004</t>
  </si>
  <si>
    <t>SUBSIDIO DE ALIMENTACIÓN</t>
  </si>
  <si>
    <t>A-01-01-01-001-005</t>
  </si>
  <si>
    <t>AUXILIO DE TRANSPORTE</t>
  </si>
  <si>
    <t>A-01-01-01-001-006</t>
  </si>
  <si>
    <t>PRIMA DE SERVICIO</t>
  </si>
  <si>
    <t>A-01-01-01-001-007</t>
  </si>
  <si>
    <t>BONIFICACIÓN POR SERVICIOS PRESTADOS</t>
  </si>
  <si>
    <t>A-01-01-01-001-008</t>
  </si>
  <si>
    <t>HORAS EXTRAS, DOMINICALES, FESTIVOS Y RECARGOS</t>
  </si>
  <si>
    <t>A-01-01-01-001-009</t>
  </si>
  <si>
    <t>PRIMA DE NAVIDAD</t>
  </si>
  <si>
    <t>A-01-01-01-001-010</t>
  </si>
  <si>
    <t>PRIMA DE VACACIONES</t>
  </si>
  <si>
    <t>A-01-01-02-001</t>
  </si>
  <si>
    <t>PENSIONES</t>
  </si>
  <si>
    <t>A-01-01-02-002</t>
  </si>
  <si>
    <t>SALUD</t>
  </si>
  <si>
    <t>A-01-01-02-003</t>
  </si>
  <si>
    <t>A-01-01-02-004</t>
  </si>
  <si>
    <t>CAJAS DE COMPENSACIÓN FAMILIAR</t>
  </si>
  <si>
    <t>A-01-01-02-005</t>
  </si>
  <si>
    <t>APORTES GENERALES AL SISTEMA DE RIESGOS LABORALES</t>
  </si>
  <si>
    <t>A-01-01-02-006</t>
  </si>
  <si>
    <t>APORTES AL ICBF</t>
  </si>
  <si>
    <t>A-01-01-02-007</t>
  </si>
  <si>
    <t>APORTES AL SENA</t>
  </si>
  <si>
    <t>A-01-01-03-001-001</t>
  </si>
  <si>
    <t>SUELDO DE VACACIONES</t>
  </si>
  <si>
    <t>A-01-01-03-001-002</t>
  </si>
  <si>
    <t>INDEMNIZACIÓN POR VACACIONES</t>
  </si>
  <si>
    <t>A-01-01-03-001-003</t>
  </si>
  <si>
    <t>BONIFICACIÓN ESPECIAL DE RECREACIÓN</t>
  </si>
  <si>
    <t>A-01-01-03-002</t>
  </si>
  <si>
    <t>PRIMA TÉCNICA NO SALARIAL</t>
  </si>
  <si>
    <t>A-01-01-03-016</t>
  </si>
  <si>
    <t>PRIMA DE COORDINACIÓN</t>
  </si>
  <si>
    <t>A-01-02-01-001-001</t>
  </si>
  <si>
    <t>A-01-02-01-001-004</t>
  </si>
  <si>
    <t>A-01-02-01-001-005</t>
  </si>
  <si>
    <t>A-01-02-01-001-006</t>
  </si>
  <si>
    <t>A-01-02-01-001-007</t>
  </si>
  <si>
    <t>A-01-02-01-001-009</t>
  </si>
  <si>
    <t>A-01-02-01-001-010</t>
  </si>
  <si>
    <t>A-01-02-02-001</t>
  </si>
  <si>
    <t>A-01-02-02-002</t>
  </si>
  <si>
    <t>A-01-02-02-003</t>
  </si>
  <si>
    <t>A-01-02-02-004</t>
  </si>
  <si>
    <t>A-01-02-02-005</t>
  </si>
  <si>
    <t>A-01-02-02-006</t>
  </si>
  <si>
    <t>A-01-02-02-007</t>
  </si>
  <si>
    <t>A-01-02-03-001-001</t>
  </si>
  <si>
    <t>A-01-02-03-001-003</t>
  </si>
  <si>
    <t>A-01-02-03-002</t>
  </si>
  <si>
    <t>A-01-02-03-016</t>
  </si>
  <si>
    <t>TOTAL PRESUPUESTO ADQUISICIÓN DE BIENES Y SERVICIOS</t>
  </si>
  <si>
    <t>TOTAL PRESUPUESTO GASTOS POR TRIBUTOS, MULTAS, SANCIONES E INTERESES DE MORA</t>
  </si>
  <si>
    <t>TOTAL PRESUPUESTO DE FUNCIONAMIENTO</t>
  </si>
  <si>
    <t xml:space="preserve">AUXILIO DE TRANSPORTE </t>
  </si>
  <si>
    <t>OTROS GASTOS DE PERSONAL - DISTRIBUCIÓN PREVIO CONCEPTO DGPPN</t>
  </si>
  <si>
    <t>OTRAS TRANSFERENCIAS - DISTRIBUCIÓN PREVIO CONCEPTO DGPPN</t>
  </si>
  <si>
    <t>14</t>
  </si>
  <si>
    <t>A-01-02-04</t>
  </si>
  <si>
    <t>21</t>
  </si>
  <si>
    <t xml:space="preserve">AUXILIO DE CESANTÍAS </t>
  </si>
  <si>
    <t>A-02-02-01-002-008</t>
  </si>
  <si>
    <t>DOTACIÓN (PRENDAS DE VESTIR Y CALZADO)</t>
  </si>
  <si>
    <t>A-02-02-01-003-002</t>
  </si>
  <si>
    <t>PASTA O PULPA, PAPEL Y PRODUCTOS DE PAPEL; IMPRESOS Y ARTÍCULOS RELACIONADOS</t>
  </si>
  <si>
    <t>A-02-02-01-003-003</t>
  </si>
  <si>
    <t>PRODUCTOS DE HORNOS DE COQUE; PRODUCTOS DE REFINACIÓN DE PETRÓLEO Y COMBUSTIBLE NUCLEAR</t>
  </si>
  <si>
    <t>A-02-02-01-003-005</t>
  </si>
  <si>
    <t>OTROS PRODUCTOS QUÍMICOS; FIBRAS ARTIFICIALES (O FIBRAS INDUSTRIALES HECHAS POR EL HOMBRE)</t>
  </si>
  <si>
    <t>A-02-02-01-003-006</t>
  </si>
  <si>
    <t>PRODUCTOS DE CAUCHO Y PLÁSTICO</t>
  </si>
  <si>
    <t>A-03-04-02-001</t>
  </si>
  <si>
    <t>MESADAS PENSIONALES (DE PENSIONES)</t>
  </si>
  <si>
    <t>A-03-04-02-004</t>
  </si>
  <si>
    <t>BONOS PENSIONALES (DE PENSIONES)</t>
  </si>
  <si>
    <t>A-03-04-02-014</t>
  </si>
  <si>
    <t>A-01-01-01-002-002</t>
  </si>
  <si>
    <t>PRIMA DE ACTIVIDAD</t>
  </si>
  <si>
    <t>A-01-02-01-002-002</t>
  </si>
  <si>
    <t>A-03-04-02-089</t>
  </si>
  <si>
    <t>A-02-02-01-003-008</t>
  </si>
  <si>
    <t>OTROS BIENES TRANSPORTABLES N.C.P.</t>
  </si>
  <si>
    <t>A-01-02-03-001-002</t>
  </si>
  <si>
    <t>A-01-02-01-001-003</t>
  </si>
  <si>
    <t xml:space="preserve"> </t>
  </si>
  <si>
    <t>A-01-01-01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</si>
  <si>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</si>
  <si>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</si>
  <si>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</si>
  <si>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</si>
  <si>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</si>
  <si>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</si>
  <si>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A-01-02-01</t>
  </si>
  <si>
    <t>A-01-02-02</t>
  </si>
  <si>
    <t>A-01-02-03</t>
  </si>
  <si>
    <t>A-02</t>
  </si>
  <si>
    <t>ADQUISICIÓN DE BIENES  Y SERVICIOS</t>
  </si>
  <si>
    <t>A-03-04-02-012</t>
  </si>
  <si>
    <t>INCAPACIDADES Y LICENCIAS DE MATERNIDAD Y PATERNIDAD (NO DE PENSIONES)</t>
  </si>
  <si>
    <t>PRESTACIONES ECONÓMICAS FONPRENOR - LEY 1668 DE 1997 (OTRAS PRESTACIONES DE JUBILACIÓN)</t>
  </si>
  <si>
    <t>A-03-10</t>
  </si>
  <si>
    <t>SENTENCIAS Y CONCILIACIONES</t>
  </si>
  <si>
    <t>A-08-01</t>
  </si>
  <si>
    <t>IMPUESTOS</t>
  </si>
  <si>
    <t>APORTES A LA SEGURIDAD SOCIAL EN PENSIONES</t>
  </si>
  <si>
    <t>APORTES A LA SEGURIDAD SOCIAL EN SALUD</t>
  </si>
  <si>
    <t>APORTES A CAJAS DE COMPENSACIÓN FAMILIAR</t>
  </si>
  <si>
    <t>VACACIONES</t>
  </si>
  <si>
    <t>COMPROMISOS</t>
  </si>
  <si>
    <t>A-02-01-01-006-002</t>
  </si>
  <si>
    <t>PRODUCTOS DE LA PROPIEDAD INTELECTUAL</t>
  </si>
  <si>
    <t xml:space="preserve">  </t>
  </si>
  <si>
    <t>PASTA O PULPA, PAPEL Y PRODUCTOS DE PAPEL; IMPRESOS Y ARTÍCULOS SIMILARES</t>
  </si>
  <si>
    <t>C-1204-0800-3-10306A</t>
  </si>
  <si>
    <t>1. ORDENAMIENTO DEL TERRITORIO ALREDEDOR DEL AGUA Y JUSTICIA AMBIENTAL / A. ACCESO Y FORMALIZACIÓN DE LA PROPIEDAD</t>
  </si>
  <si>
    <t>C-1209-0800-15-10305B</t>
  </si>
  <si>
    <t>1. ORDENAMIENTO DEL TERRITORIO ALREDEDOR DEL AGUA Y JUSTICIA AMBIENTAL / B. ACTUALIZACIÓN CATASTRAL MULTIPROPÓSITO</t>
  </si>
  <si>
    <t>C-1209-0800-17-53105B</t>
  </si>
  <si>
    <t>5. CONVERGENCIA REGIONAL / B. ENTIDADES PÚBLICAS TERRITORIALES Y NACIONALES FORTALECIDAS</t>
  </si>
  <si>
    <t>C-1299-0800-8-10305C</t>
  </si>
  <si>
    <t>1. ORDENAMIENTO DEL TERRITORIO ALREDEDOR DEL AGUA Y JUSTICIA AMBIENTAL / C. SISTEMA DE ADMINISTRACIÓN DEL TERRITORIO (SAT)</t>
  </si>
  <si>
    <t>C-1299-0800-9-10305C</t>
  </si>
  <si>
    <t>C-1299-0800-10-53105B</t>
  </si>
  <si>
    <t>A-02-02-01-003-007</t>
  </si>
  <si>
    <t>VIDRIO Y PRODUCTOS DE VIDRIO Y OTROS PRODUCTOS NO METÁLICOS N.C.P.</t>
  </si>
  <si>
    <t>PRESUPUESTO CONSOLIDADO 2024</t>
  </si>
  <si>
    <t>A-02-02-01-004-002</t>
  </si>
  <si>
    <t>PRODUCTOS METÁLICOS ELABORADOS (EXCEPTO MAQUINARIA Y EQUIPO)</t>
  </si>
  <si>
    <t>A-02-02-01-004-005</t>
  </si>
  <si>
    <t>MAQUINARIA DE OFICINA, CONTABILIDAD E INFORMÁTICA</t>
  </si>
  <si>
    <t>A-02-02-01-004-006</t>
  </si>
  <si>
    <t>MAQUINARIA Y APARATOS ELÉCTRICOS</t>
  </si>
  <si>
    <t>A-02-02-01-004-007</t>
  </si>
  <si>
    <t>EQUIPO Y APARATOS DE RADIO, TELEVISIÓN Y COMUNICACIONES</t>
  </si>
  <si>
    <t>A-02-02-01-004-008</t>
  </si>
  <si>
    <t>APARATOS MÉDICOS, INSTRUMENTOS ÓPTICOS Y DE PRECISIÓN, RELOJES</t>
  </si>
  <si>
    <t>A-02-02-02-005-004</t>
  </si>
  <si>
    <t>SERVICIOS DE CONSTRUCCIÓN</t>
  </si>
  <si>
    <t>A-02-02-02-006-003</t>
  </si>
  <si>
    <t>ALOJAMIENTO; SERVICIOS DE SUMINISTROS DE COMIDAS Y BEBIDAS</t>
  </si>
  <si>
    <t>A-02-02-02-006-004</t>
  </si>
  <si>
    <t>SERVICIOS DE TRANSPORTE DE PASAJEROS</t>
  </si>
  <si>
    <t>A-02-02-02-006-005</t>
  </si>
  <si>
    <t>SERVICIOS DE TRANSPORTE DE CARGA</t>
  </si>
  <si>
    <t>A-02-02-02-006-007</t>
  </si>
  <si>
    <t>SERVICIOS DE APOYO AL TRANSPORTE</t>
  </si>
  <si>
    <t>A-02-02-02-006-008</t>
  </si>
  <si>
    <t>SERVICIOS POSTALES Y DE MENSAJERÍA</t>
  </si>
  <si>
    <t>A-02-02-02-006-009</t>
  </si>
  <si>
    <t>SERVICIOS DE DISTRIBUCIÓN DE ELECTRICIDAD, GAS Y AGUA (POR CUENTA PROPIA)</t>
  </si>
  <si>
    <t>A-02-02-02-007-001</t>
  </si>
  <si>
    <t>SERVICIOS FINANCIEROS Y SERVICIOS CONEXOS</t>
  </si>
  <si>
    <t>A-02-02-02-007-002</t>
  </si>
  <si>
    <t>SERVICIOS INMOBILIARIOS</t>
  </si>
  <si>
    <t>A-02-02-02-008-002</t>
  </si>
  <si>
    <t>SERVICIOS JURÍDICOS Y CONTABLES</t>
  </si>
  <si>
    <t>A-02-02-02-008-003</t>
  </si>
  <si>
    <t>SERVICIOS PROFESIONALES, CIENTÍFICOS Y TÉCNICOS (EXCEPTO LOS SERVICIOS DE INVESTIGACION, URBANISMO, JURÍDICOS Y DE CONTABILIDAD)</t>
  </si>
  <si>
    <t>A-02-02-02-008-004</t>
  </si>
  <si>
    <t>SERVICIOS DE TELECOMUNICACIONES, TRANSMISIÓN Y SUMINISTRO DE INFORMACIÓN</t>
  </si>
  <si>
    <t>A-02-02-02-008-005</t>
  </si>
  <si>
    <t>SERVICIOS DE SOPORTE</t>
  </si>
  <si>
    <t>A-02-02-02-008-007</t>
  </si>
  <si>
    <t>SERVICIOS DE MANTENIMIENTO, REPARACIÓN E INSTALACIÓN (EXCEPTO SERVICIOS DE CONSTRUCCIÓN)</t>
  </si>
  <si>
    <t>A-02-02-02-009-002</t>
  </si>
  <si>
    <t>SERVICIOS DE EDUCACIÓN</t>
  </si>
  <si>
    <t>A-02-02-02-009-003</t>
  </si>
  <si>
    <t>SERVICIOS PARA EL CUIDADO DE LA SALUD HUMANA Y SERVICIOS SOCIALES</t>
  </si>
  <si>
    <t>A-02-02-02-009-004</t>
  </si>
  <si>
    <t>SERVICIOS DE ALCANTARILLADO, RECOLECCIÓN, TRATAMIENTO Y DISPOSICIÓN DE DESECHOS Y OTROS SERVICIOS DE SANEAMIENTO AMBIENTAL</t>
  </si>
  <si>
    <t>A-02-02-02-009-006</t>
  </si>
  <si>
    <t>SERVICIOS RECREATIVOS, CULTURALES Y DEPORTIVOS</t>
  </si>
  <si>
    <t>A-02-02-02-010</t>
  </si>
  <si>
    <t>VIÁTICOS DE LOS FUNCIONARIOS EN COMISIÓN</t>
  </si>
  <si>
    <t>A-03-04-02-001-002</t>
  </si>
  <si>
    <t>MESADAS PENSIONALES A CARGO DE LA ENTIDAD (DE PENSIONES)</t>
  </si>
  <si>
    <t>A-03-04-02-004-002</t>
  </si>
  <si>
    <t>BONOS PENSIONALES A CARGO DE LA ENTIDAD (DE PENSIONES)</t>
  </si>
  <si>
    <t>A-03-04-02-012-001</t>
  </si>
  <si>
    <t>INCAPACIDADES (NO DE PENSIONES)</t>
  </si>
  <si>
    <t>A-03-04-02-012-002</t>
  </si>
  <si>
    <t>LICENCIAS DE MATERNIDAD Y PATERNIDAD (NO DE PENSIONES)</t>
  </si>
  <si>
    <t>A-08-01-02-001</t>
  </si>
  <si>
    <t>IMPUESTO PREDIAL Y SOBRETASA AMBIENTAL</t>
  </si>
  <si>
    <t>A-08-01-02-006</t>
  </si>
  <si>
    <t>IMPUESTO SOBRE VEHÍCULOS AUTOMOTORES</t>
  </si>
  <si>
    <t>A-02-02-01-003-00720</t>
  </si>
  <si>
    <t>A-02-02-01-004-00520</t>
  </si>
  <si>
    <t>A-02-02-01-004-00620</t>
  </si>
  <si>
    <t>A-02-02-01-004-00720</t>
  </si>
  <si>
    <t>A-02-02-01-004-00820</t>
  </si>
  <si>
    <t>A-02-02-02-005-00420</t>
  </si>
  <si>
    <t>A-02-02-02-006-00320</t>
  </si>
  <si>
    <t>A-02-02-02-006-00326</t>
  </si>
  <si>
    <t>A-02-02-02-006-00420</t>
  </si>
  <si>
    <t>A-02-02-02-006-00426</t>
  </si>
  <si>
    <t>A-02-02-02-006-00520</t>
  </si>
  <si>
    <t>A-02-02-02-006-00720</t>
  </si>
  <si>
    <t>A-02-02-02-006-00820</t>
  </si>
  <si>
    <t>A-02-02-02-006-00920</t>
  </si>
  <si>
    <t>A-02-02-02-007-00120</t>
  </si>
  <si>
    <t>A-02-02-02-007-00220</t>
  </si>
  <si>
    <t>A-02-02-02-008-00220</t>
  </si>
  <si>
    <t>A-02-02-02-008-00320</t>
  </si>
  <si>
    <t>A-02-02-02-008-00326</t>
  </si>
  <si>
    <t>A-02-02-02-008-00420</t>
  </si>
  <si>
    <t>A-02-02-02-008-00520</t>
  </si>
  <si>
    <t>A-02-02-02-008-00720</t>
  </si>
  <si>
    <t>A-02-02-02-009-00220</t>
  </si>
  <si>
    <t>A-02-02-02-009-00320</t>
  </si>
  <si>
    <t>A-02-02-02-009-00420</t>
  </si>
  <si>
    <t>A-02-02-02-009-00620</t>
  </si>
  <si>
    <t>A-02-02-02-01020</t>
  </si>
  <si>
    <t>A-02-02-02-01026</t>
  </si>
  <si>
    <t>A-03-04-02-001-00220</t>
  </si>
  <si>
    <t>A-03-04-02-004-00220</t>
  </si>
  <si>
    <t>A-03-04-02-012-00120</t>
  </si>
  <si>
    <t>A-03-04-02-012-00220</t>
  </si>
  <si>
    <t>A-03-04-02-08920</t>
  </si>
  <si>
    <t>A-08-01-02-00120</t>
  </si>
  <si>
    <t>A-08-01-02-00620</t>
  </si>
  <si>
    <t>C-1204-0800-3-10306A-1204019-02</t>
  </si>
  <si>
    <t>ADQUIS. DE BYS - SERVICIO DE ASISTENCIA TÉCNICA - FORTALECIMIENTO A LA GESTIÓN REGISTRAL PARA LA POLÍTICA DE TIERRAS   NACIONAL</t>
  </si>
  <si>
    <t>C-1204-0800-3-10306A-1204007-02</t>
  </si>
  <si>
    <t>ADQUIS. DE BYS - SERVICIO PARA FORTALECER LOS PROCESOS DE SANEAMIENTO Y FORMALIZACIÓN A LOS ENTES TERRITORIALES Y A LA CIUDADANÍA - FORTALECIMIENTO A LA GESTIÓN REGISTRAL PARA LA POLÍTICA DE TIERRAS   NACIONAL</t>
  </si>
  <si>
    <t>C-1204-0800-3-10306A-1204020-02</t>
  </si>
  <si>
    <t>ADQUIS. DE BYS - SERVICIO DE EDUCACIÓN INFORMAL - FORTALECIMIENTO A LA GESTIÓN REGISTRAL PARA LA POLÍTICA DE TIERRAS   NACIONAL</t>
  </si>
  <si>
    <t>C-1204-0800-3-10306A-1204008-02</t>
  </si>
  <si>
    <t>ADQUIS. DE BYS - SERVICIO PARA LA IDENTIFICACIÓN REGISTRAL DE LOS PREDIOS PRESUNTAMENTE BALDÍOS DE LA NACIÓN - FORTALECIMIENTO A LA GESTIÓN REGISTRAL PARA LA POLÍTICA DE TIERRAS   NACIONAL</t>
  </si>
  <si>
    <t>C-1204-0800-3-10306A-1204006-02</t>
  </si>
  <si>
    <t>ADQUIS. DE BYS - SERVICIO PARA FORTALECER LOS PROCESOS DE RESTITUCIÓN DE TIERRAS - FORTALECIMIENTO A LA GESTIÓN REGISTRAL PARA LA POLÍTICA DE TIERRAS   NACIONAL</t>
  </si>
  <si>
    <t>C-1299-0800-8-10305C-1299063-02</t>
  </si>
  <si>
    <t>ADQUIS. DE BYS - SERVICIOS DE INFORMACIÓN IMPLEMENTADOS - FORTALECIMIENTO TECNOLOGICO HACIA LA TRANSFORMACION DIGITAL DE LA SNR A NIVEL   NACIONAL</t>
  </si>
  <si>
    <t>C-1299-0800-8-10305C-1299065-02</t>
  </si>
  <si>
    <t>ADQUIS. DE BYS - SERVICIOS TECNOLÓGICOS - FORTALECIMIENTO TECNOLOGICO HACIA LA TRANSFORMACION DIGITAL DE LA SNR A NIVEL   NACIONAL</t>
  </si>
  <si>
    <t>C-1299-0800-8-10305C-1299064-02</t>
  </si>
  <si>
    <t>ADQUIS. DE BYS - DOCUMENTO PARA LA PLANEACIÓN ESTRATÉGICA EN TI - FORTALECIMIENTO TECNOLOGICO HACIA LA TRANSFORMACION DIGITAL DE LA SNR A NIVEL   NACIONAL</t>
  </si>
  <si>
    <t>C-1299-0800-9-10305C-1299054-02</t>
  </si>
  <si>
    <t>ADQUIS. DE BYS - DOCUMENTOS DE PLANEACIÓN - IMPLEMENTACION DEL SISTEMA DE GESTION DOCUMENTAL DE LA SNR A NIVEL   NACIONAL</t>
  </si>
  <si>
    <t>C-1299-0800-9-10305C-1299052-02</t>
  </si>
  <si>
    <t>ADQUIS. DE BYS - SERVICIO DE GESTIÓN DOCUMENTAL - IMPLEMENTACION DEL SISTEMA DE GESTION DOCUMENTAL DE LA SNR A NIVEL   NACIONAL</t>
  </si>
  <si>
    <t>C-1299-0800-10-53105B-1299060-02</t>
  </si>
  <si>
    <t>ADQUIS. DE BYS - SERVICIO DE IMPLEMENTACIÓN SISTEMAS DE GESTIÓN - FORTALECIMIENTO DE LOS SISTEMAS DE PLANEACIÓN Y GESTIÓN INSTITUCIONAL DE LA SUPERINTENDENCIA DE NOTARIADO Y REGISTRO A NIVEL  NACIONAL</t>
  </si>
  <si>
    <t>C-1299-0800-10-53105B-1299072-02</t>
  </si>
  <si>
    <t>ADQUIS. DE BYS - SERVICIO DE ACTUALIZACIÓN DEL SISTEMA DE GESTIÓN - FORTALECIMIENTO DE LOS SISTEMAS DE PLANEACIÓN Y GESTIÓN INSTITUCIONAL DE LA SUPERINTENDENCIA DE NOTARIADO Y REGISTRO A NIVEL  NACIONAL</t>
  </si>
  <si>
    <t>C-1299-0800-10-53105B-1299055-02</t>
  </si>
  <si>
    <t>ADQUIS. DE BYS - DOCUMENTOS METODOLÓGICOS - FORTALECIMIENTO DE LOS SISTEMAS DE PLANEACIÓN Y GESTIÓN INSTITUCIONAL DE LA SUPERINTENDENCIA DE NOTARIADO Y REGISTRO A NIVEL  NACIONAL</t>
  </si>
  <si>
    <t>C-1204-0800-3-10306A-1204019-0220</t>
  </si>
  <si>
    <t>C-1204-0800-3-10306A-1204007-0220</t>
  </si>
  <si>
    <t>C-1204-0800-3-10306A-1204020-0220</t>
  </si>
  <si>
    <t>C-1204-0800-3-10306A-1204008-0220</t>
  </si>
  <si>
    <t>C-1204-0800-3-10306A-1204006-0220</t>
  </si>
  <si>
    <t>C-1299-0800-8-10305C-1299063-0220</t>
  </si>
  <si>
    <t>C-1299-0800-8-10305C-1299065-0220</t>
  </si>
  <si>
    <t>C-1299-0800-8-10305C-1299064-0220</t>
  </si>
  <si>
    <t>FORTALECIMIENTO TECNOLOGICO HACIA LA TRANSFORMACION DIGITAL DE LA SNR A NIVEL NACIONAL</t>
  </si>
  <si>
    <t>C-1299-0800-9-10305C-1299054-0220</t>
  </si>
  <si>
    <t>C-1299-0800-9-10305C-1299052-0220</t>
  </si>
  <si>
    <t>IMPLEMENTACION DEL SISTEMA DE GESTION DOCUMENTAL DE LA SNR A NIVEL NACIONAL</t>
  </si>
  <si>
    <t>C-1299-0800-10-53105B-1299060-0220</t>
  </si>
  <si>
    <t>C-1299-0800-10-53105B-1299072-0220</t>
  </si>
  <si>
    <t>C-1299-0800-10-53105B-1299055-0220</t>
  </si>
  <si>
    <t>FORTALECIMIENTO DE LOS SISTEMAS DE PLANEACION Y GESTION INSTITUCIONAL DE LA SUPERINTENDENCIA DE NOTARIADO Y REGISTRO A NIVEL NACIONAL</t>
  </si>
  <si>
    <t>A-03-10-01-001</t>
  </si>
  <si>
    <t>SENTENCIAS</t>
  </si>
  <si>
    <t>A-03-10-01-002</t>
  </si>
  <si>
    <t>CONCILIACIONES</t>
  </si>
  <si>
    <t>C-1209-0800-15-10305B-1209007-02</t>
  </si>
  <si>
    <t>ADQUIS. DE BYS - DOCUMENTOS DE LINEAMIENTOS TÉCNICOS - INTEGRACION DE LA INFORMACION REGISTRAL Y CATASTRAL DE LOS BIENES INMUEBLES EN EL MARCO DE CATASTRO MULTIPROPOSITO A NIVEL  NACIONAL</t>
  </si>
  <si>
    <t>C-1209-0800-15-10305B-1209002-02</t>
  </si>
  <si>
    <t>ADQUIS. DE BYS - SERVICIO DE INTEROPERABILIDAD E INTEGRACIÓN DE LA INFORMACIÓN DEL REGISTRO Y EL CATASTRO MULTIPROPÓSITO - INTEGRACION DE LA INFORMACION REGISTRAL Y CATASTRAL DE LOS BIENES INMUEBLES EN EL MARCO DE CATASTRO MULTIP</t>
  </si>
  <si>
    <t>C-1209-0800-17-53105B-1209008-02</t>
  </si>
  <si>
    <t>ADQUIS. DE BYS - ESTUDIOS DE PREINVERSIÓN - RENOVACIÓN DE LA INFRAESTRUCTURA FÍSICA DE LA SUPERINTENDENCIA DE NOTARIADO Y REGISTRO A NIVEL   NACIONAL</t>
  </si>
  <si>
    <t>C-1209-0800-17-53105B-1209004-02</t>
  </si>
  <si>
    <t>ADQUIS. DE BYS - INFRAESTRUCTURA REGISTRAL MANTENIDA - RENOVACIÓN DE LA INFRAESTRUCTURA FÍSICA DE LA SUPERINTENDENCIA DE NOTARIADO Y REGISTRO A NIVEL   NACIONAL</t>
  </si>
  <si>
    <t>C-1209-0800-17-53105B-1209005-02</t>
  </si>
  <si>
    <t>ADQUIS. DE BYS - INFRAESTRUCTURA REGISTRAL MEJORADA - RENOVACIÓN DE LA INFRAESTRUCTURA FÍSICA DE LA SUPERINTENDENCIA DE NOTARIADO Y REGISTRO A NIVEL   NACIONAL</t>
  </si>
  <si>
    <t>C-1209-0800-17-53105B-1209006-02</t>
  </si>
  <si>
    <t>ADQUIS. DE BYS - INFRAESTRUCTURA REGISTRAL CONSTRUIDA - RENOVACIÓN DE LA INFRAESTRUCTURA FÍSICA DE LA SUPERINTENDENCIA DE NOTARIADO Y REGISTRO A NIVEL   NACIONAL</t>
  </si>
  <si>
    <t>C-1209-0800-15-10305B-1209002-0220</t>
  </si>
  <si>
    <t>C-1209-0800-17-53105B-1209008-0220</t>
  </si>
  <si>
    <t>C-1209-0800-15-10305B-1209007-0220</t>
  </si>
  <si>
    <t>C-1209-0800-17-53105B-1209004-0220</t>
  </si>
  <si>
    <t>C-1209-0800-17-53105B-1209006-0220</t>
  </si>
  <si>
    <t>RENOVACION DE LA INFRAESTRUCTURA FISICA DE LA SUPERINTENDENCOIA DE NOTARIADO Y REGISTRO A NIVEL NACIONAL</t>
  </si>
  <si>
    <t>AUXILIO FUNERARIO (NO DE PENSIONES)</t>
  </si>
  <si>
    <t>C-1209-0800-15-10305B-1209002-0222</t>
  </si>
  <si>
    <t>FORTALECIMIENTO TECNOLÓGICO DE LA SNR - BM</t>
  </si>
  <si>
    <t>C-1209-0800-15-10305B-1209002-0223</t>
  </si>
  <si>
    <t>IMPLEMENTACION Y MANTENIMIENTO TERRITORIAL DEL CATASTRO MULTIPROPOSITO - BM</t>
  </si>
  <si>
    <t>C-1209-0800-15-10305B-1209007-0224</t>
  </si>
  <si>
    <t>GESTIÓN DEL PROYECTO SNR - BM</t>
  </si>
  <si>
    <t>C-1209-0800-15-10305B-1209002-0232</t>
  </si>
  <si>
    <t>FORTALECIMIENTO TECNOLÓGICO DE LA SNR - BID</t>
  </si>
  <si>
    <t>C-1209-0800-15-10305B-1209002-0233</t>
  </si>
  <si>
    <t>IMPLEMENTACION Y MANTENIMIENTO TERRITORIAL DEL CATASTRO MULTIPROPOSITO - BID</t>
  </si>
  <si>
    <t>C-1209-0800-15-10305B-1209002-022214</t>
  </si>
  <si>
    <t>C-1209-0800-15-10305B-1209002-022314</t>
  </si>
  <si>
    <t>C-1209-0800-15-10305B-1209007-022414</t>
  </si>
  <si>
    <t>C-1209-0800-15-10305B-1209002-023214</t>
  </si>
  <si>
    <t>C-1209-0800-15-10305B-1209002-023314</t>
  </si>
  <si>
    <t>INTEGRACION DE LA INFORMACION REGISTRAL Y CATASTRAL DE LOS BIENES INMUEBLES EN MARCO DE CATASTRO MULTIPROPOSITO A NIVEL NACIONAL</t>
  </si>
  <si>
    <t>FORTALECIMIENTO A LA GESTION REGISTRAL PARA LA POLITICA DE TIERRAS NACIONAL</t>
  </si>
  <si>
    <t>A-03-04-02-014-002-01</t>
  </si>
  <si>
    <t>AUXILIOS FUNERARIOS A CARGO DE LA ENTIDAD</t>
  </si>
  <si>
    <t>A-03-04-02-014-002-0120</t>
  </si>
  <si>
    <t>A-02-02-01-002-007</t>
  </si>
  <si>
    <t>ARTÍCULOS TEXTILES (EXCEPTO PRENDAS DE VESTIR)</t>
  </si>
  <si>
    <t>A-02-02-01-004-003</t>
  </si>
  <si>
    <t>MAQUINARIA PARA USO GENERAL</t>
  </si>
  <si>
    <t>A-08-05</t>
  </si>
  <si>
    <t>MULTAS, SANCIONES E INTERESES DE MORA</t>
  </si>
  <si>
    <t>A-08-05-01-003</t>
  </si>
  <si>
    <t>SANCIONES ADMINISTRATIVAS</t>
  </si>
  <si>
    <t>A-08-05-02-001</t>
  </si>
  <si>
    <t>IMPUESTOS, CONTRIBUCIONES Y TASAS</t>
  </si>
  <si>
    <t>OFICIO DE REDUCCION DE RENTAS Y GASTOS VIGENCIA FISCAL 2024</t>
  </si>
  <si>
    <t>TRASLADO PRESUPUESTAL</t>
  </si>
  <si>
    <t xml:space="preserve">SUPERINTENDENCIA DE NOTARIADO Y REGISTRO
EJECUCIÓN PRESUPUESTAL DE GASTOS CONSOLIDADA AL 08 DE NOVIEMBRE DE 2024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</si>
</sst>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\ #,##0.00;\-&quot;$&quot;\ #,##0.00"/>
    <numFmt numFmtId="43" formatCode="_-* #,##0.00_-;\-* #,##0.00_-;_-* &quot;-&quot;??_-;_-@_-"/>
    <numFmt numFmtId="164" formatCode="_-&quot;$&quot;* #,##0_-;\-&quot;$&quot;* #,##0_-;_-&quot;$&quot;* &quot;-&quot;_-;_-@_-"/>
    <numFmt numFmtId="165" formatCode="[$-1240A]&quot;$&quot;\ #,##0.00;\(&quot;$&quot;\ #,##0.00\)"/>
    <numFmt numFmtId="166" formatCode="&quot;$&quot;#,##0.00"/>
    <numFmt numFmtId="167" formatCode="[$-1240A]&quot;$&quot;\ #,##0.00;\-&quot;$&quot;\ #,##0.00"/>
    <numFmt numFmtId="168" formatCode="&quot;$&quot;\ #,##0.00"/>
  </numFmts>
  <fonts count="22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sz val="11"/>
      <name val="Times New Roman"/>
      <family val="1"/>
    </font>
    <font>
      <sz val="8"/>
      <color rgb="FF000000"/>
      <name val="Times New Roman"/>
      <family val="1"/>
    </font>
    <font>
      <b/>
      <sz val="11"/>
      <name val="Times New Roman"/>
      <family val="1"/>
    </font>
    <font>
      <sz val="8.5"/>
      <name val="Calibri"/>
      <family val="2"/>
    </font>
    <font>
      <b/>
      <sz val="8.5"/>
      <color rgb="FF000000"/>
      <name val="Times New Roman"/>
      <family val="1"/>
    </font>
    <font>
      <sz val="8"/>
      <color rgb="FF000000"/>
      <name val="Calibri Light"/>
      <family val="2"/>
    </font>
    <font>
      <b/>
      <sz val="8.8000000000000007"/>
      <color rgb="FF000000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Times New Roman"/>
    </font>
    <font>
      <b/>
      <sz val="8"/>
      <color rgb="FF000000"/>
      <name val="Times New Roman"/>
    </font>
    <font>
      <b/>
      <sz val="8"/>
      <color rgb="FF000000"/>
      <name val="Calibri Light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10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166" fontId="1" fillId="0" borderId="0" xfId="0" applyNumberFormat="1" applyFont="1"/>
    <xf numFmtId="165" fontId="1" fillId="0" borderId="0" xfId="0" applyNumberFormat="1" applyFont="1"/>
    <xf numFmtId="164" fontId="1" fillId="0" borderId="0" xfId="3" applyFont="1" applyFill="1" applyBorder="1"/>
    <xf numFmtId="10" fontId="10" fillId="0" borderId="3" xfId="1" applyNumberFormat="1" applyFont="1" applyFill="1" applyBorder="1" applyAlignment="1">
      <alignment horizontal="center" vertical="center" wrapText="1"/>
    </xf>
    <xf numFmtId="10" fontId="10" fillId="0" borderId="1" xfId="1" applyNumberFormat="1" applyFont="1" applyFill="1" applyBorder="1" applyAlignment="1">
      <alignment horizontal="center" vertical="center" wrapText="1"/>
    </xf>
    <xf numFmtId="10" fontId="10" fillId="0" borderId="10" xfId="1" applyNumberFormat="1" applyFont="1" applyFill="1" applyBorder="1" applyAlignment="1">
      <alignment horizontal="center" vertical="center" wrapText="1"/>
    </xf>
    <xf numFmtId="10" fontId="10" fillId="0" borderId="11" xfId="1" applyNumberFormat="1" applyFont="1" applyFill="1" applyBorder="1" applyAlignment="1">
      <alignment horizontal="center" vertical="center" wrapText="1"/>
    </xf>
    <xf numFmtId="0" fontId="17" fillId="0" borderId="2" xfId="0" applyFont="1" applyBorder="1" applyAlignment="1">
      <alignment vertical="center" wrapText="1" readingOrder="1"/>
    </xf>
    <xf numFmtId="0" fontId="17" fillId="0" borderId="2" xfId="0" applyFont="1" applyBorder="1" applyAlignment="1">
      <alignment horizontal="center" vertical="center" wrapText="1" readingOrder="1"/>
    </xf>
    <xf numFmtId="0" fontId="17" fillId="0" borderId="2" xfId="0" applyFont="1" applyBorder="1" applyAlignment="1">
      <alignment horizontal="left" vertical="center" wrapText="1" readingOrder="1"/>
    </xf>
    <xf numFmtId="167" fontId="17" fillId="0" borderId="2" xfId="0" applyNumberFormat="1" applyFont="1" applyBorder="1" applyAlignment="1">
      <alignment horizontal="right" vertical="center" wrapText="1" readingOrder="1"/>
    </xf>
    <xf numFmtId="0" fontId="18" fillId="0" borderId="2" xfId="0" applyFont="1" applyBorder="1" applyAlignment="1">
      <alignment horizontal="right" vertical="center" wrapText="1" readingOrder="1"/>
    </xf>
    <xf numFmtId="10" fontId="10" fillId="0" borderId="22" xfId="1" applyNumberFormat="1" applyFont="1" applyFill="1" applyBorder="1" applyAlignment="1">
      <alignment horizontal="center" vertical="center" wrapText="1"/>
    </xf>
    <xf numFmtId="10" fontId="10" fillId="0" borderId="23" xfId="1" applyNumberFormat="1" applyFont="1" applyFill="1" applyBorder="1" applyAlignment="1">
      <alignment horizontal="center" vertical="center" wrapText="1"/>
    </xf>
    <xf numFmtId="10" fontId="10" fillId="0" borderId="24" xfId="1" applyNumberFormat="1" applyFont="1" applyFill="1" applyBorder="1" applyAlignment="1">
      <alignment horizontal="center" vertical="center" wrapText="1"/>
    </xf>
    <xf numFmtId="10" fontId="10" fillId="0" borderId="26" xfId="1" applyNumberFormat="1" applyFont="1" applyFill="1" applyBorder="1" applyAlignment="1">
      <alignment horizontal="center" vertical="center" wrapText="1"/>
    </xf>
    <xf numFmtId="43" fontId="1" fillId="0" borderId="0" xfId="4" applyFont="1" applyFill="1"/>
    <xf numFmtId="10" fontId="10" fillId="0" borderId="24" xfId="1" applyNumberFormat="1" applyFont="1" applyFill="1" applyBorder="1" applyAlignment="1">
      <alignment horizontal="center" vertical="center" wrapText="1" readingOrder="1"/>
    </xf>
    <xf numFmtId="43" fontId="8" fillId="0" borderId="0" xfId="4" applyFont="1" applyFill="1"/>
    <xf numFmtId="0" fontId="2" fillId="0" borderId="18" xfId="0" applyFont="1" applyBorder="1" applyAlignment="1">
      <alignment horizontal="center" vertical="center" wrapText="1" readingOrder="1"/>
    </xf>
    <xf numFmtId="0" fontId="2" fillId="0" borderId="19" xfId="0" applyFont="1" applyBorder="1" applyAlignment="1">
      <alignment horizontal="center" vertical="center" wrapText="1" readingOrder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10" fillId="0" borderId="14" xfId="0" applyFont="1" applyBorder="1" applyAlignment="1">
      <alignment vertical="center" wrapText="1" readingOrder="1"/>
    </xf>
    <xf numFmtId="0" fontId="10" fillId="0" borderId="3" xfId="0" applyFont="1" applyBorder="1" applyAlignment="1">
      <alignment horizontal="center" vertical="center" wrapText="1" readingOrder="1"/>
    </xf>
    <xf numFmtId="0" fontId="10" fillId="0" borderId="3" xfId="0" applyFont="1" applyBorder="1" applyAlignment="1">
      <alignment horizontal="left" vertical="center" wrapText="1" readingOrder="1"/>
    </xf>
    <xf numFmtId="165" fontId="10" fillId="0" borderId="3" xfId="0" applyNumberFormat="1" applyFont="1" applyBorder="1" applyAlignment="1">
      <alignment horizontal="right" vertical="center" wrapText="1" readingOrder="1"/>
    </xf>
    <xf numFmtId="168" fontId="1" fillId="0" borderId="0" xfId="0" applyNumberFormat="1" applyFont="1"/>
    <xf numFmtId="0" fontId="10" fillId="0" borderId="13" xfId="0" applyFont="1" applyBorder="1" applyAlignment="1">
      <alignment vertical="center" wrapText="1" readingOrder="1"/>
    </xf>
    <xf numFmtId="0" fontId="10" fillId="0" borderId="1" xfId="0" applyFont="1" applyBorder="1" applyAlignment="1">
      <alignment horizontal="center" vertical="center" wrapText="1" readingOrder="1"/>
    </xf>
    <xf numFmtId="0" fontId="10" fillId="0" borderId="1" xfId="0" applyFont="1" applyBorder="1" applyAlignment="1">
      <alignment horizontal="left" vertical="center" wrapText="1" readingOrder="1"/>
    </xf>
    <xf numFmtId="165" fontId="10" fillId="0" borderId="1" xfId="0" applyNumberFormat="1" applyFont="1" applyBorder="1" applyAlignment="1">
      <alignment horizontal="right" vertical="center" wrapText="1" readingOrder="1"/>
    </xf>
    <xf numFmtId="165" fontId="12" fillId="0" borderId="12" xfId="0" applyNumberFormat="1" applyFont="1" applyBorder="1" applyAlignment="1">
      <alignment horizontal="right" vertical="center" wrapText="1" readingOrder="1"/>
    </xf>
    <xf numFmtId="10" fontId="12" fillId="0" borderId="8" xfId="1" applyNumberFormat="1" applyFont="1" applyFill="1" applyBorder="1" applyAlignment="1">
      <alignment horizontal="center" vertical="center" wrapText="1"/>
    </xf>
    <xf numFmtId="10" fontId="12" fillId="0" borderId="9" xfId="1" applyNumberFormat="1" applyFont="1" applyFill="1" applyBorder="1" applyAlignment="1">
      <alignment horizontal="center" vertical="center" wrapText="1"/>
    </xf>
    <xf numFmtId="0" fontId="8" fillId="0" borderId="0" xfId="0" applyFont="1"/>
    <xf numFmtId="168" fontId="8" fillId="0" borderId="0" xfId="0" applyNumberFormat="1" applyFont="1"/>
    <xf numFmtId="165" fontId="10" fillId="0" borderId="22" xfId="0" applyNumberFormat="1" applyFont="1" applyBorder="1" applyAlignment="1">
      <alignment horizontal="right" vertical="center" wrapText="1" readingOrder="1"/>
    </xf>
    <xf numFmtId="165" fontId="9" fillId="0" borderId="21" xfId="0" applyNumberFormat="1" applyFont="1" applyBorder="1" applyAlignment="1">
      <alignment horizontal="right" vertical="center" wrapText="1" readingOrder="1"/>
    </xf>
    <xf numFmtId="10" fontId="12" fillId="0" borderId="21" xfId="1" applyNumberFormat="1" applyFont="1" applyFill="1" applyBorder="1" applyAlignment="1">
      <alignment horizontal="center" vertical="center" wrapText="1"/>
    </xf>
    <xf numFmtId="10" fontId="9" fillId="0" borderId="21" xfId="1" applyNumberFormat="1" applyFont="1" applyFill="1" applyBorder="1" applyAlignment="1">
      <alignment horizontal="center" vertical="center" wrapText="1"/>
    </xf>
    <xf numFmtId="0" fontId="10" fillId="0" borderId="25" xfId="0" applyFont="1" applyBorder="1" applyAlignment="1">
      <alignment vertical="center" wrapText="1" readingOrder="1"/>
    </xf>
    <xf numFmtId="0" fontId="10" fillId="0" borderId="24" xfId="0" applyFont="1" applyBorder="1" applyAlignment="1">
      <alignment horizontal="center" vertical="center" wrapText="1" readingOrder="1"/>
    </xf>
    <xf numFmtId="0" fontId="10" fillId="0" borderId="24" xfId="0" applyFont="1" applyBorder="1" applyAlignment="1">
      <alignment horizontal="left" vertical="center" wrapText="1" readingOrder="1"/>
    </xf>
    <xf numFmtId="165" fontId="10" fillId="0" borderId="24" xfId="0" applyNumberFormat="1" applyFont="1" applyBorder="1" applyAlignment="1">
      <alignment horizontal="right" vertical="center" wrapText="1" readingOrder="1"/>
    </xf>
    <xf numFmtId="10" fontId="9" fillId="0" borderId="31" xfId="1" applyNumberFormat="1" applyFont="1" applyFill="1" applyBorder="1" applyAlignment="1">
      <alignment horizontal="center" vertical="center" wrapText="1"/>
    </xf>
    <xf numFmtId="165" fontId="8" fillId="0" borderId="0" xfId="0" applyNumberFormat="1" applyFont="1"/>
    <xf numFmtId="0" fontId="10" fillId="0" borderId="22" xfId="0" applyFont="1" applyBorder="1" applyAlignment="1">
      <alignment horizontal="center" vertical="center" wrapText="1" readingOrder="1"/>
    </xf>
    <xf numFmtId="0" fontId="10" fillId="0" borderId="22" xfId="0" applyFont="1" applyBorder="1" applyAlignment="1">
      <alignment horizontal="left" vertical="center" wrapText="1" readingOrder="1"/>
    </xf>
    <xf numFmtId="0" fontId="10" fillId="0" borderId="32" xfId="0" applyFont="1" applyBorder="1" applyAlignment="1">
      <alignment vertical="center" wrapText="1" readingOrder="1"/>
    </xf>
    <xf numFmtId="0" fontId="4" fillId="0" borderId="0" xfId="0" applyFont="1"/>
    <xf numFmtId="165" fontId="9" fillId="0" borderId="31" xfId="0" applyNumberFormat="1" applyFont="1" applyBorder="1" applyAlignment="1">
      <alignment horizontal="right" vertical="center" wrapText="1" readingOrder="1"/>
    </xf>
    <xf numFmtId="0" fontId="5" fillId="0" borderId="0" xfId="0" applyFont="1"/>
    <xf numFmtId="165" fontId="2" fillId="0" borderId="21" xfId="0" applyNumberFormat="1" applyFont="1" applyBorder="1" applyAlignment="1">
      <alignment horizontal="right" vertical="center" wrapText="1" readingOrder="1"/>
    </xf>
    <xf numFmtId="10" fontId="2" fillId="0" borderId="12" xfId="1" applyNumberFormat="1" applyFont="1" applyFill="1" applyBorder="1" applyAlignment="1">
      <alignment horizontal="center" vertical="center" wrapText="1"/>
    </xf>
    <xf numFmtId="10" fontId="11" fillId="0" borderId="21" xfId="1" applyNumberFormat="1" applyFont="1" applyFill="1" applyBorder="1" applyAlignment="1">
      <alignment horizontal="center" vertical="center" wrapText="1"/>
    </xf>
    <xf numFmtId="10" fontId="2" fillId="0" borderId="21" xfId="1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3" fontId="1" fillId="0" borderId="0" xfId="0" applyNumberFormat="1" applyFont="1"/>
    <xf numFmtId="7" fontId="1" fillId="0" borderId="0" xfId="0" applyNumberFormat="1" applyFont="1"/>
    <xf numFmtId="0" fontId="15" fillId="0" borderId="2" xfId="0" applyFont="1" applyBorder="1" applyAlignment="1">
      <alignment vertical="center" wrapText="1" readingOrder="1"/>
    </xf>
    <xf numFmtId="0" fontId="15" fillId="0" borderId="2" xfId="0" applyFont="1" applyBorder="1" applyAlignment="1">
      <alignment horizontal="center" vertical="center" wrapText="1" readingOrder="1"/>
    </xf>
    <xf numFmtId="0" fontId="15" fillId="0" borderId="2" xfId="0" applyFont="1" applyBorder="1" applyAlignment="1">
      <alignment horizontal="left" vertical="center" wrapText="1" readingOrder="1"/>
    </xf>
    <xf numFmtId="167" fontId="15" fillId="0" borderId="2" xfId="0" applyNumberFormat="1" applyFont="1" applyBorder="1" applyAlignment="1">
      <alignment horizontal="right" vertical="center" wrapText="1" readingOrder="1"/>
    </xf>
    <xf numFmtId="0" fontId="16" fillId="0" borderId="2" xfId="0" applyFont="1" applyBorder="1" applyAlignment="1">
      <alignment horizontal="right" vertical="center" wrapText="1" readingOrder="1"/>
    </xf>
    <xf numFmtId="0" fontId="13" fillId="0" borderId="2" xfId="0" applyFont="1" applyBorder="1" applyAlignment="1">
      <alignment vertical="center" wrapText="1" readingOrder="1"/>
    </xf>
    <xf numFmtId="0" fontId="13" fillId="0" borderId="2" xfId="0" applyFont="1" applyBorder="1" applyAlignment="1">
      <alignment horizontal="center" vertical="center" wrapText="1" readingOrder="1"/>
    </xf>
    <xf numFmtId="0" fontId="13" fillId="0" borderId="2" xfId="0" applyFont="1" applyBorder="1" applyAlignment="1">
      <alignment horizontal="left" vertical="center" wrapText="1" readingOrder="1"/>
    </xf>
    <xf numFmtId="167" fontId="13" fillId="0" borderId="2" xfId="0" applyNumberFormat="1" applyFont="1" applyBorder="1" applyAlignment="1">
      <alignment horizontal="right" vertical="center" wrapText="1" readingOrder="1"/>
    </xf>
    <xf numFmtId="0" fontId="14" fillId="0" borderId="2" xfId="0" applyFont="1" applyBorder="1" applyAlignment="1">
      <alignment horizontal="right" vertical="center" wrapText="1" readingOrder="1"/>
    </xf>
    <xf numFmtId="0" fontId="6" fillId="0" borderId="2" xfId="0" applyFont="1" applyBorder="1" applyAlignment="1">
      <alignment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left" vertical="center" wrapText="1" readingOrder="1"/>
    </xf>
    <xf numFmtId="165" fontId="6" fillId="0" borderId="2" xfId="0" applyNumberFormat="1" applyFont="1" applyBorder="1" applyAlignment="1">
      <alignment horizontal="right" vertical="center" wrapText="1" readingOrder="1"/>
    </xf>
    <xf numFmtId="167" fontId="1" fillId="0" borderId="0" xfId="0" applyNumberFormat="1" applyFont="1"/>
    <xf numFmtId="165" fontId="12" fillId="0" borderId="21" xfId="0" applyNumberFormat="1" applyFont="1" applyBorder="1" applyAlignment="1">
      <alignment horizontal="right" vertical="center" wrapText="1" readingOrder="1"/>
    </xf>
    <xf numFmtId="0" fontId="19" fillId="0" borderId="2" xfId="0" applyFont="1" applyBorder="1" applyAlignment="1">
      <alignment vertical="center" wrapText="1" readingOrder="1"/>
    </xf>
    <xf numFmtId="0" fontId="19" fillId="0" borderId="2" xfId="0" applyFont="1" applyBorder="1" applyAlignment="1">
      <alignment horizontal="center" vertical="center" wrapText="1" readingOrder="1"/>
    </xf>
    <xf numFmtId="0" fontId="19" fillId="0" borderId="2" xfId="0" applyFont="1" applyBorder="1" applyAlignment="1">
      <alignment horizontal="left" vertical="center" wrapText="1" readingOrder="1"/>
    </xf>
    <xf numFmtId="167" fontId="19" fillId="0" borderId="2" xfId="0" applyNumberFormat="1" applyFont="1" applyBorder="1" applyAlignment="1">
      <alignment horizontal="right" vertical="center" wrapText="1" readingOrder="1"/>
    </xf>
    <xf numFmtId="0" fontId="20" fillId="0" borderId="2" xfId="0" applyFont="1" applyBorder="1" applyAlignment="1">
      <alignment horizontal="right" vertical="center" wrapText="1" readingOrder="1"/>
    </xf>
    <xf numFmtId="168" fontId="1" fillId="0" borderId="0" xfId="0" applyNumberFormat="1" applyFont="1" applyAlignment="1">
      <alignment horizontal="center"/>
    </xf>
    <xf numFmtId="43" fontId="1" fillId="0" borderId="0" xfId="4" applyFont="1"/>
    <xf numFmtId="165" fontId="8" fillId="0" borderId="0" xfId="4" applyNumberFormat="1" applyFont="1" applyFill="1"/>
    <xf numFmtId="43" fontId="8" fillId="0" borderId="0" xfId="4" applyFont="1"/>
    <xf numFmtId="165" fontId="12" fillId="0" borderId="5" xfId="0" applyNumberFormat="1" applyFont="1" applyBorder="1" applyAlignment="1">
      <alignment horizontal="right" vertical="center" wrapText="1" readingOrder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6" xfId="0" applyFont="1" applyBorder="1" applyAlignment="1">
      <alignment horizontal="center" vertical="center" wrapText="1" readingOrder="1"/>
    </xf>
    <xf numFmtId="0" fontId="9" fillId="0" borderId="28" xfId="0" applyFont="1" applyBorder="1" applyAlignment="1">
      <alignment horizontal="center" vertical="center" wrapText="1" readingOrder="1"/>
    </xf>
    <xf numFmtId="0" fontId="9" fillId="0" borderId="29" xfId="0" applyFont="1" applyBorder="1" applyAlignment="1">
      <alignment horizontal="center" vertical="center" wrapText="1" readingOrder="1"/>
    </xf>
    <xf numFmtId="0" fontId="9" fillId="0" borderId="30" xfId="0" applyFont="1" applyBorder="1" applyAlignment="1">
      <alignment horizontal="center" vertical="center" wrapText="1" readingOrder="1"/>
    </xf>
    <xf numFmtId="0" fontId="2" fillId="0" borderId="7" xfId="0" applyFont="1" applyBorder="1" applyAlignment="1">
      <alignment horizontal="center" vertical="center" wrapText="1" readingOrder="1"/>
    </xf>
    <xf numFmtId="0" fontId="2" fillId="0" borderId="8" xfId="0" applyFont="1" applyBorder="1" applyAlignment="1">
      <alignment horizontal="center" vertical="center" wrapText="1" readingOrder="1"/>
    </xf>
    <xf numFmtId="0" fontId="2" fillId="0" borderId="27" xfId="0" applyFont="1" applyBorder="1" applyAlignment="1">
      <alignment horizontal="center" vertical="center" wrapText="1" readingOrder="1"/>
    </xf>
    <xf numFmtId="0" fontId="12" fillId="0" borderId="7" xfId="0" applyFont="1" applyBorder="1" applyAlignment="1">
      <alignment horizontal="center" vertical="center" wrapText="1" readingOrder="1"/>
    </xf>
    <xf numFmtId="0" fontId="12" fillId="0" borderId="8" xfId="0" applyFont="1" applyBorder="1" applyAlignment="1">
      <alignment horizontal="center" vertical="center" wrapText="1" readingOrder="1"/>
    </xf>
    <xf numFmtId="0" fontId="12" fillId="0" borderId="9" xfId="0" applyFont="1" applyBorder="1" applyAlignment="1">
      <alignment horizontal="center" vertical="center" wrapText="1" readingOrder="1"/>
    </xf>
    <xf numFmtId="0" fontId="10" fillId="0" borderId="33" xfId="0" applyFont="1" applyBorder="1" applyAlignment="1">
      <alignment horizontal="center" vertical="center" wrapText="1" readingOrder="1"/>
    </xf>
    <xf numFmtId="0" fontId="10" fillId="0" borderId="34" xfId="0" applyFont="1" applyBorder="1" applyAlignment="1">
      <alignment horizontal="center" vertical="center" wrapText="1" readingOrder="1"/>
    </xf>
    <xf numFmtId="0" fontId="10" fillId="0" borderId="35" xfId="0" applyFont="1" applyBorder="1" applyAlignment="1">
      <alignment horizontal="center" vertical="center" wrapText="1" readingOrder="1"/>
    </xf>
    <xf numFmtId="0" fontId="21" fillId="0" borderId="33" xfId="0" applyFont="1" applyBorder="1" applyAlignment="1">
      <alignment horizontal="center" vertical="center" wrapText="1" readingOrder="1"/>
    </xf>
    <xf numFmtId="0" fontId="21" fillId="0" borderId="34" xfId="0" applyFont="1" applyBorder="1" applyAlignment="1">
      <alignment horizontal="center" vertical="center" wrapText="1" readingOrder="1"/>
    </xf>
    <xf numFmtId="0" fontId="21" fillId="0" borderId="35" xfId="0" applyFont="1" applyBorder="1" applyAlignment="1">
      <alignment horizontal="center" vertical="center" wrapText="1" readingOrder="1"/>
    </xf>
    <xf numFmtId="9" fontId="10" fillId="0" borderId="24" xfId="1" applyFont="1" applyBorder="1" applyAlignment="1">
      <alignment horizontal="right" vertical="center" wrapText="1" readingOrder="1"/>
    </xf>
  </cellXfs>
  <cellStyles count="5">
    <cellStyle name="Millares" xfId="4" builtinId="3"/>
    <cellStyle name="Moneda [0]" xfId="3" builtinId="7"/>
    <cellStyle name="Normal" xfId="0" builtinId="0"/>
    <cellStyle name="Normal 2" xfId="2" xr:uid="{00000000-0005-0000-0000-000003000000}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56"/>
  <sheetViews>
    <sheetView showGridLines="0" topLeftCell="B1" zoomScaleNormal="100" workbookViewId="0">
      <pane ySplit="2" topLeftCell="A3" activePane="bottomLeft" state="frozen"/>
      <selection activeCell="B2" sqref="B2"/>
      <selection pane="bottomLeft" activeCell="K112" sqref="K112"/>
    </sheetView>
  </sheetViews>
  <sheetFormatPr baseColWidth="10" defaultColWidth="21" defaultRowHeight="15" x14ac:dyDescent="0.25"/>
  <cols>
    <col min="1" max="1" width="20.42578125" hidden="1" customWidth="1"/>
    <col min="2" max="2" width="16.28515625" customWidth="1"/>
    <col min="3" max="3" width="5.85546875" customWidth="1"/>
    <col min="4" max="4" width="37.5703125" customWidth="1"/>
    <col min="5" max="5" width="19" customWidth="1"/>
    <col min="6" max="6" width="20" bestFit="1" customWidth="1"/>
    <col min="7" max="7" width="19.140625" customWidth="1"/>
    <col min="8" max="8" width="8.7109375" style="59" customWidth="1"/>
    <col min="9" max="9" width="20.140625" bestFit="1" customWidth="1"/>
    <col min="10" max="10" width="19.7109375" customWidth="1"/>
    <col min="11" max="11" width="9.42578125" style="59" customWidth="1"/>
    <col min="12" max="12" width="18.85546875" bestFit="1" customWidth="1"/>
    <col min="13" max="13" width="9.28515625" style="59" bestFit="1" customWidth="1"/>
    <col min="14" max="15" width="18.85546875" bestFit="1" customWidth="1"/>
    <col min="16" max="16" width="10.28515625" style="59" customWidth="1"/>
    <col min="17" max="17" width="21" customWidth="1"/>
  </cols>
  <sheetData>
    <row r="1" spans="1:18" ht="60" customHeight="1" x14ac:dyDescent="0.25">
      <c r="B1" s="88" t="s">
        <v>357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90"/>
    </row>
    <row r="2" spans="1:18" ht="44.25" customHeight="1" thickBot="1" x14ac:dyDescent="0.3">
      <c r="B2" s="21" t="s">
        <v>1</v>
      </c>
      <c r="C2" s="22" t="s">
        <v>2</v>
      </c>
      <c r="D2" s="22" t="s">
        <v>3</v>
      </c>
      <c r="E2" s="22" t="s">
        <v>4</v>
      </c>
      <c r="F2" s="22" t="s">
        <v>5</v>
      </c>
      <c r="G2" s="22" t="s">
        <v>6</v>
      </c>
      <c r="H2" s="23" t="s">
        <v>15</v>
      </c>
      <c r="I2" s="22" t="s">
        <v>7</v>
      </c>
      <c r="J2" s="22" t="s">
        <v>147</v>
      </c>
      <c r="K2" s="23" t="s">
        <v>16</v>
      </c>
      <c r="L2" s="22" t="s">
        <v>9</v>
      </c>
      <c r="M2" s="23" t="s">
        <v>17</v>
      </c>
      <c r="N2" s="22" t="s">
        <v>10</v>
      </c>
      <c r="O2" s="22" t="s">
        <v>11</v>
      </c>
      <c r="P2" s="24" t="s">
        <v>18</v>
      </c>
    </row>
    <row r="3" spans="1:18" ht="30" customHeight="1" x14ac:dyDescent="0.25">
      <c r="A3" t="str">
        <f>CONCATENATE(B3,C3)</f>
        <v>A-01-01-01-001-00120</v>
      </c>
      <c r="B3" s="25" t="s">
        <v>31</v>
      </c>
      <c r="C3" s="26">
        <v>20</v>
      </c>
      <c r="D3" s="27" t="s">
        <v>32</v>
      </c>
      <c r="E3" s="28">
        <f>VLOOKUP(A3,'DECRETO DE LIQUIDACIÓN-DESAGREG'!$A$1:$P$500,9,0)</f>
        <v>106400748067</v>
      </c>
      <c r="F3" s="28">
        <f>VLOOKUP(A3,'DECRETO DE LIQUIDACIÓN-DESAGREG'!$A$1:$P$500,10,0)</f>
        <v>0</v>
      </c>
      <c r="G3" s="28">
        <f>VLOOKUP(A3,'DECRETO DE LIQUIDACIÓN-DESAGREG'!$A$1:$P$500,11,0)</f>
        <v>88060324092</v>
      </c>
      <c r="H3" s="5">
        <f t="shared" ref="H3:H36" si="0">G3/E3</f>
        <v>0.82762880611092016</v>
      </c>
      <c r="I3" s="28">
        <f>VLOOKUP(A3,'DECRETO DE LIQUIDACIÓN-DESAGREG'!$A$1:$P$500,12,0)</f>
        <v>18340423975</v>
      </c>
      <c r="J3" s="28">
        <f>VLOOKUP(A3,'DECRETO DE LIQUIDACIÓN-DESAGREG'!$A$1:$P$500,13,0)</f>
        <v>88047917873</v>
      </c>
      <c r="K3" s="5">
        <f t="shared" ref="K3:K36" si="1">J3/E3</f>
        <v>0.82751220712806162</v>
      </c>
      <c r="L3" s="28">
        <f>VLOOKUP(A3,'DECRETO DE LIQUIDACIÓN-DESAGREG'!$A$1:$P$500,14,0)</f>
        <v>88047917873</v>
      </c>
      <c r="M3" s="5">
        <f t="shared" ref="M3:M36" si="2">L3/E3</f>
        <v>0.82751220712806162</v>
      </c>
      <c r="N3" s="28">
        <f>VLOOKUP(A3,'DECRETO DE LIQUIDACIÓN-DESAGREG'!$A$1:$P$500,15,0)</f>
        <v>88047917873</v>
      </c>
      <c r="O3" s="28">
        <f>VLOOKUP(A3,'DECRETO DE LIQUIDACIÓN-DESAGREG'!$A$1:$P$500,16,0)</f>
        <v>88047917873</v>
      </c>
      <c r="P3" s="7">
        <f t="shared" ref="P3:P12" si="3">N3/E3</f>
        <v>0.82751220712806162</v>
      </c>
      <c r="Q3" s="29" t="s">
        <v>123</v>
      </c>
      <c r="R3" s="29" t="s">
        <v>123</v>
      </c>
    </row>
    <row r="4" spans="1:18" ht="30" customHeight="1" x14ac:dyDescent="0.25">
      <c r="A4" t="str">
        <f t="shared" ref="A4:A60" si="4">CONCATENATE(B4,C4)</f>
        <v>A-01-01-01-001-00320</v>
      </c>
      <c r="B4" s="30" t="s">
        <v>33</v>
      </c>
      <c r="C4" s="31">
        <v>20</v>
      </c>
      <c r="D4" s="32" t="s">
        <v>34</v>
      </c>
      <c r="E4" s="28">
        <f>VLOOKUP(A4,'DECRETO DE LIQUIDACIÓN-DESAGREG'!$A$1:$P$500,9,0)</f>
        <v>5363613000</v>
      </c>
      <c r="F4" s="28">
        <f>VLOOKUP(A4,'DECRETO DE LIQUIDACIÓN-DESAGREG'!$A$1:$P$500,10,0)</f>
        <v>0</v>
      </c>
      <c r="G4" s="28">
        <f>VLOOKUP(A4,'DECRETO DE LIQUIDACIÓN-DESAGREG'!$A$1:$P$500,11,0)</f>
        <v>4408058461</v>
      </c>
      <c r="H4" s="5">
        <f t="shared" si="0"/>
        <v>0.82184498788409976</v>
      </c>
      <c r="I4" s="28">
        <f>VLOOKUP(A4,'DECRETO DE LIQUIDACIÓN-DESAGREG'!$A$1:$P$500,12,0)</f>
        <v>955554539</v>
      </c>
      <c r="J4" s="28">
        <f>VLOOKUP(A4,'DECRETO DE LIQUIDACIÓN-DESAGREG'!$A$1:$P$500,13,0)</f>
        <v>4408058461</v>
      </c>
      <c r="K4" s="5">
        <f t="shared" si="1"/>
        <v>0.82184498788409976</v>
      </c>
      <c r="L4" s="28">
        <f>VLOOKUP(A4,'DECRETO DE LIQUIDACIÓN-DESAGREG'!$A$1:$P$500,14,0)</f>
        <v>4408058461</v>
      </c>
      <c r="M4" s="5">
        <f t="shared" si="2"/>
        <v>0.82184498788409976</v>
      </c>
      <c r="N4" s="28">
        <f>VLOOKUP(A4,'DECRETO DE LIQUIDACIÓN-DESAGREG'!$A$1:$P$500,15,0)</f>
        <v>4408058461</v>
      </c>
      <c r="O4" s="28">
        <f>VLOOKUP(A4,'DECRETO DE LIQUIDACIÓN-DESAGREG'!$A$1:$P$500,16,0)</f>
        <v>4408058461</v>
      </c>
      <c r="P4" s="7">
        <f t="shared" si="3"/>
        <v>0.82184498788409976</v>
      </c>
    </row>
    <row r="5" spans="1:18" ht="30" customHeight="1" x14ac:dyDescent="0.25">
      <c r="A5" t="str">
        <f t="shared" si="4"/>
        <v>A-01-01-01-001-00420</v>
      </c>
      <c r="B5" s="30" t="s">
        <v>35</v>
      </c>
      <c r="C5" s="31">
        <v>20</v>
      </c>
      <c r="D5" s="32" t="s">
        <v>36</v>
      </c>
      <c r="E5" s="28">
        <f>VLOOKUP(A5,'DECRETO DE LIQUIDACIÓN-DESAGREG'!$A$1:$P$500,9,0)</f>
        <v>780694775</v>
      </c>
      <c r="F5" s="28">
        <f>VLOOKUP(A5,'DECRETO DE LIQUIDACIÓN-DESAGREG'!$A$1:$P$500,10,0)</f>
        <v>0</v>
      </c>
      <c r="G5" s="28">
        <f>VLOOKUP(A5,'DECRETO DE LIQUIDACIÓN-DESAGREG'!$A$1:$P$500,11,0)</f>
        <v>625622451</v>
      </c>
      <c r="H5" s="5">
        <f t="shared" si="0"/>
        <v>0.80136625866363709</v>
      </c>
      <c r="I5" s="28">
        <f>VLOOKUP(A5,'DECRETO DE LIQUIDACIÓN-DESAGREG'!$A$1:$P$500,12,0)</f>
        <v>155072324</v>
      </c>
      <c r="J5" s="28">
        <f>VLOOKUP(A5,'DECRETO DE LIQUIDACIÓN-DESAGREG'!$A$1:$P$500,13,0)</f>
        <v>620662516</v>
      </c>
      <c r="K5" s="5">
        <f t="shared" si="1"/>
        <v>0.79501302669791785</v>
      </c>
      <c r="L5" s="28">
        <f>VLOOKUP(A5,'DECRETO DE LIQUIDACIÓN-DESAGREG'!$A$1:$P$500,14,0)</f>
        <v>620662516</v>
      </c>
      <c r="M5" s="5">
        <f t="shared" si="2"/>
        <v>0.79501302669791785</v>
      </c>
      <c r="N5" s="28">
        <f>VLOOKUP(A5,'DECRETO DE LIQUIDACIÓN-DESAGREG'!$A$1:$P$500,15,0)</f>
        <v>620662516</v>
      </c>
      <c r="O5" s="28">
        <f>VLOOKUP(A5,'DECRETO DE LIQUIDACIÓN-DESAGREG'!$A$1:$P$500,16,0)</f>
        <v>620662516</v>
      </c>
      <c r="P5" s="7">
        <f t="shared" si="3"/>
        <v>0.79501302669791785</v>
      </c>
    </row>
    <row r="6" spans="1:18" ht="30" customHeight="1" x14ac:dyDescent="0.25">
      <c r="A6" t="str">
        <f t="shared" si="4"/>
        <v>A-01-01-01-001-00520</v>
      </c>
      <c r="B6" s="30" t="s">
        <v>37</v>
      </c>
      <c r="C6" s="31">
        <v>20</v>
      </c>
      <c r="D6" s="32" t="s">
        <v>93</v>
      </c>
      <c r="E6" s="28">
        <f>VLOOKUP(A6,'DECRETO DE LIQUIDACIÓN-DESAGREG'!$A$1:$P$500,9,0)</f>
        <v>1367410758</v>
      </c>
      <c r="F6" s="28">
        <f>VLOOKUP(A6,'DECRETO DE LIQUIDACIÓN-DESAGREG'!$A$1:$P$500,10,0)</f>
        <v>0</v>
      </c>
      <c r="G6" s="28">
        <f>VLOOKUP(A6,'DECRETO DE LIQUIDACIÓN-DESAGREG'!$A$1:$P$500,11,0)</f>
        <v>1092190764</v>
      </c>
      <c r="H6" s="5">
        <f t="shared" si="0"/>
        <v>0.79872909995052122</v>
      </c>
      <c r="I6" s="28">
        <f>VLOOKUP(A6,'DECRETO DE LIQUIDACIÓN-DESAGREG'!$A$1:$P$500,12,0)</f>
        <v>275219994</v>
      </c>
      <c r="J6" s="28">
        <f>VLOOKUP(A6,'DECRETO DE LIQUIDACIÓN-DESAGREG'!$A$1:$P$500,13,0)</f>
        <v>1087260964</v>
      </c>
      <c r="K6" s="5">
        <f t="shared" si="1"/>
        <v>0.79512389209972856</v>
      </c>
      <c r="L6" s="28">
        <f>VLOOKUP(A6,'DECRETO DE LIQUIDACIÓN-DESAGREG'!$A$1:$P$500,14,0)</f>
        <v>1087260964</v>
      </c>
      <c r="M6" s="5">
        <f t="shared" si="2"/>
        <v>0.79512389209972856</v>
      </c>
      <c r="N6" s="28">
        <f>VLOOKUP(A6,'DECRETO DE LIQUIDACIÓN-DESAGREG'!$A$1:$P$500,15,0)</f>
        <v>1087260964</v>
      </c>
      <c r="O6" s="28">
        <f>VLOOKUP(A6,'DECRETO DE LIQUIDACIÓN-DESAGREG'!$A$1:$P$500,16,0)</f>
        <v>1087260964</v>
      </c>
      <c r="P6" s="7">
        <f t="shared" si="3"/>
        <v>0.79512389209972856</v>
      </c>
    </row>
    <row r="7" spans="1:18" ht="30" customHeight="1" x14ac:dyDescent="0.25">
      <c r="A7" t="str">
        <f t="shared" si="4"/>
        <v>A-01-01-01-001-00620</v>
      </c>
      <c r="B7" s="30" t="s">
        <v>39</v>
      </c>
      <c r="C7" s="31">
        <v>20</v>
      </c>
      <c r="D7" s="32" t="s">
        <v>40</v>
      </c>
      <c r="E7" s="28">
        <f>VLOOKUP(A7,'DECRETO DE LIQUIDACIÓN-DESAGREG'!$A$1:$P$500,9,0)</f>
        <v>5726874000</v>
      </c>
      <c r="F7" s="28">
        <f>VLOOKUP(A7,'DECRETO DE LIQUIDACIÓN-DESAGREG'!$A$1:$P$500,10,0)</f>
        <v>0</v>
      </c>
      <c r="G7" s="28">
        <f>VLOOKUP(A7,'DECRETO DE LIQUIDACIÓN-DESAGREG'!$A$1:$P$500,11,0)</f>
        <v>5641156956</v>
      </c>
      <c r="H7" s="5">
        <f t="shared" si="0"/>
        <v>0.98503248997620696</v>
      </c>
      <c r="I7" s="28">
        <f>VLOOKUP(A7,'DECRETO DE LIQUIDACIÓN-DESAGREG'!$A$1:$P$500,12,0)</f>
        <v>85717044</v>
      </c>
      <c r="J7" s="28">
        <f>VLOOKUP(A7,'DECRETO DE LIQUIDACIÓN-DESAGREG'!$A$1:$P$500,13,0)</f>
        <v>5629307512</v>
      </c>
      <c r="K7" s="5">
        <f t="shared" si="1"/>
        <v>0.98296339538812971</v>
      </c>
      <c r="L7" s="28">
        <f>VLOOKUP(A7,'DECRETO DE LIQUIDACIÓN-DESAGREG'!$A$1:$P$500,14,0)</f>
        <v>5628945933</v>
      </c>
      <c r="M7" s="5">
        <f t="shared" si="2"/>
        <v>0.98290025815130555</v>
      </c>
      <c r="N7" s="28">
        <f>VLOOKUP(A7,'DECRETO DE LIQUIDACIÓN-DESAGREG'!$A$1:$P$500,15,0)</f>
        <v>5628945933</v>
      </c>
      <c r="O7" s="28">
        <f>VLOOKUP(A7,'DECRETO DE LIQUIDACIÓN-DESAGREG'!$A$1:$P$500,16,0)</f>
        <v>5628945933</v>
      </c>
      <c r="P7" s="7">
        <f t="shared" si="3"/>
        <v>0.98290025815130555</v>
      </c>
    </row>
    <row r="8" spans="1:18" ht="30" customHeight="1" x14ac:dyDescent="0.25">
      <c r="A8" t="str">
        <f t="shared" si="4"/>
        <v>A-01-01-01-001-00720</v>
      </c>
      <c r="B8" s="30" t="s">
        <v>41</v>
      </c>
      <c r="C8" s="31">
        <v>20</v>
      </c>
      <c r="D8" s="32" t="s">
        <v>42</v>
      </c>
      <c r="E8" s="28">
        <f>VLOOKUP(A8,'DECRETO DE LIQUIDACIÓN-DESAGREG'!$A$1:$P$500,9,0)</f>
        <v>4273543460</v>
      </c>
      <c r="F8" s="28">
        <f>VLOOKUP(A8,'DECRETO DE LIQUIDACIÓN-DESAGREG'!$A$1:$P$500,10,0)</f>
        <v>0</v>
      </c>
      <c r="G8" s="28">
        <f>VLOOKUP(A8,'DECRETO DE LIQUIDACIÓN-DESAGREG'!$A$1:$P$500,11,0)</f>
        <v>3499932730</v>
      </c>
      <c r="H8" s="5">
        <f t="shared" si="0"/>
        <v>0.81897674909804241</v>
      </c>
      <c r="I8" s="28">
        <f>VLOOKUP(A8,'DECRETO DE LIQUIDACIÓN-DESAGREG'!$A$1:$P$500,12,0)</f>
        <v>773610730</v>
      </c>
      <c r="J8" s="28">
        <f>VLOOKUP(A8,'DECRETO DE LIQUIDACIÓN-DESAGREG'!$A$1:$P$500,13,0)</f>
        <v>3491410317</v>
      </c>
      <c r="K8" s="5">
        <f t="shared" si="1"/>
        <v>0.81698252274238015</v>
      </c>
      <c r="L8" s="28">
        <f>VLOOKUP(A8,'DECRETO DE LIQUIDACIÓN-DESAGREG'!$A$1:$P$500,14,0)</f>
        <v>3490537379</v>
      </c>
      <c r="M8" s="5">
        <f t="shared" si="2"/>
        <v>0.81677825712342234</v>
      </c>
      <c r="N8" s="28">
        <f>VLOOKUP(A8,'DECRETO DE LIQUIDACIÓN-DESAGREG'!$A$1:$P$500,15,0)</f>
        <v>3490537379</v>
      </c>
      <c r="O8" s="28">
        <f>VLOOKUP(A8,'DECRETO DE LIQUIDACIÓN-DESAGREG'!$A$1:$P$500,16,0)</f>
        <v>3490537379</v>
      </c>
      <c r="P8" s="7">
        <f t="shared" si="3"/>
        <v>0.81677825712342234</v>
      </c>
    </row>
    <row r="9" spans="1:18" ht="30" customHeight="1" x14ac:dyDescent="0.25">
      <c r="A9" t="str">
        <f t="shared" si="4"/>
        <v>A-01-01-01-001-00820</v>
      </c>
      <c r="B9" s="30" t="s">
        <v>43</v>
      </c>
      <c r="C9" s="31">
        <v>20</v>
      </c>
      <c r="D9" s="32" t="s">
        <v>44</v>
      </c>
      <c r="E9" s="28">
        <f>VLOOKUP(A9,'DECRETO DE LIQUIDACIÓN-DESAGREG'!$A$1:$P$500,9,0)</f>
        <v>127589654</v>
      </c>
      <c r="F9" s="28">
        <f>VLOOKUP(A9,'DECRETO DE LIQUIDACIÓN-DESAGREG'!$A$1:$P$500,10,0)</f>
        <v>0</v>
      </c>
      <c r="G9" s="28">
        <f>VLOOKUP(A9,'DECRETO DE LIQUIDACIÓN-DESAGREG'!$A$1:$P$500,11,0)</f>
        <v>79317292</v>
      </c>
      <c r="H9" s="5">
        <f t="shared" si="0"/>
        <v>0.62165927654290842</v>
      </c>
      <c r="I9" s="28">
        <f>VLOOKUP(A9,'DECRETO DE LIQUIDACIÓN-DESAGREG'!$A$1:$P$500,12,0)</f>
        <v>48272362</v>
      </c>
      <c r="J9" s="28">
        <f>VLOOKUP(A9,'DECRETO DE LIQUIDACIÓN-DESAGREG'!$A$1:$P$500,13,0)</f>
        <v>79317292</v>
      </c>
      <c r="K9" s="5">
        <f t="shared" si="1"/>
        <v>0.62165927654290842</v>
      </c>
      <c r="L9" s="28">
        <f>VLOOKUP(A9,'DECRETO DE LIQUIDACIÓN-DESAGREG'!$A$1:$P$500,14,0)</f>
        <v>79317292</v>
      </c>
      <c r="M9" s="5">
        <f t="shared" si="2"/>
        <v>0.62165927654290842</v>
      </c>
      <c r="N9" s="28">
        <f>VLOOKUP(A9,'DECRETO DE LIQUIDACIÓN-DESAGREG'!$A$1:$P$500,15,0)</f>
        <v>79317292</v>
      </c>
      <c r="O9" s="28">
        <f>VLOOKUP(A9,'DECRETO DE LIQUIDACIÓN-DESAGREG'!$A$1:$P$500,16,0)</f>
        <v>79317292</v>
      </c>
      <c r="P9" s="7">
        <f t="shared" si="3"/>
        <v>0.62165927654290842</v>
      </c>
    </row>
    <row r="10" spans="1:18" ht="30" customHeight="1" x14ac:dyDescent="0.25">
      <c r="A10" t="str">
        <f t="shared" si="4"/>
        <v>A-01-01-01-001-00920</v>
      </c>
      <c r="B10" s="30" t="s">
        <v>45</v>
      </c>
      <c r="C10" s="31">
        <v>20</v>
      </c>
      <c r="D10" s="32" t="s">
        <v>46</v>
      </c>
      <c r="E10" s="28">
        <f>VLOOKUP(A10,'DECRETO DE LIQUIDACIÓN-DESAGREG'!$A$1:$P$500,9,0)</f>
        <v>12977901271</v>
      </c>
      <c r="F10" s="28">
        <f>VLOOKUP(A10,'DECRETO DE LIQUIDACIÓN-DESAGREG'!$A$1:$P$500,10,0)</f>
        <v>0</v>
      </c>
      <c r="G10" s="28">
        <f>VLOOKUP(A10,'DECRETO DE LIQUIDACIÓN-DESAGREG'!$A$1:$P$500,11,0)</f>
        <v>217686214</v>
      </c>
      <c r="H10" s="5">
        <f t="shared" si="0"/>
        <v>1.6773606876362559E-2</v>
      </c>
      <c r="I10" s="28">
        <f>VLOOKUP(A10,'DECRETO DE LIQUIDACIÓN-DESAGREG'!$A$1:$P$500,12,0)</f>
        <v>12760215057</v>
      </c>
      <c r="J10" s="28">
        <f>VLOOKUP(A10,'DECRETO DE LIQUIDACIÓN-DESAGREG'!$A$1:$P$500,13,0)</f>
        <v>207039134</v>
      </c>
      <c r="K10" s="5">
        <f t="shared" si="1"/>
        <v>1.5953206121442992E-2</v>
      </c>
      <c r="L10" s="28">
        <f>VLOOKUP(A10,'DECRETO DE LIQUIDACIÓN-DESAGREG'!$A$1:$P$500,14,0)</f>
        <v>204800621</v>
      </c>
      <c r="M10" s="5">
        <f t="shared" si="2"/>
        <v>1.5780719603534114E-2</v>
      </c>
      <c r="N10" s="28">
        <f>VLOOKUP(A10,'DECRETO DE LIQUIDACIÓN-DESAGREG'!$A$1:$P$500,15,0)</f>
        <v>204800621</v>
      </c>
      <c r="O10" s="28">
        <f>VLOOKUP(A10,'DECRETO DE LIQUIDACIÓN-DESAGREG'!$A$1:$P$500,16,0)</f>
        <v>204800621</v>
      </c>
      <c r="P10" s="7">
        <f t="shared" si="3"/>
        <v>1.5780719603534114E-2</v>
      </c>
    </row>
    <row r="11" spans="1:18" ht="30" customHeight="1" x14ac:dyDescent="0.25">
      <c r="A11" t="str">
        <f t="shared" si="4"/>
        <v>A-01-01-01-001-01020</v>
      </c>
      <c r="B11" s="30" t="s">
        <v>47</v>
      </c>
      <c r="C11" s="31">
        <v>20</v>
      </c>
      <c r="D11" s="32" t="s">
        <v>48</v>
      </c>
      <c r="E11" s="28">
        <f>VLOOKUP(A11,'DECRETO DE LIQUIDACIÓN-DESAGREG'!$A$1:$P$500,9,0)</f>
        <v>6556848795</v>
      </c>
      <c r="F11" s="28">
        <f>VLOOKUP(A11,'DECRETO DE LIQUIDACIÓN-DESAGREG'!$A$1:$P$500,10,0)</f>
        <v>0</v>
      </c>
      <c r="G11" s="28">
        <f>VLOOKUP(A11,'DECRETO DE LIQUIDACIÓN-DESAGREG'!$A$1:$P$500,11,0)</f>
        <v>4372935465</v>
      </c>
      <c r="H11" s="5">
        <f t="shared" si="0"/>
        <v>0.66692638517676839</v>
      </c>
      <c r="I11" s="28">
        <f>VLOOKUP(A11,'DECRETO DE LIQUIDACIÓN-DESAGREG'!$A$1:$P$500,12,0)</f>
        <v>2183913330</v>
      </c>
      <c r="J11" s="28">
        <f>VLOOKUP(A11,'DECRETO DE LIQUIDACIÓN-DESAGREG'!$A$1:$P$500,13,0)</f>
        <v>4364038073</v>
      </c>
      <c r="K11" s="5">
        <f t="shared" si="1"/>
        <v>0.66556942358162152</v>
      </c>
      <c r="L11" s="28">
        <f>VLOOKUP(A11,'DECRETO DE LIQUIDACIÓN-DESAGREG'!$A$1:$P$500,14,0)</f>
        <v>4362174882</v>
      </c>
      <c r="M11" s="5">
        <f t="shared" si="2"/>
        <v>0.66528526406258237</v>
      </c>
      <c r="N11" s="28">
        <f>VLOOKUP(A11,'DECRETO DE LIQUIDACIÓN-DESAGREG'!$A$1:$P$500,15,0)</f>
        <v>4362174882</v>
      </c>
      <c r="O11" s="28">
        <f>VLOOKUP(A11,'DECRETO DE LIQUIDACIÓN-DESAGREG'!$A$1:$P$500,16,0)</f>
        <v>4362174882</v>
      </c>
      <c r="P11" s="7">
        <f t="shared" si="3"/>
        <v>0.66528526406258237</v>
      </c>
    </row>
    <row r="12" spans="1:18" ht="30" customHeight="1" x14ac:dyDescent="0.25">
      <c r="A12" t="str">
        <f t="shared" si="4"/>
        <v>A-01-01-01-002-00220</v>
      </c>
      <c r="B12" s="30" t="s">
        <v>115</v>
      </c>
      <c r="C12" s="31">
        <v>20</v>
      </c>
      <c r="D12" s="32" t="s">
        <v>116</v>
      </c>
      <c r="E12" s="28">
        <f>VLOOKUP(A12,'DECRETO DE LIQUIDACIÓN-DESAGREG'!$A$1:$P$500,9,0)</f>
        <v>11405765330</v>
      </c>
      <c r="F12" s="28">
        <f>VLOOKUP(A12,'DECRETO DE LIQUIDACIÓN-DESAGREG'!$A$1:$P$500,10,0)</f>
        <v>0</v>
      </c>
      <c r="G12" s="28">
        <f>VLOOKUP(A12,'DECRETO DE LIQUIDACIÓN-DESAGREG'!$A$1:$P$500,11,0)</f>
        <v>11159767333</v>
      </c>
      <c r="H12" s="5">
        <f t="shared" si="0"/>
        <v>0.97843213586439792</v>
      </c>
      <c r="I12" s="28">
        <f>VLOOKUP(A12,'DECRETO DE LIQUIDACIÓN-DESAGREG'!$A$1:$P$500,12,0)</f>
        <v>245997997</v>
      </c>
      <c r="J12" s="28">
        <f>VLOOKUP(A12,'DECRETO DE LIQUIDACIÓN-DESAGREG'!$A$1:$P$500,13,0)</f>
        <v>11150843565</v>
      </c>
      <c r="K12" s="5">
        <f t="shared" si="1"/>
        <v>0.9776497448768745</v>
      </c>
      <c r="L12" s="28">
        <f>VLOOKUP(A12,'DECRETO DE LIQUIDACIÓN-DESAGREG'!$A$1:$P$500,14,0)</f>
        <v>11150627701</v>
      </c>
      <c r="M12" s="5">
        <f t="shared" si="2"/>
        <v>0.97763081900967008</v>
      </c>
      <c r="N12" s="28">
        <f>VLOOKUP(A12,'DECRETO DE LIQUIDACIÓN-DESAGREG'!$A$1:$P$500,15,0)</f>
        <v>11150627701</v>
      </c>
      <c r="O12" s="28">
        <f>VLOOKUP(A12,'DECRETO DE LIQUIDACIÓN-DESAGREG'!$A$1:$P$500,16,0)</f>
        <v>11150627701</v>
      </c>
      <c r="P12" s="7">
        <f t="shared" si="3"/>
        <v>0.97763081900967008</v>
      </c>
    </row>
    <row r="13" spans="1:18" ht="30" customHeight="1" x14ac:dyDescent="0.25">
      <c r="B13" s="106" t="s">
        <v>356</v>
      </c>
      <c r="C13" s="107"/>
      <c r="D13" s="108"/>
      <c r="E13" s="28">
        <v>6150000000</v>
      </c>
      <c r="F13" s="28"/>
      <c r="G13" s="28">
        <v>6150000000</v>
      </c>
      <c r="H13" s="5"/>
      <c r="I13" s="28"/>
      <c r="J13" s="28"/>
      <c r="K13" s="5"/>
      <c r="L13" s="28"/>
      <c r="M13" s="5"/>
      <c r="N13" s="28"/>
      <c r="O13" s="28"/>
      <c r="P13" s="7"/>
    </row>
    <row r="14" spans="1:18" ht="30" customHeight="1" x14ac:dyDescent="0.25">
      <c r="A14" t="str">
        <f t="shared" si="4"/>
        <v>A-01-01-02-00120</v>
      </c>
      <c r="B14" s="30" t="s">
        <v>49</v>
      </c>
      <c r="C14" s="31">
        <v>20</v>
      </c>
      <c r="D14" s="32" t="s">
        <v>50</v>
      </c>
      <c r="E14" s="33">
        <f>VLOOKUP(A14,'DECRETO DE LIQUIDACIÓN-DESAGREG'!$A$1:$P$500,9,0)</f>
        <v>16305515883</v>
      </c>
      <c r="F14" s="33">
        <f>VLOOKUP(A14,'DECRETO DE LIQUIDACIÓN-DESAGREG'!$A$1:$P$500,10,0)</f>
        <v>0</v>
      </c>
      <c r="G14" s="33">
        <f>VLOOKUP(A14,'DECRETO DE LIQUIDACIÓN-DESAGREG'!$A$1:$P$500,11,0)</f>
        <v>13697706900</v>
      </c>
      <c r="H14" s="6">
        <f t="shared" si="0"/>
        <v>0.84006584019099451</v>
      </c>
      <c r="I14" s="33">
        <f>VLOOKUP(A14,'DECRETO DE LIQUIDACIÓN-DESAGREG'!$A$1:$P$500,12,0)</f>
        <v>2607808983</v>
      </c>
      <c r="J14" s="33">
        <f>VLOOKUP(A14,'DECRETO DE LIQUIDACIÓN-DESAGREG'!$A$1:$P$500,13,0)</f>
        <v>13697706900</v>
      </c>
      <c r="K14" s="6">
        <f t="shared" si="1"/>
        <v>0.84006584019099451</v>
      </c>
      <c r="L14" s="33">
        <f>VLOOKUP(A14,'DECRETO DE LIQUIDACIÓN-DESAGREG'!$A$1:$P$500,14,0)</f>
        <v>13697706900</v>
      </c>
      <c r="M14" s="6">
        <f t="shared" si="2"/>
        <v>0.84006584019099451</v>
      </c>
      <c r="N14" s="33">
        <f>VLOOKUP(A14,'DECRETO DE LIQUIDACIÓN-DESAGREG'!$A$1:$P$500,15,0)</f>
        <v>13697706900</v>
      </c>
      <c r="O14" s="33">
        <f>VLOOKUP(A14,'DECRETO DE LIQUIDACIÓN-DESAGREG'!$A$1:$P$500,16,0)</f>
        <v>13697706900</v>
      </c>
      <c r="P14" s="8">
        <f t="shared" ref="P14:P20" si="5">N14/E14</f>
        <v>0.84006584019099451</v>
      </c>
    </row>
    <row r="15" spans="1:18" ht="30" customHeight="1" x14ac:dyDescent="0.25">
      <c r="A15" t="str">
        <f t="shared" si="4"/>
        <v>A-01-01-02-00220</v>
      </c>
      <c r="B15" s="30" t="s">
        <v>51</v>
      </c>
      <c r="C15" s="31">
        <v>20</v>
      </c>
      <c r="D15" s="32" t="s">
        <v>52</v>
      </c>
      <c r="E15" s="33">
        <f>VLOOKUP(A15,'DECRETO DE LIQUIDACIÓN-DESAGREG'!$A$1:$P$500,9,0)</f>
        <v>11632317917</v>
      </c>
      <c r="F15" s="33">
        <f>VLOOKUP(A15,'DECRETO DE LIQUIDACIÓN-DESAGREG'!$A$1:$P$500,10,0)</f>
        <v>0</v>
      </c>
      <c r="G15" s="33">
        <f>VLOOKUP(A15,'DECRETO DE LIQUIDACIÓN-DESAGREG'!$A$1:$P$500,11,0)</f>
        <v>9748082300</v>
      </c>
      <c r="H15" s="6">
        <f t="shared" si="0"/>
        <v>0.83801718363918754</v>
      </c>
      <c r="I15" s="33">
        <f>VLOOKUP(A15,'DECRETO DE LIQUIDACIÓN-DESAGREG'!$A$1:$P$500,12,0)</f>
        <v>1884235617</v>
      </c>
      <c r="J15" s="33">
        <f>VLOOKUP(A15,'DECRETO DE LIQUIDACIÓN-DESAGREG'!$A$1:$P$500,13,0)</f>
        <v>9748082300</v>
      </c>
      <c r="K15" s="6">
        <f t="shared" si="1"/>
        <v>0.83801718363918754</v>
      </c>
      <c r="L15" s="33">
        <f>VLOOKUP(A15,'DECRETO DE LIQUIDACIÓN-DESAGREG'!$A$1:$P$500,14,0)</f>
        <v>9748082300</v>
      </c>
      <c r="M15" s="6">
        <f t="shared" si="2"/>
        <v>0.83801718363918754</v>
      </c>
      <c r="N15" s="33">
        <f>VLOOKUP(A15,'DECRETO DE LIQUIDACIÓN-DESAGREG'!$A$1:$P$500,15,0)</f>
        <v>9748082300</v>
      </c>
      <c r="O15" s="33">
        <f>VLOOKUP(A15,'DECRETO DE LIQUIDACIÓN-DESAGREG'!$A$1:$P$500,16,0)</f>
        <v>9748082300</v>
      </c>
      <c r="P15" s="8">
        <f t="shared" si="5"/>
        <v>0.83801718363918754</v>
      </c>
    </row>
    <row r="16" spans="1:18" ht="30" customHeight="1" x14ac:dyDescent="0.25">
      <c r="A16" t="str">
        <f t="shared" si="4"/>
        <v>A-01-01-02-00320</v>
      </c>
      <c r="B16" s="30" t="s">
        <v>53</v>
      </c>
      <c r="C16" s="31">
        <v>20</v>
      </c>
      <c r="D16" s="32" t="s">
        <v>99</v>
      </c>
      <c r="E16" s="33">
        <f>VLOOKUP(A16,'DECRETO DE LIQUIDACIÓN-DESAGREG'!$A$1:$P$500,9,0)</f>
        <v>12572140386</v>
      </c>
      <c r="F16" s="33">
        <f>VLOOKUP(A16,'DECRETO DE LIQUIDACIÓN-DESAGREG'!$A$1:$P$500,10,0)</f>
        <v>0</v>
      </c>
      <c r="G16" s="33">
        <f>VLOOKUP(A16,'DECRETO DE LIQUIDACIÓN-DESAGREG'!$A$1:$P$500,11,0)</f>
        <v>10300917582</v>
      </c>
      <c r="H16" s="6">
        <f t="shared" si="0"/>
        <v>0.81934477867196165</v>
      </c>
      <c r="I16" s="33">
        <f>VLOOKUP(A16,'DECRETO DE LIQUIDACIÓN-DESAGREG'!$A$1:$P$500,12,0)</f>
        <v>2271222804</v>
      </c>
      <c r="J16" s="33">
        <f>VLOOKUP(A16,'DECRETO DE LIQUIDACIÓN-DESAGREG'!$A$1:$P$500,13,0)</f>
        <v>10288363410</v>
      </c>
      <c r="K16" s="6">
        <f t="shared" si="1"/>
        <v>0.81834620789446855</v>
      </c>
      <c r="L16" s="33">
        <f>VLOOKUP(A16,'DECRETO DE LIQUIDACIÓN-DESAGREG'!$A$1:$P$500,14,0)</f>
        <v>10288363410</v>
      </c>
      <c r="M16" s="6">
        <f t="shared" si="2"/>
        <v>0.81834620789446855</v>
      </c>
      <c r="N16" s="33">
        <f>VLOOKUP(A16,'DECRETO DE LIQUIDACIÓN-DESAGREG'!$A$1:$P$500,15,0)</f>
        <v>10288363410</v>
      </c>
      <c r="O16" s="33">
        <f>VLOOKUP(A16,'DECRETO DE LIQUIDACIÓN-DESAGREG'!$A$1:$P$500,16,0)</f>
        <v>10288363410</v>
      </c>
      <c r="P16" s="8">
        <f t="shared" si="5"/>
        <v>0.81834620789446855</v>
      </c>
    </row>
    <row r="17" spans="1:20" ht="30" customHeight="1" x14ac:dyDescent="0.25">
      <c r="A17" t="str">
        <f t="shared" si="4"/>
        <v>A-01-01-02-00420</v>
      </c>
      <c r="B17" s="30" t="s">
        <v>54</v>
      </c>
      <c r="C17" s="31">
        <v>20</v>
      </c>
      <c r="D17" s="32" t="s">
        <v>55</v>
      </c>
      <c r="E17" s="33">
        <f>VLOOKUP(A17,'DECRETO DE LIQUIDACIÓN-DESAGREG'!$A$1:$P$500,9,0)</f>
        <v>5614677708</v>
      </c>
      <c r="F17" s="33">
        <f>VLOOKUP(A17,'DECRETO DE LIQUIDACIÓN-DESAGREG'!$A$1:$P$500,10,0)</f>
        <v>0</v>
      </c>
      <c r="G17" s="33">
        <f>VLOOKUP(A17,'DECRETO DE LIQUIDACIÓN-DESAGREG'!$A$1:$P$500,11,0)</f>
        <v>4946993800</v>
      </c>
      <c r="H17" s="6">
        <f t="shared" si="0"/>
        <v>0.8810824159953724</v>
      </c>
      <c r="I17" s="33">
        <f>VLOOKUP(A17,'DECRETO DE LIQUIDACIÓN-DESAGREG'!$A$1:$P$500,12,0)</f>
        <v>667683908</v>
      </c>
      <c r="J17" s="33">
        <f>VLOOKUP(A17,'DECRETO DE LIQUIDACIÓN-DESAGREG'!$A$1:$P$500,13,0)</f>
        <v>4946993800</v>
      </c>
      <c r="K17" s="6">
        <f t="shared" si="1"/>
        <v>0.8810824159953724</v>
      </c>
      <c r="L17" s="33">
        <f>VLOOKUP(A17,'DECRETO DE LIQUIDACIÓN-DESAGREG'!$A$1:$P$500,14,0)</f>
        <v>4946993800</v>
      </c>
      <c r="M17" s="6">
        <f t="shared" si="2"/>
        <v>0.8810824159953724</v>
      </c>
      <c r="N17" s="33">
        <f>VLOOKUP(A17,'DECRETO DE LIQUIDACIÓN-DESAGREG'!$A$1:$P$500,15,0)</f>
        <v>4946993800</v>
      </c>
      <c r="O17" s="33">
        <f>VLOOKUP(A17,'DECRETO DE LIQUIDACIÓN-DESAGREG'!$A$1:$P$500,16,0)</f>
        <v>4946993800</v>
      </c>
      <c r="P17" s="8">
        <f t="shared" si="5"/>
        <v>0.8810824159953724</v>
      </c>
    </row>
    <row r="18" spans="1:20" ht="30" customHeight="1" x14ac:dyDescent="0.25">
      <c r="A18" t="str">
        <f t="shared" si="4"/>
        <v>A-01-01-02-00520</v>
      </c>
      <c r="B18" s="30" t="s">
        <v>56</v>
      </c>
      <c r="C18" s="31">
        <v>20</v>
      </c>
      <c r="D18" s="32" t="s">
        <v>57</v>
      </c>
      <c r="E18" s="33">
        <f>VLOOKUP(A18,'DECRETO DE LIQUIDACIÓN-DESAGREG'!$A$1:$P$500,9,0)</f>
        <v>681042292</v>
      </c>
      <c r="F18" s="33">
        <f>VLOOKUP(A18,'DECRETO DE LIQUIDACIÓN-DESAGREG'!$A$1:$P$500,10,0)</f>
        <v>0</v>
      </c>
      <c r="G18" s="33">
        <f>VLOOKUP(A18,'DECRETO DE LIQUIDACIÓN-DESAGREG'!$A$1:$P$500,11,0)</f>
        <v>574367500</v>
      </c>
      <c r="H18" s="6">
        <f t="shared" si="0"/>
        <v>0.8433653926443675</v>
      </c>
      <c r="I18" s="33">
        <f>VLOOKUP(A18,'DECRETO DE LIQUIDACIÓN-DESAGREG'!$A$1:$P$500,12,0)</f>
        <v>106674792</v>
      </c>
      <c r="J18" s="33">
        <f>VLOOKUP(A18,'DECRETO DE LIQUIDACIÓN-DESAGREG'!$A$1:$P$500,13,0)</f>
        <v>574313100</v>
      </c>
      <c r="K18" s="6">
        <f t="shared" si="1"/>
        <v>0.84328551507928973</v>
      </c>
      <c r="L18" s="33">
        <f>VLOOKUP(A18,'DECRETO DE LIQUIDACIÓN-DESAGREG'!$A$1:$P$500,14,0)</f>
        <v>574313100</v>
      </c>
      <c r="M18" s="6">
        <f t="shared" si="2"/>
        <v>0.84328551507928973</v>
      </c>
      <c r="N18" s="33">
        <f>VLOOKUP(A18,'DECRETO DE LIQUIDACIÓN-DESAGREG'!$A$1:$P$500,15,0)</f>
        <v>574313100</v>
      </c>
      <c r="O18" s="33">
        <f>VLOOKUP(A18,'DECRETO DE LIQUIDACIÓN-DESAGREG'!$A$1:$P$500,16,0)</f>
        <v>574313100</v>
      </c>
      <c r="P18" s="8">
        <f t="shared" si="5"/>
        <v>0.84328551507928973</v>
      </c>
    </row>
    <row r="19" spans="1:20" ht="30" customHeight="1" x14ac:dyDescent="0.25">
      <c r="A19" t="str">
        <f t="shared" si="4"/>
        <v>A-01-01-02-00620</v>
      </c>
      <c r="B19" s="30" t="s">
        <v>58</v>
      </c>
      <c r="C19" s="31">
        <v>20</v>
      </c>
      <c r="D19" s="32" t="s">
        <v>59</v>
      </c>
      <c r="E19" s="33">
        <f>VLOOKUP(A19,'DECRETO DE LIQUIDACIÓN-DESAGREG'!$A$1:$P$500,9,0)</f>
        <v>4248000000</v>
      </c>
      <c r="F19" s="33">
        <f>VLOOKUP(A19,'DECRETO DE LIQUIDACIÓN-DESAGREG'!$A$1:$P$500,10,0)</f>
        <v>0</v>
      </c>
      <c r="G19" s="33">
        <f>VLOOKUP(A19,'DECRETO DE LIQUIDACIÓN-DESAGREG'!$A$1:$P$500,11,0)</f>
        <v>3710534000</v>
      </c>
      <c r="H19" s="6">
        <f t="shared" si="0"/>
        <v>0.87347787193973636</v>
      </c>
      <c r="I19" s="33">
        <f>VLOOKUP(A19,'DECRETO DE LIQUIDACIÓN-DESAGREG'!$A$1:$P$500,12,0)</f>
        <v>537466000</v>
      </c>
      <c r="J19" s="33">
        <f>VLOOKUP(A19,'DECRETO DE LIQUIDACIÓN-DESAGREG'!$A$1:$P$500,13,0)</f>
        <v>3710534000</v>
      </c>
      <c r="K19" s="6">
        <f t="shared" si="1"/>
        <v>0.87347787193973636</v>
      </c>
      <c r="L19" s="33">
        <f>VLOOKUP(A19,'DECRETO DE LIQUIDACIÓN-DESAGREG'!$A$1:$P$500,14,0)</f>
        <v>3710534000</v>
      </c>
      <c r="M19" s="6">
        <f t="shared" si="2"/>
        <v>0.87347787193973636</v>
      </c>
      <c r="N19" s="33">
        <f>VLOOKUP(A19,'DECRETO DE LIQUIDACIÓN-DESAGREG'!$A$1:$P$500,15,0)</f>
        <v>3710534000</v>
      </c>
      <c r="O19" s="33">
        <f>VLOOKUP(A19,'DECRETO DE LIQUIDACIÓN-DESAGREG'!$A$1:$P$500,16,0)</f>
        <v>3710534000</v>
      </c>
      <c r="P19" s="8">
        <f t="shared" si="5"/>
        <v>0.87347787193973636</v>
      </c>
    </row>
    <row r="20" spans="1:20" ht="30" customHeight="1" x14ac:dyDescent="0.25">
      <c r="A20" t="str">
        <f t="shared" si="4"/>
        <v>A-01-01-02-00720</v>
      </c>
      <c r="B20" s="30" t="s">
        <v>60</v>
      </c>
      <c r="C20" s="31">
        <v>20</v>
      </c>
      <c r="D20" s="32" t="s">
        <v>61</v>
      </c>
      <c r="E20" s="33">
        <f>VLOOKUP(A20,'DECRETO DE LIQUIDACIÓN-DESAGREG'!$A$1:$P$500,9,0)</f>
        <v>2808293075</v>
      </c>
      <c r="F20" s="33">
        <f>VLOOKUP(A20,'DECRETO DE LIQUIDACIÓN-DESAGREG'!$A$1:$P$500,10,0)</f>
        <v>0</v>
      </c>
      <c r="G20" s="33">
        <f>VLOOKUP(A20,'DECRETO DE LIQUIDACIÓN-DESAGREG'!$A$1:$P$500,11,0)</f>
        <v>2474256600</v>
      </c>
      <c r="H20" s="6">
        <f t="shared" si="0"/>
        <v>0.88105355599326118</v>
      </c>
      <c r="I20" s="33">
        <f>VLOOKUP(A20,'DECRETO DE LIQUIDACIÓN-DESAGREG'!$A$1:$P$500,12,0)</f>
        <v>334036475</v>
      </c>
      <c r="J20" s="33">
        <f>VLOOKUP(A20,'DECRETO DE LIQUIDACIÓN-DESAGREG'!$A$1:$P$500,13,0)</f>
        <v>2474256600</v>
      </c>
      <c r="K20" s="6">
        <f t="shared" si="1"/>
        <v>0.88105355599326118</v>
      </c>
      <c r="L20" s="33">
        <f>VLOOKUP(A20,'DECRETO DE LIQUIDACIÓN-DESAGREG'!$A$1:$P$500,14,0)</f>
        <v>2474256600</v>
      </c>
      <c r="M20" s="6">
        <f t="shared" si="2"/>
        <v>0.88105355599326118</v>
      </c>
      <c r="N20" s="33">
        <f>VLOOKUP(A20,'DECRETO DE LIQUIDACIÓN-DESAGREG'!$A$1:$P$500,15,0)</f>
        <v>2474256600</v>
      </c>
      <c r="O20" s="33">
        <f>VLOOKUP(A20,'DECRETO DE LIQUIDACIÓN-DESAGREG'!$A$1:$P$500,16,0)</f>
        <v>2474256600</v>
      </c>
      <c r="P20" s="8">
        <f t="shared" si="5"/>
        <v>0.88105355599326118</v>
      </c>
    </row>
    <row r="21" spans="1:20" ht="30" customHeight="1" x14ac:dyDescent="0.25">
      <c r="B21" s="106" t="s">
        <v>356</v>
      </c>
      <c r="C21" s="107"/>
      <c r="D21" s="108"/>
      <c r="E21" s="33">
        <v>123000000</v>
      </c>
      <c r="F21" s="33"/>
      <c r="G21" s="33">
        <v>123000000</v>
      </c>
      <c r="H21" s="6"/>
      <c r="I21" s="33"/>
      <c r="J21" s="33"/>
      <c r="K21" s="6"/>
      <c r="L21" s="33"/>
      <c r="M21" s="6"/>
      <c r="N21" s="33"/>
      <c r="O21" s="33"/>
      <c r="P21" s="8"/>
    </row>
    <row r="22" spans="1:20" ht="30" customHeight="1" x14ac:dyDescent="0.25">
      <c r="A22" t="str">
        <f t="shared" si="4"/>
        <v>A-01-01-03-001-00120</v>
      </c>
      <c r="B22" s="30" t="s">
        <v>62</v>
      </c>
      <c r="C22" s="31">
        <v>20</v>
      </c>
      <c r="D22" s="32" t="s">
        <v>63</v>
      </c>
      <c r="E22" s="33">
        <f>VLOOKUP(A22,'DECRETO DE LIQUIDACIÓN-DESAGREG'!$A$1:$P$500,9,0)</f>
        <v>6871955815</v>
      </c>
      <c r="F22" s="33">
        <f>VLOOKUP(A22,'DECRETO DE LIQUIDACIÓN-DESAGREG'!$A$1:$P$500,10,0)</f>
        <v>0</v>
      </c>
      <c r="G22" s="33">
        <f>VLOOKUP(A22,'DECRETO DE LIQUIDACIÓN-DESAGREG'!$A$1:$P$500,11,0)</f>
        <v>5825385762</v>
      </c>
      <c r="H22" s="6">
        <f t="shared" si="0"/>
        <v>0.84770419351131987</v>
      </c>
      <c r="I22" s="33">
        <f>VLOOKUP(A22,'DECRETO DE LIQUIDACIÓN-DESAGREG'!$A$1:$P$500,12,0)</f>
        <v>1046570053</v>
      </c>
      <c r="J22" s="33">
        <f>VLOOKUP(A22,'DECRETO DE LIQUIDACIÓN-DESAGREG'!$A$1:$P$500,13,0)</f>
        <v>5818228544</v>
      </c>
      <c r="K22" s="6">
        <f t="shared" si="1"/>
        <v>0.84666268244915954</v>
      </c>
      <c r="L22" s="33">
        <f>VLOOKUP(A22,'DECRETO DE LIQUIDACIÓN-DESAGREG'!$A$1:$P$500,14,0)</f>
        <v>5815371651</v>
      </c>
      <c r="M22" s="6">
        <f t="shared" si="2"/>
        <v>0.84624695029416452</v>
      </c>
      <c r="N22" s="33">
        <f>VLOOKUP(A22,'DECRETO DE LIQUIDACIÓN-DESAGREG'!$A$1:$P$500,15,0)</f>
        <v>5815371651</v>
      </c>
      <c r="O22" s="33">
        <f>VLOOKUP(A22,'DECRETO DE LIQUIDACIÓN-DESAGREG'!$A$1:$P$500,16,0)</f>
        <v>5815371651</v>
      </c>
      <c r="P22" s="8">
        <f>N22/E22</f>
        <v>0.84624695029416452</v>
      </c>
    </row>
    <row r="23" spans="1:20" ht="30" customHeight="1" x14ac:dyDescent="0.25">
      <c r="A23" t="str">
        <f t="shared" si="4"/>
        <v>A-01-01-03-001-00220</v>
      </c>
      <c r="B23" s="30" t="s">
        <v>64</v>
      </c>
      <c r="C23" s="31">
        <v>20</v>
      </c>
      <c r="D23" s="32" t="s">
        <v>65</v>
      </c>
      <c r="E23" s="33">
        <f>VLOOKUP(A23,'DECRETO DE LIQUIDACIÓN-DESAGREG'!$A$1:$P$500,9,0)</f>
        <v>1072892473</v>
      </c>
      <c r="F23" s="33">
        <f>VLOOKUP(A23,'DECRETO DE LIQUIDACIÓN-DESAGREG'!$A$1:$P$500,10,0)</f>
        <v>0</v>
      </c>
      <c r="G23" s="33">
        <f>VLOOKUP(A23,'DECRETO DE LIQUIDACIÓN-DESAGREG'!$A$1:$P$500,11,0)</f>
        <v>550250609</v>
      </c>
      <c r="H23" s="6">
        <f t="shared" si="0"/>
        <v>0.51286650139449719</v>
      </c>
      <c r="I23" s="33">
        <f>VLOOKUP(A23,'DECRETO DE LIQUIDACIÓN-DESAGREG'!$A$1:$P$500,12,0)</f>
        <v>522641864</v>
      </c>
      <c r="J23" s="33">
        <f>VLOOKUP(A23,'DECRETO DE LIQUIDACIÓN-DESAGREG'!$A$1:$P$500,13,0)</f>
        <v>540250609</v>
      </c>
      <c r="K23" s="6">
        <f t="shared" si="1"/>
        <v>0.50354590287073442</v>
      </c>
      <c r="L23" s="33">
        <f>VLOOKUP(A23,'DECRETO DE LIQUIDACIÓN-DESAGREG'!$A$1:$P$500,14,0)</f>
        <v>540250609</v>
      </c>
      <c r="M23" s="6">
        <f t="shared" si="2"/>
        <v>0.50354590287073442</v>
      </c>
      <c r="N23" s="33">
        <f>VLOOKUP(A23,'DECRETO DE LIQUIDACIÓN-DESAGREG'!$A$1:$P$500,15,0)</f>
        <v>540250609</v>
      </c>
      <c r="O23" s="33">
        <f>VLOOKUP(A23,'DECRETO DE LIQUIDACIÓN-DESAGREG'!$A$1:$P$500,16,0)</f>
        <v>540250609</v>
      </c>
      <c r="P23" s="8">
        <f>N23/E23</f>
        <v>0.50354590287073442</v>
      </c>
    </row>
    <row r="24" spans="1:20" ht="30" customHeight="1" x14ac:dyDescent="0.25">
      <c r="A24" t="str">
        <f t="shared" si="4"/>
        <v>A-01-01-03-001-00320</v>
      </c>
      <c r="B24" s="30" t="s">
        <v>66</v>
      </c>
      <c r="C24" s="31">
        <v>20</v>
      </c>
      <c r="D24" s="32" t="s">
        <v>67</v>
      </c>
      <c r="E24" s="33">
        <f>VLOOKUP(A24,'DECRETO DE LIQUIDACIÓN-DESAGREG'!$A$1:$P$500,9,0)</f>
        <v>614354000</v>
      </c>
      <c r="F24" s="33">
        <f>VLOOKUP(A24,'DECRETO DE LIQUIDACIÓN-DESAGREG'!$A$1:$P$500,10,0)</f>
        <v>0</v>
      </c>
      <c r="G24" s="33">
        <f>VLOOKUP(A24,'DECRETO DE LIQUIDACIÓN-DESAGREG'!$A$1:$P$500,11,0)</f>
        <v>472575894</v>
      </c>
      <c r="H24" s="6">
        <f t="shared" si="0"/>
        <v>0.76922408578767287</v>
      </c>
      <c r="I24" s="33">
        <f>VLOOKUP(A24,'DECRETO DE LIQUIDACIÓN-DESAGREG'!$A$1:$P$500,12,0)</f>
        <v>141778106</v>
      </c>
      <c r="J24" s="33">
        <f>VLOOKUP(A24,'DECRETO DE LIQUIDACIÓN-DESAGREG'!$A$1:$P$500,13,0)</f>
        <v>467990293</v>
      </c>
      <c r="K24" s="6">
        <f t="shared" si="1"/>
        <v>0.76175998365763065</v>
      </c>
      <c r="L24" s="33">
        <f>VLOOKUP(A24,'DECRETO DE LIQUIDACIÓN-DESAGREG'!$A$1:$P$500,14,0)</f>
        <v>467803600</v>
      </c>
      <c r="M24" s="6">
        <f t="shared" si="2"/>
        <v>0.76145609860113228</v>
      </c>
      <c r="N24" s="33">
        <f>VLOOKUP(A24,'DECRETO DE LIQUIDACIÓN-DESAGREG'!$A$1:$P$500,15,0)</f>
        <v>467803600</v>
      </c>
      <c r="O24" s="33">
        <f>VLOOKUP(A24,'DECRETO DE LIQUIDACIÓN-DESAGREG'!$A$1:$P$500,16,0)</f>
        <v>467803600</v>
      </c>
      <c r="P24" s="8">
        <f>N24/E24</f>
        <v>0.76145609860113228</v>
      </c>
    </row>
    <row r="25" spans="1:20" ht="30" customHeight="1" x14ac:dyDescent="0.25">
      <c r="A25" t="str">
        <f t="shared" si="4"/>
        <v>A-01-01-03-00220</v>
      </c>
      <c r="B25" s="30" t="s">
        <v>68</v>
      </c>
      <c r="C25" s="31">
        <v>20</v>
      </c>
      <c r="D25" s="32" t="s">
        <v>69</v>
      </c>
      <c r="E25" s="33">
        <f>VLOOKUP(A25,'DECRETO DE LIQUIDACIÓN-DESAGREG'!$A$1:$P$500,9,0)</f>
        <v>579170000</v>
      </c>
      <c r="F25" s="33">
        <f>VLOOKUP(A25,'DECRETO DE LIQUIDACIÓN-DESAGREG'!$A$1:$P$500,10,0)</f>
        <v>0</v>
      </c>
      <c r="G25" s="33">
        <f>VLOOKUP(A25,'DECRETO DE LIQUIDACIÓN-DESAGREG'!$A$1:$P$500,11,0)</f>
        <v>572764632</v>
      </c>
      <c r="H25" s="6">
        <f t="shared" si="0"/>
        <v>0.98894043545073118</v>
      </c>
      <c r="I25" s="33">
        <f>VLOOKUP(A25,'DECRETO DE LIQUIDACIÓN-DESAGREG'!$A$1:$P$500,12,0)</f>
        <v>6405368</v>
      </c>
      <c r="J25" s="33">
        <f>VLOOKUP(A25,'DECRETO DE LIQUIDACIÓN-DESAGREG'!$A$1:$P$500,13,0)</f>
        <v>572764632</v>
      </c>
      <c r="K25" s="6">
        <f t="shared" si="1"/>
        <v>0.98894043545073118</v>
      </c>
      <c r="L25" s="33">
        <f>VLOOKUP(A25,'DECRETO DE LIQUIDACIÓN-DESAGREG'!$A$1:$P$500,14,0)</f>
        <v>572764632</v>
      </c>
      <c r="M25" s="6">
        <f t="shared" si="2"/>
        <v>0.98894043545073118</v>
      </c>
      <c r="N25" s="33">
        <f>VLOOKUP(A25,'DECRETO DE LIQUIDACIÓN-DESAGREG'!$A$1:$P$500,15,0)</f>
        <v>572764632</v>
      </c>
      <c r="O25" s="33">
        <f>VLOOKUP(A25,'DECRETO DE LIQUIDACIÓN-DESAGREG'!$A$1:$P$500,16,0)</f>
        <v>572764632</v>
      </c>
      <c r="P25" s="8">
        <f>N25/E25</f>
        <v>0.98894043545073118</v>
      </c>
    </row>
    <row r="26" spans="1:20" ht="30" customHeight="1" x14ac:dyDescent="0.25">
      <c r="A26" t="str">
        <f t="shared" si="4"/>
        <v>A-01-01-03-01620</v>
      </c>
      <c r="B26" s="30" t="s">
        <v>70</v>
      </c>
      <c r="C26" s="31">
        <v>20</v>
      </c>
      <c r="D26" s="32" t="s">
        <v>71</v>
      </c>
      <c r="E26" s="33">
        <f>VLOOKUP(A26,'DECRETO DE LIQUIDACIÓN-DESAGREG'!$A$1:$P$500,9,0)</f>
        <v>1267304919</v>
      </c>
      <c r="F26" s="33">
        <f>VLOOKUP(A26,'DECRETO DE LIQUIDACIÓN-DESAGREG'!$A$1:$P$500,10,0)</f>
        <v>0</v>
      </c>
      <c r="G26" s="33">
        <f>VLOOKUP(A26,'DECRETO DE LIQUIDACIÓN-DESAGREG'!$A$1:$P$500,11,0)</f>
        <v>959098270</v>
      </c>
      <c r="H26" s="6">
        <f t="shared" si="0"/>
        <v>0.75680150500544219</v>
      </c>
      <c r="I26" s="33">
        <f>VLOOKUP(A26,'DECRETO DE LIQUIDACIÓN-DESAGREG'!$A$1:$P$500,12,0)</f>
        <v>308206649</v>
      </c>
      <c r="J26" s="33">
        <f>VLOOKUP(A26,'DECRETO DE LIQUIDACIÓN-DESAGREG'!$A$1:$P$500,13,0)</f>
        <v>959098270</v>
      </c>
      <c r="K26" s="6">
        <f t="shared" si="1"/>
        <v>0.75680150500544219</v>
      </c>
      <c r="L26" s="33">
        <f>VLOOKUP(A26,'DECRETO DE LIQUIDACIÓN-DESAGREG'!$A$1:$P$500,14,0)</f>
        <v>959098270</v>
      </c>
      <c r="M26" s="6">
        <f t="shared" si="2"/>
        <v>0.75680150500544219</v>
      </c>
      <c r="N26" s="33">
        <f>VLOOKUP(A26,'DECRETO DE LIQUIDACIÓN-DESAGREG'!$A$1:$P$500,15,0)</f>
        <v>959098270</v>
      </c>
      <c r="O26" s="33">
        <f>VLOOKUP(A26,'DECRETO DE LIQUIDACIÓN-DESAGREG'!$A$1:$P$500,16,0)</f>
        <v>959098270</v>
      </c>
      <c r="P26" s="8">
        <f>N26/E26</f>
        <v>0.75680150500544219</v>
      </c>
      <c r="S26" s="84" t="s">
        <v>123</v>
      </c>
    </row>
    <row r="27" spans="1:20" ht="30" customHeight="1" x14ac:dyDescent="0.25">
      <c r="A27" t="str">
        <f t="shared" si="4"/>
        <v>A-01-01-0420</v>
      </c>
      <c r="B27" s="30" t="s">
        <v>26</v>
      </c>
      <c r="C27" s="31" t="s">
        <v>12</v>
      </c>
      <c r="D27" s="32" t="s">
        <v>94</v>
      </c>
      <c r="E27" s="33">
        <f>VLOOKUP(A27,'DECRETO DE LIQUIDACIÓN-DESAGREG'!$A$1:$P$500,9,0)</f>
        <v>5149546384</v>
      </c>
      <c r="F27" s="33">
        <f>VLOOKUP(A27,'DECRETO DE LIQUIDACIÓN-DESAGREG'!$A$1:$P$500,10,0)</f>
        <v>5149546384</v>
      </c>
      <c r="G27" s="33">
        <f>VLOOKUP(A27,'DECRETO DE LIQUIDACIÓN-DESAGREG'!$A$1:$P$500,11,0)</f>
        <v>0</v>
      </c>
      <c r="H27" s="6">
        <v>0</v>
      </c>
      <c r="I27" s="33">
        <f>VLOOKUP(A27,'DECRETO DE LIQUIDACIÓN-DESAGREG'!$A$1:$P$500,12,0)</f>
        <v>0</v>
      </c>
      <c r="J27" s="33">
        <f>VLOOKUP(A27,'DECRETO DE LIQUIDACIÓN-DESAGREG'!$A$1:$P$500,13,0)</f>
        <v>0</v>
      </c>
      <c r="K27" s="6">
        <v>0</v>
      </c>
      <c r="L27" s="33">
        <f>VLOOKUP(A27,'DECRETO DE LIQUIDACIÓN-DESAGREG'!$A$1:$P$500,14,0)</f>
        <v>0</v>
      </c>
      <c r="M27" s="6">
        <v>0</v>
      </c>
      <c r="N27" s="33">
        <f>VLOOKUP(A27,'DECRETO DE LIQUIDACIÓN-DESAGREG'!$A$1:$P$500,15,0)</f>
        <v>0</v>
      </c>
      <c r="O27" s="33">
        <f>VLOOKUP(A27,'DECRETO DE LIQUIDACIÓN-DESAGREG'!$A$1:$P$500,16,0)</f>
        <v>0</v>
      </c>
      <c r="P27" s="8">
        <v>0</v>
      </c>
      <c r="S27" s="84" t="s">
        <v>123</v>
      </c>
      <c r="T27" s="84" t="s">
        <v>123</v>
      </c>
    </row>
    <row r="28" spans="1:20" ht="30" customHeight="1" x14ac:dyDescent="0.25">
      <c r="A28" t="str">
        <f t="shared" si="4"/>
        <v>A-01-02-01-001-00120</v>
      </c>
      <c r="B28" s="30" t="s">
        <v>72</v>
      </c>
      <c r="C28" s="31">
        <v>20</v>
      </c>
      <c r="D28" s="32" t="s">
        <v>32</v>
      </c>
      <c r="E28" s="33">
        <f>VLOOKUP(A28,'DECRETO DE LIQUIDACIÓN-DESAGREG'!$A$1:$P$500,9,0)</f>
        <v>3081625367</v>
      </c>
      <c r="F28" s="33">
        <f>VLOOKUP(A28,'DECRETO DE LIQUIDACIÓN-DESAGREG'!$A$1:$P$500,10,0)</f>
        <v>0</v>
      </c>
      <c r="G28" s="33">
        <f>VLOOKUP(A28,'DECRETO DE LIQUIDACIÓN-DESAGREG'!$A$1:$P$500,11,0)</f>
        <v>2572953462</v>
      </c>
      <c r="H28" s="6">
        <f t="shared" si="0"/>
        <v>0.83493389220922776</v>
      </c>
      <c r="I28" s="33">
        <f>VLOOKUP(A28,'DECRETO DE LIQUIDACIÓN-DESAGREG'!$A$1:$P$500,12,0)</f>
        <v>508671905</v>
      </c>
      <c r="J28" s="33">
        <f>VLOOKUP(A28,'DECRETO DE LIQUIDACIÓN-DESAGREG'!$A$1:$P$500,13,0)</f>
        <v>2572953462</v>
      </c>
      <c r="K28" s="6">
        <f t="shared" si="1"/>
        <v>0.83493389220922776</v>
      </c>
      <c r="L28" s="33">
        <f>VLOOKUP(A28,'DECRETO DE LIQUIDACIÓN-DESAGREG'!$A$1:$P$500,14,0)</f>
        <v>2572953462</v>
      </c>
      <c r="M28" s="6">
        <f t="shared" si="2"/>
        <v>0.83493389220922776</v>
      </c>
      <c r="N28" s="33">
        <f>VLOOKUP(A28,'DECRETO DE LIQUIDACIÓN-DESAGREG'!$A$1:$P$500,15,0)</f>
        <v>2572953462</v>
      </c>
      <c r="O28" s="33">
        <f>VLOOKUP(A28,'DECRETO DE LIQUIDACIÓN-DESAGREG'!$A$1:$P$500,16,0)</f>
        <v>2572953462</v>
      </c>
      <c r="P28" s="8">
        <f t="shared" ref="P28:P59" si="6">N28/E28</f>
        <v>0.83493389220922776</v>
      </c>
      <c r="S28" s="84"/>
      <c r="T28" s="84" t="s">
        <v>123</v>
      </c>
    </row>
    <row r="29" spans="1:20" ht="30" customHeight="1" x14ac:dyDescent="0.25">
      <c r="A29" t="str">
        <f t="shared" si="4"/>
        <v>A-01-02-01-001-00320</v>
      </c>
      <c r="B29" s="30" t="s">
        <v>122</v>
      </c>
      <c r="C29" s="31" t="s">
        <v>12</v>
      </c>
      <c r="D29" s="32" t="s">
        <v>34</v>
      </c>
      <c r="E29" s="33">
        <f>VLOOKUP(A29,'DECRETO DE LIQUIDACIÓN-DESAGREG'!$A$1:$P$500,9,0)</f>
        <v>80000000</v>
      </c>
      <c r="F29" s="33">
        <f>VLOOKUP(A29,'DECRETO DE LIQUIDACIÓN-DESAGREG'!$A$1:$P$500,10,0)</f>
        <v>0</v>
      </c>
      <c r="G29" s="33">
        <f>VLOOKUP(A29,'DECRETO DE LIQUIDACIÓN-DESAGREG'!$A$1:$P$500,11,0)</f>
        <v>0</v>
      </c>
      <c r="H29" s="6">
        <f t="shared" si="0"/>
        <v>0</v>
      </c>
      <c r="I29" s="33">
        <f>VLOOKUP(A29,'DECRETO DE LIQUIDACIÓN-DESAGREG'!$A$1:$P$500,12,0)</f>
        <v>80000000</v>
      </c>
      <c r="J29" s="33">
        <f>VLOOKUP(A29,'DECRETO DE LIQUIDACIÓN-DESAGREG'!$A$1:$P$500,13,0)</f>
        <v>0</v>
      </c>
      <c r="K29" s="6">
        <f t="shared" si="1"/>
        <v>0</v>
      </c>
      <c r="L29" s="33">
        <f>VLOOKUP(A29,'DECRETO DE LIQUIDACIÓN-DESAGREG'!$A$1:$P$500,14,0)</f>
        <v>0</v>
      </c>
      <c r="M29" s="6">
        <f t="shared" si="2"/>
        <v>0</v>
      </c>
      <c r="N29" s="33">
        <f>VLOOKUP(A29,'DECRETO DE LIQUIDACIÓN-DESAGREG'!$A$1:$P$500,15,0)</f>
        <v>0</v>
      </c>
      <c r="O29" s="33">
        <f>VLOOKUP(A29,'DECRETO DE LIQUIDACIÓN-DESAGREG'!$A$1:$P$500,16,0)</f>
        <v>0</v>
      </c>
      <c r="P29" s="8">
        <f t="shared" si="6"/>
        <v>0</v>
      </c>
      <c r="S29" s="60" t="s">
        <v>123</v>
      </c>
      <c r="T29" s="84" t="s">
        <v>123</v>
      </c>
    </row>
    <row r="30" spans="1:20" ht="30" customHeight="1" x14ac:dyDescent="0.25">
      <c r="A30" t="str">
        <f t="shared" si="4"/>
        <v>A-01-02-01-001-00420</v>
      </c>
      <c r="B30" s="30" t="s">
        <v>73</v>
      </c>
      <c r="C30" s="31">
        <v>20</v>
      </c>
      <c r="D30" s="32" t="s">
        <v>36</v>
      </c>
      <c r="E30" s="33">
        <f>VLOOKUP(A30,'DECRETO DE LIQUIDACIÓN-DESAGREG'!$A$1:$P$500,9,0)</f>
        <v>1400000</v>
      </c>
      <c r="F30" s="33">
        <f>VLOOKUP(A30,'DECRETO DE LIQUIDACIÓN-DESAGREG'!$A$1:$P$500,10,0)</f>
        <v>0</v>
      </c>
      <c r="G30" s="33">
        <f>VLOOKUP(A30,'DECRETO DE LIQUIDACIÓN-DESAGREG'!$A$1:$P$500,11,0)</f>
        <v>369832</v>
      </c>
      <c r="H30" s="6">
        <f t="shared" si="0"/>
        <v>0.26416571428571428</v>
      </c>
      <c r="I30" s="33">
        <f>VLOOKUP(A30,'DECRETO DE LIQUIDACIÓN-DESAGREG'!$A$1:$P$500,12,0)</f>
        <v>1030168</v>
      </c>
      <c r="J30" s="33">
        <f>VLOOKUP(A30,'DECRETO DE LIQUIDACIÓN-DESAGREG'!$A$1:$P$500,13,0)</f>
        <v>369832</v>
      </c>
      <c r="K30" s="6">
        <f t="shared" si="1"/>
        <v>0.26416571428571428</v>
      </c>
      <c r="L30" s="33">
        <f>VLOOKUP(A30,'DECRETO DE LIQUIDACIÓN-DESAGREG'!$A$1:$P$500,14,0)</f>
        <v>369832</v>
      </c>
      <c r="M30" s="6">
        <f t="shared" si="2"/>
        <v>0.26416571428571428</v>
      </c>
      <c r="N30" s="33">
        <f>VLOOKUP(A30,'DECRETO DE LIQUIDACIÓN-DESAGREG'!$A$1:$P$500,15,0)</f>
        <v>369832</v>
      </c>
      <c r="O30" s="33">
        <f>VLOOKUP(A30,'DECRETO DE LIQUIDACIÓN-DESAGREG'!$A$1:$P$500,16,0)</f>
        <v>369832</v>
      </c>
      <c r="P30" s="8">
        <f t="shared" si="6"/>
        <v>0.26416571428571428</v>
      </c>
      <c r="T30" s="84" t="s">
        <v>123</v>
      </c>
    </row>
    <row r="31" spans="1:20" ht="30" customHeight="1" x14ac:dyDescent="0.25">
      <c r="A31" t="str">
        <f t="shared" si="4"/>
        <v>A-01-02-01-001-00520</v>
      </c>
      <c r="B31" s="30" t="s">
        <v>74</v>
      </c>
      <c r="C31" s="31">
        <v>20</v>
      </c>
      <c r="D31" s="32" t="s">
        <v>38</v>
      </c>
      <c r="E31" s="33">
        <f>VLOOKUP(A31,'DECRETO DE LIQUIDACIÓN-DESAGREG'!$A$1:$P$500,9,0)</f>
        <v>2000000</v>
      </c>
      <c r="F31" s="33">
        <f>VLOOKUP(A31,'DECRETO DE LIQUIDACIÓN-DESAGREG'!$A$1:$P$500,10,0)</f>
        <v>0</v>
      </c>
      <c r="G31" s="33">
        <f>VLOOKUP(A31,'DECRETO DE LIQUIDACIÓN-DESAGREG'!$A$1:$P$500,11,0)</f>
        <v>648000</v>
      </c>
      <c r="H31" s="6">
        <f t="shared" si="0"/>
        <v>0.32400000000000001</v>
      </c>
      <c r="I31" s="33">
        <f>VLOOKUP(A31,'DECRETO DE LIQUIDACIÓN-DESAGREG'!$A$1:$P$500,12,0)</f>
        <v>1352000</v>
      </c>
      <c r="J31" s="33">
        <f>VLOOKUP(A31,'DECRETO DE LIQUIDACIÓN-DESAGREG'!$A$1:$P$500,13,0)</f>
        <v>648000</v>
      </c>
      <c r="K31" s="6">
        <f t="shared" si="1"/>
        <v>0.32400000000000001</v>
      </c>
      <c r="L31" s="33">
        <f>VLOOKUP(A31,'DECRETO DE LIQUIDACIÓN-DESAGREG'!$A$1:$P$500,14,0)</f>
        <v>648000</v>
      </c>
      <c r="M31" s="6">
        <f t="shared" si="2"/>
        <v>0.32400000000000001</v>
      </c>
      <c r="N31" s="33">
        <f>VLOOKUP(A31,'DECRETO DE LIQUIDACIÓN-DESAGREG'!$A$1:$P$500,15,0)</f>
        <v>648000</v>
      </c>
      <c r="O31" s="33">
        <f>VLOOKUP(A31,'DECRETO DE LIQUIDACIÓN-DESAGREG'!$A$1:$P$500,16,0)</f>
        <v>648000</v>
      </c>
      <c r="P31" s="8">
        <f t="shared" si="6"/>
        <v>0.32400000000000001</v>
      </c>
      <c r="T31" s="60" t="s">
        <v>123</v>
      </c>
    </row>
    <row r="32" spans="1:20" ht="30" customHeight="1" x14ac:dyDescent="0.25">
      <c r="A32" t="str">
        <f t="shared" si="4"/>
        <v>A-01-02-01-001-00620</v>
      </c>
      <c r="B32" s="30" t="s">
        <v>75</v>
      </c>
      <c r="C32" s="31">
        <v>20</v>
      </c>
      <c r="D32" s="32" t="s">
        <v>40</v>
      </c>
      <c r="E32" s="33">
        <f>VLOOKUP(A32,'DECRETO DE LIQUIDACIÓN-DESAGREG'!$A$1:$P$500,9,0)</f>
        <v>165000000</v>
      </c>
      <c r="F32" s="33">
        <f>VLOOKUP(A32,'DECRETO DE LIQUIDACIÓN-DESAGREG'!$A$1:$P$500,10,0)</f>
        <v>0</v>
      </c>
      <c r="G32" s="33">
        <f>VLOOKUP(A32,'DECRETO DE LIQUIDACIÓN-DESAGREG'!$A$1:$P$500,11,0)</f>
        <v>144132957</v>
      </c>
      <c r="H32" s="6">
        <f t="shared" si="0"/>
        <v>0.87353307272727276</v>
      </c>
      <c r="I32" s="33">
        <f>VLOOKUP(A32,'DECRETO DE LIQUIDACIÓN-DESAGREG'!$A$1:$P$500,12,0)</f>
        <v>20867043</v>
      </c>
      <c r="J32" s="33">
        <f>VLOOKUP(A32,'DECRETO DE LIQUIDACIÓN-DESAGREG'!$A$1:$P$500,13,0)</f>
        <v>144132957</v>
      </c>
      <c r="K32" s="6">
        <f t="shared" si="1"/>
        <v>0.87353307272727276</v>
      </c>
      <c r="L32" s="33">
        <f>VLOOKUP(A32,'DECRETO DE LIQUIDACIÓN-DESAGREG'!$A$1:$P$500,14,0)</f>
        <v>144132957</v>
      </c>
      <c r="M32" s="6">
        <f t="shared" si="2"/>
        <v>0.87353307272727276</v>
      </c>
      <c r="N32" s="33">
        <f>VLOOKUP(A32,'DECRETO DE LIQUIDACIÓN-DESAGREG'!$A$1:$P$500,15,0)</f>
        <v>144132957</v>
      </c>
      <c r="O32" s="33">
        <f>VLOOKUP(A32,'DECRETO DE LIQUIDACIÓN-DESAGREG'!$A$1:$P$500,16,0)</f>
        <v>144132957</v>
      </c>
      <c r="P32" s="8">
        <f t="shared" si="6"/>
        <v>0.87353307272727276</v>
      </c>
      <c r="T32" t="s">
        <v>123</v>
      </c>
    </row>
    <row r="33" spans="1:16" ht="30" customHeight="1" x14ac:dyDescent="0.25">
      <c r="A33" t="str">
        <f t="shared" si="4"/>
        <v>A-01-02-01-001-00720</v>
      </c>
      <c r="B33" s="30" t="s">
        <v>76</v>
      </c>
      <c r="C33" s="31">
        <v>20</v>
      </c>
      <c r="D33" s="32" t="s">
        <v>42</v>
      </c>
      <c r="E33" s="33">
        <f>VLOOKUP(A33,'DECRETO DE LIQUIDACIÓN-DESAGREG'!$A$1:$P$500,9,0)</f>
        <v>102000000</v>
      </c>
      <c r="F33" s="33">
        <f>VLOOKUP(A33,'DECRETO DE LIQUIDACIÓN-DESAGREG'!$A$1:$P$500,10,0)</f>
        <v>0</v>
      </c>
      <c r="G33" s="33">
        <f>VLOOKUP(A33,'DECRETO DE LIQUIDACIÓN-DESAGREG'!$A$1:$P$500,11,0)</f>
        <v>72650583</v>
      </c>
      <c r="H33" s="6">
        <f t="shared" si="0"/>
        <v>0.71226061764705884</v>
      </c>
      <c r="I33" s="33">
        <f>VLOOKUP(A33,'DECRETO DE LIQUIDACIÓN-DESAGREG'!$A$1:$P$500,12,0)</f>
        <v>29349417</v>
      </c>
      <c r="J33" s="33">
        <f>VLOOKUP(A33,'DECRETO DE LIQUIDACIÓN-DESAGREG'!$A$1:$P$500,13,0)</f>
        <v>72650583</v>
      </c>
      <c r="K33" s="6">
        <f t="shared" si="1"/>
        <v>0.71226061764705884</v>
      </c>
      <c r="L33" s="33">
        <f>VLOOKUP(A33,'DECRETO DE LIQUIDACIÓN-DESAGREG'!$A$1:$P$500,14,0)</f>
        <v>72650583</v>
      </c>
      <c r="M33" s="6">
        <f t="shared" si="2"/>
        <v>0.71226061764705884</v>
      </c>
      <c r="N33" s="33">
        <f>VLOOKUP(A33,'DECRETO DE LIQUIDACIÓN-DESAGREG'!$A$1:$P$500,15,0)</f>
        <v>72650583</v>
      </c>
      <c r="O33" s="33">
        <f>VLOOKUP(A33,'DECRETO DE LIQUIDACIÓN-DESAGREG'!$A$1:$P$500,16,0)</f>
        <v>72650583</v>
      </c>
      <c r="P33" s="8">
        <f t="shared" si="6"/>
        <v>0.71226061764705884</v>
      </c>
    </row>
    <row r="34" spans="1:16" ht="30" customHeight="1" x14ac:dyDescent="0.25">
      <c r="A34" t="str">
        <f t="shared" si="4"/>
        <v>A-01-02-01-001-00920</v>
      </c>
      <c r="B34" s="30" t="s">
        <v>77</v>
      </c>
      <c r="C34" s="31">
        <v>20</v>
      </c>
      <c r="D34" s="32" t="s">
        <v>46</v>
      </c>
      <c r="E34" s="33">
        <f>VLOOKUP(A34,'DECRETO DE LIQUIDACIÓN-DESAGREG'!$A$1:$P$500,9,0)</f>
        <v>377805157</v>
      </c>
      <c r="F34" s="33">
        <f>VLOOKUP(A34,'DECRETO DE LIQUIDACIÓN-DESAGREG'!$A$1:$P$500,10,0)</f>
        <v>0</v>
      </c>
      <c r="G34" s="33">
        <f>VLOOKUP(A34,'DECRETO DE LIQUIDACIÓN-DESAGREG'!$A$1:$P$500,11,0)</f>
        <v>0</v>
      </c>
      <c r="H34" s="6">
        <f t="shared" si="0"/>
        <v>0</v>
      </c>
      <c r="I34" s="33">
        <f>VLOOKUP(A34,'DECRETO DE LIQUIDACIÓN-DESAGREG'!$A$1:$P$500,12,0)</f>
        <v>377805157</v>
      </c>
      <c r="J34" s="33">
        <f>VLOOKUP(A34,'DECRETO DE LIQUIDACIÓN-DESAGREG'!$A$1:$P$500,13,0)</f>
        <v>0</v>
      </c>
      <c r="K34" s="6">
        <f t="shared" si="1"/>
        <v>0</v>
      </c>
      <c r="L34" s="33">
        <f>VLOOKUP(A34,'DECRETO DE LIQUIDACIÓN-DESAGREG'!$A$1:$P$500,14,0)</f>
        <v>0</v>
      </c>
      <c r="M34" s="6">
        <f t="shared" si="2"/>
        <v>0</v>
      </c>
      <c r="N34" s="33">
        <f>VLOOKUP(A34,'DECRETO DE LIQUIDACIÓN-DESAGREG'!$A$1:$P$500,15,0)</f>
        <v>0</v>
      </c>
      <c r="O34" s="33">
        <f>VLOOKUP(A34,'DECRETO DE LIQUIDACIÓN-DESAGREG'!$A$1:$P$500,16,0)</f>
        <v>0</v>
      </c>
      <c r="P34" s="8">
        <f t="shared" si="6"/>
        <v>0</v>
      </c>
    </row>
    <row r="35" spans="1:16" ht="30" customHeight="1" x14ac:dyDescent="0.25">
      <c r="A35" t="str">
        <f t="shared" si="4"/>
        <v>A-01-02-01-001-01020</v>
      </c>
      <c r="B35" s="30" t="s">
        <v>78</v>
      </c>
      <c r="C35" s="31">
        <v>20</v>
      </c>
      <c r="D35" s="32" t="s">
        <v>48</v>
      </c>
      <c r="E35" s="33">
        <f>VLOOKUP(A35,'DECRETO DE LIQUIDACIÓN-DESAGREG'!$A$1:$P$500,9,0)</f>
        <v>234614367</v>
      </c>
      <c r="F35" s="33">
        <f>VLOOKUP(A35,'DECRETO DE LIQUIDACIÓN-DESAGREG'!$A$1:$P$500,10,0)</f>
        <v>0</v>
      </c>
      <c r="G35" s="33">
        <f>VLOOKUP(A35,'DECRETO DE LIQUIDACIÓN-DESAGREG'!$A$1:$P$500,11,0)</f>
        <v>83076841</v>
      </c>
      <c r="H35" s="6">
        <f t="shared" si="0"/>
        <v>0.35409954668291904</v>
      </c>
      <c r="I35" s="33">
        <f>VLOOKUP(A35,'DECRETO DE LIQUIDACIÓN-DESAGREG'!$A$1:$P$500,12,0)</f>
        <v>151537526</v>
      </c>
      <c r="J35" s="33">
        <f>VLOOKUP(A35,'DECRETO DE LIQUIDACIÓN-DESAGREG'!$A$1:$P$500,13,0)</f>
        <v>83076841</v>
      </c>
      <c r="K35" s="6">
        <f t="shared" si="1"/>
        <v>0.35409954668291904</v>
      </c>
      <c r="L35" s="33">
        <f>VLOOKUP(A35,'DECRETO DE LIQUIDACIÓN-DESAGREG'!$A$1:$P$500,14,0)</f>
        <v>83076841</v>
      </c>
      <c r="M35" s="6">
        <f t="shared" si="2"/>
        <v>0.35409954668291904</v>
      </c>
      <c r="N35" s="33">
        <f>VLOOKUP(A35,'DECRETO DE LIQUIDACIÓN-DESAGREG'!$A$1:$P$500,15,0)</f>
        <v>83076841</v>
      </c>
      <c r="O35" s="33">
        <f>VLOOKUP(A35,'DECRETO DE LIQUIDACIÓN-DESAGREG'!$A$1:$P$500,16,0)</f>
        <v>83076841</v>
      </c>
      <c r="P35" s="8">
        <f t="shared" si="6"/>
        <v>0.35409954668291904</v>
      </c>
    </row>
    <row r="36" spans="1:16" ht="30" customHeight="1" x14ac:dyDescent="0.25">
      <c r="A36" t="str">
        <f t="shared" si="4"/>
        <v>A-01-02-01-002-00220</v>
      </c>
      <c r="B36" s="30" t="s">
        <v>117</v>
      </c>
      <c r="C36" s="31">
        <v>20</v>
      </c>
      <c r="D36" s="32" t="s">
        <v>116</v>
      </c>
      <c r="E36" s="33">
        <f>VLOOKUP(A36,'DECRETO DE LIQUIDACIÓN-DESAGREG'!$A$1:$P$500,9,0)</f>
        <v>348262201</v>
      </c>
      <c r="F36" s="33">
        <f>VLOOKUP(A36,'DECRETO DE LIQUIDACIÓN-DESAGREG'!$A$1:$P$500,10,0)</f>
        <v>0</v>
      </c>
      <c r="G36" s="33">
        <f>VLOOKUP(A36,'DECRETO DE LIQUIDACIÓN-DESAGREG'!$A$1:$P$500,11,0)</f>
        <v>308000842</v>
      </c>
      <c r="H36" s="6">
        <f t="shared" si="0"/>
        <v>0.88439354347272392</v>
      </c>
      <c r="I36" s="33">
        <f>VLOOKUP(A36,'DECRETO DE LIQUIDACIÓN-DESAGREG'!$A$1:$P$500,12,0)</f>
        <v>40261359</v>
      </c>
      <c r="J36" s="33">
        <f>VLOOKUP(A36,'DECRETO DE LIQUIDACIÓN-DESAGREG'!$A$1:$P$500,13,0)</f>
        <v>308000842</v>
      </c>
      <c r="K36" s="6">
        <f t="shared" si="1"/>
        <v>0.88439354347272392</v>
      </c>
      <c r="L36" s="33">
        <f>VLOOKUP(A36,'DECRETO DE LIQUIDACIÓN-DESAGREG'!$A$1:$P$500,14,0)</f>
        <v>308000842</v>
      </c>
      <c r="M36" s="6">
        <f t="shared" si="2"/>
        <v>0.88439354347272392</v>
      </c>
      <c r="N36" s="33">
        <f>VLOOKUP(A36,'DECRETO DE LIQUIDACIÓN-DESAGREG'!$A$1:$P$500,15,0)</f>
        <v>308000842</v>
      </c>
      <c r="O36" s="33">
        <f>VLOOKUP(A36,'DECRETO DE LIQUIDACIÓN-DESAGREG'!$A$1:$P$500,16,0)</f>
        <v>308000842</v>
      </c>
      <c r="P36" s="8">
        <f t="shared" si="6"/>
        <v>0.88439354347272392</v>
      </c>
    </row>
    <row r="37" spans="1:16" ht="30" customHeight="1" x14ac:dyDescent="0.25">
      <c r="A37" t="str">
        <f t="shared" si="4"/>
        <v>A-01-02-02-00120</v>
      </c>
      <c r="B37" s="30" t="s">
        <v>79</v>
      </c>
      <c r="C37" s="31">
        <v>20</v>
      </c>
      <c r="D37" s="32" t="s">
        <v>50</v>
      </c>
      <c r="E37" s="33">
        <f>VLOOKUP(A37,'DECRETO DE LIQUIDACIÓN-DESAGREG'!$A$1:$P$500,9,0)</f>
        <v>461046924</v>
      </c>
      <c r="F37" s="33">
        <f>VLOOKUP(A37,'DECRETO DE LIQUIDACIÓN-DESAGREG'!$A$1:$P$500,10,0)</f>
        <v>0</v>
      </c>
      <c r="G37" s="33">
        <f>VLOOKUP(A37,'DECRETO DE LIQUIDACIÓN-DESAGREG'!$A$1:$P$500,11,0)</f>
        <v>375899600</v>
      </c>
      <c r="H37" s="6">
        <f t="shared" ref="H37:H58" si="7">G37/E37</f>
        <v>0.81531744478139068</v>
      </c>
      <c r="I37" s="33">
        <f>VLOOKUP(A37,'DECRETO DE LIQUIDACIÓN-DESAGREG'!$A$1:$P$500,12,0)</f>
        <v>85147324</v>
      </c>
      <c r="J37" s="33">
        <f>VLOOKUP(A37,'DECRETO DE LIQUIDACIÓN-DESAGREG'!$A$1:$P$500,13,0)</f>
        <v>375899600</v>
      </c>
      <c r="K37" s="6">
        <f t="shared" ref="K37:K58" si="8">J37/E37</f>
        <v>0.81531744478139068</v>
      </c>
      <c r="L37" s="33">
        <f>VLOOKUP(A37,'DECRETO DE LIQUIDACIÓN-DESAGREG'!$A$1:$P$500,14,0)</f>
        <v>375899600</v>
      </c>
      <c r="M37" s="6">
        <f t="shared" ref="M37:M58" si="9">L37/E37</f>
        <v>0.81531744478139068</v>
      </c>
      <c r="N37" s="33">
        <f>VLOOKUP(A37,'DECRETO DE LIQUIDACIÓN-DESAGREG'!$A$1:$P$500,15,0)</f>
        <v>375899600</v>
      </c>
      <c r="O37" s="33">
        <f>VLOOKUP(A37,'DECRETO DE LIQUIDACIÓN-DESAGREG'!$A$1:$P$500,16,0)</f>
        <v>375899600</v>
      </c>
      <c r="P37" s="8">
        <f t="shared" si="6"/>
        <v>0.81531744478139068</v>
      </c>
    </row>
    <row r="38" spans="1:16" ht="30" customHeight="1" x14ac:dyDescent="0.25">
      <c r="A38" t="str">
        <f t="shared" si="4"/>
        <v>A-01-02-02-00220</v>
      </c>
      <c r="B38" s="30" t="s">
        <v>80</v>
      </c>
      <c r="C38" s="31">
        <v>20</v>
      </c>
      <c r="D38" s="32" t="s">
        <v>52</v>
      </c>
      <c r="E38" s="33">
        <f>VLOOKUP(A38,'DECRETO DE LIQUIDACIÓN-DESAGREG'!$A$1:$P$500,9,0)</f>
        <v>334299385</v>
      </c>
      <c r="F38" s="33">
        <f>VLOOKUP(A38,'DECRETO DE LIQUIDACIÓN-DESAGREG'!$A$1:$P$500,10,0)</f>
        <v>0</v>
      </c>
      <c r="G38" s="33">
        <f>VLOOKUP(A38,'DECRETO DE LIQUIDACIÓN-DESAGREG'!$A$1:$P$500,11,0)</f>
        <v>266413600</v>
      </c>
      <c r="H38" s="6">
        <f t="shared" si="7"/>
        <v>0.79693116994516755</v>
      </c>
      <c r="I38" s="33">
        <f>VLOOKUP(A38,'DECRETO DE LIQUIDACIÓN-DESAGREG'!$A$1:$P$500,12,0)</f>
        <v>67885785</v>
      </c>
      <c r="J38" s="33">
        <f>VLOOKUP(A38,'DECRETO DE LIQUIDACIÓN-DESAGREG'!$A$1:$P$500,13,0)</f>
        <v>266413600</v>
      </c>
      <c r="K38" s="6">
        <f t="shared" si="8"/>
        <v>0.79693116994516755</v>
      </c>
      <c r="L38" s="33">
        <f>VLOOKUP(A38,'DECRETO DE LIQUIDACIÓN-DESAGREG'!$A$1:$P$500,14,0)</f>
        <v>266413600</v>
      </c>
      <c r="M38" s="6">
        <f t="shared" si="9"/>
        <v>0.79693116994516755</v>
      </c>
      <c r="N38" s="33">
        <f>VLOOKUP(A38,'DECRETO DE LIQUIDACIÓN-DESAGREG'!$A$1:$P$500,15,0)</f>
        <v>266413600</v>
      </c>
      <c r="O38" s="33">
        <f>VLOOKUP(A38,'DECRETO DE LIQUIDACIÓN-DESAGREG'!$A$1:$P$500,16,0)</f>
        <v>266413600</v>
      </c>
      <c r="P38" s="8">
        <f t="shared" si="6"/>
        <v>0.79693116994516755</v>
      </c>
    </row>
    <row r="39" spans="1:16" ht="30" customHeight="1" x14ac:dyDescent="0.25">
      <c r="A39" t="str">
        <f t="shared" si="4"/>
        <v>A-01-02-02-00320</v>
      </c>
      <c r="B39" s="30" t="s">
        <v>81</v>
      </c>
      <c r="C39" s="31">
        <v>20</v>
      </c>
      <c r="D39" s="32" t="s">
        <v>99</v>
      </c>
      <c r="E39" s="33">
        <f>VLOOKUP(A39,'DECRETO DE LIQUIDACIÓN-DESAGREG'!$A$1:$P$500,9,0)</f>
        <v>352000000</v>
      </c>
      <c r="F39" s="33">
        <f>VLOOKUP(A39,'DECRETO DE LIQUIDACIÓN-DESAGREG'!$A$1:$P$500,10,0)</f>
        <v>0</v>
      </c>
      <c r="G39" s="33">
        <f>VLOOKUP(A39,'DECRETO DE LIQUIDACIÓN-DESAGREG'!$A$1:$P$500,11,0)</f>
        <v>271328211</v>
      </c>
      <c r="H39" s="6">
        <f t="shared" ref="H39" si="10">G39/E39</f>
        <v>0.77081878125000003</v>
      </c>
      <c r="I39" s="33">
        <f>VLOOKUP(A39,'DECRETO DE LIQUIDACIÓN-DESAGREG'!$A$1:$P$500,12,0)</f>
        <v>80671789</v>
      </c>
      <c r="J39" s="33">
        <f>VLOOKUP(A39,'DECRETO DE LIQUIDACIÓN-DESAGREG'!$A$1:$P$500,13,0)</f>
        <v>271328031</v>
      </c>
      <c r="K39" s="6">
        <f t="shared" ref="K39" si="11">J39/E39</f>
        <v>0.77081826988636359</v>
      </c>
      <c r="L39" s="33">
        <f>VLOOKUP(A39,'DECRETO DE LIQUIDACIÓN-DESAGREG'!$A$1:$P$500,14,0)</f>
        <v>271328031</v>
      </c>
      <c r="M39" s="6">
        <f t="shared" ref="M39" si="12">L39/E39</f>
        <v>0.77081826988636359</v>
      </c>
      <c r="N39" s="33">
        <f>VLOOKUP(A39,'DECRETO DE LIQUIDACIÓN-DESAGREG'!$A$1:$P$500,15,0)</f>
        <v>271328031</v>
      </c>
      <c r="O39" s="33">
        <f>VLOOKUP(A39,'DECRETO DE LIQUIDACIÓN-DESAGREG'!$A$1:$P$500,16,0)</f>
        <v>271328031</v>
      </c>
      <c r="P39" s="8">
        <f t="shared" si="6"/>
        <v>0.77081826988636359</v>
      </c>
    </row>
    <row r="40" spans="1:16" ht="30" customHeight="1" x14ac:dyDescent="0.25">
      <c r="A40" t="str">
        <f t="shared" si="4"/>
        <v>A-01-02-02-00420</v>
      </c>
      <c r="B40" s="30" t="s">
        <v>82</v>
      </c>
      <c r="C40" s="31">
        <v>20</v>
      </c>
      <c r="D40" s="32" t="s">
        <v>55</v>
      </c>
      <c r="E40" s="33">
        <f>VLOOKUP(A40,'DECRETO DE LIQUIDACIÓN-DESAGREG'!$A$1:$P$500,9,0)</f>
        <v>165000000</v>
      </c>
      <c r="F40" s="33">
        <f>VLOOKUP(A40,'DECRETO DE LIQUIDACIÓN-DESAGREG'!$A$1:$P$500,10,0)</f>
        <v>0</v>
      </c>
      <c r="G40" s="33">
        <f>VLOOKUP(A40,'DECRETO DE LIQUIDACIÓN-DESAGREG'!$A$1:$P$500,11,0)</f>
        <v>132395600</v>
      </c>
      <c r="H40" s="6">
        <f t="shared" si="7"/>
        <v>0.80239757575757575</v>
      </c>
      <c r="I40" s="33">
        <f>VLOOKUP(A40,'DECRETO DE LIQUIDACIÓN-DESAGREG'!$A$1:$P$500,12,0)</f>
        <v>32604400</v>
      </c>
      <c r="J40" s="33">
        <f>VLOOKUP(A40,'DECRETO DE LIQUIDACIÓN-DESAGREG'!$A$1:$P$500,13,0)</f>
        <v>132395600</v>
      </c>
      <c r="K40" s="6">
        <f t="shared" si="8"/>
        <v>0.80239757575757575</v>
      </c>
      <c r="L40" s="33">
        <f>VLOOKUP(A40,'DECRETO DE LIQUIDACIÓN-DESAGREG'!$A$1:$P$500,14,0)</f>
        <v>132395600</v>
      </c>
      <c r="M40" s="6">
        <f t="shared" si="9"/>
        <v>0.80239757575757575</v>
      </c>
      <c r="N40" s="33">
        <f>VLOOKUP(A40,'DECRETO DE LIQUIDACIÓN-DESAGREG'!$A$1:$P$500,15,0)</f>
        <v>132395600</v>
      </c>
      <c r="O40" s="33">
        <f>VLOOKUP(A40,'DECRETO DE LIQUIDACIÓN-DESAGREG'!$A$1:$P$500,16,0)</f>
        <v>132395600</v>
      </c>
      <c r="P40" s="8">
        <f t="shared" si="6"/>
        <v>0.80239757575757575</v>
      </c>
    </row>
    <row r="41" spans="1:16" ht="30" customHeight="1" x14ac:dyDescent="0.25">
      <c r="A41" t="str">
        <f t="shared" si="4"/>
        <v>A-01-02-02-00520</v>
      </c>
      <c r="B41" s="30" t="s">
        <v>83</v>
      </c>
      <c r="C41" s="31">
        <v>20</v>
      </c>
      <c r="D41" s="32" t="s">
        <v>57</v>
      </c>
      <c r="E41" s="33">
        <f>VLOOKUP(A41,'DECRETO DE LIQUIDACIÓN-DESAGREG'!$A$1:$P$500,9,0)</f>
        <v>21000000</v>
      </c>
      <c r="F41" s="33">
        <f>VLOOKUP(A41,'DECRETO DE LIQUIDACIÓN-DESAGREG'!$A$1:$P$500,10,0)</f>
        <v>0</v>
      </c>
      <c r="G41" s="33">
        <f>VLOOKUP(A41,'DECRETO DE LIQUIDACIÓN-DESAGREG'!$A$1:$P$500,11,0)</f>
        <v>15833400</v>
      </c>
      <c r="H41" s="6">
        <f t="shared" si="7"/>
        <v>0.75397142857142863</v>
      </c>
      <c r="I41" s="33">
        <f>VLOOKUP(A41,'DECRETO DE LIQUIDACIÓN-DESAGREG'!$A$1:$P$500,12,0)</f>
        <v>5166600</v>
      </c>
      <c r="J41" s="33">
        <f>VLOOKUP(A41,'DECRETO DE LIQUIDACIÓN-DESAGREG'!$A$1:$P$500,13,0)</f>
        <v>15833400</v>
      </c>
      <c r="K41" s="6">
        <f t="shared" si="8"/>
        <v>0.75397142857142863</v>
      </c>
      <c r="L41" s="33">
        <f>VLOOKUP(A41,'DECRETO DE LIQUIDACIÓN-DESAGREG'!$A$1:$P$500,14,0)</f>
        <v>15833400</v>
      </c>
      <c r="M41" s="6">
        <f t="shared" si="9"/>
        <v>0.75397142857142863</v>
      </c>
      <c r="N41" s="33">
        <f>VLOOKUP(A41,'DECRETO DE LIQUIDACIÓN-DESAGREG'!$A$1:$P$500,15,0)</f>
        <v>15833400</v>
      </c>
      <c r="O41" s="33">
        <f>VLOOKUP(A41,'DECRETO DE LIQUIDACIÓN-DESAGREG'!$A$1:$P$500,16,0)</f>
        <v>15833400</v>
      </c>
      <c r="P41" s="8">
        <f t="shared" si="6"/>
        <v>0.75397142857142863</v>
      </c>
    </row>
    <row r="42" spans="1:16" ht="30" customHeight="1" x14ac:dyDescent="0.25">
      <c r="A42" t="str">
        <f t="shared" si="4"/>
        <v>A-01-02-02-00620</v>
      </c>
      <c r="B42" s="30" t="s">
        <v>84</v>
      </c>
      <c r="C42" s="31">
        <v>20</v>
      </c>
      <c r="D42" s="32" t="s">
        <v>59</v>
      </c>
      <c r="E42" s="33">
        <f>VLOOKUP(A42,'DECRETO DE LIQUIDACIÓN-DESAGREG'!$A$1:$P$500,9,0)</f>
        <v>128000000</v>
      </c>
      <c r="F42" s="33">
        <f>VLOOKUP(A42,'DECRETO DE LIQUIDACIÓN-DESAGREG'!$A$1:$P$500,10,0)</f>
        <v>0</v>
      </c>
      <c r="G42" s="33">
        <f>VLOOKUP(A42,'DECRETO DE LIQUIDACIÓN-DESAGREG'!$A$1:$P$500,11,0)</f>
        <v>99297600</v>
      </c>
      <c r="H42" s="6">
        <f t="shared" si="7"/>
        <v>0.77576250000000002</v>
      </c>
      <c r="I42" s="33">
        <f>VLOOKUP(A42,'DECRETO DE LIQUIDACIÓN-DESAGREG'!$A$1:$P$500,12,0)</f>
        <v>28702400</v>
      </c>
      <c r="J42" s="33">
        <f>VLOOKUP(A42,'DECRETO DE LIQUIDACIÓN-DESAGREG'!$A$1:$P$500,13,0)</f>
        <v>99297600</v>
      </c>
      <c r="K42" s="6">
        <f t="shared" si="8"/>
        <v>0.77576250000000002</v>
      </c>
      <c r="L42" s="33">
        <f>VLOOKUP(A42,'DECRETO DE LIQUIDACIÓN-DESAGREG'!$A$1:$P$500,14,0)</f>
        <v>99297600</v>
      </c>
      <c r="M42" s="6">
        <f t="shared" si="9"/>
        <v>0.77576250000000002</v>
      </c>
      <c r="N42" s="33">
        <f>VLOOKUP(A42,'DECRETO DE LIQUIDACIÓN-DESAGREG'!$A$1:$P$500,15,0)</f>
        <v>99297600</v>
      </c>
      <c r="O42" s="33">
        <f>VLOOKUP(A42,'DECRETO DE LIQUIDACIÓN-DESAGREG'!$A$1:$P$500,16,0)</f>
        <v>99297600</v>
      </c>
      <c r="P42" s="8">
        <f t="shared" si="6"/>
        <v>0.77576250000000002</v>
      </c>
    </row>
    <row r="43" spans="1:16" ht="30" customHeight="1" x14ac:dyDescent="0.25">
      <c r="A43" t="str">
        <f t="shared" si="4"/>
        <v>A-01-02-02-00720</v>
      </c>
      <c r="B43" s="30" t="s">
        <v>85</v>
      </c>
      <c r="C43" s="31">
        <v>20</v>
      </c>
      <c r="D43" s="32" t="s">
        <v>61</v>
      </c>
      <c r="E43" s="33">
        <f>VLOOKUP(A43,'DECRETO DE LIQUIDACIÓN-DESAGREG'!$A$1:$P$500,9,0)</f>
        <v>94700000</v>
      </c>
      <c r="F43" s="33">
        <f>VLOOKUP(A43,'DECRETO DE LIQUIDACIÓN-DESAGREG'!$A$1:$P$500,10,0)</f>
        <v>0</v>
      </c>
      <c r="G43" s="33">
        <f>VLOOKUP(A43,'DECRETO DE LIQUIDACIÓN-DESAGREG'!$A$1:$P$500,11,0)</f>
        <v>66212000</v>
      </c>
      <c r="H43" s="6">
        <f t="shared" si="7"/>
        <v>0.69917634635691661</v>
      </c>
      <c r="I43" s="33">
        <f>VLOOKUP(A43,'DECRETO DE LIQUIDACIÓN-DESAGREG'!$A$1:$P$500,12,0)</f>
        <v>28488000</v>
      </c>
      <c r="J43" s="33">
        <f>VLOOKUP(A43,'DECRETO DE LIQUIDACIÓN-DESAGREG'!$A$1:$P$500,13,0)</f>
        <v>66212000</v>
      </c>
      <c r="K43" s="6">
        <f t="shared" si="8"/>
        <v>0.69917634635691661</v>
      </c>
      <c r="L43" s="33">
        <f>VLOOKUP(A43,'DECRETO DE LIQUIDACIÓN-DESAGREG'!$A$1:$P$500,14,0)</f>
        <v>66212000</v>
      </c>
      <c r="M43" s="6">
        <f t="shared" si="9"/>
        <v>0.69917634635691661</v>
      </c>
      <c r="N43" s="33">
        <f>VLOOKUP(A43,'DECRETO DE LIQUIDACIÓN-DESAGREG'!$A$1:$P$500,15,0)</f>
        <v>66212000</v>
      </c>
      <c r="O43" s="33">
        <f>VLOOKUP(A43,'DECRETO DE LIQUIDACIÓN-DESAGREG'!$A$1:$P$500,16,0)</f>
        <v>66212000</v>
      </c>
      <c r="P43" s="8">
        <f t="shared" si="6"/>
        <v>0.69917634635691661</v>
      </c>
    </row>
    <row r="44" spans="1:16" ht="30" customHeight="1" x14ac:dyDescent="0.25">
      <c r="A44" t="str">
        <f t="shared" si="4"/>
        <v>A-01-02-03-001-00120</v>
      </c>
      <c r="B44" s="30" t="s">
        <v>86</v>
      </c>
      <c r="C44" s="31">
        <v>20</v>
      </c>
      <c r="D44" s="32" t="s">
        <v>63</v>
      </c>
      <c r="E44" s="33">
        <f>VLOOKUP(A44,'DECRETO DE LIQUIDACIÓN-DESAGREG'!$A$1:$P$500,9,0)</f>
        <v>251174452</v>
      </c>
      <c r="F44" s="33">
        <f>VLOOKUP(A44,'DECRETO DE LIQUIDACIÓN-DESAGREG'!$A$1:$P$500,10,0)</f>
        <v>0</v>
      </c>
      <c r="G44" s="33">
        <f>VLOOKUP(A44,'DECRETO DE LIQUIDACIÓN-DESAGREG'!$A$1:$P$500,11,0)</f>
        <v>121720465</v>
      </c>
      <c r="H44" s="6">
        <f t="shared" si="7"/>
        <v>0.48460527745074966</v>
      </c>
      <c r="I44" s="33">
        <f>VLOOKUP(A44,'DECRETO DE LIQUIDACIÓN-DESAGREG'!$A$1:$P$500,12,0)</f>
        <v>129453987</v>
      </c>
      <c r="J44" s="33">
        <f>VLOOKUP(A44,'DECRETO DE LIQUIDACIÓN-DESAGREG'!$A$1:$P$500,13,0)</f>
        <v>121720465</v>
      </c>
      <c r="K44" s="6">
        <f t="shared" si="8"/>
        <v>0.48460527745074966</v>
      </c>
      <c r="L44" s="33">
        <f>VLOOKUP(A44,'DECRETO DE LIQUIDACIÓN-DESAGREG'!$A$1:$P$500,14,0)</f>
        <v>121720465</v>
      </c>
      <c r="M44" s="6">
        <f t="shared" si="9"/>
        <v>0.48460527745074966</v>
      </c>
      <c r="N44" s="33">
        <f>VLOOKUP(A44,'DECRETO DE LIQUIDACIÓN-DESAGREG'!$A$1:$P$500,15,0)</f>
        <v>121720465</v>
      </c>
      <c r="O44" s="33">
        <f>VLOOKUP(A44,'DECRETO DE LIQUIDACIÓN-DESAGREG'!$A$1:$P$500,16,0)</f>
        <v>121720465</v>
      </c>
      <c r="P44" s="8">
        <f t="shared" si="6"/>
        <v>0.48460527745074966</v>
      </c>
    </row>
    <row r="45" spans="1:16" ht="30" customHeight="1" x14ac:dyDescent="0.25">
      <c r="A45" t="str">
        <f t="shared" si="4"/>
        <v>A-01-02-03-001-00220</v>
      </c>
      <c r="B45" s="30" t="s">
        <v>121</v>
      </c>
      <c r="C45" s="31">
        <v>20</v>
      </c>
      <c r="D45" s="32" t="s">
        <v>65</v>
      </c>
      <c r="E45" s="33">
        <f>VLOOKUP(A45,'DECRETO DE LIQUIDACIÓN-DESAGREG'!$A$1:$P$500,9,0)</f>
        <v>18300000</v>
      </c>
      <c r="F45" s="33">
        <f>VLOOKUP(A45,'DECRETO DE LIQUIDACIÓN-DESAGREG'!$A$1:$P$500,10,0)</f>
        <v>0</v>
      </c>
      <c r="G45" s="33">
        <f>VLOOKUP(A45,'DECRETO DE LIQUIDACIÓN-DESAGREG'!$A$1:$P$500,11,0)</f>
        <v>0</v>
      </c>
      <c r="H45" s="6">
        <f t="shared" si="7"/>
        <v>0</v>
      </c>
      <c r="I45" s="33">
        <f>VLOOKUP(A45,'DECRETO DE LIQUIDACIÓN-DESAGREG'!$A$1:$P$500,12,0)</f>
        <v>18300000</v>
      </c>
      <c r="J45" s="33">
        <f>VLOOKUP(A45,'DECRETO DE LIQUIDACIÓN-DESAGREG'!$A$1:$P$500,13,0)</f>
        <v>0</v>
      </c>
      <c r="K45" s="6">
        <f t="shared" si="8"/>
        <v>0</v>
      </c>
      <c r="L45" s="33">
        <f>VLOOKUP(A45,'DECRETO DE LIQUIDACIÓN-DESAGREG'!$A$1:$P$500,14,0)</f>
        <v>0</v>
      </c>
      <c r="M45" s="6">
        <f t="shared" si="9"/>
        <v>0</v>
      </c>
      <c r="N45" s="33">
        <f>VLOOKUP(A45,'DECRETO DE LIQUIDACIÓN-DESAGREG'!$A$1:$P$500,15,0)</f>
        <v>0</v>
      </c>
      <c r="O45" s="33">
        <f>VLOOKUP(A45,'DECRETO DE LIQUIDACIÓN-DESAGREG'!$A$1:$P$500,16,0)</f>
        <v>0</v>
      </c>
      <c r="P45" s="8">
        <f t="shared" si="6"/>
        <v>0</v>
      </c>
    </row>
    <row r="46" spans="1:16" ht="30" customHeight="1" x14ac:dyDescent="0.25">
      <c r="A46" t="str">
        <f t="shared" si="4"/>
        <v>A-01-02-03-001-00320</v>
      </c>
      <c r="B46" s="30" t="s">
        <v>87</v>
      </c>
      <c r="C46" s="31">
        <v>20</v>
      </c>
      <c r="D46" s="32" t="s">
        <v>67</v>
      </c>
      <c r="E46" s="33">
        <f>VLOOKUP(A46,'DECRETO DE LIQUIDACIÓN-DESAGREG'!$A$1:$P$500,9,0)</f>
        <v>139711830</v>
      </c>
      <c r="F46" s="33">
        <f>VLOOKUP(A46,'DECRETO DE LIQUIDACIÓN-DESAGREG'!$A$1:$P$500,10,0)</f>
        <v>0</v>
      </c>
      <c r="G46" s="33">
        <f>VLOOKUP(A46,'DECRETO DE LIQUIDACIÓN-DESAGREG'!$A$1:$P$500,11,0)</f>
        <v>9355062</v>
      </c>
      <c r="H46" s="6">
        <f t="shared" si="7"/>
        <v>6.6959698402060869E-2</v>
      </c>
      <c r="I46" s="33">
        <f>VLOOKUP(A46,'DECRETO DE LIQUIDACIÓN-DESAGREG'!$A$1:$P$500,12,0)</f>
        <v>130356768</v>
      </c>
      <c r="J46" s="33">
        <f>VLOOKUP(A46,'DECRETO DE LIQUIDACIÓN-DESAGREG'!$A$1:$P$500,13,0)</f>
        <v>9355062</v>
      </c>
      <c r="K46" s="6">
        <f t="shared" si="8"/>
        <v>6.6959698402060869E-2</v>
      </c>
      <c r="L46" s="33">
        <f>VLOOKUP(A46,'DECRETO DE LIQUIDACIÓN-DESAGREG'!$A$1:$P$500,14,0)</f>
        <v>9355062</v>
      </c>
      <c r="M46" s="6">
        <f t="shared" si="9"/>
        <v>6.6959698402060869E-2</v>
      </c>
      <c r="N46" s="33">
        <f>VLOOKUP(A46,'DECRETO DE LIQUIDACIÓN-DESAGREG'!$A$1:$P$500,15,0)</f>
        <v>9355062</v>
      </c>
      <c r="O46" s="33">
        <f>VLOOKUP(A46,'DECRETO DE LIQUIDACIÓN-DESAGREG'!$A$1:$P$500,16,0)</f>
        <v>9355062</v>
      </c>
      <c r="P46" s="8">
        <f t="shared" si="6"/>
        <v>6.6959698402060869E-2</v>
      </c>
    </row>
    <row r="47" spans="1:16" ht="30" customHeight="1" x14ac:dyDescent="0.25">
      <c r="A47" t="str">
        <f t="shared" si="4"/>
        <v>A-01-02-03-00220</v>
      </c>
      <c r="B47" s="30" t="s">
        <v>88</v>
      </c>
      <c r="C47" s="31">
        <v>20</v>
      </c>
      <c r="D47" s="32" t="s">
        <v>69</v>
      </c>
      <c r="E47" s="33">
        <f>VLOOKUP(A47,'DECRETO DE LIQUIDACIÓN-DESAGREG'!$A$1:$P$500,9,0)</f>
        <v>98131712</v>
      </c>
      <c r="F47" s="33">
        <f>VLOOKUP(A47,'DECRETO DE LIQUIDACIÓN-DESAGREG'!$A$1:$P$500,10,0)</f>
        <v>0</v>
      </c>
      <c r="G47" s="33">
        <f>VLOOKUP(A47,'DECRETO DE LIQUIDACIÓN-DESAGREG'!$A$1:$P$500,11,0)</f>
        <v>74505370</v>
      </c>
      <c r="H47" s="6">
        <f t="shared" si="7"/>
        <v>0.75923846105935666</v>
      </c>
      <c r="I47" s="33">
        <f>VLOOKUP(A47,'DECRETO DE LIQUIDACIÓN-DESAGREG'!$A$1:$P$500,12,0)</f>
        <v>23626342</v>
      </c>
      <c r="J47" s="33">
        <f>VLOOKUP(A47,'DECRETO DE LIQUIDACIÓN-DESAGREG'!$A$1:$P$500,13,0)</f>
        <v>74505370</v>
      </c>
      <c r="K47" s="6">
        <f t="shared" si="8"/>
        <v>0.75923846105935666</v>
      </c>
      <c r="L47" s="33">
        <f>VLOOKUP(A47,'DECRETO DE LIQUIDACIÓN-DESAGREG'!$A$1:$P$500,14,0)</f>
        <v>74505370</v>
      </c>
      <c r="M47" s="6">
        <f t="shared" si="9"/>
        <v>0.75923846105935666</v>
      </c>
      <c r="N47" s="33">
        <f>VLOOKUP(A47,'DECRETO DE LIQUIDACIÓN-DESAGREG'!$A$1:$P$500,15,0)</f>
        <v>74505370</v>
      </c>
      <c r="O47" s="33">
        <f>VLOOKUP(A47,'DECRETO DE LIQUIDACIÓN-DESAGREG'!$A$1:$P$500,16,0)</f>
        <v>74505370</v>
      </c>
      <c r="P47" s="8">
        <f t="shared" si="6"/>
        <v>0.75923846105935666</v>
      </c>
    </row>
    <row r="48" spans="1:16" ht="30" customHeight="1" thickBot="1" x14ac:dyDescent="0.3">
      <c r="A48" t="str">
        <f t="shared" si="4"/>
        <v>A-01-02-03-01620</v>
      </c>
      <c r="B48" s="30" t="s">
        <v>89</v>
      </c>
      <c r="C48" s="31">
        <v>20</v>
      </c>
      <c r="D48" s="32" t="s">
        <v>71</v>
      </c>
      <c r="E48" s="33">
        <f>VLOOKUP(A48,'DECRETO DE LIQUIDACIÓN-DESAGREG'!$A$1:$P$500,9,0)</f>
        <v>100628643</v>
      </c>
      <c r="F48" s="33">
        <f>VLOOKUP(A48,'DECRETO DE LIQUIDACIÓN-DESAGREG'!$A$1:$P$500,10,0)</f>
        <v>0</v>
      </c>
      <c r="G48" s="33">
        <f>VLOOKUP(A48,'DECRETO DE LIQUIDACIÓN-DESAGREG'!$A$1:$P$500,11,0)</f>
        <v>79559476</v>
      </c>
      <c r="H48" s="6">
        <f t="shared" si="7"/>
        <v>0.79062455408446675</v>
      </c>
      <c r="I48" s="33">
        <f>VLOOKUP(A48,'DECRETO DE LIQUIDACIÓN-DESAGREG'!$A$1:$P$500,12,0)</f>
        <v>21069167</v>
      </c>
      <c r="J48" s="33">
        <f>VLOOKUP(A48,'DECRETO DE LIQUIDACIÓN-DESAGREG'!$A$1:$P$500,13,0)</f>
        <v>79559476</v>
      </c>
      <c r="K48" s="6">
        <f t="shared" si="8"/>
        <v>0.79062455408446675</v>
      </c>
      <c r="L48" s="33">
        <f>VLOOKUP(A48,'DECRETO DE LIQUIDACIÓN-DESAGREG'!$A$1:$P$500,14,0)</f>
        <v>79559476</v>
      </c>
      <c r="M48" s="16">
        <f t="shared" si="9"/>
        <v>0.79062455408446675</v>
      </c>
      <c r="N48" s="33">
        <f>VLOOKUP(A48,'DECRETO DE LIQUIDACIÓN-DESAGREG'!$A$1:$P$500,15,0)</f>
        <v>79559476</v>
      </c>
      <c r="O48" s="33">
        <f>VLOOKUP(A48,'DECRETO DE LIQUIDACIÓN-DESAGREG'!$A$1:$P$500,16,0)</f>
        <v>79559476</v>
      </c>
      <c r="P48" s="8">
        <f t="shared" si="6"/>
        <v>0.79062455408446675</v>
      </c>
    </row>
    <row r="49" spans="1:18" s="37" customFormat="1" ht="30" customHeight="1" thickBot="1" x14ac:dyDescent="0.3">
      <c r="A49" t="str">
        <f t="shared" si="4"/>
        <v>TOTAL PRESUPESTO GASTOS DE PERSONAL</v>
      </c>
      <c r="B49" s="100" t="s">
        <v>23</v>
      </c>
      <c r="C49" s="101"/>
      <c r="D49" s="102"/>
      <c r="E49" s="34">
        <f>SUM(E3:E48)</f>
        <v>237227900000</v>
      </c>
      <c r="F49" s="34">
        <f>SUM(F3:F48)</f>
        <v>5149546384</v>
      </c>
      <c r="G49" s="34">
        <f>SUM(G3:G48)</f>
        <v>183957278508</v>
      </c>
      <c r="H49" s="35">
        <f t="shared" si="7"/>
        <v>0.77544537766426291</v>
      </c>
      <c r="I49" s="34">
        <f>SUM(I3:I48)</f>
        <v>48121075108</v>
      </c>
      <c r="J49" s="34">
        <f>SUM(J3:J48)</f>
        <v>177578790886</v>
      </c>
      <c r="K49" s="35">
        <f t="shared" si="8"/>
        <v>0.7485577829842105</v>
      </c>
      <c r="L49" s="87">
        <f>SUM(L3:L48)</f>
        <v>177570195215</v>
      </c>
      <c r="M49" s="41">
        <f t="shared" si="9"/>
        <v>0.74852154917275748</v>
      </c>
      <c r="N49" s="77">
        <f>SUM(N3:N48)</f>
        <v>177570195215</v>
      </c>
      <c r="O49" s="34">
        <f>SUM(O3:O48)</f>
        <v>177570195215</v>
      </c>
      <c r="P49" s="36">
        <f t="shared" si="6"/>
        <v>0.74852154917275748</v>
      </c>
      <c r="Q49" s="37" t="s">
        <v>123</v>
      </c>
      <c r="R49" s="38" t="s">
        <v>123</v>
      </c>
    </row>
    <row r="50" spans="1:18" s="37" customFormat="1" ht="30" customHeight="1" x14ac:dyDescent="0.25">
      <c r="A50" t="str">
        <f t="shared" si="4"/>
        <v>A-02-01-01-006-00220</v>
      </c>
      <c r="B50" s="30" t="s">
        <v>148</v>
      </c>
      <c r="C50" s="31">
        <v>20</v>
      </c>
      <c r="D50" s="32" t="s">
        <v>149</v>
      </c>
      <c r="E50" s="28">
        <f>VLOOKUP(A50,'DECRETO DE LIQUIDACIÓN-DESAGREG'!$A$1:$P$500,9,0)</f>
        <v>36303557</v>
      </c>
      <c r="F50" s="28">
        <f>VLOOKUP(A50,'DECRETO DE LIQUIDACIÓN-DESAGREG'!$A$1:$P$500,10,0)</f>
        <v>0</v>
      </c>
      <c r="G50" s="28">
        <f>VLOOKUP(A50,'DECRETO DE LIQUIDACIÓN-DESAGREG'!$A$1:$P$500,11,0)</f>
        <v>6302860.54</v>
      </c>
      <c r="H50" s="5">
        <f t="shared" si="7"/>
        <v>0.17361550935628706</v>
      </c>
      <c r="I50" s="28">
        <f>VLOOKUP(A50,'DECRETO DE LIQUIDACIÓN-DESAGREG'!$A$1:$P$500,12,0)</f>
        <v>30000696.460000001</v>
      </c>
      <c r="J50" s="28">
        <f>VLOOKUP(A50,'DECRETO DE LIQUIDACIÓN-DESAGREG'!$A$1:$P$500,13,0)</f>
        <v>6298313.54</v>
      </c>
      <c r="K50" s="5">
        <f t="shared" si="8"/>
        <v>0.17349025992136252</v>
      </c>
      <c r="L50" s="28">
        <f>VLOOKUP(A50,'DECRETO DE LIQUIDACIÓN-DESAGREG'!$A$1:$P$500,14,0)</f>
        <v>6298313.54</v>
      </c>
      <c r="M50" s="5">
        <f t="shared" si="9"/>
        <v>0.17349025992136252</v>
      </c>
      <c r="N50" s="28">
        <f>VLOOKUP(A50,'DECRETO DE LIQUIDACIÓN-DESAGREG'!$A$1:$P$500,15,0)</f>
        <v>6298313.54</v>
      </c>
      <c r="O50" s="28">
        <f>VLOOKUP(A50,'DECRETO DE LIQUIDACIÓN-DESAGREG'!$A$1:$P$500,16,0)</f>
        <v>6298313.54</v>
      </c>
      <c r="P50" s="7">
        <f t="shared" si="6"/>
        <v>0.17349025992136252</v>
      </c>
    </row>
    <row r="51" spans="1:18" s="37" customFormat="1" ht="30" customHeight="1" x14ac:dyDescent="0.25">
      <c r="A51" t="str">
        <f t="shared" si="4"/>
        <v>A-02-02-01-002-00720</v>
      </c>
      <c r="B51" s="30" t="s">
        <v>345</v>
      </c>
      <c r="C51" s="31">
        <v>20</v>
      </c>
      <c r="D51" s="32" t="s">
        <v>346</v>
      </c>
      <c r="E51" s="28">
        <f>VLOOKUP(A51,'DECRETO DE LIQUIDACIÓN-DESAGREG'!$A$1:$P$500,9,0)</f>
        <v>112129440</v>
      </c>
      <c r="F51" s="28">
        <f>VLOOKUP(A51,'DECRETO DE LIQUIDACIÓN-DESAGREG'!$A$1:$P$500,10,0)</f>
        <v>0</v>
      </c>
      <c r="G51" s="28">
        <f>VLOOKUP(A51,'DECRETO DE LIQUIDACIÓN-DESAGREG'!$A$1:$P$500,11,0)</f>
        <v>51692355</v>
      </c>
      <c r="H51" s="5">
        <f t="shared" ref="H51" si="13">G51/E51</f>
        <v>0.46100609260155051</v>
      </c>
      <c r="I51" s="28">
        <f>VLOOKUP(A51,'DECRETO DE LIQUIDACIÓN-DESAGREG'!$A$1:$P$500,12,0)</f>
        <v>60437085</v>
      </c>
      <c r="J51" s="28">
        <f>VLOOKUP(A51,'DECRETO DE LIQUIDACIÓN-DESAGREG'!$A$1:$P$500,13,0)</f>
        <v>19764803</v>
      </c>
      <c r="K51" s="5">
        <f t="shared" ref="K51" si="14">J51/E51</f>
        <v>0.17626774021166966</v>
      </c>
      <c r="L51" s="28">
        <f>VLOOKUP(A51,'DECRETO DE LIQUIDACIÓN-DESAGREG'!$A$1:$P$500,14,0)</f>
        <v>0</v>
      </c>
      <c r="M51" s="5">
        <f t="shared" ref="M51" si="15">L51/E51</f>
        <v>0</v>
      </c>
      <c r="N51" s="28">
        <f>VLOOKUP(A51,'DECRETO DE LIQUIDACIÓN-DESAGREG'!$A$1:$P$500,15,0)</f>
        <v>0</v>
      </c>
      <c r="O51" s="28">
        <f>VLOOKUP(A51,'DECRETO DE LIQUIDACIÓN-DESAGREG'!$A$1:$P$500,16,0)</f>
        <v>0</v>
      </c>
      <c r="P51" s="7">
        <f t="shared" si="6"/>
        <v>0</v>
      </c>
    </row>
    <row r="52" spans="1:18" ht="30" customHeight="1" x14ac:dyDescent="0.25">
      <c r="A52" t="str">
        <f t="shared" si="4"/>
        <v>A-02-02-01-002-00820</v>
      </c>
      <c r="B52" s="30" t="s">
        <v>100</v>
      </c>
      <c r="C52" s="31">
        <v>20</v>
      </c>
      <c r="D52" s="32" t="s">
        <v>101</v>
      </c>
      <c r="E52" s="28">
        <f>VLOOKUP(A52,'DECRETO DE LIQUIDACIÓN-DESAGREG'!$A$1:$P$500,9,0)</f>
        <v>1429552330</v>
      </c>
      <c r="F52" s="28">
        <v>0</v>
      </c>
      <c r="G52" s="28">
        <f>VLOOKUP(A52,'DECRETO DE LIQUIDACIÓN-DESAGREG'!$A$1:$P$500,11,0)</f>
        <v>1429552330</v>
      </c>
      <c r="H52" s="5">
        <f t="shared" si="7"/>
        <v>1</v>
      </c>
      <c r="I52" s="28">
        <f>VLOOKUP(A52,'DECRETO DE LIQUIDACIÓN-DESAGREG'!$A$1:$P$500,12,0)</f>
        <v>0</v>
      </c>
      <c r="J52" s="28">
        <f>VLOOKUP(A52,'DECRETO DE LIQUIDACIÓN-DESAGREG'!$A$1:$P$500,13,0)</f>
        <v>1384081394</v>
      </c>
      <c r="K52" s="5">
        <f t="shared" si="8"/>
        <v>0.96819218503179938</v>
      </c>
      <c r="L52" s="28">
        <f>VLOOKUP(A52,'DECRETO DE LIQUIDACIÓN-DESAGREG'!$A$1:$P$500,14,0)</f>
        <v>1024062116</v>
      </c>
      <c r="M52" s="5">
        <f t="shared" si="9"/>
        <v>0.71635161197631714</v>
      </c>
      <c r="N52" s="28">
        <f>VLOOKUP(A52,'DECRETO DE LIQUIDACIÓN-DESAGREG'!$A$1:$P$500,15,0)</f>
        <v>1024062116</v>
      </c>
      <c r="O52" s="28">
        <f>VLOOKUP(A52,'DECRETO DE LIQUIDACIÓN-DESAGREG'!$A$1:$P$500,16,0)</f>
        <v>686424066</v>
      </c>
      <c r="P52" s="7">
        <f t="shared" si="6"/>
        <v>0.71635161197631714</v>
      </c>
    </row>
    <row r="53" spans="1:18" ht="30" customHeight="1" x14ac:dyDescent="0.25">
      <c r="A53" t="str">
        <f t="shared" si="4"/>
        <v>A-02-02-01-003-00220</v>
      </c>
      <c r="B53" s="30" t="s">
        <v>102</v>
      </c>
      <c r="C53" s="31">
        <v>20</v>
      </c>
      <c r="D53" s="32" t="s">
        <v>103</v>
      </c>
      <c r="E53" s="28">
        <f>VLOOKUP(A53,'DECRETO DE LIQUIDACIÓN-DESAGREG'!$A$1:$P$500,9,0)</f>
        <v>1702000000</v>
      </c>
      <c r="F53" s="28">
        <v>0</v>
      </c>
      <c r="G53" s="28">
        <f>VLOOKUP(A53,'DECRETO DE LIQUIDACIÓN-DESAGREG'!$A$1:$P$500,11,0)</f>
        <v>1602052218</v>
      </c>
      <c r="H53" s="5">
        <f t="shared" si="7"/>
        <v>0.94127627379553469</v>
      </c>
      <c r="I53" s="28">
        <f>VLOOKUP(A53,'DECRETO DE LIQUIDACIÓN-DESAGREG'!$A$1:$P$500,12,0)</f>
        <v>99947782</v>
      </c>
      <c r="J53" s="28">
        <f>VLOOKUP(A53,'DECRETO DE LIQUIDACIÓN-DESAGREG'!$A$1:$P$500,13,0)</f>
        <v>1601313775</v>
      </c>
      <c r="K53" s="5">
        <f t="shared" si="8"/>
        <v>0.94084240599294944</v>
      </c>
      <c r="L53" s="28">
        <f>VLOOKUP(A53,'DECRETO DE LIQUIDACIÓN-DESAGREG'!$A$1:$P$500,14,0)</f>
        <v>45766318</v>
      </c>
      <c r="M53" s="5">
        <f t="shared" si="9"/>
        <v>2.6889728554641598E-2</v>
      </c>
      <c r="N53" s="28">
        <f>VLOOKUP(A53,'DECRETO DE LIQUIDACIÓN-DESAGREG'!$A$1:$P$500,15,0)</f>
        <v>45766318</v>
      </c>
      <c r="O53" s="28">
        <f>VLOOKUP(A53,'DECRETO DE LIQUIDACIÓN-DESAGREG'!$A$1:$P$500,16,0)</f>
        <v>45766318</v>
      </c>
      <c r="P53" s="7">
        <f t="shared" si="6"/>
        <v>2.6889728554641598E-2</v>
      </c>
    </row>
    <row r="54" spans="1:18" ht="30" customHeight="1" x14ac:dyDescent="0.25">
      <c r="A54" t="str">
        <f t="shared" si="4"/>
        <v>A-02-02-01-003-00320</v>
      </c>
      <c r="B54" s="30" t="s">
        <v>104</v>
      </c>
      <c r="C54" s="31">
        <v>20</v>
      </c>
      <c r="D54" s="32" t="s">
        <v>105</v>
      </c>
      <c r="E54" s="28">
        <f>VLOOKUP(A54,'DECRETO DE LIQUIDACIÓN-DESAGREG'!$A$1:$P$500,9,0)</f>
        <v>124791103</v>
      </c>
      <c r="F54" s="28">
        <v>0</v>
      </c>
      <c r="G54" s="28">
        <f>VLOOKUP(A54,'DECRETO DE LIQUIDACIÓN-DESAGREG'!$A$1:$P$500,11,0)</f>
        <v>109778509.70999999</v>
      </c>
      <c r="H54" s="5">
        <f t="shared" si="7"/>
        <v>0.8796982082128082</v>
      </c>
      <c r="I54" s="28">
        <f>VLOOKUP(A54,'DECRETO DE LIQUIDACIÓN-DESAGREG'!$A$1:$P$500,12,0)</f>
        <v>15012593.289999999</v>
      </c>
      <c r="J54" s="28">
        <f>VLOOKUP(A54,'DECRETO DE LIQUIDACIÓN-DESAGREG'!$A$1:$P$500,13,0)</f>
        <v>75778509.709999993</v>
      </c>
      <c r="K54" s="5">
        <f t="shared" si="8"/>
        <v>0.60724288741962629</v>
      </c>
      <c r="L54" s="28">
        <f>VLOOKUP(A54,'DECRETO DE LIQUIDACIÓN-DESAGREG'!$A$1:$P$500,14,0)</f>
        <v>47824317.82</v>
      </c>
      <c r="M54" s="5">
        <f t="shared" si="9"/>
        <v>0.38323499568715247</v>
      </c>
      <c r="N54" s="28">
        <f>VLOOKUP(A54,'DECRETO DE LIQUIDACIÓN-DESAGREG'!$A$1:$P$500,15,0)</f>
        <v>47824317.82</v>
      </c>
      <c r="O54" s="28">
        <f>VLOOKUP(A54,'DECRETO DE LIQUIDACIÓN-DESAGREG'!$A$1:$P$500,16,0)</f>
        <v>47824317.82</v>
      </c>
      <c r="P54" s="7">
        <f t="shared" si="6"/>
        <v>0.38323499568715247</v>
      </c>
    </row>
    <row r="55" spans="1:18" ht="30" customHeight="1" x14ac:dyDescent="0.25">
      <c r="A55" t="str">
        <f t="shared" si="4"/>
        <v>A-02-02-01-003-00520</v>
      </c>
      <c r="B55" s="30" t="s">
        <v>106</v>
      </c>
      <c r="C55" s="31">
        <v>20</v>
      </c>
      <c r="D55" s="32" t="s">
        <v>107</v>
      </c>
      <c r="E55" s="28">
        <f>VLOOKUP(A55,'DECRETO DE LIQUIDACIÓN-DESAGREG'!$A$1:$P$500,9,0)</f>
        <v>3398249935</v>
      </c>
      <c r="F55" s="28">
        <v>0</v>
      </c>
      <c r="G55" s="28">
        <f>VLOOKUP(A55,'DECRETO DE LIQUIDACIÓN-DESAGREG'!$A$1:$P$500,11,0)</f>
        <v>3323249935</v>
      </c>
      <c r="H55" s="5">
        <f t="shared" si="7"/>
        <v>0.97792981639533227</v>
      </c>
      <c r="I55" s="28">
        <f>VLOOKUP(A55,'DECRETO DE LIQUIDACIÓN-DESAGREG'!$A$1:$P$500,12,0)</f>
        <v>75000000</v>
      </c>
      <c r="J55" s="28">
        <f>VLOOKUP(A55,'DECRETO DE LIQUIDACIÓN-DESAGREG'!$A$1:$P$500,13,0)</f>
        <v>3321451480</v>
      </c>
      <c r="K55" s="5">
        <f t="shared" si="8"/>
        <v>0.97740058663460261</v>
      </c>
      <c r="L55" s="28">
        <f>VLOOKUP(A55,'DECRETO DE LIQUIDACIÓN-DESAGREG'!$A$1:$P$500,14,0)</f>
        <v>2790407734.4299998</v>
      </c>
      <c r="M55" s="5">
        <f t="shared" si="9"/>
        <v>0.82113081374339814</v>
      </c>
      <c r="N55" s="28">
        <f>VLOOKUP(A55,'DECRETO DE LIQUIDACIÓN-DESAGREG'!$A$1:$P$500,15,0)</f>
        <v>2790407734.4299998</v>
      </c>
      <c r="O55" s="28">
        <f>VLOOKUP(A55,'DECRETO DE LIQUIDACIÓN-DESAGREG'!$A$1:$P$500,16,0)</f>
        <v>2790407734.4299998</v>
      </c>
      <c r="P55" s="7">
        <f t="shared" si="6"/>
        <v>0.82113081374339814</v>
      </c>
    </row>
    <row r="56" spans="1:18" ht="30" customHeight="1" x14ac:dyDescent="0.25">
      <c r="A56" t="str">
        <f t="shared" si="4"/>
        <v>A-02-02-01-003-00620</v>
      </c>
      <c r="B56" s="30" t="s">
        <v>108</v>
      </c>
      <c r="C56" s="31">
        <v>20</v>
      </c>
      <c r="D56" s="32" t="s">
        <v>109</v>
      </c>
      <c r="E56" s="28">
        <f>VLOOKUP(A56,'DECRETO DE LIQUIDACIÓN-DESAGREG'!$A$1:$P$500,9,0)</f>
        <v>113450218</v>
      </c>
      <c r="F56" s="28">
        <v>0</v>
      </c>
      <c r="G56" s="28">
        <f>VLOOKUP(A56,'DECRETO DE LIQUIDACIÓN-DESAGREG'!$A$1:$P$500,11,0)</f>
        <v>4994898</v>
      </c>
      <c r="H56" s="5">
        <f t="shared" si="7"/>
        <v>4.4027222583212663E-2</v>
      </c>
      <c r="I56" s="28">
        <f>VLOOKUP(A56,'DECRETO DE LIQUIDACIÓN-DESAGREG'!$A$1:$P$500,12,0)</f>
        <v>108455320</v>
      </c>
      <c r="J56" s="28">
        <f>VLOOKUP(A56,'DECRETO DE LIQUIDACIÓN-DESAGREG'!$A$1:$P$500,13,0)</f>
        <v>4994898</v>
      </c>
      <c r="K56" s="5">
        <f t="shared" si="8"/>
        <v>4.4027222583212663E-2</v>
      </c>
      <c r="L56" s="28">
        <f>VLOOKUP(A56,'DECRETO DE LIQUIDACIÓN-DESAGREG'!$A$1:$P$500,14,0)</f>
        <v>4544680</v>
      </c>
      <c r="M56" s="5">
        <f t="shared" si="9"/>
        <v>4.0058803589077284E-2</v>
      </c>
      <c r="N56" s="28">
        <f>VLOOKUP(A56,'DECRETO DE LIQUIDACIÓN-DESAGREG'!$A$1:$P$500,15,0)</f>
        <v>4544680</v>
      </c>
      <c r="O56" s="28">
        <f>VLOOKUP(A56,'DECRETO DE LIQUIDACIÓN-DESAGREG'!$A$1:$P$500,16,0)</f>
        <v>4544680</v>
      </c>
      <c r="P56" s="7">
        <f t="shared" si="6"/>
        <v>4.0058803589077284E-2</v>
      </c>
    </row>
    <row r="57" spans="1:18" ht="30" customHeight="1" x14ac:dyDescent="0.25">
      <c r="A57" t="s">
        <v>225</v>
      </c>
      <c r="B57" s="30" t="s">
        <v>162</v>
      </c>
      <c r="C57" s="31">
        <v>20</v>
      </c>
      <c r="D57" s="32" t="s">
        <v>163</v>
      </c>
      <c r="E57" s="28">
        <f>VLOOKUP(A57,'DECRETO DE LIQUIDACIÓN-DESAGREG'!$A$1:$P$500,9,0)</f>
        <v>10000000</v>
      </c>
      <c r="F57" s="28">
        <v>0</v>
      </c>
      <c r="G57" s="28">
        <f>VLOOKUP(A57,'DECRETO DE LIQUIDACIÓN-DESAGREG'!$A$1:$P$500,11,0)</f>
        <v>4113000</v>
      </c>
      <c r="H57" s="5">
        <f t="shared" ref="H57" si="16">G57/E57</f>
        <v>0.4113</v>
      </c>
      <c r="I57" s="28">
        <f>VLOOKUP(A57,'DECRETO DE LIQUIDACIÓN-DESAGREG'!$A$1:$P$500,12,0)</f>
        <v>5887000</v>
      </c>
      <c r="J57" s="28">
        <f>VLOOKUP(A57,'DECRETO DE LIQUIDACIÓN-DESAGREG'!$A$1:$P$500,13,0)</f>
        <v>4113000</v>
      </c>
      <c r="K57" s="5">
        <f t="shared" ref="K57" si="17">J57/E57</f>
        <v>0.4113</v>
      </c>
      <c r="L57" s="28">
        <f>VLOOKUP(A57,'DECRETO DE LIQUIDACIÓN-DESAGREG'!$A$1:$P$500,14,0)</f>
        <v>4113000</v>
      </c>
      <c r="M57" s="5">
        <f t="shared" ref="M57" si="18">L57/E57</f>
        <v>0.4113</v>
      </c>
      <c r="N57" s="28">
        <f>VLOOKUP(A57,'DECRETO DE LIQUIDACIÓN-DESAGREG'!$A$1:$P$500,15,0)</f>
        <v>4113000</v>
      </c>
      <c r="O57" s="28">
        <f>VLOOKUP(A57,'DECRETO DE LIQUIDACIÓN-DESAGREG'!$A$1:$P$500,16,0)</f>
        <v>4113000</v>
      </c>
      <c r="P57" s="7">
        <f t="shared" si="6"/>
        <v>0.4113</v>
      </c>
    </row>
    <row r="58" spans="1:18" ht="30" customHeight="1" x14ac:dyDescent="0.25">
      <c r="A58" t="str">
        <f t="shared" si="4"/>
        <v>A-02-02-01-003-00820</v>
      </c>
      <c r="B58" s="30" t="s">
        <v>119</v>
      </c>
      <c r="C58" s="31" t="s">
        <v>12</v>
      </c>
      <c r="D58" s="32" t="s">
        <v>120</v>
      </c>
      <c r="E58" s="28">
        <f>VLOOKUP(A58,'DECRETO DE LIQUIDACIÓN-DESAGREG'!$A$1:$P$500,9,0)</f>
        <v>7154888571</v>
      </c>
      <c r="F58" s="28">
        <v>0</v>
      </c>
      <c r="G58" s="28">
        <f>VLOOKUP(A58,'DECRETO DE LIQUIDACIÓN-DESAGREG'!$A$1:$P$500,11,0)</f>
        <v>6571550909</v>
      </c>
      <c r="H58" s="5">
        <f t="shared" si="7"/>
        <v>0.91847005635218859</v>
      </c>
      <c r="I58" s="28">
        <f>VLOOKUP(A58,'DECRETO DE LIQUIDACIÓN-DESAGREG'!$A$1:$P$500,12,0)</f>
        <v>583337662</v>
      </c>
      <c r="J58" s="28">
        <f>VLOOKUP(A58,'DECRETO DE LIQUIDACIÓN-DESAGREG'!$A$1:$P$500,13,0)</f>
        <v>5559236916</v>
      </c>
      <c r="K58" s="5">
        <f t="shared" si="8"/>
        <v>0.77698441573675203</v>
      </c>
      <c r="L58" s="28">
        <f>VLOOKUP(A58,'DECRETO DE LIQUIDACIÓN-DESAGREG'!$A$1:$P$500,14,0)</f>
        <v>100820660</v>
      </c>
      <c r="M58" s="5">
        <f t="shared" si="9"/>
        <v>1.4091157255564197E-2</v>
      </c>
      <c r="N58" s="28">
        <f>VLOOKUP(A58,'DECRETO DE LIQUIDACIÓN-DESAGREG'!$A$1:$P$500,15,0)</f>
        <v>100820660</v>
      </c>
      <c r="O58" s="28">
        <f>VLOOKUP(A58,'DECRETO DE LIQUIDACIÓN-DESAGREG'!$A$1:$P$500,16,0)</f>
        <v>0</v>
      </c>
      <c r="P58" s="7">
        <f t="shared" si="6"/>
        <v>1.4091157255564197E-2</v>
      </c>
    </row>
    <row r="59" spans="1:18" ht="30" customHeight="1" x14ac:dyDescent="0.25">
      <c r="A59" t="str">
        <f t="shared" si="4"/>
        <v>A-02-02-01-004-00220</v>
      </c>
      <c r="B59" s="30" t="s">
        <v>165</v>
      </c>
      <c r="C59" s="31">
        <v>20</v>
      </c>
      <c r="D59" s="32" t="s">
        <v>166</v>
      </c>
      <c r="E59" s="28">
        <f>VLOOKUP(A59,'DECRETO DE LIQUIDACIÓN-DESAGREG'!$A$1:$P$500,9,0)</f>
        <v>29135400</v>
      </c>
      <c r="F59" s="28">
        <v>0</v>
      </c>
      <c r="G59" s="28">
        <f>VLOOKUP(A59,'DECRETO DE LIQUIDACIÓN-DESAGREG'!$A$1:$P$500,11,0)</f>
        <v>12495750</v>
      </c>
      <c r="H59" s="5">
        <f t="shared" ref="H59" si="19">G59/E59</f>
        <v>0.42888547951975947</v>
      </c>
      <c r="I59" s="28">
        <f>VLOOKUP(A59,'DECRETO DE LIQUIDACIÓN-DESAGREG'!$A$1:$P$500,12,0)</f>
        <v>16639650</v>
      </c>
      <c r="J59" s="28">
        <f>VLOOKUP(A59,'DECRETO DE LIQUIDACIÓN-DESAGREG'!$A$1:$P$500,13,0)</f>
        <v>12495750</v>
      </c>
      <c r="K59" s="5">
        <f t="shared" ref="K59" si="20">J59/E59</f>
        <v>0.42888547951975947</v>
      </c>
      <c r="L59" s="28">
        <f>VLOOKUP(A59,'DECRETO DE LIQUIDACIÓN-DESAGREG'!$A$1:$P$500,14,0)</f>
        <v>5495750</v>
      </c>
      <c r="M59" s="5">
        <f t="shared" ref="M59" si="21">L59/E59</f>
        <v>0.18862792341962012</v>
      </c>
      <c r="N59" s="28">
        <f>VLOOKUP(A59,'DECRETO DE LIQUIDACIÓN-DESAGREG'!$A$1:$P$500,15,0)</f>
        <v>5495750</v>
      </c>
      <c r="O59" s="28">
        <f>VLOOKUP(A59,'DECRETO DE LIQUIDACIÓN-DESAGREG'!$A$1:$P$500,16,0)</f>
        <v>5495750</v>
      </c>
      <c r="P59" s="7">
        <f t="shared" si="6"/>
        <v>0.18862792341962012</v>
      </c>
    </row>
    <row r="60" spans="1:18" ht="30" customHeight="1" x14ac:dyDescent="0.25">
      <c r="A60" t="str">
        <f t="shared" si="4"/>
        <v>A-02-02-01-004-00320</v>
      </c>
      <c r="B60" s="30" t="s">
        <v>347</v>
      </c>
      <c r="C60" s="31">
        <v>20</v>
      </c>
      <c r="D60" s="32" t="s">
        <v>348</v>
      </c>
      <c r="E60" s="28">
        <f>VLOOKUP(A60,'DECRETO DE LIQUIDACIÓN-DESAGREG'!$A$1:$P$500,9,0)</f>
        <v>2098437</v>
      </c>
      <c r="F60" s="28">
        <v>0</v>
      </c>
      <c r="G60" s="28">
        <f>VLOOKUP(A60,'DECRETO DE LIQUIDACIÓN-DESAGREG'!$A$1:$P$500,11,0)</f>
        <v>2098437</v>
      </c>
      <c r="H60" s="5">
        <f t="shared" ref="H60" si="22">G60/E60</f>
        <v>1</v>
      </c>
      <c r="I60" s="28">
        <f>VLOOKUP(A60,'DECRETO DE LIQUIDACIÓN-DESAGREG'!$A$1:$P$500,12,0)</f>
        <v>0</v>
      </c>
      <c r="J60" s="28">
        <f>VLOOKUP(A60,'DECRETO DE LIQUIDACIÓN-DESAGREG'!$A$1:$P$500,13,0)</f>
        <v>2098437</v>
      </c>
      <c r="K60" s="5">
        <f t="shared" ref="K60" si="23">J60/E60</f>
        <v>1</v>
      </c>
      <c r="L60" s="28">
        <f>VLOOKUP(A60,'DECRETO DE LIQUIDACIÓN-DESAGREG'!$A$1:$P$500,14,0)</f>
        <v>0</v>
      </c>
      <c r="M60" s="5">
        <f t="shared" ref="M60" si="24">L60/E60</f>
        <v>0</v>
      </c>
      <c r="N60" s="28">
        <f>VLOOKUP(A60,'DECRETO DE LIQUIDACIÓN-DESAGREG'!$A$1:$P$500,15,0)</f>
        <v>0</v>
      </c>
      <c r="O60" s="28">
        <f>VLOOKUP(A60,'DECRETO DE LIQUIDACIÓN-DESAGREG'!$A$1:$P$500,16,0)</f>
        <v>0</v>
      </c>
      <c r="P60" s="7">
        <f t="shared" ref="P60:P91" si="25">N60/E60</f>
        <v>0</v>
      </c>
    </row>
    <row r="61" spans="1:18" ht="30" customHeight="1" x14ac:dyDescent="0.25">
      <c r="A61" t="s">
        <v>226</v>
      </c>
      <c r="B61" s="30" t="s">
        <v>167</v>
      </c>
      <c r="C61" s="31">
        <v>20</v>
      </c>
      <c r="D61" s="32" t="s">
        <v>168</v>
      </c>
      <c r="E61" s="28">
        <f>VLOOKUP(A61,'DECRETO DE LIQUIDACIÓN-DESAGREG'!$A$1:$P$500,9,0)</f>
        <v>60000000</v>
      </c>
      <c r="F61" s="28">
        <v>0</v>
      </c>
      <c r="G61" s="28">
        <f>VLOOKUP(A61,'DECRETO DE LIQUIDACIÓN-DESAGREG'!$A$1:$P$500,11,0)</f>
        <v>0</v>
      </c>
      <c r="H61" s="5">
        <f t="shared" ref="H61" si="26">G61/E61</f>
        <v>0</v>
      </c>
      <c r="I61" s="28">
        <f>VLOOKUP(A61,'DECRETO DE LIQUIDACIÓN-DESAGREG'!$A$1:$P$500,12,0)</f>
        <v>60000000</v>
      </c>
      <c r="J61" s="28">
        <f>VLOOKUP(A61,'DECRETO DE LIQUIDACIÓN-DESAGREG'!$A$1:$P$500,13,0)</f>
        <v>0</v>
      </c>
      <c r="K61" s="5">
        <f t="shared" ref="K61" si="27">J61/E61</f>
        <v>0</v>
      </c>
      <c r="L61" s="28">
        <f>VLOOKUP(A61,'DECRETO DE LIQUIDACIÓN-DESAGREG'!$A$1:$P$500,14,0)</f>
        <v>0</v>
      </c>
      <c r="M61" s="5">
        <f t="shared" ref="M61" si="28">L61/E61</f>
        <v>0</v>
      </c>
      <c r="N61" s="28">
        <f>VLOOKUP(A61,'DECRETO DE LIQUIDACIÓN-DESAGREG'!$A$1:$P$500,15,0)</f>
        <v>0</v>
      </c>
      <c r="O61" s="28">
        <f>VLOOKUP(A61,'DECRETO DE LIQUIDACIÓN-DESAGREG'!$A$1:$P$500,16,0)</f>
        <v>0</v>
      </c>
      <c r="P61" s="7">
        <f t="shared" si="25"/>
        <v>0</v>
      </c>
    </row>
    <row r="62" spans="1:18" ht="30" customHeight="1" x14ac:dyDescent="0.25">
      <c r="A62" t="s">
        <v>227</v>
      </c>
      <c r="B62" s="30" t="s">
        <v>169</v>
      </c>
      <c r="C62" s="31">
        <v>20</v>
      </c>
      <c r="D62" s="32" t="s">
        <v>170</v>
      </c>
      <c r="E62" s="28">
        <f>VLOOKUP(A62,'DECRETO DE LIQUIDACIÓN-DESAGREG'!$A$1:$P$500,9,0)</f>
        <v>485353511</v>
      </c>
      <c r="F62" s="28">
        <v>0</v>
      </c>
      <c r="G62" s="28">
        <f>VLOOKUP(A62,'DECRETO DE LIQUIDACIÓN-DESAGREG'!$A$1:$P$500,11,0)</f>
        <v>353998765.67000002</v>
      </c>
      <c r="H62" s="5">
        <f t="shared" ref="H62" si="29">G62/E62</f>
        <v>0.72936273797759754</v>
      </c>
      <c r="I62" s="28">
        <f>VLOOKUP(A62,'DECRETO DE LIQUIDACIÓN-DESAGREG'!$A$1:$P$500,12,0)</f>
        <v>131354745.33</v>
      </c>
      <c r="J62" s="28">
        <f>VLOOKUP(A62,'DECRETO DE LIQUIDACIÓN-DESAGREG'!$A$1:$P$500,13,0)</f>
        <v>315575142.67000002</v>
      </c>
      <c r="K62" s="5">
        <f t="shared" ref="K62" si="30">J62/E62</f>
        <v>0.65019647641943201</v>
      </c>
      <c r="L62" s="28">
        <f>VLOOKUP(A62,'DECRETO DE LIQUIDACIÓN-DESAGREG'!$A$1:$P$500,14,0)</f>
        <v>64771355.670000002</v>
      </c>
      <c r="M62" s="5">
        <f t="shared" ref="M62" si="31">L62/E62</f>
        <v>0.13345191536071943</v>
      </c>
      <c r="N62" s="28">
        <f>VLOOKUP(A62,'DECRETO DE LIQUIDACIÓN-DESAGREG'!$A$1:$P$500,15,0)</f>
        <v>64771355.670000002</v>
      </c>
      <c r="O62" s="28">
        <f>VLOOKUP(A62,'DECRETO DE LIQUIDACIÓN-DESAGREG'!$A$1:$P$500,16,0)</f>
        <v>64771355.670000002</v>
      </c>
      <c r="P62" s="7">
        <f t="shared" si="25"/>
        <v>0.13345191536071943</v>
      </c>
    </row>
    <row r="63" spans="1:18" ht="30" customHeight="1" x14ac:dyDescent="0.25">
      <c r="A63" t="s">
        <v>228</v>
      </c>
      <c r="B63" s="30" t="s">
        <v>171</v>
      </c>
      <c r="C63" s="31">
        <v>20</v>
      </c>
      <c r="D63" s="32" t="s">
        <v>172</v>
      </c>
      <c r="E63" s="28">
        <f>VLOOKUP(A63,'DECRETO DE LIQUIDACIÓN-DESAGREG'!$A$1:$P$500,9,0)</f>
        <v>133887500</v>
      </c>
      <c r="F63" s="28">
        <v>0</v>
      </c>
      <c r="G63" s="28">
        <f>VLOOKUP(A63,'DECRETO DE LIQUIDACIÓN-DESAGREG'!$A$1:$P$500,11,0)</f>
        <v>133887500</v>
      </c>
      <c r="H63" s="5">
        <f t="shared" ref="H63" si="32">G63/E63</f>
        <v>1</v>
      </c>
      <c r="I63" s="28">
        <f>VLOOKUP(A63,'DECRETO DE LIQUIDACIÓN-DESAGREG'!$A$1:$P$500,12,0)</f>
        <v>0</v>
      </c>
      <c r="J63" s="28">
        <f>VLOOKUP(A63,'DECRETO DE LIQUIDACIÓN-DESAGREG'!$A$1:$P$500,13,0)</f>
        <v>0</v>
      </c>
      <c r="K63" s="5">
        <f t="shared" ref="K63" si="33">J63/E63</f>
        <v>0</v>
      </c>
      <c r="L63" s="28">
        <f>VLOOKUP(A63,'DECRETO DE LIQUIDACIÓN-DESAGREG'!$A$1:$P$500,14,0)</f>
        <v>0</v>
      </c>
      <c r="M63" s="5">
        <f t="shared" ref="M63" si="34">L63/E63</f>
        <v>0</v>
      </c>
      <c r="N63" s="28">
        <f>VLOOKUP(A63,'DECRETO DE LIQUIDACIÓN-DESAGREG'!$A$1:$P$500,15,0)</f>
        <v>0</v>
      </c>
      <c r="O63" s="28">
        <f>VLOOKUP(A63,'DECRETO DE LIQUIDACIÓN-DESAGREG'!$A$1:$P$500,16,0)</f>
        <v>0</v>
      </c>
      <c r="P63" s="7">
        <f t="shared" si="25"/>
        <v>0</v>
      </c>
    </row>
    <row r="64" spans="1:18" ht="30" customHeight="1" x14ac:dyDescent="0.25">
      <c r="A64" t="s">
        <v>229</v>
      </c>
      <c r="B64" s="30" t="s">
        <v>173</v>
      </c>
      <c r="C64" s="31">
        <v>20</v>
      </c>
      <c r="D64" s="32" t="s">
        <v>174</v>
      </c>
      <c r="E64" s="28">
        <f>VLOOKUP(A64,'DECRETO DE LIQUIDACIÓN-DESAGREG'!$A$1:$P$500,9,0)</f>
        <v>131444435</v>
      </c>
      <c r="F64" s="28">
        <v>0</v>
      </c>
      <c r="G64" s="28">
        <f>VLOOKUP(A64,'DECRETO DE LIQUIDACIÓN-DESAGREG'!$A$1:$P$500,11,0)</f>
        <v>128447670</v>
      </c>
      <c r="H64" s="5">
        <f t="shared" ref="H64" si="35">G64/E64</f>
        <v>0.97720127900431841</v>
      </c>
      <c r="I64" s="28">
        <f>VLOOKUP(A64,'DECRETO DE LIQUIDACIÓN-DESAGREG'!$A$1:$P$500,12,0)</f>
        <v>2996765</v>
      </c>
      <c r="J64" s="28">
        <f>VLOOKUP(A64,'DECRETO DE LIQUIDACIÓN-DESAGREG'!$A$1:$P$500,13,0)</f>
        <v>128447670</v>
      </c>
      <c r="K64" s="5">
        <f t="shared" ref="K64" si="36">J64/E64</f>
        <v>0.97720127900431841</v>
      </c>
      <c r="L64" s="28">
        <f>VLOOKUP(A64,'DECRETO DE LIQUIDACIÓN-DESAGREG'!$A$1:$P$500,14,0)</f>
        <v>0</v>
      </c>
      <c r="M64" s="5">
        <f t="shared" ref="M64" si="37">L64/E64</f>
        <v>0</v>
      </c>
      <c r="N64" s="28">
        <f>VLOOKUP(A64,'DECRETO DE LIQUIDACIÓN-DESAGREG'!$A$1:$P$500,15,0)</f>
        <v>0</v>
      </c>
      <c r="O64" s="28">
        <f>VLOOKUP(A64,'DECRETO DE LIQUIDACIÓN-DESAGREG'!$A$1:$P$500,16,0)</f>
        <v>0</v>
      </c>
      <c r="P64" s="7">
        <f t="shared" si="25"/>
        <v>0</v>
      </c>
    </row>
    <row r="65" spans="1:17" ht="30" customHeight="1" x14ac:dyDescent="0.25">
      <c r="A65" t="s">
        <v>230</v>
      </c>
      <c r="B65" s="30" t="s">
        <v>175</v>
      </c>
      <c r="C65" s="31">
        <v>20</v>
      </c>
      <c r="D65" s="32" t="s">
        <v>176</v>
      </c>
      <c r="E65" s="28">
        <f>VLOOKUP(A65,'DECRETO DE LIQUIDACIÓN-DESAGREG'!$A$1:$P$500,9,0)</f>
        <v>4370484132</v>
      </c>
      <c r="F65" s="28">
        <v>0</v>
      </c>
      <c r="G65" s="28">
        <f>VLOOKUP(A65,'DECRETO DE LIQUIDACIÓN-DESAGREG'!$A$1:$P$500,11,0)</f>
        <v>3654728619.1100001</v>
      </c>
      <c r="H65" s="5">
        <f t="shared" ref="H65" si="38">G65/E65</f>
        <v>0.83622969646558143</v>
      </c>
      <c r="I65" s="28">
        <f>VLOOKUP(A65,'DECRETO DE LIQUIDACIÓN-DESAGREG'!$A$1:$P$500,12,0)</f>
        <v>715755512.88999999</v>
      </c>
      <c r="J65" s="28">
        <f>VLOOKUP(A65,'DECRETO DE LIQUIDACIÓN-DESAGREG'!$A$1:$P$500,13,0)</f>
        <v>3045057474.4499998</v>
      </c>
      <c r="K65" s="5">
        <f t="shared" ref="K65" si="39">J65/E65</f>
        <v>0.69673230298551281</v>
      </c>
      <c r="L65" s="28">
        <f>VLOOKUP(A65,'DECRETO DE LIQUIDACIÓN-DESAGREG'!$A$1:$P$500,14,0)</f>
        <v>861934952</v>
      </c>
      <c r="M65" s="5">
        <f t="shared" ref="M65" si="40">L65/E65</f>
        <v>0.19721727066551903</v>
      </c>
      <c r="N65" s="28">
        <f>VLOOKUP(A65,'DECRETO DE LIQUIDACIÓN-DESAGREG'!$A$1:$P$500,15,0)</f>
        <v>861934952</v>
      </c>
      <c r="O65" s="28">
        <f>VLOOKUP(A65,'DECRETO DE LIQUIDACIÓN-DESAGREG'!$A$1:$P$500,16,0)</f>
        <v>861934952</v>
      </c>
      <c r="P65" s="7">
        <f t="shared" si="25"/>
        <v>0.19721727066551903</v>
      </c>
    </row>
    <row r="66" spans="1:17" ht="30" customHeight="1" x14ac:dyDescent="0.25">
      <c r="A66" t="s">
        <v>231</v>
      </c>
      <c r="B66" s="30" t="s">
        <v>177</v>
      </c>
      <c r="C66" s="31">
        <v>20</v>
      </c>
      <c r="D66" s="32" t="s">
        <v>178</v>
      </c>
      <c r="E66" s="28">
        <f>VLOOKUP(A66,'DECRETO DE LIQUIDACIÓN-DESAGREG'!$A$1:$P$500,9,0)</f>
        <v>860647913</v>
      </c>
      <c r="F66" s="28">
        <v>0</v>
      </c>
      <c r="G66" s="28">
        <f>VLOOKUP(A66,'DECRETO DE LIQUIDACIÓN-DESAGREG'!$A$1:$P$500,11,0)</f>
        <v>706503100</v>
      </c>
      <c r="H66" s="5">
        <f t="shared" ref="H66" si="41">G66/E66</f>
        <v>0.82089677942436379</v>
      </c>
      <c r="I66" s="28">
        <f>VLOOKUP(A66,'DECRETO DE LIQUIDACIÓN-DESAGREG'!$A$1:$P$500,12,0)</f>
        <v>154144813</v>
      </c>
      <c r="J66" s="28">
        <f>VLOOKUP(A66,'DECRETO DE LIQUIDACIÓN-DESAGREG'!$A$1:$P$500,13,0)</f>
        <v>606861497</v>
      </c>
      <c r="K66" s="5">
        <f t="shared" ref="K66" si="42">J66/E66</f>
        <v>0.70512167383830049</v>
      </c>
      <c r="L66" s="28">
        <f>VLOOKUP(A66,'DECRETO DE LIQUIDACIÓN-DESAGREG'!$A$1:$P$500,14,0)</f>
        <v>606861497</v>
      </c>
      <c r="M66" s="5">
        <f t="shared" ref="M66" si="43">L66/E66</f>
        <v>0.70512167383830049</v>
      </c>
      <c r="N66" s="28">
        <f>VLOOKUP(A66,'DECRETO DE LIQUIDACIÓN-DESAGREG'!$A$1:$P$500,15,0)</f>
        <v>606861497</v>
      </c>
      <c r="O66" s="28">
        <f>VLOOKUP(A66,'DECRETO DE LIQUIDACIÓN-DESAGREG'!$A$1:$P$500,16,0)</f>
        <v>605650025</v>
      </c>
      <c r="P66" s="7">
        <f t="shared" si="25"/>
        <v>0.70512167383830049</v>
      </c>
    </row>
    <row r="67" spans="1:17" ht="30" customHeight="1" x14ac:dyDescent="0.25">
      <c r="A67" t="s">
        <v>232</v>
      </c>
      <c r="B67" s="30" t="s">
        <v>177</v>
      </c>
      <c r="C67" s="31">
        <v>26</v>
      </c>
      <c r="D67" s="32" t="s">
        <v>178</v>
      </c>
      <c r="E67" s="28">
        <f>VLOOKUP(A67,'DECRETO DE LIQUIDACIÓN-DESAGREG'!$A$1:$P$500,9,0)</f>
        <v>67000000</v>
      </c>
      <c r="F67" s="28">
        <v>0</v>
      </c>
      <c r="G67" s="28">
        <f>VLOOKUP(A67,'DECRETO DE LIQUIDACIÓN-DESAGREG'!$A$1:$P$500,11,0)</f>
        <v>67000000</v>
      </c>
      <c r="H67" s="5">
        <f t="shared" ref="H67" si="44">G67/E67</f>
        <v>1</v>
      </c>
      <c r="I67" s="28">
        <f>VLOOKUP(A67,'DECRETO DE LIQUIDACIÓN-DESAGREG'!$A$1:$P$500,12,0)</f>
        <v>0</v>
      </c>
      <c r="J67" s="28">
        <f>VLOOKUP(A67,'DECRETO DE LIQUIDACIÓN-DESAGREG'!$A$1:$P$500,13,0)</f>
        <v>47884832</v>
      </c>
      <c r="K67" s="5">
        <f t="shared" ref="K67" si="45">J67/E67</f>
        <v>0.71469898507462681</v>
      </c>
      <c r="L67" s="28">
        <f>VLOOKUP(A67,'DECRETO DE LIQUIDACIÓN-DESAGREG'!$A$1:$P$500,14,0)</f>
        <v>47884832</v>
      </c>
      <c r="M67" s="5">
        <f t="shared" ref="M67" si="46">L67/E67</f>
        <v>0.71469898507462681</v>
      </c>
      <c r="N67" s="28">
        <f>VLOOKUP(A67,'DECRETO DE LIQUIDACIÓN-DESAGREG'!$A$1:$P$500,15,0)</f>
        <v>47580970</v>
      </c>
      <c r="O67" s="28">
        <f>VLOOKUP(A67,'DECRETO DE LIQUIDACIÓN-DESAGREG'!$A$1:$P$500,16,0)</f>
        <v>47580970</v>
      </c>
      <c r="P67" s="7">
        <f t="shared" si="25"/>
        <v>0.71016373134328359</v>
      </c>
    </row>
    <row r="68" spans="1:17" ht="30" customHeight="1" x14ac:dyDescent="0.25">
      <c r="A68" t="s">
        <v>233</v>
      </c>
      <c r="B68" s="30" t="s">
        <v>179</v>
      </c>
      <c r="C68" s="31" t="s">
        <v>12</v>
      </c>
      <c r="D68" s="32" t="s">
        <v>180</v>
      </c>
      <c r="E68" s="28">
        <f>VLOOKUP(A68,'DECRETO DE LIQUIDACIÓN-DESAGREG'!$A$1:$P$500,9,0)</f>
        <v>1380927500</v>
      </c>
      <c r="F68" s="28">
        <v>0</v>
      </c>
      <c r="G68" s="28">
        <f>VLOOKUP(A68,'DECRETO DE LIQUIDACIÓN-DESAGREG'!$A$1:$P$500,11,0)</f>
        <v>1353053050</v>
      </c>
      <c r="H68" s="5">
        <f t="shared" ref="H68" si="47">G68/E68</f>
        <v>0.97981468976466901</v>
      </c>
      <c r="I68" s="28">
        <f>VLOOKUP(A68,'DECRETO DE LIQUIDACIÓN-DESAGREG'!$A$1:$P$500,12,0)</f>
        <v>27874450</v>
      </c>
      <c r="J68" s="28">
        <f>VLOOKUP(A68,'DECRETO DE LIQUIDACIÓN-DESAGREG'!$A$1:$P$500,13,0)</f>
        <v>1301682397</v>
      </c>
      <c r="K68" s="5">
        <f t="shared" ref="K68" si="48">J68/E68</f>
        <v>0.94261458114202235</v>
      </c>
      <c r="L68" s="28">
        <f>VLOOKUP(A68,'DECRETO DE LIQUIDACIÓN-DESAGREG'!$A$1:$P$500,14,0)</f>
        <v>603605952.74000001</v>
      </c>
      <c r="M68" s="5">
        <f t="shared" ref="M68" si="49">L68/E68</f>
        <v>0.43710184114662065</v>
      </c>
      <c r="N68" s="28">
        <f>VLOOKUP(A68,'DECRETO DE LIQUIDACIÓN-DESAGREG'!$A$1:$P$500,15,0)</f>
        <v>603581752.74000001</v>
      </c>
      <c r="O68" s="28">
        <f>VLOOKUP(A68,'DECRETO DE LIQUIDACIÓN-DESAGREG'!$A$1:$P$500,16,0)</f>
        <v>602790352.74000001</v>
      </c>
      <c r="P68" s="7">
        <f t="shared" si="25"/>
        <v>0.43708431669294734</v>
      </c>
    </row>
    <row r="69" spans="1:17" ht="30" customHeight="1" x14ac:dyDescent="0.25">
      <c r="A69" t="s">
        <v>234</v>
      </c>
      <c r="B69" s="30" t="s">
        <v>179</v>
      </c>
      <c r="C69" s="31" t="s">
        <v>13</v>
      </c>
      <c r="D69" s="32" t="s">
        <v>180</v>
      </c>
      <c r="E69" s="28">
        <f>VLOOKUP(A69,'DECRETO DE LIQUIDACIÓN-DESAGREG'!$A$1:$P$500,9,0)</f>
        <v>125000000</v>
      </c>
      <c r="F69" s="28">
        <v>0</v>
      </c>
      <c r="G69" s="28">
        <f>VLOOKUP(A69,'DECRETO DE LIQUIDACIÓN-DESAGREG'!$A$1:$P$500,11,0)</f>
        <v>125000000</v>
      </c>
      <c r="H69" s="5">
        <f t="shared" ref="H69:H87" si="50">G69/E69</f>
        <v>1</v>
      </c>
      <c r="I69" s="28">
        <f>VLOOKUP(A69,'DECRETO DE LIQUIDACIÓN-DESAGREG'!$A$1:$P$500,12,0)</f>
        <v>0</v>
      </c>
      <c r="J69" s="28">
        <f>VLOOKUP(A69,'DECRETO DE LIQUIDACIÓN-DESAGREG'!$A$1:$P$500,13,0)</f>
        <v>94157050</v>
      </c>
      <c r="K69" s="5">
        <f t="shared" ref="K69:K87" si="51">J69/E69</f>
        <v>0.75325640000000005</v>
      </c>
      <c r="L69" s="28">
        <f>VLOOKUP(A69,'DECRETO DE LIQUIDACIÓN-DESAGREG'!$A$1:$P$500,14,0)</f>
        <v>29686948</v>
      </c>
      <c r="M69" s="5">
        <f t="shared" ref="M69:M87" si="52">L69/E69</f>
        <v>0.23749558400000001</v>
      </c>
      <c r="N69" s="28">
        <f>VLOOKUP(A69,'DECRETO DE LIQUIDACIÓN-DESAGREG'!$A$1:$P$500,15,0)</f>
        <v>29686948</v>
      </c>
      <c r="O69" s="28">
        <f>VLOOKUP(A69,'DECRETO DE LIQUIDACIÓN-DESAGREG'!$A$1:$P$500,16,0)</f>
        <v>29686948</v>
      </c>
      <c r="P69" s="7">
        <f t="shared" si="25"/>
        <v>0.23749558400000001</v>
      </c>
    </row>
    <row r="70" spans="1:17" ht="30" customHeight="1" x14ac:dyDescent="0.25">
      <c r="A70" t="s">
        <v>235</v>
      </c>
      <c r="B70" s="30" t="s">
        <v>181</v>
      </c>
      <c r="C70" s="31" t="s">
        <v>12</v>
      </c>
      <c r="D70" s="32" t="s">
        <v>182</v>
      </c>
      <c r="E70" s="28">
        <f>VLOOKUP(A70,'DECRETO DE LIQUIDACIÓN-DESAGREG'!$A$1:$P$500,9,0)</f>
        <v>35000000</v>
      </c>
      <c r="F70" s="28">
        <v>0</v>
      </c>
      <c r="G70" s="28">
        <f>VLOOKUP(A70,'DECRETO DE LIQUIDACIÓN-DESAGREG'!$A$1:$P$500,11,0)</f>
        <v>22012800</v>
      </c>
      <c r="H70" s="5">
        <f t="shared" si="50"/>
        <v>0.62893714285714286</v>
      </c>
      <c r="I70" s="28">
        <f>VLOOKUP(A70,'DECRETO DE LIQUIDACIÓN-DESAGREG'!$A$1:$P$500,12,0)</f>
        <v>12987200</v>
      </c>
      <c r="J70" s="28">
        <f>VLOOKUP(A70,'DECRETO DE LIQUIDACIÓN-DESAGREG'!$A$1:$P$500,13,0)</f>
        <v>13412800</v>
      </c>
      <c r="K70" s="5">
        <f t="shared" si="51"/>
        <v>0.38322285714285714</v>
      </c>
      <c r="L70" s="28">
        <f>VLOOKUP(A70,'DECRETO DE LIQUIDACIÓN-DESAGREG'!$A$1:$P$500,14,0)</f>
        <v>13412800</v>
      </c>
      <c r="M70" s="5">
        <f t="shared" si="52"/>
        <v>0.38322285714285714</v>
      </c>
      <c r="N70" s="28">
        <f>VLOOKUP(A70,'DECRETO DE LIQUIDACIÓN-DESAGREG'!$A$1:$P$500,15,0)</f>
        <v>13412800</v>
      </c>
      <c r="O70" s="28">
        <f>VLOOKUP(A70,'DECRETO DE LIQUIDACIÓN-DESAGREG'!$A$1:$P$500,16,0)</f>
        <v>13412800</v>
      </c>
      <c r="P70" s="7">
        <f t="shared" si="25"/>
        <v>0.38322285714285714</v>
      </c>
    </row>
    <row r="71" spans="1:17" ht="30" customHeight="1" x14ac:dyDescent="0.25">
      <c r="A71" t="s">
        <v>236</v>
      </c>
      <c r="B71" s="30" t="s">
        <v>183</v>
      </c>
      <c r="C71" s="31" t="s">
        <v>12</v>
      </c>
      <c r="D71" s="32" t="s">
        <v>184</v>
      </c>
      <c r="E71" s="28">
        <f>VLOOKUP(A71,'DECRETO DE LIQUIDACIÓN-DESAGREG'!$A$1:$P$500,9,0)</f>
        <v>10000000</v>
      </c>
      <c r="F71" s="28">
        <v>0</v>
      </c>
      <c r="G71" s="28">
        <f>VLOOKUP(A71,'DECRETO DE LIQUIDACIÓN-DESAGREG'!$A$1:$P$500,11,0)</f>
        <v>800000</v>
      </c>
      <c r="H71" s="5">
        <f t="shared" si="50"/>
        <v>0.08</v>
      </c>
      <c r="I71" s="28">
        <f>VLOOKUP(A71,'DECRETO DE LIQUIDACIÓN-DESAGREG'!$A$1:$P$500,12,0)</f>
        <v>9200000</v>
      </c>
      <c r="J71" s="28">
        <f>VLOOKUP(A71,'DECRETO DE LIQUIDACIÓN-DESAGREG'!$A$1:$P$500,13,0)</f>
        <v>800000</v>
      </c>
      <c r="K71" s="5">
        <f t="shared" si="51"/>
        <v>0.08</v>
      </c>
      <c r="L71" s="28">
        <f>VLOOKUP(A71,'DECRETO DE LIQUIDACIÓN-DESAGREG'!$A$1:$P$500,14,0)</f>
        <v>800000</v>
      </c>
      <c r="M71" s="5">
        <f t="shared" si="52"/>
        <v>0.08</v>
      </c>
      <c r="N71" s="28">
        <f>VLOOKUP(A71,'DECRETO DE LIQUIDACIÓN-DESAGREG'!$A$1:$P$500,15,0)</f>
        <v>800000</v>
      </c>
      <c r="O71" s="28">
        <f>VLOOKUP(A71,'DECRETO DE LIQUIDACIÓN-DESAGREG'!$A$1:$P$500,16,0)</f>
        <v>800000</v>
      </c>
      <c r="P71" s="7">
        <f t="shared" si="25"/>
        <v>0.08</v>
      </c>
    </row>
    <row r="72" spans="1:17" ht="30" customHeight="1" x14ac:dyDescent="0.25">
      <c r="A72" t="s">
        <v>237</v>
      </c>
      <c r="B72" s="30" t="s">
        <v>185</v>
      </c>
      <c r="C72" s="31" t="s">
        <v>12</v>
      </c>
      <c r="D72" s="32" t="s">
        <v>186</v>
      </c>
      <c r="E72" s="28">
        <f>VLOOKUP(A72,'DECRETO DE LIQUIDACIÓN-DESAGREG'!$A$1:$P$500,9,0)</f>
        <v>2384284541</v>
      </c>
      <c r="F72" s="28">
        <v>0</v>
      </c>
      <c r="G72" s="28">
        <f>VLOOKUP(A72,'DECRETO DE LIQUIDACIÓN-DESAGREG'!$A$1:$P$500,11,0)</f>
        <v>2384284541</v>
      </c>
      <c r="H72" s="5">
        <f t="shared" si="50"/>
        <v>1</v>
      </c>
      <c r="I72" s="28">
        <f>VLOOKUP(A72,'DECRETO DE LIQUIDACIÓN-DESAGREG'!$A$1:$P$500,12,0)</f>
        <v>0</v>
      </c>
      <c r="J72" s="28">
        <f>VLOOKUP(A72,'DECRETO DE LIQUIDACIÓN-DESAGREG'!$A$1:$P$500,13,0)</f>
        <v>2384284541</v>
      </c>
      <c r="K72" s="5">
        <f t="shared" si="51"/>
        <v>1</v>
      </c>
      <c r="L72" s="28">
        <f>VLOOKUP(A72,'DECRETO DE LIQUIDACIÓN-DESAGREG'!$A$1:$P$500,14,0)</f>
        <v>1309868406</v>
      </c>
      <c r="M72" s="5">
        <f t="shared" si="52"/>
        <v>0.54937587501642071</v>
      </c>
      <c r="N72" s="28">
        <f>VLOOKUP(A72,'DECRETO DE LIQUIDACIÓN-DESAGREG'!$A$1:$P$500,15,0)</f>
        <v>1309868406</v>
      </c>
      <c r="O72" s="28">
        <f>VLOOKUP(A72,'DECRETO DE LIQUIDACIÓN-DESAGREG'!$A$1:$P$500,16,0)</f>
        <v>1309868406</v>
      </c>
      <c r="P72" s="7">
        <f t="shared" si="25"/>
        <v>0.54937587501642071</v>
      </c>
    </row>
    <row r="73" spans="1:17" ht="30" customHeight="1" x14ac:dyDescent="0.25">
      <c r="A73" t="s">
        <v>238</v>
      </c>
      <c r="B73" s="30" t="s">
        <v>187</v>
      </c>
      <c r="C73" s="31" t="s">
        <v>12</v>
      </c>
      <c r="D73" s="32" t="s">
        <v>188</v>
      </c>
      <c r="E73" s="28">
        <f>VLOOKUP(A73,'DECRETO DE LIQUIDACIÓN-DESAGREG'!$A$1:$P$500,9,0)</f>
        <v>6500000000</v>
      </c>
      <c r="F73" s="28">
        <v>0</v>
      </c>
      <c r="G73" s="28">
        <f>VLOOKUP(A73,'DECRETO DE LIQUIDACIÓN-DESAGREG'!$A$1:$P$500,11,0)</f>
        <v>5857436306</v>
      </c>
      <c r="H73" s="5">
        <f t="shared" si="50"/>
        <v>0.90114404707692308</v>
      </c>
      <c r="I73" s="28">
        <f>VLOOKUP(A73,'DECRETO DE LIQUIDACIÓN-DESAGREG'!$A$1:$P$500,12,0)</f>
        <v>642563694</v>
      </c>
      <c r="J73" s="28">
        <f>VLOOKUP(A73,'DECRETO DE LIQUIDACIÓN-DESAGREG'!$A$1:$P$500,13,0)</f>
        <v>5440391076.2200003</v>
      </c>
      <c r="K73" s="5">
        <f t="shared" si="51"/>
        <v>0.83698324249538469</v>
      </c>
      <c r="L73" s="28">
        <f>VLOOKUP(A73,'DECRETO DE LIQUIDACIÓN-DESAGREG'!$A$1:$P$500,14,0)</f>
        <v>5437049192.2200003</v>
      </c>
      <c r="M73" s="5">
        <f t="shared" si="52"/>
        <v>0.83646910649538464</v>
      </c>
      <c r="N73" s="28">
        <f>VLOOKUP(A73,'DECRETO DE LIQUIDACIÓN-DESAGREG'!$A$1:$P$500,15,0)</f>
        <v>5347779073.2200003</v>
      </c>
      <c r="O73" s="28">
        <f>VLOOKUP(A73,'DECRETO DE LIQUIDACIÓN-DESAGREG'!$A$1:$P$500,16,0)</f>
        <v>5291813358.2200003</v>
      </c>
      <c r="P73" s="7">
        <f t="shared" si="25"/>
        <v>0.82273524203384618</v>
      </c>
    </row>
    <row r="74" spans="1:17" ht="30" customHeight="1" x14ac:dyDescent="0.25">
      <c r="A74" t="s">
        <v>239</v>
      </c>
      <c r="B74" s="30" t="s">
        <v>189</v>
      </c>
      <c r="C74" s="31" t="s">
        <v>12</v>
      </c>
      <c r="D74" s="32" t="s">
        <v>190</v>
      </c>
      <c r="E74" s="28">
        <f>VLOOKUP(A74,'DECRETO DE LIQUIDACIÓN-DESAGREG'!$A$1:$P$500,9,0)</f>
        <v>4095000000</v>
      </c>
      <c r="F74" s="28">
        <v>0</v>
      </c>
      <c r="G74" s="28">
        <f>VLOOKUP(A74,'DECRETO DE LIQUIDACIÓN-DESAGREG'!$A$1:$P$500,11,0)</f>
        <v>3076285972</v>
      </c>
      <c r="H74" s="5">
        <f t="shared" si="50"/>
        <v>0.75122978559218556</v>
      </c>
      <c r="I74" s="28">
        <f>VLOOKUP(A74,'DECRETO DE LIQUIDACIÓN-DESAGREG'!$A$1:$P$500,12,0)</f>
        <v>1018714028</v>
      </c>
      <c r="J74" s="28">
        <f>VLOOKUP(A74,'DECRETO DE LIQUIDACIÓN-DESAGREG'!$A$1:$P$500,13,0)</f>
        <v>2365177072.6999998</v>
      </c>
      <c r="K74" s="5">
        <f t="shared" si="51"/>
        <v>0.57757681873015865</v>
      </c>
      <c r="L74" s="28">
        <f>VLOOKUP(A74,'DECRETO DE LIQUIDACIÓN-DESAGREG'!$A$1:$P$500,14,0)</f>
        <v>2365177072</v>
      </c>
      <c r="M74" s="5">
        <f t="shared" si="52"/>
        <v>0.57757681855921861</v>
      </c>
      <c r="N74" s="28">
        <f>VLOOKUP(A74,'DECRETO DE LIQUIDACIÓN-DESAGREG'!$A$1:$P$500,15,0)</f>
        <v>2365177072</v>
      </c>
      <c r="O74" s="28">
        <f>VLOOKUP(A74,'DECRETO DE LIQUIDACIÓN-DESAGREG'!$A$1:$P$500,16,0)</f>
        <v>2365177072</v>
      </c>
      <c r="P74" s="7">
        <f t="shared" si="25"/>
        <v>0.57757681855921861</v>
      </c>
    </row>
    <row r="75" spans="1:17" ht="30" customHeight="1" x14ac:dyDescent="0.25">
      <c r="A75" t="s">
        <v>240</v>
      </c>
      <c r="B75" s="30" t="s">
        <v>191</v>
      </c>
      <c r="C75" s="31" t="s">
        <v>12</v>
      </c>
      <c r="D75" s="32" t="s">
        <v>192</v>
      </c>
      <c r="E75" s="28">
        <f>VLOOKUP(A75,'DECRETO DE LIQUIDACIÓN-DESAGREG'!$A$1:$P$500,9,0)</f>
        <v>10683551183</v>
      </c>
      <c r="F75" s="28">
        <v>0</v>
      </c>
      <c r="G75" s="28">
        <f>VLOOKUP(A75,'DECRETO DE LIQUIDACIÓN-DESAGREG'!$A$1:$P$500,11,0)</f>
        <v>10170294236</v>
      </c>
      <c r="H75" s="5">
        <f t="shared" si="50"/>
        <v>0.95195820769626582</v>
      </c>
      <c r="I75" s="28">
        <f>VLOOKUP(A75,'DECRETO DE LIQUIDACIÓN-DESAGREG'!$A$1:$P$500,12,0)</f>
        <v>513256947</v>
      </c>
      <c r="J75" s="28">
        <f>VLOOKUP(A75,'DECRETO DE LIQUIDACIÓN-DESAGREG'!$A$1:$P$500,13,0)</f>
        <v>9208540623</v>
      </c>
      <c r="K75" s="5">
        <f t="shared" si="51"/>
        <v>0.86193630425554724</v>
      </c>
      <c r="L75" s="28">
        <f>VLOOKUP(A75,'DECRETO DE LIQUIDACIÓN-DESAGREG'!$A$1:$P$500,14,0)</f>
        <v>8293185612.6499996</v>
      </c>
      <c r="M75" s="5">
        <f t="shared" si="52"/>
        <v>0.77625739518582315</v>
      </c>
      <c r="N75" s="28">
        <f>VLOOKUP(A75,'DECRETO DE LIQUIDACIÓN-DESAGREG'!$A$1:$P$500,15,0)</f>
        <v>8273679169.6499996</v>
      </c>
      <c r="O75" s="28">
        <f>VLOOKUP(A75,'DECRETO DE LIQUIDACIÓN-DESAGREG'!$A$1:$P$500,16,0)</f>
        <v>8271972364.6499996</v>
      </c>
      <c r="P75" s="7">
        <f t="shared" si="25"/>
        <v>0.77443155631765359</v>
      </c>
      <c r="Q75" s="29" t="s">
        <v>123</v>
      </c>
    </row>
    <row r="76" spans="1:17" ht="30" customHeight="1" x14ac:dyDescent="0.25">
      <c r="A76" t="s">
        <v>241</v>
      </c>
      <c r="B76" s="30" t="s">
        <v>193</v>
      </c>
      <c r="C76" s="31" t="s">
        <v>12</v>
      </c>
      <c r="D76" s="32" t="s">
        <v>194</v>
      </c>
      <c r="E76" s="28">
        <f>VLOOKUP(A76,'DECRETO DE LIQUIDACIÓN-DESAGREG'!$A$1:$P$500,9,0)</f>
        <v>31169101450</v>
      </c>
      <c r="F76" s="28">
        <v>0</v>
      </c>
      <c r="G76" s="28">
        <f>VLOOKUP(A76,'DECRETO DE LIQUIDACIÓN-DESAGREG'!$A$1:$P$500,11,0)</f>
        <v>30959733791</v>
      </c>
      <c r="H76" s="5">
        <f t="shared" si="50"/>
        <v>0.99328284585502546</v>
      </c>
      <c r="I76" s="28">
        <f>VLOOKUP(A76,'DECRETO DE LIQUIDACIÓN-DESAGREG'!$A$1:$P$500,12,0)</f>
        <v>209367659</v>
      </c>
      <c r="J76" s="28">
        <f>VLOOKUP(A76,'DECRETO DE LIQUIDACIÓN-DESAGREG'!$A$1:$P$500,13,0)</f>
        <v>30281331053</v>
      </c>
      <c r="K76" s="5">
        <f t="shared" si="51"/>
        <v>0.97151761341519194</v>
      </c>
      <c r="L76" s="28">
        <f>VLOOKUP(A76,'DECRETO DE LIQUIDACIÓN-DESAGREG'!$A$1:$P$500,14,0)</f>
        <v>22753600798.240002</v>
      </c>
      <c r="M76" s="5">
        <f t="shared" si="52"/>
        <v>0.73000502868971862</v>
      </c>
      <c r="N76" s="28">
        <f>VLOOKUP(A76,'DECRETO DE LIQUIDACIÓN-DESAGREG'!$A$1:$P$500,15,0)</f>
        <v>22283358197.240002</v>
      </c>
      <c r="O76" s="28">
        <f>VLOOKUP(A76,'DECRETO DE LIQUIDACIÓN-DESAGREG'!$A$1:$P$500,16,0)</f>
        <v>21999657972.240002</v>
      </c>
      <c r="P76" s="7">
        <f t="shared" si="25"/>
        <v>0.71491820939996975</v>
      </c>
    </row>
    <row r="77" spans="1:17" ht="30" customHeight="1" x14ac:dyDescent="0.25">
      <c r="A77" t="s">
        <v>242</v>
      </c>
      <c r="B77" s="30" t="s">
        <v>195</v>
      </c>
      <c r="C77" s="31" t="s">
        <v>12</v>
      </c>
      <c r="D77" s="32" t="s">
        <v>196</v>
      </c>
      <c r="E77" s="28">
        <f>VLOOKUP(A77,'DECRETO DE LIQUIDACIÓN-DESAGREG'!$A$1:$P$500,9,0)</f>
        <v>18180632640</v>
      </c>
      <c r="F77" s="28">
        <v>0</v>
      </c>
      <c r="G77" s="28">
        <f>VLOOKUP(A77,'DECRETO DE LIQUIDACIÓN-DESAGREG'!$A$1:$P$500,11,0)</f>
        <v>16705183797</v>
      </c>
      <c r="H77" s="5">
        <f t="shared" si="50"/>
        <v>0.91884502194088669</v>
      </c>
      <c r="I77" s="28">
        <f>VLOOKUP(A77,'DECRETO DE LIQUIDACIÓN-DESAGREG'!$A$1:$P$500,12,0)</f>
        <v>1475448843</v>
      </c>
      <c r="J77" s="28">
        <f>VLOOKUP(A77,'DECRETO DE LIQUIDACIÓN-DESAGREG'!$A$1:$P$500,13,0)</f>
        <v>16290839050</v>
      </c>
      <c r="K77" s="5">
        <f t="shared" si="51"/>
        <v>0.89605457480933948</v>
      </c>
      <c r="L77" s="28">
        <f>VLOOKUP(A77,'DECRETO DE LIQUIDACIÓN-DESAGREG'!$A$1:$P$500,14,0)</f>
        <v>12486853134.08</v>
      </c>
      <c r="M77" s="5">
        <f t="shared" si="52"/>
        <v>0.6868217064464045</v>
      </c>
      <c r="N77" s="28">
        <f>VLOOKUP(A77,'DECRETO DE LIQUIDACIÓN-DESAGREG'!$A$1:$P$500,15,0)</f>
        <v>12129968868.08</v>
      </c>
      <c r="O77" s="28">
        <f>VLOOKUP(A77,'DECRETO DE LIQUIDACIÓN-DESAGREG'!$A$1:$P$500,16,0)</f>
        <v>11930694342.08</v>
      </c>
      <c r="P77" s="7">
        <f t="shared" si="25"/>
        <v>0.66719179185174937</v>
      </c>
    </row>
    <row r="78" spans="1:17" ht="30" customHeight="1" x14ac:dyDescent="0.25">
      <c r="A78" t="s">
        <v>243</v>
      </c>
      <c r="B78" s="30" t="s">
        <v>195</v>
      </c>
      <c r="C78" s="31" t="s">
        <v>13</v>
      </c>
      <c r="D78" s="32" t="s">
        <v>196</v>
      </c>
      <c r="E78" s="28">
        <f>VLOOKUP(A78,'DECRETO DE LIQUIDACIÓN-DESAGREG'!$A$1:$P$500,9,0)</f>
        <v>635000000</v>
      </c>
      <c r="F78" s="28">
        <v>0</v>
      </c>
      <c r="G78" s="28">
        <f>VLOOKUP(A78,'DECRETO DE LIQUIDACIÓN-DESAGREG'!$A$1:$P$500,11,0)</f>
        <v>0</v>
      </c>
      <c r="H78" s="5">
        <f t="shared" si="50"/>
        <v>0</v>
      </c>
      <c r="I78" s="28">
        <f>VLOOKUP(A78,'DECRETO DE LIQUIDACIÓN-DESAGREG'!$A$1:$P$500,12,0)</f>
        <v>635000000</v>
      </c>
      <c r="J78" s="28">
        <f>VLOOKUP(A78,'DECRETO DE LIQUIDACIÓN-DESAGREG'!$A$1:$P$500,13,0)</f>
        <v>0</v>
      </c>
      <c r="K78" s="5">
        <f t="shared" si="51"/>
        <v>0</v>
      </c>
      <c r="L78" s="28">
        <f>VLOOKUP(A78,'DECRETO DE LIQUIDACIÓN-DESAGREG'!$A$1:$P$500,14,0)</f>
        <v>0</v>
      </c>
      <c r="M78" s="5">
        <f t="shared" si="52"/>
        <v>0</v>
      </c>
      <c r="N78" s="28">
        <f>VLOOKUP(A78,'DECRETO DE LIQUIDACIÓN-DESAGREG'!$A$1:$P$500,15,0)</f>
        <v>0</v>
      </c>
      <c r="O78" s="28">
        <f>VLOOKUP(A78,'DECRETO DE LIQUIDACIÓN-DESAGREG'!$A$1:$P$500,16,0)</f>
        <v>0</v>
      </c>
      <c r="P78" s="7">
        <f t="shared" si="25"/>
        <v>0</v>
      </c>
    </row>
    <row r="79" spans="1:17" ht="30" customHeight="1" x14ac:dyDescent="0.25">
      <c r="A79" t="s">
        <v>244</v>
      </c>
      <c r="B79" s="30" t="s">
        <v>197</v>
      </c>
      <c r="C79" s="31" t="s">
        <v>12</v>
      </c>
      <c r="D79" s="32" t="s">
        <v>198</v>
      </c>
      <c r="E79" s="28">
        <f>VLOOKUP(A79,'DECRETO DE LIQUIDACIÓN-DESAGREG'!$A$1:$P$500,9,0)</f>
        <v>600000000</v>
      </c>
      <c r="F79" s="28">
        <v>0</v>
      </c>
      <c r="G79" s="28">
        <f>VLOOKUP(A79,'DECRETO DE LIQUIDACIÓN-DESAGREG'!$A$1:$P$500,11,0)</f>
        <v>540679141</v>
      </c>
      <c r="H79" s="5">
        <f t="shared" si="50"/>
        <v>0.90113190166666668</v>
      </c>
      <c r="I79" s="28">
        <f>VLOOKUP(A79,'DECRETO DE LIQUIDACIÓN-DESAGREG'!$A$1:$P$500,12,0)</f>
        <v>59320859</v>
      </c>
      <c r="J79" s="28">
        <f>VLOOKUP(A79,'DECRETO DE LIQUIDACIÓN-DESAGREG'!$A$1:$P$500,13,0)</f>
        <v>317381991.80000001</v>
      </c>
      <c r="K79" s="5">
        <f t="shared" si="51"/>
        <v>0.52896998633333336</v>
      </c>
      <c r="L79" s="28">
        <f>VLOOKUP(A79,'DECRETO DE LIQUIDACIÓN-DESAGREG'!$A$1:$P$500,14,0)</f>
        <v>312601162.80000001</v>
      </c>
      <c r="M79" s="5">
        <f t="shared" si="52"/>
        <v>0.52100193800000005</v>
      </c>
      <c r="N79" s="28">
        <f>VLOOKUP(A79,'DECRETO DE LIQUIDACIÓN-DESAGREG'!$A$1:$P$500,15,0)</f>
        <v>312601162.80000001</v>
      </c>
      <c r="O79" s="28">
        <f>VLOOKUP(A79,'DECRETO DE LIQUIDACIÓN-DESAGREG'!$A$1:$P$500,16,0)</f>
        <v>299884278.80000001</v>
      </c>
      <c r="P79" s="7">
        <f t="shared" si="25"/>
        <v>0.52100193800000005</v>
      </c>
    </row>
    <row r="80" spans="1:17" ht="30" customHeight="1" x14ac:dyDescent="0.25">
      <c r="A80" t="s">
        <v>245</v>
      </c>
      <c r="B80" s="30" t="s">
        <v>199</v>
      </c>
      <c r="C80" s="31" t="s">
        <v>12</v>
      </c>
      <c r="D80" s="32" t="s">
        <v>200</v>
      </c>
      <c r="E80" s="28">
        <f>VLOOKUP(A80,'DECRETO DE LIQUIDACIÓN-DESAGREG'!$A$1:$P$500,9,0)</f>
        <v>36079159680</v>
      </c>
      <c r="F80" s="28">
        <v>0</v>
      </c>
      <c r="G80" s="28">
        <f>VLOOKUP(A80,'DECRETO DE LIQUIDACIÓN-DESAGREG'!$A$1:$P$500,11,0)</f>
        <v>36017503618.43</v>
      </c>
      <c r="H80" s="5">
        <f t="shared" si="50"/>
        <v>0.99829108931258792</v>
      </c>
      <c r="I80" s="28">
        <f>VLOOKUP(A80,'DECRETO DE LIQUIDACIÓN-DESAGREG'!$A$1:$P$500,12,0)</f>
        <v>61656061.57</v>
      </c>
      <c r="J80" s="28">
        <f>VLOOKUP(A80,'DECRETO DE LIQUIDACIÓN-DESAGREG'!$A$1:$P$500,13,0)</f>
        <v>34520322315.82</v>
      </c>
      <c r="K80" s="5">
        <f t="shared" si="51"/>
        <v>0.95679396698798058</v>
      </c>
      <c r="L80" s="28">
        <f>VLOOKUP(A80,'DECRETO DE LIQUIDACIÓN-DESAGREG'!$A$1:$P$500,14,0)</f>
        <v>22408843472.900002</v>
      </c>
      <c r="M80" s="5">
        <f t="shared" si="52"/>
        <v>0.6211021451622678</v>
      </c>
      <c r="N80" s="28">
        <f>VLOOKUP(A80,'DECRETO DE LIQUIDACIÓN-DESAGREG'!$A$1:$P$500,15,0)</f>
        <v>22286923030.900002</v>
      </c>
      <c r="O80" s="28">
        <f>VLOOKUP(A80,'DECRETO DE LIQUIDACIÓN-DESAGREG'!$A$1:$P$500,16,0)</f>
        <v>21742740630.900002</v>
      </c>
      <c r="P80" s="7">
        <f t="shared" si="25"/>
        <v>0.61772289677950731</v>
      </c>
    </row>
    <row r="81" spans="1:16" ht="30" customHeight="1" x14ac:dyDescent="0.25">
      <c r="A81" t="s">
        <v>246</v>
      </c>
      <c r="B81" s="30" t="s">
        <v>201</v>
      </c>
      <c r="C81" s="31" t="s">
        <v>12</v>
      </c>
      <c r="D81" s="32" t="s">
        <v>202</v>
      </c>
      <c r="E81" s="28">
        <f>VLOOKUP(A81,'DECRETO DE LIQUIDACIÓN-DESAGREG'!$A$1:$P$500,9,0)</f>
        <v>1016129079</v>
      </c>
      <c r="F81" s="28">
        <v>0</v>
      </c>
      <c r="G81" s="28">
        <f>VLOOKUP(A81,'DECRETO DE LIQUIDACIÓN-DESAGREG'!$A$1:$P$500,11,0)</f>
        <v>804079045.23000002</v>
      </c>
      <c r="H81" s="5">
        <f t="shared" si="50"/>
        <v>0.79131584938137567</v>
      </c>
      <c r="I81" s="28">
        <f>VLOOKUP(A81,'DECRETO DE LIQUIDACIÓN-DESAGREG'!$A$1:$P$500,12,0)</f>
        <v>212050033.77000001</v>
      </c>
      <c r="J81" s="28">
        <f>VLOOKUP(A81,'DECRETO DE LIQUIDACIÓN-DESAGREG'!$A$1:$P$500,13,0)</f>
        <v>729671598.02999997</v>
      </c>
      <c r="K81" s="5">
        <f t="shared" si="51"/>
        <v>0.71808947614026497</v>
      </c>
      <c r="L81" s="28">
        <f>VLOOKUP(A81,'DECRETO DE LIQUIDACIÓN-DESAGREG'!$A$1:$P$500,14,0)</f>
        <v>421527404.19</v>
      </c>
      <c r="M81" s="5">
        <f t="shared" si="52"/>
        <v>0.41483647392990314</v>
      </c>
      <c r="N81" s="28">
        <f>VLOOKUP(A81,'DECRETO DE LIQUIDACIÓN-DESAGREG'!$A$1:$P$500,15,0)</f>
        <v>421527404.19</v>
      </c>
      <c r="O81" s="28">
        <f>VLOOKUP(A81,'DECRETO DE LIQUIDACIÓN-DESAGREG'!$A$1:$P$500,16,0)</f>
        <v>421527404.19</v>
      </c>
      <c r="P81" s="7">
        <f t="shared" si="25"/>
        <v>0.41483647392990314</v>
      </c>
    </row>
    <row r="82" spans="1:16" ht="30" customHeight="1" x14ac:dyDescent="0.25">
      <c r="A82" t="s">
        <v>247</v>
      </c>
      <c r="B82" s="30" t="s">
        <v>203</v>
      </c>
      <c r="C82" s="31" t="s">
        <v>12</v>
      </c>
      <c r="D82" s="32" t="s">
        <v>204</v>
      </c>
      <c r="E82" s="28">
        <f>VLOOKUP(A82,'DECRETO DE LIQUIDACIÓN-DESAGREG'!$A$1:$P$500,9,0)</f>
        <v>1250000000</v>
      </c>
      <c r="F82" s="28">
        <v>0</v>
      </c>
      <c r="G82" s="28">
        <f>VLOOKUP(A82,'DECRETO DE LIQUIDACIÓN-DESAGREG'!$A$1:$P$500,11,0)</f>
        <v>1036770010</v>
      </c>
      <c r="H82" s="5">
        <f t="shared" si="50"/>
        <v>0.82941600800000004</v>
      </c>
      <c r="I82" s="28">
        <f>VLOOKUP(A82,'DECRETO DE LIQUIDACIÓN-DESAGREG'!$A$1:$P$500,12,0)</f>
        <v>213229990</v>
      </c>
      <c r="J82" s="28">
        <f>VLOOKUP(A82,'DECRETO DE LIQUIDACIÓN-DESAGREG'!$A$1:$P$500,13,0)</f>
        <v>986770000</v>
      </c>
      <c r="K82" s="5">
        <f t="shared" si="51"/>
        <v>0.78941600000000001</v>
      </c>
      <c r="L82" s="28">
        <f>VLOOKUP(A82,'DECRETO DE LIQUIDACIÓN-DESAGREG'!$A$1:$P$500,14,0)</f>
        <v>592062000.04999995</v>
      </c>
      <c r="M82" s="5">
        <f t="shared" si="52"/>
        <v>0.47364960003999995</v>
      </c>
      <c r="N82" s="28">
        <f>VLOOKUP(A82,'DECRETO DE LIQUIDACIÓN-DESAGREG'!$A$1:$P$500,15,0)</f>
        <v>592062000.04999995</v>
      </c>
      <c r="O82" s="28">
        <f>VLOOKUP(A82,'DECRETO DE LIQUIDACIÓN-DESAGREG'!$A$1:$P$500,16,0)</f>
        <v>592062000.04999995</v>
      </c>
      <c r="P82" s="7">
        <f t="shared" si="25"/>
        <v>0.47364960003999995</v>
      </c>
    </row>
    <row r="83" spans="1:16" ht="30" customHeight="1" x14ac:dyDescent="0.25">
      <c r="A83" t="s">
        <v>248</v>
      </c>
      <c r="B83" s="30" t="s">
        <v>205</v>
      </c>
      <c r="C83" s="31" t="s">
        <v>12</v>
      </c>
      <c r="D83" s="32" t="s">
        <v>206</v>
      </c>
      <c r="E83" s="28">
        <f>VLOOKUP(A83,'DECRETO DE LIQUIDACIÓN-DESAGREG'!$A$1:$P$500,9,0)</f>
        <v>500000000</v>
      </c>
      <c r="F83" s="28">
        <v>0</v>
      </c>
      <c r="G83" s="28">
        <f>VLOOKUP(A83,'DECRETO DE LIQUIDACIÓN-DESAGREG'!$A$1:$P$500,11,0)</f>
        <v>207549304</v>
      </c>
      <c r="H83" s="5">
        <f t="shared" si="50"/>
        <v>0.41509860799999998</v>
      </c>
      <c r="I83" s="28">
        <f>VLOOKUP(A83,'DECRETO DE LIQUIDACIÓN-DESAGREG'!$A$1:$P$500,12,0)</f>
        <v>292450696</v>
      </c>
      <c r="J83" s="28">
        <f>VLOOKUP(A83,'DECRETO DE LIQUIDACIÓN-DESAGREG'!$A$1:$P$500,13,0)</f>
        <v>207549304</v>
      </c>
      <c r="K83" s="5">
        <f t="shared" si="51"/>
        <v>0.41509860799999998</v>
      </c>
      <c r="L83" s="28">
        <f>VLOOKUP(A83,'DECRETO DE LIQUIDACIÓN-DESAGREG'!$A$1:$P$500,14,0)</f>
        <v>51045422</v>
      </c>
      <c r="M83" s="5">
        <f t="shared" si="52"/>
        <v>0.102090844</v>
      </c>
      <c r="N83" s="28">
        <f>VLOOKUP(A83,'DECRETO DE LIQUIDACIÓN-DESAGREG'!$A$1:$P$500,15,0)</f>
        <v>51045422</v>
      </c>
      <c r="O83" s="28">
        <f>VLOOKUP(A83,'DECRETO DE LIQUIDACIÓN-DESAGREG'!$A$1:$P$500,16,0)</f>
        <v>32984922</v>
      </c>
      <c r="P83" s="7">
        <f t="shared" si="25"/>
        <v>0.102090844</v>
      </c>
    </row>
    <row r="84" spans="1:16" ht="30" customHeight="1" x14ac:dyDescent="0.25">
      <c r="A84" t="s">
        <v>249</v>
      </c>
      <c r="B84" s="30" t="s">
        <v>207</v>
      </c>
      <c r="C84" s="31" t="s">
        <v>12</v>
      </c>
      <c r="D84" s="32" t="s">
        <v>208</v>
      </c>
      <c r="E84" s="28">
        <f>VLOOKUP(A84,'DECRETO DE LIQUIDACIÓN-DESAGREG'!$A$1:$P$500,9,0)</f>
        <v>2100000000</v>
      </c>
      <c r="F84" s="28">
        <v>0</v>
      </c>
      <c r="G84" s="28">
        <f>VLOOKUP(A84,'DECRETO DE LIQUIDACIÓN-DESAGREG'!$A$1:$P$500,11,0)</f>
        <v>522680168.10000002</v>
      </c>
      <c r="H84" s="5">
        <f t="shared" si="50"/>
        <v>0.24889531814285715</v>
      </c>
      <c r="I84" s="28">
        <f>VLOOKUP(A84,'DECRETO DE LIQUIDACIÓN-DESAGREG'!$A$1:$P$500,12,0)</f>
        <v>1577319831.9000001</v>
      </c>
      <c r="J84" s="28">
        <f>VLOOKUP(A84,'DECRETO DE LIQUIDACIÓN-DESAGREG'!$A$1:$P$500,13,0)</f>
        <v>459124887.69</v>
      </c>
      <c r="K84" s="5">
        <f t="shared" si="51"/>
        <v>0.21863089890000001</v>
      </c>
      <c r="L84" s="28">
        <f>VLOOKUP(A84,'DECRETO DE LIQUIDACIÓN-DESAGREG'!$A$1:$P$500,14,0)</f>
        <v>457591228.69</v>
      </c>
      <c r="M84" s="5">
        <f t="shared" si="52"/>
        <v>0.21790058509047619</v>
      </c>
      <c r="N84" s="28">
        <f>VLOOKUP(A84,'DECRETO DE LIQUIDACIÓN-DESAGREG'!$A$1:$P$500,15,0)</f>
        <v>457286479.69</v>
      </c>
      <c r="O84" s="28">
        <f>VLOOKUP(A84,'DECRETO DE LIQUIDACIÓN-DESAGREG'!$A$1:$P$500,16,0)</f>
        <v>456382235.69</v>
      </c>
      <c r="P84" s="7">
        <f t="shared" si="25"/>
        <v>0.21775546651904762</v>
      </c>
    </row>
    <row r="85" spans="1:16" ht="30" customHeight="1" x14ac:dyDescent="0.25">
      <c r="A85" t="s">
        <v>250</v>
      </c>
      <c r="B85" s="30" t="s">
        <v>209</v>
      </c>
      <c r="C85" s="31" t="s">
        <v>12</v>
      </c>
      <c r="D85" s="32" t="s">
        <v>210</v>
      </c>
      <c r="E85" s="28">
        <f>VLOOKUP(A85,'DECRETO DE LIQUIDACIÓN-DESAGREG'!$A$1:$P$500,9,0)</f>
        <v>9503827475</v>
      </c>
      <c r="F85" s="28">
        <v>0</v>
      </c>
      <c r="G85" s="28">
        <f>VLOOKUP(A85,'DECRETO DE LIQUIDACIÓN-DESAGREG'!$A$1:$P$500,11,0)</f>
        <v>9062953541</v>
      </c>
      <c r="H85" s="5">
        <f t="shared" si="50"/>
        <v>0.95361090727291431</v>
      </c>
      <c r="I85" s="28">
        <f>VLOOKUP(A85,'DECRETO DE LIQUIDACIÓN-DESAGREG'!$A$1:$P$500,12,0)</f>
        <v>440873934</v>
      </c>
      <c r="J85" s="28">
        <f>VLOOKUP(A85,'DECRETO DE LIQUIDACIÓN-DESAGREG'!$A$1:$P$500,13,0)</f>
        <v>7990000232</v>
      </c>
      <c r="K85" s="5">
        <f t="shared" si="51"/>
        <v>0.84071393899119573</v>
      </c>
      <c r="L85" s="28">
        <f>VLOOKUP(A85,'DECRETO DE LIQUIDACIÓN-DESAGREG'!$A$1:$P$500,14,0)</f>
        <v>0</v>
      </c>
      <c r="M85" s="5">
        <f t="shared" si="52"/>
        <v>0</v>
      </c>
      <c r="N85" s="28">
        <f>VLOOKUP(A85,'DECRETO DE LIQUIDACIÓN-DESAGREG'!$A$1:$P$500,15,0)</f>
        <v>0</v>
      </c>
      <c r="O85" s="28">
        <f>VLOOKUP(A85,'DECRETO DE LIQUIDACIÓN-DESAGREG'!$A$1:$P$500,16,0)</f>
        <v>0</v>
      </c>
      <c r="P85" s="7">
        <f t="shared" si="25"/>
        <v>0</v>
      </c>
    </row>
    <row r="86" spans="1:16" ht="30" customHeight="1" x14ac:dyDescent="0.25">
      <c r="A86" t="s">
        <v>251</v>
      </c>
      <c r="B86" s="30" t="s">
        <v>211</v>
      </c>
      <c r="C86" s="31" t="s">
        <v>12</v>
      </c>
      <c r="D86" s="32" t="s">
        <v>212</v>
      </c>
      <c r="E86" s="28">
        <f>VLOOKUP(A86,'DECRETO DE LIQUIDACIÓN-DESAGREG'!$A$1:$P$500,9,0)</f>
        <v>1286269970</v>
      </c>
      <c r="F86" s="28">
        <v>0</v>
      </c>
      <c r="G86" s="28">
        <f>VLOOKUP(A86,'DECRETO DE LIQUIDACIÓN-DESAGREG'!$A$1:$P$500,11,0)</f>
        <v>1286269970</v>
      </c>
      <c r="H86" s="5">
        <f t="shared" si="50"/>
        <v>1</v>
      </c>
      <c r="I86" s="28">
        <f>VLOOKUP(A86,'DECRETO DE LIQUIDACIÓN-DESAGREG'!$A$1:$P$500,12,0)</f>
        <v>0</v>
      </c>
      <c r="J86" s="28">
        <f>VLOOKUP(A86,'DECRETO DE LIQUIDACIÓN-DESAGREG'!$A$1:$P$500,13,0)</f>
        <v>1213554402</v>
      </c>
      <c r="K86" s="5">
        <f t="shared" si="51"/>
        <v>0.94346788023046202</v>
      </c>
      <c r="L86" s="28">
        <f>VLOOKUP(A86,'DECRETO DE LIQUIDACIÓN-DESAGREG'!$A$1:$P$500,14,0)</f>
        <v>1213554402</v>
      </c>
      <c r="M86" s="5">
        <f t="shared" si="52"/>
        <v>0.94346788023046202</v>
      </c>
      <c r="N86" s="28">
        <f>VLOOKUP(A86,'DECRETO DE LIQUIDACIÓN-DESAGREG'!$A$1:$P$500,15,0)</f>
        <v>1213554402</v>
      </c>
      <c r="O86" s="28">
        <f>VLOOKUP(A86,'DECRETO DE LIQUIDACIÓN-DESAGREG'!$A$1:$P$500,16,0)</f>
        <v>1204320387</v>
      </c>
      <c r="P86" s="7">
        <f t="shared" si="25"/>
        <v>0.94346788023046202</v>
      </c>
    </row>
    <row r="87" spans="1:16" ht="30" customHeight="1" thickBot="1" x14ac:dyDescent="0.3">
      <c r="A87" t="s">
        <v>252</v>
      </c>
      <c r="B87" s="30" t="s">
        <v>211</v>
      </c>
      <c r="C87" s="31" t="s">
        <v>13</v>
      </c>
      <c r="D87" s="32" t="s">
        <v>212</v>
      </c>
      <c r="E87" s="39">
        <f>VLOOKUP(A87,'DECRETO DE LIQUIDACIÓN-DESAGREG'!$A$1:$P$500,9,0)</f>
        <v>23000000</v>
      </c>
      <c r="F87" s="39">
        <v>0</v>
      </c>
      <c r="G87" s="39">
        <f>VLOOKUP(A87,'DECRETO DE LIQUIDACIÓN-DESAGREG'!$A$1:$P$500,11,0)</f>
        <v>23000000</v>
      </c>
      <c r="H87" s="14">
        <f t="shared" si="50"/>
        <v>1</v>
      </c>
      <c r="I87" s="39">
        <f>VLOOKUP(A87,'DECRETO DE LIQUIDACIÓN-DESAGREG'!$A$1:$P$500,12,0)</f>
        <v>0</v>
      </c>
      <c r="J87" s="39">
        <f>VLOOKUP(A87,'DECRETO DE LIQUIDACIÓN-DESAGREG'!$A$1:$P$500,13,0)</f>
        <v>18419932</v>
      </c>
      <c r="K87" s="14">
        <f t="shared" si="51"/>
        <v>0.80086660869565218</v>
      </c>
      <c r="L87" s="39">
        <f>VLOOKUP(A87,'DECRETO DE LIQUIDACIÓN-DESAGREG'!$A$1:$P$500,14,0)</f>
        <v>18419932</v>
      </c>
      <c r="M87" s="14">
        <f t="shared" si="52"/>
        <v>0.80086660869565218</v>
      </c>
      <c r="N87" s="39">
        <f>VLOOKUP(A87,'DECRETO DE LIQUIDACIÓN-DESAGREG'!$A$1:$P$500,15,0)</f>
        <v>18419932</v>
      </c>
      <c r="O87" s="39">
        <f>VLOOKUP(A87,'DECRETO DE LIQUIDACIÓN-DESAGREG'!$A$1:$P$500,16,0)</f>
        <v>18419932</v>
      </c>
      <c r="P87" s="15">
        <f t="shared" si="25"/>
        <v>0.80086660869565218</v>
      </c>
    </row>
    <row r="88" spans="1:16" s="37" customFormat="1" ht="30" customHeight="1" thickBot="1" x14ac:dyDescent="0.3">
      <c r="A88" t="str">
        <f t="shared" ref="A88:A112" si="53">CONCATENATE(B88,C88)</f>
        <v>TOTAL PRESUPUESTO ADQUISICIÓN DE BIENES Y SERVICIOS</v>
      </c>
      <c r="B88" s="100" t="s">
        <v>90</v>
      </c>
      <c r="C88" s="101"/>
      <c r="D88" s="102"/>
      <c r="E88" s="40">
        <f>SUM(E50:E87)</f>
        <v>147778300000</v>
      </c>
      <c r="F88" s="40">
        <f>SUM(F50:F87)</f>
        <v>0</v>
      </c>
      <c r="G88" s="40">
        <f>SUM(G50:G87)</f>
        <v>138318016147.78998</v>
      </c>
      <c r="H88" s="41">
        <f t="shared" ref="H88:H111" si="54">G88/E88</f>
        <v>0.93598326782612862</v>
      </c>
      <c r="I88" s="40">
        <f>SUM(I50:I87)</f>
        <v>9460283852.2099991</v>
      </c>
      <c r="J88" s="40">
        <f>SUM(J50:J87)</f>
        <v>129958864218.63</v>
      </c>
      <c r="K88" s="41">
        <f t="shared" ref="K88:K111" si="55">J88/E88</f>
        <v>0.87941777797301768</v>
      </c>
      <c r="L88" s="40">
        <f>SUM(L50:L87)</f>
        <v>84379670467.020004</v>
      </c>
      <c r="M88" s="41">
        <f t="shared" ref="M88:M111" si="56">L88/E88</f>
        <v>0.57098823350261851</v>
      </c>
      <c r="N88" s="40">
        <f>SUM(N50:N87)</f>
        <v>83321213785.020004</v>
      </c>
      <c r="O88" s="40">
        <f>SUM(O50:O87)</f>
        <v>81755006889.020004</v>
      </c>
      <c r="P88" s="41">
        <f t="shared" si="25"/>
        <v>0.56382576998801581</v>
      </c>
    </row>
    <row r="89" spans="1:16" ht="30" customHeight="1" x14ac:dyDescent="0.25">
      <c r="A89" t="str">
        <f t="shared" si="53"/>
        <v>A-03-03-01-05426</v>
      </c>
      <c r="B89" s="30" t="s">
        <v>27</v>
      </c>
      <c r="C89" s="31">
        <v>26</v>
      </c>
      <c r="D89" s="32" t="s">
        <v>14</v>
      </c>
      <c r="E89" s="28">
        <f>VLOOKUP(A89,'DECRETO DE LIQUIDACIÓN-DESAGREG'!$A$1:$P$500,9,0)</f>
        <v>81788000000</v>
      </c>
      <c r="F89" s="28">
        <f>VLOOKUP(A89,'DECRETO DE LIQUIDACIÓN-DESAGREG'!$A$1:$P$500,10,0)</f>
        <v>0</v>
      </c>
      <c r="G89" s="28">
        <f>VLOOKUP(A89,'DECRETO DE LIQUIDACIÓN-DESAGREG'!$A$1:$P$500,11,0)</f>
        <v>57149284355</v>
      </c>
      <c r="H89" s="5">
        <f t="shared" si="54"/>
        <v>0.69874901397515532</v>
      </c>
      <c r="I89" s="28">
        <f>VLOOKUP(A89,'DECRETO DE LIQUIDACIÓN-DESAGREG'!$A$1:$P$500,12,0)</f>
        <v>24638715645</v>
      </c>
      <c r="J89" s="28">
        <f>VLOOKUP(A89,'DECRETO DE LIQUIDACIÓN-DESAGREG'!$A$1:$P$500,13,0)</f>
        <v>57094860600</v>
      </c>
      <c r="K89" s="5">
        <f t="shared" si="55"/>
        <v>0.6980835892796009</v>
      </c>
      <c r="L89" s="28">
        <f>VLOOKUP(A89,'DECRETO DE LIQUIDACIÓN-DESAGREG'!$A$1:$P$500,14,0)</f>
        <v>57094860600</v>
      </c>
      <c r="M89" s="5">
        <f t="shared" si="56"/>
        <v>0.6980835892796009</v>
      </c>
      <c r="N89" s="28">
        <f>VLOOKUP(A89,'DECRETO DE LIQUIDACIÓN-DESAGREG'!$A$1:$P$500,15,0)</f>
        <v>57094860600</v>
      </c>
      <c r="O89" s="28">
        <f>VLOOKUP(A89,'DECRETO DE LIQUIDACIÓN-DESAGREG'!$A$1:$P$500,16,0)</f>
        <v>57094860600</v>
      </c>
      <c r="P89" s="7">
        <f t="shared" si="25"/>
        <v>0.6980835892796009</v>
      </c>
    </row>
    <row r="90" spans="1:16" ht="30" customHeight="1" x14ac:dyDescent="0.25">
      <c r="A90" t="str">
        <f t="shared" si="53"/>
        <v>A-03-03-01-99920</v>
      </c>
      <c r="B90" s="30" t="s">
        <v>28</v>
      </c>
      <c r="C90" s="31">
        <v>20</v>
      </c>
      <c r="D90" s="32" t="s">
        <v>95</v>
      </c>
      <c r="E90" s="28">
        <f>VLOOKUP(A90,'DECRETO DE LIQUIDACIÓN-DESAGREG'!$A$1:$P$500,9,0)</f>
        <v>98569000000</v>
      </c>
      <c r="F90" s="28">
        <f>VLOOKUP(A90,'DECRETO DE LIQUIDACIÓN-DESAGREG'!$A$1:$P$500,10,0)</f>
        <v>98569000000</v>
      </c>
      <c r="G90" s="28">
        <f>VLOOKUP(A90,'DECRETO DE LIQUIDACIÓN-DESAGREG'!$A$1:$P$500,11,0)</f>
        <v>0</v>
      </c>
      <c r="H90" s="5">
        <f t="shared" si="54"/>
        <v>0</v>
      </c>
      <c r="I90" s="28">
        <f>VLOOKUP(A90,'DECRETO DE LIQUIDACIÓN-DESAGREG'!$A$1:$P$500,12,0)</f>
        <v>0</v>
      </c>
      <c r="J90" s="28">
        <f>VLOOKUP(A90,'DECRETO DE LIQUIDACIÓN-DESAGREG'!$A$1:$P$500,13,0)</f>
        <v>0</v>
      </c>
      <c r="K90" s="5">
        <f t="shared" si="55"/>
        <v>0</v>
      </c>
      <c r="L90" s="28">
        <f>VLOOKUP(A90,'DECRETO DE LIQUIDACIÓN-DESAGREG'!$A$1:$P$500,14,0)</f>
        <v>0</v>
      </c>
      <c r="M90" s="5">
        <f t="shared" si="56"/>
        <v>0</v>
      </c>
      <c r="N90" s="28">
        <f>VLOOKUP(A90,'DECRETO DE LIQUIDACIÓN-DESAGREG'!$A$1:$P$500,15,0)</f>
        <v>0</v>
      </c>
      <c r="O90" s="28">
        <f>VLOOKUP(A90,'DECRETO DE LIQUIDACIÓN-DESAGREG'!$A$1:$P$500,16,0)</f>
        <v>0</v>
      </c>
      <c r="P90" s="7">
        <f t="shared" si="25"/>
        <v>0</v>
      </c>
    </row>
    <row r="91" spans="1:16" ht="30" customHeight="1" x14ac:dyDescent="0.25">
      <c r="A91" t="s">
        <v>253</v>
      </c>
      <c r="B91" s="30" t="s">
        <v>213</v>
      </c>
      <c r="C91" s="31" t="s">
        <v>12</v>
      </c>
      <c r="D91" s="32" t="s">
        <v>214</v>
      </c>
      <c r="E91" s="28">
        <f>VLOOKUP(A91,'DECRETO DE LIQUIDACIÓN-DESAGREG'!$A$1:$P$500,9,0)</f>
        <v>9037620900</v>
      </c>
      <c r="F91" s="28">
        <f>VLOOKUP(A91,'DECRETO DE LIQUIDACIÓN-DESAGREG'!$A$1:$P$500,10,0)</f>
        <v>0</v>
      </c>
      <c r="G91" s="28">
        <f>VLOOKUP(A91,'DECRETO DE LIQUIDACIÓN-DESAGREG'!$A$1:$P$500,11,0)</f>
        <v>9037620900</v>
      </c>
      <c r="H91" s="5">
        <f t="shared" ref="H91:H93" si="57">G91/E91</f>
        <v>1</v>
      </c>
      <c r="I91" s="28">
        <f>VLOOKUP(A91,'DECRETO DE LIQUIDACIÓN-DESAGREG'!$A$1:$P$500,12,0)</f>
        <v>0</v>
      </c>
      <c r="J91" s="28">
        <f>VLOOKUP(A91,'DECRETO DE LIQUIDACIÓN-DESAGREG'!$A$1:$P$500,13,0)</f>
        <v>6968442200</v>
      </c>
      <c r="K91" s="5">
        <f t="shared" ref="K91:K93" si="58">J91/E91</f>
        <v>0.77104829657105889</v>
      </c>
      <c r="L91" s="28">
        <f>VLOOKUP(A91,'DECRETO DE LIQUIDACIÓN-DESAGREG'!$A$1:$P$500,14,0)</f>
        <v>6968442200</v>
      </c>
      <c r="M91" s="5">
        <f t="shared" ref="M91:M93" si="59">L91/E91</f>
        <v>0.77104829657105889</v>
      </c>
      <c r="N91" s="28">
        <f>VLOOKUP(A91,'DECRETO DE LIQUIDACIÓN-DESAGREG'!$A$1:$P$500,15,0)</f>
        <v>6968442200</v>
      </c>
      <c r="O91" s="28">
        <f>VLOOKUP(A91,'DECRETO DE LIQUIDACIÓN-DESAGREG'!$A$1:$P$500,16,0)</f>
        <v>6968442200</v>
      </c>
      <c r="P91" s="7">
        <f t="shared" si="25"/>
        <v>0.77104829657105889</v>
      </c>
    </row>
    <row r="92" spans="1:16" ht="30" customHeight="1" x14ac:dyDescent="0.25">
      <c r="B92" s="103" t="s">
        <v>355</v>
      </c>
      <c r="C92" s="104"/>
      <c r="D92" s="105"/>
      <c r="E92" s="28">
        <v>646979100</v>
      </c>
      <c r="F92" s="28">
        <v>646979100</v>
      </c>
      <c r="G92" s="28"/>
      <c r="H92" s="5"/>
      <c r="I92" s="28"/>
      <c r="J92" s="28"/>
      <c r="K92" s="5"/>
      <c r="L92" s="28"/>
      <c r="M92" s="5"/>
      <c r="N92" s="28"/>
      <c r="O92" s="28"/>
      <c r="P92" s="7"/>
    </row>
    <row r="93" spans="1:16" ht="30" customHeight="1" x14ac:dyDescent="0.25">
      <c r="A93" t="s">
        <v>254</v>
      </c>
      <c r="B93" s="30" t="s">
        <v>215</v>
      </c>
      <c r="C93" s="31" t="s">
        <v>12</v>
      </c>
      <c r="D93" s="32" t="s">
        <v>216</v>
      </c>
      <c r="E93" s="28">
        <f>VLOOKUP(A93,'DECRETO DE LIQUIDACIÓN-DESAGREG'!$A$1:$P$500,9,0)</f>
        <v>4664923190</v>
      </c>
      <c r="F93" s="28">
        <f>VLOOKUP(A93,'DECRETO DE LIQUIDACIÓN-DESAGREG'!$A$1:$P$500,10,0)</f>
        <v>0</v>
      </c>
      <c r="G93" s="28">
        <f>VLOOKUP(A93,'DECRETO DE LIQUIDACIÓN-DESAGREG'!$A$1:$P$500,11,0)</f>
        <v>4664923190</v>
      </c>
      <c r="H93" s="5">
        <f t="shared" si="57"/>
        <v>1</v>
      </c>
      <c r="I93" s="28">
        <f>VLOOKUP(A93,'DECRETO DE LIQUIDACIÓN-DESAGREG'!$A$1:$P$500,12,0)</f>
        <v>0</v>
      </c>
      <c r="J93" s="28">
        <f>VLOOKUP(A93,'DECRETO DE LIQUIDACIÓN-DESAGREG'!$A$1:$P$500,13,0)</f>
        <v>4008080190</v>
      </c>
      <c r="K93" s="5">
        <f t="shared" si="58"/>
        <v>0.85919532364261719</v>
      </c>
      <c r="L93" s="28">
        <f>VLOOKUP(A93,'DECRETO DE LIQUIDACIÓN-DESAGREG'!$A$1:$P$500,14,0)</f>
        <v>4008080190</v>
      </c>
      <c r="M93" s="5">
        <f t="shared" si="59"/>
        <v>0.85919532364261719</v>
      </c>
      <c r="N93" s="28">
        <f>VLOOKUP(A93,'DECRETO DE LIQUIDACIÓN-DESAGREG'!$A$1:$P$500,15,0)</f>
        <v>4008080190</v>
      </c>
      <c r="O93" s="28">
        <f>VLOOKUP(A93,'DECRETO DE LIQUIDACIÓN-DESAGREG'!$A$1:$P$500,16,0)</f>
        <v>4008080190</v>
      </c>
      <c r="P93" s="7">
        <f>N93/E93</f>
        <v>0.85919532364261719</v>
      </c>
    </row>
    <row r="94" spans="1:16" ht="30" customHeight="1" x14ac:dyDescent="0.25">
      <c r="B94" s="103" t="s">
        <v>355</v>
      </c>
      <c r="C94" s="104"/>
      <c r="D94" s="105"/>
      <c r="E94" s="28">
        <v>4228276810</v>
      </c>
      <c r="F94" s="28">
        <v>4228276810</v>
      </c>
      <c r="G94" s="28"/>
      <c r="H94" s="5"/>
      <c r="I94" s="28"/>
      <c r="J94" s="28"/>
      <c r="K94" s="5"/>
      <c r="L94" s="28"/>
      <c r="M94" s="5"/>
      <c r="N94" s="28"/>
      <c r="O94" s="28"/>
      <c r="P94" s="7"/>
    </row>
    <row r="95" spans="1:16" ht="30" customHeight="1" x14ac:dyDescent="0.25">
      <c r="A95" t="s">
        <v>255</v>
      </c>
      <c r="B95" s="30" t="s">
        <v>217</v>
      </c>
      <c r="C95" s="31" t="s">
        <v>12</v>
      </c>
      <c r="D95" s="32" t="s">
        <v>218</v>
      </c>
      <c r="E95" s="28">
        <f>VLOOKUP(A95,'DECRETO DE LIQUIDACIÓN-DESAGREG'!$A$1:$P$500,9,0)</f>
        <v>600000000</v>
      </c>
      <c r="F95" s="28">
        <f>VLOOKUP(A95,'DECRETO DE LIQUIDACIÓN-DESAGREG'!$A$1:$P$500,10,0)</f>
        <v>0</v>
      </c>
      <c r="G95" s="28">
        <f>VLOOKUP(A95,'DECRETO DE LIQUIDACIÓN-DESAGREG'!$A$1:$P$500,11,0)</f>
        <v>273288690</v>
      </c>
      <c r="H95" s="5">
        <f t="shared" ref="H95" si="60">G95/E95</f>
        <v>0.45548115</v>
      </c>
      <c r="I95" s="28">
        <f>VLOOKUP(A95,'DECRETO DE LIQUIDACIÓN-DESAGREG'!$A$1:$P$500,12,0)</f>
        <v>326711310</v>
      </c>
      <c r="J95" s="28">
        <f>VLOOKUP(A95,'DECRETO DE LIQUIDACIÓN-DESAGREG'!$A$1:$P$500,13,0)</f>
        <v>273288690</v>
      </c>
      <c r="K95" s="5">
        <f t="shared" ref="K95" si="61">J95/E95</f>
        <v>0.45548115</v>
      </c>
      <c r="L95" s="28">
        <f>VLOOKUP(A95,'DECRETO DE LIQUIDACIÓN-DESAGREG'!$A$1:$P$500,14,0)</f>
        <v>273288690</v>
      </c>
      <c r="M95" s="5">
        <f t="shared" ref="M95" si="62">L95/E95</f>
        <v>0.45548115</v>
      </c>
      <c r="N95" s="28">
        <f>VLOOKUP(A95,'DECRETO DE LIQUIDACIÓN-DESAGREG'!$A$1:$P$500,15,0)</f>
        <v>273288690</v>
      </c>
      <c r="O95" s="28">
        <f>VLOOKUP(A95,'DECRETO DE LIQUIDACIÓN-DESAGREG'!$A$1:$P$500,16,0)</f>
        <v>273288690</v>
      </c>
      <c r="P95" s="7">
        <f>N95/E95</f>
        <v>0.45548115</v>
      </c>
    </row>
    <row r="96" spans="1:16" ht="30" customHeight="1" x14ac:dyDescent="0.25">
      <c r="A96" t="s">
        <v>256</v>
      </c>
      <c r="B96" s="30" t="s">
        <v>219</v>
      </c>
      <c r="C96" s="31" t="s">
        <v>12</v>
      </c>
      <c r="D96" s="32" t="s">
        <v>220</v>
      </c>
      <c r="E96" s="28">
        <f>VLOOKUP(A96,'DECRETO DE LIQUIDACIÓN-DESAGREG'!$A$1:$P$500,9,0)</f>
        <v>300000000</v>
      </c>
      <c r="F96" s="28">
        <f>VLOOKUP(A96,'DECRETO DE LIQUIDACIÓN-DESAGREG'!$A$1:$P$500,10,0)</f>
        <v>0</v>
      </c>
      <c r="G96" s="28">
        <f>VLOOKUP(A96,'DECRETO DE LIQUIDACIÓN-DESAGREG'!$A$1:$P$500,11,0)</f>
        <v>136020638</v>
      </c>
      <c r="H96" s="5">
        <f t="shared" ref="H96:H97" si="63">G96/E96</f>
        <v>0.45340212666666668</v>
      </c>
      <c r="I96" s="28">
        <f>VLOOKUP(A96,'DECRETO DE LIQUIDACIÓN-DESAGREG'!$A$1:$P$500,12,0)</f>
        <v>163979362</v>
      </c>
      <c r="J96" s="28">
        <f>VLOOKUP(A96,'DECRETO DE LIQUIDACIÓN-DESAGREG'!$A$1:$P$500,13,0)</f>
        <v>136020638</v>
      </c>
      <c r="K96" s="5">
        <f t="shared" ref="K96:K97" si="64">J96/E96</f>
        <v>0.45340212666666668</v>
      </c>
      <c r="L96" s="28">
        <f>VLOOKUP(A96,'DECRETO DE LIQUIDACIÓN-DESAGREG'!$A$1:$P$500,14,0)</f>
        <v>136020638</v>
      </c>
      <c r="M96" s="5">
        <f t="shared" ref="M96:M97" si="65">L96/E96</f>
        <v>0.45340212666666668</v>
      </c>
      <c r="N96" s="28">
        <f>VLOOKUP(A96,'DECRETO DE LIQUIDACIÓN-DESAGREG'!$A$1:$P$500,15,0)</f>
        <v>136020638</v>
      </c>
      <c r="O96" s="28">
        <f>VLOOKUP(A96,'DECRETO DE LIQUIDACIÓN-DESAGREG'!$A$1:$P$500,16,0)</f>
        <v>136020638</v>
      </c>
      <c r="P96" s="7">
        <f>N96/E96</f>
        <v>0.45340212666666668</v>
      </c>
    </row>
    <row r="97" spans="1:20" ht="30" customHeight="1" x14ac:dyDescent="0.25">
      <c r="A97" t="s">
        <v>344</v>
      </c>
      <c r="B97" s="30" t="s">
        <v>342</v>
      </c>
      <c r="C97" s="31">
        <v>20</v>
      </c>
      <c r="D97" s="32" t="s">
        <v>343</v>
      </c>
      <c r="E97" s="28">
        <f>VLOOKUP(A97,'DECRETO DE LIQUIDACIÓN-DESAGREG'!$A$1:$P$500,9,0)</f>
        <v>59000000</v>
      </c>
      <c r="F97" s="28">
        <f>VLOOKUP(A97,'DECRETO DE LIQUIDACIÓN-DESAGREG'!$A$1:$P$500,10,0)</f>
        <v>0</v>
      </c>
      <c r="G97" s="28">
        <f>VLOOKUP(A97,'DECRETO DE LIQUIDACIÓN-DESAGREG'!$A$1:$P$500,11,0)</f>
        <v>59000000</v>
      </c>
      <c r="H97" s="5">
        <f t="shared" si="63"/>
        <v>1</v>
      </c>
      <c r="I97" s="28">
        <f>VLOOKUP(A97,'DECRETO DE LIQUIDACIÓN-DESAGREG'!$A$1:$P$500,12,0)</f>
        <v>0</v>
      </c>
      <c r="J97" s="28">
        <f>VLOOKUP(A97,'DECRETO DE LIQUIDACIÓN-DESAGREG'!$A$1:$P$500,13,0)</f>
        <v>22300000</v>
      </c>
      <c r="K97" s="5">
        <f t="shared" si="64"/>
        <v>0.37796610169491524</v>
      </c>
      <c r="L97" s="28">
        <f>VLOOKUP(A97,'DECRETO DE LIQUIDACIÓN-DESAGREG'!$A$1:$P$500,14,0)</f>
        <v>22300000</v>
      </c>
      <c r="M97" s="5">
        <f t="shared" si="65"/>
        <v>0.37796610169491524</v>
      </c>
      <c r="N97" s="28">
        <f>VLOOKUP(A97,'DECRETO DE LIQUIDACIÓN-DESAGREG'!$A$1:$P$500,15,0)</f>
        <v>22300000</v>
      </c>
      <c r="O97" s="28">
        <f>VLOOKUP(A97,'DECRETO DE LIQUIDACIÓN-DESAGREG'!$A$1:$P$500,16,0)</f>
        <v>22300000</v>
      </c>
      <c r="P97" s="7">
        <f>N97/E97</f>
        <v>0.37796610169491524</v>
      </c>
    </row>
    <row r="98" spans="1:20" ht="30" customHeight="1" x14ac:dyDescent="0.25">
      <c r="A98" t="s">
        <v>257</v>
      </c>
      <c r="B98" s="30" t="s">
        <v>118</v>
      </c>
      <c r="C98" s="31">
        <v>20</v>
      </c>
      <c r="D98" s="32" t="s">
        <v>138</v>
      </c>
      <c r="E98" s="28">
        <f>VLOOKUP(A98,'DECRETO DE LIQUIDACIÓN-DESAGREG'!$A$1:$P$500,9,0)</f>
        <v>268000000</v>
      </c>
      <c r="F98" s="28">
        <f>VLOOKUP(A98,'DECRETO DE LIQUIDACIÓN-DESAGREG'!$A$1:$P$500,10,0)</f>
        <v>100000000</v>
      </c>
      <c r="G98" s="28">
        <f>VLOOKUP(A98,'DECRETO DE LIQUIDACIÓN-DESAGREG'!$A$1:$P$500,11,0)</f>
        <v>168000000</v>
      </c>
      <c r="H98" s="5">
        <f t="shared" ref="H98" si="66">G98/E98</f>
        <v>0.62686567164179108</v>
      </c>
      <c r="I98" s="28">
        <f>VLOOKUP(A98,'DECRETO DE LIQUIDACIÓN-DESAGREG'!$A$1:$P$500,12,0)</f>
        <v>0</v>
      </c>
      <c r="J98" s="28">
        <f>VLOOKUP(A98,'DECRETO DE LIQUIDACIÓN-DESAGREG'!$A$1:$P$500,13,0)</f>
        <v>50130084</v>
      </c>
      <c r="K98" s="5">
        <f t="shared" ref="K98" si="67">J98/E98</f>
        <v>0.18705255223880596</v>
      </c>
      <c r="L98" s="28">
        <f>VLOOKUP(A98,'DECRETO DE LIQUIDACIÓN-DESAGREG'!$A$1:$P$500,14,0)</f>
        <v>50130084</v>
      </c>
      <c r="M98" s="5">
        <f t="shared" ref="M98" si="68">L98/E98</f>
        <v>0.18705255223880596</v>
      </c>
      <c r="N98" s="28">
        <f>VLOOKUP(A98,'DECRETO DE LIQUIDACIÓN-DESAGREG'!$A$1:$P$500,15,0)</f>
        <v>50130084</v>
      </c>
      <c r="O98" s="28">
        <f>VLOOKUP(A98,'DECRETO DE LIQUIDACIÓN-DESAGREG'!$A$1:$P$500,16,0)</f>
        <v>50130084</v>
      </c>
      <c r="P98" s="7">
        <f>N98/E98</f>
        <v>0.18705255223880596</v>
      </c>
    </row>
    <row r="99" spans="1:20" ht="30" customHeight="1" x14ac:dyDescent="0.25">
      <c r="A99" t="str">
        <f t="shared" ref="A99:A103" si="69">CONCATENATE(B99,C99)</f>
        <v>A-03-10-01-00120</v>
      </c>
      <c r="B99" s="30" t="s">
        <v>302</v>
      </c>
      <c r="C99" s="31" t="s">
        <v>12</v>
      </c>
      <c r="D99" s="32" t="s">
        <v>303</v>
      </c>
      <c r="E99" s="28">
        <f>VLOOKUP(A99,'DECRETO DE LIQUIDACIÓN-DESAGREG'!$A$1:$P$500,9,0)</f>
        <v>86738199</v>
      </c>
      <c r="F99" s="28">
        <f>VLOOKUP(A99,'DECRETO DE LIQUIDACIÓN-DESAGREG'!$A$1:$P$500,10,0)</f>
        <v>0</v>
      </c>
      <c r="G99" s="28">
        <f>VLOOKUP(A99,'DECRETO DE LIQUIDACIÓN-DESAGREG'!$A$1:$P$500,11,0)</f>
        <v>86738199</v>
      </c>
      <c r="H99" s="5">
        <f t="shared" ref="H99" si="70">G99/E99</f>
        <v>1</v>
      </c>
      <c r="I99" s="28">
        <f>VLOOKUP(A99,'DECRETO DE LIQUIDACIÓN-DESAGREG'!$A$1:$P$500,12,0)</f>
        <v>0</v>
      </c>
      <c r="J99" s="28">
        <f>VLOOKUP(A99,'DECRETO DE LIQUIDACIÓN-DESAGREG'!$A$1:$P$500,13,0)</f>
        <v>86738199</v>
      </c>
      <c r="K99" s="5">
        <f t="shared" ref="K99" si="71">J99/E99</f>
        <v>1</v>
      </c>
      <c r="L99" s="28">
        <f>VLOOKUP(A99,'DECRETO DE LIQUIDACIÓN-DESAGREG'!$A$1:$P$500,14,0)</f>
        <v>86738199</v>
      </c>
      <c r="M99" s="5">
        <f t="shared" ref="M99" si="72">L99/E99</f>
        <v>1</v>
      </c>
      <c r="N99" s="28">
        <f>VLOOKUP(A99,'DECRETO DE LIQUIDACIÓN-DESAGREG'!$A$1:$P$500,15,0)</f>
        <v>86738199</v>
      </c>
      <c r="O99" s="28">
        <f>VLOOKUP(A99,'DECRETO DE LIQUIDACIÓN-DESAGREG'!$A$1:$P$500,16,0)</f>
        <v>86738199</v>
      </c>
      <c r="P99" s="7">
        <f>N99/E99</f>
        <v>1</v>
      </c>
    </row>
    <row r="100" spans="1:20" ht="30" customHeight="1" x14ac:dyDescent="0.25">
      <c r="B100" s="103" t="s">
        <v>355</v>
      </c>
      <c r="C100" s="104"/>
      <c r="D100" s="105"/>
      <c r="E100" s="28">
        <v>52680761801</v>
      </c>
      <c r="F100" s="28">
        <v>52680761801</v>
      </c>
      <c r="G100" s="28">
        <v>0</v>
      </c>
      <c r="H100" s="5"/>
      <c r="I100" s="28">
        <v>0</v>
      </c>
      <c r="J100" s="28"/>
      <c r="K100" s="5"/>
      <c r="L100" s="28"/>
      <c r="M100" s="5"/>
      <c r="N100" s="28"/>
      <c r="O100" s="28"/>
      <c r="P100" s="7"/>
    </row>
    <row r="101" spans="1:20" ht="30" customHeight="1" x14ac:dyDescent="0.25">
      <c r="A101" t="str">
        <f t="shared" si="69"/>
        <v>A-03-10-01-00121</v>
      </c>
      <c r="B101" s="30" t="s">
        <v>302</v>
      </c>
      <c r="C101" s="31" t="s">
        <v>98</v>
      </c>
      <c r="D101" s="32" t="s">
        <v>303</v>
      </c>
      <c r="E101" s="28">
        <f>VLOOKUP(A101,'DECRETO DE LIQUIDACIÓN-DESAGREG'!$A$1:$P$500,9,0)</f>
        <v>15715163048</v>
      </c>
      <c r="F101" s="28">
        <f>VLOOKUP(A101,'DECRETO DE LIQUIDACIÓN-DESAGREG'!$A$1:$P$500,10,0)</f>
        <v>0</v>
      </c>
      <c r="G101" s="28">
        <f>VLOOKUP(A101,'DECRETO DE LIQUIDACIÓN-DESAGREG'!$A$1:$P$500,11,0)</f>
        <v>5266276437.75</v>
      </c>
      <c r="H101" s="5">
        <f t="shared" ref="H101" si="73">G101/E101</f>
        <v>0.33510797321445646</v>
      </c>
      <c r="I101" s="28">
        <f>VLOOKUP(A101,'DECRETO DE LIQUIDACIÓN-DESAGREG'!$A$1:$P$500,12,0)</f>
        <v>10448886610.25</v>
      </c>
      <c r="J101" s="28">
        <f>VLOOKUP(A101,'DECRETO DE LIQUIDACIÓN-DESAGREG'!$A$1:$P$500,13,0)</f>
        <v>5215078716</v>
      </c>
      <c r="K101" s="5">
        <f t="shared" ref="K101" si="74">J101/E101</f>
        <v>0.33185011826292826</v>
      </c>
      <c r="L101" s="28">
        <f>VLOOKUP(A101,'DECRETO DE LIQUIDACIÓN-DESAGREG'!$A$1:$P$500,14,0)</f>
        <v>5215078715.6000004</v>
      </c>
      <c r="M101" s="5">
        <f t="shared" ref="M101" si="75">L101/E101</f>
        <v>0.33185011823747518</v>
      </c>
      <c r="N101" s="28">
        <f>VLOOKUP(A101,'DECRETO DE LIQUIDACIÓN-DESAGREG'!$A$1:$P$500,15,0)</f>
        <v>5215078715.6000004</v>
      </c>
      <c r="O101" s="28">
        <f>VLOOKUP(A101,'DECRETO DE LIQUIDACIÓN-DESAGREG'!$A$1:$P$500,16,0)</f>
        <v>5215078715.6000004</v>
      </c>
      <c r="P101" s="7">
        <f>N101/E101</f>
        <v>0.33185011823747518</v>
      </c>
      <c r="R101" s="29" t="s">
        <v>123</v>
      </c>
    </row>
    <row r="102" spans="1:20" ht="30" customHeight="1" x14ac:dyDescent="0.25">
      <c r="B102" s="103" t="s">
        <v>355</v>
      </c>
      <c r="C102" s="104"/>
      <c r="D102" s="105"/>
      <c r="E102" s="28">
        <v>23132515853</v>
      </c>
      <c r="F102" s="28">
        <v>23132515853</v>
      </c>
      <c r="G102" s="28">
        <v>0</v>
      </c>
      <c r="H102" s="5"/>
      <c r="I102" s="28">
        <v>0</v>
      </c>
      <c r="J102" s="28"/>
      <c r="K102" s="5"/>
      <c r="L102" s="28"/>
      <c r="M102" s="5"/>
      <c r="N102" s="28"/>
      <c r="O102" s="28"/>
      <c r="P102" s="7"/>
    </row>
    <row r="103" spans="1:20" ht="30" customHeight="1" thickBot="1" x14ac:dyDescent="0.3">
      <c r="A103" t="str">
        <f t="shared" si="69"/>
        <v>A-03-10-01-00221</v>
      </c>
      <c r="B103" s="30" t="s">
        <v>304</v>
      </c>
      <c r="C103" s="31">
        <v>21</v>
      </c>
      <c r="D103" s="32" t="s">
        <v>305</v>
      </c>
      <c r="E103" s="28">
        <f>VLOOKUP(A103,'DECRETO DE LIQUIDACIÓN-DESAGREG'!$A$1:$P$500,9,0)</f>
        <v>517321099</v>
      </c>
      <c r="F103" s="28">
        <f>VLOOKUP(A103,'DECRETO DE LIQUIDACIÓN-DESAGREG'!$A$1:$P$500,10,0)</f>
        <v>0</v>
      </c>
      <c r="G103" s="28">
        <f>VLOOKUP(A103,'DECRETO DE LIQUIDACIÓN-DESAGREG'!$A$1:$P$500,11,0)</f>
        <v>17321099</v>
      </c>
      <c r="H103" s="5">
        <f t="shared" ref="H103" si="76">G103/E103</f>
        <v>3.3482297616475143E-2</v>
      </c>
      <c r="I103" s="28">
        <f>VLOOKUP(A103,'DECRETO DE LIQUIDACIÓN-DESAGREG'!$A$1:$P$500,12,0)</f>
        <v>500000000</v>
      </c>
      <c r="J103" s="28">
        <f>VLOOKUP(A103,'DECRETO DE LIQUIDACIÓN-DESAGREG'!$A$1:$P$500,13,0)</f>
        <v>17321099</v>
      </c>
      <c r="K103" s="5">
        <f t="shared" ref="K103" si="77">J103/E103</f>
        <v>3.3482297616475143E-2</v>
      </c>
      <c r="L103" s="28">
        <f>VLOOKUP(A103,'DECRETO DE LIQUIDACIÓN-DESAGREG'!$A$1:$P$500,14,0)</f>
        <v>17321099</v>
      </c>
      <c r="M103" s="5">
        <f t="shared" ref="M103" si="78">L103/E103</f>
        <v>3.3482297616475143E-2</v>
      </c>
      <c r="N103" s="28">
        <f>VLOOKUP(A103,'DECRETO DE LIQUIDACIÓN-DESAGREG'!$A$1:$P$500,15,0)</f>
        <v>17321099</v>
      </c>
      <c r="O103" s="28">
        <f>VLOOKUP(A103,'DECRETO DE LIQUIDACIÓN-DESAGREG'!$A$1:$P$500,16,0)</f>
        <v>17321099</v>
      </c>
      <c r="P103" s="7">
        <f>N103/E103</f>
        <v>3.3482297616475143E-2</v>
      </c>
      <c r="R103" s="84" t="s">
        <v>123</v>
      </c>
    </row>
    <row r="104" spans="1:20" s="37" customFormat="1" ht="30" customHeight="1" thickBot="1" x14ac:dyDescent="0.3">
      <c r="A104" t="str">
        <f t="shared" si="53"/>
        <v>TOTAL PRESUPUESTO TRANSFERENCIAS CORRIENTES</v>
      </c>
      <c r="B104" s="91" t="s">
        <v>24</v>
      </c>
      <c r="C104" s="92"/>
      <c r="D104" s="93"/>
      <c r="E104" s="40">
        <f>SUM(E89:E103)</f>
        <v>292294300000</v>
      </c>
      <c r="F104" s="40">
        <f>SUM(F89:F103)</f>
        <v>179357533564</v>
      </c>
      <c r="G104" s="40">
        <f>SUM(G89:G103)</f>
        <v>76858473508.75</v>
      </c>
      <c r="H104" s="42">
        <f t="shared" si="54"/>
        <v>0.26294893026908156</v>
      </c>
      <c r="I104" s="40">
        <f>SUM(I89:I103)</f>
        <v>36078292927.25</v>
      </c>
      <c r="J104" s="40">
        <f>SUM(J89:J103)</f>
        <v>73872260416</v>
      </c>
      <c r="K104" s="42">
        <f t="shared" si="55"/>
        <v>0.25273247003448235</v>
      </c>
      <c r="L104" s="40">
        <f>SUM(L89:L103)</f>
        <v>73872260415.600006</v>
      </c>
      <c r="M104" s="42">
        <f t="shared" si="56"/>
        <v>0.25273247003311389</v>
      </c>
      <c r="N104" s="40">
        <f>SUM(N89:N103)</f>
        <v>73872260415.600006</v>
      </c>
      <c r="O104" s="40">
        <f>SUM(O89:O103)</f>
        <v>73872260415.600006</v>
      </c>
      <c r="P104" s="42">
        <f>N104/E104</f>
        <v>0.25273247003311389</v>
      </c>
      <c r="R104" s="85">
        <v>292294300000</v>
      </c>
      <c r="T104" s="38">
        <f>+E104-R104</f>
        <v>0</v>
      </c>
    </row>
    <row r="105" spans="1:20" s="37" customFormat="1" ht="30" customHeight="1" x14ac:dyDescent="0.25">
      <c r="A105" t="s">
        <v>258</v>
      </c>
      <c r="B105" s="43" t="s">
        <v>221</v>
      </c>
      <c r="C105" s="44">
        <v>20</v>
      </c>
      <c r="D105" s="45" t="s">
        <v>222</v>
      </c>
      <c r="E105" s="46">
        <f>VLOOKUP(A105,'DECRETO DE LIQUIDACIÓN-DESAGREG'!$A$1:$P$500,9,0)</f>
        <v>3060764519</v>
      </c>
      <c r="F105" s="46">
        <f>VLOOKUP(A105,'DECRETO DE LIQUIDACIÓN-DESAGREG'!$A$1:$P$500,10,0)</f>
        <v>0</v>
      </c>
      <c r="G105" s="46">
        <f>VLOOKUP(A105,'DECRETO DE LIQUIDACIÓN-DESAGREG'!$A$1:$P$500,11,0)</f>
        <v>3040200439</v>
      </c>
      <c r="H105" s="16">
        <f t="shared" si="54"/>
        <v>0.99328139101445201</v>
      </c>
      <c r="I105" s="46">
        <f>VLOOKUP(A105,'DECRETO DE LIQUIDACIÓN-DESAGREG'!$A$1:$P$500,12,0)</f>
        <v>20564080</v>
      </c>
      <c r="J105" s="46">
        <f>VLOOKUP(A105,'DECRETO DE LIQUIDACIÓN-DESAGREG'!$A$1:$P$500,13,0)</f>
        <v>3040200439</v>
      </c>
      <c r="K105" s="6">
        <f t="shared" si="55"/>
        <v>0.99328139101445201</v>
      </c>
      <c r="L105" s="46">
        <f>VLOOKUP(A105,'DECRETO DE LIQUIDACIÓN-DESAGREG'!$A$1:$P$500,14,0)</f>
        <v>3040200439</v>
      </c>
      <c r="M105" s="16">
        <f t="shared" si="56"/>
        <v>0.99328139101445201</v>
      </c>
      <c r="N105" s="39">
        <f>VLOOKUP(A105,'DECRETO DE LIQUIDACIÓN-DESAGREG'!$A$1:$P$500,15,0)</f>
        <v>3040200439</v>
      </c>
      <c r="O105" s="46">
        <f>VLOOKUP(A105,'DECRETO DE LIQUIDACIÓN-DESAGREG'!$A$1:$P$500,16,0)</f>
        <v>3040200439</v>
      </c>
      <c r="P105" s="17">
        <f>N105/E105</f>
        <v>0.99328139101445201</v>
      </c>
      <c r="R105" s="84" t="s">
        <v>123</v>
      </c>
    </row>
    <row r="106" spans="1:20" s="37" customFormat="1" ht="30" customHeight="1" x14ac:dyDescent="0.25">
      <c r="A106" t="s">
        <v>259</v>
      </c>
      <c r="B106" s="43" t="s">
        <v>223</v>
      </c>
      <c r="C106" s="44">
        <v>20</v>
      </c>
      <c r="D106" s="45" t="s">
        <v>224</v>
      </c>
      <c r="E106" s="46">
        <f>VLOOKUP(A106,'DECRETO DE LIQUIDACIÓN-DESAGREG'!$A$1:$P$500,9,0)</f>
        <v>27800000</v>
      </c>
      <c r="F106" s="46">
        <f>VLOOKUP(A106,'DECRETO DE LIQUIDACIÓN-DESAGREG'!$A$1:$P$500,10,0)</f>
        <v>0</v>
      </c>
      <c r="G106" s="46">
        <f>VLOOKUP(A106,'DECRETO DE LIQUIDACIÓN-DESAGREG'!$A$1:$P$500,11,0)</f>
        <v>2791761</v>
      </c>
      <c r="H106" s="16">
        <f t="shared" si="54"/>
        <v>0.10042305755395683</v>
      </c>
      <c r="I106" s="46">
        <f>VLOOKUP(A106,'DECRETO DE LIQUIDACIÓN-DESAGREG'!$A$1:$P$500,12,0)</f>
        <v>25008239</v>
      </c>
      <c r="J106" s="46">
        <f>VLOOKUP(A106,'DECRETO DE LIQUIDACIÓN-DESAGREG'!$A$1:$P$500,13,0)</f>
        <v>2791650</v>
      </c>
      <c r="K106" s="6">
        <f t="shared" si="55"/>
        <v>0.10041906474820143</v>
      </c>
      <c r="L106" s="46">
        <f>VLOOKUP(A106,'DECRETO DE LIQUIDACIÓN-DESAGREG'!$A$1:$P$500,14,0)</f>
        <v>2791650</v>
      </c>
      <c r="M106" s="16">
        <f t="shared" si="56"/>
        <v>0.10041906474820143</v>
      </c>
      <c r="N106" s="46">
        <f>VLOOKUP(A106,'DECRETO DE LIQUIDACIÓN-DESAGREG'!$A$1:$P$500,15,0)</f>
        <v>2791650</v>
      </c>
      <c r="O106" s="46">
        <f>VLOOKUP(A106,'DECRETO DE LIQUIDACIÓN-DESAGREG'!$A$1:$P$500,16,0)</f>
        <v>2791650</v>
      </c>
      <c r="P106" s="17">
        <f>N106/E106</f>
        <v>0.10041906474820143</v>
      </c>
      <c r="R106" s="86" t="s">
        <v>123</v>
      </c>
    </row>
    <row r="107" spans="1:20" s="37" customFormat="1" ht="30" customHeight="1" x14ac:dyDescent="0.25">
      <c r="A107"/>
      <c r="B107" s="103" t="s">
        <v>356</v>
      </c>
      <c r="C107" s="104"/>
      <c r="D107" s="105"/>
      <c r="E107" s="46">
        <v>12140617</v>
      </c>
      <c r="F107" s="46"/>
      <c r="G107" s="46">
        <v>12140617</v>
      </c>
      <c r="H107" s="16"/>
      <c r="I107" s="46"/>
      <c r="J107" s="46"/>
      <c r="K107" s="6"/>
      <c r="L107" s="46"/>
      <c r="M107" s="16"/>
      <c r="N107" s="46"/>
      <c r="O107" s="46"/>
      <c r="P107" s="17"/>
      <c r="R107" s="86"/>
    </row>
    <row r="108" spans="1:20" ht="30" customHeight="1" x14ac:dyDescent="0.25">
      <c r="A108" t="str">
        <f t="shared" si="53"/>
        <v>A-08-04-0120</v>
      </c>
      <c r="B108" s="43" t="s">
        <v>29</v>
      </c>
      <c r="C108" s="44" t="s">
        <v>12</v>
      </c>
      <c r="D108" s="45" t="s">
        <v>30</v>
      </c>
      <c r="E108" s="46">
        <f>VLOOKUP(A108,'DECRETO DE LIQUIDACIÓN-DESAGREG'!$A$1:$P$500,9,0)</f>
        <v>1555500000</v>
      </c>
      <c r="F108" s="46">
        <f>VLOOKUP(A108,'DECRETO DE LIQUIDACIÓN-DESAGREG'!$A$1:$P$500,10,0)</f>
        <v>0</v>
      </c>
      <c r="G108" s="46">
        <f>VLOOKUP(A108,'DECRETO DE LIQUIDACIÓN-DESAGREG'!$A$1:$P$500,11,0)</f>
        <v>1555500000</v>
      </c>
      <c r="H108" s="16">
        <f t="shared" si="54"/>
        <v>1</v>
      </c>
      <c r="I108" s="46">
        <f>VLOOKUP(A108,'DECRETO DE LIQUIDACIÓN-DESAGREG'!$A$1:$P$500,12,0)</f>
        <v>0</v>
      </c>
      <c r="J108" s="46">
        <f>VLOOKUP(A108,'DECRETO DE LIQUIDACIÓN-DESAGREG'!$A$1:$P$500,13,0)</f>
        <v>1555500000</v>
      </c>
      <c r="K108" s="6">
        <f t="shared" si="55"/>
        <v>1</v>
      </c>
      <c r="L108" s="46">
        <f>VLOOKUP(A108,'DECRETO DE LIQUIDACIÓN-DESAGREG'!$A$1:$P$500,14,0)</f>
        <v>1555500000</v>
      </c>
      <c r="M108" s="16">
        <f t="shared" si="56"/>
        <v>1</v>
      </c>
      <c r="N108" s="46">
        <f>VLOOKUP(A108,'DECRETO DE LIQUIDACIÓN-DESAGREG'!$A$1:$P$500,15,0)</f>
        <v>1555500000</v>
      </c>
      <c r="O108" s="46">
        <f>VLOOKUP(A108,'DECRETO DE LIQUIDACIÓN-DESAGREG'!$A$1:$P$500,16,0)</f>
        <v>1555500000</v>
      </c>
      <c r="P108" s="17">
        <f t="shared" ref="P108:P117" si="79">N108/E108</f>
        <v>1</v>
      </c>
    </row>
    <row r="109" spans="1:20" ht="30" customHeight="1" x14ac:dyDescent="0.25">
      <c r="A109" t="str">
        <f t="shared" si="53"/>
        <v>A-08-05-01-00320</v>
      </c>
      <c r="B109" s="43" t="s">
        <v>351</v>
      </c>
      <c r="C109" s="44">
        <v>20</v>
      </c>
      <c r="D109" s="45" t="s">
        <v>352</v>
      </c>
      <c r="E109" s="46">
        <f>VLOOKUP(A109,'DECRETO DE LIQUIDACIÓN-DESAGREG'!$A$1:$P$500,9,0)</f>
        <v>232951659</v>
      </c>
      <c r="F109" s="46">
        <f>VLOOKUP(A109,'DECRETO DE LIQUIDACIÓN-DESAGREG'!$A$1:$P$500,10,0)</f>
        <v>0</v>
      </c>
      <c r="G109" s="46">
        <f>VLOOKUP(A109,'DECRETO DE LIQUIDACIÓN-DESAGREG'!$A$1:$P$500,11,0)</f>
        <v>0</v>
      </c>
      <c r="H109" s="16">
        <f t="shared" si="54"/>
        <v>0</v>
      </c>
      <c r="I109" s="46">
        <f>VLOOKUP(A109,'DECRETO DE LIQUIDACIÓN-DESAGREG'!$A$1:$P$500,12,0)</f>
        <v>232951659</v>
      </c>
      <c r="J109" s="46">
        <f>VLOOKUP(A109,'DECRETO DE LIQUIDACIÓN-DESAGREG'!$A$1:$P$500,13,0)</f>
        <v>0</v>
      </c>
      <c r="K109" s="6">
        <f t="shared" si="55"/>
        <v>0</v>
      </c>
      <c r="L109" s="46">
        <f>VLOOKUP(A109,'DECRETO DE LIQUIDACIÓN-DESAGREG'!$A$1:$P$500,14,0)</f>
        <v>0</v>
      </c>
      <c r="M109" s="16">
        <f t="shared" si="56"/>
        <v>0</v>
      </c>
      <c r="N109" s="46">
        <f>VLOOKUP(A109,'DECRETO DE LIQUIDACIÓN-DESAGREG'!$A$1:$P$500,15,0)</f>
        <v>0</v>
      </c>
      <c r="O109" s="46">
        <f>VLOOKUP(A109,'DECRETO DE LIQUIDACIÓN-DESAGREG'!$A$1:$P$500,16,0)</f>
        <v>0</v>
      </c>
      <c r="P109" s="17">
        <f t="shared" si="79"/>
        <v>0</v>
      </c>
    </row>
    <row r="110" spans="1:20" ht="30" customHeight="1" thickBot="1" x14ac:dyDescent="0.3">
      <c r="A110" t="str">
        <f t="shared" si="53"/>
        <v>A-08-05-02-00120</v>
      </c>
      <c r="B110" s="43" t="s">
        <v>353</v>
      </c>
      <c r="C110" s="44">
        <v>20</v>
      </c>
      <c r="D110" s="45" t="s">
        <v>354</v>
      </c>
      <c r="E110" s="46">
        <f>VLOOKUP(A110,'DECRETO DE LIQUIDACIÓN-DESAGREG'!$A$1:$P$500,9,0)</f>
        <v>94143205</v>
      </c>
      <c r="F110" s="46">
        <f>VLOOKUP(A110,'DECRETO DE LIQUIDACIÓN-DESAGREG'!$A$1:$P$500,10,0)</f>
        <v>0</v>
      </c>
      <c r="G110" s="46">
        <f>VLOOKUP(A110,'DECRETO DE LIQUIDACIÓN-DESAGREG'!$A$1:$P$500,11,0)</f>
        <v>24417000</v>
      </c>
      <c r="H110" s="16">
        <f t="shared" si="54"/>
        <v>0.25936019492856655</v>
      </c>
      <c r="I110" s="46">
        <f>VLOOKUP(A110,'DECRETO DE LIQUIDACIÓN-DESAGREG'!$A$1:$P$500,12,0)</f>
        <v>69726205</v>
      </c>
      <c r="J110" s="46">
        <f>VLOOKUP(A110,'DECRETO DE LIQUIDACIÓN-DESAGREG'!$A$1:$P$500,13,0)</f>
        <v>24417000</v>
      </c>
      <c r="K110" s="6">
        <f t="shared" si="55"/>
        <v>0.25936019492856655</v>
      </c>
      <c r="L110" s="46">
        <f>VLOOKUP(A110,'DECRETO DE LIQUIDACIÓN-DESAGREG'!$A$1:$P$500,14,0)</f>
        <v>24417000</v>
      </c>
      <c r="M110" s="16">
        <f t="shared" si="56"/>
        <v>0.25936019492856655</v>
      </c>
      <c r="N110" s="46">
        <f>VLOOKUP(A110,'DECRETO DE LIQUIDACIÓN-DESAGREG'!$A$1:$P$500,15,0)</f>
        <v>0</v>
      </c>
      <c r="O110" s="46">
        <f>VLOOKUP(A110,'DECRETO DE LIQUIDACIÓN-DESAGREG'!$A$1:$P$500,16,0)</f>
        <v>0</v>
      </c>
      <c r="P110" s="17">
        <f t="shared" si="79"/>
        <v>0</v>
      </c>
    </row>
    <row r="111" spans="1:20" s="37" customFormat="1" ht="30" customHeight="1" thickBot="1" x14ac:dyDescent="0.3">
      <c r="A111" t="str">
        <f t="shared" si="53"/>
        <v>TOTAL PRESUPUESTO GASTOS POR TRIBUTOS, MULTAS, SANCIONES E INTERESES DE MORA</v>
      </c>
      <c r="B111" s="91" t="s">
        <v>91</v>
      </c>
      <c r="C111" s="92"/>
      <c r="D111" s="93"/>
      <c r="E111" s="40">
        <f>SUM(E105:E110)</f>
        <v>4983300000</v>
      </c>
      <c r="F111" s="40">
        <f>SUM(F105:F110)</f>
        <v>0</v>
      </c>
      <c r="G111" s="40">
        <f>SUM(G105:G110)</f>
        <v>4635049817</v>
      </c>
      <c r="H111" s="42">
        <f t="shared" si="54"/>
        <v>0.93011655268597115</v>
      </c>
      <c r="I111" s="40">
        <f>SUM(I105:I110)</f>
        <v>348250183</v>
      </c>
      <c r="J111" s="40">
        <f>SUM(J105:J110)</f>
        <v>4622909089</v>
      </c>
      <c r="K111" s="42">
        <f t="shared" si="55"/>
        <v>0.9276802699014709</v>
      </c>
      <c r="L111" s="40">
        <f>SUM(L105:L110)</f>
        <v>4622909089</v>
      </c>
      <c r="M111" s="42">
        <f t="shared" si="56"/>
        <v>0.9276802699014709</v>
      </c>
      <c r="N111" s="40">
        <f>SUM(N105:N110)</f>
        <v>4598492089</v>
      </c>
      <c r="O111" s="40">
        <f>SUM(O105:O110)</f>
        <v>4598492089</v>
      </c>
      <c r="P111" s="42">
        <f t="shared" si="79"/>
        <v>0.92278050468565009</v>
      </c>
    </row>
    <row r="112" spans="1:20" s="37" customFormat="1" ht="30" customHeight="1" thickBot="1" x14ac:dyDescent="0.3">
      <c r="A112" t="str">
        <f t="shared" si="53"/>
        <v>TOTAL PRESUPUESTO DE FUNCIONAMIENTO</v>
      </c>
      <c r="B112" s="91" t="s">
        <v>92</v>
      </c>
      <c r="C112" s="92"/>
      <c r="D112" s="93"/>
      <c r="E112" s="40">
        <f>+E111+E104+E88+E49</f>
        <v>682283800000</v>
      </c>
      <c r="F112" s="40">
        <f>+F111+F104+F88+F49</f>
        <v>184507079948</v>
      </c>
      <c r="G112" s="40">
        <f>+G111+G104+G88+G49</f>
        <v>403768817981.53998</v>
      </c>
      <c r="H112" s="42">
        <f t="shared" ref="H112:H126" si="80">G112/E112</f>
        <v>0.59179012894859873</v>
      </c>
      <c r="I112" s="40">
        <f>+I111+I104+I88+I49</f>
        <v>94007902070.459991</v>
      </c>
      <c r="J112" s="40">
        <f>+J111+J104+J88+J49</f>
        <v>386032824609.63</v>
      </c>
      <c r="K112" s="42">
        <f t="shared" ref="K112:K126" si="81">J112/E112</f>
        <v>0.5657950908546121</v>
      </c>
      <c r="L112" s="40">
        <f>+L111+L104+L88+L49</f>
        <v>340445035186.62</v>
      </c>
      <c r="M112" s="42">
        <f t="shared" ref="M112:M126" si="82">L112/E112</f>
        <v>0.49897862910803392</v>
      </c>
      <c r="N112" s="40">
        <f>+N111+N104+N88+N49</f>
        <v>339362161504.62</v>
      </c>
      <c r="O112" s="40">
        <f>+O111+O104+O88+O49</f>
        <v>337795954608.62</v>
      </c>
      <c r="P112" s="42">
        <f t="shared" si="79"/>
        <v>0.49739149823668682</v>
      </c>
      <c r="Q112" s="48" t="s">
        <v>123</v>
      </c>
      <c r="R112" s="85" t="s">
        <v>123</v>
      </c>
    </row>
    <row r="113" spans="1:18" s="37" customFormat="1" ht="33" customHeight="1" x14ac:dyDescent="0.25">
      <c r="A113" t="s">
        <v>286</v>
      </c>
      <c r="B113" s="25" t="s">
        <v>260</v>
      </c>
      <c r="C113" s="26">
        <v>20</v>
      </c>
      <c r="D113" s="27" t="s">
        <v>261</v>
      </c>
      <c r="E113" s="28">
        <f>VLOOKUP(A113,'DECRETO DE LIQUIDACIÓN-DESAGREG'!$A$1:$P$500,9,0)</f>
        <v>1716381147</v>
      </c>
      <c r="F113" s="33">
        <f>VLOOKUP(A113,'DECRETO DE LIQUIDACIÓN-DESAGREG'!$A$1:$P$500,10,0)</f>
        <v>0</v>
      </c>
      <c r="G113" s="33">
        <f>VLOOKUP(A113,'DECRETO DE LIQUIDACIÓN-DESAGREG'!$A$1:$P$500,11,0)</f>
        <v>1716381147</v>
      </c>
      <c r="H113" s="5">
        <f t="shared" si="80"/>
        <v>1</v>
      </c>
      <c r="I113" s="33">
        <f>VLOOKUP(A113,'DECRETO DE LIQUIDACIÓN-DESAGREG'!$A$1:$P$500,12,0)</f>
        <v>0</v>
      </c>
      <c r="J113" s="33">
        <f>VLOOKUP(A113,'DECRETO DE LIQUIDACIÓN-DESAGREG'!$A$1:$P$500,13,0)</f>
        <v>1710298227</v>
      </c>
      <c r="K113" s="5">
        <f t="shared" si="81"/>
        <v>0.9964559620043415</v>
      </c>
      <c r="L113" s="33">
        <f>VLOOKUP(A113,'DECRETO DE LIQUIDACIÓN-DESAGREG'!$A$1:$P$500,14,0)</f>
        <v>1103820992</v>
      </c>
      <c r="M113" s="5">
        <f t="shared" si="82"/>
        <v>0.64310948295448733</v>
      </c>
      <c r="N113" s="33">
        <f>VLOOKUP(A113,'DECRETO DE LIQUIDACIÓN-DESAGREG'!$A$1:$P$500,15,0)</f>
        <v>1084171142</v>
      </c>
      <c r="O113" s="33">
        <f>VLOOKUP(A113,'DECRETO DE LIQUIDACIÓN-DESAGREG'!$A$1:$P$500,16,0)</f>
        <v>1084171142</v>
      </c>
      <c r="P113" s="7">
        <f t="shared" si="79"/>
        <v>0.63166106426593138</v>
      </c>
      <c r="Q113" s="48"/>
      <c r="R113" s="20" t="s">
        <v>123</v>
      </c>
    </row>
    <row r="114" spans="1:18" s="37" customFormat="1" ht="56.25" x14ac:dyDescent="0.25">
      <c r="A114" t="s">
        <v>287</v>
      </c>
      <c r="B114" s="30" t="s">
        <v>262</v>
      </c>
      <c r="C114" s="31">
        <v>20</v>
      </c>
      <c r="D114" s="32" t="s">
        <v>263</v>
      </c>
      <c r="E114" s="33">
        <f>VLOOKUP(A114,'DECRETO DE LIQUIDACIÓN-DESAGREG'!$A$1:$P$500,9,0)</f>
        <v>4882007993</v>
      </c>
      <c r="F114" s="33">
        <f>VLOOKUP(A114,'DECRETO DE LIQUIDACIÓN-DESAGREG'!$A$1:$P$500,10,0)</f>
        <v>0</v>
      </c>
      <c r="G114" s="33">
        <f>VLOOKUP(A114,'DECRETO DE LIQUIDACIÓN-DESAGREG'!$A$1:$P$500,11,0)</f>
        <v>4882007993</v>
      </c>
      <c r="H114" s="6">
        <f t="shared" ref="H114:H117" si="83">G114/E114</f>
        <v>1</v>
      </c>
      <c r="I114" s="33">
        <f>VLOOKUP(A114,'DECRETO DE LIQUIDACIÓN-DESAGREG'!$A$1:$P$500,12,0)</f>
        <v>0</v>
      </c>
      <c r="J114" s="33">
        <f>VLOOKUP(A114,'DECRETO DE LIQUIDACIÓN-DESAGREG'!$A$1:$P$500,13,0)</f>
        <v>4778358741</v>
      </c>
      <c r="K114" s="6">
        <f t="shared" ref="K114:K117" si="84">J114/E114</f>
        <v>0.9787691351286979</v>
      </c>
      <c r="L114" s="33">
        <f>VLOOKUP(A114,'DECRETO DE LIQUIDACIÓN-DESAGREG'!$A$1:$P$500,14,0)</f>
        <v>3551066279</v>
      </c>
      <c r="M114" s="6">
        <f t="shared" ref="M114:M117" si="85">L114/E114</f>
        <v>0.72737821898113386</v>
      </c>
      <c r="N114" s="33">
        <f>VLOOKUP(A114,'DECRETO DE LIQUIDACIÓN-DESAGREG'!$A$1:$P$500,15,0)</f>
        <v>3507323139</v>
      </c>
      <c r="O114" s="33">
        <f>VLOOKUP(A114,'DECRETO DE LIQUIDACIÓN-DESAGREG'!$A$1:$P$500,16,0)</f>
        <v>3484441009</v>
      </c>
      <c r="P114" s="8">
        <f t="shared" si="79"/>
        <v>0.7184181476205953</v>
      </c>
      <c r="Q114" s="48"/>
      <c r="R114" s="20" t="s">
        <v>123</v>
      </c>
    </row>
    <row r="115" spans="1:18" s="37" customFormat="1" ht="35.25" customHeight="1" x14ac:dyDescent="0.25">
      <c r="A115" t="s">
        <v>288</v>
      </c>
      <c r="B115" s="30" t="s">
        <v>264</v>
      </c>
      <c r="C115" s="31">
        <v>20</v>
      </c>
      <c r="D115" s="32" t="s">
        <v>265</v>
      </c>
      <c r="E115" s="33">
        <f>VLOOKUP(A115,'DECRETO DE LIQUIDACIÓN-DESAGREG'!$A$1:$P$500,9,0)</f>
        <v>1769469500</v>
      </c>
      <c r="F115" s="33">
        <f>VLOOKUP(A115,'DECRETO DE LIQUIDACIÓN-DESAGREG'!$A$1:$P$500,10,0)</f>
        <v>0</v>
      </c>
      <c r="G115" s="33">
        <f>VLOOKUP(A115,'DECRETO DE LIQUIDACIÓN-DESAGREG'!$A$1:$P$500,11,0)</f>
        <v>1769088800</v>
      </c>
      <c r="H115" s="6">
        <f t="shared" si="83"/>
        <v>0.99978485077024493</v>
      </c>
      <c r="I115" s="33">
        <f>VLOOKUP(A115,'DECRETO DE LIQUIDACIÓN-DESAGREG'!$A$1:$P$500,12,0)</f>
        <v>380700</v>
      </c>
      <c r="J115" s="33">
        <f>VLOOKUP(A115,'DECRETO DE LIQUIDACIÓN-DESAGREG'!$A$1:$P$500,13,0)</f>
        <v>1755319218</v>
      </c>
      <c r="K115" s="6">
        <f t="shared" si="84"/>
        <v>0.99200309358256811</v>
      </c>
      <c r="L115" s="33">
        <f>VLOOKUP(A115,'DECRETO DE LIQUIDACIÓN-DESAGREG'!$A$1:$P$500,14,0)</f>
        <v>951059376.98000002</v>
      </c>
      <c r="M115" s="6">
        <f t="shared" si="85"/>
        <v>0.53748277491078544</v>
      </c>
      <c r="N115" s="33">
        <f>VLOOKUP(A115,'DECRETO DE LIQUIDACIÓN-DESAGREG'!$A$1:$P$500,15,0)</f>
        <v>945960786.98000002</v>
      </c>
      <c r="O115" s="33">
        <f>VLOOKUP(A115,'DECRETO DE LIQUIDACIÓN-DESAGREG'!$A$1:$P$500,16,0)</f>
        <v>942837546.98000002</v>
      </c>
      <c r="P115" s="8">
        <f t="shared" si="79"/>
        <v>0.53460135197583236</v>
      </c>
      <c r="Q115" s="48"/>
      <c r="R115" s="20" t="s">
        <v>123</v>
      </c>
    </row>
    <row r="116" spans="1:18" s="37" customFormat="1" ht="44.25" customHeight="1" x14ac:dyDescent="0.25">
      <c r="A116" t="s">
        <v>289</v>
      </c>
      <c r="B116" s="30" t="s">
        <v>266</v>
      </c>
      <c r="C116" s="31">
        <v>20</v>
      </c>
      <c r="D116" s="32" t="s">
        <v>267</v>
      </c>
      <c r="E116" s="33">
        <f>VLOOKUP(A116,'DECRETO DE LIQUIDACIÓN-DESAGREG'!$A$1:$P$500,9,0)</f>
        <v>968235558</v>
      </c>
      <c r="F116" s="33">
        <f>VLOOKUP(A116,'DECRETO DE LIQUIDACIÓN-DESAGREG'!$A$1:$P$500,10,0)</f>
        <v>0</v>
      </c>
      <c r="G116" s="33">
        <f>VLOOKUP(A116,'DECRETO DE LIQUIDACIÓN-DESAGREG'!$A$1:$P$500,11,0)</f>
        <v>968235558</v>
      </c>
      <c r="H116" s="6">
        <f t="shared" si="83"/>
        <v>1</v>
      </c>
      <c r="I116" s="33">
        <f>VLOOKUP(A116,'DECRETO DE LIQUIDACIÓN-DESAGREG'!$A$1:$P$500,12,0)</f>
        <v>0</v>
      </c>
      <c r="J116" s="33">
        <f>VLOOKUP(A116,'DECRETO DE LIQUIDACIÓN-DESAGREG'!$A$1:$P$500,13,0)</f>
        <v>964531736</v>
      </c>
      <c r="K116" s="6">
        <f t="shared" si="84"/>
        <v>0.9961746684787629</v>
      </c>
      <c r="L116" s="33">
        <f>VLOOKUP(A116,'DECRETO DE LIQUIDACIÓN-DESAGREG'!$A$1:$P$500,14,0)</f>
        <v>666576818</v>
      </c>
      <c r="M116" s="6">
        <f t="shared" si="85"/>
        <v>0.68844488564011197</v>
      </c>
      <c r="N116" s="33">
        <f>VLOOKUP(A116,'DECRETO DE LIQUIDACIÓN-DESAGREG'!$A$1:$P$500,15,0)</f>
        <v>660330338</v>
      </c>
      <c r="O116" s="33">
        <f>VLOOKUP(A116,'DECRETO DE LIQUIDACIÓN-DESAGREG'!$A$1:$P$500,16,0)</f>
        <v>660330338</v>
      </c>
      <c r="P116" s="8">
        <f t="shared" si="79"/>
        <v>0.68199348035098706</v>
      </c>
      <c r="Q116" s="48"/>
      <c r="R116" s="20"/>
    </row>
    <row r="117" spans="1:18" s="37" customFormat="1" ht="42" customHeight="1" x14ac:dyDescent="0.25">
      <c r="A117" t="s">
        <v>290</v>
      </c>
      <c r="B117" s="43" t="s">
        <v>268</v>
      </c>
      <c r="C117" s="44">
        <v>20</v>
      </c>
      <c r="D117" s="45" t="s">
        <v>269</v>
      </c>
      <c r="E117" s="46">
        <f>VLOOKUP(A117,'DECRETO DE LIQUIDACIÓN-DESAGREG'!$A$1:$P$500,9,0)</f>
        <v>5114622659</v>
      </c>
      <c r="F117" s="46">
        <f>VLOOKUP(A117,'DECRETO DE LIQUIDACIÓN-DESAGREG'!$A$1:$P$500,10,0)</f>
        <v>0</v>
      </c>
      <c r="G117" s="46">
        <f>VLOOKUP(A117,'DECRETO DE LIQUIDACIÓN-DESAGREG'!$A$1:$P$500,11,0)</f>
        <v>5073173490</v>
      </c>
      <c r="H117" s="16">
        <f t="shared" si="83"/>
        <v>0.99189594780231471</v>
      </c>
      <c r="I117" s="46">
        <f>VLOOKUP(A117,'DECRETO DE LIQUIDACIÓN-DESAGREG'!$A$1:$P$500,12,0)</f>
        <v>41449169</v>
      </c>
      <c r="J117" s="46">
        <f>VLOOKUP(A117,'DECRETO DE LIQUIDACIÓN-DESAGREG'!$A$1:$P$500,13,0)</f>
        <v>4985804575</v>
      </c>
      <c r="K117" s="16">
        <f t="shared" si="84"/>
        <v>0.97481376582623869</v>
      </c>
      <c r="L117" s="46">
        <f>VLOOKUP(A117,'DECRETO DE LIQUIDACIÓN-DESAGREG'!$A$1:$P$500,14,0)</f>
        <v>3698256655</v>
      </c>
      <c r="M117" s="16">
        <f t="shared" si="85"/>
        <v>0.72307517124304832</v>
      </c>
      <c r="N117" s="46">
        <f>VLOOKUP(A117,'DECRETO DE LIQUIDACIÓN-DESAGREG'!$A$1:$P$500,15,0)</f>
        <v>3590038525</v>
      </c>
      <c r="O117" s="46">
        <f>VLOOKUP(A117,'DECRETO DE LIQUIDACIÓN-DESAGREG'!$A$1:$P$500,16,0)</f>
        <v>3507974214</v>
      </c>
      <c r="P117" s="8">
        <f t="shared" si="79"/>
        <v>0.701916595681355</v>
      </c>
      <c r="Q117" s="48"/>
      <c r="R117" s="20"/>
    </row>
    <row r="118" spans="1:18" s="37" customFormat="1" ht="42" customHeight="1" thickBot="1" x14ac:dyDescent="0.3">
      <c r="A118"/>
      <c r="B118" s="103" t="s">
        <v>355</v>
      </c>
      <c r="C118" s="104"/>
      <c r="D118" s="105"/>
      <c r="E118" s="46">
        <v>619851743</v>
      </c>
      <c r="F118" s="46">
        <v>619851743</v>
      </c>
      <c r="G118" s="46"/>
      <c r="H118" s="16"/>
      <c r="I118" s="46"/>
      <c r="J118" s="46"/>
      <c r="K118" s="16"/>
      <c r="L118" s="46"/>
      <c r="M118" s="16"/>
      <c r="N118" s="46"/>
      <c r="O118" s="46"/>
      <c r="P118" s="17"/>
      <c r="Q118" s="48"/>
      <c r="R118" s="20"/>
    </row>
    <row r="119" spans="1:18" s="37" customFormat="1" ht="30" customHeight="1" thickBot="1" x14ac:dyDescent="0.3">
      <c r="A119" t="s">
        <v>341</v>
      </c>
      <c r="B119" s="91" t="s">
        <v>341</v>
      </c>
      <c r="C119" s="92"/>
      <c r="D119" s="93"/>
      <c r="E119" s="40">
        <f>SUM(E113:E118)</f>
        <v>15070568600</v>
      </c>
      <c r="F119" s="40">
        <f>SUM(F113:F118)</f>
        <v>619851743</v>
      </c>
      <c r="G119" s="40">
        <f>SUM(G113:G117)</f>
        <v>14408886988</v>
      </c>
      <c r="H119" s="42">
        <f t="shared" si="80"/>
        <v>0.95609444941579713</v>
      </c>
      <c r="I119" s="40">
        <f>SUM(I113:I117)</f>
        <v>41829869</v>
      </c>
      <c r="J119" s="40">
        <f>SUM(J113:J117)</f>
        <v>14194312497</v>
      </c>
      <c r="K119" s="42">
        <f t="shared" si="81"/>
        <v>0.94185646698161074</v>
      </c>
      <c r="L119" s="40">
        <f>SUM(L113:L117)</f>
        <v>9970780120.9799995</v>
      </c>
      <c r="M119" s="42">
        <f t="shared" si="82"/>
        <v>0.66160610031528599</v>
      </c>
      <c r="N119" s="40">
        <f>SUM(N113:N117)</f>
        <v>9787823930.9799995</v>
      </c>
      <c r="O119" s="40">
        <f>SUM(O113:O117)</f>
        <v>9679754249.9799995</v>
      </c>
      <c r="P119" s="42">
        <f t="shared" ref="P119:P127" si="86">N119/E119</f>
        <v>0.64946613434213751</v>
      </c>
      <c r="Q119" s="48"/>
      <c r="R119" s="20"/>
    </row>
    <row r="120" spans="1:18" s="37" customFormat="1" ht="30" customHeight="1" x14ac:dyDescent="0.25">
      <c r="A120" t="s">
        <v>335</v>
      </c>
      <c r="B120" s="43" t="s">
        <v>325</v>
      </c>
      <c r="C120" s="44" t="s">
        <v>96</v>
      </c>
      <c r="D120" s="45" t="s">
        <v>326</v>
      </c>
      <c r="E120" s="46">
        <f>VLOOKUP(A120,'DECRETO DE LIQUIDACIÓN-DESAGREG'!$A$1:$P$500,9,0)</f>
        <v>5974523669</v>
      </c>
      <c r="F120" s="46">
        <f>VLOOKUP(A120,'DECRETO DE LIQUIDACIÓN-DESAGREG'!$A$1:$P$500,10,0)</f>
        <v>0</v>
      </c>
      <c r="G120" s="46">
        <f>VLOOKUP(A120,'DECRETO DE LIQUIDACIÓN-DESAGREG'!$A$1:$P$500,11,0)</f>
        <v>3975000001</v>
      </c>
      <c r="H120" s="16">
        <f t="shared" si="80"/>
        <v>0.66532500684951257</v>
      </c>
      <c r="I120" s="46">
        <f>VLOOKUP(A120,'DECRETO DE LIQUIDACIÓN-DESAGREG'!$A$1:$P$500,12,0)</f>
        <v>1999523668</v>
      </c>
      <c r="J120" s="46">
        <f>VLOOKUP(A120,'DECRETO DE LIQUIDACIÓN-DESAGREG'!$A$1:$P$500,13,0)</f>
        <v>3975000001</v>
      </c>
      <c r="K120" s="16">
        <f t="shared" si="81"/>
        <v>0.66532500684951257</v>
      </c>
      <c r="L120" s="46">
        <f>VLOOKUP(A120,'DECRETO DE LIQUIDACIÓN-DESAGREG'!$A$1:$P$500,14,0)</f>
        <v>198750000</v>
      </c>
      <c r="M120" s="16">
        <f t="shared" si="82"/>
        <v>3.326625033410676E-2</v>
      </c>
      <c r="N120" s="46">
        <f>VLOOKUP(A120,'DECRETO DE LIQUIDACIÓN-DESAGREG'!$A$1:$P$500,15,0)</f>
        <v>0</v>
      </c>
      <c r="O120" s="46">
        <f>VLOOKUP(A120,'DECRETO DE LIQUIDACIÓN-DESAGREG'!$A$1:$P$500,16,0)</f>
        <v>0</v>
      </c>
      <c r="P120" s="8">
        <f t="shared" si="86"/>
        <v>0</v>
      </c>
      <c r="Q120" s="48"/>
      <c r="R120" s="20"/>
    </row>
    <row r="121" spans="1:18" s="37" customFormat="1" ht="30" customHeight="1" x14ac:dyDescent="0.25">
      <c r="A121" t="s">
        <v>336</v>
      </c>
      <c r="B121" s="43" t="s">
        <v>327</v>
      </c>
      <c r="C121" s="44" t="s">
        <v>96</v>
      </c>
      <c r="D121" s="45" t="s">
        <v>328</v>
      </c>
      <c r="E121" s="46">
        <f>VLOOKUP(A121,'DECRETO DE LIQUIDACIÓN-DESAGREG'!$A$1:$P$500,9,0)</f>
        <v>1678797858</v>
      </c>
      <c r="F121" s="46">
        <f>VLOOKUP(A121,'DECRETO DE LIQUIDACIÓN-DESAGREG'!$A$1:$P$500,10,0)</f>
        <v>0</v>
      </c>
      <c r="G121" s="46">
        <f>VLOOKUP(A121,'DECRETO DE LIQUIDACIÓN-DESAGREG'!$A$1:$P$500,11,0)</f>
        <v>1432002866.6600001</v>
      </c>
      <c r="H121" s="16">
        <f t="shared" ref="H121" si="87">G121/E121</f>
        <v>0.85299302702588986</v>
      </c>
      <c r="I121" s="46">
        <f>VLOOKUP(A121,'DECRETO DE LIQUIDACIÓN-DESAGREG'!$A$1:$P$500,12,0)</f>
        <v>246794991.34</v>
      </c>
      <c r="J121" s="46">
        <f>VLOOKUP(A121,'DECRETO DE LIQUIDACIÓN-DESAGREG'!$A$1:$P$500,13,0)</f>
        <v>1007058596.67</v>
      </c>
      <c r="K121" s="16">
        <f t="shared" ref="K121" si="88">J121/E121</f>
        <v>0.59986888348174194</v>
      </c>
      <c r="L121" s="46">
        <f>VLOOKUP(A121,'DECRETO DE LIQUIDACIÓN-DESAGREG'!$A$1:$P$500,14,0)</f>
        <v>334159304.66000003</v>
      </c>
      <c r="M121" s="16">
        <f t="shared" ref="M121" si="89">L121/E121</f>
        <v>0.19904677806659438</v>
      </c>
      <c r="N121" s="46">
        <f>VLOOKUP(A121,'DECRETO DE LIQUIDACIÓN-DESAGREG'!$A$1:$P$500,15,0)</f>
        <v>326885971.32999998</v>
      </c>
      <c r="O121" s="46">
        <f>VLOOKUP(A121,'DECRETO DE LIQUIDACIÓN-DESAGREG'!$A$1:$P$500,16,0)</f>
        <v>294070658</v>
      </c>
      <c r="P121" s="8">
        <f t="shared" si="86"/>
        <v>0.19471431284730648</v>
      </c>
      <c r="Q121" s="48"/>
      <c r="R121" s="20"/>
    </row>
    <row r="122" spans="1:18" s="37" customFormat="1" ht="30" customHeight="1" x14ac:dyDescent="0.25">
      <c r="A122" t="s">
        <v>337</v>
      </c>
      <c r="B122" s="43" t="s">
        <v>329</v>
      </c>
      <c r="C122" s="44" t="s">
        <v>96</v>
      </c>
      <c r="D122" s="45" t="s">
        <v>330</v>
      </c>
      <c r="E122" s="46">
        <f>VLOOKUP(A122,'DECRETO DE LIQUIDACIÓN-DESAGREG'!$A$1:$P$500,9,0)</f>
        <v>1185478668</v>
      </c>
      <c r="F122" s="46">
        <f>VLOOKUP(A122,'DECRETO DE LIQUIDACIÓN-DESAGREG'!$A$1:$P$500,10,0)</f>
        <v>0</v>
      </c>
      <c r="G122" s="46">
        <f>VLOOKUP(A122,'DECRETO DE LIQUIDACIÓN-DESAGREG'!$A$1:$P$500,11,0)</f>
        <v>917189994.20000005</v>
      </c>
      <c r="H122" s="16">
        <f t="shared" ref="H122" si="90">G122/E122</f>
        <v>0.77368747237550461</v>
      </c>
      <c r="I122" s="46">
        <f>VLOOKUP(A122,'DECRETO DE LIQUIDACIÓN-DESAGREG'!$A$1:$P$500,12,0)</f>
        <v>268288673.80000001</v>
      </c>
      <c r="J122" s="46">
        <f>VLOOKUP(A122,'DECRETO DE LIQUIDACIÓN-DESAGREG'!$A$1:$P$500,13,0)</f>
        <v>728268348.20000005</v>
      </c>
      <c r="K122" s="16">
        <f t="shared" ref="K122" si="91">J122/E122</f>
        <v>0.6143242960488261</v>
      </c>
      <c r="L122" s="46">
        <f>VLOOKUP(A122,'DECRETO DE LIQUIDACIÓN-DESAGREG'!$A$1:$P$500,14,0)</f>
        <v>497789214.19999999</v>
      </c>
      <c r="M122" s="16">
        <f t="shared" ref="M122" si="92">L122/E122</f>
        <v>0.41990566986735522</v>
      </c>
      <c r="N122" s="46">
        <f>VLOOKUP(A122,'DECRETO DE LIQUIDACIÓN-DESAGREG'!$A$1:$P$500,15,0)</f>
        <v>493543161.19999999</v>
      </c>
      <c r="O122" s="46">
        <f>VLOOKUP(A122,'DECRETO DE LIQUIDACIÓN-DESAGREG'!$A$1:$P$500,16,0)</f>
        <v>409433534.19999999</v>
      </c>
      <c r="P122" s="8">
        <f t="shared" si="86"/>
        <v>0.41632394957612173</v>
      </c>
      <c r="Q122" s="48"/>
      <c r="R122" s="20"/>
    </row>
    <row r="123" spans="1:18" s="37" customFormat="1" ht="30" customHeight="1" x14ac:dyDescent="0.25">
      <c r="A123" t="s">
        <v>338</v>
      </c>
      <c r="B123" s="43" t="s">
        <v>331</v>
      </c>
      <c r="C123" s="44" t="s">
        <v>96</v>
      </c>
      <c r="D123" s="45" t="s">
        <v>332</v>
      </c>
      <c r="E123" s="46">
        <f>VLOOKUP(A123,'DECRETO DE LIQUIDACIÓN-DESAGREG'!$A$1:$P$500,9,0)</f>
        <v>2478485125</v>
      </c>
      <c r="F123" s="46">
        <f>VLOOKUP(A123,'DECRETO DE LIQUIDACIÓN-DESAGREG'!$A$1:$P$500,10,0)</f>
        <v>0</v>
      </c>
      <c r="G123" s="46">
        <f>VLOOKUP(A123,'DECRETO DE LIQUIDACIÓN-DESAGREG'!$A$1:$P$500,11,0)</f>
        <v>2319444805</v>
      </c>
      <c r="H123" s="16">
        <f t="shared" ref="H123" si="93">G123/E123</f>
        <v>0.93583164232224314</v>
      </c>
      <c r="I123" s="46">
        <f>VLOOKUP(A123,'DECRETO DE LIQUIDACIÓN-DESAGREG'!$A$1:$P$500,12,0)</f>
        <v>159040320</v>
      </c>
      <c r="J123" s="46">
        <f>VLOOKUP(A123,'DECRETO DE LIQUIDACIÓN-DESAGREG'!$A$1:$P$500,13,0)</f>
        <v>446988919</v>
      </c>
      <c r="K123" s="16">
        <f t="shared" ref="K123" si="94">J123/E123</f>
        <v>0.18034763028888462</v>
      </c>
      <c r="L123" s="46">
        <f>VLOOKUP(A123,'DECRETO DE LIQUIDACIÓN-DESAGREG'!$A$1:$P$500,14,0)</f>
        <v>0</v>
      </c>
      <c r="M123" s="16">
        <f t="shared" ref="M123" si="95">L123/E123</f>
        <v>0</v>
      </c>
      <c r="N123" s="46">
        <f>VLOOKUP(A123,'DECRETO DE LIQUIDACIÓN-DESAGREG'!$A$1:$P$500,15,0)</f>
        <v>0</v>
      </c>
      <c r="O123" s="46">
        <f>VLOOKUP(A123,'DECRETO DE LIQUIDACIÓN-DESAGREG'!$A$1:$P$500,16,0)</f>
        <v>0</v>
      </c>
      <c r="P123" s="8">
        <f t="shared" si="86"/>
        <v>0</v>
      </c>
      <c r="Q123" s="48"/>
      <c r="R123" s="20"/>
    </row>
    <row r="124" spans="1:18" s="37" customFormat="1" ht="30" customHeight="1" thickBot="1" x14ac:dyDescent="0.3">
      <c r="A124" t="s">
        <v>339</v>
      </c>
      <c r="B124" s="43" t="s">
        <v>333</v>
      </c>
      <c r="C124" s="44" t="s">
        <v>96</v>
      </c>
      <c r="D124" s="45" t="s">
        <v>334</v>
      </c>
      <c r="E124" s="46">
        <f>VLOOKUP(A124,'DECRETO DE LIQUIDACIÓN-DESAGREG'!$A$1:$P$500,9,0)</f>
        <v>682714680</v>
      </c>
      <c r="F124" s="46">
        <f>VLOOKUP(A124,'DECRETO DE LIQUIDACIÓN-DESAGREG'!$A$1:$P$500,10,0)</f>
        <v>0</v>
      </c>
      <c r="G124" s="46">
        <f>VLOOKUP(A124,'DECRETO DE LIQUIDACIÓN-DESAGREG'!$A$1:$P$500,11,0)</f>
        <v>519529558</v>
      </c>
      <c r="H124" s="16">
        <f t="shared" ref="H124" si="96">G124/E124</f>
        <v>0.76097610498136647</v>
      </c>
      <c r="I124" s="46">
        <f>VLOOKUP(A124,'DECRETO DE LIQUIDACIÓN-DESAGREG'!$A$1:$P$500,12,0)</f>
        <v>163185122</v>
      </c>
      <c r="J124" s="46">
        <f>VLOOKUP(A124,'DECRETO DE LIQUIDACIÓN-DESAGREG'!$A$1:$P$500,13,0)</f>
        <v>352536958</v>
      </c>
      <c r="K124" s="16">
        <f t="shared" ref="K124" si="97">J124/E124</f>
        <v>0.51637524185066597</v>
      </c>
      <c r="L124" s="46">
        <f>VLOOKUP(A124,'DECRETO DE LIQUIDACIÓN-DESAGREG'!$A$1:$P$500,14,0)</f>
        <v>124634396</v>
      </c>
      <c r="M124" s="16">
        <f t="shared" ref="M124" si="98">L124/E124</f>
        <v>0.18255707640562233</v>
      </c>
      <c r="N124" s="46">
        <f>VLOOKUP(A124,'DECRETO DE LIQUIDACIÓN-DESAGREG'!$A$1:$P$500,15,0)</f>
        <v>124634396</v>
      </c>
      <c r="O124" s="46">
        <f>VLOOKUP(A124,'DECRETO DE LIQUIDACIÓN-DESAGREG'!$A$1:$P$500,16,0)</f>
        <v>99826346</v>
      </c>
      <c r="P124" s="8">
        <f t="shared" si="86"/>
        <v>0.18255707640562233</v>
      </c>
      <c r="Q124" s="48"/>
      <c r="R124" s="20"/>
    </row>
    <row r="125" spans="1:18" s="37" customFormat="1" ht="41.25" customHeight="1" thickBot="1" x14ac:dyDescent="0.3">
      <c r="A125" t="s">
        <v>340</v>
      </c>
      <c r="B125" s="91" t="s">
        <v>340</v>
      </c>
      <c r="C125" s="92"/>
      <c r="D125" s="93"/>
      <c r="E125" s="40">
        <f>SUM(E120:E124)</f>
        <v>12000000000</v>
      </c>
      <c r="F125" s="40">
        <f>SUM(F120:F124)</f>
        <v>0</v>
      </c>
      <c r="G125" s="40">
        <f>SUM(G120:G124)</f>
        <v>9163167224.8600006</v>
      </c>
      <c r="H125" s="42">
        <f t="shared" si="80"/>
        <v>0.76359726873833333</v>
      </c>
      <c r="I125" s="40">
        <f>SUM(I120:I124)</f>
        <v>2836832775.1400003</v>
      </c>
      <c r="J125" s="40">
        <f>SUM(J120:J124)</f>
        <v>6509852822.8699999</v>
      </c>
      <c r="K125" s="42">
        <f t="shared" si="81"/>
        <v>0.5424877352391666</v>
      </c>
      <c r="L125" s="40">
        <f>SUM(L120:L124)</f>
        <v>1155332914.8600001</v>
      </c>
      <c r="M125" s="42">
        <f t="shared" si="82"/>
        <v>9.6277742905000005E-2</v>
      </c>
      <c r="N125" s="40">
        <f>SUM(N120:N124)</f>
        <v>945063528.52999997</v>
      </c>
      <c r="O125" s="40">
        <f>SUM(O120:O124)</f>
        <v>803330538.20000005</v>
      </c>
      <c r="P125" s="42">
        <f t="shared" si="86"/>
        <v>7.875529404416666E-2</v>
      </c>
      <c r="Q125" s="48"/>
      <c r="R125" s="20"/>
    </row>
    <row r="126" spans="1:18" s="37" customFormat="1" ht="55.5" customHeight="1" x14ac:dyDescent="0.25">
      <c r="A126" t="s">
        <v>318</v>
      </c>
      <c r="B126" s="51" t="s">
        <v>308</v>
      </c>
      <c r="C126" s="49">
        <v>20</v>
      </c>
      <c r="D126" s="50" t="s">
        <v>309</v>
      </c>
      <c r="E126" s="39">
        <f>VLOOKUP(A126,'DECRETO DE LIQUIDACIÓN-DESAGREG'!$A$1:$P$500,9,0)</f>
        <v>4923119015</v>
      </c>
      <c r="F126" s="46">
        <f>VLOOKUP(A126,'DECRETO DE LIQUIDACIÓN-DESAGREG'!$A$1:$P$500,10,0)</f>
        <v>0</v>
      </c>
      <c r="G126" s="46">
        <f>VLOOKUP(A126,'DECRETO DE LIQUIDACIÓN-DESAGREG'!$A$1:$P$500,11,0)</f>
        <v>4757414726</v>
      </c>
      <c r="H126" s="19">
        <f t="shared" si="80"/>
        <v>0.96634160407353065</v>
      </c>
      <c r="I126" s="46">
        <f>VLOOKUP(A126,'DECRETO DE LIQUIDACIÓN-DESAGREG'!$A$1:$P$500,12,0)</f>
        <v>165704289</v>
      </c>
      <c r="J126" s="46">
        <f>VLOOKUP(A126,'DECRETO DE LIQUIDACIÓN-DESAGREG'!$A$1:$P$500,13,0)</f>
        <v>4612282380</v>
      </c>
      <c r="K126" s="19">
        <f t="shared" si="81"/>
        <v>0.93686184834188901</v>
      </c>
      <c r="L126" s="46">
        <f>VLOOKUP(A126,'DECRETO DE LIQUIDACIÓN-DESAGREG'!$A$1:$P$500,14,0)</f>
        <v>3227684798</v>
      </c>
      <c r="M126" s="19">
        <f t="shared" si="82"/>
        <v>0.65561786911218922</v>
      </c>
      <c r="N126" s="46">
        <f>VLOOKUP(A126,'DECRETO DE LIQUIDACIÓN-DESAGREG'!$A$1:$P$500,15,0)</f>
        <v>3131061728</v>
      </c>
      <c r="O126" s="46">
        <f>VLOOKUP(A126,'DECRETO DE LIQUIDACIÓN-DESAGREG'!$A$1:$P$500,16,0)</f>
        <v>3089990048</v>
      </c>
      <c r="P126" s="8">
        <f t="shared" si="86"/>
        <v>0.63599147582256854</v>
      </c>
      <c r="Q126" s="48"/>
      <c r="R126" s="20"/>
    </row>
    <row r="127" spans="1:18" s="37" customFormat="1" ht="48" customHeight="1" x14ac:dyDescent="0.25">
      <c r="A127" t="s">
        <v>320</v>
      </c>
      <c r="B127" s="43" t="s">
        <v>306</v>
      </c>
      <c r="C127" s="44">
        <v>20</v>
      </c>
      <c r="D127" s="45" t="s">
        <v>307</v>
      </c>
      <c r="E127" s="46">
        <f>VLOOKUP(A127,'DECRETO DE LIQUIDACIÓN-DESAGREG'!$A$1:$P$500,9,0)</f>
        <v>218727475</v>
      </c>
      <c r="F127" s="46">
        <f>VLOOKUP(A127,'DECRETO DE LIQUIDACIÓN-DESAGREG'!$A$1:$P$500,10,0)</f>
        <v>0</v>
      </c>
      <c r="G127" s="46">
        <f>VLOOKUP(A127,'DECRETO DE LIQUIDACIÓN-DESAGREG'!$A$1:$P$500,11,0)</f>
        <v>208296300</v>
      </c>
      <c r="H127" s="19">
        <f t="shared" ref="H127" si="99">G127/E127</f>
        <v>0.95230971783494511</v>
      </c>
      <c r="I127" s="46">
        <f>VLOOKUP(A127,'DECRETO DE LIQUIDACIÓN-DESAGREG'!$A$1:$P$500,12,0)</f>
        <v>10431175</v>
      </c>
      <c r="J127" s="46">
        <f>VLOOKUP(A127,'DECRETO DE LIQUIDACIÓN-DESAGREG'!$A$1:$P$500,13,0)</f>
        <v>208296300</v>
      </c>
      <c r="K127" s="19">
        <f t="shared" ref="K127" si="100">J127/E127</f>
        <v>0.95230971783494511</v>
      </c>
      <c r="L127" s="46">
        <f>VLOOKUP(A127,'DECRETO DE LIQUIDACIÓN-DESAGREG'!$A$1:$P$500,14,0)</f>
        <v>92230905</v>
      </c>
      <c r="M127" s="19">
        <f t="shared" ref="M127" si="101">L127/E127</f>
        <v>0.4216704142906601</v>
      </c>
      <c r="N127" s="46">
        <f>VLOOKUP(A127,'DECRETO DE LIQUIDACIÓN-DESAGREG'!$A$1:$P$500,15,0)</f>
        <v>92230905</v>
      </c>
      <c r="O127" s="46">
        <f>VLOOKUP(A127,'DECRETO DE LIQUIDACIÓN-DESAGREG'!$A$1:$P$500,16,0)</f>
        <v>92230905</v>
      </c>
      <c r="P127" s="8">
        <f t="shared" si="86"/>
        <v>0.4216704142906601</v>
      </c>
      <c r="Q127" s="48"/>
      <c r="R127" s="20"/>
    </row>
    <row r="128" spans="1:18" s="37" customFormat="1" ht="48" customHeight="1" thickBot="1" x14ac:dyDescent="0.3">
      <c r="A128"/>
      <c r="B128" s="103" t="s">
        <v>355</v>
      </c>
      <c r="C128" s="104"/>
      <c r="D128" s="105"/>
      <c r="E128" s="46">
        <v>3044578808</v>
      </c>
      <c r="F128" s="46">
        <v>3044578808</v>
      </c>
      <c r="G128" s="46"/>
      <c r="H128" s="19"/>
      <c r="I128" s="46"/>
      <c r="J128" s="46"/>
      <c r="K128" s="19"/>
      <c r="L128" s="46"/>
      <c r="M128" s="19"/>
      <c r="N128" s="46"/>
      <c r="O128" s="46"/>
      <c r="P128" s="17"/>
      <c r="Q128" s="48"/>
      <c r="R128" s="20"/>
    </row>
    <row r="129" spans="1:18" s="37" customFormat="1" ht="39" customHeight="1" thickBot="1" x14ac:dyDescent="0.3">
      <c r="A129" t="s">
        <v>340</v>
      </c>
      <c r="B129" s="91" t="s">
        <v>340</v>
      </c>
      <c r="C129" s="92"/>
      <c r="D129" s="93"/>
      <c r="E129" s="40">
        <f>SUM(E126:E128)</f>
        <v>8186425298</v>
      </c>
      <c r="F129" s="40">
        <f>SUM(F126:F128)</f>
        <v>3044578808</v>
      </c>
      <c r="G129" s="40">
        <f>SUM(G126:G127)</f>
        <v>4965711026</v>
      </c>
      <c r="H129" s="42">
        <f t="shared" ref="H129:H133" si="102">G129/E129</f>
        <v>0.60657867692424405</v>
      </c>
      <c r="I129" s="40">
        <f>SUM(I126:I127)</f>
        <v>176135464</v>
      </c>
      <c r="J129" s="40">
        <f>SUM(J126:J127)</f>
        <v>4820578680</v>
      </c>
      <c r="K129" s="42">
        <f t="shared" ref="K129:K133" si="103">J129/E129</f>
        <v>0.58885026180813016</v>
      </c>
      <c r="L129" s="40">
        <f>SUM(L126:L127)</f>
        <v>3319915703</v>
      </c>
      <c r="M129" s="42">
        <f t="shared" ref="M129:M133" si="104">L129/E129</f>
        <v>0.40553911898653472</v>
      </c>
      <c r="N129" s="40">
        <f>SUM(N126:N127)</f>
        <v>3223292633</v>
      </c>
      <c r="O129" s="40">
        <f>SUM(O126:O127)</f>
        <v>3182220953</v>
      </c>
      <c r="P129" s="42">
        <f t="shared" ref="P129:P139" si="105">N129/E129</f>
        <v>0.39373627873786043</v>
      </c>
      <c r="Q129" s="48"/>
      <c r="R129" s="85">
        <f>+E129-8186425298</f>
        <v>0</v>
      </c>
    </row>
    <row r="130" spans="1:18" s="37" customFormat="1" ht="39" customHeight="1" x14ac:dyDescent="0.25">
      <c r="A130" t="s">
        <v>319</v>
      </c>
      <c r="B130" s="43" t="s">
        <v>310</v>
      </c>
      <c r="C130" s="44">
        <v>20</v>
      </c>
      <c r="D130" s="45" t="s">
        <v>311</v>
      </c>
      <c r="E130" s="46">
        <f>VLOOKUP(A130,'DECRETO DE LIQUIDACIÓN-DESAGREG'!$A$1:$P$500,9,0)</f>
        <v>2345401001</v>
      </c>
      <c r="F130" s="46">
        <f>VLOOKUP(A130,'DECRETO DE LIQUIDACIÓN-DESAGREG'!$A$1:$P$500,10,0)</f>
        <v>0</v>
      </c>
      <c r="G130" s="46">
        <f>VLOOKUP(A130,'DECRETO DE LIQUIDACIÓN-DESAGREG'!$A$1:$P$500,11,0)</f>
        <v>0</v>
      </c>
      <c r="H130" s="16">
        <f t="shared" si="102"/>
        <v>0</v>
      </c>
      <c r="I130" s="46">
        <f>VLOOKUP(A130,'DECRETO DE LIQUIDACIÓN-DESAGREG'!$A$1:$P$500,12,0)</f>
        <v>2345401001</v>
      </c>
      <c r="J130" s="46">
        <f>VLOOKUP(A130,'DECRETO DE LIQUIDACIÓN-DESAGREG'!$A$1:$P$500,13,0)</f>
        <v>0</v>
      </c>
      <c r="K130" s="16">
        <f t="shared" si="103"/>
        <v>0</v>
      </c>
      <c r="L130" s="46">
        <f>VLOOKUP(A130,'DECRETO DE LIQUIDACIÓN-DESAGREG'!$A$1:$P$500,14,0)</f>
        <v>0</v>
      </c>
      <c r="M130" s="16">
        <f t="shared" si="104"/>
        <v>0</v>
      </c>
      <c r="N130" s="46">
        <f>VLOOKUP(A130,'DECRETO DE LIQUIDACIÓN-DESAGREG'!$A$1:$P$500,15,0)</f>
        <v>0</v>
      </c>
      <c r="O130" s="46">
        <f>VLOOKUP(A130,'DECRETO DE LIQUIDACIÓN-DESAGREG'!$A$1:$P$500,16,0)</f>
        <v>0</v>
      </c>
      <c r="P130" s="8">
        <f t="shared" si="105"/>
        <v>0</v>
      </c>
      <c r="Q130" s="48"/>
      <c r="R130" s="20"/>
    </row>
    <row r="131" spans="1:18" s="37" customFormat="1" ht="42" customHeight="1" x14ac:dyDescent="0.25">
      <c r="A131" t="s">
        <v>321</v>
      </c>
      <c r="B131" s="43" t="s">
        <v>312</v>
      </c>
      <c r="C131" s="44">
        <v>20</v>
      </c>
      <c r="D131" s="45" t="s">
        <v>313</v>
      </c>
      <c r="E131" s="46">
        <f>VLOOKUP(A131,'DECRETO DE LIQUIDACIÓN-DESAGREG'!$A$1:$P$500,9,0)</f>
        <v>25463082821</v>
      </c>
      <c r="F131" s="46">
        <f>VLOOKUP(A131,'DECRETO DE LIQUIDACIÓN-DESAGREG'!$A$1:$P$500,10,0)</f>
        <v>0</v>
      </c>
      <c r="G131" s="46">
        <f>VLOOKUP(A131,'DECRETO DE LIQUIDACIÓN-DESAGREG'!$A$1:$P$500,11,0)</f>
        <v>20810540005</v>
      </c>
      <c r="H131" s="16">
        <f t="shared" ref="H131" si="106">G131/E131</f>
        <v>0.81728281494010857</v>
      </c>
      <c r="I131" s="46">
        <f>VLOOKUP(A131,'DECRETO DE LIQUIDACIÓN-DESAGREG'!$A$1:$P$500,12,0)</f>
        <v>4652542816</v>
      </c>
      <c r="J131" s="46">
        <f>VLOOKUP(A131,'DECRETO DE LIQUIDACIÓN-DESAGREG'!$A$1:$P$500,13,0)</f>
        <v>20601586148</v>
      </c>
      <c r="K131" s="16">
        <f t="shared" ref="K131" si="107">J131/E131</f>
        <v>0.80907666572915471</v>
      </c>
      <c r="L131" s="46">
        <f>VLOOKUP(A131,'DECRETO DE LIQUIDACIÓN-DESAGREG'!$A$1:$P$500,14,0)</f>
        <v>1396672544.0799999</v>
      </c>
      <c r="M131" s="16">
        <f t="shared" ref="M131" si="108">L131/E131</f>
        <v>5.4850881721522401E-2</v>
      </c>
      <c r="N131" s="46">
        <f>VLOOKUP(A131,'DECRETO DE LIQUIDACIÓN-DESAGREG'!$A$1:$P$500,15,0)</f>
        <v>1396672544.0799999</v>
      </c>
      <c r="O131" s="46">
        <f>VLOOKUP(A131,'DECRETO DE LIQUIDACIÓN-DESAGREG'!$A$1:$P$500,16,0)</f>
        <v>1386149440.72</v>
      </c>
      <c r="P131" s="8">
        <f t="shared" si="105"/>
        <v>5.4850881721522401E-2</v>
      </c>
      <c r="Q131" s="48"/>
      <c r="R131" s="20"/>
    </row>
    <row r="132" spans="1:18" s="37" customFormat="1" ht="45" customHeight="1" thickBot="1" x14ac:dyDescent="0.3">
      <c r="A132" t="s">
        <v>322</v>
      </c>
      <c r="B132" s="43" t="s">
        <v>316</v>
      </c>
      <c r="C132" s="44">
        <v>20</v>
      </c>
      <c r="D132" s="45" t="s">
        <v>317</v>
      </c>
      <c r="E132" s="46">
        <f>VLOOKUP(A132,'DECRETO DE LIQUIDACIÓN-DESAGREG'!$A$1:$P$500,9,0)</f>
        <v>5728301309</v>
      </c>
      <c r="F132" s="46">
        <f>VLOOKUP(A132,'DECRETO DE LIQUIDACIÓN-DESAGREG'!$A$1:$P$500,10,0)</f>
        <v>0</v>
      </c>
      <c r="G132" s="46">
        <f>VLOOKUP(A132,'DECRETO DE LIQUIDACIÓN-DESAGREG'!$A$1:$P$500,11,0)</f>
        <v>2404352847</v>
      </c>
      <c r="H132" s="16">
        <f t="shared" ref="H132" si="109">G132/E132</f>
        <v>0.4197322587103457</v>
      </c>
      <c r="I132" s="46">
        <f>VLOOKUP(A132,'DECRETO DE LIQUIDACIÓN-DESAGREG'!$A$1:$P$500,12,0)</f>
        <v>3323948462</v>
      </c>
      <c r="J132" s="46">
        <f>VLOOKUP(A132,'DECRETO DE LIQUIDACIÓN-DESAGREG'!$A$1:$P$500,13,0)</f>
        <v>1492563464</v>
      </c>
      <c r="K132" s="16">
        <f t="shared" ref="K132" si="110">J132/E132</f>
        <v>0.26055952427903267</v>
      </c>
      <c r="L132" s="46">
        <f>VLOOKUP(A132,'DECRETO DE LIQUIDACIÓN-DESAGREG'!$A$1:$P$500,14,0)</f>
        <v>26350539</v>
      </c>
      <c r="M132" s="16">
        <f t="shared" ref="M132" si="111">L132/E132</f>
        <v>4.6000616201175458E-3</v>
      </c>
      <c r="N132" s="46">
        <f>VLOOKUP(A132,'DECRETO DE LIQUIDACIÓN-DESAGREG'!$A$1:$P$500,15,0)</f>
        <v>26350539</v>
      </c>
      <c r="O132" s="46">
        <f>VLOOKUP(A132,'DECRETO DE LIQUIDACIÓN-DESAGREG'!$A$1:$P$500,16,0)</f>
        <v>26063814</v>
      </c>
      <c r="P132" s="8">
        <f t="shared" si="105"/>
        <v>4.6000616201175458E-3</v>
      </c>
      <c r="Q132" s="48"/>
      <c r="R132" s="20"/>
    </row>
    <row r="133" spans="1:18" s="37" customFormat="1" ht="30" customHeight="1" thickBot="1" x14ac:dyDescent="0.3">
      <c r="A133" t="s">
        <v>323</v>
      </c>
      <c r="B133" s="91" t="s">
        <v>323</v>
      </c>
      <c r="C133" s="92"/>
      <c r="D133" s="93"/>
      <c r="E133" s="40">
        <f>SUM(E130:E132)</f>
        <v>33536785131</v>
      </c>
      <c r="F133" s="40">
        <f>SUM(F130:F132)</f>
        <v>0</v>
      </c>
      <c r="G133" s="40">
        <f>SUM(G130:G132)</f>
        <v>23214892852</v>
      </c>
      <c r="H133" s="42">
        <f t="shared" si="102"/>
        <v>0.69222177263917661</v>
      </c>
      <c r="I133" s="40">
        <f>SUM(I130:I132)</f>
        <v>10321892279</v>
      </c>
      <c r="J133" s="40">
        <f>SUM(J130:J132)</f>
        <v>22094149612</v>
      </c>
      <c r="K133" s="42">
        <f t="shared" si="103"/>
        <v>0.65880344599808083</v>
      </c>
      <c r="L133" s="40">
        <f>SUM(L130:L132)</f>
        <v>1423023083.0799999</v>
      </c>
      <c r="M133" s="42">
        <f t="shared" si="104"/>
        <v>4.243170827261606E-2</v>
      </c>
      <c r="N133" s="40">
        <f>SUM(N130:N132)</f>
        <v>1423023083.0799999</v>
      </c>
      <c r="O133" s="40">
        <f>SUM(O130:O132)</f>
        <v>1412213254.72</v>
      </c>
      <c r="P133" s="42">
        <f t="shared" si="105"/>
        <v>4.243170827261606E-2</v>
      </c>
      <c r="Q133" s="48"/>
      <c r="R133" s="20"/>
    </row>
    <row r="134" spans="1:18" s="37" customFormat="1" ht="42" customHeight="1" x14ac:dyDescent="0.25">
      <c r="A134" t="s">
        <v>291</v>
      </c>
      <c r="B134" s="43" t="s">
        <v>270</v>
      </c>
      <c r="C134" s="44">
        <v>20</v>
      </c>
      <c r="D134" s="45" t="s">
        <v>271</v>
      </c>
      <c r="E134" s="46">
        <f>VLOOKUP(A134,'DECRETO DE LIQUIDACIÓN-DESAGREG'!$A$1:$P$500,9,0)</f>
        <v>9234612578</v>
      </c>
      <c r="F134" s="46">
        <f>VLOOKUP(A134,'DECRETO DE LIQUIDACIÓN-DESAGREG'!$A$1:$P$500,10,0)</f>
        <v>0</v>
      </c>
      <c r="G134" s="46">
        <f>VLOOKUP(A134,'DECRETO DE LIQUIDACIÓN-DESAGREG'!$A$1:$P$500,11,0)</f>
        <v>8906835750</v>
      </c>
      <c r="H134" s="16">
        <f t="shared" ref="H134" si="112">G134/E134</f>
        <v>0.96450562216536551</v>
      </c>
      <c r="I134" s="46">
        <f>VLOOKUP(A134,'DECRETO DE LIQUIDACIÓN-DESAGREG'!$A$1:$P$500,12,0)</f>
        <v>327776828</v>
      </c>
      <c r="J134" s="46">
        <f>VLOOKUP(A134,'DECRETO DE LIQUIDACIÓN-DESAGREG'!$A$1:$P$500,13,0)</f>
        <v>6230394731</v>
      </c>
      <c r="K134" s="6">
        <f t="shared" ref="K134" si="113">J134/E134</f>
        <v>0.67467851827838754</v>
      </c>
      <c r="L134" s="46">
        <f>VLOOKUP(A134,'DECRETO DE LIQUIDACIÓN-DESAGREG'!$A$1:$P$500,14,0)</f>
        <v>3339340179</v>
      </c>
      <c r="M134" s="16">
        <f t="shared" ref="M134" si="114">L134/E134</f>
        <v>0.36161129130153746</v>
      </c>
      <c r="N134" s="46">
        <f>VLOOKUP(A134,'DECRETO DE LIQUIDACIÓN-DESAGREG'!$A$1:$P$500,15,0)</f>
        <v>3305069559</v>
      </c>
      <c r="O134" s="46">
        <f>VLOOKUP(A134,'DECRETO DE LIQUIDACIÓN-DESAGREG'!$A$1:$P$500,16,0)</f>
        <v>3238898769</v>
      </c>
      <c r="P134" s="17">
        <f t="shared" si="105"/>
        <v>0.35790018596706524</v>
      </c>
      <c r="Q134" s="48"/>
      <c r="R134" s="20"/>
    </row>
    <row r="135" spans="1:18" s="37" customFormat="1" ht="37.5" customHeight="1" x14ac:dyDescent="0.25">
      <c r="A135" t="s">
        <v>292</v>
      </c>
      <c r="B135" s="43" t="s">
        <v>272</v>
      </c>
      <c r="C135" s="44">
        <v>20</v>
      </c>
      <c r="D135" s="45" t="s">
        <v>273</v>
      </c>
      <c r="E135" s="46">
        <f>VLOOKUP(A135,'DECRETO DE LIQUIDACIÓN-DESAGREG'!$A$1:$P$500,9,0)</f>
        <v>52721432083</v>
      </c>
      <c r="F135" s="46">
        <f>VLOOKUP(A135,'DECRETO DE LIQUIDACIÓN-DESAGREG'!$A$1:$P$500,10,0)</f>
        <v>0</v>
      </c>
      <c r="G135" s="46">
        <f>VLOOKUP(A135,'DECRETO DE LIQUIDACIÓN-DESAGREG'!$A$1:$P$500,11,0)</f>
        <v>49945294615.800003</v>
      </c>
      <c r="H135" s="16">
        <f t="shared" ref="H135" si="115">G135/E135</f>
        <v>0.94734328417275371</v>
      </c>
      <c r="I135" s="46">
        <f>VLOOKUP(A135,'DECRETO DE LIQUIDACIÓN-DESAGREG'!$A$1:$P$500,12,0)</f>
        <v>2776137467.1999998</v>
      </c>
      <c r="J135" s="46">
        <f>VLOOKUP(A135,'DECRETO DE LIQUIDACIÓN-DESAGREG'!$A$1:$P$500,13,0)</f>
        <v>39364364913.580002</v>
      </c>
      <c r="K135" s="6">
        <f t="shared" ref="K135" si="116">J135/E135</f>
        <v>0.74664824831784149</v>
      </c>
      <c r="L135" s="46">
        <f>VLOOKUP(A135,'DECRETO DE LIQUIDACIÓN-DESAGREG'!$A$1:$P$500,14,0)</f>
        <v>32320197750.650002</v>
      </c>
      <c r="M135" s="16">
        <f t="shared" ref="M135" si="117">L135/E135</f>
        <v>0.61303717432728144</v>
      </c>
      <c r="N135" s="46">
        <f>VLOOKUP(A135,'DECRETO DE LIQUIDACIÓN-DESAGREG'!$A$1:$P$500,15,0)</f>
        <v>32310472200.650002</v>
      </c>
      <c r="O135" s="46">
        <f>VLOOKUP(A135,'DECRETO DE LIQUIDACIÓN-DESAGREG'!$A$1:$P$500,16,0)</f>
        <v>32310472200.650002</v>
      </c>
      <c r="P135" s="17">
        <f t="shared" si="105"/>
        <v>0.6128527038071202</v>
      </c>
      <c r="Q135" s="48"/>
      <c r="R135" s="20"/>
    </row>
    <row r="136" spans="1:18" s="37" customFormat="1" ht="46.5" customHeight="1" thickBot="1" x14ac:dyDescent="0.3">
      <c r="A136" t="s">
        <v>293</v>
      </c>
      <c r="B136" s="43" t="s">
        <v>274</v>
      </c>
      <c r="C136" s="44">
        <v>20</v>
      </c>
      <c r="D136" s="45" t="s">
        <v>275</v>
      </c>
      <c r="E136" s="46">
        <f>VLOOKUP(A136,'DECRETO DE LIQUIDACIÓN-DESAGREG'!$A$1:$P$500,9,0)</f>
        <v>1363720000</v>
      </c>
      <c r="F136" s="46">
        <f>VLOOKUP(A136,'DECRETO DE LIQUIDACIÓN-DESAGREG'!$A$1:$P$500,10,0)</f>
        <v>0</v>
      </c>
      <c r="G136" s="46">
        <f>VLOOKUP(A136,'DECRETO DE LIQUIDACIÓN-DESAGREG'!$A$1:$P$500,11,0)</f>
        <v>1363720000</v>
      </c>
      <c r="H136" s="16">
        <f t="shared" ref="H136:H137" si="118">G136/E136</f>
        <v>1</v>
      </c>
      <c r="I136" s="46">
        <f>VLOOKUP(A136,'DECRETO DE LIQUIDACIÓN-DESAGREG'!$A$1:$P$500,12,0)</f>
        <v>0</v>
      </c>
      <c r="J136" s="46">
        <f>VLOOKUP(A136,'DECRETO DE LIQUIDACIÓN-DESAGREG'!$A$1:$P$500,13,0)</f>
        <v>1363720000</v>
      </c>
      <c r="K136" s="6">
        <f t="shared" ref="K136:K137" si="119">J136/E136</f>
        <v>1</v>
      </c>
      <c r="L136" s="46">
        <f>VLOOKUP(A136,'DECRETO DE LIQUIDACIÓN-DESAGREG'!$A$1:$P$500,14,0)</f>
        <v>0</v>
      </c>
      <c r="M136" s="16">
        <f t="shared" ref="M136:M137" si="120">L136/E136</f>
        <v>0</v>
      </c>
      <c r="N136" s="46">
        <f>VLOOKUP(A136,'DECRETO DE LIQUIDACIÓN-DESAGREG'!$A$1:$P$500,15,0)</f>
        <v>0</v>
      </c>
      <c r="O136" s="46">
        <f>VLOOKUP(A136,'DECRETO DE LIQUIDACIÓN-DESAGREG'!$A$1:$P$500,16,0)</f>
        <v>0</v>
      </c>
      <c r="P136" s="17">
        <f t="shared" si="105"/>
        <v>0</v>
      </c>
      <c r="Q136" s="48"/>
      <c r="R136" s="20"/>
    </row>
    <row r="137" spans="1:18" s="37" customFormat="1" ht="30" customHeight="1" thickBot="1" x14ac:dyDescent="0.3">
      <c r="A137" t="s">
        <v>294</v>
      </c>
      <c r="B137" s="91" t="s">
        <v>294</v>
      </c>
      <c r="C137" s="92"/>
      <c r="D137" s="93"/>
      <c r="E137" s="40">
        <f>SUM(E134:E136)</f>
        <v>63319764661</v>
      </c>
      <c r="F137" s="40">
        <f>SUM(F134:F136)</f>
        <v>0</v>
      </c>
      <c r="G137" s="40">
        <f>SUM(G134:G136)</f>
        <v>60215850365.800003</v>
      </c>
      <c r="H137" s="42">
        <f t="shared" si="118"/>
        <v>0.9509803248351022</v>
      </c>
      <c r="I137" s="40">
        <f>SUM(I134:I136)</f>
        <v>3103914295.1999998</v>
      </c>
      <c r="J137" s="40">
        <f>SUM(J134:J136)</f>
        <v>46958479644.580002</v>
      </c>
      <c r="K137" s="42">
        <f t="shared" si="119"/>
        <v>0.74160856244468543</v>
      </c>
      <c r="L137" s="40">
        <f>SUM(L134:L136)</f>
        <v>35659537929.650002</v>
      </c>
      <c r="M137" s="42">
        <f t="shared" si="120"/>
        <v>0.56316598964893938</v>
      </c>
      <c r="N137" s="40">
        <f>SUM(N134:N136)</f>
        <v>35615541759.650002</v>
      </c>
      <c r="O137" s="40">
        <f>SUM(O134:O136)</f>
        <v>35549370969.650002</v>
      </c>
      <c r="P137" s="42">
        <f t="shared" si="105"/>
        <v>0.56247116441963618</v>
      </c>
      <c r="Q137" s="48"/>
      <c r="R137" s="20"/>
    </row>
    <row r="138" spans="1:18" s="37" customFormat="1" ht="30" customHeight="1" x14ac:dyDescent="0.25">
      <c r="A138" t="s">
        <v>295</v>
      </c>
      <c r="B138" s="43" t="s">
        <v>276</v>
      </c>
      <c r="C138" s="44">
        <v>20</v>
      </c>
      <c r="D138" s="45" t="s">
        <v>277</v>
      </c>
      <c r="E138" s="46">
        <f>VLOOKUP(A138,'DECRETO DE LIQUIDACIÓN-DESAGREG'!$A$1:$P$500,9,0)</f>
        <v>776394377</v>
      </c>
      <c r="F138" s="46">
        <f>VLOOKUP(A138,'DECRETO DE LIQUIDACIÓN-DESAGREG'!$A$1:$P$500,10,0)</f>
        <v>0</v>
      </c>
      <c r="G138" s="46">
        <f>VLOOKUP(A138,'DECRETO DE LIQUIDACIÓN-DESAGREG'!$A$1:$P$500,11,0)</f>
        <v>645206350</v>
      </c>
      <c r="H138" s="16">
        <f t="shared" ref="H138" si="121">G138/E138</f>
        <v>0.83102913817213286</v>
      </c>
      <c r="I138" s="46">
        <f>VLOOKUP(A138,'DECRETO DE LIQUIDACIÓN-DESAGREG'!$A$1:$P$500,12,0)</f>
        <v>131188027</v>
      </c>
      <c r="J138" s="46">
        <f>VLOOKUP(A138,'DECRETO DE LIQUIDACIÓN-DESAGREG'!$A$1:$P$500,13,0)</f>
        <v>608901694</v>
      </c>
      <c r="K138" s="6">
        <f t="shared" ref="K138" si="122">J138/E138</f>
        <v>0.78426855221801794</v>
      </c>
      <c r="L138" s="46">
        <f>VLOOKUP(A138,'DECRETO DE LIQUIDACIÓN-DESAGREG'!$A$1:$P$500,14,0)</f>
        <v>434363517</v>
      </c>
      <c r="M138" s="16">
        <f t="shared" ref="M138" si="123">L138/E138</f>
        <v>0.55946247148052186</v>
      </c>
      <c r="N138" s="46">
        <f>VLOOKUP(A138,'DECRETO DE LIQUIDACIÓN-DESAGREG'!$A$1:$P$500,15,0)</f>
        <v>417412947</v>
      </c>
      <c r="O138" s="46">
        <f>VLOOKUP(A138,'DECRETO DE LIQUIDACIÓN-DESAGREG'!$A$1:$P$500,16,0)</f>
        <v>404573817</v>
      </c>
      <c r="P138" s="17">
        <f t="shared" si="105"/>
        <v>0.53763004906461342</v>
      </c>
      <c r="Q138" s="48"/>
      <c r="R138" s="20"/>
    </row>
    <row r="139" spans="1:18" s="37" customFormat="1" ht="30" customHeight="1" x14ac:dyDescent="0.25">
      <c r="A139" t="s">
        <v>296</v>
      </c>
      <c r="B139" s="43" t="s">
        <v>278</v>
      </c>
      <c r="C139" s="44">
        <v>20</v>
      </c>
      <c r="D139" s="45" t="s">
        <v>279</v>
      </c>
      <c r="E139" s="46">
        <f>VLOOKUP(A139,'DECRETO DE LIQUIDACIÓN-DESAGREG'!$A$1:$P$500,9,0)</f>
        <v>17367293703</v>
      </c>
      <c r="F139" s="46">
        <f>VLOOKUP(A139,'DECRETO DE LIQUIDACIÓN-DESAGREG'!$A$1:$P$500,10,0)</f>
        <v>0</v>
      </c>
      <c r="G139" s="46">
        <f>VLOOKUP(A139,'DECRETO DE LIQUIDACIÓN-DESAGREG'!$A$1:$P$500,11,0)</f>
        <v>17123919393</v>
      </c>
      <c r="H139" s="16">
        <f t="shared" ref="H139:H141" si="124">G139/E139</f>
        <v>0.9859866301473349</v>
      </c>
      <c r="I139" s="46">
        <f>VLOOKUP(A139,'DECRETO DE LIQUIDACIÓN-DESAGREG'!$A$1:$P$500,12,0)</f>
        <v>243374310</v>
      </c>
      <c r="J139" s="46">
        <f>VLOOKUP(A139,'DECRETO DE LIQUIDACIÓN-DESAGREG'!$A$1:$P$500,13,0)</f>
        <v>16548662170</v>
      </c>
      <c r="K139" s="6">
        <f t="shared" ref="K139:K141" si="125">J139/E139</f>
        <v>0.95286360978287654</v>
      </c>
      <c r="L139" s="46">
        <f>VLOOKUP(A139,'DECRETO DE LIQUIDACIÓN-DESAGREG'!$A$1:$P$500,14,0)</f>
        <v>6688510474.3500004</v>
      </c>
      <c r="M139" s="16">
        <f t="shared" ref="M139:M141" si="126">L139/E139</f>
        <v>0.38512105505503352</v>
      </c>
      <c r="N139" s="46">
        <f>VLOOKUP(A139,'DECRETO DE LIQUIDACIÓN-DESAGREG'!$A$1:$P$500,15,0)</f>
        <v>6502483009.3500004</v>
      </c>
      <c r="O139" s="46">
        <f>VLOOKUP(A139,'DECRETO DE LIQUIDACIÓN-DESAGREG'!$A$1:$P$500,16,0)</f>
        <v>6319624993.3500004</v>
      </c>
      <c r="P139" s="17">
        <f t="shared" si="105"/>
        <v>0.37440968757422299</v>
      </c>
      <c r="Q139" s="48"/>
      <c r="R139" s="20"/>
    </row>
    <row r="140" spans="1:18" s="37" customFormat="1" ht="30" customHeight="1" thickBot="1" x14ac:dyDescent="0.3">
      <c r="A140"/>
      <c r="B140" s="103" t="s">
        <v>355</v>
      </c>
      <c r="C140" s="104"/>
      <c r="D140" s="105"/>
      <c r="E140" s="46">
        <v>2081612866</v>
      </c>
      <c r="F140" s="46">
        <v>2081612866</v>
      </c>
      <c r="G140" s="46"/>
      <c r="H140" s="16"/>
      <c r="I140" s="46"/>
      <c r="J140" s="46"/>
      <c r="K140" s="16"/>
      <c r="L140" s="46"/>
      <c r="M140" s="16"/>
      <c r="N140" s="46"/>
      <c r="O140" s="46"/>
      <c r="P140" s="17"/>
      <c r="Q140" s="48"/>
      <c r="R140" s="20"/>
    </row>
    <row r="141" spans="1:18" s="37" customFormat="1" ht="30" customHeight="1" thickBot="1" x14ac:dyDescent="0.3">
      <c r="A141" t="s">
        <v>297</v>
      </c>
      <c r="B141" s="91" t="s">
        <v>297</v>
      </c>
      <c r="C141" s="92"/>
      <c r="D141" s="93"/>
      <c r="E141" s="40">
        <f>SUM(E138:E140)</f>
        <v>20225300946</v>
      </c>
      <c r="F141" s="40">
        <f>SUM(F138:F140)</f>
        <v>2081612866</v>
      </c>
      <c r="G141" s="40">
        <f>SUM(G138:G139)</f>
        <v>17769125743</v>
      </c>
      <c r="H141" s="42">
        <f t="shared" si="124"/>
        <v>0.87855927535724687</v>
      </c>
      <c r="I141" s="40">
        <f>SUM(I138:I139)</f>
        <v>374562337</v>
      </c>
      <c r="J141" s="40">
        <f>SUM(J138:J139)</f>
        <v>17157563864</v>
      </c>
      <c r="K141" s="42">
        <f t="shared" si="125"/>
        <v>0.84832180790829159</v>
      </c>
      <c r="L141" s="40">
        <f>SUM(L138:L139)</f>
        <v>7122873991.3500004</v>
      </c>
      <c r="M141" s="42">
        <f t="shared" si="126"/>
        <v>0.3521764155879572</v>
      </c>
      <c r="N141" s="40">
        <f>SUM(N138:N139)</f>
        <v>6919895956.3500004</v>
      </c>
      <c r="O141" s="40">
        <f>SUM(O138:O139)</f>
        <v>6724198810.3500004</v>
      </c>
      <c r="P141" s="42">
        <f t="shared" ref="P141:P147" si="127">N141/E141</f>
        <v>0.34214056813421917</v>
      </c>
      <c r="Q141" s="48"/>
      <c r="R141" s="20"/>
    </row>
    <row r="142" spans="1:18" s="37" customFormat="1" ht="42" customHeight="1" x14ac:dyDescent="0.25">
      <c r="A142" t="s">
        <v>298</v>
      </c>
      <c r="B142" s="51" t="s">
        <v>280</v>
      </c>
      <c r="C142" s="49">
        <v>20</v>
      </c>
      <c r="D142" s="50" t="s">
        <v>281</v>
      </c>
      <c r="E142" s="39">
        <f>VLOOKUP(A142,'DECRETO DE LIQUIDACIÓN-DESAGREG'!$A$1:$P$500,9,0)</f>
        <v>546944061</v>
      </c>
      <c r="F142" s="39">
        <f>VLOOKUP(A142,'DECRETO DE LIQUIDACIÓN-DESAGREG'!$A$1:$P$500,10,0)</f>
        <v>0</v>
      </c>
      <c r="G142" s="39">
        <f>VLOOKUP(A142,'DECRETO DE LIQUIDACIÓN-DESAGREG'!$A$1:$P$500,11,0)</f>
        <v>518163373</v>
      </c>
      <c r="H142" s="14">
        <f t="shared" ref="H142" si="128">G142/E142</f>
        <v>0.94737910135201198</v>
      </c>
      <c r="I142" s="39">
        <f>VLOOKUP(A142,'DECRETO DE LIQUIDACIÓN-DESAGREG'!$A$1:$P$500,12,0)</f>
        <v>28780688</v>
      </c>
      <c r="J142" s="39">
        <f>VLOOKUP(A142,'DECRETO DE LIQUIDACIÓN-DESAGREG'!$A$1:$P$500,13,0)</f>
        <v>467549155</v>
      </c>
      <c r="K142" s="5">
        <f t="shared" ref="K142" si="129">J142/E142</f>
        <v>0.85483907466727205</v>
      </c>
      <c r="L142" s="39">
        <f>VLOOKUP(A142,'DECRETO DE LIQUIDACIÓN-DESAGREG'!$A$1:$P$500,14,0)</f>
        <v>378186007</v>
      </c>
      <c r="M142" s="14">
        <f t="shared" ref="M142" si="130">L142/E142</f>
        <v>0.69145280837047063</v>
      </c>
      <c r="N142" s="39">
        <f>VLOOKUP(A142,'DECRETO DE LIQUIDACIÓN-DESAGREG'!$A$1:$P$500,15,0)</f>
        <v>378186007</v>
      </c>
      <c r="O142" s="39">
        <f>VLOOKUP(A142,'DECRETO DE LIQUIDACIÓN-DESAGREG'!$A$1:$P$500,16,0)</f>
        <v>370048447</v>
      </c>
      <c r="P142" s="15">
        <f t="shared" si="127"/>
        <v>0.69145280837047063</v>
      </c>
      <c r="Q142" s="48"/>
      <c r="R142" s="20"/>
    </row>
    <row r="143" spans="1:18" s="37" customFormat="1" ht="42" customHeight="1" x14ac:dyDescent="0.25">
      <c r="A143" t="s">
        <v>299</v>
      </c>
      <c r="B143" s="43" t="s">
        <v>282</v>
      </c>
      <c r="C143" s="44">
        <v>20</v>
      </c>
      <c r="D143" s="45" t="s">
        <v>283</v>
      </c>
      <c r="E143" s="46">
        <f>VLOOKUP(A143,'DECRETO DE LIQUIDACIÓN-DESAGREG'!$A$1:$P$500,9,0)</f>
        <v>457591824</v>
      </c>
      <c r="F143" s="46">
        <f>VLOOKUP(A143,'DECRETO DE LIQUIDACIÓN-DESAGREG'!$A$1:$P$500,10,0)</f>
        <v>0</v>
      </c>
      <c r="G143" s="46">
        <f>VLOOKUP(A143,'DECRETO DE LIQUIDACIÓN-DESAGREG'!$A$1:$P$500,11,0)</f>
        <v>446768117</v>
      </c>
      <c r="H143" s="16">
        <f t="shared" ref="H143" si="131">G143/E143</f>
        <v>0.97634637152083381</v>
      </c>
      <c r="I143" s="46">
        <f>VLOOKUP(A143,'DECRETO DE LIQUIDACIÓN-DESAGREG'!$A$1:$P$500,12,0)</f>
        <v>10823707</v>
      </c>
      <c r="J143" s="46">
        <f>VLOOKUP(A143,'DECRETO DE LIQUIDACIÓN-DESAGREG'!$A$1:$P$500,13,0)</f>
        <v>426834914</v>
      </c>
      <c r="K143" s="6">
        <f t="shared" ref="K143" si="132">J143/E143</f>
        <v>0.93278527196762151</v>
      </c>
      <c r="L143" s="46">
        <f>VLOOKUP(A143,'DECRETO DE LIQUIDACIÓN-DESAGREG'!$A$1:$P$500,14,0)</f>
        <v>304286411</v>
      </c>
      <c r="M143" s="16">
        <f t="shared" ref="M143" si="133">L143/E143</f>
        <v>0.66497344366887112</v>
      </c>
      <c r="N143" s="46">
        <f>VLOOKUP(A143,'DECRETO DE LIQUIDACIÓN-DESAGREG'!$A$1:$P$500,15,0)</f>
        <v>304286411</v>
      </c>
      <c r="O143" s="46">
        <f>VLOOKUP(A143,'DECRETO DE LIQUIDACIÓN-DESAGREG'!$A$1:$P$500,16,0)</f>
        <v>288011291</v>
      </c>
      <c r="P143" s="17">
        <f t="shared" si="127"/>
        <v>0.66497344366887112</v>
      </c>
      <c r="Q143" s="48"/>
      <c r="R143" s="20"/>
    </row>
    <row r="144" spans="1:18" s="37" customFormat="1" ht="43.5" customHeight="1" thickBot="1" x14ac:dyDescent="0.3">
      <c r="A144" t="s">
        <v>300</v>
      </c>
      <c r="B144" s="43" t="s">
        <v>284</v>
      </c>
      <c r="C144" s="44">
        <v>20</v>
      </c>
      <c r="D144" s="45" t="s">
        <v>285</v>
      </c>
      <c r="E144" s="46">
        <f>VLOOKUP(A144,'DECRETO DE LIQUIDACIÓN-DESAGREG'!$A$1:$P$500,9,0)</f>
        <v>495464115</v>
      </c>
      <c r="F144" s="46">
        <f>VLOOKUP(A144,'DECRETO DE LIQUIDACIÓN-DESAGREG'!$A$1:$P$500,10,0)</f>
        <v>0</v>
      </c>
      <c r="G144" s="46">
        <f>VLOOKUP(A144,'DECRETO DE LIQUIDACIÓN-DESAGREG'!$A$1:$P$500,11,0)</f>
        <v>494858336</v>
      </c>
      <c r="H144" s="16">
        <f t="shared" ref="H144:H145" si="134">G144/E144</f>
        <v>0.99877735040407523</v>
      </c>
      <c r="I144" s="46">
        <f>VLOOKUP(A144,'DECRETO DE LIQUIDACIÓN-DESAGREG'!$A$1:$P$500,12,0)</f>
        <v>605779</v>
      </c>
      <c r="J144" s="46">
        <f>VLOOKUP(A144,'DECRETO DE LIQUIDACIÓN-DESAGREG'!$A$1:$P$500,13,0)</f>
        <v>455660102</v>
      </c>
      <c r="K144" s="6">
        <f t="shared" ref="K144:K145" si="135">J144/E144</f>
        <v>0.91966317681755827</v>
      </c>
      <c r="L144" s="46">
        <f>VLOOKUP(A144,'DECRETO DE LIQUIDACIÓN-DESAGREG'!$A$1:$P$500,14,0)</f>
        <v>281260915</v>
      </c>
      <c r="M144" s="16">
        <f t="shared" ref="M144:M145" si="136">L144/E144</f>
        <v>0.56767161633895524</v>
      </c>
      <c r="N144" s="46">
        <f>VLOOKUP(A144,'DECRETO DE LIQUIDACIÓN-DESAGREG'!$A$1:$P$500,15,0)</f>
        <v>281260915</v>
      </c>
      <c r="O144" s="46">
        <f>VLOOKUP(A144,'DECRETO DE LIQUIDACIÓN-DESAGREG'!$A$1:$P$500,16,0)</f>
        <v>281260915</v>
      </c>
      <c r="P144" s="17">
        <f t="shared" si="127"/>
        <v>0.56767161633895524</v>
      </c>
      <c r="Q144" s="48"/>
      <c r="R144" s="20"/>
    </row>
    <row r="145" spans="1:18" s="37" customFormat="1" ht="39" customHeight="1" thickBot="1" x14ac:dyDescent="0.3">
      <c r="A145" t="s">
        <v>301</v>
      </c>
      <c r="B145" s="91" t="s">
        <v>301</v>
      </c>
      <c r="C145" s="92"/>
      <c r="D145" s="93"/>
      <c r="E145" s="40">
        <f>SUM(E142:E144)</f>
        <v>1500000000</v>
      </c>
      <c r="F145" s="40">
        <f>SUM(F142:F144)</f>
        <v>0</v>
      </c>
      <c r="G145" s="40">
        <f>SUM(G142:G144)</f>
        <v>1459789826</v>
      </c>
      <c r="H145" s="42">
        <f t="shared" si="134"/>
        <v>0.9731932173333333</v>
      </c>
      <c r="I145" s="40">
        <f>SUM(I142:I144)</f>
        <v>40210174</v>
      </c>
      <c r="J145" s="40">
        <f>SUM(J142:J144)</f>
        <v>1350044171</v>
      </c>
      <c r="K145" s="42">
        <f t="shared" si="135"/>
        <v>0.90002944733333334</v>
      </c>
      <c r="L145" s="40">
        <f>SUM(L142:L144)</f>
        <v>963733333</v>
      </c>
      <c r="M145" s="42">
        <f t="shared" si="136"/>
        <v>0.64248888866666665</v>
      </c>
      <c r="N145" s="40">
        <f>SUM(N142:N144)</f>
        <v>963733333</v>
      </c>
      <c r="O145" s="40">
        <f>SUM(O142:O144)</f>
        <v>939320653</v>
      </c>
      <c r="P145" s="42">
        <f t="shared" si="127"/>
        <v>0.64248888866666665</v>
      </c>
      <c r="Q145" s="48"/>
      <c r="R145" s="20"/>
    </row>
    <row r="146" spans="1:18" ht="30" customHeight="1" thickBot="1" x14ac:dyDescent="0.3">
      <c r="A146" s="52"/>
      <c r="B146" s="94" t="s">
        <v>25</v>
      </c>
      <c r="C146" s="95"/>
      <c r="D146" s="96"/>
      <c r="E146" s="53">
        <f>+E145+E141+E137+E133+E129+E125+E119</f>
        <v>153838844636</v>
      </c>
      <c r="F146" s="53">
        <f>+F145+F141+F137+F133+F129+F125+F119</f>
        <v>5746043417</v>
      </c>
      <c r="G146" s="53">
        <f>+G145+G141+G137+G133+G129+G125+G119</f>
        <v>131197424025.66</v>
      </c>
      <c r="H146" s="47">
        <f>G146/E146</f>
        <v>0.85282377371000062</v>
      </c>
      <c r="I146" s="53">
        <f>+I145+I141+I137+I133+I129+I125+I119</f>
        <v>16895377193.34</v>
      </c>
      <c r="J146" s="53">
        <f>+J145+J141+J137+J133+J129+J125+J119</f>
        <v>113084981291.45</v>
      </c>
      <c r="K146" s="47">
        <f>J146/E146</f>
        <v>0.73508730229365526</v>
      </c>
      <c r="L146" s="53">
        <f>+L145+L141+L137+L133+L129+L125+L119</f>
        <v>59615197075.919998</v>
      </c>
      <c r="M146" s="47">
        <f>L146/E146</f>
        <v>0.38751719188333905</v>
      </c>
      <c r="N146" s="53">
        <f>+N145+N141+N137+N133+N129+N125+N119</f>
        <v>58878374224.589996</v>
      </c>
      <c r="O146" s="53">
        <f>+O145+O141+O137+O133+O129+O125+O119</f>
        <v>58290409428.899994</v>
      </c>
      <c r="P146" s="47">
        <f t="shared" si="127"/>
        <v>0.38272761579757603</v>
      </c>
    </row>
    <row r="147" spans="1:18" ht="30" customHeight="1" thickBot="1" x14ac:dyDescent="0.3">
      <c r="A147" s="54"/>
      <c r="B147" s="97" t="s">
        <v>164</v>
      </c>
      <c r="C147" s="98" t="s">
        <v>0</v>
      </c>
      <c r="D147" s="99" t="s">
        <v>0</v>
      </c>
      <c r="E147" s="55">
        <f>+E146+E112</f>
        <v>836122644636</v>
      </c>
      <c r="F147" s="55">
        <f>+F146+F112</f>
        <v>190253123365</v>
      </c>
      <c r="G147" s="55">
        <f>+G146+G112</f>
        <v>534966242007.19995</v>
      </c>
      <c r="H147" s="56">
        <f>G147/E147</f>
        <v>0.63981790881897915</v>
      </c>
      <c r="I147" s="55">
        <f>+I146+I112</f>
        <v>110903279263.79999</v>
      </c>
      <c r="J147" s="55">
        <f>+J146+J112</f>
        <v>499117805901.08002</v>
      </c>
      <c r="K147" s="57">
        <f>J147/E147</f>
        <v>0.59694329426799264</v>
      </c>
      <c r="L147" s="55">
        <f>+L146+L112</f>
        <v>400060232262.53998</v>
      </c>
      <c r="M147" s="58">
        <f>L147/E147</f>
        <v>0.47847075405630635</v>
      </c>
      <c r="N147" s="55">
        <f>+N146+N112</f>
        <v>398240535729.20996</v>
      </c>
      <c r="O147" s="55">
        <f>+O146+O112</f>
        <v>396086364037.52002</v>
      </c>
      <c r="P147" s="58">
        <f t="shared" si="127"/>
        <v>0.47629440284156055</v>
      </c>
    </row>
    <row r="148" spans="1:18" x14ac:dyDescent="0.25">
      <c r="J148" s="3" t="s">
        <v>123</v>
      </c>
    </row>
    <row r="149" spans="1:18" x14ac:dyDescent="0.25">
      <c r="E149" s="60" t="s">
        <v>123</v>
      </c>
      <c r="G149" s="18" t="s">
        <v>123</v>
      </c>
      <c r="J149" s="29" t="s">
        <v>123</v>
      </c>
    </row>
    <row r="150" spans="1:18" x14ac:dyDescent="0.25">
      <c r="E150" t="s">
        <v>123</v>
      </c>
      <c r="G150" s="3" t="s">
        <v>123</v>
      </c>
      <c r="I150" s="18" t="s">
        <v>123</v>
      </c>
      <c r="L150" s="3" t="s">
        <v>123</v>
      </c>
    </row>
    <row r="151" spans="1:18" x14ac:dyDescent="0.25">
      <c r="E151" s="60" t="s">
        <v>123</v>
      </c>
      <c r="I151" s="18" t="s">
        <v>123</v>
      </c>
      <c r="J151" t="s">
        <v>123</v>
      </c>
      <c r="K151" s="83" t="s">
        <v>123</v>
      </c>
      <c r="L151" s="29" t="s">
        <v>123</v>
      </c>
      <c r="N151" s="29" t="s">
        <v>123</v>
      </c>
    </row>
    <row r="152" spans="1:18" x14ac:dyDescent="0.25">
      <c r="E152" s="60" t="s">
        <v>123</v>
      </c>
      <c r="G152" s="60" t="s">
        <v>123</v>
      </c>
      <c r="I152" s="18" t="s">
        <v>123</v>
      </c>
      <c r="J152" s="29" t="s">
        <v>123</v>
      </c>
      <c r="L152" s="29" t="s">
        <v>123</v>
      </c>
    </row>
    <row r="153" spans="1:18" x14ac:dyDescent="0.25">
      <c r="G153" s="84" t="s">
        <v>123</v>
      </c>
      <c r="J153" s="29" t="s">
        <v>123</v>
      </c>
      <c r="K153" s="59" t="s">
        <v>123</v>
      </c>
      <c r="L153" s="29" t="s">
        <v>123</v>
      </c>
    </row>
    <row r="154" spans="1:18" x14ac:dyDescent="0.25">
      <c r="G154" s="84" t="s">
        <v>123</v>
      </c>
      <c r="J154" s="29" t="s">
        <v>123</v>
      </c>
    </row>
    <row r="156" spans="1:18" x14ac:dyDescent="0.25">
      <c r="G156" s="60" t="s">
        <v>123</v>
      </c>
    </row>
  </sheetData>
  <autoFilter ref="A2:XEA154" xr:uid="{00000000-0009-0000-0000-000000000000}"/>
  <mergeCells count="25">
    <mergeCell ref="B13:D13"/>
    <mergeCell ref="B21:D21"/>
    <mergeCell ref="B107:D107"/>
    <mergeCell ref="B140:D140"/>
    <mergeCell ref="B102:D102"/>
    <mergeCell ref="B94:D94"/>
    <mergeCell ref="B92:D92"/>
    <mergeCell ref="B118:D118"/>
    <mergeCell ref="B128:D128"/>
    <mergeCell ref="B1:P1"/>
    <mergeCell ref="B104:D104"/>
    <mergeCell ref="B146:D146"/>
    <mergeCell ref="B147:D147"/>
    <mergeCell ref="B49:D49"/>
    <mergeCell ref="B88:D88"/>
    <mergeCell ref="B111:D111"/>
    <mergeCell ref="B112:D112"/>
    <mergeCell ref="B119:D119"/>
    <mergeCell ref="B137:D137"/>
    <mergeCell ref="B125:D125"/>
    <mergeCell ref="B129:D129"/>
    <mergeCell ref="B133:D133"/>
    <mergeCell ref="B141:D141"/>
    <mergeCell ref="B145:D145"/>
    <mergeCell ref="B100:D100"/>
  </mergeCells>
  <printOptions horizontalCentered="1" verticalCentered="1"/>
  <pageMargins left="0.19685039370078741" right="0.19685039370078741" top="0.59055118110236227" bottom="0.39370078740157483" header="0.19685039370078741" footer="0.19685039370078741"/>
  <pageSetup paperSize="5" scale="54" fitToHeight="4" orientation="landscape" r:id="rId1"/>
  <headerFooter alignWithMargins="0">
    <oddFooter>&amp;LFuente:SIIF-fl</oddFooter>
  </headerFooter>
  <ignoredErrors>
    <ignoredError sqref="P104 H146:H147 K146 M146:M147 H49 K49 M49 P49 M104 H104 K104 M111 K111 H111" formula="1"/>
    <ignoredError sqref="C10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03F0E-2678-4804-B24E-A131E237CDC1}">
  <sheetPr>
    <pageSetUpPr fitToPage="1"/>
  </sheetPr>
  <dimension ref="A1:T156"/>
  <sheetViews>
    <sheetView showGridLines="0" tabSelected="1" topLeftCell="B1" zoomScaleNormal="100" workbookViewId="0">
      <pane ySplit="2" topLeftCell="A133" activePane="bottomLeft" state="frozen"/>
      <selection activeCell="B2" sqref="B2"/>
      <selection pane="bottomLeft" activeCell="E143" sqref="E143"/>
    </sheetView>
  </sheetViews>
  <sheetFormatPr baseColWidth="10" defaultColWidth="21" defaultRowHeight="15" x14ac:dyDescent="0.25"/>
  <cols>
    <col min="1" max="1" width="20.42578125" hidden="1" customWidth="1"/>
    <col min="2" max="2" width="16.28515625" customWidth="1"/>
    <col min="3" max="3" width="5.85546875" customWidth="1"/>
    <col min="4" max="4" width="37.5703125" customWidth="1"/>
    <col min="5" max="5" width="19" customWidth="1"/>
    <col min="6" max="6" width="20" bestFit="1" customWidth="1"/>
    <col min="7" max="7" width="19.140625" customWidth="1"/>
    <col min="8" max="8" width="8.7109375" style="59" customWidth="1"/>
    <col min="9" max="9" width="20.140625" bestFit="1" customWidth="1"/>
    <col min="10" max="10" width="19.7109375" customWidth="1"/>
    <col min="11" max="11" width="9.42578125" style="59" customWidth="1"/>
    <col min="12" max="12" width="18.85546875" bestFit="1" customWidth="1"/>
    <col min="13" max="13" width="9.28515625" style="59" bestFit="1" customWidth="1"/>
    <col min="14" max="15" width="18.85546875" bestFit="1" customWidth="1"/>
    <col min="16" max="16" width="10.28515625" style="59" customWidth="1"/>
    <col min="17" max="17" width="21" customWidth="1"/>
  </cols>
  <sheetData>
    <row r="1" spans="1:18" ht="60" customHeight="1" x14ac:dyDescent="0.25">
      <c r="B1" s="88" t="s">
        <v>357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90"/>
    </row>
    <row r="2" spans="1:18" ht="44.25" customHeight="1" thickBot="1" x14ac:dyDescent="0.3">
      <c r="B2" s="21" t="s">
        <v>1</v>
      </c>
      <c r="C2" s="22" t="s">
        <v>2</v>
      </c>
      <c r="D2" s="22" t="s">
        <v>3</v>
      </c>
      <c r="E2" s="22" t="s">
        <v>4</v>
      </c>
      <c r="F2" s="22" t="s">
        <v>5</v>
      </c>
      <c r="G2" s="22" t="s">
        <v>6</v>
      </c>
      <c r="H2" s="23" t="s">
        <v>15</v>
      </c>
      <c r="I2" s="22" t="s">
        <v>7</v>
      </c>
      <c r="J2" s="22" t="s">
        <v>147</v>
      </c>
      <c r="K2" s="23" t="s">
        <v>16</v>
      </c>
      <c r="L2" s="22" t="s">
        <v>9</v>
      </c>
      <c r="M2" s="23" t="s">
        <v>17</v>
      </c>
      <c r="N2" s="22" t="s">
        <v>10</v>
      </c>
      <c r="O2" s="22" t="s">
        <v>11</v>
      </c>
      <c r="P2" s="24" t="s">
        <v>18</v>
      </c>
    </row>
    <row r="3" spans="1:18" ht="30" customHeight="1" x14ac:dyDescent="0.25">
      <c r="A3" t="str">
        <f>CONCATENATE(B3,C3)</f>
        <v>A-01-01-01-001-00120</v>
      </c>
      <c r="B3" s="25" t="s">
        <v>31</v>
      </c>
      <c r="C3" s="26">
        <v>20</v>
      </c>
      <c r="D3" s="27" t="s">
        <v>32</v>
      </c>
      <c r="E3" s="28">
        <f>VLOOKUP(A3,'DECRETO DE LIQUIDACIÓN-DESAGREG'!$A$1:$P$500,9,0)</f>
        <v>106400748067</v>
      </c>
      <c r="F3" s="28">
        <f>VLOOKUP(A3,'DECRETO DE LIQUIDACIÓN-DESAGREG'!$A$1:$P$500,10,0)</f>
        <v>0</v>
      </c>
      <c r="G3" s="28">
        <f>VLOOKUP(A3,'DECRETO DE LIQUIDACIÓN-DESAGREG'!$A$1:$P$500,11,0)</f>
        <v>88060324092</v>
      </c>
      <c r="H3" s="5">
        <f t="shared" ref="H3:H66" si="0">G3/E3</f>
        <v>0.82762880611092016</v>
      </c>
      <c r="I3" s="28">
        <f>VLOOKUP(A3,'DECRETO DE LIQUIDACIÓN-DESAGREG'!$A$1:$P$500,12,0)</f>
        <v>18340423975</v>
      </c>
      <c r="J3" s="28">
        <f>VLOOKUP(A3,'DECRETO DE LIQUIDACIÓN-DESAGREG'!$A$1:$P$500,13,0)</f>
        <v>88047917873</v>
      </c>
      <c r="K3" s="5">
        <f t="shared" ref="K3:K66" si="1">J3/E3</f>
        <v>0.82751220712806162</v>
      </c>
      <c r="L3" s="28">
        <f>VLOOKUP(A3,'DECRETO DE LIQUIDACIÓN-DESAGREG'!$A$1:$P$500,14,0)</f>
        <v>88047917873</v>
      </c>
      <c r="M3" s="5">
        <f t="shared" ref="M3:M66" si="2">L3/E3</f>
        <v>0.82751220712806162</v>
      </c>
      <c r="N3" s="28">
        <f>VLOOKUP(A3,'DECRETO DE LIQUIDACIÓN-DESAGREG'!$A$1:$P$500,15,0)</f>
        <v>88047917873</v>
      </c>
      <c r="O3" s="28">
        <f>VLOOKUP(A3,'DECRETO DE LIQUIDACIÓN-DESAGREG'!$A$1:$P$500,16,0)</f>
        <v>88047917873</v>
      </c>
      <c r="P3" s="7">
        <f t="shared" ref="P3:P12" si="3">N3/E3</f>
        <v>0.82751220712806162</v>
      </c>
      <c r="Q3" s="29" t="s">
        <v>123</v>
      </c>
      <c r="R3" s="29" t="s">
        <v>123</v>
      </c>
    </row>
    <row r="4" spans="1:18" ht="30" customHeight="1" x14ac:dyDescent="0.25">
      <c r="A4" t="str">
        <f t="shared" ref="A4:A60" si="4">CONCATENATE(B4,C4)</f>
        <v>A-01-01-01-001-00320</v>
      </c>
      <c r="B4" s="30" t="s">
        <v>33</v>
      </c>
      <c r="C4" s="31">
        <v>20</v>
      </c>
      <c r="D4" s="32" t="s">
        <v>34</v>
      </c>
      <c r="E4" s="28">
        <f>VLOOKUP(A4,'DECRETO DE LIQUIDACIÓN-DESAGREG'!$A$1:$P$500,9,0)</f>
        <v>5363613000</v>
      </c>
      <c r="F4" s="28">
        <f>VLOOKUP(A4,'DECRETO DE LIQUIDACIÓN-DESAGREG'!$A$1:$P$500,10,0)</f>
        <v>0</v>
      </c>
      <c r="G4" s="28">
        <f>VLOOKUP(A4,'DECRETO DE LIQUIDACIÓN-DESAGREG'!$A$1:$P$500,11,0)</f>
        <v>4408058461</v>
      </c>
      <c r="H4" s="5">
        <f t="shared" si="0"/>
        <v>0.82184498788409976</v>
      </c>
      <c r="I4" s="28">
        <f>VLOOKUP(A4,'DECRETO DE LIQUIDACIÓN-DESAGREG'!$A$1:$P$500,12,0)</f>
        <v>955554539</v>
      </c>
      <c r="J4" s="28">
        <f>VLOOKUP(A4,'DECRETO DE LIQUIDACIÓN-DESAGREG'!$A$1:$P$500,13,0)</f>
        <v>4408058461</v>
      </c>
      <c r="K4" s="5">
        <f t="shared" si="1"/>
        <v>0.82184498788409976</v>
      </c>
      <c r="L4" s="28">
        <f>VLOOKUP(A4,'DECRETO DE LIQUIDACIÓN-DESAGREG'!$A$1:$P$500,14,0)</f>
        <v>4408058461</v>
      </c>
      <c r="M4" s="5">
        <f t="shared" si="2"/>
        <v>0.82184498788409976</v>
      </c>
      <c r="N4" s="28">
        <f>VLOOKUP(A4,'DECRETO DE LIQUIDACIÓN-DESAGREG'!$A$1:$P$500,15,0)</f>
        <v>4408058461</v>
      </c>
      <c r="O4" s="28">
        <f>VLOOKUP(A4,'DECRETO DE LIQUIDACIÓN-DESAGREG'!$A$1:$P$500,16,0)</f>
        <v>4408058461</v>
      </c>
      <c r="P4" s="7">
        <f t="shared" si="3"/>
        <v>0.82184498788409976</v>
      </c>
    </row>
    <row r="5" spans="1:18" ht="30" customHeight="1" x14ac:dyDescent="0.25">
      <c r="A5" t="str">
        <f t="shared" si="4"/>
        <v>A-01-01-01-001-00420</v>
      </c>
      <c r="B5" s="30" t="s">
        <v>35</v>
      </c>
      <c r="C5" s="31">
        <v>20</v>
      </c>
      <c r="D5" s="32" t="s">
        <v>36</v>
      </c>
      <c r="E5" s="28">
        <f>VLOOKUP(A5,'DECRETO DE LIQUIDACIÓN-DESAGREG'!$A$1:$P$500,9,0)</f>
        <v>780694775</v>
      </c>
      <c r="F5" s="28">
        <f>VLOOKUP(A5,'DECRETO DE LIQUIDACIÓN-DESAGREG'!$A$1:$P$500,10,0)</f>
        <v>0</v>
      </c>
      <c r="G5" s="28">
        <f>VLOOKUP(A5,'DECRETO DE LIQUIDACIÓN-DESAGREG'!$A$1:$P$500,11,0)</f>
        <v>625622451</v>
      </c>
      <c r="H5" s="5">
        <f t="shared" si="0"/>
        <v>0.80136625866363709</v>
      </c>
      <c r="I5" s="28">
        <f>VLOOKUP(A5,'DECRETO DE LIQUIDACIÓN-DESAGREG'!$A$1:$P$500,12,0)</f>
        <v>155072324</v>
      </c>
      <c r="J5" s="28">
        <f>VLOOKUP(A5,'DECRETO DE LIQUIDACIÓN-DESAGREG'!$A$1:$P$500,13,0)</f>
        <v>620662516</v>
      </c>
      <c r="K5" s="5">
        <f t="shared" si="1"/>
        <v>0.79501302669791785</v>
      </c>
      <c r="L5" s="28">
        <f>VLOOKUP(A5,'DECRETO DE LIQUIDACIÓN-DESAGREG'!$A$1:$P$500,14,0)</f>
        <v>620662516</v>
      </c>
      <c r="M5" s="5">
        <f t="shared" si="2"/>
        <v>0.79501302669791785</v>
      </c>
      <c r="N5" s="28">
        <f>VLOOKUP(A5,'DECRETO DE LIQUIDACIÓN-DESAGREG'!$A$1:$P$500,15,0)</f>
        <v>620662516</v>
      </c>
      <c r="O5" s="28">
        <f>VLOOKUP(A5,'DECRETO DE LIQUIDACIÓN-DESAGREG'!$A$1:$P$500,16,0)</f>
        <v>620662516</v>
      </c>
      <c r="P5" s="7">
        <f t="shared" si="3"/>
        <v>0.79501302669791785</v>
      </c>
    </row>
    <row r="6" spans="1:18" ht="30" customHeight="1" x14ac:dyDescent="0.25">
      <c r="A6" t="str">
        <f t="shared" si="4"/>
        <v>A-01-01-01-001-00520</v>
      </c>
      <c r="B6" s="30" t="s">
        <v>37</v>
      </c>
      <c r="C6" s="31">
        <v>20</v>
      </c>
      <c r="D6" s="32" t="s">
        <v>93</v>
      </c>
      <c r="E6" s="28">
        <f>VLOOKUP(A6,'DECRETO DE LIQUIDACIÓN-DESAGREG'!$A$1:$P$500,9,0)</f>
        <v>1367410758</v>
      </c>
      <c r="F6" s="28">
        <f>VLOOKUP(A6,'DECRETO DE LIQUIDACIÓN-DESAGREG'!$A$1:$P$500,10,0)</f>
        <v>0</v>
      </c>
      <c r="G6" s="28">
        <f>VLOOKUP(A6,'DECRETO DE LIQUIDACIÓN-DESAGREG'!$A$1:$P$500,11,0)</f>
        <v>1092190764</v>
      </c>
      <c r="H6" s="5">
        <f t="shared" si="0"/>
        <v>0.79872909995052122</v>
      </c>
      <c r="I6" s="28">
        <f>VLOOKUP(A6,'DECRETO DE LIQUIDACIÓN-DESAGREG'!$A$1:$P$500,12,0)</f>
        <v>275219994</v>
      </c>
      <c r="J6" s="28">
        <f>VLOOKUP(A6,'DECRETO DE LIQUIDACIÓN-DESAGREG'!$A$1:$P$500,13,0)</f>
        <v>1087260964</v>
      </c>
      <c r="K6" s="5">
        <f t="shared" si="1"/>
        <v>0.79512389209972856</v>
      </c>
      <c r="L6" s="28">
        <f>VLOOKUP(A6,'DECRETO DE LIQUIDACIÓN-DESAGREG'!$A$1:$P$500,14,0)</f>
        <v>1087260964</v>
      </c>
      <c r="M6" s="5">
        <f t="shared" si="2"/>
        <v>0.79512389209972856</v>
      </c>
      <c r="N6" s="28">
        <f>VLOOKUP(A6,'DECRETO DE LIQUIDACIÓN-DESAGREG'!$A$1:$P$500,15,0)</f>
        <v>1087260964</v>
      </c>
      <c r="O6" s="28">
        <f>VLOOKUP(A6,'DECRETO DE LIQUIDACIÓN-DESAGREG'!$A$1:$P$500,16,0)</f>
        <v>1087260964</v>
      </c>
      <c r="P6" s="7">
        <f t="shared" si="3"/>
        <v>0.79512389209972856</v>
      </c>
    </row>
    <row r="7" spans="1:18" ht="30" customHeight="1" x14ac:dyDescent="0.25">
      <c r="A7" t="str">
        <f t="shared" si="4"/>
        <v>A-01-01-01-001-00620</v>
      </c>
      <c r="B7" s="30" t="s">
        <v>39</v>
      </c>
      <c r="C7" s="31">
        <v>20</v>
      </c>
      <c r="D7" s="32" t="s">
        <v>40</v>
      </c>
      <c r="E7" s="28">
        <f>VLOOKUP(A7,'DECRETO DE LIQUIDACIÓN-DESAGREG'!$A$1:$P$500,9,0)</f>
        <v>5726874000</v>
      </c>
      <c r="F7" s="28">
        <f>VLOOKUP(A7,'DECRETO DE LIQUIDACIÓN-DESAGREG'!$A$1:$P$500,10,0)</f>
        <v>0</v>
      </c>
      <c r="G7" s="28">
        <f>VLOOKUP(A7,'DECRETO DE LIQUIDACIÓN-DESAGREG'!$A$1:$P$500,11,0)</f>
        <v>5641156956</v>
      </c>
      <c r="H7" s="5">
        <f t="shared" si="0"/>
        <v>0.98503248997620696</v>
      </c>
      <c r="I7" s="28">
        <f>VLOOKUP(A7,'DECRETO DE LIQUIDACIÓN-DESAGREG'!$A$1:$P$500,12,0)</f>
        <v>85717044</v>
      </c>
      <c r="J7" s="28">
        <f>VLOOKUP(A7,'DECRETO DE LIQUIDACIÓN-DESAGREG'!$A$1:$P$500,13,0)</f>
        <v>5629307512</v>
      </c>
      <c r="K7" s="5">
        <f t="shared" si="1"/>
        <v>0.98296339538812971</v>
      </c>
      <c r="L7" s="28">
        <f>VLOOKUP(A7,'DECRETO DE LIQUIDACIÓN-DESAGREG'!$A$1:$P$500,14,0)</f>
        <v>5628945933</v>
      </c>
      <c r="M7" s="5">
        <f t="shared" si="2"/>
        <v>0.98290025815130555</v>
      </c>
      <c r="N7" s="28">
        <f>VLOOKUP(A7,'DECRETO DE LIQUIDACIÓN-DESAGREG'!$A$1:$P$500,15,0)</f>
        <v>5628945933</v>
      </c>
      <c r="O7" s="28">
        <f>VLOOKUP(A7,'DECRETO DE LIQUIDACIÓN-DESAGREG'!$A$1:$P$500,16,0)</f>
        <v>5628945933</v>
      </c>
      <c r="P7" s="7">
        <f t="shared" si="3"/>
        <v>0.98290025815130555</v>
      </c>
    </row>
    <row r="8" spans="1:18" ht="30" customHeight="1" x14ac:dyDescent="0.25">
      <c r="A8" t="str">
        <f t="shared" si="4"/>
        <v>A-01-01-01-001-00720</v>
      </c>
      <c r="B8" s="30" t="s">
        <v>41</v>
      </c>
      <c r="C8" s="31">
        <v>20</v>
      </c>
      <c r="D8" s="32" t="s">
        <v>42</v>
      </c>
      <c r="E8" s="28">
        <f>VLOOKUP(A8,'DECRETO DE LIQUIDACIÓN-DESAGREG'!$A$1:$P$500,9,0)</f>
        <v>4273543460</v>
      </c>
      <c r="F8" s="28">
        <f>VLOOKUP(A8,'DECRETO DE LIQUIDACIÓN-DESAGREG'!$A$1:$P$500,10,0)</f>
        <v>0</v>
      </c>
      <c r="G8" s="28">
        <f>VLOOKUP(A8,'DECRETO DE LIQUIDACIÓN-DESAGREG'!$A$1:$P$500,11,0)</f>
        <v>3499932730</v>
      </c>
      <c r="H8" s="5">
        <f t="shared" si="0"/>
        <v>0.81897674909804241</v>
      </c>
      <c r="I8" s="28">
        <f>VLOOKUP(A8,'DECRETO DE LIQUIDACIÓN-DESAGREG'!$A$1:$P$500,12,0)</f>
        <v>773610730</v>
      </c>
      <c r="J8" s="28">
        <f>VLOOKUP(A8,'DECRETO DE LIQUIDACIÓN-DESAGREG'!$A$1:$P$500,13,0)</f>
        <v>3491410317</v>
      </c>
      <c r="K8" s="5">
        <f t="shared" si="1"/>
        <v>0.81698252274238015</v>
      </c>
      <c r="L8" s="28">
        <f>VLOOKUP(A8,'DECRETO DE LIQUIDACIÓN-DESAGREG'!$A$1:$P$500,14,0)</f>
        <v>3490537379</v>
      </c>
      <c r="M8" s="5">
        <f t="shared" si="2"/>
        <v>0.81677825712342234</v>
      </c>
      <c r="N8" s="28">
        <f>VLOOKUP(A8,'DECRETO DE LIQUIDACIÓN-DESAGREG'!$A$1:$P$500,15,0)</f>
        <v>3490537379</v>
      </c>
      <c r="O8" s="28">
        <f>VLOOKUP(A8,'DECRETO DE LIQUIDACIÓN-DESAGREG'!$A$1:$P$500,16,0)</f>
        <v>3490537379</v>
      </c>
      <c r="P8" s="7">
        <f t="shared" si="3"/>
        <v>0.81677825712342234</v>
      </c>
    </row>
    <row r="9" spans="1:18" ht="30" customHeight="1" x14ac:dyDescent="0.25">
      <c r="A9" t="str">
        <f t="shared" si="4"/>
        <v>A-01-01-01-001-00820</v>
      </c>
      <c r="B9" s="30" t="s">
        <v>43</v>
      </c>
      <c r="C9" s="31">
        <v>20</v>
      </c>
      <c r="D9" s="32" t="s">
        <v>44</v>
      </c>
      <c r="E9" s="28">
        <f>VLOOKUP(A9,'DECRETO DE LIQUIDACIÓN-DESAGREG'!$A$1:$P$500,9,0)</f>
        <v>127589654</v>
      </c>
      <c r="F9" s="28">
        <f>VLOOKUP(A9,'DECRETO DE LIQUIDACIÓN-DESAGREG'!$A$1:$P$500,10,0)</f>
        <v>0</v>
      </c>
      <c r="G9" s="28">
        <f>VLOOKUP(A9,'DECRETO DE LIQUIDACIÓN-DESAGREG'!$A$1:$P$500,11,0)</f>
        <v>79317292</v>
      </c>
      <c r="H9" s="5">
        <f t="shared" si="0"/>
        <v>0.62165927654290842</v>
      </c>
      <c r="I9" s="28">
        <f>VLOOKUP(A9,'DECRETO DE LIQUIDACIÓN-DESAGREG'!$A$1:$P$500,12,0)</f>
        <v>48272362</v>
      </c>
      <c r="J9" s="28">
        <f>VLOOKUP(A9,'DECRETO DE LIQUIDACIÓN-DESAGREG'!$A$1:$P$500,13,0)</f>
        <v>79317292</v>
      </c>
      <c r="K9" s="5">
        <f t="shared" si="1"/>
        <v>0.62165927654290842</v>
      </c>
      <c r="L9" s="28">
        <f>VLOOKUP(A9,'DECRETO DE LIQUIDACIÓN-DESAGREG'!$A$1:$P$500,14,0)</f>
        <v>79317292</v>
      </c>
      <c r="M9" s="5">
        <f t="shared" si="2"/>
        <v>0.62165927654290842</v>
      </c>
      <c r="N9" s="28">
        <f>VLOOKUP(A9,'DECRETO DE LIQUIDACIÓN-DESAGREG'!$A$1:$P$500,15,0)</f>
        <v>79317292</v>
      </c>
      <c r="O9" s="28">
        <f>VLOOKUP(A9,'DECRETO DE LIQUIDACIÓN-DESAGREG'!$A$1:$P$500,16,0)</f>
        <v>79317292</v>
      </c>
      <c r="P9" s="7">
        <f t="shared" si="3"/>
        <v>0.62165927654290842</v>
      </c>
    </row>
    <row r="10" spans="1:18" ht="30" customHeight="1" x14ac:dyDescent="0.25">
      <c r="A10" t="str">
        <f t="shared" si="4"/>
        <v>A-01-01-01-001-00920</v>
      </c>
      <c r="B10" s="30" t="s">
        <v>45</v>
      </c>
      <c r="C10" s="31">
        <v>20</v>
      </c>
      <c r="D10" s="32" t="s">
        <v>46</v>
      </c>
      <c r="E10" s="28">
        <f>VLOOKUP(A10,'DECRETO DE LIQUIDACIÓN-DESAGREG'!$A$1:$P$500,9,0)</f>
        <v>12977901271</v>
      </c>
      <c r="F10" s="28">
        <f>VLOOKUP(A10,'DECRETO DE LIQUIDACIÓN-DESAGREG'!$A$1:$P$500,10,0)</f>
        <v>0</v>
      </c>
      <c r="G10" s="28">
        <f>VLOOKUP(A10,'DECRETO DE LIQUIDACIÓN-DESAGREG'!$A$1:$P$500,11,0)</f>
        <v>217686214</v>
      </c>
      <c r="H10" s="5">
        <f t="shared" si="0"/>
        <v>1.6773606876362559E-2</v>
      </c>
      <c r="I10" s="28">
        <f>VLOOKUP(A10,'DECRETO DE LIQUIDACIÓN-DESAGREG'!$A$1:$P$500,12,0)</f>
        <v>12760215057</v>
      </c>
      <c r="J10" s="28">
        <f>VLOOKUP(A10,'DECRETO DE LIQUIDACIÓN-DESAGREG'!$A$1:$P$500,13,0)</f>
        <v>207039134</v>
      </c>
      <c r="K10" s="5">
        <f t="shared" si="1"/>
        <v>1.5953206121442992E-2</v>
      </c>
      <c r="L10" s="28">
        <f>VLOOKUP(A10,'DECRETO DE LIQUIDACIÓN-DESAGREG'!$A$1:$P$500,14,0)</f>
        <v>204800621</v>
      </c>
      <c r="M10" s="5">
        <f t="shared" si="2"/>
        <v>1.5780719603534114E-2</v>
      </c>
      <c r="N10" s="28">
        <f>VLOOKUP(A10,'DECRETO DE LIQUIDACIÓN-DESAGREG'!$A$1:$P$500,15,0)</f>
        <v>204800621</v>
      </c>
      <c r="O10" s="28">
        <f>VLOOKUP(A10,'DECRETO DE LIQUIDACIÓN-DESAGREG'!$A$1:$P$500,16,0)</f>
        <v>204800621</v>
      </c>
      <c r="P10" s="7">
        <f t="shared" si="3"/>
        <v>1.5780719603534114E-2</v>
      </c>
    </row>
    <row r="11" spans="1:18" ht="30" customHeight="1" x14ac:dyDescent="0.25">
      <c r="A11" t="str">
        <f t="shared" si="4"/>
        <v>A-01-01-01-001-01020</v>
      </c>
      <c r="B11" s="30" t="s">
        <v>47</v>
      </c>
      <c r="C11" s="31">
        <v>20</v>
      </c>
      <c r="D11" s="32" t="s">
        <v>48</v>
      </c>
      <c r="E11" s="28">
        <f>VLOOKUP(A11,'DECRETO DE LIQUIDACIÓN-DESAGREG'!$A$1:$P$500,9,0)</f>
        <v>6556848795</v>
      </c>
      <c r="F11" s="28">
        <f>VLOOKUP(A11,'DECRETO DE LIQUIDACIÓN-DESAGREG'!$A$1:$P$500,10,0)</f>
        <v>0</v>
      </c>
      <c r="G11" s="28">
        <f>VLOOKUP(A11,'DECRETO DE LIQUIDACIÓN-DESAGREG'!$A$1:$P$500,11,0)</f>
        <v>4372935465</v>
      </c>
      <c r="H11" s="5">
        <f t="shared" si="0"/>
        <v>0.66692638517676839</v>
      </c>
      <c r="I11" s="28">
        <f>VLOOKUP(A11,'DECRETO DE LIQUIDACIÓN-DESAGREG'!$A$1:$P$500,12,0)</f>
        <v>2183913330</v>
      </c>
      <c r="J11" s="28">
        <f>VLOOKUP(A11,'DECRETO DE LIQUIDACIÓN-DESAGREG'!$A$1:$P$500,13,0)</f>
        <v>4364038073</v>
      </c>
      <c r="K11" s="5">
        <f t="shared" si="1"/>
        <v>0.66556942358162152</v>
      </c>
      <c r="L11" s="28">
        <f>VLOOKUP(A11,'DECRETO DE LIQUIDACIÓN-DESAGREG'!$A$1:$P$500,14,0)</f>
        <v>4362174882</v>
      </c>
      <c r="M11" s="5">
        <f t="shared" si="2"/>
        <v>0.66528526406258237</v>
      </c>
      <c r="N11" s="28">
        <f>VLOOKUP(A11,'DECRETO DE LIQUIDACIÓN-DESAGREG'!$A$1:$P$500,15,0)</f>
        <v>4362174882</v>
      </c>
      <c r="O11" s="28">
        <f>VLOOKUP(A11,'DECRETO DE LIQUIDACIÓN-DESAGREG'!$A$1:$P$500,16,0)</f>
        <v>4362174882</v>
      </c>
      <c r="P11" s="7">
        <f t="shared" si="3"/>
        <v>0.66528526406258237</v>
      </c>
    </row>
    <row r="12" spans="1:18" ht="30" customHeight="1" x14ac:dyDescent="0.25">
      <c r="A12" t="str">
        <f t="shared" si="4"/>
        <v>A-01-01-01-002-00220</v>
      </c>
      <c r="B12" s="30" t="s">
        <v>115</v>
      </c>
      <c r="C12" s="31">
        <v>20</v>
      </c>
      <c r="D12" s="32" t="s">
        <v>116</v>
      </c>
      <c r="E12" s="28">
        <f>VLOOKUP(A12,'DECRETO DE LIQUIDACIÓN-DESAGREG'!$A$1:$P$500,9,0)</f>
        <v>11405765330</v>
      </c>
      <c r="F12" s="28">
        <f>VLOOKUP(A12,'DECRETO DE LIQUIDACIÓN-DESAGREG'!$A$1:$P$500,10,0)</f>
        <v>0</v>
      </c>
      <c r="G12" s="28">
        <f>VLOOKUP(A12,'DECRETO DE LIQUIDACIÓN-DESAGREG'!$A$1:$P$500,11,0)</f>
        <v>11159767333</v>
      </c>
      <c r="H12" s="5">
        <f t="shared" si="0"/>
        <v>0.97843213586439792</v>
      </c>
      <c r="I12" s="28">
        <f>VLOOKUP(A12,'DECRETO DE LIQUIDACIÓN-DESAGREG'!$A$1:$P$500,12,0)</f>
        <v>245997997</v>
      </c>
      <c r="J12" s="28">
        <f>VLOOKUP(A12,'DECRETO DE LIQUIDACIÓN-DESAGREG'!$A$1:$P$500,13,0)</f>
        <v>11150843565</v>
      </c>
      <c r="K12" s="5">
        <f t="shared" si="1"/>
        <v>0.9776497448768745</v>
      </c>
      <c r="L12" s="28">
        <f>VLOOKUP(A12,'DECRETO DE LIQUIDACIÓN-DESAGREG'!$A$1:$P$500,14,0)</f>
        <v>11150627701</v>
      </c>
      <c r="M12" s="5">
        <f t="shared" si="2"/>
        <v>0.97763081900967008</v>
      </c>
      <c r="N12" s="28">
        <f>VLOOKUP(A12,'DECRETO DE LIQUIDACIÓN-DESAGREG'!$A$1:$P$500,15,0)</f>
        <v>11150627701</v>
      </c>
      <c r="O12" s="28">
        <f>VLOOKUP(A12,'DECRETO DE LIQUIDACIÓN-DESAGREG'!$A$1:$P$500,16,0)</f>
        <v>11150627701</v>
      </c>
      <c r="P12" s="7">
        <f t="shared" si="3"/>
        <v>0.97763081900967008</v>
      </c>
    </row>
    <row r="13" spans="1:18" ht="30" customHeight="1" x14ac:dyDescent="0.25">
      <c r="B13" s="106" t="s">
        <v>356</v>
      </c>
      <c r="C13" s="107"/>
      <c r="D13" s="108"/>
      <c r="E13" s="28">
        <v>6150000000</v>
      </c>
      <c r="F13" s="28"/>
      <c r="G13" s="28">
        <v>6150000000</v>
      </c>
      <c r="H13" s="5"/>
      <c r="I13" s="28"/>
      <c r="J13" s="28"/>
      <c r="K13" s="5"/>
      <c r="L13" s="28"/>
      <c r="M13" s="5"/>
      <c r="N13" s="28"/>
      <c r="O13" s="28"/>
      <c r="P13" s="7"/>
    </row>
    <row r="14" spans="1:18" ht="30" customHeight="1" x14ac:dyDescent="0.25">
      <c r="A14" t="str">
        <f t="shared" si="4"/>
        <v>A-01-01-02-00120</v>
      </c>
      <c r="B14" s="30" t="s">
        <v>49</v>
      </c>
      <c r="C14" s="31">
        <v>20</v>
      </c>
      <c r="D14" s="32" t="s">
        <v>50</v>
      </c>
      <c r="E14" s="33">
        <f>VLOOKUP(A14,'DECRETO DE LIQUIDACIÓN-DESAGREG'!$A$1:$P$500,9,0)</f>
        <v>16305515883</v>
      </c>
      <c r="F14" s="33">
        <f>VLOOKUP(A14,'DECRETO DE LIQUIDACIÓN-DESAGREG'!$A$1:$P$500,10,0)</f>
        <v>0</v>
      </c>
      <c r="G14" s="33">
        <f>VLOOKUP(A14,'DECRETO DE LIQUIDACIÓN-DESAGREG'!$A$1:$P$500,11,0)</f>
        <v>13697706900</v>
      </c>
      <c r="H14" s="6">
        <f t="shared" si="0"/>
        <v>0.84006584019099451</v>
      </c>
      <c r="I14" s="33">
        <f>VLOOKUP(A14,'DECRETO DE LIQUIDACIÓN-DESAGREG'!$A$1:$P$500,12,0)</f>
        <v>2607808983</v>
      </c>
      <c r="J14" s="33">
        <f>VLOOKUP(A14,'DECRETO DE LIQUIDACIÓN-DESAGREG'!$A$1:$P$500,13,0)</f>
        <v>13697706900</v>
      </c>
      <c r="K14" s="6">
        <f t="shared" si="1"/>
        <v>0.84006584019099451</v>
      </c>
      <c r="L14" s="33">
        <f>VLOOKUP(A14,'DECRETO DE LIQUIDACIÓN-DESAGREG'!$A$1:$P$500,14,0)</f>
        <v>13697706900</v>
      </c>
      <c r="M14" s="6">
        <f t="shared" si="2"/>
        <v>0.84006584019099451</v>
      </c>
      <c r="N14" s="33">
        <f>VLOOKUP(A14,'DECRETO DE LIQUIDACIÓN-DESAGREG'!$A$1:$P$500,15,0)</f>
        <v>13697706900</v>
      </c>
      <c r="O14" s="33">
        <f>VLOOKUP(A14,'DECRETO DE LIQUIDACIÓN-DESAGREG'!$A$1:$P$500,16,0)</f>
        <v>13697706900</v>
      </c>
      <c r="P14" s="8">
        <f t="shared" ref="P14:P20" si="5">N14/E14</f>
        <v>0.84006584019099451</v>
      </c>
    </row>
    <row r="15" spans="1:18" ht="30" customHeight="1" x14ac:dyDescent="0.25">
      <c r="A15" t="str">
        <f t="shared" si="4"/>
        <v>A-01-01-02-00220</v>
      </c>
      <c r="B15" s="30" t="s">
        <v>51</v>
      </c>
      <c r="C15" s="31">
        <v>20</v>
      </c>
      <c r="D15" s="32" t="s">
        <v>52</v>
      </c>
      <c r="E15" s="33">
        <f>VLOOKUP(A15,'DECRETO DE LIQUIDACIÓN-DESAGREG'!$A$1:$P$500,9,0)</f>
        <v>11632317917</v>
      </c>
      <c r="F15" s="33">
        <f>VLOOKUP(A15,'DECRETO DE LIQUIDACIÓN-DESAGREG'!$A$1:$P$500,10,0)</f>
        <v>0</v>
      </c>
      <c r="G15" s="33">
        <f>VLOOKUP(A15,'DECRETO DE LIQUIDACIÓN-DESAGREG'!$A$1:$P$500,11,0)</f>
        <v>9748082300</v>
      </c>
      <c r="H15" s="6">
        <f t="shared" si="0"/>
        <v>0.83801718363918754</v>
      </c>
      <c r="I15" s="33">
        <f>VLOOKUP(A15,'DECRETO DE LIQUIDACIÓN-DESAGREG'!$A$1:$P$500,12,0)</f>
        <v>1884235617</v>
      </c>
      <c r="J15" s="33">
        <f>VLOOKUP(A15,'DECRETO DE LIQUIDACIÓN-DESAGREG'!$A$1:$P$500,13,0)</f>
        <v>9748082300</v>
      </c>
      <c r="K15" s="6">
        <f t="shared" si="1"/>
        <v>0.83801718363918754</v>
      </c>
      <c r="L15" s="33">
        <f>VLOOKUP(A15,'DECRETO DE LIQUIDACIÓN-DESAGREG'!$A$1:$P$500,14,0)</f>
        <v>9748082300</v>
      </c>
      <c r="M15" s="6">
        <f t="shared" si="2"/>
        <v>0.83801718363918754</v>
      </c>
      <c r="N15" s="33">
        <f>VLOOKUP(A15,'DECRETO DE LIQUIDACIÓN-DESAGREG'!$A$1:$P$500,15,0)</f>
        <v>9748082300</v>
      </c>
      <c r="O15" s="33">
        <f>VLOOKUP(A15,'DECRETO DE LIQUIDACIÓN-DESAGREG'!$A$1:$P$500,16,0)</f>
        <v>9748082300</v>
      </c>
      <c r="P15" s="8">
        <f t="shared" si="5"/>
        <v>0.83801718363918754</v>
      </c>
    </row>
    <row r="16" spans="1:18" ht="30" customHeight="1" x14ac:dyDescent="0.25">
      <c r="A16" t="str">
        <f t="shared" si="4"/>
        <v>A-01-01-02-00320</v>
      </c>
      <c r="B16" s="30" t="s">
        <v>53</v>
      </c>
      <c r="C16" s="31">
        <v>20</v>
      </c>
      <c r="D16" s="32" t="s">
        <v>99</v>
      </c>
      <c r="E16" s="33">
        <f>VLOOKUP(A16,'DECRETO DE LIQUIDACIÓN-DESAGREG'!$A$1:$P$500,9,0)</f>
        <v>12572140386</v>
      </c>
      <c r="F16" s="33">
        <f>VLOOKUP(A16,'DECRETO DE LIQUIDACIÓN-DESAGREG'!$A$1:$P$500,10,0)</f>
        <v>0</v>
      </c>
      <c r="G16" s="33">
        <f>VLOOKUP(A16,'DECRETO DE LIQUIDACIÓN-DESAGREG'!$A$1:$P$500,11,0)</f>
        <v>10300917582</v>
      </c>
      <c r="H16" s="6">
        <f t="shared" si="0"/>
        <v>0.81934477867196165</v>
      </c>
      <c r="I16" s="33">
        <f>VLOOKUP(A16,'DECRETO DE LIQUIDACIÓN-DESAGREG'!$A$1:$P$500,12,0)</f>
        <v>2271222804</v>
      </c>
      <c r="J16" s="33">
        <f>VLOOKUP(A16,'DECRETO DE LIQUIDACIÓN-DESAGREG'!$A$1:$P$500,13,0)</f>
        <v>10288363410</v>
      </c>
      <c r="K16" s="6">
        <f t="shared" si="1"/>
        <v>0.81834620789446855</v>
      </c>
      <c r="L16" s="33">
        <f>VLOOKUP(A16,'DECRETO DE LIQUIDACIÓN-DESAGREG'!$A$1:$P$500,14,0)</f>
        <v>10288363410</v>
      </c>
      <c r="M16" s="6">
        <f t="shared" si="2"/>
        <v>0.81834620789446855</v>
      </c>
      <c r="N16" s="33">
        <f>VLOOKUP(A16,'DECRETO DE LIQUIDACIÓN-DESAGREG'!$A$1:$P$500,15,0)</f>
        <v>10288363410</v>
      </c>
      <c r="O16" s="33">
        <f>VLOOKUP(A16,'DECRETO DE LIQUIDACIÓN-DESAGREG'!$A$1:$P$500,16,0)</f>
        <v>10288363410</v>
      </c>
      <c r="P16" s="8">
        <f t="shared" si="5"/>
        <v>0.81834620789446855</v>
      </c>
    </row>
    <row r="17" spans="1:20" ht="30" customHeight="1" x14ac:dyDescent="0.25">
      <c r="A17" t="str">
        <f t="shared" si="4"/>
        <v>A-01-01-02-00420</v>
      </c>
      <c r="B17" s="30" t="s">
        <v>54</v>
      </c>
      <c r="C17" s="31">
        <v>20</v>
      </c>
      <c r="D17" s="32" t="s">
        <v>55</v>
      </c>
      <c r="E17" s="33">
        <f>VLOOKUP(A17,'DECRETO DE LIQUIDACIÓN-DESAGREG'!$A$1:$P$500,9,0)</f>
        <v>5614677708</v>
      </c>
      <c r="F17" s="33">
        <f>VLOOKUP(A17,'DECRETO DE LIQUIDACIÓN-DESAGREG'!$A$1:$P$500,10,0)</f>
        <v>0</v>
      </c>
      <c r="G17" s="33">
        <f>VLOOKUP(A17,'DECRETO DE LIQUIDACIÓN-DESAGREG'!$A$1:$P$500,11,0)</f>
        <v>4946993800</v>
      </c>
      <c r="H17" s="6">
        <f t="shared" si="0"/>
        <v>0.8810824159953724</v>
      </c>
      <c r="I17" s="33">
        <f>VLOOKUP(A17,'DECRETO DE LIQUIDACIÓN-DESAGREG'!$A$1:$P$500,12,0)</f>
        <v>667683908</v>
      </c>
      <c r="J17" s="33">
        <f>VLOOKUP(A17,'DECRETO DE LIQUIDACIÓN-DESAGREG'!$A$1:$P$500,13,0)</f>
        <v>4946993800</v>
      </c>
      <c r="K17" s="6">
        <f t="shared" si="1"/>
        <v>0.8810824159953724</v>
      </c>
      <c r="L17" s="33">
        <f>VLOOKUP(A17,'DECRETO DE LIQUIDACIÓN-DESAGREG'!$A$1:$P$500,14,0)</f>
        <v>4946993800</v>
      </c>
      <c r="M17" s="6">
        <f t="shared" si="2"/>
        <v>0.8810824159953724</v>
      </c>
      <c r="N17" s="33">
        <f>VLOOKUP(A17,'DECRETO DE LIQUIDACIÓN-DESAGREG'!$A$1:$P$500,15,0)</f>
        <v>4946993800</v>
      </c>
      <c r="O17" s="33">
        <f>VLOOKUP(A17,'DECRETO DE LIQUIDACIÓN-DESAGREG'!$A$1:$P$500,16,0)</f>
        <v>4946993800</v>
      </c>
      <c r="P17" s="8">
        <f t="shared" si="5"/>
        <v>0.8810824159953724</v>
      </c>
    </row>
    <row r="18" spans="1:20" ht="30" customHeight="1" x14ac:dyDescent="0.25">
      <c r="A18" t="str">
        <f t="shared" si="4"/>
        <v>A-01-01-02-00520</v>
      </c>
      <c r="B18" s="30" t="s">
        <v>56</v>
      </c>
      <c r="C18" s="31">
        <v>20</v>
      </c>
      <c r="D18" s="32" t="s">
        <v>57</v>
      </c>
      <c r="E18" s="33">
        <f>VLOOKUP(A18,'DECRETO DE LIQUIDACIÓN-DESAGREG'!$A$1:$P$500,9,0)</f>
        <v>681042292</v>
      </c>
      <c r="F18" s="33">
        <f>VLOOKUP(A18,'DECRETO DE LIQUIDACIÓN-DESAGREG'!$A$1:$P$500,10,0)</f>
        <v>0</v>
      </c>
      <c r="G18" s="33">
        <f>VLOOKUP(A18,'DECRETO DE LIQUIDACIÓN-DESAGREG'!$A$1:$P$500,11,0)</f>
        <v>574367500</v>
      </c>
      <c r="H18" s="6">
        <f t="shared" si="0"/>
        <v>0.8433653926443675</v>
      </c>
      <c r="I18" s="33">
        <f>VLOOKUP(A18,'DECRETO DE LIQUIDACIÓN-DESAGREG'!$A$1:$P$500,12,0)</f>
        <v>106674792</v>
      </c>
      <c r="J18" s="33">
        <f>VLOOKUP(A18,'DECRETO DE LIQUIDACIÓN-DESAGREG'!$A$1:$P$500,13,0)</f>
        <v>574313100</v>
      </c>
      <c r="K18" s="6">
        <f t="shared" si="1"/>
        <v>0.84328551507928973</v>
      </c>
      <c r="L18" s="33">
        <f>VLOOKUP(A18,'DECRETO DE LIQUIDACIÓN-DESAGREG'!$A$1:$P$500,14,0)</f>
        <v>574313100</v>
      </c>
      <c r="M18" s="6">
        <f t="shared" si="2"/>
        <v>0.84328551507928973</v>
      </c>
      <c r="N18" s="33">
        <f>VLOOKUP(A18,'DECRETO DE LIQUIDACIÓN-DESAGREG'!$A$1:$P$500,15,0)</f>
        <v>574313100</v>
      </c>
      <c r="O18" s="33">
        <f>VLOOKUP(A18,'DECRETO DE LIQUIDACIÓN-DESAGREG'!$A$1:$P$500,16,0)</f>
        <v>574313100</v>
      </c>
      <c r="P18" s="8">
        <f t="shared" si="5"/>
        <v>0.84328551507928973</v>
      </c>
    </row>
    <row r="19" spans="1:20" ht="30" customHeight="1" x14ac:dyDescent="0.25">
      <c r="A19" t="str">
        <f t="shared" si="4"/>
        <v>A-01-01-02-00620</v>
      </c>
      <c r="B19" s="30" t="s">
        <v>58</v>
      </c>
      <c r="C19" s="31">
        <v>20</v>
      </c>
      <c r="D19" s="32" t="s">
        <v>59</v>
      </c>
      <c r="E19" s="33">
        <f>VLOOKUP(A19,'DECRETO DE LIQUIDACIÓN-DESAGREG'!$A$1:$P$500,9,0)</f>
        <v>4248000000</v>
      </c>
      <c r="F19" s="33">
        <f>VLOOKUP(A19,'DECRETO DE LIQUIDACIÓN-DESAGREG'!$A$1:$P$500,10,0)</f>
        <v>0</v>
      </c>
      <c r="G19" s="33">
        <f>VLOOKUP(A19,'DECRETO DE LIQUIDACIÓN-DESAGREG'!$A$1:$P$500,11,0)</f>
        <v>3710534000</v>
      </c>
      <c r="H19" s="6">
        <f t="shared" si="0"/>
        <v>0.87347787193973636</v>
      </c>
      <c r="I19" s="33">
        <f>VLOOKUP(A19,'DECRETO DE LIQUIDACIÓN-DESAGREG'!$A$1:$P$500,12,0)</f>
        <v>537466000</v>
      </c>
      <c r="J19" s="33">
        <f>VLOOKUP(A19,'DECRETO DE LIQUIDACIÓN-DESAGREG'!$A$1:$P$500,13,0)</f>
        <v>3710534000</v>
      </c>
      <c r="K19" s="6">
        <f t="shared" si="1"/>
        <v>0.87347787193973636</v>
      </c>
      <c r="L19" s="33">
        <f>VLOOKUP(A19,'DECRETO DE LIQUIDACIÓN-DESAGREG'!$A$1:$P$500,14,0)</f>
        <v>3710534000</v>
      </c>
      <c r="M19" s="6">
        <f t="shared" si="2"/>
        <v>0.87347787193973636</v>
      </c>
      <c r="N19" s="33">
        <f>VLOOKUP(A19,'DECRETO DE LIQUIDACIÓN-DESAGREG'!$A$1:$P$500,15,0)</f>
        <v>3710534000</v>
      </c>
      <c r="O19" s="33">
        <f>VLOOKUP(A19,'DECRETO DE LIQUIDACIÓN-DESAGREG'!$A$1:$P$500,16,0)</f>
        <v>3710534000</v>
      </c>
      <c r="P19" s="8">
        <f t="shared" si="5"/>
        <v>0.87347787193973636</v>
      </c>
    </row>
    <row r="20" spans="1:20" ht="30" customHeight="1" x14ac:dyDescent="0.25">
      <c r="A20" t="str">
        <f t="shared" si="4"/>
        <v>A-01-01-02-00720</v>
      </c>
      <c r="B20" s="30" t="s">
        <v>60</v>
      </c>
      <c r="C20" s="31">
        <v>20</v>
      </c>
      <c r="D20" s="32" t="s">
        <v>61</v>
      </c>
      <c r="E20" s="33">
        <f>VLOOKUP(A20,'DECRETO DE LIQUIDACIÓN-DESAGREG'!$A$1:$P$500,9,0)</f>
        <v>2808293075</v>
      </c>
      <c r="F20" s="33">
        <f>VLOOKUP(A20,'DECRETO DE LIQUIDACIÓN-DESAGREG'!$A$1:$P$500,10,0)</f>
        <v>0</v>
      </c>
      <c r="G20" s="33">
        <f>VLOOKUP(A20,'DECRETO DE LIQUIDACIÓN-DESAGREG'!$A$1:$P$500,11,0)</f>
        <v>2474256600</v>
      </c>
      <c r="H20" s="6">
        <f t="shared" si="0"/>
        <v>0.88105355599326118</v>
      </c>
      <c r="I20" s="33">
        <f>VLOOKUP(A20,'DECRETO DE LIQUIDACIÓN-DESAGREG'!$A$1:$P$500,12,0)</f>
        <v>334036475</v>
      </c>
      <c r="J20" s="33">
        <f>VLOOKUP(A20,'DECRETO DE LIQUIDACIÓN-DESAGREG'!$A$1:$P$500,13,0)</f>
        <v>2474256600</v>
      </c>
      <c r="K20" s="6">
        <f t="shared" si="1"/>
        <v>0.88105355599326118</v>
      </c>
      <c r="L20" s="33">
        <f>VLOOKUP(A20,'DECRETO DE LIQUIDACIÓN-DESAGREG'!$A$1:$P$500,14,0)</f>
        <v>2474256600</v>
      </c>
      <c r="M20" s="6">
        <f t="shared" si="2"/>
        <v>0.88105355599326118</v>
      </c>
      <c r="N20" s="33">
        <f>VLOOKUP(A20,'DECRETO DE LIQUIDACIÓN-DESAGREG'!$A$1:$P$500,15,0)</f>
        <v>2474256600</v>
      </c>
      <c r="O20" s="33">
        <f>VLOOKUP(A20,'DECRETO DE LIQUIDACIÓN-DESAGREG'!$A$1:$P$500,16,0)</f>
        <v>2474256600</v>
      </c>
      <c r="P20" s="8">
        <f t="shared" si="5"/>
        <v>0.88105355599326118</v>
      </c>
    </row>
    <row r="21" spans="1:20" ht="30" customHeight="1" x14ac:dyDescent="0.25">
      <c r="B21" s="106" t="s">
        <v>356</v>
      </c>
      <c r="C21" s="107"/>
      <c r="D21" s="108"/>
      <c r="E21" s="33">
        <v>123000000</v>
      </c>
      <c r="F21" s="33"/>
      <c r="G21" s="33">
        <v>123000000</v>
      </c>
      <c r="H21" s="6"/>
      <c r="I21" s="33"/>
      <c r="J21" s="33"/>
      <c r="K21" s="6"/>
      <c r="L21" s="33"/>
      <c r="M21" s="6"/>
      <c r="N21" s="33"/>
      <c r="O21" s="33"/>
      <c r="P21" s="8"/>
    </row>
    <row r="22" spans="1:20" ht="30" customHeight="1" x14ac:dyDescent="0.25">
      <c r="A22" t="str">
        <f t="shared" si="4"/>
        <v>A-01-01-03-001-00120</v>
      </c>
      <c r="B22" s="30" t="s">
        <v>62</v>
      </c>
      <c r="C22" s="31">
        <v>20</v>
      </c>
      <c r="D22" s="32" t="s">
        <v>63</v>
      </c>
      <c r="E22" s="33">
        <f>VLOOKUP(A22,'DECRETO DE LIQUIDACIÓN-DESAGREG'!$A$1:$P$500,9,0)</f>
        <v>6871955815</v>
      </c>
      <c r="F22" s="33">
        <f>VLOOKUP(A22,'DECRETO DE LIQUIDACIÓN-DESAGREG'!$A$1:$P$500,10,0)</f>
        <v>0</v>
      </c>
      <c r="G22" s="33">
        <f>VLOOKUP(A22,'DECRETO DE LIQUIDACIÓN-DESAGREG'!$A$1:$P$500,11,0)</f>
        <v>5825385762</v>
      </c>
      <c r="H22" s="6">
        <f t="shared" si="0"/>
        <v>0.84770419351131987</v>
      </c>
      <c r="I22" s="33">
        <f>VLOOKUP(A22,'DECRETO DE LIQUIDACIÓN-DESAGREG'!$A$1:$P$500,12,0)</f>
        <v>1046570053</v>
      </c>
      <c r="J22" s="33">
        <f>VLOOKUP(A22,'DECRETO DE LIQUIDACIÓN-DESAGREG'!$A$1:$P$500,13,0)</f>
        <v>5818228544</v>
      </c>
      <c r="K22" s="6">
        <f t="shared" si="1"/>
        <v>0.84666268244915954</v>
      </c>
      <c r="L22" s="33">
        <f>VLOOKUP(A22,'DECRETO DE LIQUIDACIÓN-DESAGREG'!$A$1:$P$500,14,0)</f>
        <v>5815371651</v>
      </c>
      <c r="M22" s="6">
        <f t="shared" si="2"/>
        <v>0.84624695029416452</v>
      </c>
      <c r="N22" s="33">
        <f>VLOOKUP(A22,'DECRETO DE LIQUIDACIÓN-DESAGREG'!$A$1:$P$500,15,0)</f>
        <v>5815371651</v>
      </c>
      <c r="O22" s="33">
        <f>VLOOKUP(A22,'DECRETO DE LIQUIDACIÓN-DESAGREG'!$A$1:$P$500,16,0)</f>
        <v>5815371651</v>
      </c>
      <c r="P22" s="8">
        <f>N22/E22</f>
        <v>0.84624695029416452</v>
      </c>
    </row>
    <row r="23" spans="1:20" ht="30" customHeight="1" x14ac:dyDescent="0.25">
      <c r="A23" t="str">
        <f t="shared" si="4"/>
        <v>A-01-01-03-001-00220</v>
      </c>
      <c r="B23" s="30" t="s">
        <v>64</v>
      </c>
      <c r="C23" s="31">
        <v>20</v>
      </c>
      <c r="D23" s="32" t="s">
        <v>65</v>
      </c>
      <c r="E23" s="33">
        <f>VLOOKUP(A23,'DECRETO DE LIQUIDACIÓN-DESAGREG'!$A$1:$P$500,9,0)</f>
        <v>1072892473</v>
      </c>
      <c r="F23" s="33">
        <f>VLOOKUP(A23,'DECRETO DE LIQUIDACIÓN-DESAGREG'!$A$1:$P$500,10,0)</f>
        <v>0</v>
      </c>
      <c r="G23" s="33">
        <f>VLOOKUP(A23,'DECRETO DE LIQUIDACIÓN-DESAGREG'!$A$1:$P$500,11,0)</f>
        <v>550250609</v>
      </c>
      <c r="H23" s="6">
        <f t="shared" si="0"/>
        <v>0.51286650139449719</v>
      </c>
      <c r="I23" s="33">
        <f>VLOOKUP(A23,'DECRETO DE LIQUIDACIÓN-DESAGREG'!$A$1:$P$500,12,0)</f>
        <v>522641864</v>
      </c>
      <c r="J23" s="33">
        <f>VLOOKUP(A23,'DECRETO DE LIQUIDACIÓN-DESAGREG'!$A$1:$P$500,13,0)</f>
        <v>540250609</v>
      </c>
      <c r="K23" s="6">
        <f t="shared" si="1"/>
        <v>0.50354590287073442</v>
      </c>
      <c r="L23" s="33">
        <f>VLOOKUP(A23,'DECRETO DE LIQUIDACIÓN-DESAGREG'!$A$1:$P$500,14,0)</f>
        <v>540250609</v>
      </c>
      <c r="M23" s="6">
        <f t="shared" si="2"/>
        <v>0.50354590287073442</v>
      </c>
      <c r="N23" s="33">
        <f>VLOOKUP(A23,'DECRETO DE LIQUIDACIÓN-DESAGREG'!$A$1:$P$500,15,0)</f>
        <v>540250609</v>
      </c>
      <c r="O23" s="33">
        <f>VLOOKUP(A23,'DECRETO DE LIQUIDACIÓN-DESAGREG'!$A$1:$P$500,16,0)</f>
        <v>540250609</v>
      </c>
      <c r="P23" s="8">
        <f>N23/E23</f>
        <v>0.50354590287073442</v>
      </c>
    </row>
    <row r="24" spans="1:20" ht="30" customHeight="1" x14ac:dyDescent="0.25">
      <c r="A24" t="str">
        <f t="shared" si="4"/>
        <v>A-01-01-03-001-00320</v>
      </c>
      <c r="B24" s="30" t="s">
        <v>66</v>
      </c>
      <c r="C24" s="31">
        <v>20</v>
      </c>
      <c r="D24" s="32" t="s">
        <v>67</v>
      </c>
      <c r="E24" s="33">
        <f>VLOOKUP(A24,'DECRETO DE LIQUIDACIÓN-DESAGREG'!$A$1:$P$500,9,0)</f>
        <v>614354000</v>
      </c>
      <c r="F24" s="33">
        <f>VLOOKUP(A24,'DECRETO DE LIQUIDACIÓN-DESAGREG'!$A$1:$P$500,10,0)</f>
        <v>0</v>
      </c>
      <c r="G24" s="33">
        <f>VLOOKUP(A24,'DECRETO DE LIQUIDACIÓN-DESAGREG'!$A$1:$P$500,11,0)</f>
        <v>472575894</v>
      </c>
      <c r="H24" s="6">
        <f t="shared" si="0"/>
        <v>0.76922408578767287</v>
      </c>
      <c r="I24" s="33">
        <f>VLOOKUP(A24,'DECRETO DE LIQUIDACIÓN-DESAGREG'!$A$1:$P$500,12,0)</f>
        <v>141778106</v>
      </c>
      <c r="J24" s="33">
        <f>VLOOKUP(A24,'DECRETO DE LIQUIDACIÓN-DESAGREG'!$A$1:$P$500,13,0)</f>
        <v>467990293</v>
      </c>
      <c r="K24" s="6">
        <f t="shared" si="1"/>
        <v>0.76175998365763065</v>
      </c>
      <c r="L24" s="33">
        <f>VLOOKUP(A24,'DECRETO DE LIQUIDACIÓN-DESAGREG'!$A$1:$P$500,14,0)</f>
        <v>467803600</v>
      </c>
      <c r="M24" s="6">
        <f t="shared" si="2"/>
        <v>0.76145609860113228</v>
      </c>
      <c r="N24" s="33">
        <f>VLOOKUP(A24,'DECRETO DE LIQUIDACIÓN-DESAGREG'!$A$1:$P$500,15,0)</f>
        <v>467803600</v>
      </c>
      <c r="O24" s="33">
        <f>VLOOKUP(A24,'DECRETO DE LIQUIDACIÓN-DESAGREG'!$A$1:$P$500,16,0)</f>
        <v>467803600</v>
      </c>
      <c r="P24" s="8">
        <f>N24/E24</f>
        <v>0.76145609860113228</v>
      </c>
    </row>
    <row r="25" spans="1:20" ht="30" customHeight="1" x14ac:dyDescent="0.25">
      <c r="A25" t="str">
        <f t="shared" si="4"/>
        <v>A-01-01-03-00220</v>
      </c>
      <c r="B25" s="30" t="s">
        <v>68</v>
      </c>
      <c r="C25" s="31">
        <v>20</v>
      </c>
      <c r="D25" s="32" t="s">
        <v>69</v>
      </c>
      <c r="E25" s="33">
        <f>VLOOKUP(A25,'DECRETO DE LIQUIDACIÓN-DESAGREG'!$A$1:$P$500,9,0)</f>
        <v>579170000</v>
      </c>
      <c r="F25" s="33">
        <f>VLOOKUP(A25,'DECRETO DE LIQUIDACIÓN-DESAGREG'!$A$1:$P$500,10,0)</f>
        <v>0</v>
      </c>
      <c r="G25" s="33">
        <f>VLOOKUP(A25,'DECRETO DE LIQUIDACIÓN-DESAGREG'!$A$1:$P$500,11,0)</f>
        <v>572764632</v>
      </c>
      <c r="H25" s="6">
        <f t="shared" si="0"/>
        <v>0.98894043545073118</v>
      </c>
      <c r="I25" s="33">
        <f>VLOOKUP(A25,'DECRETO DE LIQUIDACIÓN-DESAGREG'!$A$1:$P$500,12,0)</f>
        <v>6405368</v>
      </c>
      <c r="J25" s="33">
        <f>VLOOKUP(A25,'DECRETO DE LIQUIDACIÓN-DESAGREG'!$A$1:$P$500,13,0)</f>
        <v>572764632</v>
      </c>
      <c r="K25" s="6">
        <f t="shared" si="1"/>
        <v>0.98894043545073118</v>
      </c>
      <c r="L25" s="33">
        <f>VLOOKUP(A25,'DECRETO DE LIQUIDACIÓN-DESAGREG'!$A$1:$P$500,14,0)</f>
        <v>572764632</v>
      </c>
      <c r="M25" s="6">
        <f t="shared" si="2"/>
        <v>0.98894043545073118</v>
      </c>
      <c r="N25" s="33">
        <f>VLOOKUP(A25,'DECRETO DE LIQUIDACIÓN-DESAGREG'!$A$1:$P$500,15,0)</f>
        <v>572764632</v>
      </c>
      <c r="O25" s="33">
        <f>VLOOKUP(A25,'DECRETO DE LIQUIDACIÓN-DESAGREG'!$A$1:$P$500,16,0)</f>
        <v>572764632</v>
      </c>
      <c r="P25" s="8">
        <f>N25/E25</f>
        <v>0.98894043545073118</v>
      </c>
    </row>
    <row r="26" spans="1:20" ht="30" customHeight="1" x14ac:dyDescent="0.25">
      <c r="A26" t="str">
        <f t="shared" si="4"/>
        <v>A-01-01-03-01620</v>
      </c>
      <c r="B26" s="30" t="s">
        <v>70</v>
      </c>
      <c r="C26" s="31">
        <v>20</v>
      </c>
      <c r="D26" s="32" t="s">
        <v>71</v>
      </c>
      <c r="E26" s="33">
        <f>VLOOKUP(A26,'DECRETO DE LIQUIDACIÓN-DESAGREG'!$A$1:$P$500,9,0)</f>
        <v>1267304919</v>
      </c>
      <c r="F26" s="33">
        <f>VLOOKUP(A26,'DECRETO DE LIQUIDACIÓN-DESAGREG'!$A$1:$P$500,10,0)</f>
        <v>0</v>
      </c>
      <c r="G26" s="33">
        <f>VLOOKUP(A26,'DECRETO DE LIQUIDACIÓN-DESAGREG'!$A$1:$P$500,11,0)</f>
        <v>959098270</v>
      </c>
      <c r="H26" s="6">
        <f t="shared" si="0"/>
        <v>0.75680150500544219</v>
      </c>
      <c r="I26" s="33">
        <f>VLOOKUP(A26,'DECRETO DE LIQUIDACIÓN-DESAGREG'!$A$1:$P$500,12,0)</f>
        <v>308206649</v>
      </c>
      <c r="J26" s="33">
        <f>VLOOKUP(A26,'DECRETO DE LIQUIDACIÓN-DESAGREG'!$A$1:$P$500,13,0)</f>
        <v>959098270</v>
      </c>
      <c r="K26" s="6">
        <f t="shared" si="1"/>
        <v>0.75680150500544219</v>
      </c>
      <c r="L26" s="33">
        <f>VLOOKUP(A26,'DECRETO DE LIQUIDACIÓN-DESAGREG'!$A$1:$P$500,14,0)</f>
        <v>959098270</v>
      </c>
      <c r="M26" s="6">
        <f t="shared" si="2"/>
        <v>0.75680150500544219</v>
      </c>
      <c r="N26" s="33">
        <f>VLOOKUP(A26,'DECRETO DE LIQUIDACIÓN-DESAGREG'!$A$1:$P$500,15,0)</f>
        <v>959098270</v>
      </c>
      <c r="O26" s="33">
        <f>VLOOKUP(A26,'DECRETO DE LIQUIDACIÓN-DESAGREG'!$A$1:$P$500,16,0)</f>
        <v>959098270</v>
      </c>
      <c r="P26" s="8">
        <f>N26/E26</f>
        <v>0.75680150500544219</v>
      </c>
      <c r="S26" s="84" t="s">
        <v>123</v>
      </c>
    </row>
    <row r="27" spans="1:20" ht="30" customHeight="1" x14ac:dyDescent="0.25">
      <c r="A27" t="str">
        <f t="shared" si="4"/>
        <v>A-01-01-0420</v>
      </c>
      <c r="B27" s="30" t="s">
        <v>26</v>
      </c>
      <c r="C27" s="31" t="s">
        <v>12</v>
      </c>
      <c r="D27" s="32" t="s">
        <v>94</v>
      </c>
      <c r="E27" s="33">
        <f>VLOOKUP(A27,'DECRETO DE LIQUIDACIÓN-DESAGREG'!$A$1:$P$500,9,0)</f>
        <v>5149546384</v>
      </c>
      <c r="F27" s="33">
        <f>VLOOKUP(A27,'DECRETO DE LIQUIDACIÓN-DESAGREG'!$A$1:$P$500,10,0)</f>
        <v>5149546384</v>
      </c>
      <c r="G27" s="33">
        <f>VLOOKUP(A27,'DECRETO DE LIQUIDACIÓN-DESAGREG'!$A$1:$P$500,11,0)</f>
        <v>0</v>
      </c>
      <c r="H27" s="6">
        <v>0</v>
      </c>
      <c r="I27" s="33">
        <f>VLOOKUP(A27,'DECRETO DE LIQUIDACIÓN-DESAGREG'!$A$1:$P$500,12,0)</f>
        <v>0</v>
      </c>
      <c r="J27" s="33">
        <f>VLOOKUP(A27,'DECRETO DE LIQUIDACIÓN-DESAGREG'!$A$1:$P$500,13,0)</f>
        <v>0</v>
      </c>
      <c r="K27" s="6">
        <v>0</v>
      </c>
      <c r="L27" s="33">
        <f>VLOOKUP(A27,'DECRETO DE LIQUIDACIÓN-DESAGREG'!$A$1:$P$500,14,0)</f>
        <v>0</v>
      </c>
      <c r="M27" s="6">
        <v>0</v>
      </c>
      <c r="N27" s="33">
        <f>VLOOKUP(A27,'DECRETO DE LIQUIDACIÓN-DESAGREG'!$A$1:$P$500,15,0)</f>
        <v>0</v>
      </c>
      <c r="O27" s="33">
        <f>VLOOKUP(A27,'DECRETO DE LIQUIDACIÓN-DESAGREG'!$A$1:$P$500,16,0)</f>
        <v>0</v>
      </c>
      <c r="P27" s="8">
        <v>0</v>
      </c>
      <c r="S27" s="84" t="s">
        <v>123</v>
      </c>
      <c r="T27" s="84" t="s">
        <v>123</v>
      </c>
    </row>
    <row r="28" spans="1:20" ht="30" customHeight="1" x14ac:dyDescent="0.25">
      <c r="A28" t="str">
        <f t="shared" si="4"/>
        <v>A-01-02-01-001-00120</v>
      </c>
      <c r="B28" s="30" t="s">
        <v>72</v>
      </c>
      <c r="C28" s="31">
        <v>20</v>
      </c>
      <c r="D28" s="32" t="s">
        <v>32</v>
      </c>
      <c r="E28" s="33">
        <f>VLOOKUP(A28,'DECRETO DE LIQUIDACIÓN-DESAGREG'!$A$1:$P$500,9,0)</f>
        <v>3081625367</v>
      </c>
      <c r="F28" s="33">
        <f>VLOOKUP(A28,'DECRETO DE LIQUIDACIÓN-DESAGREG'!$A$1:$P$500,10,0)</f>
        <v>0</v>
      </c>
      <c r="G28" s="33">
        <f>VLOOKUP(A28,'DECRETO DE LIQUIDACIÓN-DESAGREG'!$A$1:$P$500,11,0)</f>
        <v>2572953462</v>
      </c>
      <c r="H28" s="6">
        <f t="shared" si="0"/>
        <v>0.83493389220922776</v>
      </c>
      <c r="I28" s="33">
        <f>VLOOKUP(A28,'DECRETO DE LIQUIDACIÓN-DESAGREG'!$A$1:$P$500,12,0)</f>
        <v>508671905</v>
      </c>
      <c r="J28" s="33">
        <f>VLOOKUP(A28,'DECRETO DE LIQUIDACIÓN-DESAGREG'!$A$1:$P$500,13,0)</f>
        <v>2572953462</v>
      </c>
      <c r="K28" s="6">
        <f t="shared" si="1"/>
        <v>0.83493389220922776</v>
      </c>
      <c r="L28" s="33">
        <f>VLOOKUP(A28,'DECRETO DE LIQUIDACIÓN-DESAGREG'!$A$1:$P$500,14,0)</f>
        <v>2572953462</v>
      </c>
      <c r="M28" s="6">
        <f t="shared" si="2"/>
        <v>0.83493389220922776</v>
      </c>
      <c r="N28" s="33">
        <f>VLOOKUP(A28,'DECRETO DE LIQUIDACIÓN-DESAGREG'!$A$1:$P$500,15,0)</f>
        <v>2572953462</v>
      </c>
      <c r="O28" s="33">
        <f>VLOOKUP(A28,'DECRETO DE LIQUIDACIÓN-DESAGREG'!$A$1:$P$500,16,0)</f>
        <v>2572953462</v>
      </c>
      <c r="P28" s="8">
        <f t="shared" ref="P28:P91" si="6">N28/E28</f>
        <v>0.83493389220922776</v>
      </c>
      <c r="S28" s="84"/>
      <c r="T28" s="84" t="s">
        <v>123</v>
      </c>
    </row>
    <row r="29" spans="1:20" ht="30" customHeight="1" x14ac:dyDescent="0.25">
      <c r="A29" t="str">
        <f t="shared" si="4"/>
        <v>A-01-02-01-001-00320</v>
      </c>
      <c r="B29" s="30" t="s">
        <v>122</v>
      </c>
      <c r="C29" s="31" t="s">
        <v>12</v>
      </c>
      <c r="D29" s="32" t="s">
        <v>34</v>
      </c>
      <c r="E29" s="33">
        <f>VLOOKUP(A29,'DECRETO DE LIQUIDACIÓN-DESAGREG'!$A$1:$P$500,9,0)</f>
        <v>80000000</v>
      </c>
      <c r="F29" s="33">
        <f>VLOOKUP(A29,'DECRETO DE LIQUIDACIÓN-DESAGREG'!$A$1:$P$500,10,0)</f>
        <v>0</v>
      </c>
      <c r="G29" s="33">
        <f>VLOOKUP(A29,'DECRETO DE LIQUIDACIÓN-DESAGREG'!$A$1:$P$500,11,0)</f>
        <v>0</v>
      </c>
      <c r="H29" s="6">
        <f t="shared" si="0"/>
        <v>0</v>
      </c>
      <c r="I29" s="33">
        <f>VLOOKUP(A29,'DECRETO DE LIQUIDACIÓN-DESAGREG'!$A$1:$P$500,12,0)</f>
        <v>80000000</v>
      </c>
      <c r="J29" s="33">
        <f>VLOOKUP(A29,'DECRETO DE LIQUIDACIÓN-DESAGREG'!$A$1:$P$500,13,0)</f>
        <v>0</v>
      </c>
      <c r="K29" s="6">
        <f t="shared" si="1"/>
        <v>0</v>
      </c>
      <c r="L29" s="33">
        <f>VLOOKUP(A29,'DECRETO DE LIQUIDACIÓN-DESAGREG'!$A$1:$P$500,14,0)</f>
        <v>0</v>
      </c>
      <c r="M29" s="6">
        <f t="shared" si="2"/>
        <v>0</v>
      </c>
      <c r="N29" s="33">
        <f>VLOOKUP(A29,'DECRETO DE LIQUIDACIÓN-DESAGREG'!$A$1:$P$500,15,0)</f>
        <v>0</v>
      </c>
      <c r="O29" s="33">
        <f>VLOOKUP(A29,'DECRETO DE LIQUIDACIÓN-DESAGREG'!$A$1:$P$500,16,0)</f>
        <v>0</v>
      </c>
      <c r="P29" s="8">
        <f t="shared" si="6"/>
        <v>0</v>
      </c>
      <c r="S29" s="60" t="s">
        <v>123</v>
      </c>
      <c r="T29" s="84" t="s">
        <v>123</v>
      </c>
    </row>
    <row r="30" spans="1:20" ht="30" customHeight="1" x14ac:dyDescent="0.25">
      <c r="A30" t="str">
        <f t="shared" si="4"/>
        <v>A-01-02-01-001-00420</v>
      </c>
      <c r="B30" s="30" t="s">
        <v>73</v>
      </c>
      <c r="C30" s="31">
        <v>20</v>
      </c>
      <c r="D30" s="32" t="s">
        <v>36</v>
      </c>
      <c r="E30" s="33">
        <f>VLOOKUP(A30,'DECRETO DE LIQUIDACIÓN-DESAGREG'!$A$1:$P$500,9,0)</f>
        <v>1400000</v>
      </c>
      <c r="F30" s="33">
        <f>VLOOKUP(A30,'DECRETO DE LIQUIDACIÓN-DESAGREG'!$A$1:$P$500,10,0)</f>
        <v>0</v>
      </c>
      <c r="G30" s="33">
        <f>VLOOKUP(A30,'DECRETO DE LIQUIDACIÓN-DESAGREG'!$A$1:$P$500,11,0)</f>
        <v>369832</v>
      </c>
      <c r="H30" s="6">
        <f t="shared" si="0"/>
        <v>0.26416571428571428</v>
      </c>
      <c r="I30" s="33">
        <f>VLOOKUP(A30,'DECRETO DE LIQUIDACIÓN-DESAGREG'!$A$1:$P$500,12,0)</f>
        <v>1030168</v>
      </c>
      <c r="J30" s="33">
        <f>VLOOKUP(A30,'DECRETO DE LIQUIDACIÓN-DESAGREG'!$A$1:$P$500,13,0)</f>
        <v>369832</v>
      </c>
      <c r="K30" s="6">
        <f t="shared" si="1"/>
        <v>0.26416571428571428</v>
      </c>
      <c r="L30" s="33">
        <f>VLOOKUP(A30,'DECRETO DE LIQUIDACIÓN-DESAGREG'!$A$1:$P$500,14,0)</f>
        <v>369832</v>
      </c>
      <c r="M30" s="6">
        <f t="shared" si="2"/>
        <v>0.26416571428571428</v>
      </c>
      <c r="N30" s="33">
        <f>VLOOKUP(A30,'DECRETO DE LIQUIDACIÓN-DESAGREG'!$A$1:$P$500,15,0)</f>
        <v>369832</v>
      </c>
      <c r="O30" s="33">
        <f>VLOOKUP(A30,'DECRETO DE LIQUIDACIÓN-DESAGREG'!$A$1:$P$500,16,0)</f>
        <v>369832</v>
      </c>
      <c r="P30" s="8">
        <f t="shared" si="6"/>
        <v>0.26416571428571428</v>
      </c>
      <c r="T30" s="84" t="s">
        <v>123</v>
      </c>
    </row>
    <row r="31" spans="1:20" ht="30" customHeight="1" x14ac:dyDescent="0.25">
      <c r="A31" t="str">
        <f t="shared" si="4"/>
        <v>A-01-02-01-001-00520</v>
      </c>
      <c r="B31" s="30" t="s">
        <v>74</v>
      </c>
      <c r="C31" s="31">
        <v>20</v>
      </c>
      <c r="D31" s="32" t="s">
        <v>38</v>
      </c>
      <c r="E31" s="33">
        <f>VLOOKUP(A31,'DECRETO DE LIQUIDACIÓN-DESAGREG'!$A$1:$P$500,9,0)</f>
        <v>2000000</v>
      </c>
      <c r="F31" s="33">
        <f>VLOOKUP(A31,'DECRETO DE LIQUIDACIÓN-DESAGREG'!$A$1:$P$500,10,0)</f>
        <v>0</v>
      </c>
      <c r="G31" s="33">
        <f>VLOOKUP(A31,'DECRETO DE LIQUIDACIÓN-DESAGREG'!$A$1:$P$500,11,0)</f>
        <v>648000</v>
      </c>
      <c r="H31" s="6">
        <f t="shared" si="0"/>
        <v>0.32400000000000001</v>
      </c>
      <c r="I31" s="33">
        <f>VLOOKUP(A31,'DECRETO DE LIQUIDACIÓN-DESAGREG'!$A$1:$P$500,12,0)</f>
        <v>1352000</v>
      </c>
      <c r="J31" s="33">
        <f>VLOOKUP(A31,'DECRETO DE LIQUIDACIÓN-DESAGREG'!$A$1:$P$500,13,0)</f>
        <v>648000</v>
      </c>
      <c r="K31" s="6">
        <f t="shared" si="1"/>
        <v>0.32400000000000001</v>
      </c>
      <c r="L31" s="33">
        <f>VLOOKUP(A31,'DECRETO DE LIQUIDACIÓN-DESAGREG'!$A$1:$P$500,14,0)</f>
        <v>648000</v>
      </c>
      <c r="M31" s="6">
        <f t="shared" si="2"/>
        <v>0.32400000000000001</v>
      </c>
      <c r="N31" s="33">
        <f>VLOOKUP(A31,'DECRETO DE LIQUIDACIÓN-DESAGREG'!$A$1:$P$500,15,0)</f>
        <v>648000</v>
      </c>
      <c r="O31" s="33">
        <f>VLOOKUP(A31,'DECRETO DE LIQUIDACIÓN-DESAGREG'!$A$1:$P$500,16,0)</f>
        <v>648000</v>
      </c>
      <c r="P31" s="8">
        <f t="shared" si="6"/>
        <v>0.32400000000000001</v>
      </c>
      <c r="T31" s="60" t="s">
        <v>123</v>
      </c>
    </row>
    <row r="32" spans="1:20" ht="30" customHeight="1" x14ac:dyDescent="0.25">
      <c r="A32" t="str">
        <f t="shared" si="4"/>
        <v>A-01-02-01-001-00620</v>
      </c>
      <c r="B32" s="30" t="s">
        <v>75</v>
      </c>
      <c r="C32" s="31">
        <v>20</v>
      </c>
      <c r="D32" s="32" t="s">
        <v>40</v>
      </c>
      <c r="E32" s="33">
        <f>VLOOKUP(A32,'DECRETO DE LIQUIDACIÓN-DESAGREG'!$A$1:$P$500,9,0)</f>
        <v>165000000</v>
      </c>
      <c r="F32" s="33">
        <f>VLOOKUP(A32,'DECRETO DE LIQUIDACIÓN-DESAGREG'!$A$1:$P$500,10,0)</f>
        <v>0</v>
      </c>
      <c r="G32" s="33">
        <f>VLOOKUP(A32,'DECRETO DE LIQUIDACIÓN-DESAGREG'!$A$1:$P$500,11,0)</f>
        <v>144132957</v>
      </c>
      <c r="H32" s="6">
        <f t="shared" si="0"/>
        <v>0.87353307272727276</v>
      </c>
      <c r="I32" s="33">
        <f>VLOOKUP(A32,'DECRETO DE LIQUIDACIÓN-DESAGREG'!$A$1:$P$500,12,0)</f>
        <v>20867043</v>
      </c>
      <c r="J32" s="33">
        <f>VLOOKUP(A32,'DECRETO DE LIQUIDACIÓN-DESAGREG'!$A$1:$P$500,13,0)</f>
        <v>144132957</v>
      </c>
      <c r="K32" s="6">
        <f t="shared" si="1"/>
        <v>0.87353307272727276</v>
      </c>
      <c r="L32" s="33">
        <f>VLOOKUP(A32,'DECRETO DE LIQUIDACIÓN-DESAGREG'!$A$1:$P$500,14,0)</f>
        <v>144132957</v>
      </c>
      <c r="M32" s="6">
        <f t="shared" si="2"/>
        <v>0.87353307272727276</v>
      </c>
      <c r="N32" s="33">
        <f>VLOOKUP(A32,'DECRETO DE LIQUIDACIÓN-DESAGREG'!$A$1:$P$500,15,0)</f>
        <v>144132957</v>
      </c>
      <c r="O32" s="33">
        <f>VLOOKUP(A32,'DECRETO DE LIQUIDACIÓN-DESAGREG'!$A$1:$P$500,16,0)</f>
        <v>144132957</v>
      </c>
      <c r="P32" s="8">
        <f t="shared" si="6"/>
        <v>0.87353307272727276</v>
      </c>
      <c r="T32" t="s">
        <v>123</v>
      </c>
    </row>
    <row r="33" spans="1:16" ht="30" customHeight="1" x14ac:dyDescent="0.25">
      <c r="A33" t="str">
        <f t="shared" si="4"/>
        <v>A-01-02-01-001-00720</v>
      </c>
      <c r="B33" s="30" t="s">
        <v>76</v>
      </c>
      <c r="C33" s="31">
        <v>20</v>
      </c>
      <c r="D33" s="32" t="s">
        <v>42</v>
      </c>
      <c r="E33" s="33">
        <f>VLOOKUP(A33,'DECRETO DE LIQUIDACIÓN-DESAGREG'!$A$1:$P$500,9,0)</f>
        <v>102000000</v>
      </c>
      <c r="F33" s="33">
        <f>VLOOKUP(A33,'DECRETO DE LIQUIDACIÓN-DESAGREG'!$A$1:$P$500,10,0)</f>
        <v>0</v>
      </c>
      <c r="G33" s="33">
        <f>VLOOKUP(A33,'DECRETO DE LIQUIDACIÓN-DESAGREG'!$A$1:$P$500,11,0)</f>
        <v>72650583</v>
      </c>
      <c r="H33" s="6">
        <f t="shared" si="0"/>
        <v>0.71226061764705884</v>
      </c>
      <c r="I33" s="33">
        <f>VLOOKUP(A33,'DECRETO DE LIQUIDACIÓN-DESAGREG'!$A$1:$P$500,12,0)</f>
        <v>29349417</v>
      </c>
      <c r="J33" s="33">
        <f>VLOOKUP(A33,'DECRETO DE LIQUIDACIÓN-DESAGREG'!$A$1:$P$500,13,0)</f>
        <v>72650583</v>
      </c>
      <c r="K33" s="6">
        <f t="shared" si="1"/>
        <v>0.71226061764705884</v>
      </c>
      <c r="L33" s="33">
        <f>VLOOKUP(A33,'DECRETO DE LIQUIDACIÓN-DESAGREG'!$A$1:$P$500,14,0)</f>
        <v>72650583</v>
      </c>
      <c r="M33" s="6">
        <f t="shared" si="2"/>
        <v>0.71226061764705884</v>
      </c>
      <c r="N33" s="33">
        <f>VLOOKUP(A33,'DECRETO DE LIQUIDACIÓN-DESAGREG'!$A$1:$P$500,15,0)</f>
        <v>72650583</v>
      </c>
      <c r="O33" s="33">
        <f>VLOOKUP(A33,'DECRETO DE LIQUIDACIÓN-DESAGREG'!$A$1:$P$500,16,0)</f>
        <v>72650583</v>
      </c>
      <c r="P33" s="8">
        <f t="shared" si="6"/>
        <v>0.71226061764705884</v>
      </c>
    </row>
    <row r="34" spans="1:16" ht="30" customHeight="1" x14ac:dyDescent="0.25">
      <c r="A34" t="str">
        <f t="shared" si="4"/>
        <v>A-01-02-01-001-00920</v>
      </c>
      <c r="B34" s="30" t="s">
        <v>77</v>
      </c>
      <c r="C34" s="31">
        <v>20</v>
      </c>
      <c r="D34" s="32" t="s">
        <v>46</v>
      </c>
      <c r="E34" s="33">
        <f>VLOOKUP(A34,'DECRETO DE LIQUIDACIÓN-DESAGREG'!$A$1:$P$500,9,0)</f>
        <v>377805157</v>
      </c>
      <c r="F34" s="33">
        <f>VLOOKUP(A34,'DECRETO DE LIQUIDACIÓN-DESAGREG'!$A$1:$P$500,10,0)</f>
        <v>0</v>
      </c>
      <c r="G34" s="33">
        <f>VLOOKUP(A34,'DECRETO DE LIQUIDACIÓN-DESAGREG'!$A$1:$P$500,11,0)</f>
        <v>0</v>
      </c>
      <c r="H34" s="6">
        <f t="shared" si="0"/>
        <v>0</v>
      </c>
      <c r="I34" s="33">
        <f>VLOOKUP(A34,'DECRETO DE LIQUIDACIÓN-DESAGREG'!$A$1:$P$500,12,0)</f>
        <v>377805157</v>
      </c>
      <c r="J34" s="33">
        <f>VLOOKUP(A34,'DECRETO DE LIQUIDACIÓN-DESAGREG'!$A$1:$P$500,13,0)</f>
        <v>0</v>
      </c>
      <c r="K34" s="6">
        <f t="shared" si="1"/>
        <v>0</v>
      </c>
      <c r="L34" s="33">
        <f>VLOOKUP(A34,'DECRETO DE LIQUIDACIÓN-DESAGREG'!$A$1:$P$500,14,0)</f>
        <v>0</v>
      </c>
      <c r="M34" s="6">
        <f t="shared" si="2"/>
        <v>0</v>
      </c>
      <c r="N34" s="33">
        <f>VLOOKUP(A34,'DECRETO DE LIQUIDACIÓN-DESAGREG'!$A$1:$P$500,15,0)</f>
        <v>0</v>
      </c>
      <c r="O34" s="33">
        <f>VLOOKUP(A34,'DECRETO DE LIQUIDACIÓN-DESAGREG'!$A$1:$P$500,16,0)</f>
        <v>0</v>
      </c>
      <c r="P34" s="8">
        <f t="shared" si="6"/>
        <v>0</v>
      </c>
    </row>
    <row r="35" spans="1:16" ht="30" customHeight="1" x14ac:dyDescent="0.25">
      <c r="A35" t="str">
        <f t="shared" si="4"/>
        <v>A-01-02-01-001-01020</v>
      </c>
      <c r="B35" s="30" t="s">
        <v>78</v>
      </c>
      <c r="C35" s="31">
        <v>20</v>
      </c>
      <c r="D35" s="32" t="s">
        <v>48</v>
      </c>
      <c r="E35" s="33">
        <f>VLOOKUP(A35,'DECRETO DE LIQUIDACIÓN-DESAGREG'!$A$1:$P$500,9,0)</f>
        <v>234614367</v>
      </c>
      <c r="F35" s="33">
        <f>VLOOKUP(A35,'DECRETO DE LIQUIDACIÓN-DESAGREG'!$A$1:$P$500,10,0)</f>
        <v>0</v>
      </c>
      <c r="G35" s="33">
        <f>VLOOKUP(A35,'DECRETO DE LIQUIDACIÓN-DESAGREG'!$A$1:$P$500,11,0)</f>
        <v>83076841</v>
      </c>
      <c r="H35" s="6">
        <f t="shared" si="0"/>
        <v>0.35409954668291904</v>
      </c>
      <c r="I35" s="33">
        <f>VLOOKUP(A35,'DECRETO DE LIQUIDACIÓN-DESAGREG'!$A$1:$P$500,12,0)</f>
        <v>151537526</v>
      </c>
      <c r="J35" s="33">
        <f>VLOOKUP(A35,'DECRETO DE LIQUIDACIÓN-DESAGREG'!$A$1:$P$500,13,0)</f>
        <v>83076841</v>
      </c>
      <c r="K35" s="6">
        <f t="shared" si="1"/>
        <v>0.35409954668291904</v>
      </c>
      <c r="L35" s="33">
        <f>VLOOKUP(A35,'DECRETO DE LIQUIDACIÓN-DESAGREG'!$A$1:$P$500,14,0)</f>
        <v>83076841</v>
      </c>
      <c r="M35" s="6">
        <f t="shared" si="2"/>
        <v>0.35409954668291904</v>
      </c>
      <c r="N35" s="33">
        <f>VLOOKUP(A35,'DECRETO DE LIQUIDACIÓN-DESAGREG'!$A$1:$P$500,15,0)</f>
        <v>83076841</v>
      </c>
      <c r="O35" s="33">
        <f>VLOOKUP(A35,'DECRETO DE LIQUIDACIÓN-DESAGREG'!$A$1:$P$500,16,0)</f>
        <v>83076841</v>
      </c>
      <c r="P35" s="8">
        <f t="shared" si="6"/>
        <v>0.35409954668291904</v>
      </c>
    </row>
    <row r="36" spans="1:16" ht="30" customHeight="1" x14ac:dyDescent="0.25">
      <c r="A36" t="str">
        <f t="shared" si="4"/>
        <v>A-01-02-01-002-00220</v>
      </c>
      <c r="B36" s="30" t="s">
        <v>117</v>
      </c>
      <c r="C36" s="31">
        <v>20</v>
      </c>
      <c r="D36" s="32" t="s">
        <v>116</v>
      </c>
      <c r="E36" s="33">
        <f>VLOOKUP(A36,'DECRETO DE LIQUIDACIÓN-DESAGREG'!$A$1:$P$500,9,0)</f>
        <v>348262201</v>
      </c>
      <c r="F36" s="33">
        <f>VLOOKUP(A36,'DECRETO DE LIQUIDACIÓN-DESAGREG'!$A$1:$P$500,10,0)</f>
        <v>0</v>
      </c>
      <c r="G36" s="33">
        <f>VLOOKUP(A36,'DECRETO DE LIQUIDACIÓN-DESAGREG'!$A$1:$P$500,11,0)</f>
        <v>308000842</v>
      </c>
      <c r="H36" s="6">
        <f t="shared" si="0"/>
        <v>0.88439354347272392</v>
      </c>
      <c r="I36" s="33">
        <f>VLOOKUP(A36,'DECRETO DE LIQUIDACIÓN-DESAGREG'!$A$1:$P$500,12,0)</f>
        <v>40261359</v>
      </c>
      <c r="J36" s="33">
        <f>VLOOKUP(A36,'DECRETO DE LIQUIDACIÓN-DESAGREG'!$A$1:$P$500,13,0)</f>
        <v>308000842</v>
      </c>
      <c r="K36" s="6">
        <f t="shared" si="1"/>
        <v>0.88439354347272392</v>
      </c>
      <c r="L36" s="33">
        <f>VLOOKUP(A36,'DECRETO DE LIQUIDACIÓN-DESAGREG'!$A$1:$P$500,14,0)</f>
        <v>308000842</v>
      </c>
      <c r="M36" s="6">
        <f t="shared" si="2"/>
        <v>0.88439354347272392</v>
      </c>
      <c r="N36" s="33">
        <f>VLOOKUP(A36,'DECRETO DE LIQUIDACIÓN-DESAGREG'!$A$1:$P$500,15,0)</f>
        <v>308000842</v>
      </c>
      <c r="O36" s="33">
        <f>VLOOKUP(A36,'DECRETO DE LIQUIDACIÓN-DESAGREG'!$A$1:$P$500,16,0)</f>
        <v>308000842</v>
      </c>
      <c r="P36" s="8">
        <f t="shared" si="6"/>
        <v>0.88439354347272392</v>
      </c>
    </row>
    <row r="37" spans="1:16" ht="30" customHeight="1" x14ac:dyDescent="0.25">
      <c r="A37" t="str">
        <f t="shared" si="4"/>
        <v>A-01-02-02-00120</v>
      </c>
      <c r="B37" s="30" t="s">
        <v>79</v>
      </c>
      <c r="C37" s="31">
        <v>20</v>
      </c>
      <c r="D37" s="32" t="s">
        <v>50</v>
      </c>
      <c r="E37" s="33">
        <f>VLOOKUP(A37,'DECRETO DE LIQUIDACIÓN-DESAGREG'!$A$1:$P$500,9,0)</f>
        <v>461046924</v>
      </c>
      <c r="F37" s="33">
        <f>VLOOKUP(A37,'DECRETO DE LIQUIDACIÓN-DESAGREG'!$A$1:$P$500,10,0)</f>
        <v>0</v>
      </c>
      <c r="G37" s="33">
        <f>VLOOKUP(A37,'DECRETO DE LIQUIDACIÓN-DESAGREG'!$A$1:$P$500,11,0)</f>
        <v>375899600</v>
      </c>
      <c r="H37" s="6">
        <f t="shared" si="0"/>
        <v>0.81531744478139068</v>
      </c>
      <c r="I37" s="33">
        <f>VLOOKUP(A37,'DECRETO DE LIQUIDACIÓN-DESAGREG'!$A$1:$P$500,12,0)</f>
        <v>85147324</v>
      </c>
      <c r="J37" s="33">
        <f>VLOOKUP(A37,'DECRETO DE LIQUIDACIÓN-DESAGREG'!$A$1:$P$500,13,0)</f>
        <v>375899600</v>
      </c>
      <c r="K37" s="6">
        <f t="shared" si="1"/>
        <v>0.81531744478139068</v>
      </c>
      <c r="L37" s="33">
        <f>VLOOKUP(A37,'DECRETO DE LIQUIDACIÓN-DESAGREG'!$A$1:$P$500,14,0)</f>
        <v>375899600</v>
      </c>
      <c r="M37" s="6">
        <f t="shared" si="2"/>
        <v>0.81531744478139068</v>
      </c>
      <c r="N37" s="33">
        <f>VLOOKUP(A37,'DECRETO DE LIQUIDACIÓN-DESAGREG'!$A$1:$P$500,15,0)</f>
        <v>375899600</v>
      </c>
      <c r="O37" s="33">
        <f>VLOOKUP(A37,'DECRETO DE LIQUIDACIÓN-DESAGREG'!$A$1:$P$500,16,0)</f>
        <v>375899600</v>
      </c>
      <c r="P37" s="8">
        <f t="shared" si="6"/>
        <v>0.81531744478139068</v>
      </c>
    </row>
    <row r="38" spans="1:16" ht="30" customHeight="1" x14ac:dyDescent="0.25">
      <c r="A38" t="str">
        <f t="shared" si="4"/>
        <v>A-01-02-02-00220</v>
      </c>
      <c r="B38" s="30" t="s">
        <v>80</v>
      </c>
      <c r="C38" s="31">
        <v>20</v>
      </c>
      <c r="D38" s="32" t="s">
        <v>52</v>
      </c>
      <c r="E38" s="33">
        <f>VLOOKUP(A38,'DECRETO DE LIQUIDACIÓN-DESAGREG'!$A$1:$P$500,9,0)</f>
        <v>334299385</v>
      </c>
      <c r="F38" s="33">
        <f>VLOOKUP(A38,'DECRETO DE LIQUIDACIÓN-DESAGREG'!$A$1:$P$500,10,0)</f>
        <v>0</v>
      </c>
      <c r="G38" s="33">
        <f>VLOOKUP(A38,'DECRETO DE LIQUIDACIÓN-DESAGREG'!$A$1:$P$500,11,0)</f>
        <v>266413600</v>
      </c>
      <c r="H38" s="6">
        <f t="shared" si="0"/>
        <v>0.79693116994516755</v>
      </c>
      <c r="I38" s="33">
        <f>VLOOKUP(A38,'DECRETO DE LIQUIDACIÓN-DESAGREG'!$A$1:$P$500,12,0)</f>
        <v>67885785</v>
      </c>
      <c r="J38" s="33">
        <f>VLOOKUP(A38,'DECRETO DE LIQUIDACIÓN-DESAGREG'!$A$1:$P$500,13,0)</f>
        <v>266413600</v>
      </c>
      <c r="K38" s="6">
        <f t="shared" si="1"/>
        <v>0.79693116994516755</v>
      </c>
      <c r="L38" s="33">
        <f>VLOOKUP(A38,'DECRETO DE LIQUIDACIÓN-DESAGREG'!$A$1:$P$500,14,0)</f>
        <v>266413600</v>
      </c>
      <c r="M38" s="6">
        <f t="shared" si="2"/>
        <v>0.79693116994516755</v>
      </c>
      <c r="N38" s="33">
        <f>VLOOKUP(A38,'DECRETO DE LIQUIDACIÓN-DESAGREG'!$A$1:$P$500,15,0)</f>
        <v>266413600</v>
      </c>
      <c r="O38" s="33">
        <f>VLOOKUP(A38,'DECRETO DE LIQUIDACIÓN-DESAGREG'!$A$1:$P$500,16,0)</f>
        <v>266413600</v>
      </c>
      <c r="P38" s="8">
        <f t="shared" si="6"/>
        <v>0.79693116994516755</v>
      </c>
    </row>
    <row r="39" spans="1:16" ht="30" customHeight="1" x14ac:dyDescent="0.25">
      <c r="A39" t="str">
        <f t="shared" si="4"/>
        <v>A-01-02-02-00320</v>
      </c>
      <c r="B39" s="30" t="s">
        <v>81</v>
      </c>
      <c r="C39" s="31">
        <v>20</v>
      </c>
      <c r="D39" s="32" t="s">
        <v>99</v>
      </c>
      <c r="E39" s="33">
        <f>VLOOKUP(A39,'DECRETO DE LIQUIDACIÓN-DESAGREG'!$A$1:$P$500,9,0)</f>
        <v>352000000</v>
      </c>
      <c r="F39" s="33">
        <f>VLOOKUP(A39,'DECRETO DE LIQUIDACIÓN-DESAGREG'!$A$1:$P$500,10,0)</f>
        <v>0</v>
      </c>
      <c r="G39" s="33">
        <f>VLOOKUP(A39,'DECRETO DE LIQUIDACIÓN-DESAGREG'!$A$1:$P$500,11,0)</f>
        <v>271328211</v>
      </c>
      <c r="H39" s="6">
        <f t="shared" si="0"/>
        <v>0.77081878125000003</v>
      </c>
      <c r="I39" s="33">
        <f>VLOOKUP(A39,'DECRETO DE LIQUIDACIÓN-DESAGREG'!$A$1:$P$500,12,0)</f>
        <v>80671789</v>
      </c>
      <c r="J39" s="33">
        <f>VLOOKUP(A39,'DECRETO DE LIQUIDACIÓN-DESAGREG'!$A$1:$P$500,13,0)</f>
        <v>271328031</v>
      </c>
      <c r="K39" s="6">
        <f t="shared" si="1"/>
        <v>0.77081826988636359</v>
      </c>
      <c r="L39" s="33">
        <f>VLOOKUP(A39,'DECRETO DE LIQUIDACIÓN-DESAGREG'!$A$1:$P$500,14,0)</f>
        <v>271328031</v>
      </c>
      <c r="M39" s="6">
        <f t="shared" si="2"/>
        <v>0.77081826988636359</v>
      </c>
      <c r="N39" s="33">
        <f>VLOOKUP(A39,'DECRETO DE LIQUIDACIÓN-DESAGREG'!$A$1:$P$500,15,0)</f>
        <v>271328031</v>
      </c>
      <c r="O39" s="33">
        <f>VLOOKUP(A39,'DECRETO DE LIQUIDACIÓN-DESAGREG'!$A$1:$P$500,16,0)</f>
        <v>271328031</v>
      </c>
      <c r="P39" s="8">
        <f t="shared" si="6"/>
        <v>0.77081826988636359</v>
      </c>
    </row>
    <row r="40" spans="1:16" ht="30" customHeight="1" x14ac:dyDescent="0.25">
      <c r="A40" t="str">
        <f t="shared" si="4"/>
        <v>A-01-02-02-00420</v>
      </c>
      <c r="B40" s="30" t="s">
        <v>82</v>
      </c>
      <c r="C40" s="31">
        <v>20</v>
      </c>
      <c r="D40" s="32" t="s">
        <v>55</v>
      </c>
      <c r="E40" s="33">
        <f>VLOOKUP(A40,'DECRETO DE LIQUIDACIÓN-DESAGREG'!$A$1:$P$500,9,0)</f>
        <v>165000000</v>
      </c>
      <c r="F40" s="33">
        <f>VLOOKUP(A40,'DECRETO DE LIQUIDACIÓN-DESAGREG'!$A$1:$P$500,10,0)</f>
        <v>0</v>
      </c>
      <c r="G40" s="33">
        <f>VLOOKUP(A40,'DECRETO DE LIQUIDACIÓN-DESAGREG'!$A$1:$P$500,11,0)</f>
        <v>132395600</v>
      </c>
      <c r="H40" s="6">
        <f t="shared" si="0"/>
        <v>0.80239757575757575</v>
      </c>
      <c r="I40" s="33">
        <f>VLOOKUP(A40,'DECRETO DE LIQUIDACIÓN-DESAGREG'!$A$1:$P$500,12,0)</f>
        <v>32604400</v>
      </c>
      <c r="J40" s="33">
        <f>VLOOKUP(A40,'DECRETO DE LIQUIDACIÓN-DESAGREG'!$A$1:$P$500,13,0)</f>
        <v>132395600</v>
      </c>
      <c r="K40" s="6">
        <f t="shared" si="1"/>
        <v>0.80239757575757575</v>
      </c>
      <c r="L40" s="33">
        <f>VLOOKUP(A40,'DECRETO DE LIQUIDACIÓN-DESAGREG'!$A$1:$P$500,14,0)</f>
        <v>132395600</v>
      </c>
      <c r="M40" s="6">
        <f t="shared" si="2"/>
        <v>0.80239757575757575</v>
      </c>
      <c r="N40" s="33">
        <f>VLOOKUP(A40,'DECRETO DE LIQUIDACIÓN-DESAGREG'!$A$1:$P$500,15,0)</f>
        <v>132395600</v>
      </c>
      <c r="O40" s="33">
        <f>VLOOKUP(A40,'DECRETO DE LIQUIDACIÓN-DESAGREG'!$A$1:$P$500,16,0)</f>
        <v>132395600</v>
      </c>
      <c r="P40" s="8">
        <f t="shared" si="6"/>
        <v>0.80239757575757575</v>
      </c>
    </row>
    <row r="41" spans="1:16" ht="30" customHeight="1" x14ac:dyDescent="0.25">
      <c r="A41" t="str">
        <f t="shared" si="4"/>
        <v>A-01-02-02-00520</v>
      </c>
      <c r="B41" s="30" t="s">
        <v>83</v>
      </c>
      <c r="C41" s="31">
        <v>20</v>
      </c>
      <c r="D41" s="32" t="s">
        <v>57</v>
      </c>
      <c r="E41" s="33">
        <f>VLOOKUP(A41,'DECRETO DE LIQUIDACIÓN-DESAGREG'!$A$1:$P$500,9,0)</f>
        <v>21000000</v>
      </c>
      <c r="F41" s="33">
        <f>VLOOKUP(A41,'DECRETO DE LIQUIDACIÓN-DESAGREG'!$A$1:$P$500,10,0)</f>
        <v>0</v>
      </c>
      <c r="G41" s="33">
        <f>VLOOKUP(A41,'DECRETO DE LIQUIDACIÓN-DESAGREG'!$A$1:$P$500,11,0)</f>
        <v>15833400</v>
      </c>
      <c r="H41" s="6">
        <f t="shared" si="0"/>
        <v>0.75397142857142863</v>
      </c>
      <c r="I41" s="33">
        <f>VLOOKUP(A41,'DECRETO DE LIQUIDACIÓN-DESAGREG'!$A$1:$P$500,12,0)</f>
        <v>5166600</v>
      </c>
      <c r="J41" s="33">
        <f>VLOOKUP(A41,'DECRETO DE LIQUIDACIÓN-DESAGREG'!$A$1:$P$500,13,0)</f>
        <v>15833400</v>
      </c>
      <c r="K41" s="6">
        <f t="shared" si="1"/>
        <v>0.75397142857142863</v>
      </c>
      <c r="L41" s="33">
        <f>VLOOKUP(A41,'DECRETO DE LIQUIDACIÓN-DESAGREG'!$A$1:$P$500,14,0)</f>
        <v>15833400</v>
      </c>
      <c r="M41" s="6">
        <f t="shared" si="2"/>
        <v>0.75397142857142863</v>
      </c>
      <c r="N41" s="33">
        <f>VLOOKUP(A41,'DECRETO DE LIQUIDACIÓN-DESAGREG'!$A$1:$P$500,15,0)</f>
        <v>15833400</v>
      </c>
      <c r="O41" s="33">
        <f>VLOOKUP(A41,'DECRETO DE LIQUIDACIÓN-DESAGREG'!$A$1:$P$500,16,0)</f>
        <v>15833400</v>
      </c>
      <c r="P41" s="8">
        <f t="shared" si="6"/>
        <v>0.75397142857142863</v>
      </c>
    </row>
    <row r="42" spans="1:16" ht="30" customHeight="1" x14ac:dyDescent="0.25">
      <c r="A42" t="str">
        <f t="shared" si="4"/>
        <v>A-01-02-02-00620</v>
      </c>
      <c r="B42" s="30" t="s">
        <v>84</v>
      </c>
      <c r="C42" s="31">
        <v>20</v>
      </c>
      <c r="D42" s="32" t="s">
        <v>59</v>
      </c>
      <c r="E42" s="33">
        <f>VLOOKUP(A42,'DECRETO DE LIQUIDACIÓN-DESAGREG'!$A$1:$P$500,9,0)</f>
        <v>128000000</v>
      </c>
      <c r="F42" s="33">
        <f>VLOOKUP(A42,'DECRETO DE LIQUIDACIÓN-DESAGREG'!$A$1:$P$500,10,0)</f>
        <v>0</v>
      </c>
      <c r="G42" s="33">
        <f>VLOOKUP(A42,'DECRETO DE LIQUIDACIÓN-DESAGREG'!$A$1:$P$500,11,0)</f>
        <v>99297600</v>
      </c>
      <c r="H42" s="6">
        <f t="shared" si="0"/>
        <v>0.77576250000000002</v>
      </c>
      <c r="I42" s="33">
        <f>VLOOKUP(A42,'DECRETO DE LIQUIDACIÓN-DESAGREG'!$A$1:$P$500,12,0)</f>
        <v>28702400</v>
      </c>
      <c r="J42" s="33">
        <f>VLOOKUP(A42,'DECRETO DE LIQUIDACIÓN-DESAGREG'!$A$1:$P$500,13,0)</f>
        <v>99297600</v>
      </c>
      <c r="K42" s="6">
        <f t="shared" si="1"/>
        <v>0.77576250000000002</v>
      </c>
      <c r="L42" s="33">
        <f>VLOOKUP(A42,'DECRETO DE LIQUIDACIÓN-DESAGREG'!$A$1:$P$500,14,0)</f>
        <v>99297600</v>
      </c>
      <c r="M42" s="6">
        <f t="shared" si="2"/>
        <v>0.77576250000000002</v>
      </c>
      <c r="N42" s="33">
        <f>VLOOKUP(A42,'DECRETO DE LIQUIDACIÓN-DESAGREG'!$A$1:$P$500,15,0)</f>
        <v>99297600</v>
      </c>
      <c r="O42" s="33">
        <f>VLOOKUP(A42,'DECRETO DE LIQUIDACIÓN-DESAGREG'!$A$1:$P$500,16,0)</f>
        <v>99297600</v>
      </c>
      <c r="P42" s="8">
        <f t="shared" si="6"/>
        <v>0.77576250000000002</v>
      </c>
    </row>
    <row r="43" spans="1:16" ht="30" customHeight="1" x14ac:dyDescent="0.25">
      <c r="A43" t="str">
        <f t="shared" si="4"/>
        <v>A-01-02-02-00720</v>
      </c>
      <c r="B43" s="30" t="s">
        <v>85</v>
      </c>
      <c r="C43" s="31">
        <v>20</v>
      </c>
      <c r="D43" s="32" t="s">
        <v>61</v>
      </c>
      <c r="E43" s="33">
        <f>VLOOKUP(A43,'DECRETO DE LIQUIDACIÓN-DESAGREG'!$A$1:$P$500,9,0)</f>
        <v>94700000</v>
      </c>
      <c r="F43" s="33">
        <f>VLOOKUP(A43,'DECRETO DE LIQUIDACIÓN-DESAGREG'!$A$1:$P$500,10,0)</f>
        <v>0</v>
      </c>
      <c r="G43" s="33">
        <f>VLOOKUP(A43,'DECRETO DE LIQUIDACIÓN-DESAGREG'!$A$1:$P$500,11,0)</f>
        <v>66212000</v>
      </c>
      <c r="H43" s="6">
        <f t="shared" si="0"/>
        <v>0.69917634635691661</v>
      </c>
      <c r="I43" s="33">
        <f>VLOOKUP(A43,'DECRETO DE LIQUIDACIÓN-DESAGREG'!$A$1:$P$500,12,0)</f>
        <v>28488000</v>
      </c>
      <c r="J43" s="33">
        <f>VLOOKUP(A43,'DECRETO DE LIQUIDACIÓN-DESAGREG'!$A$1:$P$500,13,0)</f>
        <v>66212000</v>
      </c>
      <c r="K43" s="6">
        <f t="shared" si="1"/>
        <v>0.69917634635691661</v>
      </c>
      <c r="L43" s="33">
        <f>VLOOKUP(A43,'DECRETO DE LIQUIDACIÓN-DESAGREG'!$A$1:$P$500,14,0)</f>
        <v>66212000</v>
      </c>
      <c r="M43" s="6">
        <f t="shared" si="2"/>
        <v>0.69917634635691661</v>
      </c>
      <c r="N43" s="33">
        <f>VLOOKUP(A43,'DECRETO DE LIQUIDACIÓN-DESAGREG'!$A$1:$P$500,15,0)</f>
        <v>66212000</v>
      </c>
      <c r="O43" s="33">
        <f>VLOOKUP(A43,'DECRETO DE LIQUIDACIÓN-DESAGREG'!$A$1:$P$500,16,0)</f>
        <v>66212000</v>
      </c>
      <c r="P43" s="8">
        <f t="shared" si="6"/>
        <v>0.69917634635691661</v>
      </c>
    </row>
    <row r="44" spans="1:16" ht="30" customHeight="1" x14ac:dyDescent="0.25">
      <c r="A44" t="str">
        <f t="shared" si="4"/>
        <v>A-01-02-03-001-00120</v>
      </c>
      <c r="B44" s="30" t="s">
        <v>86</v>
      </c>
      <c r="C44" s="31">
        <v>20</v>
      </c>
      <c r="D44" s="32" t="s">
        <v>63</v>
      </c>
      <c r="E44" s="33">
        <f>VLOOKUP(A44,'DECRETO DE LIQUIDACIÓN-DESAGREG'!$A$1:$P$500,9,0)</f>
        <v>251174452</v>
      </c>
      <c r="F44" s="33">
        <f>VLOOKUP(A44,'DECRETO DE LIQUIDACIÓN-DESAGREG'!$A$1:$P$500,10,0)</f>
        <v>0</v>
      </c>
      <c r="G44" s="33">
        <f>VLOOKUP(A44,'DECRETO DE LIQUIDACIÓN-DESAGREG'!$A$1:$P$500,11,0)</f>
        <v>121720465</v>
      </c>
      <c r="H44" s="6">
        <f t="shared" si="0"/>
        <v>0.48460527745074966</v>
      </c>
      <c r="I44" s="33">
        <f>VLOOKUP(A44,'DECRETO DE LIQUIDACIÓN-DESAGREG'!$A$1:$P$500,12,0)</f>
        <v>129453987</v>
      </c>
      <c r="J44" s="33">
        <f>VLOOKUP(A44,'DECRETO DE LIQUIDACIÓN-DESAGREG'!$A$1:$P$500,13,0)</f>
        <v>121720465</v>
      </c>
      <c r="K44" s="6">
        <f t="shared" si="1"/>
        <v>0.48460527745074966</v>
      </c>
      <c r="L44" s="33">
        <f>VLOOKUP(A44,'DECRETO DE LIQUIDACIÓN-DESAGREG'!$A$1:$P$500,14,0)</f>
        <v>121720465</v>
      </c>
      <c r="M44" s="6">
        <f t="shared" si="2"/>
        <v>0.48460527745074966</v>
      </c>
      <c r="N44" s="33">
        <f>VLOOKUP(A44,'DECRETO DE LIQUIDACIÓN-DESAGREG'!$A$1:$P$500,15,0)</f>
        <v>121720465</v>
      </c>
      <c r="O44" s="33">
        <f>VLOOKUP(A44,'DECRETO DE LIQUIDACIÓN-DESAGREG'!$A$1:$P$500,16,0)</f>
        <v>121720465</v>
      </c>
      <c r="P44" s="8">
        <f t="shared" si="6"/>
        <v>0.48460527745074966</v>
      </c>
    </row>
    <row r="45" spans="1:16" ht="30" customHeight="1" x14ac:dyDescent="0.25">
      <c r="A45" t="str">
        <f t="shared" si="4"/>
        <v>A-01-02-03-001-00220</v>
      </c>
      <c r="B45" s="30" t="s">
        <v>121</v>
      </c>
      <c r="C45" s="31">
        <v>20</v>
      </c>
      <c r="D45" s="32" t="s">
        <v>65</v>
      </c>
      <c r="E45" s="33">
        <f>VLOOKUP(A45,'DECRETO DE LIQUIDACIÓN-DESAGREG'!$A$1:$P$500,9,0)</f>
        <v>18300000</v>
      </c>
      <c r="F45" s="33">
        <f>VLOOKUP(A45,'DECRETO DE LIQUIDACIÓN-DESAGREG'!$A$1:$P$500,10,0)</f>
        <v>0</v>
      </c>
      <c r="G45" s="33">
        <f>VLOOKUP(A45,'DECRETO DE LIQUIDACIÓN-DESAGREG'!$A$1:$P$500,11,0)</f>
        <v>0</v>
      </c>
      <c r="H45" s="6">
        <f t="shared" si="0"/>
        <v>0</v>
      </c>
      <c r="I45" s="33">
        <f>VLOOKUP(A45,'DECRETO DE LIQUIDACIÓN-DESAGREG'!$A$1:$P$500,12,0)</f>
        <v>18300000</v>
      </c>
      <c r="J45" s="33">
        <f>VLOOKUP(A45,'DECRETO DE LIQUIDACIÓN-DESAGREG'!$A$1:$P$500,13,0)</f>
        <v>0</v>
      </c>
      <c r="K45" s="6">
        <f t="shared" si="1"/>
        <v>0</v>
      </c>
      <c r="L45" s="33">
        <f>VLOOKUP(A45,'DECRETO DE LIQUIDACIÓN-DESAGREG'!$A$1:$P$500,14,0)</f>
        <v>0</v>
      </c>
      <c r="M45" s="6">
        <f t="shared" si="2"/>
        <v>0</v>
      </c>
      <c r="N45" s="33">
        <f>VLOOKUP(A45,'DECRETO DE LIQUIDACIÓN-DESAGREG'!$A$1:$P$500,15,0)</f>
        <v>0</v>
      </c>
      <c r="O45" s="33">
        <f>VLOOKUP(A45,'DECRETO DE LIQUIDACIÓN-DESAGREG'!$A$1:$P$500,16,0)</f>
        <v>0</v>
      </c>
      <c r="P45" s="8">
        <f t="shared" si="6"/>
        <v>0</v>
      </c>
    </row>
    <row r="46" spans="1:16" ht="30" customHeight="1" x14ac:dyDescent="0.25">
      <c r="A46" t="str">
        <f t="shared" si="4"/>
        <v>A-01-02-03-001-00320</v>
      </c>
      <c r="B46" s="30" t="s">
        <v>87</v>
      </c>
      <c r="C46" s="31">
        <v>20</v>
      </c>
      <c r="D46" s="32" t="s">
        <v>67</v>
      </c>
      <c r="E46" s="33">
        <f>VLOOKUP(A46,'DECRETO DE LIQUIDACIÓN-DESAGREG'!$A$1:$P$500,9,0)</f>
        <v>139711830</v>
      </c>
      <c r="F46" s="33">
        <f>VLOOKUP(A46,'DECRETO DE LIQUIDACIÓN-DESAGREG'!$A$1:$P$500,10,0)</f>
        <v>0</v>
      </c>
      <c r="G46" s="33">
        <f>VLOOKUP(A46,'DECRETO DE LIQUIDACIÓN-DESAGREG'!$A$1:$P$500,11,0)</f>
        <v>9355062</v>
      </c>
      <c r="H46" s="6">
        <f t="shared" si="0"/>
        <v>6.6959698402060869E-2</v>
      </c>
      <c r="I46" s="33">
        <f>VLOOKUP(A46,'DECRETO DE LIQUIDACIÓN-DESAGREG'!$A$1:$P$500,12,0)</f>
        <v>130356768</v>
      </c>
      <c r="J46" s="33">
        <f>VLOOKUP(A46,'DECRETO DE LIQUIDACIÓN-DESAGREG'!$A$1:$P$500,13,0)</f>
        <v>9355062</v>
      </c>
      <c r="K46" s="6">
        <f t="shared" si="1"/>
        <v>6.6959698402060869E-2</v>
      </c>
      <c r="L46" s="33">
        <f>VLOOKUP(A46,'DECRETO DE LIQUIDACIÓN-DESAGREG'!$A$1:$P$500,14,0)</f>
        <v>9355062</v>
      </c>
      <c r="M46" s="6">
        <f t="shared" si="2"/>
        <v>6.6959698402060869E-2</v>
      </c>
      <c r="N46" s="33">
        <f>VLOOKUP(A46,'DECRETO DE LIQUIDACIÓN-DESAGREG'!$A$1:$P$500,15,0)</f>
        <v>9355062</v>
      </c>
      <c r="O46" s="33">
        <f>VLOOKUP(A46,'DECRETO DE LIQUIDACIÓN-DESAGREG'!$A$1:$P$500,16,0)</f>
        <v>9355062</v>
      </c>
      <c r="P46" s="8">
        <f t="shared" si="6"/>
        <v>6.6959698402060869E-2</v>
      </c>
    </row>
    <row r="47" spans="1:16" ht="30" customHeight="1" x14ac:dyDescent="0.25">
      <c r="A47" t="str">
        <f t="shared" si="4"/>
        <v>A-01-02-03-00220</v>
      </c>
      <c r="B47" s="30" t="s">
        <v>88</v>
      </c>
      <c r="C47" s="31">
        <v>20</v>
      </c>
      <c r="D47" s="32" t="s">
        <v>69</v>
      </c>
      <c r="E47" s="33">
        <f>VLOOKUP(A47,'DECRETO DE LIQUIDACIÓN-DESAGREG'!$A$1:$P$500,9,0)</f>
        <v>98131712</v>
      </c>
      <c r="F47" s="33">
        <f>VLOOKUP(A47,'DECRETO DE LIQUIDACIÓN-DESAGREG'!$A$1:$P$500,10,0)</f>
        <v>0</v>
      </c>
      <c r="G47" s="33">
        <f>VLOOKUP(A47,'DECRETO DE LIQUIDACIÓN-DESAGREG'!$A$1:$P$500,11,0)</f>
        <v>74505370</v>
      </c>
      <c r="H47" s="6">
        <f t="shared" si="0"/>
        <v>0.75923846105935666</v>
      </c>
      <c r="I47" s="33">
        <f>VLOOKUP(A47,'DECRETO DE LIQUIDACIÓN-DESAGREG'!$A$1:$P$500,12,0)</f>
        <v>23626342</v>
      </c>
      <c r="J47" s="33">
        <f>VLOOKUP(A47,'DECRETO DE LIQUIDACIÓN-DESAGREG'!$A$1:$P$500,13,0)</f>
        <v>74505370</v>
      </c>
      <c r="K47" s="6">
        <f t="shared" si="1"/>
        <v>0.75923846105935666</v>
      </c>
      <c r="L47" s="33">
        <f>VLOOKUP(A47,'DECRETO DE LIQUIDACIÓN-DESAGREG'!$A$1:$P$500,14,0)</f>
        <v>74505370</v>
      </c>
      <c r="M47" s="6">
        <f t="shared" si="2"/>
        <v>0.75923846105935666</v>
      </c>
      <c r="N47" s="33">
        <f>VLOOKUP(A47,'DECRETO DE LIQUIDACIÓN-DESAGREG'!$A$1:$P$500,15,0)</f>
        <v>74505370</v>
      </c>
      <c r="O47" s="33">
        <f>VLOOKUP(A47,'DECRETO DE LIQUIDACIÓN-DESAGREG'!$A$1:$P$500,16,0)</f>
        <v>74505370</v>
      </c>
      <c r="P47" s="8">
        <f t="shared" si="6"/>
        <v>0.75923846105935666</v>
      </c>
    </row>
    <row r="48" spans="1:16" ht="30" customHeight="1" thickBot="1" x14ac:dyDescent="0.3">
      <c r="A48" t="str">
        <f t="shared" si="4"/>
        <v>A-01-02-03-01620</v>
      </c>
      <c r="B48" s="30" t="s">
        <v>89</v>
      </c>
      <c r="C48" s="31">
        <v>20</v>
      </c>
      <c r="D48" s="32" t="s">
        <v>71</v>
      </c>
      <c r="E48" s="33">
        <f>VLOOKUP(A48,'DECRETO DE LIQUIDACIÓN-DESAGREG'!$A$1:$P$500,9,0)</f>
        <v>100628643</v>
      </c>
      <c r="F48" s="33">
        <f>VLOOKUP(A48,'DECRETO DE LIQUIDACIÓN-DESAGREG'!$A$1:$P$500,10,0)</f>
        <v>0</v>
      </c>
      <c r="G48" s="33">
        <f>VLOOKUP(A48,'DECRETO DE LIQUIDACIÓN-DESAGREG'!$A$1:$P$500,11,0)</f>
        <v>79559476</v>
      </c>
      <c r="H48" s="6">
        <f t="shared" si="0"/>
        <v>0.79062455408446675</v>
      </c>
      <c r="I48" s="33">
        <f>VLOOKUP(A48,'DECRETO DE LIQUIDACIÓN-DESAGREG'!$A$1:$P$500,12,0)</f>
        <v>21069167</v>
      </c>
      <c r="J48" s="33">
        <f>VLOOKUP(A48,'DECRETO DE LIQUIDACIÓN-DESAGREG'!$A$1:$P$500,13,0)</f>
        <v>79559476</v>
      </c>
      <c r="K48" s="6">
        <f t="shared" si="1"/>
        <v>0.79062455408446675</v>
      </c>
      <c r="L48" s="33">
        <f>VLOOKUP(A48,'DECRETO DE LIQUIDACIÓN-DESAGREG'!$A$1:$P$500,14,0)</f>
        <v>79559476</v>
      </c>
      <c r="M48" s="16">
        <f t="shared" si="2"/>
        <v>0.79062455408446675</v>
      </c>
      <c r="N48" s="33">
        <f>VLOOKUP(A48,'DECRETO DE LIQUIDACIÓN-DESAGREG'!$A$1:$P$500,15,0)</f>
        <v>79559476</v>
      </c>
      <c r="O48" s="33">
        <f>VLOOKUP(A48,'DECRETO DE LIQUIDACIÓN-DESAGREG'!$A$1:$P$500,16,0)</f>
        <v>79559476</v>
      </c>
      <c r="P48" s="8">
        <f t="shared" si="6"/>
        <v>0.79062455408446675</v>
      </c>
    </row>
    <row r="49" spans="1:18" s="37" customFormat="1" ht="30" customHeight="1" thickBot="1" x14ac:dyDescent="0.3">
      <c r="A49" t="str">
        <f t="shared" si="4"/>
        <v>TOTAL PRESUPESTO GASTOS DE PERSONAL</v>
      </c>
      <c r="B49" s="100" t="s">
        <v>23</v>
      </c>
      <c r="C49" s="101"/>
      <c r="D49" s="102"/>
      <c r="E49" s="34">
        <f>SUM(E3:E48)</f>
        <v>237227900000</v>
      </c>
      <c r="F49" s="34">
        <f>SUM(F3:F48)</f>
        <v>5149546384</v>
      </c>
      <c r="G49" s="34">
        <f>SUM(G3:G48)</f>
        <v>183957278508</v>
      </c>
      <c r="H49" s="35">
        <f t="shared" si="0"/>
        <v>0.77544537766426291</v>
      </c>
      <c r="I49" s="34">
        <f>SUM(I3:I48)</f>
        <v>48121075108</v>
      </c>
      <c r="J49" s="34">
        <f>SUM(J3:J48)</f>
        <v>177578790886</v>
      </c>
      <c r="K49" s="35">
        <f t="shared" si="1"/>
        <v>0.7485577829842105</v>
      </c>
      <c r="L49" s="87">
        <f>SUM(L3:L48)</f>
        <v>177570195215</v>
      </c>
      <c r="M49" s="41">
        <f t="shared" si="2"/>
        <v>0.74852154917275748</v>
      </c>
      <c r="N49" s="77">
        <f>SUM(N3:N48)</f>
        <v>177570195215</v>
      </c>
      <c r="O49" s="34">
        <f>SUM(O3:O48)</f>
        <v>177570195215</v>
      </c>
      <c r="P49" s="36">
        <f t="shared" si="6"/>
        <v>0.74852154917275748</v>
      </c>
      <c r="Q49" s="37" t="s">
        <v>123</v>
      </c>
      <c r="R49" s="38" t="s">
        <v>123</v>
      </c>
    </row>
    <row r="50" spans="1:18" s="37" customFormat="1" ht="30" customHeight="1" x14ac:dyDescent="0.25">
      <c r="A50" t="str">
        <f t="shared" si="4"/>
        <v>A-02-01-01-006-00220</v>
      </c>
      <c r="B50" s="30" t="s">
        <v>148</v>
      </c>
      <c r="C50" s="31">
        <v>20</v>
      </c>
      <c r="D50" s="32" t="s">
        <v>149</v>
      </c>
      <c r="E50" s="28">
        <f>VLOOKUP(A50,'DECRETO DE LIQUIDACIÓN-DESAGREG'!$A$1:$P$500,9,0)</f>
        <v>36303557</v>
      </c>
      <c r="F50" s="28">
        <f>VLOOKUP(A50,'DECRETO DE LIQUIDACIÓN-DESAGREG'!$A$1:$P$500,10,0)</f>
        <v>0</v>
      </c>
      <c r="G50" s="28">
        <f>VLOOKUP(A50,'DECRETO DE LIQUIDACIÓN-DESAGREG'!$A$1:$P$500,11,0)</f>
        <v>6302860.54</v>
      </c>
      <c r="H50" s="5">
        <f t="shared" si="0"/>
        <v>0.17361550935628706</v>
      </c>
      <c r="I50" s="28">
        <f>VLOOKUP(A50,'DECRETO DE LIQUIDACIÓN-DESAGREG'!$A$1:$P$500,12,0)</f>
        <v>30000696.460000001</v>
      </c>
      <c r="J50" s="28">
        <f>VLOOKUP(A50,'DECRETO DE LIQUIDACIÓN-DESAGREG'!$A$1:$P$500,13,0)</f>
        <v>6298313.54</v>
      </c>
      <c r="K50" s="5">
        <f t="shared" si="1"/>
        <v>0.17349025992136252</v>
      </c>
      <c r="L50" s="28">
        <f>VLOOKUP(A50,'DECRETO DE LIQUIDACIÓN-DESAGREG'!$A$1:$P$500,14,0)</f>
        <v>6298313.54</v>
      </c>
      <c r="M50" s="5">
        <f t="shared" si="2"/>
        <v>0.17349025992136252</v>
      </c>
      <c r="N50" s="28">
        <f>VLOOKUP(A50,'DECRETO DE LIQUIDACIÓN-DESAGREG'!$A$1:$P$500,15,0)</f>
        <v>6298313.54</v>
      </c>
      <c r="O50" s="28">
        <f>VLOOKUP(A50,'DECRETO DE LIQUIDACIÓN-DESAGREG'!$A$1:$P$500,16,0)</f>
        <v>6298313.54</v>
      </c>
      <c r="P50" s="7">
        <f t="shared" si="6"/>
        <v>0.17349025992136252</v>
      </c>
    </row>
    <row r="51" spans="1:18" s="37" customFormat="1" ht="30" customHeight="1" x14ac:dyDescent="0.25">
      <c r="A51" t="str">
        <f t="shared" si="4"/>
        <v>A-02-02-01-002-00720</v>
      </c>
      <c r="B51" s="30" t="s">
        <v>345</v>
      </c>
      <c r="C51" s="31">
        <v>20</v>
      </c>
      <c r="D51" s="32" t="s">
        <v>346</v>
      </c>
      <c r="E51" s="28">
        <f>VLOOKUP(A51,'DECRETO DE LIQUIDACIÓN-DESAGREG'!$A$1:$P$500,9,0)</f>
        <v>112129440</v>
      </c>
      <c r="F51" s="28">
        <f>VLOOKUP(A51,'DECRETO DE LIQUIDACIÓN-DESAGREG'!$A$1:$P$500,10,0)</f>
        <v>0</v>
      </c>
      <c r="G51" s="28">
        <f>VLOOKUP(A51,'DECRETO DE LIQUIDACIÓN-DESAGREG'!$A$1:$P$500,11,0)</f>
        <v>51692355</v>
      </c>
      <c r="H51" s="5">
        <f t="shared" si="0"/>
        <v>0.46100609260155051</v>
      </c>
      <c r="I51" s="28">
        <f>VLOOKUP(A51,'DECRETO DE LIQUIDACIÓN-DESAGREG'!$A$1:$P$500,12,0)</f>
        <v>60437085</v>
      </c>
      <c r="J51" s="28">
        <f>VLOOKUP(A51,'DECRETO DE LIQUIDACIÓN-DESAGREG'!$A$1:$P$500,13,0)</f>
        <v>19764803</v>
      </c>
      <c r="K51" s="5">
        <f t="shared" si="1"/>
        <v>0.17626774021166966</v>
      </c>
      <c r="L51" s="28">
        <f>VLOOKUP(A51,'DECRETO DE LIQUIDACIÓN-DESAGREG'!$A$1:$P$500,14,0)</f>
        <v>0</v>
      </c>
      <c r="M51" s="5">
        <f t="shared" si="2"/>
        <v>0</v>
      </c>
      <c r="N51" s="28">
        <f>VLOOKUP(A51,'DECRETO DE LIQUIDACIÓN-DESAGREG'!$A$1:$P$500,15,0)</f>
        <v>0</v>
      </c>
      <c r="O51" s="28">
        <f>VLOOKUP(A51,'DECRETO DE LIQUIDACIÓN-DESAGREG'!$A$1:$P$500,16,0)</f>
        <v>0</v>
      </c>
      <c r="P51" s="7">
        <f t="shared" si="6"/>
        <v>0</v>
      </c>
    </row>
    <row r="52" spans="1:18" ht="30" customHeight="1" x14ac:dyDescent="0.25">
      <c r="A52" t="str">
        <f t="shared" si="4"/>
        <v>A-02-02-01-002-00820</v>
      </c>
      <c r="B52" s="30" t="s">
        <v>100</v>
      </c>
      <c r="C52" s="31">
        <v>20</v>
      </c>
      <c r="D52" s="32" t="s">
        <v>101</v>
      </c>
      <c r="E52" s="28">
        <f>VLOOKUP(A52,'DECRETO DE LIQUIDACIÓN-DESAGREG'!$A$1:$P$500,9,0)</f>
        <v>1429552330</v>
      </c>
      <c r="F52" s="28">
        <v>0</v>
      </c>
      <c r="G52" s="28">
        <f>VLOOKUP(A52,'DECRETO DE LIQUIDACIÓN-DESAGREG'!$A$1:$P$500,11,0)</f>
        <v>1429552330</v>
      </c>
      <c r="H52" s="5">
        <f t="shared" si="0"/>
        <v>1</v>
      </c>
      <c r="I52" s="28">
        <f>VLOOKUP(A52,'DECRETO DE LIQUIDACIÓN-DESAGREG'!$A$1:$P$500,12,0)</f>
        <v>0</v>
      </c>
      <c r="J52" s="28">
        <f>VLOOKUP(A52,'DECRETO DE LIQUIDACIÓN-DESAGREG'!$A$1:$P$500,13,0)</f>
        <v>1384081394</v>
      </c>
      <c r="K52" s="5">
        <f t="shared" si="1"/>
        <v>0.96819218503179938</v>
      </c>
      <c r="L52" s="28">
        <f>VLOOKUP(A52,'DECRETO DE LIQUIDACIÓN-DESAGREG'!$A$1:$P$500,14,0)</f>
        <v>1024062116</v>
      </c>
      <c r="M52" s="5">
        <f t="shared" si="2"/>
        <v>0.71635161197631714</v>
      </c>
      <c r="N52" s="28">
        <f>VLOOKUP(A52,'DECRETO DE LIQUIDACIÓN-DESAGREG'!$A$1:$P$500,15,0)</f>
        <v>1024062116</v>
      </c>
      <c r="O52" s="28">
        <f>VLOOKUP(A52,'DECRETO DE LIQUIDACIÓN-DESAGREG'!$A$1:$P$500,16,0)</f>
        <v>686424066</v>
      </c>
      <c r="P52" s="7">
        <f t="shared" si="6"/>
        <v>0.71635161197631714</v>
      </c>
    </row>
    <row r="53" spans="1:18" ht="30" customHeight="1" x14ac:dyDescent="0.25">
      <c r="A53" t="str">
        <f t="shared" si="4"/>
        <v>A-02-02-01-003-00220</v>
      </c>
      <c r="B53" s="30" t="s">
        <v>102</v>
      </c>
      <c r="C53" s="31">
        <v>20</v>
      </c>
      <c r="D53" s="32" t="s">
        <v>103</v>
      </c>
      <c r="E53" s="28">
        <f>VLOOKUP(A53,'DECRETO DE LIQUIDACIÓN-DESAGREG'!$A$1:$P$500,9,0)</f>
        <v>1702000000</v>
      </c>
      <c r="F53" s="28">
        <v>0</v>
      </c>
      <c r="G53" s="28">
        <f>VLOOKUP(A53,'DECRETO DE LIQUIDACIÓN-DESAGREG'!$A$1:$P$500,11,0)</f>
        <v>1602052218</v>
      </c>
      <c r="H53" s="5">
        <f t="shared" si="0"/>
        <v>0.94127627379553469</v>
      </c>
      <c r="I53" s="28">
        <f>VLOOKUP(A53,'DECRETO DE LIQUIDACIÓN-DESAGREG'!$A$1:$P$500,12,0)</f>
        <v>99947782</v>
      </c>
      <c r="J53" s="28">
        <f>VLOOKUP(A53,'DECRETO DE LIQUIDACIÓN-DESAGREG'!$A$1:$P$500,13,0)</f>
        <v>1601313775</v>
      </c>
      <c r="K53" s="5">
        <f t="shared" si="1"/>
        <v>0.94084240599294944</v>
      </c>
      <c r="L53" s="28">
        <f>VLOOKUP(A53,'DECRETO DE LIQUIDACIÓN-DESAGREG'!$A$1:$P$500,14,0)</f>
        <v>45766318</v>
      </c>
      <c r="M53" s="5">
        <f t="shared" si="2"/>
        <v>2.6889728554641598E-2</v>
      </c>
      <c r="N53" s="28">
        <f>VLOOKUP(A53,'DECRETO DE LIQUIDACIÓN-DESAGREG'!$A$1:$P$500,15,0)</f>
        <v>45766318</v>
      </c>
      <c r="O53" s="28">
        <f>VLOOKUP(A53,'DECRETO DE LIQUIDACIÓN-DESAGREG'!$A$1:$P$500,16,0)</f>
        <v>45766318</v>
      </c>
      <c r="P53" s="7">
        <f t="shared" si="6"/>
        <v>2.6889728554641598E-2</v>
      </c>
    </row>
    <row r="54" spans="1:18" ht="30" customHeight="1" x14ac:dyDescent="0.25">
      <c r="A54" t="str">
        <f t="shared" si="4"/>
        <v>A-02-02-01-003-00320</v>
      </c>
      <c r="B54" s="30" t="s">
        <v>104</v>
      </c>
      <c r="C54" s="31">
        <v>20</v>
      </c>
      <c r="D54" s="32" t="s">
        <v>105</v>
      </c>
      <c r="E54" s="28">
        <f>VLOOKUP(A54,'DECRETO DE LIQUIDACIÓN-DESAGREG'!$A$1:$P$500,9,0)</f>
        <v>124791103</v>
      </c>
      <c r="F54" s="28">
        <v>0</v>
      </c>
      <c r="G54" s="28">
        <f>VLOOKUP(A54,'DECRETO DE LIQUIDACIÓN-DESAGREG'!$A$1:$P$500,11,0)</f>
        <v>109778509.70999999</v>
      </c>
      <c r="H54" s="5">
        <f t="shared" si="0"/>
        <v>0.8796982082128082</v>
      </c>
      <c r="I54" s="28">
        <f>VLOOKUP(A54,'DECRETO DE LIQUIDACIÓN-DESAGREG'!$A$1:$P$500,12,0)</f>
        <v>15012593.289999999</v>
      </c>
      <c r="J54" s="28">
        <f>VLOOKUP(A54,'DECRETO DE LIQUIDACIÓN-DESAGREG'!$A$1:$P$500,13,0)</f>
        <v>75778509.709999993</v>
      </c>
      <c r="K54" s="5">
        <f t="shared" si="1"/>
        <v>0.60724288741962629</v>
      </c>
      <c r="L54" s="28">
        <f>VLOOKUP(A54,'DECRETO DE LIQUIDACIÓN-DESAGREG'!$A$1:$P$500,14,0)</f>
        <v>47824317.82</v>
      </c>
      <c r="M54" s="5">
        <f t="shared" si="2"/>
        <v>0.38323499568715247</v>
      </c>
      <c r="N54" s="28">
        <f>VLOOKUP(A54,'DECRETO DE LIQUIDACIÓN-DESAGREG'!$A$1:$P$500,15,0)</f>
        <v>47824317.82</v>
      </c>
      <c r="O54" s="28">
        <f>VLOOKUP(A54,'DECRETO DE LIQUIDACIÓN-DESAGREG'!$A$1:$P$500,16,0)</f>
        <v>47824317.82</v>
      </c>
      <c r="P54" s="7">
        <f t="shared" si="6"/>
        <v>0.38323499568715247</v>
      </c>
    </row>
    <row r="55" spans="1:18" ht="30" customHeight="1" x14ac:dyDescent="0.25">
      <c r="A55" t="str">
        <f t="shared" si="4"/>
        <v>A-02-02-01-003-00520</v>
      </c>
      <c r="B55" s="30" t="s">
        <v>106</v>
      </c>
      <c r="C55" s="31">
        <v>20</v>
      </c>
      <c r="D55" s="32" t="s">
        <v>107</v>
      </c>
      <c r="E55" s="28">
        <f>VLOOKUP(A55,'DECRETO DE LIQUIDACIÓN-DESAGREG'!$A$1:$P$500,9,0)</f>
        <v>3398249935</v>
      </c>
      <c r="F55" s="28">
        <v>0</v>
      </c>
      <c r="G55" s="28">
        <f>VLOOKUP(A55,'DECRETO DE LIQUIDACIÓN-DESAGREG'!$A$1:$P$500,11,0)</f>
        <v>3323249935</v>
      </c>
      <c r="H55" s="5">
        <f t="shared" si="0"/>
        <v>0.97792981639533227</v>
      </c>
      <c r="I55" s="28">
        <f>VLOOKUP(A55,'DECRETO DE LIQUIDACIÓN-DESAGREG'!$A$1:$P$500,12,0)</f>
        <v>75000000</v>
      </c>
      <c r="J55" s="28">
        <f>VLOOKUP(A55,'DECRETO DE LIQUIDACIÓN-DESAGREG'!$A$1:$P$500,13,0)</f>
        <v>3321451480</v>
      </c>
      <c r="K55" s="5">
        <f t="shared" si="1"/>
        <v>0.97740058663460261</v>
      </c>
      <c r="L55" s="28">
        <f>VLOOKUP(A55,'DECRETO DE LIQUIDACIÓN-DESAGREG'!$A$1:$P$500,14,0)</f>
        <v>2790407734.4299998</v>
      </c>
      <c r="M55" s="5">
        <f t="shared" si="2"/>
        <v>0.82113081374339814</v>
      </c>
      <c r="N55" s="28">
        <f>VLOOKUP(A55,'DECRETO DE LIQUIDACIÓN-DESAGREG'!$A$1:$P$500,15,0)</f>
        <v>2790407734.4299998</v>
      </c>
      <c r="O55" s="28">
        <f>VLOOKUP(A55,'DECRETO DE LIQUIDACIÓN-DESAGREG'!$A$1:$P$500,16,0)</f>
        <v>2790407734.4299998</v>
      </c>
      <c r="P55" s="7">
        <f t="shared" si="6"/>
        <v>0.82113081374339814</v>
      </c>
    </row>
    <row r="56" spans="1:18" ht="30" customHeight="1" x14ac:dyDescent="0.25">
      <c r="A56" t="str">
        <f t="shared" si="4"/>
        <v>A-02-02-01-003-00620</v>
      </c>
      <c r="B56" s="30" t="s">
        <v>108</v>
      </c>
      <c r="C56" s="31">
        <v>20</v>
      </c>
      <c r="D56" s="32" t="s">
        <v>109</v>
      </c>
      <c r="E56" s="28">
        <f>VLOOKUP(A56,'DECRETO DE LIQUIDACIÓN-DESAGREG'!$A$1:$P$500,9,0)</f>
        <v>113450218</v>
      </c>
      <c r="F56" s="28">
        <v>0</v>
      </c>
      <c r="G56" s="28">
        <f>VLOOKUP(A56,'DECRETO DE LIQUIDACIÓN-DESAGREG'!$A$1:$P$500,11,0)</f>
        <v>4994898</v>
      </c>
      <c r="H56" s="5">
        <f t="shared" si="0"/>
        <v>4.4027222583212663E-2</v>
      </c>
      <c r="I56" s="28">
        <f>VLOOKUP(A56,'DECRETO DE LIQUIDACIÓN-DESAGREG'!$A$1:$P$500,12,0)</f>
        <v>108455320</v>
      </c>
      <c r="J56" s="28">
        <f>VLOOKUP(A56,'DECRETO DE LIQUIDACIÓN-DESAGREG'!$A$1:$P$500,13,0)</f>
        <v>4994898</v>
      </c>
      <c r="K56" s="5">
        <f t="shared" si="1"/>
        <v>4.4027222583212663E-2</v>
      </c>
      <c r="L56" s="28">
        <f>VLOOKUP(A56,'DECRETO DE LIQUIDACIÓN-DESAGREG'!$A$1:$P$500,14,0)</f>
        <v>4544680</v>
      </c>
      <c r="M56" s="5">
        <f t="shared" si="2"/>
        <v>4.0058803589077284E-2</v>
      </c>
      <c r="N56" s="28">
        <f>VLOOKUP(A56,'DECRETO DE LIQUIDACIÓN-DESAGREG'!$A$1:$P$500,15,0)</f>
        <v>4544680</v>
      </c>
      <c r="O56" s="28">
        <f>VLOOKUP(A56,'DECRETO DE LIQUIDACIÓN-DESAGREG'!$A$1:$P$500,16,0)</f>
        <v>4544680</v>
      </c>
      <c r="P56" s="7">
        <f t="shared" si="6"/>
        <v>4.0058803589077284E-2</v>
      </c>
    </row>
    <row r="57" spans="1:18" ht="30" customHeight="1" x14ac:dyDescent="0.25">
      <c r="A57" t="s">
        <v>225</v>
      </c>
      <c r="B57" s="30" t="s">
        <v>162</v>
      </c>
      <c r="C57" s="31">
        <v>20</v>
      </c>
      <c r="D57" s="32" t="s">
        <v>163</v>
      </c>
      <c r="E57" s="28">
        <f>VLOOKUP(A57,'DECRETO DE LIQUIDACIÓN-DESAGREG'!$A$1:$P$500,9,0)</f>
        <v>10000000</v>
      </c>
      <c r="F57" s="28">
        <v>0</v>
      </c>
      <c r="G57" s="28">
        <f>VLOOKUP(A57,'DECRETO DE LIQUIDACIÓN-DESAGREG'!$A$1:$P$500,11,0)</f>
        <v>4113000</v>
      </c>
      <c r="H57" s="5">
        <f t="shared" si="0"/>
        <v>0.4113</v>
      </c>
      <c r="I57" s="28">
        <f>VLOOKUP(A57,'DECRETO DE LIQUIDACIÓN-DESAGREG'!$A$1:$P$500,12,0)</f>
        <v>5887000</v>
      </c>
      <c r="J57" s="28">
        <f>VLOOKUP(A57,'DECRETO DE LIQUIDACIÓN-DESAGREG'!$A$1:$P$500,13,0)</f>
        <v>4113000</v>
      </c>
      <c r="K57" s="5">
        <f t="shared" si="1"/>
        <v>0.4113</v>
      </c>
      <c r="L57" s="28">
        <f>VLOOKUP(A57,'DECRETO DE LIQUIDACIÓN-DESAGREG'!$A$1:$P$500,14,0)</f>
        <v>4113000</v>
      </c>
      <c r="M57" s="5">
        <f t="shared" si="2"/>
        <v>0.4113</v>
      </c>
      <c r="N57" s="28">
        <f>VLOOKUP(A57,'DECRETO DE LIQUIDACIÓN-DESAGREG'!$A$1:$P$500,15,0)</f>
        <v>4113000</v>
      </c>
      <c r="O57" s="28">
        <f>VLOOKUP(A57,'DECRETO DE LIQUIDACIÓN-DESAGREG'!$A$1:$P$500,16,0)</f>
        <v>4113000</v>
      </c>
      <c r="P57" s="7">
        <f t="shared" si="6"/>
        <v>0.4113</v>
      </c>
    </row>
    <row r="58" spans="1:18" ht="30" customHeight="1" x14ac:dyDescent="0.25">
      <c r="A58" t="str">
        <f t="shared" si="4"/>
        <v>A-02-02-01-003-00820</v>
      </c>
      <c r="B58" s="30" t="s">
        <v>119</v>
      </c>
      <c r="C58" s="31" t="s">
        <v>12</v>
      </c>
      <c r="D58" s="32" t="s">
        <v>120</v>
      </c>
      <c r="E58" s="28">
        <f>VLOOKUP(A58,'DECRETO DE LIQUIDACIÓN-DESAGREG'!$A$1:$P$500,9,0)</f>
        <v>7154888571</v>
      </c>
      <c r="F58" s="28">
        <v>0</v>
      </c>
      <c r="G58" s="28">
        <f>VLOOKUP(A58,'DECRETO DE LIQUIDACIÓN-DESAGREG'!$A$1:$P$500,11,0)</f>
        <v>6571550909</v>
      </c>
      <c r="H58" s="5">
        <f t="shared" si="0"/>
        <v>0.91847005635218859</v>
      </c>
      <c r="I58" s="28">
        <f>VLOOKUP(A58,'DECRETO DE LIQUIDACIÓN-DESAGREG'!$A$1:$P$500,12,0)</f>
        <v>583337662</v>
      </c>
      <c r="J58" s="28">
        <f>VLOOKUP(A58,'DECRETO DE LIQUIDACIÓN-DESAGREG'!$A$1:$P$500,13,0)</f>
        <v>5559236916</v>
      </c>
      <c r="K58" s="5">
        <f t="shared" si="1"/>
        <v>0.77698441573675203</v>
      </c>
      <c r="L58" s="28">
        <f>VLOOKUP(A58,'DECRETO DE LIQUIDACIÓN-DESAGREG'!$A$1:$P$500,14,0)</f>
        <v>100820660</v>
      </c>
      <c r="M58" s="5">
        <f t="shared" si="2"/>
        <v>1.4091157255564197E-2</v>
      </c>
      <c r="N58" s="28">
        <f>VLOOKUP(A58,'DECRETO DE LIQUIDACIÓN-DESAGREG'!$A$1:$P$500,15,0)</f>
        <v>100820660</v>
      </c>
      <c r="O58" s="28">
        <f>VLOOKUP(A58,'DECRETO DE LIQUIDACIÓN-DESAGREG'!$A$1:$P$500,16,0)</f>
        <v>0</v>
      </c>
      <c r="P58" s="7">
        <f t="shared" si="6"/>
        <v>1.4091157255564197E-2</v>
      </c>
    </row>
    <row r="59" spans="1:18" ht="30" customHeight="1" x14ac:dyDescent="0.25">
      <c r="A59" t="str">
        <f t="shared" si="4"/>
        <v>A-02-02-01-004-00220</v>
      </c>
      <c r="B59" s="30" t="s">
        <v>165</v>
      </c>
      <c r="C59" s="31">
        <v>20</v>
      </c>
      <c r="D59" s="32" t="s">
        <v>166</v>
      </c>
      <c r="E59" s="28">
        <f>VLOOKUP(A59,'DECRETO DE LIQUIDACIÓN-DESAGREG'!$A$1:$P$500,9,0)</f>
        <v>29135400</v>
      </c>
      <c r="F59" s="28">
        <v>0</v>
      </c>
      <c r="G59" s="28">
        <f>VLOOKUP(A59,'DECRETO DE LIQUIDACIÓN-DESAGREG'!$A$1:$P$500,11,0)</f>
        <v>12495750</v>
      </c>
      <c r="H59" s="5">
        <f t="shared" si="0"/>
        <v>0.42888547951975947</v>
      </c>
      <c r="I59" s="28">
        <f>VLOOKUP(A59,'DECRETO DE LIQUIDACIÓN-DESAGREG'!$A$1:$P$500,12,0)</f>
        <v>16639650</v>
      </c>
      <c r="J59" s="28">
        <f>VLOOKUP(A59,'DECRETO DE LIQUIDACIÓN-DESAGREG'!$A$1:$P$500,13,0)</f>
        <v>12495750</v>
      </c>
      <c r="K59" s="5">
        <f t="shared" si="1"/>
        <v>0.42888547951975947</v>
      </c>
      <c r="L59" s="28">
        <f>VLOOKUP(A59,'DECRETO DE LIQUIDACIÓN-DESAGREG'!$A$1:$P$500,14,0)</f>
        <v>5495750</v>
      </c>
      <c r="M59" s="5">
        <f t="shared" si="2"/>
        <v>0.18862792341962012</v>
      </c>
      <c r="N59" s="28">
        <f>VLOOKUP(A59,'DECRETO DE LIQUIDACIÓN-DESAGREG'!$A$1:$P$500,15,0)</f>
        <v>5495750</v>
      </c>
      <c r="O59" s="28">
        <f>VLOOKUP(A59,'DECRETO DE LIQUIDACIÓN-DESAGREG'!$A$1:$P$500,16,0)</f>
        <v>5495750</v>
      </c>
      <c r="P59" s="7">
        <f t="shared" si="6"/>
        <v>0.18862792341962012</v>
      </c>
    </row>
    <row r="60" spans="1:18" ht="30" customHeight="1" x14ac:dyDescent="0.25">
      <c r="A60" t="str">
        <f t="shared" si="4"/>
        <v>A-02-02-01-004-00320</v>
      </c>
      <c r="B60" s="30" t="s">
        <v>347</v>
      </c>
      <c r="C60" s="31">
        <v>20</v>
      </c>
      <c r="D60" s="32" t="s">
        <v>348</v>
      </c>
      <c r="E60" s="28">
        <f>VLOOKUP(A60,'DECRETO DE LIQUIDACIÓN-DESAGREG'!$A$1:$P$500,9,0)</f>
        <v>2098437</v>
      </c>
      <c r="F60" s="28">
        <v>0</v>
      </c>
      <c r="G60" s="28">
        <f>VLOOKUP(A60,'DECRETO DE LIQUIDACIÓN-DESAGREG'!$A$1:$P$500,11,0)</f>
        <v>2098437</v>
      </c>
      <c r="H60" s="5">
        <f t="shared" si="0"/>
        <v>1</v>
      </c>
      <c r="I60" s="28">
        <f>VLOOKUP(A60,'DECRETO DE LIQUIDACIÓN-DESAGREG'!$A$1:$P$500,12,0)</f>
        <v>0</v>
      </c>
      <c r="J60" s="28">
        <f>VLOOKUP(A60,'DECRETO DE LIQUIDACIÓN-DESAGREG'!$A$1:$P$500,13,0)</f>
        <v>2098437</v>
      </c>
      <c r="K60" s="5">
        <f t="shared" si="1"/>
        <v>1</v>
      </c>
      <c r="L60" s="28">
        <f>VLOOKUP(A60,'DECRETO DE LIQUIDACIÓN-DESAGREG'!$A$1:$P$500,14,0)</f>
        <v>0</v>
      </c>
      <c r="M60" s="5">
        <f t="shared" si="2"/>
        <v>0</v>
      </c>
      <c r="N60" s="28">
        <f>VLOOKUP(A60,'DECRETO DE LIQUIDACIÓN-DESAGREG'!$A$1:$P$500,15,0)</f>
        <v>0</v>
      </c>
      <c r="O60" s="28">
        <f>VLOOKUP(A60,'DECRETO DE LIQUIDACIÓN-DESAGREG'!$A$1:$P$500,16,0)</f>
        <v>0</v>
      </c>
      <c r="P60" s="7">
        <f t="shared" si="6"/>
        <v>0</v>
      </c>
    </row>
    <row r="61" spans="1:18" ht="30" customHeight="1" x14ac:dyDescent="0.25">
      <c r="A61" t="s">
        <v>226</v>
      </c>
      <c r="B61" s="30" t="s">
        <v>167</v>
      </c>
      <c r="C61" s="31">
        <v>20</v>
      </c>
      <c r="D61" s="32" t="s">
        <v>168</v>
      </c>
      <c r="E61" s="28">
        <f>VLOOKUP(A61,'DECRETO DE LIQUIDACIÓN-DESAGREG'!$A$1:$P$500,9,0)</f>
        <v>60000000</v>
      </c>
      <c r="F61" s="28">
        <v>0</v>
      </c>
      <c r="G61" s="28">
        <f>VLOOKUP(A61,'DECRETO DE LIQUIDACIÓN-DESAGREG'!$A$1:$P$500,11,0)</f>
        <v>0</v>
      </c>
      <c r="H61" s="5">
        <f t="shared" si="0"/>
        <v>0</v>
      </c>
      <c r="I61" s="28">
        <f>VLOOKUP(A61,'DECRETO DE LIQUIDACIÓN-DESAGREG'!$A$1:$P$500,12,0)</f>
        <v>60000000</v>
      </c>
      <c r="J61" s="28">
        <f>VLOOKUP(A61,'DECRETO DE LIQUIDACIÓN-DESAGREG'!$A$1:$P$500,13,0)</f>
        <v>0</v>
      </c>
      <c r="K61" s="5">
        <f t="shared" si="1"/>
        <v>0</v>
      </c>
      <c r="L61" s="28">
        <f>VLOOKUP(A61,'DECRETO DE LIQUIDACIÓN-DESAGREG'!$A$1:$P$500,14,0)</f>
        <v>0</v>
      </c>
      <c r="M61" s="5">
        <f t="shared" si="2"/>
        <v>0</v>
      </c>
      <c r="N61" s="28">
        <f>VLOOKUP(A61,'DECRETO DE LIQUIDACIÓN-DESAGREG'!$A$1:$P$500,15,0)</f>
        <v>0</v>
      </c>
      <c r="O61" s="28">
        <f>VLOOKUP(A61,'DECRETO DE LIQUIDACIÓN-DESAGREG'!$A$1:$P$500,16,0)</f>
        <v>0</v>
      </c>
      <c r="P61" s="7">
        <f t="shared" si="6"/>
        <v>0</v>
      </c>
    </row>
    <row r="62" spans="1:18" ht="30" customHeight="1" x14ac:dyDescent="0.25">
      <c r="A62" t="s">
        <v>227</v>
      </c>
      <c r="B62" s="30" t="s">
        <v>169</v>
      </c>
      <c r="C62" s="31">
        <v>20</v>
      </c>
      <c r="D62" s="32" t="s">
        <v>170</v>
      </c>
      <c r="E62" s="28">
        <f>VLOOKUP(A62,'DECRETO DE LIQUIDACIÓN-DESAGREG'!$A$1:$P$500,9,0)</f>
        <v>485353511</v>
      </c>
      <c r="F62" s="28">
        <v>0</v>
      </c>
      <c r="G62" s="28">
        <f>VLOOKUP(A62,'DECRETO DE LIQUIDACIÓN-DESAGREG'!$A$1:$P$500,11,0)</f>
        <v>353998765.67000002</v>
      </c>
      <c r="H62" s="5">
        <f t="shared" si="0"/>
        <v>0.72936273797759754</v>
      </c>
      <c r="I62" s="28">
        <f>VLOOKUP(A62,'DECRETO DE LIQUIDACIÓN-DESAGREG'!$A$1:$P$500,12,0)</f>
        <v>131354745.33</v>
      </c>
      <c r="J62" s="28">
        <f>VLOOKUP(A62,'DECRETO DE LIQUIDACIÓN-DESAGREG'!$A$1:$P$500,13,0)</f>
        <v>315575142.67000002</v>
      </c>
      <c r="K62" s="5">
        <f t="shared" si="1"/>
        <v>0.65019647641943201</v>
      </c>
      <c r="L62" s="28">
        <f>VLOOKUP(A62,'DECRETO DE LIQUIDACIÓN-DESAGREG'!$A$1:$P$500,14,0)</f>
        <v>64771355.670000002</v>
      </c>
      <c r="M62" s="5">
        <f t="shared" si="2"/>
        <v>0.13345191536071943</v>
      </c>
      <c r="N62" s="28">
        <f>VLOOKUP(A62,'DECRETO DE LIQUIDACIÓN-DESAGREG'!$A$1:$P$500,15,0)</f>
        <v>64771355.670000002</v>
      </c>
      <c r="O62" s="28">
        <f>VLOOKUP(A62,'DECRETO DE LIQUIDACIÓN-DESAGREG'!$A$1:$P$500,16,0)</f>
        <v>64771355.670000002</v>
      </c>
      <c r="P62" s="7">
        <f t="shared" si="6"/>
        <v>0.13345191536071943</v>
      </c>
    </row>
    <row r="63" spans="1:18" ht="30" customHeight="1" x14ac:dyDescent="0.25">
      <c r="A63" t="s">
        <v>228</v>
      </c>
      <c r="B63" s="30" t="s">
        <v>171</v>
      </c>
      <c r="C63" s="31">
        <v>20</v>
      </c>
      <c r="D63" s="32" t="s">
        <v>172</v>
      </c>
      <c r="E63" s="28">
        <f>VLOOKUP(A63,'DECRETO DE LIQUIDACIÓN-DESAGREG'!$A$1:$P$500,9,0)</f>
        <v>133887500</v>
      </c>
      <c r="F63" s="28">
        <v>0</v>
      </c>
      <c r="G63" s="28">
        <f>VLOOKUP(A63,'DECRETO DE LIQUIDACIÓN-DESAGREG'!$A$1:$P$500,11,0)</f>
        <v>133887500</v>
      </c>
      <c r="H63" s="5">
        <f t="shared" si="0"/>
        <v>1</v>
      </c>
      <c r="I63" s="28">
        <f>VLOOKUP(A63,'DECRETO DE LIQUIDACIÓN-DESAGREG'!$A$1:$P$500,12,0)</f>
        <v>0</v>
      </c>
      <c r="J63" s="28">
        <f>VLOOKUP(A63,'DECRETO DE LIQUIDACIÓN-DESAGREG'!$A$1:$P$500,13,0)</f>
        <v>0</v>
      </c>
      <c r="K63" s="5">
        <f t="shared" si="1"/>
        <v>0</v>
      </c>
      <c r="L63" s="28">
        <f>VLOOKUP(A63,'DECRETO DE LIQUIDACIÓN-DESAGREG'!$A$1:$P$500,14,0)</f>
        <v>0</v>
      </c>
      <c r="M63" s="5">
        <f t="shared" si="2"/>
        <v>0</v>
      </c>
      <c r="N63" s="28">
        <f>VLOOKUP(A63,'DECRETO DE LIQUIDACIÓN-DESAGREG'!$A$1:$P$500,15,0)</f>
        <v>0</v>
      </c>
      <c r="O63" s="28">
        <f>VLOOKUP(A63,'DECRETO DE LIQUIDACIÓN-DESAGREG'!$A$1:$P$500,16,0)</f>
        <v>0</v>
      </c>
      <c r="P63" s="7">
        <f t="shared" si="6"/>
        <v>0</v>
      </c>
    </row>
    <row r="64" spans="1:18" ht="30" customHeight="1" x14ac:dyDescent="0.25">
      <c r="A64" t="s">
        <v>229</v>
      </c>
      <c r="B64" s="30" t="s">
        <v>173</v>
      </c>
      <c r="C64" s="31">
        <v>20</v>
      </c>
      <c r="D64" s="32" t="s">
        <v>174</v>
      </c>
      <c r="E64" s="28">
        <f>VLOOKUP(A64,'DECRETO DE LIQUIDACIÓN-DESAGREG'!$A$1:$P$500,9,0)</f>
        <v>131444435</v>
      </c>
      <c r="F64" s="28">
        <v>0</v>
      </c>
      <c r="G64" s="28">
        <f>VLOOKUP(A64,'DECRETO DE LIQUIDACIÓN-DESAGREG'!$A$1:$P$500,11,0)</f>
        <v>128447670</v>
      </c>
      <c r="H64" s="5">
        <f t="shared" si="0"/>
        <v>0.97720127900431841</v>
      </c>
      <c r="I64" s="28">
        <f>VLOOKUP(A64,'DECRETO DE LIQUIDACIÓN-DESAGREG'!$A$1:$P$500,12,0)</f>
        <v>2996765</v>
      </c>
      <c r="J64" s="28">
        <f>VLOOKUP(A64,'DECRETO DE LIQUIDACIÓN-DESAGREG'!$A$1:$P$500,13,0)</f>
        <v>128447670</v>
      </c>
      <c r="K64" s="5">
        <f t="shared" si="1"/>
        <v>0.97720127900431841</v>
      </c>
      <c r="L64" s="28">
        <f>VLOOKUP(A64,'DECRETO DE LIQUIDACIÓN-DESAGREG'!$A$1:$P$500,14,0)</f>
        <v>0</v>
      </c>
      <c r="M64" s="5">
        <f t="shared" si="2"/>
        <v>0</v>
      </c>
      <c r="N64" s="28">
        <f>VLOOKUP(A64,'DECRETO DE LIQUIDACIÓN-DESAGREG'!$A$1:$P$500,15,0)</f>
        <v>0</v>
      </c>
      <c r="O64" s="28">
        <f>VLOOKUP(A64,'DECRETO DE LIQUIDACIÓN-DESAGREG'!$A$1:$P$500,16,0)</f>
        <v>0</v>
      </c>
      <c r="P64" s="7">
        <f t="shared" si="6"/>
        <v>0</v>
      </c>
    </row>
    <row r="65" spans="1:17" ht="30" customHeight="1" x14ac:dyDescent="0.25">
      <c r="A65" t="s">
        <v>230</v>
      </c>
      <c r="B65" s="30" t="s">
        <v>175</v>
      </c>
      <c r="C65" s="31">
        <v>20</v>
      </c>
      <c r="D65" s="32" t="s">
        <v>176</v>
      </c>
      <c r="E65" s="28">
        <f>VLOOKUP(A65,'DECRETO DE LIQUIDACIÓN-DESAGREG'!$A$1:$P$500,9,0)</f>
        <v>4370484132</v>
      </c>
      <c r="F65" s="28">
        <v>0</v>
      </c>
      <c r="G65" s="28">
        <f>VLOOKUP(A65,'DECRETO DE LIQUIDACIÓN-DESAGREG'!$A$1:$P$500,11,0)</f>
        <v>3654728619.1100001</v>
      </c>
      <c r="H65" s="5">
        <f t="shared" si="0"/>
        <v>0.83622969646558143</v>
      </c>
      <c r="I65" s="28">
        <f>VLOOKUP(A65,'DECRETO DE LIQUIDACIÓN-DESAGREG'!$A$1:$P$500,12,0)</f>
        <v>715755512.88999999</v>
      </c>
      <c r="J65" s="28">
        <f>VLOOKUP(A65,'DECRETO DE LIQUIDACIÓN-DESAGREG'!$A$1:$P$500,13,0)</f>
        <v>3045057474.4499998</v>
      </c>
      <c r="K65" s="5">
        <f t="shared" si="1"/>
        <v>0.69673230298551281</v>
      </c>
      <c r="L65" s="28">
        <f>VLOOKUP(A65,'DECRETO DE LIQUIDACIÓN-DESAGREG'!$A$1:$P$500,14,0)</f>
        <v>861934952</v>
      </c>
      <c r="M65" s="5">
        <f t="shared" si="2"/>
        <v>0.19721727066551903</v>
      </c>
      <c r="N65" s="28">
        <f>VLOOKUP(A65,'DECRETO DE LIQUIDACIÓN-DESAGREG'!$A$1:$P$500,15,0)</f>
        <v>861934952</v>
      </c>
      <c r="O65" s="28">
        <f>VLOOKUP(A65,'DECRETO DE LIQUIDACIÓN-DESAGREG'!$A$1:$P$500,16,0)</f>
        <v>861934952</v>
      </c>
      <c r="P65" s="7">
        <f t="shared" si="6"/>
        <v>0.19721727066551903</v>
      </c>
    </row>
    <row r="66" spans="1:17" ht="30" customHeight="1" x14ac:dyDescent="0.25">
      <c r="A66" t="s">
        <v>231</v>
      </c>
      <c r="B66" s="30" t="s">
        <v>177</v>
      </c>
      <c r="C66" s="31">
        <v>20</v>
      </c>
      <c r="D66" s="32" t="s">
        <v>178</v>
      </c>
      <c r="E66" s="28">
        <f>VLOOKUP(A66,'DECRETO DE LIQUIDACIÓN-DESAGREG'!$A$1:$P$500,9,0)</f>
        <v>860647913</v>
      </c>
      <c r="F66" s="28">
        <v>0</v>
      </c>
      <c r="G66" s="28">
        <f>VLOOKUP(A66,'DECRETO DE LIQUIDACIÓN-DESAGREG'!$A$1:$P$500,11,0)</f>
        <v>706503100</v>
      </c>
      <c r="H66" s="5">
        <f t="shared" si="0"/>
        <v>0.82089677942436379</v>
      </c>
      <c r="I66" s="28">
        <f>VLOOKUP(A66,'DECRETO DE LIQUIDACIÓN-DESAGREG'!$A$1:$P$500,12,0)</f>
        <v>154144813</v>
      </c>
      <c r="J66" s="28">
        <f>VLOOKUP(A66,'DECRETO DE LIQUIDACIÓN-DESAGREG'!$A$1:$P$500,13,0)</f>
        <v>606861497</v>
      </c>
      <c r="K66" s="5">
        <f t="shared" si="1"/>
        <v>0.70512167383830049</v>
      </c>
      <c r="L66" s="28">
        <f>VLOOKUP(A66,'DECRETO DE LIQUIDACIÓN-DESAGREG'!$A$1:$P$500,14,0)</f>
        <v>606861497</v>
      </c>
      <c r="M66" s="5">
        <f t="shared" si="2"/>
        <v>0.70512167383830049</v>
      </c>
      <c r="N66" s="28">
        <f>VLOOKUP(A66,'DECRETO DE LIQUIDACIÓN-DESAGREG'!$A$1:$P$500,15,0)</f>
        <v>606861497</v>
      </c>
      <c r="O66" s="28">
        <f>VLOOKUP(A66,'DECRETO DE LIQUIDACIÓN-DESAGREG'!$A$1:$P$500,16,0)</f>
        <v>605650025</v>
      </c>
      <c r="P66" s="7">
        <f t="shared" si="6"/>
        <v>0.70512167383830049</v>
      </c>
    </row>
    <row r="67" spans="1:17" ht="30" customHeight="1" x14ac:dyDescent="0.25">
      <c r="A67" t="s">
        <v>232</v>
      </c>
      <c r="B67" s="30" t="s">
        <v>177</v>
      </c>
      <c r="C67" s="31">
        <v>26</v>
      </c>
      <c r="D67" s="32" t="s">
        <v>178</v>
      </c>
      <c r="E67" s="28">
        <f>VLOOKUP(A67,'DECRETO DE LIQUIDACIÓN-DESAGREG'!$A$1:$P$500,9,0)</f>
        <v>67000000</v>
      </c>
      <c r="F67" s="28">
        <v>0</v>
      </c>
      <c r="G67" s="28">
        <f>VLOOKUP(A67,'DECRETO DE LIQUIDACIÓN-DESAGREG'!$A$1:$P$500,11,0)</f>
        <v>67000000</v>
      </c>
      <c r="H67" s="5">
        <f t="shared" ref="H67:H127" si="7">G67/E67</f>
        <v>1</v>
      </c>
      <c r="I67" s="28">
        <f>VLOOKUP(A67,'DECRETO DE LIQUIDACIÓN-DESAGREG'!$A$1:$P$500,12,0)</f>
        <v>0</v>
      </c>
      <c r="J67" s="28">
        <f>VLOOKUP(A67,'DECRETO DE LIQUIDACIÓN-DESAGREG'!$A$1:$P$500,13,0)</f>
        <v>47884832</v>
      </c>
      <c r="K67" s="5">
        <f t="shared" ref="K67:K127" si="8">J67/E67</f>
        <v>0.71469898507462681</v>
      </c>
      <c r="L67" s="28">
        <f>VLOOKUP(A67,'DECRETO DE LIQUIDACIÓN-DESAGREG'!$A$1:$P$500,14,0)</f>
        <v>47884832</v>
      </c>
      <c r="M67" s="5">
        <f t="shared" ref="M67:M127" si="9">L67/E67</f>
        <v>0.71469898507462681</v>
      </c>
      <c r="N67" s="28">
        <f>VLOOKUP(A67,'DECRETO DE LIQUIDACIÓN-DESAGREG'!$A$1:$P$500,15,0)</f>
        <v>47580970</v>
      </c>
      <c r="O67" s="28">
        <f>VLOOKUP(A67,'DECRETO DE LIQUIDACIÓN-DESAGREG'!$A$1:$P$500,16,0)</f>
        <v>47580970</v>
      </c>
      <c r="P67" s="7">
        <f t="shared" si="6"/>
        <v>0.71016373134328359</v>
      </c>
    </row>
    <row r="68" spans="1:17" ht="30" customHeight="1" x14ac:dyDescent="0.25">
      <c r="A68" t="s">
        <v>233</v>
      </c>
      <c r="B68" s="30" t="s">
        <v>179</v>
      </c>
      <c r="C68" s="31" t="s">
        <v>12</v>
      </c>
      <c r="D68" s="32" t="s">
        <v>180</v>
      </c>
      <c r="E68" s="28">
        <f>VLOOKUP(A68,'DECRETO DE LIQUIDACIÓN-DESAGREG'!$A$1:$P$500,9,0)</f>
        <v>1380927500</v>
      </c>
      <c r="F68" s="28">
        <v>0</v>
      </c>
      <c r="G68" s="28">
        <f>VLOOKUP(A68,'DECRETO DE LIQUIDACIÓN-DESAGREG'!$A$1:$P$500,11,0)</f>
        <v>1353053050</v>
      </c>
      <c r="H68" s="5">
        <f t="shared" si="7"/>
        <v>0.97981468976466901</v>
      </c>
      <c r="I68" s="28">
        <f>VLOOKUP(A68,'DECRETO DE LIQUIDACIÓN-DESAGREG'!$A$1:$P$500,12,0)</f>
        <v>27874450</v>
      </c>
      <c r="J68" s="28">
        <f>VLOOKUP(A68,'DECRETO DE LIQUIDACIÓN-DESAGREG'!$A$1:$P$500,13,0)</f>
        <v>1301682397</v>
      </c>
      <c r="K68" s="5">
        <f t="shared" si="8"/>
        <v>0.94261458114202235</v>
      </c>
      <c r="L68" s="28">
        <f>VLOOKUP(A68,'DECRETO DE LIQUIDACIÓN-DESAGREG'!$A$1:$P$500,14,0)</f>
        <v>603605952.74000001</v>
      </c>
      <c r="M68" s="5">
        <f t="shared" si="9"/>
        <v>0.43710184114662065</v>
      </c>
      <c r="N68" s="28">
        <f>VLOOKUP(A68,'DECRETO DE LIQUIDACIÓN-DESAGREG'!$A$1:$P$500,15,0)</f>
        <v>603581752.74000001</v>
      </c>
      <c r="O68" s="28">
        <f>VLOOKUP(A68,'DECRETO DE LIQUIDACIÓN-DESAGREG'!$A$1:$P$500,16,0)</f>
        <v>602790352.74000001</v>
      </c>
      <c r="P68" s="7">
        <f t="shared" si="6"/>
        <v>0.43708431669294734</v>
      </c>
    </row>
    <row r="69" spans="1:17" ht="30" customHeight="1" x14ac:dyDescent="0.25">
      <c r="A69" t="s">
        <v>234</v>
      </c>
      <c r="B69" s="30" t="s">
        <v>179</v>
      </c>
      <c r="C69" s="31" t="s">
        <v>13</v>
      </c>
      <c r="D69" s="32" t="s">
        <v>180</v>
      </c>
      <c r="E69" s="28">
        <f>VLOOKUP(A69,'DECRETO DE LIQUIDACIÓN-DESAGREG'!$A$1:$P$500,9,0)</f>
        <v>125000000</v>
      </c>
      <c r="F69" s="28">
        <v>0</v>
      </c>
      <c r="G69" s="28">
        <f>VLOOKUP(A69,'DECRETO DE LIQUIDACIÓN-DESAGREG'!$A$1:$P$500,11,0)</f>
        <v>125000000</v>
      </c>
      <c r="H69" s="5">
        <f t="shared" si="7"/>
        <v>1</v>
      </c>
      <c r="I69" s="28">
        <f>VLOOKUP(A69,'DECRETO DE LIQUIDACIÓN-DESAGREG'!$A$1:$P$500,12,0)</f>
        <v>0</v>
      </c>
      <c r="J69" s="28">
        <f>VLOOKUP(A69,'DECRETO DE LIQUIDACIÓN-DESAGREG'!$A$1:$P$500,13,0)</f>
        <v>94157050</v>
      </c>
      <c r="K69" s="5">
        <f t="shared" si="8"/>
        <v>0.75325640000000005</v>
      </c>
      <c r="L69" s="28">
        <f>VLOOKUP(A69,'DECRETO DE LIQUIDACIÓN-DESAGREG'!$A$1:$P$500,14,0)</f>
        <v>29686948</v>
      </c>
      <c r="M69" s="5">
        <f t="shared" si="9"/>
        <v>0.23749558400000001</v>
      </c>
      <c r="N69" s="28">
        <f>VLOOKUP(A69,'DECRETO DE LIQUIDACIÓN-DESAGREG'!$A$1:$P$500,15,0)</f>
        <v>29686948</v>
      </c>
      <c r="O69" s="28">
        <f>VLOOKUP(A69,'DECRETO DE LIQUIDACIÓN-DESAGREG'!$A$1:$P$500,16,0)</f>
        <v>29686948</v>
      </c>
      <c r="P69" s="7">
        <f t="shared" si="6"/>
        <v>0.23749558400000001</v>
      </c>
    </row>
    <row r="70" spans="1:17" ht="30" customHeight="1" x14ac:dyDescent="0.25">
      <c r="A70" t="s">
        <v>235</v>
      </c>
      <c r="B70" s="30" t="s">
        <v>181</v>
      </c>
      <c r="C70" s="31" t="s">
        <v>12</v>
      </c>
      <c r="D70" s="32" t="s">
        <v>182</v>
      </c>
      <c r="E70" s="28">
        <f>VLOOKUP(A70,'DECRETO DE LIQUIDACIÓN-DESAGREG'!$A$1:$P$500,9,0)</f>
        <v>35000000</v>
      </c>
      <c r="F70" s="28">
        <v>0</v>
      </c>
      <c r="G70" s="28">
        <f>VLOOKUP(A70,'DECRETO DE LIQUIDACIÓN-DESAGREG'!$A$1:$P$500,11,0)</f>
        <v>22012800</v>
      </c>
      <c r="H70" s="5">
        <f t="shared" si="7"/>
        <v>0.62893714285714286</v>
      </c>
      <c r="I70" s="28">
        <f>VLOOKUP(A70,'DECRETO DE LIQUIDACIÓN-DESAGREG'!$A$1:$P$500,12,0)</f>
        <v>12987200</v>
      </c>
      <c r="J70" s="28">
        <f>VLOOKUP(A70,'DECRETO DE LIQUIDACIÓN-DESAGREG'!$A$1:$P$500,13,0)</f>
        <v>13412800</v>
      </c>
      <c r="K70" s="5">
        <f t="shared" si="8"/>
        <v>0.38322285714285714</v>
      </c>
      <c r="L70" s="28">
        <f>VLOOKUP(A70,'DECRETO DE LIQUIDACIÓN-DESAGREG'!$A$1:$P$500,14,0)</f>
        <v>13412800</v>
      </c>
      <c r="M70" s="5">
        <f t="shared" si="9"/>
        <v>0.38322285714285714</v>
      </c>
      <c r="N70" s="28">
        <f>VLOOKUP(A70,'DECRETO DE LIQUIDACIÓN-DESAGREG'!$A$1:$P$500,15,0)</f>
        <v>13412800</v>
      </c>
      <c r="O70" s="28">
        <f>VLOOKUP(A70,'DECRETO DE LIQUIDACIÓN-DESAGREG'!$A$1:$P$500,16,0)</f>
        <v>13412800</v>
      </c>
      <c r="P70" s="7">
        <f t="shared" si="6"/>
        <v>0.38322285714285714</v>
      </c>
    </row>
    <row r="71" spans="1:17" ht="30" customHeight="1" x14ac:dyDescent="0.25">
      <c r="A71" t="s">
        <v>236</v>
      </c>
      <c r="B71" s="30" t="s">
        <v>183</v>
      </c>
      <c r="C71" s="31" t="s">
        <v>12</v>
      </c>
      <c r="D71" s="32" t="s">
        <v>184</v>
      </c>
      <c r="E71" s="28">
        <f>VLOOKUP(A71,'DECRETO DE LIQUIDACIÓN-DESAGREG'!$A$1:$P$500,9,0)</f>
        <v>10000000</v>
      </c>
      <c r="F71" s="28">
        <v>0</v>
      </c>
      <c r="G71" s="28">
        <f>VLOOKUP(A71,'DECRETO DE LIQUIDACIÓN-DESAGREG'!$A$1:$P$500,11,0)</f>
        <v>800000</v>
      </c>
      <c r="H71" s="5">
        <f t="shared" si="7"/>
        <v>0.08</v>
      </c>
      <c r="I71" s="28">
        <f>VLOOKUP(A71,'DECRETO DE LIQUIDACIÓN-DESAGREG'!$A$1:$P$500,12,0)</f>
        <v>9200000</v>
      </c>
      <c r="J71" s="28">
        <f>VLOOKUP(A71,'DECRETO DE LIQUIDACIÓN-DESAGREG'!$A$1:$P$500,13,0)</f>
        <v>800000</v>
      </c>
      <c r="K71" s="5">
        <f t="shared" si="8"/>
        <v>0.08</v>
      </c>
      <c r="L71" s="28">
        <f>VLOOKUP(A71,'DECRETO DE LIQUIDACIÓN-DESAGREG'!$A$1:$P$500,14,0)</f>
        <v>800000</v>
      </c>
      <c r="M71" s="5">
        <f t="shared" si="9"/>
        <v>0.08</v>
      </c>
      <c r="N71" s="28">
        <f>VLOOKUP(A71,'DECRETO DE LIQUIDACIÓN-DESAGREG'!$A$1:$P$500,15,0)</f>
        <v>800000</v>
      </c>
      <c r="O71" s="28">
        <f>VLOOKUP(A71,'DECRETO DE LIQUIDACIÓN-DESAGREG'!$A$1:$P$500,16,0)</f>
        <v>800000</v>
      </c>
      <c r="P71" s="7">
        <f t="shared" si="6"/>
        <v>0.08</v>
      </c>
    </row>
    <row r="72" spans="1:17" ht="30" customHeight="1" x14ac:dyDescent="0.25">
      <c r="A72" t="s">
        <v>237</v>
      </c>
      <c r="B72" s="30" t="s">
        <v>185</v>
      </c>
      <c r="C72" s="31" t="s">
        <v>12</v>
      </c>
      <c r="D72" s="32" t="s">
        <v>186</v>
      </c>
      <c r="E72" s="28">
        <f>VLOOKUP(A72,'DECRETO DE LIQUIDACIÓN-DESAGREG'!$A$1:$P$500,9,0)</f>
        <v>2384284541</v>
      </c>
      <c r="F72" s="28">
        <v>0</v>
      </c>
      <c r="G72" s="28">
        <f>VLOOKUP(A72,'DECRETO DE LIQUIDACIÓN-DESAGREG'!$A$1:$P$500,11,0)</f>
        <v>2384284541</v>
      </c>
      <c r="H72" s="5">
        <f t="shared" si="7"/>
        <v>1</v>
      </c>
      <c r="I72" s="28">
        <f>VLOOKUP(A72,'DECRETO DE LIQUIDACIÓN-DESAGREG'!$A$1:$P$500,12,0)</f>
        <v>0</v>
      </c>
      <c r="J72" s="28">
        <f>VLOOKUP(A72,'DECRETO DE LIQUIDACIÓN-DESAGREG'!$A$1:$P$500,13,0)</f>
        <v>2384284541</v>
      </c>
      <c r="K72" s="5">
        <f t="shared" si="8"/>
        <v>1</v>
      </c>
      <c r="L72" s="28">
        <f>VLOOKUP(A72,'DECRETO DE LIQUIDACIÓN-DESAGREG'!$A$1:$P$500,14,0)</f>
        <v>1309868406</v>
      </c>
      <c r="M72" s="5">
        <f t="shared" si="9"/>
        <v>0.54937587501642071</v>
      </c>
      <c r="N72" s="28">
        <f>VLOOKUP(A72,'DECRETO DE LIQUIDACIÓN-DESAGREG'!$A$1:$P$500,15,0)</f>
        <v>1309868406</v>
      </c>
      <c r="O72" s="28">
        <f>VLOOKUP(A72,'DECRETO DE LIQUIDACIÓN-DESAGREG'!$A$1:$P$500,16,0)</f>
        <v>1309868406</v>
      </c>
      <c r="P72" s="7">
        <f t="shared" si="6"/>
        <v>0.54937587501642071</v>
      </c>
    </row>
    <row r="73" spans="1:17" ht="30" customHeight="1" x14ac:dyDescent="0.25">
      <c r="A73" t="s">
        <v>238</v>
      </c>
      <c r="B73" s="30" t="s">
        <v>187</v>
      </c>
      <c r="C73" s="31" t="s">
        <v>12</v>
      </c>
      <c r="D73" s="32" t="s">
        <v>188</v>
      </c>
      <c r="E73" s="28">
        <f>VLOOKUP(A73,'DECRETO DE LIQUIDACIÓN-DESAGREG'!$A$1:$P$500,9,0)</f>
        <v>6500000000</v>
      </c>
      <c r="F73" s="28">
        <v>0</v>
      </c>
      <c r="G73" s="28">
        <f>VLOOKUP(A73,'DECRETO DE LIQUIDACIÓN-DESAGREG'!$A$1:$P$500,11,0)</f>
        <v>5857436306</v>
      </c>
      <c r="H73" s="5">
        <f t="shared" si="7"/>
        <v>0.90114404707692308</v>
      </c>
      <c r="I73" s="28">
        <f>VLOOKUP(A73,'DECRETO DE LIQUIDACIÓN-DESAGREG'!$A$1:$P$500,12,0)</f>
        <v>642563694</v>
      </c>
      <c r="J73" s="28">
        <f>VLOOKUP(A73,'DECRETO DE LIQUIDACIÓN-DESAGREG'!$A$1:$P$500,13,0)</f>
        <v>5440391076.2200003</v>
      </c>
      <c r="K73" s="5">
        <f t="shared" si="8"/>
        <v>0.83698324249538469</v>
      </c>
      <c r="L73" s="28">
        <f>VLOOKUP(A73,'DECRETO DE LIQUIDACIÓN-DESAGREG'!$A$1:$P$500,14,0)</f>
        <v>5437049192.2200003</v>
      </c>
      <c r="M73" s="5">
        <f t="shared" si="9"/>
        <v>0.83646910649538464</v>
      </c>
      <c r="N73" s="28">
        <f>VLOOKUP(A73,'DECRETO DE LIQUIDACIÓN-DESAGREG'!$A$1:$P$500,15,0)</f>
        <v>5347779073.2200003</v>
      </c>
      <c r="O73" s="28">
        <f>VLOOKUP(A73,'DECRETO DE LIQUIDACIÓN-DESAGREG'!$A$1:$P$500,16,0)</f>
        <v>5291813358.2200003</v>
      </c>
      <c r="P73" s="7">
        <f t="shared" si="6"/>
        <v>0.82273524203384618</v>
      </c>
    </row>
    <row r="74" spans="1:17" ht="30" customHeight="1" x14ac:dyDescent="0.25">
      <c r="A74" t="s">
        <v>239</v>
      </c>
      <c r="B74" s="30" t="s">
        <v>189</v>
      </c>
      <c r="C74" s="31" t="s">
        <v>12</v>
      </c>
      <c r="D74" s="32" t="s">
        <v>190</v>
      </c>
      <c r="E74" s="28">
        <f>VLOOKUP(A74,'DECRETO DE LIQUIDACIÓN-DESAGREG'!$A$1:$P$500,9,0)</f>
        <v>4095000000</v>
      </c>
      <c r="F74" s="28">
        <v>0</v>
      </c>
      <c r="G74" s="28">
        <f>VLOOKUP(A74,'DECRETO DE LIQUIDACIÓN-DESAGREG'!$A$1:$P$500,11,0)</f>
        <v>3076285972</v>
      </c>
      <c r="H74" s="5">
        <f t="shared" si="7"/>
        <v>0.75122978559218556</v>
      </c>
      <c r="I74" s="28">
        <f>VLOOKUP(A74,'DECRETO DE LIQUIDACIÓN-DESAGREG'!$A$1:$P$500,12,0)</f>
        <v>1018714028</v>
      </c>
      <c r="J74" s="28">
        <f>VLOOKUP(A74,'DECRETO DE LIQUIDACIÓN-DESAGREG'!$A$1:$P$500,13,0)</f>
        <v>2365177072.6999998</v>
      </c>
      <c r="K74" s="5">
        <f t="shared" si="8"/>
        <v>0.57757681873015865</v>
      </c>
      <c r="L74" s="28">
        <f>VLOOKUP(A74,'DECRETO DE LIQUIDACIÓN-DESAGREG'!$A$1:$P$500,14,0)</f>
        <v>2365177072</v>
      </c>
      <c r="M74" s="5">
        <f t="shared" si="9"/>
        <v>0.57757681855921861</v>
      </c>
      <c r="N74" s="28">
        <f>VLOOKUP(A74,'DECRETO DE LIQUIDACIÓN-DESAGREG'!$A$1:$P$500,15,0)</f>
        <v>2365177072</v>
      </c>
      <c r="O74" s="28">
        <f>VLOOKUP(A74,'DECRETO DE LIQUIDACIÓN-DESAGREG'!$A$1:$P$500,16,0)</f>
        <v>2365177072</v>
      </c>
      <c r="P74" s="7">
        <f t="shared" si="6"/>
        <v>0.57757681855921861</v>
      </c>
    </row>
    <row r="75" spans="1:17" ht="30" customHeight="1" x14ac:dyDescent="0.25">
      <c r="A75" t="s">
        <v>240</v>
      </c>
      <c r="B75" s="30" t="s">
        <v>191</v>
      </c>
      <c r="C75" s="31" t="s">
        <v>12</v>
      </c>
      <c r="D75" s="32" t="s">
        <v>192</v>
      </c>
      <c r="E75" s="28">
        <f>VLOOKUP(A75,'DECRETO DE LIQUIDACIÓN-DESAGREG'!$A$1:$P$500,9,0)</f>
        <v>10683551183</v>
      </c>
      <c r="F75" s="28">
        <v>0</v>
      </c>
      <c r="G75" s="28">
        <f>VLOOKUP(A75,'DECRETO DE LIQUIDACIÓN-DESAGREG'!$A$1:$P$500,11,0)</f>
        <v>10170294236</v>
      </c>
      <c r="H75" s="5">
        <f t="shared" si="7"/>
        <v>0.95195820769626582</v>
      </c>
      <c r="I75" s="28">
        <f>VLOOKUP(A75,'DECRETO DE LIQUIDACIÓN-DESAGREG'!$A$1:$P$500,12,0)</f>
        <v>513256947</v>
      </c>
      <c r="J75" s="28">
        <f>VLOOKUP(A75,'DECRETO DE LIQUIDACIÓN-DESAGREG'!$A$1:$P$500,13,0)</f>
        <v>9208540623</v>
      </c>
      <c r="K75" s="5">
        <f t="shared" si="8"/>
        <v>0.86193630425554724</v>
      </c>
      <c r="L75" s="28">
        <f>VLOOKUP(A75,'DECRETO DE LIQUIDACIÓN-DESAGREG'!$A$1:$P$500,14,0)</f>
        <v>8293185612.6499996</v>
      </c>
      <c r="M75" s="5">
        <f t="shared" si="9"/>
        <v>0.77625739518582315</v>
      </c>
      <c r="N75" s="28">
        <f>VLOOKUP(A75,'DECRETO DE LIQUIDACIÓN-DESAGREG'!$A$1:$P$500,15,0)</f>
        <v>8273679169.6499996</v>
      </c>
      <c r="O75" s="28">
        <f>VLOOKUP(A75,'DECRETO DE LIQUIDACIÓN-DESAGREG'!$A$1:$P$500,16,0)</f>
        <v>8271972364.6499996</v>
      </c>
      <c r="P75" s="7">
        <f t="shared" si="6"/>
        <v>0.77443155631765359</v>
      </c>
      <c r="Q75" s="29" t="s">
        <v>123</v>
      </c>
    </row>
    <row r="76" spans="1:17" ht="30" customHeight="1" x14ac:dyDescent="0.25">
      <c r="A76" t="s">
        <v>241</v>
      </c>
      <c r="B76" s="30" t="s">
        <v>193</v>
      </c>
      <c r="C76" s="31" t="s">
        <v>12</v>
      </c>
      <c r="D76" s="32" t="s">
        <v>194</v>
      </c>
      <c r="E76" s="28">
        <f>VLOOKUP(A76,'DECRETO DE LIQUIDACIÓN-DESAGREG'!$A$1:$P$500,9,0)</f>
        <v>31169101450</v>
      </c>
      <c r="F76" s="28">
        <v>0</v>
      </c>
      <c r="G76" s="28">
        <f>VLOOKUP(A76,'DECRETO DE LIQUIDACIÓN-DESAGREG'!$A$1:$P$500,11,0)</f>
        <v>30959733791</v>
      </c>
      <c r="H76" s="5">
        <f t="shared" si="7"/>
        <v>0.99328284585502546</v>
      </c>
      <c r="I76" s="28">
        <f>VLOOKUP(A76,'DECRETO DE LIQUIDACIÓN-DESAGREG'!$A$1:$P$500,12,0)</f>
        <v>209367659</v>
      </c>
      <c r="J76" s="28">
        <f>VLOOKUP(A76,'DECRETO DE LIQUIDACIÓN-DESAGREG'!$A$1:$P$500,13,0)</f>
        <v>30281331053</v>
      </c>
      <c r="K76" s="5">
        <f t="shared" si="8"/>
        <v>0.97151761341519194</v>
      </c>
      <c r="L76" s="28">
        <f>VLOOKUP(A76,'DECRETO DE LIQUIDACIÓN-DESAGREG'!$A$1:$P$500,14,0)</f>
        <v>22753600798.240002</v>
      </c>
      <c r="M76" s="5">
        <f t="shared" si="9"/>
        <v>0.73000502868971862</v>
      </c>
      <c r="N76" s="28">
        <f>VLOOKUP(A76,'DECRETO DE LIQUIDACIÓN-DESAGREG'!$A$1:$P$500,15,0)</f>
        <v>22283358197.240002</v>
      </c>
      <c r="O76" s="28">
        <f>VLOOKUP(A76,'DECRETO DE LIQUIDACIÓN-DESAGREG'!$A$1:$P$500,16,0)</f>
        <v>21999657972.240002</v>
      </c>
      <c r="P76" s="7">
        <f t="shared" si="6"/>
        <v>0.71491820939996975</v>
      </c>
    </row>
    <row r="77" spans="1:17" ht="30" customHeight="1" x14ac:dyDescent="0.25">
      <c r="A77" t="s">
        <v>242</v>
      </c>
      <c r="B77" s="30" t="s">
        <v>195</v>
      </c>
      <c r="C77" s="31" t="s">
        <v>12</v>
      </c>
      <c r="D77" s="32" t="s">
        <v>196</v>
      </c>
      <c r="E77" s="28">
        <f>VLOOKUP(A77,'DECRETO DE LIQUIDACIÓN-DESAGREG'!$A$1:$P$500,9,0)</f>
        <v>18180632640</v>
      </c>
      <c r="F77" s="28">
        <v>0</v>
      </c>
      <c r="G77" s="28">
        <f>VLOOKUP(A77,'DECRETO DE LIQUIDACIÓN-DESAGREG'!$A$1:$P$500,11,0)</f>
        <v>16705183797</v>
      </c>
      <c r="H77" s="5">
        <f t="shared" si="7"/>
        <v>0.91884502194088669</v>
      </c>
      <c r="I77" s="28">
        <f>VLOOKUP(A77,'DECRETO DE LIQUIDACIÓN-DESAGREG'!$A$1:$P$500,12,0)</f>
        <v>1475448843</v>
      </c>
      <c r="J77" s="28">
        <f>VLOOKUP(A77,'DECRETO DE LIQUIDACIÓN-DESAGREG'!$A$1:$P$500,13,0)</f>
        <v>16290839050</v>
      </c>
      <c r="K77" s="5">
        <f t="shared" si="8"/>
        <v>0.89605457480933948</v>
      </c>
      <c r="L77" s="28">
        <f>VLOOKUP(A77,'DECRETO DE LIQUIDACIÓN-DESAGREG'!$A$1:$P$500,14,0)</f>
        <v>12486853134.08</v>
      </c>
      <c r="M77" s="5">
        <f t="shared" si="9"/>
        <v>0.6868217064464045</v>
      </c>
      <c r="N77" s="28">
        <f>VLOOKUP(A77,'DECRETO DE LIQUIDACIÓN-DESAGREG'!$A$1:$P$500,15,0)</f>
        <v>12129968868.08</v>
      </c>
      <c r="O77" s="28">
        <f>VLOOKUP(A77,'DECRETO DE LIQUIDACIÓN-DESAGREG'!$A$1:$P$500,16,0)</f>
        <v>11930694342.08</v>
      </c>
      <c r="P77" s="7">
        <f t="shared" si="6"/>
        <v>0.66719179185174937</v>
      </c>
    </row>
    <row r="78" spans="1:17" ht="30" customHeight="1" x14ac:dyDescent="0.25">
      <c r="A78" t="s">
        <v>243</v>
      </c>
      <c r="B78" s="30" t="s">
        <v>195</v>
      </c>
      <c r="C78" s="31" t="s">
        <v>13</v>
      </c>
      <c r="D78" s="32" t="s">
        <v>196</v>
      </c>
      <c r="E78" s="28">
        <f>VLOOKUP(A78,'DECRETO DE LIQUIDACIÓN-DESAGREG'!$A$1:$P$500,9,0)</f>
        <v>635000000</v>
      </c>
      <c r="F78" s="28">
        <v>0</v>
      </c>
      <c r="G78" s="28">
        <f>VLOOKUP(A78,'DECRETO DE LIQUIDACIÓN-DESAGREG'!$A$1:$P$500,11,0)</f>
        <v>0</v>
      </c>
      <c r="H78" s="5">
        <f t="shared" si="7"/>
        <v>0</v>
      </c>
      <c r="I78" s="28">
        <f>VLOOKUP(A78,'DECRETO DE LIQUIDACIÓN-DESAGREG'!$A$1:$P$500,12,0)</f>
        <v>635000000</v>
      </c>
      <c r="J78" s="28">
        <f>VLOOKUP(A78,'DECRETO DE LIQUIDACIÓN-DESAGREG'!$A$1:$P$500,13,0)</f>
        <v>0</v>
      </c>
      <c r="K78" s="5">
        <f t="shared" si="8"/>
        <v>0</v>
      </c>
      <c r="L78" s="28">
        <f>VLOOKUP(A78,'DECRETO DE LIQUIDACIÓN-DESAGREG'!$A$1:$P$500,14,0)</f>
        <v>0</v>
      </c>
      <c r="M78" s="5">
        <f t="shared" si="9"/>
        <v>0</v>
      </c>
      <c r="N78" s="28">
        <f>VLOOKUP(A78,'DECRETO DE LIQUIDACIÓN-DESAGREG'!$A$1:$P$500,15,0)</f>
        <v>0</v>
      </c>
      <c r="O78" s="28">
        <f>VLOOKUP(A78,'DECRETO DE LIQUIDACIÓN-DESAGREG'!$A$1:$P$500,16,0)</f>
        <v>0</v>
      </c>
      <c r="P78" s="7">
        <f t="shared" si="6"/>
        <v>0</v>
      </c>
    </row>
    <row r="79" spans="1:17" ht="30" customHeight="1" x14ac:dyDescent="0.25">
      <c r="A79" t="s">
        <v>244</v>
      </c>
      <c r="B79" s="30" t="s">
        <v>197</v>
      </c>
      <c r="C79" s="31" t="s">
        <v>12</v>
      </c>
      <c r="D79" s="32" t="s">
        <v>198</v>
      </c>
      <c r="E79" s="28">
        <f>VLOOKUP(A79,'DECRETO DE LIQUIDACIÓN-DESAGREG'!$A$1:$P$500,9,0)</f>
        <v>600000000</v>
      </c>
      <c r="F79" s="28">
        <v>0</v>
      </c>
      <c r="G79" s="28">
        <f>VLOOKUP(A79,'DECRETO DE LIQUIDACIÓN-DESAGREG'!$A$1:$P$500,11,0)</f>
        <v>540679141</v>
      </c>
      <c r="H79" s="5">
        <f t="shared" si="7"/>
        <v>0.90113190166666668</v>
      </c>
      <c r="I79" s="28">
        <f>VLOOKUP(A79,'DECRETO DE LIQUIDACIÓN-DESAGREG'!$A$1:$P$500,12,0)</f>
        <v>59320859</v>
      </c>
      <c r="J79" s="28">
        <f>VLOOKUP(A79,'DECRETO DE LIQUIDACIÓN-DESAGREG'!$A$1:$P$500,13,0)</f>
        <v>317381991.80000001</v>
      </c>
      <c r="K79" s="5">
        <f t="shared" si="8"/>
        <v>0.52896998633333336</v>
      </c>
      <c r="L79" s="28">
        <f>VLOOKUP(A79,'DECRETO DE LIQUIDACIÓN-DESAGREG'!$A$1:$P$500,14,0)</f>
        <v>312601162.80000001</v>
      </c>
      <c r="M79" s="5">
        <f t="shared" si="9"/>
        <v>0.52100193800000005</v>
      </c>
      <c r="N79" s="28">
        <f>VLOOKUP(A79,'DECRETO DE LIQUIDACIÓN-DESAGREG'!$A$1:$P$500,15,0)</f>
        <v>312601162.80000001</v>
      </c>
      <c r="O79" s="28">
        <f>VLOOKUP(A79,'DECRETO DE LIQUIDACIÓN-DESAGREG'!$A$1:$P$500,16,0)</f>
        <v>299884278.80000001</v>
      </c>
      <c r="P79" s="7">
        <f t="shared" si="6"/>
        <v>0.52100193800000005</v>
      </c>
    </row>
    <row r="80" spans="1:17" ht="30" customHeight="1" x14ac:dyDescent="0.25">
      <c r="A80" t="s">
        <v>245</v>
      </c>
      <c r="B80" s="30" t="s">
        <v>199</v>
      </c>
      <c r="C80" s="31" t="s">
        <v>12</v>
      </c>
      <c r="D80" s="32" t="s">
        <v>200</v>
      </c>
      <c r="E80" s="28">
        <f>VLOOKUP(A80,'DECRETO DE LIQUIDACIÓN-DESAGREG'!$A$1:$P$500,9,0)</f>
        <v>36079159680</v>
      </c>
      <c r="F80" s="28">
        <v>0</v>
      </c>
      <c r="G80" s="28">
        <f>VLOOKUP(A80,'DECRETO DE LIQUIDACIÓN-DESAGREG'!$A$1:$P$500,11,0)</f>
        <v>36017503618.43</v>
      </c>
      <c r="H80" s="5">
        <f t="shared" si="7"/>
        <v>0.99829108931258792</v>
      </c>
      <c r="I80" s="28">
        <f>VLOOKUP(A80,'DECRETO DE LIQUIDACIÓN-DESAGREG'!$A$1:$P$500,12,0)</f>
        <v>61656061.57</v>
      </c>
      <c r="J80" s="28">
        <f>VLOOKUP(A80,'DECRETO DE LIQUIDACIÓN-DESAGREG'!$A$1:$P$500,13,0)</f>
        <v>34520322315.82</v>
      </c>
      <c r="K80" s="5">
        <f t="shared" si="8"/>
        <v>0.95679396698798058</v>
      </c>
      <c r="L80" s="28">
        <f>VLOOKUP(A80,'DECRETO DE LIQUIDACIÓN-DESAGREG'!$A$1:$P$500,14,0)</f>
        <v>22408843472.900002</v>
      </c>
      <c r="M80" s="5">
        <f t="shared" si="9"/>
        <v>0.6211021451622678</v>
      </c>
      <c r="N80" s="28">
        <f>VLOOKUP(A80,'DECRETO DE LIQUIDACIÓN-DESAGREG'!$A$1:$P$500,15,0)</f>
        <v>22286923030.900002</v>
      </c>
      <c r="O80" s="28">
        <f>VLOOKUP(A80,'DECRETO DE LIQUIDACIÓN-DESAGREG'!$A$1:$P$500,16,0)</f>
        <v>21742740630.900002</v>
      </c>
      <c r="P80" s="7">
        <f t="shared" si="6"/>
        <v>0.61772289677950731</v>
      </c>
    </row>
    <row r="81" spans="1:16" ht="30" customHeight="1" x14ac:dyDescent="0.25">
      <c r="A81" t="s">
        <v>246</v>
      </c>
      <c r="B81" s="30" t="s">
        <v>201</v>
      </c>
      <c r="C81" s="31" t="s">
        <v>12</v>
      </c>
      <c r="D81" s="32" t="s">
        <v>202</v>
      </c>
      <c r="E81" s="28">
        <f>VLOOKUP(A81,'DECRETO DE LIQUIDACIÓN-DESAGREG'!$A$1:$P$500,9,0)</f>
        <v>1016129079</v>
      </c>
      <c r="F81" s="28">
        <v>0</v>
      </c>
      <c r="G81" s="28">
        <f>VLOOKUP(A81,'DECRETO DE LIQUIDACIÓN-DESAGREG'!$A$1:$P$500,11,0)</f>
        <v>804079045.23000002</v>
      </c>
      <c r="H81" s="5">
        <f t="shared" si="7"/>
        <v>0.79131584938137567</v>
      </c>
      <c r="I81" s="28">
        <f>VLOOKUP(A81,'DECRETO DE LIQUIDACIÓN-DESAGREG'!$A$1:$P$500,12,0)</f>
        <v>212050033.77000001</v>
      </c>
      <c r="J81" s="28">
        <f>VLOOKUP(A81,'DECRETO DE LIQUIDACIÓN-DESAGREG'!$A$1:$P$500,13,0)</f>
        <v>729671598.02999997</v>
      </c>
      <c r="K81" s="5">
        <f t="shared" si="8"/>
        <v>0.71808947614026497</v>
      </c>
      <c r="L81" s="28">
        <f>VLOOKUP(A81,'DECRETO DE LIQUIDACIÓN-DESAGREG'!$A$1:$P$500,14,0)</f>
        <v>421527404.19</v>
      </c>
      <c r="M81" s="5">
        <f t="shared" si="9"/>
        <v>0.41483647392990314</v>
      </c>
      <c r="N81" s="28">
        <f>VLOOKUP(A81,'DECRETO DE LIQUIDACIÓN-DESAGREG'!$A$1:$P$500,15,0)</f>
        <v>421527404.19</v>
      </c>
      <c r="O81" s="28">
        <f>VLOOKUP(A81,'DECRETO DE LIQUIDACIÓN-DESAGREG'!$A$1:$P$500,16,0)</f>
        <v>421527404.19</v>
      </c>
      <c r="P81" s="7">
        <f t="shared" si="6"/>
        <v>0.41483647392990314</v>
      </c>
    </row>
    <row r="82" spans="1:16" ht="30" customHeight="1" x14ac:dyDescent="0.25">
      <c r="A82" t="s">
        <v>247</v>
      </c>
      <c r="B82" s="30" t="s">
        <v>203</v>
      </c>
      <c r="C82" s="31" t="s">
        <v>12</v>
      </c>
      <c r="D82" s="32" t="s">
        <v>204</v>
      </c>
      <c r="E82" s="28">
        <f>VLOOKUP(A82,'DECRETO DE LIQUIDACIÓN-DESAGREG'!$A$1:$P$500,9,0)</f>
        <v>1250000000</v>
      </c>
      <c r="F82" s="28">
        <v>0</v>
      </c>
      <c r="G82" s="28">
        <f>VLOOKUP(A82,'DECRETO DE LIQUIDACIÓN-DESAGREG'!$A$1:$P$500,11,0)</f>
        <v>1036770010</v>
      </c>
      <c r="H82" s="5">
        <f t="shared" si="7"/>
        <v>0.82941600800000004</v>
      </c>
      <c r="I82" s="28">
        <f>VLOOKUP(A82,'DECRETO DE LIQUIDACIÓN-DESAGREG'!$A$1:$P$500,12,0)</f>
        <v>213229990</v>
      </c>
      <c r="J82" s="28">
        <f>VLOOKUP(A82,'DECRETO DE LIQUIDACIÓN-DESAGREG'!$A$1:$P$500,13,0)</f>
        <v>986770000</v>
      </c>
      <c r="K82" s="5">
        <f t="shared" si="8"/>
        <v>0.78941600000000001</v>
      </c>
      <c r="L82" s="28">
        <f>VLOOKUP(A82,'DECRETO DE LIQUIDACIÓN-DESAGREG'!$A$1:$P$500,14,0)</f>
        <v>592062000.04999995</v>
      </c>
      <c r="M82" s="5">
        <f t="shared" si="9"/>
        <v>0.47364960003999995</v>
      </c>
      <c r="N82" s="28">
        <f>VLOOKUP(A82,'DECRETO DE LIQUIDACIÓN-DESAGREG'!$A$1:$P$500,15,0)</f>
        <v>592062000.04999995</v>
      </c>
      <c r="O82" s="28">
        <f>VLOOKUP(A82,'DECRETO DE LIQUIDACIÓN-DESAGREG'!$A$1:$P$500,16,0)</f>
        <v>592062000.04999995</v>
      </c>
      <c r="P82" s="7">
        <f t="shared" si="6"/>
        <v>0.47364960003999995</v>
      </c>
    </row>
    <row r="83" spans="1:16" ht="30" customHeight="1" x14ac:dyDescent="0.25">
      <c r="A83" t="s">
        <v>248</v>
      </c>
      <c r="B83" s="30" t="s">
        <v>205</v>
      </c>
      <c r="C83" s="31" t="s">
        <v>12</v>
      </c>
      <c r="D83" s="32" t="s">
        <v>206</v>
      </c>
      <c r="E83" s="28">
        <f>VLOOKUP(A83,'DECRETO DE LIQUIDACIÓN-DESAGREG'!$A$1:$P$500,9,0)</f>
        <v>500000000</v>
      </c>
      <c r="F83" s="28">
        <v>0</v>
      </c>
      <c r="G83" s="28">
        <f>VLOOKUP(A83,'DECRETO DE LIQUIDACIÓN-DESAGREG'!$A$1:$P$500,11,0)</f>
        <v>207549304</v>
      </c>
      <c r="H83" s="5">
        <f t="shared" si="7"/>
        <v>0.41509860799999998</v>
      </c>
      <c r="I83" s="28">
        <f>VLOOKUP(A83,'DECRETO DE LIQUIDACIÓN-DESAGREG'!$A$1:$P$500,12,0)</f>
        <v>292450696</v>
      </c>
      <c r="J83" s="28">
        <f>VLOOKUP(A83,'DECRETO DE LIQUIDACIÓN-DESAGREG'!$A$1:$P$500,13,0)</f>
        <v>207549304</v>
      </c>
      <c r="K83" s="5">
        <f t="shared" si="8"/>
        <v>0.41509860799999998</v>
      </c>
      <c r="L83" s="28">
        <f>VLOOKUP(A83,'DECRETO DE LIQUIDACIÓN-DESAGREG'!$A$1:$P$500,14,0)</f>
        <v>51045422</v>
      </c>
      <c r="M83" s="5">
        <f t="shared" si="9"/>
        <v>0.102090844</v>
      </c>
      <c r="N83" s="28">
        <f>VLOOKUP(A83,'DECRETO DE LIQUIDACIÓN-DESAGREG'!$A$1:$P$500,15,0)</f>
        <v>51045422</v>
      </c>
      <c r="O83" s="28">
        <f>VLOOKUP(A83,'DECRETO DE LIQUIDACIÓN-DESAGREG'!$A$1:$P$500,16,0)</f>
        <v>32984922</v>
      </c>
      <c r="P83" s="7">
        <f t="shared" si="6"/>
        <v>0.102090844</v>
      </c>
    </row>
    <row r="84" spans="1:16" ht="30" customHeight="1" x14ac:dyDescent="0.25">
      <c r="A84" t="s">
        <v>249</v>
      </c>
      <c r="B84" s="30" t="s">
        <v>207</v>
      </c>
      <c r="C84" s="31" t="s">
        <v>12</v>
      </c>
      <c r="D84" s="32" t="s">
        <v>208</v>
      </c>
      <c r="E84" s="28">
        <f>VLOOKUP(A84,'DECRETO DE LIQUIDACIÓN-DESAGREG'!$A$1:$P$500,9,0)</f>
        <v>2100000000</v>
      </c>
      <c r="F84" s="28">
        <v>0</v>
      </c>
      <c r="G84" s="28">
        <f>VLOOKUP(A84,'DECRETO DE LIQUIDACIÓN-DESAGREG'!$A$1:$P$500,11,0)</f>
        <v>522680168.10000002</v>
      </c>
      <c r="H84" s="5">
        <f t="shared" si="7"/>
        <v>0.24889531814285715</v>
      </c>
      <c r="I84" s="28">
        <f>VLOOKUP(A84,'DECRETO DE LIQUIDACIÓN-DESAGREG'!$A$1:$P$500,12,0)</f>
        <v>1577319831.9000001</v>
      </c>
      <c r="J84" s="28">
        <f>VLOOKUP(A84,'DECRETO DE LIQUIDACIÓN-DESAGREG'!$A$1:$P$500,13,0)</f>
        <v>459124887.69</v>
      </c>
      <c r="K84" s="5">
        <f t="shared" si="8"/>
        <v>0.21863089890000001</v>
      </c>
      <c r="L84" s="28">
        <f>VLOOKUP(A84,'DECRETO DE LIQUIDACIÓN-DESAGREG'!$A$1:$P$500,14,0)</f>
        <v>457591228.69</v>
      </c>
      <c r="M84" s="5">
        <f t="shared" si="9"/>
        <v>0.21790058509047619</v>
      </c>
      <c r="N84" s="28">
        <f>VLOOKUP(A84,'DECRETO DE LIQUIDACIÓN-DESAGREG'!$A$1:$P$500,15,0)</f>
        <v>457286479.69</v>
      </c>
      <c r="O84" s="28">
        <f>VLOOKUP(A84,'DECRETO DE LIQUIDACIÓN-DESAGREG'!$A$1:$P$500,16,0)</f>
        <v>456382235.69</v>
      </c>
      <c r="P84" s="7">
        <f t="shared" si="6"/>
        <v>0.21775546651904762</v>
      </c>
    </row>
    <row r="85" spans="1:16" ht="30" customHeight="1" x14ac:dyDescent="0.25">
      <c r="A85" t="s">
        <v>250</v>
      </c>
      <c r="B85" s="30" t="s">
        <v>209</v>
      </c>
      <c r="C85" s="31" t="s">
        <v>12</v>
      </c>
      <c r="D85" s="32" t="s">
        <v>210</v>
      </c>
      <c r="E85" s="28">
        <f>VLOOKUP(A85,'DECRETO DE LIQUIDACIÓN-DESAGREG'!$A$1:$P$500,9,0)</f>
        <v>9503827475</v>
      </c>
      <c r="F85" s="28">
        <v>0</v>
      </c>
      <c r="G85" s="28">
        <f>VLOOKUP(A85,'DECRETO DE LIQUIDACIÓN-DESAGREG'!$A$1:$P$500,11,0)</f>
        <v>9062953541</v>
      </c>
      <c r="H85" s="5">
        <f t="shared" si="7"/>
        <v>0.95361090727291431</v>
      </c>
      <c r="I85" s="28">
        <f>VLOOKUP(A85,'DECRETO DE LIQUIDACIÓN-DESAGREG'!$A$1:$P$500,12,0)</f>
        <v>440873934</v>
      </c>
      <c r="J85" s="28">
        <f>VLOOKUP(A85,'DECRETO DE LIQUIDACIÓN-DESAGREG'!$A$1:$P$500,13,0)</f>
        <v>7990000232</v>
      </c>
      <c r="K85" s="5">
        <f t="shared" si="8"/>
        <v>0.84071393899119573</v>
      </c>
      <c r="L85" s="28">
        <f>VLOOKUP(A85,'DECRETO DE LIQUIDACIÓN-DESAGREG'!$A$1:$P$500,14,0)</f>
        <v>0</v>
      </c>
      <c r="M85" s="5">
        <f t="shared" si="9"/>
        <v>0</v>
      </c>
      <c r="N85" s="28">
        <f>VLOOKUP(A85,'DECRETO DE LIQUIDACIÓN-DESAGREG'!$A$1:$P$500,15,0)</f>
        <v>0</v>
      </c>
      <c r="O85" s="28">
        <f>VLOOKUP(A85,'DECRETO DE LIQUIDACIÓN-DESAGREG'!$A$1:$P$500,16,0)</f>
        <v>0</v>
      </c>
      <c r="P85" s="7">
        <f t="shared" si="6"/>
        <v>0</v>
      </c>
    </row>
    <row r="86" spans="1:16" ht="30" customHeight="1" x14ac:dyDescent="0.25">
      <c r="A86" t="s">
        <v>251</v>
      </c>
      <c r="B86" s="30" t="s">
        <v>211</v>
      </c>
      <c r="C86" s="31" t="s">
        <v>12</v>
      </c>
      <c r="D86" s="32" t="s">
        <v>212</v>
      </c>
      <c r="E86" s="28">
        <f>VLOOKUP(A86,'DECRETO DE LIQUIDACIÓN-DESAGREG'!$A$1:$P$500,9,0)</f>
        <v>1286269970</v>
      </c>
      <c r="F86" s="28">
        <v>0</v>
      </c>
      <c r="G86" s="28">
        <f>VLOOKUP(A86,'DECRETO DE LIQUIDACIÓN-DESAGREG'!$A$1:$P$500,11,0)</f>
        <v>1286269970</v>
      </c>
      <c r="H86" s="5">
        <f t="shared" si="7"/>
        <v>1</v>
      </c>
      <c r="I86" s="28">
        <f>VLOOKUP(A86,'DECRETO DE LIQUIDACIÓN-DESAGREG'!$A$1:$P$500,12,0)</f>
        <v>0</v>
      </c>
      <c r="J86" s="28">
        <f>VLOOKUP(A86,'DECRETO DE LIQUIDACIÓN-DESAGREG'!$A$1:$P$500,13,0)</f>
        <v>1213554402</v>
      </c>
      <c r="K86" s="5">
        <f t="shared" si="8"/>
        <v>0.94346788023046202</v>
      </c>
      <c r="L86" s="28">
        <f>VLOOKUP(A86,'DECRETO DE LIQUIDACIÓN-DESAGREG'!$A$1:$P$500,14,0)</f>
        <v>1213554402</v>
      </c>
      <c r="M86" s="5">
        <f t="shared" si="9"/>
        <v>0.94346788023046202</v>
      </c>
      <c r="N86" s="28">
        <f>VLOOKUP(A86,'DECRETO DE LIQUIDACIÓN-DESAGREG'!$A$1:$P$500,15,0)</f>
        <v>1213554402</v>
      </c>
      <c r="O86" s="28">
        <f>VLOOKUP(A86,'DECRETO DE LIQUIDACIÓN-DESAGREG'!$A$1:$P$500,16,0)</f>
        <v>1204320387</v>
      </c>
      <c r="P86" s="7">
        <f t="shared" si="6"/>
        <v>0.94346788023046202</v>
      </c>
    </row>
    <row r="87" spans="1:16" ht="30" customHeight="1" thickBot="1" x14ac:dyDescent="0.3">
      <c r="A87" t="s">
        <v>252</v>
      </c>
      <c r="B87" s="30" t="s">
        <v>211</v>
      </c>
      <c r="C87" s="31" t="s">
        <v>13</v>
      </c>
      <c r="D87" s="32" t="s">
        <v>212</v>
      </c>
      <c r="E87" s="39">
        <f>VLOOKUP(A87,'DECRETO DE LIQUIDACIÓN-DESAGREG'!$A$1:$P$500,9,0)</f>
        <v>23000000</v>
      </c>
      <c r="F87" s="39">
        <v>0</v>
      </c>
      <c r="G87" s="39">
        <f>VLOOKUP(A87,'DECRETO DE LIQUIDACIÓN-DESAGREG'!$A$1:$P$500,11,0)</f>
        <v>23000000</v>
      </c>
      <c r="H87" s="14">
        <f t="shared" si="7"/>
        <v>1</v>
      </c>
      <c r="I87" s="39">
        <f>VLOOKUP(A87,'DECRETO DE LIQUIDACIÓN-DESAGREG'!$A$1:$P$500,12,0)</f>
        <v>0</v>
      </c>
      <c r="J87" s="39">
        <f>VLOOKUP(A87,'DECRETO DE LIQUIDACIÓN-DESAGREG'!$A$1:$P$500,13,0)</f>
        <v>18419932</v>
      </c>
      <c r="K87" s="14">
        <f t="shared" si="8"/>
        <v>0.80086660869565218</v>
      </c>
      <c r="L87" s="39">
        <f>VLOOKUP(A87,'DECRETO DE LIQUIDACIÓN-DESAGREG'!$A$1:$P$500,14,0)</f>
        <v>18419932</v>
      </c>
      <c r="M87" s="14">
        <f t="shared" si="9"/>
        <v>0.80086660869565218</v>
      </c>
      <c r="N87" s="39">
        <f>VLOOKUP(A87,'DECRETO DE LIQUIDACIÓN-DESAGREG'!$A$1:$P$500,15,0)</f>
        <v>18419932</v>
      </c>
      <c r="O87" s="39">
        <f>VLOOKUP(A87,'DECRETO DE LIQUIDACIÓN-DESAGREG'!$A$1:$P$500,16,0)</f>
        <v>18419932</v>
      </c>
      <c r="P87" s="15">
        <f t="shared" si="6"/>
        <v>0.80086660869565218</v>
      </c>
    </row>
    <row r="88" spans="1:16" s="37" customFormat="1" ht="30" customHeight="1" thickBot="1" x14ac:dyDescent="0.3">
      <c r="A88" t="str">
        <f t="shared" ref="A88:A112" si="10">CONCATENATE(B88,C88)</f>
        <v>TOTAL PRESUPUESTO ADQUISICIÓN DE BIENES Y SERVICIOS</v>
      </c>
      <c r="B88" s="100" t="s">
        <v>90</v>
      </c>
      <c r="C88" s="101"/>
      <c r="D88" s="102"/>
      <c r="E88" s="40">
        <f>SUM(E50:E87)</f>
        <v>147778300000</v>
      </c>
      <c r="F88" s="40">
        <f>SUM(F50:F87)</f>
        <v>0</v>
      </c>
      <c r="G88" s="40">
        <f>SUM(G50:G87)</f>
        <v>138318016147.78998</v>
      </c>
      <c r="H88" s="41">
        <f t="shared" si="7"/>
        <v>0.93598326782612862</v>
      </c>
      <c r="I88" s="40">
        <f>SUM(I50:I87)</f>
        <v>9460283852.2099991</v>
      </c>
      <c r="J88" s="40">
        <f>SUM(J50:J87)</f>
        <v>129958864218.63</v>
      </c>
      <c r="K88" s="41">
        <f t="shared" si="8"/>
        <v>0.87941777797301768</v>
      </c>
      <c r="L88" s="40">
        <f>SUM(L50:L87)</f>
        <v>84379670467.020004</v>
      </c>
      <c r="M88" s="41">
        <f t="shared" si="9"/>
        <v>0.57098823350261851</v>
      </c>
      <c r="N88" s="40">
        <f>SUM(N50:N87)</f>
        <v>83321213785.020004</v>
      </c>
      <c r="O88" s="40">
        <f>SUM(O50:O87)</f>
        <v>81755006889.020004</v>
      </c>
      <c r="P88" s="41">
        <f t="shared" si="6"/>
        <v>0.56382576998801581</v>
      </c>
    </row>
    <row r="89" spans="1:16" ht="30" customHeight="1" x14ac:dyDescent="0.25">
      <c r="A89" t="str">
        <f t="shared" si="10"/>
        <v>A-03-03-01-05426</v>
      </c>
      <c r="B89" s="30" t="s">
        <v>27</v>
      </c>
      <c r="C89" s="31">
        <v>26</v>
      </c>
      <c r="D89" s="32" t="s">
        <v>14</v>
      </c>
      <c r="E89" s="28">
        <f>VLOOKUP(A89,'DECRETO DE LIQUIDACIÓN-DESAGREG'!$A$1:$P$500,9,0)</f>
        <v>81788000000</v>
      </c>
      <c r="F89" s="28">
        <f>VLOOKUP(A89,'DECRETO DE LIQUIDACIÓN-DESAGREG'!$A$1:$P$500,10,0)</f>
        <v>0</v>
      </c>
      <c r="G89" s="28">
        <f>VLOOKUP(A89,'DECRETO DE LIQUIDACIÓN-DESAGREG'!$A$1:$P$500,11,0)</f>
        <v>57149284355</v>
      </c>
      <c r="H89" s="5">
        <f t="shared" si="7"/>
        <v>0.69874901397515532</v>
      </c>
      <c r="I89" s="28">
        <f>VLOOKUP(A89,'DECRETO DE LIQUIDACIÓN-DESAGREG'!$A$1:$P$500,12,0)</f>
        <v>24638715645</v>
      </c>
      <c r="J89" s="28">
        <f>VLOOKUP(A89,'DECRETO DE LIQUIDACIÓN-DESAGREG'!$A$1:$P$500,13,0)</f>
        <v>57094860600</v>
      </c>
      <c r="K89" s="5">
        <f t="shared" si="8"/>
        <v>0.6980835892796009</v>
      </c>
      <c r="L89" s="28">
        <f>VLOOKUP(A89,'DECRETO DE LIQUIDACIÓN-DESAGREG'!$A$1:$P$500,14,0)</f>
        <v>57094860600</v>
      </c>
      <c r="M89" s="5">
        <f t="shared" si="9"/>
        <v>0.6980835892796009</v>
      </c>
      <c r="N89" s="28">
        <f>VLOOKUP(A89,'DECRETO DE LIQUIDACIÓN-DESAGREG'!$A$1:$P$500,15,0)</f>
        <v>57094860600</v>
      </c>
      <c r="O89" s="28">
        <f>VLOOKUP(A89,'DECRETO DE LIQUIDACIÓN-DESAGREG'!$A$1:$P$500,16,0)</f>
        <v>57094860600</v>
      </c>
      <c r="P89" s="7">
        <f t="shared" si="6"/>
        <v>0.6980835892796009</v>
      </c>
    </row>
    <row r="90" spans="1:16" ht="30" customHeight="1" x14ac:dyDescent="0.25">
      <c r="A90" t="str">
        <f t="shared" si="10"/>
        <v>A-03-03-01-99920</v>
      </c>
      <c r="B90" s="30" t="s">
        <v>28</v>
      </c>
      <c r="C90" s="31">
        <v>20</v>
      </c>
      <c r="D90" s="32" t="s">
        <v>95</v>
      </c>
      <c r="E90" s="28">
        <f>VLOOKUP(A90,'DECRETO DE LIQUIDACIÓN-DESAGREG'!$A$1:$P$500,9,0)</f>
        <v>98569000000</v>
      </c>
      <c r="F90" s="28">
        <f>VLOOKUP(A90,'DECRETO DE LIQUIDACIÓN-DESAGREG'!$A$1:$P$500,10,0)</f>
        <v>98569000000</v>
      </c>
      <c r="G90" s="28">
        <f>VLOOKUP(A90,'DECRETO DE LIQUIDACIÓN-DESAGREG'!$A$1:$P$500,11,0)</f>
        <v>0</v>
      </c>
      <c r="H90" s="5">
        <f t="shared" si="7"/>
        <v>0</v>
      </c>
      <c r="I90" s="28">
        <f>VLOOKUP(A90,'DECRETO DE LIQUIDACIÓN-DESAGREG'!$A$1:$P$500,12,0)</f>
        <v>0</v>
      </c>
      <c r="J90" s="28">
        <f>VLOOKUP(A90,'DECRETO DE LIQUIDACIÓN-DESAGREG'!$A$1:$P$500,13,0)</f>
        <v>0</v>
      </c>
      <c r="K90" s="5">
        <f t="shared" si="8"/>
        <v>0</v>
      </c>
      <c r="L90" s="28">
        <f>VLOOKUP(A90,'DECRETO DE LIQUIDACIÓN-DESAGREG'!$A$1:$P$500,14,0)</f>
        <v>0</v>
      </c>
      <c r="M90" s="5">
        <f t="shared" si="9"/>
        <v>0</v>
      </c>
      <c r="N90" s="28">
        <f>VLOOKUP(A90,'DECRETO DE LIQUIDACIÓN-DESAGREG'!$A$1:$P$500,15,0)</f>
        <v>0</v>
      </c>
      <c r="O90" s="28">
        <f>VLOOKUP(A90,'DECRETO DE LIQUIDACIÓN-DESAGREG'!$A$1:$P$500,16,0)</f>
        <v>0</v>
      </c>
      <c r="P90" s="7">
        <f t="shared" si="6"/>
        <v>0</v>
      </c>
    </row>
    <row r="91" spans="1:16" ht="30" customHeight="1" x14ac:dyDescent="0.25">
      <c r="A91" t="s">
        <v>253</v>
      </c>
      <c r="B91" s="30" t="s">
        <v>213</v>
      </c>
      <c r="C91" s="31" t="s">
        <v>12</v>
      </c>
      <c r="D91" s="32" t="s">
        <v>214</v>
      </c>
      <c r="E91" s="28">
        <f>VLOOKUP(A91,'DECRETO DE LIQUIDACIÓN-DESAGREG'!$A$1:$P$500,9,0)</f>
        <v>9037620900</v>
      </c>
      <c r="F91" s="28">
        <f>VLOOKUP(A91,'DECRETO DE LIQUIDACIÓN-DESAGREG'!$A$1:$P$500,10,0)</f>
        <v>0</v>
      </c>
      <c r="G91" s="28">
        <f>VLOOKUP(A91,'DECRETO DE LIQUIDACIÓN-DESAGREG'!$A$1:$P$500,11,0)</f>
        <v>9037620900</v>
      </c>
      <c r="H91" s="5">
        <f t="shared" si="7"/>
        <v>1</v>
      </c>
      <c r="I91" s="28">
        <f>VLOOKUP(A91,'DECRETO DE LIQUIDACIÓN-DESAGREG'!$A$1:$P$500,12,0)</f>
        <v>0</v>
      </c>
      <c r="J91" s="28">
        <f>VLOOKUP(A91,'DECRETO DE LIQUIDACIÓN-DESAGREG'!$A$1:$P$500,13,0)</f>
        <v>6968442200</v>
      </c>
      <c r="K91" s="5">
        <f t="shared" si="8"/>
        <v>0.77104829657105889</v>
      </c>
      <c r="L91" s="28">
        <f>VLOOKUP(A91,'DECRETO DE LIQUIDACIÓN-DESAGREG'!$A$1:$P$500,14,0)</f>
        <v>6968442200</v>
      </c>
      <c r="M91" s="5">
        <f t="shared" si="9"/>
        <v>0.77104829657105889</v>
      </c>
      <c r="N91" s="28">
        <f>VLOOKUP(A91,'DECRETO DE LIQUIDACIÓN-DESAGREG'!$A$1:$P$500,15,0)</f>
        <v>6968442200</v>
      </c>
      <c r="O91" s="28">
        <f>VLOOKUP(A91,'DECRETO DE LIQUIDACIÓN-DESAGREG'!$A$1:$P$500,16,0)</f>
        <v>6968442200</v>
      </c>
      <c r="P91" s="7">
        <f t="shared" si="6"/>
        <v>0.77104829657105889</v>
      </c>
    </row>
    <row r="92" spans="1:16" ht="30" customHeight="1" x14ac:dyDescent="0.25">
      <c r="B92" s="103" t="s">
        <v>355</v>
      </c>
      <c r="C92" s="104"/>
      <c r="D92" s="105"/>
      <c r="E92" s="28">
        <v>646979100</v>
      </c>
      <c r="F92" s="28">
        <v>646979100</v>
      </c>
      <c r="G92" s="28"/>
      <c r="H92" s="5"/>
      <c r="I92" s="28"/>
      <c r="J92" s="28"/>
      <c r="K92" s="5"/>
      <c r="L92" s="28"/>
      <c r="M92" s="5"/>
      <c r="N92" s="28"/>
      <c r="O92" s="28"/>
      <c r="P92" s="7"/>
    </row>
    <row r="93" spans="1:16" ht="30" customHeight="1" x14ac:dyDescent="0.25">
      <c r="A93" t="s">
        <v>254</v>
      </c>
      <c r="B93" s="30" t="s">
        <v>215</v>
      </c>
      <c r="C93" s="31" t="s">
        <v>12</v>
      </c>
      <c r="D93" s="32" t="s">
        <v>216</v>
      </c>
      <c r="E93" s="28">
        <f>VLOOKUP(A93,'DECRETO DE LIQUIDACIÓN-DESAGREG'!$A$1:$P$500,9,0)</f>
        <v>4664923190</v>
      </c>
      <c r="F93" s="28">
        <f>VLOOKUP(A93,'DECRETO DE LIQUIDACIÓN-DESAGREG'!$A$1:$P$500,10,0)</f>
        <v>0</v>
      </c>
      <c r="G93" s="28">
        <f>VLOOKUP(A93,'DECRETO DE LIQUIDACIÓN-DESAGREG'!$A$1:$P$500,11,0)</f>
        <v>4664923190</v>
      </c>
      <c r="H93" s="5">
        <f t="shared" si="7"/>
        <v>1</v>
      </c>
      <c r="I93" s="28">
        <f>VLOOKUP(A93,'DECRETO DE LIQUIDACIÓN-DESAGREG'!$A$1:$P$500,12,0)</f>
        <v>0</v>
      </c>
      <c r="J93" s="28">
        <f>VLOOKUP(A93,'DECRETO DE LIQUIDACIÓN-DESAGREG'!$A$1:$P$500,13,0)</f>
        <v>4008080190</v>
      </c>
      <c r="K93" s="5">
        <f t="shared" si="8"/>
        <v>0.85919532364261719</v>
      </c>
      <c r="L93" s="28">
        <f>VLOOKUP(A93,'DECRETO DE LIQUIDACIÓN-DESAGREG'!$A$1:$P$500,14,0)</f>
        <v>4008080190</v>
      </c>
      <c r="M93" s="5">
        <f t="shared" si="9"/>
        <v>0.85919532364261719</v>
      </c>
      <c r="N93" s="28">
        <f>VLOOKUP(A93,'DECRETO DE LIQUIDACIÓN-DESAGREG'!$A$1:$P$500,15,0)</f>
        <v>4008080190</v>
      </c>
      <c r="O93" s="28">
        <f>VLOOKUP(A93,'DECRETO DE LIQUIDACIÓN-DESAGREG'!$A$1:$P$500,16,0)</f>
        <v>4008080190</v>
      </c>
      <c r="P93" s="7">
        <f>N93/E93</f>
        <v>0.85919532364261719</v>
      </c>
    </row>
    <row r="94" spans="1:16" ht="30" customHeight="1" x14ac:dyDescent="0.25">
      <c r="B94" s="103" t="s">
        <v>355</v>
      </c>
      <c r="C94" s="104"/>
      <c r="D94" s="105"/>
      <c r="E94" s="28">
        <v>4228276810</v>
      </c>
      <c r="F94" s="28">
        <v>4228276810</v>
      </c>
      <c r="G94" s="28"/>
      <c r="H94" s="5"/>
      <c r="I94" s="28"/>
      <c r="J94" s="28"/>
      <c r="K94" s="5"/>
      <c r="L94" s="28"/>
      <c r="M94" s="5"/>
      <c r="N94" s="28"/>
      <c r="O94" s="28"/>
      <c r="P94" s="7"/>
    </row>
    <row r="95" spans="1:16" ht="30" customHeight="1" x14ac:dyDescent="0.25">
      <c r="A95" t="s">
        <v>255</v>
      </c>
      <c r="B95" s="30" t="s">
        <v>217</v>
      </c>
      <c r="C95" s="31" t="s">
        <v>12</v>
      </c>
      <c r="D95" s="32" t="s">
        <v>218</v>
      </c>
      <c r="E95" s="28">
        <f>VLOOKUP(A95,'DECRETO DE LIQUIDACIÓN-DESAGREG'!$A$1:$P$500,9,0)</f>
        <v>600000000</v>
      </c>
      <c r="F95" s="28">
        <f>VLOOKUP(A95,'DECRETO DE LIQUIDACIÓN-DESAGREG'!$A$1:$P$500,10,0)</f>
        <v>0</v>
      </c>
      <c r="G95" s="28">
        <f>VLOOKUP(A95,'DECRETO DE LIQUIDACIÓN-DESAGREG'!$A$1:$P$500,11,0)</f>
        <v>273288690</v>
      </c>
      <c r="H95" s="5">
        <f t="shared" ref="H95:H99" si="11">G95/E95</f>
        <v>0.45548115</v>
      </c>
      <c r="I95" s="28">
        <f>VLOOKUP(A95,'DECRETO DE LIQUIDACIÓN-DESAGREG'!$A$1:$P$500,12,0)</f>
        <v>326711310</v>
      </c>
      <c r="J95" s="28">
        <f>VLOOKUP(A95,'DECRETO DE LIQUIDACIÓN-DESAGREG'!$A$1:$P$500,13,0)</f>
        <v>273288690</v>
      </c>
      <c r="K95" s="5">
        <f t="shared" ref="K95:K99" si="12">J95/E95</f>
        <v>0.45548115</v>
      </c>
      <c r="L95" s="28">
        <f>VLOOKUP(A95,'DECRETO DE LIQUIDACIÓN-DESAGREG'!$A$1:$P$500,14,0)</f>
        <v>273288690</v>
      </c>
      <c r="M95" s="5">
        <f t="shared" ref="M95:M99" si="13">L95/E95</f>
        <v>0.45548115</v>
      </c>
      <c r="N95" s="28">
        <f>VLOOKUP(A95,'DECRETO DE LIQUIDACIÓN-DESAGREG'!$A$1:$P$500,15,0)</f>
        <v>273288690</v>
      </c>
      <c r="O95" s="28">
        <f>VLOOKUP(A95,'DECRETO DE LIQUIDACIÓN-DESAGREG'!$A$1:$P$500,16,0)</f>
        <v>273288690</v>
      </c>
      <c r="P95" s="7">
        <f>N95/E95</f>
        <v>0.45548115</v>
      </c>
    </row>
    <row r="96" spans="1:16" ht="30" customHeight="1" x14ac:dyDescent="0.25">
      <c r="A96" t="s">
        <v>256</v>
      </c>
      <c r="B96" s="30" t="s">
        <v>219</v>
      </c>
      <c r="C96" s="31" t="s">
        <v>12</v>
      </c>
      <c r="D96" s="32" t="s">
        <v>220</v>
      </c>
      <c r="E96" s="28">
        <f>VLOOKUP(A96,'DECRETO DE LIQUIDACIÓN-DESAGREG'!$A$1:$P$500,9,0)</f>
        <v>300000000</v>
      </c>
      <c r="F96" s="28">
        <f>VLOOKUP(A96,'DECRETO DE LIQUIDACIÓN-DESAGREG'!$A$1:$P$500,10,0)</f>
        <v>0</v>
      </c>
      <c r="G96" s="28">
        <f>VLOOKUP(A96,'DECRETO DE LIQUIDACIÓN-DESAGREG'!$A$1:$P$500,11,0)</f>
        <v>136020638</v>
      </c>
      <c r="H96" s="5">
        <f t="shared" si="11"/>
        <v>0.45340212666666668</v>
      </c>
      <c r="I96" s="28">
        <f>VLOOKUP(A96,'DECRETO DE LIQUIDACIÓN-DESAGREG'!$A$1:$P$500,12,0)</f>
        <v>163979362</v>
      </c>
      <c r="J96" s="28">
        <f>VLOOKUP(A96,'DECRETO DE LIQUIDACIÓN-DESAGREG'!$A$1:$P$500,13,0)</f>
        <v>136020638</v>
      </c>
      <c r="K96" s="5">
        <f t="shared" si="12"/>
        <v>0.45340212666666668</v>
      </c>
      <c r="L96" s="28">
        <f>VLOOKUP(A96,'DECRETO DE LIQUIDACIÓN-DESAGREG'!$A$1:$P$500,14,0)</f>
        <v>136020638</v>
      </c>
      <c r="M96" s="5">
        <f t="shared" si="13"/>
        <v>0.45340212666666668</v>
      </c>
      <c r="N96" s="28">
        <f>VLOOKUP(A96,'DECRETO DE LIQUIDACIÓN-DESAGREG'!$A$1:$P$500,15,0)</f>
        <v>136020638</v>
      </c>
      <c r="O96" s="28">
        <f>VLOOKUP(A96,'DECRETO DE LIQUIDACIÓN-DESAGREG'!$A$1:$P$500,16,0)</f>
        <v>136020638</v>
      </c>
      <c r="P96" s="7">
        <f>N96/E96</f>
        <v>0.45340212666666668</v>
      </c>
    </row>
    <row r="97" spans="1:20" ht="30" customHeight="1" x14ac:dyDescent="0.25">
      <c r="A97" t="s">
        <v>344</v>
      </c>
      <c r="B97" s="30" t="s">
        <v>342</v>
      </c>
      <c r="C97" s="31">
        <v>20</v>
      </c>
      <c r="D97" s="32" t="s">
        <v>343</v>
      </c>
      <c r="E97" s="28">
        <f>VLOOKUP(A97,'DECRETO DE LIQUIDACIÓN-DESAGREG'!$A$1:$P$500,9,0)</f>
        <v>59000000</v>
      </c>
      <c r="F97" s="28">
        <f>VLOOKUP(A97,'DECRETO DE LIQUIDACIÓN-DESAGREG'!$A$1:$P$500,10,0)</f>
        <v>0</v>
      </c>
      <c r="G97" s="28">
        <f>VLOOKUP(A97,'DECRETO DE LIQUIDACIÓN-DESAGREG'!$A$1:$P$500,11,0)</f>
        <v>59000000</v>
      </c>
      <c r="H97" s="5">
        <f t="shared" si="11"/>
        <v>1</v>
      </c>
      <c r="I97" s="28">
        <f>VLOOKUP(A97,'DECRETO DE LIQUIDACIÓN-DESAGREG'!$A$1:$P$500,12,0)</f>
        <v>0</v>
      </c>
      <c r="J97" s="28">
        <f>VLOOKUP(A97,'DECRETO DE LIQUIDACIÓN-DESAGREG'!$A$1:$P$500,13,0)</f>
        <v>22300000</v>
      </c>
      <c r="K97" s="5">
        <f t="shared" si="12"/>
        <v>0.37796610169491524</v>
      </c>
      <c r="L97" s="28">
        <f>VLOOKUP(A97,'DECRETO DE LIQUIDACIÓN-DESAGREG'!$A$1:$P$500,14,0)</f>
        <v>22300000</v>
      </c>
      <c r="M97" s="5">
        <f t="shared" si="13"/>
        <v>0.37796610169491524</v>
      </c>
      <c r="N97" s="28">
        <f>VLOOKUP(A97,'DECRETO DE LIQUIDACIÓN-DESAGREG'!$A$1:$P$500,15,0)</f>
        <v>22300000</v>
      </c>
      <c r="O97" s="28">
        <f>VLOOKUP(A97,'DECRETO DE LIQUIDACIÓN-DESAGREG'!$A$1:$P$500,16,0)</f>
        <v>22300000</v>
      </c>
      <c r="P97" s="7">
        <f>N97/E97</f>
        <v>0.37796610169491524</v>
      </c>
    </row>
    <row r="98" spans="1:20" ht="30" customHeight="1" x14ac:dyDescent="0.25">
      <c r="A98" t="s">
        <v>257</v>
      </c>
      <c r="B98" s="30" t="s">
        <v>118</v>
      </c>
      <c r="C98" s="31">
        <v>20</v>
      </c>
      <c r="D98" s="32" t="s">
        <v>138</v>
      </c>
      <c r="E98" s="28">
        <f>VLOOKUP(A98,'DECRETO DE LIQUIDACIÓN-DESAGREG'!$A$1:$P$500,9,0)</f>
        <v>268000000</v>
      </c>
      <c r="F98" s="28">
        <f>VLOOKUP(A98,'DECRETO DE LIQUIDACIÓN-DESAGREG'!$A$1:$P$500,10,0)</f>
        <v>100000000</v>
      </c>
      <c r="G98" s="28">
        <f>VLOOKUP(A98,'DECRETO DE LIQUIDACIÓN-DESAGREG'!$A$1:$P$500,11,0)</f>
        <v>168000000</v>
      </c>
      <c r="H98" s="5">
        <f t="shared" si="11"/>
        <v>0.62686567164179108</v>
      </c>
      <c r="I98" s="28">
        <f>VLOOKUP(A98,'DECRETO DE LIQUIDACIÓN-DESAGREG'!$A$1:$P$500,12,0)</f>
        <v>0</v>
      </c>
      <c r="J98" s="28">
        <f>VLOOKUP(A98,'DECRETO DE LIQUIDACIÓN-DESAGREG'!$A$1:$P$500,13,0)</f>
        <v>50130084</v>
      </c>
      <c r="K98" s="5">
        <f t="shared" si="12"/>
        <v>0.18705255223880596</v>
      </c>
      <c r="L98" s="28">
        <f>VLOOKUP(A98,'DECRETO DE LIQUIDACIÓN-DESAGREG'!$A$1:$P$500,14,0)</f>
        <v>50130084</v>
      </c>
      <c r="M98" s="5">
        <f t="shared" si="13"/>
        <v>0.18705255223880596</v>
      </c>
      <c r="N98" s="28">
        <f>VLOOKUP(A98,'DECRETO DE LIQUIDACIÓN-DESAGREG'!$A$1:$P$500,15,0)</f>
        <v>50130084</v>
      </c>
      <c r="O98" s="28">
        <f>VLOOKUP(A98,'DECRETO DE LIQUIDACIÓN-DESAGREG'!$A$1:$P$500,16,0)</f>
        <v>50130084</v>
      </c>
      <c r="P98" s="7">
        <f>N98/E98</f>
        <v>0.18705255223880596</v>
      </c>
    </row>
    <row r="99" spans="1:20" ht="30" customHeight="1" x14ac:dyDescent="0.25">
      <c r="A99" t="str">
        <f t="shared" ref="A99:A103" si="14">CONCATENATE(B99,C99)</f>
        <v>A-03-10-01-00120</v>
      </c>
      <c r="B99" s="30" t="s">
        <v>302</v>
      </c>
      <c r="C99" s="31" t="s">
        <v>12</v>
      </c>
      <c r="D99" s="32" t="s">
        <v>303</v>
      </c>
      <c r="E99" s="28">
        <f>VLOOKUP(A99,'DECRETO DE LIQUIDACIÓN-DESAGREG'!$A$1:$P$500,9,0)</f>
        <v>86738199</v>
      </c>
      <c r="F99" s="28">
        <f>VLOOKUP(A99,'DECRETO DE LIQUIDACIÓN-DESAGREG'!$A$1:$P$500,10,0)</f>
        <v>0</v>
      </c>
      <c r="G99" s="28">
        <f>VLOOKUP(A99,'DECRETO DE LIQUIDACIÓN-DESAGREG'!$A$1:$P$500,11,0)</f>
        <v>86738199</v>
      </c>
      <c r="H99" s="5">
        <f t="shared" si="11"/>
        <v>1</v>
      </c>
      <c r="I99" s="28">
        <f>VLOOKUP(A99,'DECRETO DE LIQUIDACIÓN-DESAGREG'!$A$1:$P$500,12,0)</f>
        <v>0</v>
      </c>
      <c r="J99" s="28">
        <f>VLOOKUP(A99,'DECRETO DE LIQUIDACIÓN-DESAGREG'!$A$1:$P$500,13,0)</f>
        <v>86738199</v>
      </c>
      <c r="K99" s="5">
        <f t="shared" si="12"/>
        <v>1</v>
      </c>
      <c r="L99" s="28">
        <f>VLOOKUP(A99,'DECRETO DE LIQUIDACIÓN-DESAGREG'!$A$1:$P$500,14,0)</f>
        <v>86738199</v>
      </c>
      <c r="M99" s="5">
        <f t="shared" si="13"/>
        <v>1</v>
      </c>
      <c r="N99" s="28">
        <f>VLOOKUP(A99,'DECRETO DE LIQUIDACIÓN-DESAGREG'!$A$1:$P$500,15,0)</f>
        <v>86738199</v>
      </c>
      <c r="O99" s="28">
        <f>VLOOKUP(A99,'DECRETO DE LIQUIDACIÓN-DESAGREG'!$A$1:$P$500,16,0)</f>
        <v>86738199</v>
      </c>
      <c r="P99" s="7">
        <f>N99/E99</f>
        <v>1</v>
      </c>
    </row>
    <row r="100" spans="1:20" ht="30" customHeight="1" x14ac:dyDescent="0.25">
      <c r="B100" s="103" t="s">
        <v>355</v>
      </c>
      <c r="C100" s="104"/>
      <c r="D100" s="105"/>
      <c r="E100" s="28">
        <v>52680761801</v>
      </c>
      <c r="F100" s="28">
        <v>52680761801</v>
      </c>
      <c r="G100" s="28">
        <v>0</v>
      </c>
      <c r="H100" s="5"/>
      <c r="I100" s="28">
        <v>0</v>
      </c>
      <c r="J100" s="28"/>
      <c r="K100" s="5"/>
      <c r="L100" s="28"/>
      <c r="M100" s="5"/>
      <c r="N100" s="28"/>
      <c r="O100" s="28"/>
      <c r="P100" s="7"/>
    </row>
    <row r="101" spans="1:20" ht="30" customHeight="1" x14ac:dyDescent="0.25">
      <c r="A101" t="str">
        <f t="shared" si="14"/>
        <v>A-03-10-01-00121</v>
      </c>
      <c r="B101" s="30" t="s">
        <v>302</v>
      </c>
      <c r="C101" s="31" t="s">
        <v>98</v>
      </c>
      <c r="D101" s="32" t="s">
        <v>303</v>
      </c>
      <c r="E101" s="28">
        <f>VLOOKUP(A101,'DECRETO DE LIQUIDACIÓN-DESAGREG'!$A$1:$P$500,9,0)</f>
        <v>15715163048</v>
      </c>
      <c r="F101" s="28">
        <f>VLOOKUP(A101,'DECRETO DE LIQUIDACIÓN-DESAGREG'!$A$1:$P$500,10,0)</f>
        <v>0</v>
      </c>
      <c r="G101" s="28">
        <f>VLOOKUP(A101,'DECRETO DE LIQUIDACIÓN-DESAGREG'!$A$1:$P$500,11,0)</f>
        <v>5266276437.75</v>
      </c>
      <c r="H101" s="5">
        <f t="shared" ref="H101" si="15">G101/E101</f>
        <v>0.33510797321445646</v>
      </c>
      <c r="I101" s="28">
        <f>VLOOKUP(A101,'DECRETO DE LIQUIDACIÓN-DESAGREG'!$A$1:$P$500,12,0)</f>
        <v>10448886610.25</v>
      </c>
      <c r="J101" s="28">
        <f>VLOOKUP(A101,'DECRETO DE LIQUIDACIÓN-DESAGREG'!$A$1:$P$500,13,0)</f>
        <v>5215078716</v>
      </c>
      <c r="K101" s="5">
        <f t="shared" ref="K101" si="16">J101/E101</f>
        <v>0.33185011826292826</v>
      </c>
      <c r="L101" s="28">
        <f>VLOOKUP(A101,'DECRETO DE LIQUIDACIÓN-DESAGREG'!$A$1:$P$500,14,0)</f>
        <v>5215078715.6000004</v>
      </c>
      <c r="M101" s="5">
        <f t="shared" ref="M101" si="17">L101/E101</f>
        <v>0.33185011823747518</v>
      </c>
      <c r="N101" s="28">
        <f>VLOOKUP(A101,'DECRETO DE LIQUIDACIÓN-DESAGREG'!$A$1:$P$500,15,0)</f>
        <v>5215078715.6000004</v>
      </c>
      <c r="O101" s="28">
        <f>VLOOKUP(A101,'DECRETO DE LIQUIDACIÓN-DESAGREG'!$A$1:$P$500,16,0)</f>
        <v>5215078715.6000004</v>
      </c>
      <c r="P101" s="7">
        <f>N101/E101</f>
        <v>0.33185011823747518</v>
      </c>
      <c r="R101" s="29" t="s">
        <v>123</v>
      </c>
    </row>
    <row r="102" spans="1:20" ht="30" customHeight="1" x14ac:dyDescent="0.25">
      <c r="B102" s="103" t="s">
        <v>355</v>
      </c>
      <c r="C102" s="104"/>
      <c r="D102" s="105"/>
      <c r="E102" s="28">
        <v>23132515853</v>
      </c>
      <c r="F102" s="28">
        <v>23132515853</v>
      </c>
      <c r="G102" s="28">
        <v>0</v>
      </c>
      <c r="H102" s="5"/>
      <c r="I102" s="28">
        <v>0</v>
      </c>
      <c r="J102" s="28"/>
      <c r="K102" s="5"/>
      <c r="L102" s="28"/>
      <c r="M102" s="5"/>
      <c r="N102" s="28"/>
      <c r="O102" s="28"/>
      <c r="P102" s="7"/>
    </row>
    <row r="103" spans="1:20" ht="30" customHeight="1" thickBot="1" x14ac:dyDescent="0.3">
      <c r="A103" t="str">
        <f t="shared" si="14"/>
        <v>A-03-10-01-00221</v>
      </c>
      <c r="B103" s="30" t="s">
        <v>304</v>
      </c>
      <c r="C103" s="31">
        <v>21</v>
      </c>
      <c r="D103" s="32" t="s">
        <v>305</v>
      </c>
      <c r="E103" s="28">
        <f>VLOOKUP(A103,'DECRETO DE LIQUIDACIÓN-DESAGREG'!$A$1:$P$500,9,0)</f>
        <v>517321099</v>
      </c>
      <c r="F103" s="28">
        <f>VLOOKUP(A103,'DECRETO DE LIQUIDACIÓN-DESAGREG'!$A$1:$P$500,10,0)</f>
        <v>0</v>
      </c>
      <c r="G103" s="28">
        <f>VLOOKUP(A103,'DECRETO DE LIQUIDACIÓN-DESAGREG'!$A$1:$P$500,11,0)</f>
        <v>17321099</v>
      </c>
      <c r="H103" s="5">
        <f t="shared" ref="H103" si="18">G103/E103</f>
        <v>3.3482297616475143E-2</v>
      </c>
      <c r="I103" s="28">
        <f>VLOOKUP(A103,'DECRETO DE LIQUIDACIÓN-DESAGREG'!$A$1:$P$500,12,0)</f>
        <v>500000000</v>
      </c>
      <c r="J103" s="28">
        <f>VLOOKUP(A103,'DECRETO DE LIQUIDACIÓN-DESAGREG'!$A$1:$P$500,13,0)</f>
        <v>17321099</v>
      </c>
      <c r="K103" s="5">
        <f t="shared" ref="K103" si="19">J103/E103</f>
        <v>3.3482297616475143E-2</v>
      </c>
      <c r="L103" s="28">
        <f>VLOOKUP(A103,'DECRETO DE LIQUIDACIÓN-DESAGREG'!$A$1:$P$500,14,0)</f>
        <v>17321099</v>
      </c>
      <c r="M103" s="5">
        <f t="shared" ref="M103" si="20">L103/E103</f>
        <v>3.3482297616475143E-2</v>
      </c>
      <c r="N103" s="28">
        <f>VLOOKUP(A103,'DECRETO DE LIQUIDACIÓN-DESAGREG'!$A$1:$P$500,15,0)</f>
        <v>17321099</v>
      </c>
      <c r="O103" s="28">
        <f>VLOOKUP(A103,'DECRETO DE LIQUIDACIÓN-DESAGREG'!$A$1:$P$500,16,0)</f>
        <v>17321099</v>
      </c>
      <c r="P103" s="7">
        <f>N103/E103</f>
        <v>3.3482297616475143E-2</v>
      </c>
      <c r="R103" s="84" t="s">
        <v>123</v>
      </c>
    </row>
    <row r="104" spans="1:20" s="37" customFormat="1" ht="30" customHeight="1" thickBot="1" x14ac:dyDescent="0.3">
      <c r="A104" t="str">
        <f t="shared" si="10"/>
        <v>TOTAL PRESUPUESTO TRANSFERENCIAS CORRIENTES</v>
      </c>
      <c r="B104" s="91" t="s">
        <v>24</v>
      </c>
      <c r="C104" s="92"/>
      <c r="D104" s="93"/>
      <c r="E104" s="40">
        <f>SUM(E89:E103)</f>
        <v>292294300000</v>
      </c>
      <c r="F104" s="40">
        <f>SUM(F89:F103)</f>
        <v>179357533564</v>
      </c>
      <c r="G104" s="40">
        <f>SUM(G89:G103)</f>
        <v>76858473508.75</v>
      </c>
      <c r="H104" s="42">
        <f t="shared" si="7"/>
        <v>0.26294893026908156</v>
      </c>
      <c r="I104" s="40">
        <f>SUM(I89:I103)</f>
        <v>36078292927.25</v>
      </c>
      <c r="J104" s="40">
        <f>SUM(J89:J103)</f>
        <v>73872260416</v>
      </c>
      <c r="K104" s="42">
        <f t="shared" si="8"/>
        <v>0.25273247003448235</v>
      </c>
      <c r="L104" s="40">
        <f>SUM(L89:L103)</f>
        <v>73872260415.600006</v>
      </c>
      <c r="M104" s="42">
        <f t="shared" si="9"/>
        <v>0.25273247003311389</v>
      </c>
      <c r="N104" s="40">
        <f>SUM(N89:N103)</f>
        <v>73872260415.600006</v>
      </c>
      <c r="O104" s="40">
        <f>SUM(O89:O103)</f>
        <v>73872260415.600006</v>
      </c>
      <c r="P104" s="42">
        <f>N104/E104</f>
        <v>0.25273247003311389</v>
      </c>
      <c r="R104" s="85">
        <v>292294300000</v>
      </c>
      <c r="T104" s="38">
        <f>+E104-R104</f>
        <v>0</v>
      </c>
    </row>
    <row r="105" spans="1:20" s="37" customFormat="1" ht="30" customHeight="1" x14ac:dyDescent="0.25">
      <c r="A105" t="s">
        <v>258</v>
      </c>
      <c r="B105" s="43" t="s">
        <v>221</v>
      </c>
      <c r="C105" s="44">
        <v>20</v>
      </c>
      <c r="D105" s="45" t="s">
        <v>222</v>
      </c>
      <c r="E105" s="46">
        <f>VLOOKUP(A105,'DECRETO DE LIQUIDACIÓN-DESAGREG'!$A$1:$P$500,9,0)</f>
        <v>3060764519</v>
      </c>
      <c r="F105" s="46">
        <f>VLOOKUP(A105,'DECRETO DE LIQUIDACIÓN-DESAGREG'!$A$1:$P$500,10,0)</f>
        <v>0</v>
      </c>
      <c r="G105" s="46">
        <f>VLOOKUP(A105,'DECRETO DE LIQUIDACIÓN-DESAGREG'!$A$1:$P$500,11,0)</f>
        <v>3040200439</v>
      </c>
      <c r="H105" s="16">
        <f t="shared" si="7"/>
        <v>0.99328139101445201</v>
      </c>
      <c r="I105" s="46">
        <f>VLOOKUP(A105,'DECRETO DE LIQUIDACIÓN-DESAGREG'!$A$1:$P$500,12,0)</f>
        <v>20564080</v>
      </c>
      <c r="J105" s="46">
        <f>VLOOKUP(A105,'DECRETO DE LIQUIDACIÓN-DESAGREG'!$A$1:$P$500,13,0)</f>
        <v>3040200439</v>
      </c>
      <c r="K105" s="6">
        <f t="shared" si="8"/>
        <v>0.99328139101445201</v>
      </c>
      <c r="L105" s="46">
        <f>VLOOKUP(A105,'DECRETO DE LIQUIDACIÓN-DESAGREG'!$A$1:$P$500,14,0)</f>
        <v>3040200439</v>
      </c>
      <c r="M105" s="16">
        <f t="shared" si="9"/>
        <v>0.99328139101445201</v>
      </c>
      <c r="N105" s="39">
        <f>VLOOKUP(A105,'DECRETO DE LIQUIDACIÓN-DESAGREG'!$A$1:$P$500,15,0)</f>
        <v>3040200439</v>
      </c>
      <c r="O105" s="46">
        <f>VLOOKUP(A105,'DECRETO DE LIQUIDACIÓN-DESAGREG'!$A$1:$P$500,16,0)</f>
        <v>3040200439</v>
      </c>
      <c r="P105" s="17">
        <f>N105/E105</f>
        <v>0.99328139101445201</v>
      </c>
      <c r="R105" s="84" t="s">
        <v>123</v>
      </c>
    </row>
    <row r="106" spans="1:20" s="37" customFormat="1" ht="30" customHeight="1" x14ac:dyDescent="0.25">
      <c r="A106" t="s">
        <v>259</v>
      </c>
      <c r="B106" s="43" t="s">
        <v>223</v>
      </c>
      <c r="C106" s="44">
        <v>20</v>
      </c>
      <c r="D106" s="45" t="s">
        <v>224</v>
      </c>
      <c r="E106" s="46">
        <f>VLOOKUP(A106,'DECRETO DE LIQUIDACIÓN-DESAGREG'!$A$1:$P$500,9,0)</f>
        <v>27800000</v>
      </c>
      <c r="F106" s="46">
        <f>VLOOKUP(A106,'DECRETO DE LIQUIDACIÓN-DESAGREG'!$A$1:$P$500,10,0)</f>
        <v>0</v>
      </c>
      <c r="G106" s="46">
        <f>VLOOKUP(A106,'DECRETO DE LIQUIDACIÓN-DESAGREG'!$A$1:$P$500,11,0)</f>
        <v>2791761</v>
      </c>
      <c r="H106" s="16">
        <f t="shared" si="7"/>
        <v>0.10042305755395683</v>
      </c>
      <c r="I106" s="46">
        <f>VLOOKUP(A106,'DECRETO DE LIQUIDACIÓN-DESAGREG'!$A$1:$P$500,12,0)</f>
        <v>25008239</v>
      </c>
      <c r="J106" s="46">
        <f>VLOOKUP(A106,'DECRETO DE LIQUIDACIÓN-DESAGREG'!$A$1:$P$500,13,0)</f>
        <v>2791650</v>
      </c>
      <c r="K106" s="6">
        <f t="shared" si="8"/>
        <v>0.10041906474820143</v>
      </c>
      <c r="L106" s="46">
        <f>VLOOKUP(A106,'DECRETO DE LIQUIDACIÓN-DESAGREG'!$A$1:$P$500,14,0)</f>
        <v>2791650</v>
      </c>
      <c r="M106" s="16">
        <f t="shared" si="9"/>
        <v>0.10041906474820143</v>
      </c>
      <c r="N106" s="46">
        <f>VLOOKUP(A106,'DECRETO DE LIQUIDACIÓN-DESAGREG'!$A$1:$P$500,15,0)</f>
        <v>2791650</v>
      </c>
      <c r="O106" s="46">
        <f>VLOOKUP(A106,'DECRETO DE LIQUIDACIÓN-DESAGREG'!$A$1:$P$500,16,0)</f>
        <v>2791650</v>
      </c>
      <c r="P106" s="17">
        <f>N106/E106</f>
        <v>0.10041906474820143</v>
      </c>
      <c r="R106" s="86" t="s">
        <v>123</v>
      </c>
    </row>
    <row r="107" spans="1:20" s="37" customFormat="1" ht="30" customHeight="1" x14ac:dyDescent="0.25">
      <c r="A107"/>
      <c r="B107" s="103" t="s">
        <v>356</v>
      </c>
      <c r="C107" s="104"/>
      <c r="D107" s="105"/>
      <c r="E107" s="46">
        <v>12140617</v>
      </c>
      <c r="F107" s="46"/>
      <c r="G107" s="46">
        <v>12140617</v>
      </c>
      <c r="H107" s="16"/>
      <c r="I107" s="46"/>
      <c r="J107" s="46"/>
      <c r="K107" s="6"/>
      <c r="L107" s="46"/>
      <c r="M107" s="16"/>
      <c r="N107" s="46"/>
      <c r="O107" s="46"/>
      <c r="P107" s="17"/>
      <c r="R107" s="86"/>
    </row>
    <row r="108" spans="1:20" ht="30" customHeight="1" x14ac:dyDescent="0.25">
      <c r="A108" t="str">
        <f t="shared" si="10"/>
        <v>A-08-04-0120</v>
      </c>
      <c r="B108" s="43" t="s">
        <v>29</v>
      </c>
      <c r="C108" s="44" t="s">
        <v>12</v>
      </c>
      <c r="D108" s="45" t="s">
        <v>30</v>
      </c>
      <c r="E108" s="46">
        <f>VLOOKUP(A108,'DECRETO DE LIQUIDACIÓN-DESAGREG'!$A$1:$P$500,9,0)</f>
        <v>1555500000</v>
      </c>
      <c r="F108" s="46">
        <f>VLOOKUP(A108,'DECRETO DE LIQUIDACIÓN-DESAGREG'!$A$1:$P$500,10,0)</f>
        <v>0</v>
      </c>
      <c r="G108" s="46">
        <f>VLOOKUP(A108,'DECRETO DE LIQUIDACIÓN-DESAGREG'!$A$1:$P$500,11,0)</f>
        <v>1555500000</v>
      </c>
      <c r="H108" s="16">
        <f t="shared" si="7"/>
        <v>1</v>
      </c>
      <c r="I108" s="46">
        <f>VLOOKUP(A108,'DECRETO DE LIQUIDACIÓN-DESAGREG'!$A$1:$P$500,12,0)</f>
        <v>0</v>
      </c>
      <c r="J108" s="46">
        <f>VLOOKUP(A108,'DECRETO DE LIQUIDACIÓN-DESAGREG'!$A$1:$P$500,13,0)</f>
        <v>1555500000</v>
      </c>
      <c r="K108" s="6">
        <f t="shared" si="8"/>
        <v>1</v>
      </c>
      <c r="L108" s="46">
        <f>VLOOKUP(A108,'DECRETO DE LIQUIDACIÓN-DESAGREG'!$A$1:$P$500,14,0)</f>
        <v>1555500000</v>
      </c>
      <c r="M108" s="16">
        <f t="shared" si="9"/>
        <v>1</v>
      </c>
      <c r="N108" s="46">
        <f>VLOOKUP(A108,'DECRETO DE LIQUIDACIÓN-DESAGREG'!$A$1:$P$500,15,0)</f>
        <v>1555500000</v>
      </c>
      <c r="O108" s="46">
        <f>VLOOKUP(A108,'DECRETO DE LIQUIDACIÓN-DESAGREG'!$A$1:$P$500,16,0)</f>
        <v>1555500000</v>
      </c>
      <c r="P108" s="17">
        <f t="shared" ref="P108:P117" si="21">N108/E108</f>
        <v>1</v>
      </c>
    </row>
    <row r="109" spans="1:20" ht="30" customHeight="1" x14ac:dyDescent="0.25">
      <c r="A109" t="str">
        <f t="shared" si="10"/>
        <v>A-08-05-01-00320</v>
      </c>
      <c r="B109" s="43" t="s">
        <v>351</v>
      </c>
      <c r="C109" s="44">
        <v>20</v>
      </c>
      <c r="D109" s="45" t="s">
        <v>352</v>
      </c>
      <c r="E109" s="46">
        <f>VLOOKUP(A109,'DECRETO DE LIQUIDACIÓN-DESAGREG'!$A$1:$P$500,9,0)</f>
        <v>232951659</v>
      </c>
      <c r="F109" s="46">
        <f>VLOOKUP(A109,'DECRETO DE LIQUIDACIÓN-DESAGREG'!$A$1:$P$500,10,0)</f>
        <v>0</v>
      </c>
      <c r="G109" s="46">
        <f>VLOOKUP(A109,'DECRETO DE LIQUIDACIÓN-DESAGREG'!$A$1:$P$500,11,0)</f>
        <v>0</v>
      </c>
      <c r="H109" s="16">
        <f t="shared" si="7"/>
        <v>0</v>
      </c>
      <c r="I109" s="46">
        <f>VLOOKUP(A109,'DECRETO DE LIQUIDACIÓN-DESAGREG'!$A$1:$P$500,12,0)</f>
        <v>232951659</v>
      </c>
      <c r="J109" s="46">
        <f>VLOOKUP(A109,'DECRETO DE LIQUIDACIÓN-DESAGREG'!$A$1:$P$500,13,0)</f>
        <v>0</v>
      </c>
      <c r="K109" s="6">
        <f t="shared" si="8"/>
        <v>0</v>
      </c>
      <c r="L109" s="46">
        <f>VLOOKUP(A109,'DECRETO DE LIQUIDACIÓN-DESAGREG'!$A$1:$P$500,14,0)</f>
        <v>0</v>
      </c>
      <c r="M109" s="16">
        <f t="shared" si="9"/>
        <v>0</v>
      </c>
      <c r="N109" s="46">
        <f>VLOOKUP(A109,'DECRETO DE LIQUIDACIÓN-DESAGREG'!$A$1:$P$500,15,0)</f>
        <v>0</v>
      </c>
      <c r="O109" s="46">
        <f>VLOOKUP(A109,'DECRETO DE LIQUIDACIÓN-DESAGREG'!$A$1:$P$500,16,0)</f>
        <v>0</v>
      </c>
      <c r="P109" s="17">
        <f t="shared" si="21"/>
        <v>0</v>
      </c>
    </row>
    <row r="110" spans="1:20" ht="30" customHeight="1" thickBot="1" x14ac:dyDescent="0.3">
      <c r="A110" t="str">
        <f t="shared" si="10"/>
        <v>A-08-05-02-00120</v>
      </c>
      <c r="B110" s="43" t="s">
        <v>353</v>
      </c>
      <c r="C110" s="44">
        <v>20</v>
      </c>
      <c r="D110" s="45" t="s">
        <v>354</v>
      </c>
      <c r="E110" s="46">
        <f>VLOOKUP(A110,'DECRETO DE LIQUIDACIÓN-DESAGREG'!$A$1:$P$500,9,0)</f>
        <v>94143205</v>
      </c>
      <c r="F110" s="46">
        <f>VLOOKUP(A110,'DECRETO DE LIQUIDACIÓN-DESAGREG'!$A$1:$P$500,10,0)</f>
        <v>0</v>
      </c>
      <c r="G110" s="46">
        <f>VLOOKUP(A110,'DECRETO DE LIQUIDACIÓN-DESAGREG'!$A$1:$P$500,11,0)</f>
        <v>24417000</v>
      </c>
      <c r="H110" s="16">
        <f t="shared" si="7"/>
        <v>0.25936019492856655</v>
      </c>
      <c r="I110" s="46">
        <f>VLOOKUP(A110,'DECRETO DE LIQUIDACIÓN-DESAGREG'!$A$1:$P$500,12,0)</f>
        <v>69726205</v>
      </c>
      <c r="J110" s="46">
        <f>VLOOKUP(A110,'DECRETO DE LIQUIDACIÓN-DESAGREG'!$A$1:$P$500,13,0)</f>
        <v>24417000</v>
      </c>
      <c r="K110" s="6">
        <f t="shared" si="8"/>
        <v>0.25936019492856655</v>
      </c>
      <c r="L110" s="46">
        <f>VLOOKUP(A110,'DECRETO DE LIQUIDACIÓN-DESAGREG'!$A$1:$P$500,14,0)</f>
        <v>24417000</v>
      </c>
      <c r="M110" s="16">
        <f t="shared" si="9"/>
        <v>0.25936019492856655</v>
      </c>
      <c r="N110" s="46">
        <f>VLOOKUP(A110,'DECRETO DE LIQUIDACIÓN-DESAGREG'!$A$1:$P$500,15,0)</f>
        <v>0</v>
      </c>
      <c r="O110" s="46">
        <f>VLOOKUP(A110,'DECRETO DE LIQUIDACIÓN-DESAGREG'!$A$1:$P$500,16,0)</f>
        <v>0</v>
      </c>
      <c r="P110" s="17">
        <f t="shared" si="21"/>
        <v>0</v>
      </c>
    </row>
    <row r="111" spans="1:20" s="37" customFormat="1" ht="30" customHeight="1" thickBot="1" x14ac:dyDescent="0.3">
      <c r="A111" t="str">
        <f t="shared" si="10"/>
        <v>TOTAL PRESUPUESTO GASTOS POR TRIBUTOS, MULTAS, SANCIONES E INTERESES DE MORA</v>
      </c>
      <c r="B111" s="91" t="s">
        <v>91</v>
      </c>
      <c r="C111" s="92"/>
      <c r="D111" s="93"/>
      <c r="E111" s="40">
        <f>SUM(E105:E110)</f>
        <v>4983300000</v>
      </c>
      <c r="F111" s="40">
        <f>SUM(F105:F110)</f>
        <v>0</v>
      </c>
      <c r="G111" s="40">
        <f>SUM(G105:G110)</f>
        <v>4635049817</v>
      </c>
      <c r="H111" s="42">
        <f t="shared" si="7"/>
        <v>0.93011655268597115</v>
      </c>
      <c r="I111" s="40">
        <f>SUM(I105:I110)</f>
        <v>348250183</v>
      </c>
      <c r="J111" s="40">
        <f>SUM(J105:J110)</f>
        <v>4622909089</v>
      </c>
      <c r="K111" s="42">
        <f t="shared" si="8"/>
        <v>0.9276802699014709</v>
      </c>
      <c r="L111" s="40">
        <f>SUM(L105:L110)</f>
        <v>4622909089</v>
      </c>
      <c r="M111" s="42">
        <f t="shared" si="9"/>
        <v>0.9276802699014709</v>
      </c>
      <c r="N111" s="40">
        <f>SUM(N105:N110)</f>
        <v>4598492089</v>
      </c>
      <c r="O111" s="40">
        <f>SUM(O105:O110)</f>
        <v>4598492089</v>
      </c>
      <c r="P111" s="42">
        <f t="shared" si="21"/>
        <v>0.92278050468565009</v>
      </c>
    </row>
    <row r="112" spans="1:20" s="37" customFormat="1" ht="30" customHeight="1" thickBot="1" x14ac:dyDescent="0.3">
      <c r="A112" t="str">
        <f t="shared" si="10"/>
        <v>TOTAL PRESUPUESTO DE FUNCIONAMIENTO</v>
      </c>
      <c r="B112" s="91" t="s">
        <v>92</v>
      </c>
      <c r="C112" s="92"/>
      <c r="D112" s="93"/>
      <c r="E112" s="40">
        <f>+E111+E104+E88+E49</f>
        <v>682283800000</v>
      </c>
      <c r="F112" s="40">
        <f>+F111+F104+F88+F49</f>
        <v>184507079948</v>
      </c>
      <c r="G112" s="40">
        <f>+G111+G104+G88+G49</f>
        <v>403768817981.53998</v>
      </c>
      <c r="H112" s="42">
        <f t="shared" si="7"/>
        <v>0.59179012894859873</v>
      </c>
      <c r="I112" s="40">
        <f>+I111+I104+I88+I49</f>
        <v>94007902070.459991</v>
      </c>
      <c r="J112" s="40">
        <f>+J111+J104+J88+J49</f>
        <v>386032824609.63</v>
      </c>
      <c r="K112" s="42">
        <f t="shared" si="8"/>
        <v>0.5657950908546121</v>
      </c>
      <c r="L112" s="40">
        <f>+L111+L104+L88+L49</f>
        <v>340445035186.62</v>
      </c>
      <c r="M112" s="42">
        <f t="shared" si="9"/>
        <v>0.49897862910803392</v>
      </c>
      <c r="N112" s="40">
        <f>+N111+N104+N88+N49</f>
        <v>339362161504.62</v>
      </c>
      <c r="O112" s="40">
        <f>+O111+O104+O88+O49</f>
        <v>337795954608.62</v>
      </c>
      <c r="P112" s="42">
        <f t="shared" si="21"/>
        <v>0.49739149823668682</v>
      </c>
      <c r="Q112" s="48" t="s">
        <v>123</v>
      </c>
      <c r="R112" s="85" t="s">
        <v>123</v>
      </c>
    </row>
    <row r="113" spans="1:18" s="37" customFormat="1" ht="33" customHeight="1" x14ac:dyDescent="0.25">
      <c r="A113" t="s">
        <v>286</v>
      </c>
      <c r="B113" s="25" t="s">
        <v>260</v>
      </c>
      <c r="C113" s="26">
        <v>20</v>
      </c>
      <c r="D113" s="27" t="s">
        <v>261</v>
      </c>
      <c r="E113" s="28">
        <f>VLOOKUP(A113,'DECRETO DE LIQUIDACIÓN-DESAGREG'!$A$1:$P$500,9,0)</f>
        <v>1716381147</v>
      </c>
      <c r="F113" s="33">
        <f>VLOOKUP(A113,'DECRETO DE LIQUIDACIÓN-DESAGREG'!$A$1:$P$500,10,0)</f>
        <v>0</v>
      </c>
      <c r="G113" s="33">
        <f>VLOOKUP(A113,'DECRETO DE LIQUIDACIÓN-DESAGREG'!$A$1:$P$500,11,0)</f>
        <v>1716381147</v>
      </c>
      <c r="H113" s="5">
        <f t="shared" si="7"/>
        <v>1</v>
      </c>
      <c r="I113" s="33">
        <f>VLOOKUP(A113,'DECRETO DE LIQUIDACIÓN-DESAGREG'!$A$1:$P$500,12,0)</f>
        <v>0</v>
      </c>
      <c r="J113" s="33">
        <f>VLOOKUP(A113,'DECRETO DE LIQUIDACIÓN-DESAGREG'!$A$1:$P$500,13,0)</f>
        <v>1710298227</v>
      </c>
      <c r="K113" s="5">
        <f t="shared" si="8"/>
        <v>0.9964559620043415</v>
      </c>
      <c r="L113" s="33">
        <f>VLOOKUP(A113,'DECRETO DE LIQUIDACIÓN-DESAGREG'!$A$1:$P$500,14,0)</f>
        <v>1103820992</v>
      </c>
      <c r="M113" s="5">
        <f t="shared" si="9"/>
        <v>0.64310948295448733</v>
      </c>
      <c r="N113" s="33">
        <f>VLOOKUP(A113,'DECRETO DE LIQUIDACIÓN-DESAGREG'!$A$1:$P$500,15,0)</f>
        <v>1084171142</v>
      </c>
      <c r="O113" s="33">
        <f>VLOOKUP(A113,'DECRETO DE LIQUIDACIÓN-DESAGREG'!$A$1:$P$500,16,0)</f>
        <v>1084171142</v>
      </c>
      <c r="P113" s="7">
        <f t="shared" si="21"/>
        <v>0.63166106426593138</v>
      </c>
      <c r="Q113" s="48"/>
      <c r="R113" s="20" t="s">
        <v>123</v>
      </c>
    </row>
    <row r="114" spans="1:18" s="37" customFormat="1" ht="56.25" x14ac:dyDescent="0.25">
      <c r="A114" t="s">
        <v>287</v>
      </c>
      <c r="B114" s="30" t="s">
        <v>262</v>
      </c>
      <c r="C114" s="31">
        <v>20</v>
      </c>
      <c r="D114" s="32" t="s">
        <v>263</v>
      </c>
      <c r="E114" s="33">
        <f>VLOOKUP(A114,'DECRETO DE LIQUIDACIÓN-DESAGREG'!$A$1:$P$500,9,0)</f>
        <v>4882007993</v>
      </c>
      <c r="F114" s="33">
        <f>VLOOKUP(A114,'DECRETO DE LIQUIDACIÓN-DESAGREG'!$A$1:$P$500,10,0)</f>
        <v>0</v>
      </c>
      <c r="G114" s="33">
        <f>VLOOKUP(A114,'DECRETO DE LIQUIDACIÓN-DESAGREG'!$A$1:$P$500,11,0)</f>
        <v>4882007993</v>
      </c>
      <c r="H114" s="6">
        <f t="shared" si="7"/>
        <v>1</v>
      </c>
      <c r="I114" s="33">
        <f>VLOOKUP(A114,'DECRETO DE LIQUIDACIÓN-DESAGREG'!$A$1:$P$500,12,0)</f>
        <v>0</v>
      </c>
      <c r="J114" s="33">
        <f>VLOOKUP(A114,'DECRETO DE LIQUIDACIÓN-DESAGREG'!$A$1:$P$500,13,0)</f>
        <v>4778358741</v>
      </c>
      <c r="K114" s="6">
        <f t="shared" si="8"/>
        <v>0.9787691351286979</v>
      </c>
      <c r="L114" s="33">
        <f>VLOOKUP(A114,'DECRETO DE LIQUIDACIÓN-DESAGREG'!$A$1:$P$500,14,0)</f>
        <v>3551066279</v>
      </c>
      <c r="M114" s="6">
        <f t="shared" si="9"/>
        <v>0.72737821898113386</v>
      </c>
      <c r="N114" s="33">
        <f>VLOOKUP(A114,'DECRETO DE LIQUIDACIÓN-DESAGREG'!$A$1:$P$500,15,0)</f>
        <v>3507323139</v>
      </c>
      <c r="O114" s="33">
        <f>VLOOKUP(A114,'DECRETO DE LIQUIDACIÓN-DESAGREG'!$A$1:$P$500,16,0)</f>
        <v>3484441009</v>
      </c>
      <c r="P114" s="8">
        <f t="shared" si="21"/>
        <v>0.7184181476205953</v>
      </c>
      <c r="Q114" s="48"/>
      <c r="R114" s="20" t="s">
        <v>123</v>
      </c>
    </row>
    <row r="115" spans="1:18" s="37" customFormat="1" ht="35.25" customHeight="1" x14ac:dyDescent="0.25">
      <c r="A115" t="s">
        <v>288</v>
      </c>
      <c r="B115" s="30" t="s">
        <v>264</v>
      </c>
      <c r="C115" s="31">
        <v>20</v>
      </c>
      <c r="D115" s="32" t="s">
        <v>265</v>
      </c>
      <c r="E115" s="33">
        <f>VLOOKUP(A115,'DECRETO DE LIQUIDACIÓN-DESAGREG'!$A$1:$P$500,9,0)</f>
        <v>1769469500</v>
      </c>
      <c r="F115" s="33">
        <f>VLOOKUP(A115,'DECRETO DE LIQUIDACIÓN-DESAGREG'!$A$1:$P$500,10,0)</f>
        <v>0</v>
      </c>
      <c r="G115" s="33">
        <f>VLOOKUP(A115,'DECRETO DE LIQUIDACIÓN-DESAGREG'!$A$1:$P$500,11,0)</f>
        <v>1769088800</v>
      </c>
      <c r="H115" s="6">
        <f t="shared" si="7"/>
        <v>0.99978485077024493</v>
      </c>
      <c r="I115" s="33">
        <f>VLOOKUP(A115,'DECRETO DE LIQUIDACIÓN-DESAGREG'!$A$1:$P$500,12,0)</f>
        <v>380700</v>
      </c>
      <c r="J115" s="33">
        <f>VLOOKUP(A115,'DECRETO DE LIQUIDACIÓN-DESAGREG'!$A$1:$P$500,13,0)</f>
        <v>1755319218</v>
      </c>
      <c r="K115" s="6">
        <f t="shared" si="8"/>
        <v>0.99200309358256811</v>
      </c>
      <c r="L115" s="33">
        <f>VLOOKUP(A115,'DECRETO DE LIQUIDACIÓN-DESAGREG'!$A$1:$P$500,14,0)</f>
        <v>951059376.98000002</v>
      </c>
      <c r="M115" s="6">
        <f t="shared" si="9"/>
        <v>0.53748277491078544</v>
      </c>
      <c r="N115" s="33">
        <f>VLOOKUP(A115,'DECRETO DE LIQUIDACIÓN-DESAGREG'!$A$1:$P$500,15,0)</f>
        <v>945960786.98000002</v>
      </c>
      <c r="O115" s="33">
        <f>VLOOKUP(A115,'DECRETO DE LIQUIDACIÓN-DESAGREG'!$A$1:$P$500,16,0)</f>
        <v>942837546.98000002</v>
      </c>
      <c r="P115" s="8">
        <f t="shared" si="21"/>
        <v>0.53460135197583236</v>
      </c>
      <c r="Q115" s="48"/>
      <c r="R115" s="20" t="s">
        <v>123</v>
      </c>
    </row>
    <row r="116" spans="1:18" s="37" customFormat="1" ht="44.25" customHeight="1" x14ac:dyDescent="0.25">
      <c r="A116" t="s">
        <v>289</v>
      </c>
      <c r="B116" s="30" t="s">
        <v>266</v>
      </c>
      <c r="C116" s="31">
        <v>20</v>
      </c>
      <c r="D116" s="32" t="s">
        <v>267</v>
      </c>
      <c r="E116" s="33">
        <f>VLOOKUP(A116,'DECRETO DE LIQUIDACIÓN-DESAGREG'!$A$1:$P$500,9,0)</f>
        <v>968235558</v>
      </c>
      <c r="F116" s="33">
        <f>VLOOKUP(A116,'DECRETO DE LIQUIDACIÓN-DESAGREG'!$A$1:$P$500,10,0)</f>
        <v>0</v>
      </c>
      <c r="G116" s="33">
        <f>VLOOKUP(A116,'DECRETO DE LIQUIDACIÓN-DESAGREG'!$A$1:$P$500,11,0)</f>
        <v>968235558</v>
      </c>
      <c r="H116" s="6">
        <f t="shared" si="7"/>
        <v>1</v>
      </c>
      <c r="I116" s="33">
        <f>VLOOKUP(A116,'DECRETO DE LIQUIDACIÓN-DESAGREG'!$A$1:$P$500,12,0)</f>
        <v>0</v>
      </c>
      <c r="J116" s="33">
        <f>VLOOKUP(A116,'DECRETO DE LIQUIDACIÓN-DESAGREG'!$A$1:$P$500,13,0)</f>
        <v>964531736</v>
      </c>
      <c r="K116" s="6">
        <f t="shared" si="8"/>
        <v>0.9961746684787629</v>
      </c>
      <c r="L116" s="33">
        <f>VLOOKUP(A116,'DECRETO DE LIQUIDACIÓN-DESAGREG'!$A$1:$P$500,14,0)</f>
        <v>666576818</v>
      </c>
      <c r="M116" s="6">
        <f t="shared" si="9"/>
        <v>0.68844488564011197</v>
      </c>
      <c r="N116" s="33">
        <f>VLOOKUP(A116,'DECRETO DE LIQUIDACIÓN-DESAGREG'!$A$1:$P$500,15,0)</f>
        <v>660330338</v>
      </c>
      <c r="O116" s="33">
        <f>VLOOKUP(A116,'DECRETO DE LIQUIDACIÓN-DESAGREG'!$A$1:$P$500,16,0)</f>
        <v>660330338</v>
      </c>
      <c r="P116" s="8">
        <f t="shared" si="21"/>
        <v>0.68199348035098706</v>
      </c>
      <c r="Q116" s="48"/>
      <c r="R116" s="20"/>
    </row>
    <row r="117" spans="1:18" s="37" customFormat="1" ht="42" customHeight="1" x14ac:dyDescent="0.25">
      <c r="A117" t="s">
        <v>290</v>
      </c>
      <c r="B117" s="43" t="s">
        <v>268</v>
      </c>
      <c r="C117" s="44">
        <v>20</v>
      </c>
      <c r="D117" s="45" t="s">
        <v>269</v>
      </c>
      <c r="E117" s="46">
        <f>VLOOKUP(A117,'DECRETO DE LIQUIDACIÓN-DESAGREG'!$A$1:$P$500,9,0)</f>
        <v>5114622659</v>
      </c>
      <c r="F117" s="46">
        <f>VLOOKUP(A117,'DECRETO DE LIQUIDACIÓN-DESAGREG'!$A$1:$P$500,10,0)</f>
        <v>0</v>
      </c>
      <c r="G117" s="46">
        <f>VLOOKUP(A117,'DECRETO DE LIQUIDACIÓN-DESAGREG'!$A$1:$P$500,11,0)</f>
        <v>5073173490</v>
      </c>
      <c r="H117" s="16">
        <f t="shared" si="7"/>
        <v>0.99189594780231471</v>
      </c>
      <c r="I117" s="46">
        <f>VLOOKUP(A117,'DECRETO DE LIQUIDACIÓN-DESAGREG'!$A$1:$P$500,12,0)</f>
        <v>41449169</v>
      </c>
      <c r="J117" s="46">
        <f>VLOOKUP(A117,'DECRETO DE LIQUIDACIÓN-DESAGREG'!$A$1:$P$500,13,0)</f>
        <v>4985804575</v>
      </c>
      <c r="K117" s="16">
        <f t="shared" si="8"/>
        <v>0.97481376582623869</v>
      </c>
      <c r="L117" s="46">
        <f>VLOOKUP(A117,'DECRETO DE LIQUIDACIÓN-DESAGREG'!$A$1:$P$500,14,0)</f>
        <v>3698256655</v>
      </c>
      <c r="M117" s="16">
        <f t="shared" si="9"/>
        <v>0.72307517124304832</v>
      </c>
      <c r="N117" s="46">
        <f>VLOOKUP(A117,'DECRETO DE LIQUIDACIÓN-DESAGREG'!$A$1:$P$500,15,0)</f>
        <v>3590038525</v>
      </c>
      <c r="O117" s="46">
        <f>VLOOKUP(A117,'DECRETO DE LIQUIDACIÓN-DESAGREG'!$A$1:$P$500,16,0)</f>
        <v>3507974214</v>
      </c>
      <c r="P117" s="8">
        <f t="shared" si="21"/>
        <v>0.701916595681355</v>
      </c>
      <c r="Q117" s="48"/>
      <c r="R117" s="20"/>
    </row>
    <row r="118" spans="1:18" s="37" customFormat="1" ht="42" customHeight="1" thickBot="1" x14ac:dyDescent="0.3">
      <c r="A118"/>
      <c r="B118" s="103" t="s">
        <v>355</v>
      </c>
      <c r="C118" s="104"/>
      <c r="D118" s="105"/>
      <c r="E118" s="46">
        <v>619851743</v>
      </c>
      <c r="F118" s="46">
        <v>619851743</v>
      </c>
      <c r="G118" s="46"/>
      <c r="H118" s="16"/>
      <c r="I118" s="46"/>
      <c r="J118" s="46"/>
      <c r="K118" s="16"/>
      <c r="L118" s="46"/>
      <c r="M118" s="16"/>
      <c r="N118" s="46"/>
      <c r="O118" s="46"/>
      <c r="P118" s="17"/>
      <c r="Q118" s="48"/>
      <c r="R118" s="20"/>
    </row>
    <row r="119" spans="1:18" s="37" customFormat="1" ht="30" customHeight="1" thickBot="1" x14ac:dyDescent="0.3">
      <c r="A119" t="s">
        <v>341</v>
      </c>
      <c r="B119" s="91" t="s">
        <v>341</v>
      </c>
      <c r="C119" s="92"/>
      <c r="D119" s="93"/>
      <c r="E119" s="40">
        <f>SUM(E113:E118)</f>
        <v>15070568600</v>
      </c>
      <c r="F119" s="40">
        <f>SUM(F113:F118)</f>
        <v>619851743</v>
      </c>
      <c r="G119" s="40">
        <f>SUM(G113:G117)</f>
        <v>14408886988</v>
      </c>
      <c r="H119" s="42">
        <f t="shared" si="7"/>
        <v>0.95609444941579713</v>
      </c>
      <c r="I119" s="40">
        <f>SUM(I113:I117)</f>
        <v>41829869</v>
      </c>
      <c r="J119" s="40">
        <f>SUM(J113:J117)</f>
        <v>14194312497</v>
      </c>
      <c r="K119" s="42">
        <f t="shared" si="8"/>
        <v>0.94185646698161074</v>
      </c>
      <c r="L119" s="40">
        <f>SUM(L113:L117)</f>
        <v>9970780120.9799995</v>
      </c>
      <c r="M119" s="42">
        <f t="shared" si="9"/>
        <v>0.66160610031528599</v>
      </c>
      <c r="N119" s="40">
        <f>SUM(N113:N117)</f>
        <v>9787823930.9799995</v>
      </c>
      <c r="O119" s="40">
        <f>SUM(O113:O117)</f>
        <v>9679754249.9799995</v>
      </c>
      <c r="P119" s="42">
        <f t="shared" ref="P119:P127" si="22">N119/E119</f>
        <v>0.64946613434213751</v>
      </c>
      <c r="Q119" s="48"/>
      <c r="R119" s="20"/>
    </row>
    <row r="120" spans="1:18" s="37" customFormat="1" ht="30" customHeight="1" x14ac:dyDescent="0.25">
      <c r="A120" t="s">
        <v>335</v>
      </c>
      <c r="B120" s="43" t="s">
        <v>325</v>
      </c>
      <c r="C120" s="44" t="s">
        <v>96</v>
      </c>
      <c r="D120" s="45" t="s">
        <v>326</v>
      </c>
      <c r="E120" s="46">
        <f>VLOOKUP(A120,'DECRETO DE LIQUIDACIÓN-DESAGREG'!$A$1:$P$500,9,0)</f>
        <v>5974523669</v>
      </c>
      <c r="F120" s="46">
        <f>VLOOKUP(A120,'DECRETO DE LIQUIDACIÓN-DESAGREG'!$A$1:$P$500,10,0)</f>
        <v>0</v>
      </c>
      <c r="G120" s="46">
        <f>VLOOKUP(A120,'DECRETO DE LIQUIDACIÓN-DESAGREG'!$A$1:$P$500,11,0)</f>
        <v>3975000001</v>
      </c>
      <c r="H120" s="16">
        <f t="shared" si="7"/>
        <v>0.66532500684951257</v>
      </c>
      <c r="I120" s="46">
        <f>VLOOKUP(A120,'DECRETO DE LIQUIDACIÓN-DESAGREG'!$A$1:$P$500,12,0)</f>
        <v>1999523668</v>
      </c>
      <c r="J120" s="46">
        <f>VLOOKUP(A120,'DECRETO DE LIQUIDACIÓN-DESAGREG'!$A$1:$P$500,13,0)</f>
        <v>3975000001</v>
      </c>
      <c r="K120" s="16">
        <f t="shared" si="8"/>
        <v>0.66532500684951257</v>
      </c>
      <c r="L120" s="46">
        <f>VLOOKUP(A120,'DECRETO DE LIQUIDACIÓN-DESAGREG'!$A$1:$P$500,14,0)</f>
        <v>198750000</v>
      </c>
      <c r="M120" s="16">
        <f t="shared" si="9"/>
        <v>3.326625033410676E-2</v>
      </c>
      <c r="N120" s="46">
        <f>VLOOKUP(A120,'DECRETO DE LIQUIDACIÓN-DESAGREG'!$A$1:$P$500,15,0)</f>
        <v>0</v>
      </c>
      <c r="O120" s="46">
        <f>VLOOKUP(A120,'DECRETO DE LIQUIDACIÓN-DESAGREG'!$A$1:$P$500,16,0)</f>
        <v>0</v>
      </c>
      <c r="P120" s="8">
        <f t="shared" si="22"/>
        <v>0</v>
      </c>
      <c r="Q120" s="48"/>
      <c r="R120" s="20"/>
    </row>
    <row r="121" spans="1:18" s="37" customFormat="1" ht="30" customHeight="1" x14ac:dyDescent="0.25">
      <c r="A121" t="s">
        <v>336</v>
      </c>
      <c r="B121" s="43" t="s">
        <v>327</v>
      </c>
      <c r="C121" s="44" t="s">
        <v>96</v>
      </c>
      <c r="D121" s="45" t="s">
        <v>328</v>
      </c>
      <c r="E121" s="46">
        <f>VLOOKUP(A121,'DECRETO DE LIQUIDACIÓN-DESAGREG'!$A$1:$P$500,9,0)</f>
        <v>1678797858</v>
      </c>
      <c r="F121" s="46">
        <f>VLOOKUP(A121,'DECRETO DE LIQUIDACIÓN-DESAGREG'!$A$1:$P$500,10,0)</f>
        <v>0</v>
      </c>
      <c r="G121" s="46">
        <f>VLOOKUP(A121,'DECRETO DE LIQUIDACIÓN-DESAGREG'!$A$1:$P$500,11,0)</f>
        <v>1432002866.6600001</v>
      </c>
      <c r="H121" s="16">
        <f t="shared" si="7"/>
        <v>0.85299302702588986</v>
      </c>
      <c r="I121" s="46">
        <f>VLOOKUP(A121,'DECRETO DE LIQUIDACIÓN-DESAGREG'!$A$1:$P$500,12,0)</f>
        <v>246794991.34</v>
      </c>
      <c r="J121" s="46">
        <f>VLOOKUP(A121,'DECRETO DE LIQUIDACIÓN-DESAGREG'!$A$1:$P$500,13,0)</f>
        <v>1007058596.67</v>
      </c>
      <c r="K121" s="16">
        <f t="shared" si="8"/>
        <v>0.59986888348174194</v>
      </c>
      <c r="L121" s="46">
        <f>VLOOKUP(A121,'DECRETO DE LIQUIDACIÓN-DESAGREG'!$A$1:$P$500,14,0)</f>
        <v>334159304.66000003</v>
      </c>
      <c r="M121" s="16">
        <f t="shared" si="9"/>
        <v>0.19904677806659438</v>
      </c>
      <c r="N121" s="46">
        <f>VLOOKUP(A121,'DECRETO DE LIQUIDACIÓN-DESAGREG'!$A$1:$P$500,15,0)</f>
        <v>326885971.32999998</v>
      </c>
      <c r="O121" s="46">
        <f>VLOOKUP(A121,'DECRETO DE LIQUIDACIÓN-DESAGREG'!$A$1:$P$500,16,0)</f>
        <v>294070658</v>
      </c>
      <c r="P121" s="8">
        <f t="shared" si="22"/>
        <v>0.19471431284730648</v>
      </c>
      <c r="Q121" s="48"/>
      <c r="R121" s="20"/>
    </row>
    <row r="122" spans="1:18" s="37" customFormat="1" ht="30" customHeight="1" x14ac:dyDescent="0.25">
      <c r="A122" t="s">
        <v>337</v>
      </c>
      <c r="B122" s="43" t="s">
        <v>329</v>
      </c>
      <c r="C122" s="44" t="s">
        <v>96</v>
      </c>
      <c r="D122" s="45" t="s">
        <v>330</v>
      </c>
      <c r="E122" s="46">
        <f>VLOOKUP(A122,'DECRETO DE LIQUIDACIÓN-DESAGREG'!$A$1:$P$500,9,0)</f>
        <v>1185478668</v>
      </c>
      <c r="F122" s="46">
        <f>VLOOKUP(A122,'DECRETO DE LIQUIDACIÓN-DESAGREG'!$A$1:$P$500,10,0)</f>
        <v>0</v>
      </c>
      <c r="G122" s="46">
        <f>VLOOKUP(A122,'DECRETO DE LIQUIDACIÓN-DESAGREG'!$A$1:$P$500,11,0)</f>
        <v>917189994.20000005</v>
      </c>
      <c r="H122" s="16">
        <f t="shared" si="7"/>
        <v>0.77368747237550461</v>
      </c>
      <c r="I122" s="46">
        <f>VLOOKUP(A122,'DECRETO DE LIQUIDACIÓN-DESAGREG'!$A$1:$P$500,12,0)</f>
        <v>268288673.80000001</v>
      </c>
      <c r="J122" s="46">
        <f>VLOOKUP(A122,'DECRETO DE LIQUIDACIÓN-DESAGREG'!$A$1:$P$500,13,0)</f>
        <v>728268348.20000005</v>
      </c>
      <c r="K122" s="16">
        <f t="shared" si="8"/>
        <v>0.6143242960488261</v>
      </c>
      <c r="L122" s="46">
        <f>VLOOKUP(A122,'DECRETO DE LIQUIDACIÓN-DESAGREG'!$A$1:$P$500,14,0)</f>
        <v>497789214.19999999</v>
      </c>
      <c r="M122" s="16">
        <f t="shared" si="9"/>
        <v>0.41990566986735522</v>
      </c>
      <c r="N122" s="46">
        <f>VLOOKUP(A122,'DECRETO DE LIQUIDACIÓN-DESAGREG'!$A$1:$P$500,15,0)</f>
        <v>493543161.19999999</v>
      </c>
      <c r="O122" s="46">
        <f>VLOOKUP(A122,'DECRETO DE LIQUIDACIÓN-DESAGREG'!$A$1:$P$500,16,0)</f>
        <v>409433534.19999999</v>
      </c>
      <c r="P122" s="8">
        <f t="shared" si="22"/>
        <v>0.41632394957612173</v>
      </c>
      <c r="Q122" s="48"/>
      <c r="R122" s="20"/>
    </row>
    <row r="123" spans="1:18" s="37" customFormat="1" ht="30" customHeight="1" x14ac:dyDescent="0.25">
      <c r="A123" t="s">
        <v>338</v>
      </c>
      <c r="B123" s="43" t="s">
        <v>331</v>
      </c>
      <c r="C123" s="44" t="s">
        <v>96</v>
      </c>
      <c r="D123" s="45" t="s">
        <v>332</v>
      </c>
      <c r="E123" s="46">
        <f>VLOOKUP(A123,'DECRETO DE LIQUIDACIÓN-DESAGREG'!$A$1:$P$500,9,0)</f>
        <v>2478485125</v>
      </c>
      <c r="F123" s="46">
        <f>VLOOKUP(A123,'DECRETO DE LIQUIDACIÓN-DESAGREG'!$A$1:$P$500,10,0)</f>
        <v>0</v>
      </c>
      <c r="G123" s="46">
        <f>VLOOKUP(A123,'DECRETO DE LIQUIDACIÓN-DESAGREG'!$A$1:$P$500,11,0)</f>
        <v>2319444805</v>
      </c>
      <c r="H123" s="16">
        <f t="shared" si="7"/>
        <v>0.93583164232224314</v>
      </c>
      <c r="I123" s="46">
        <f>VLOOKUP(A123,'DECRETO DE LIQUIDACIÓN-DESAGREG'!$A$1:$P$500,12,0)</f>
        <v>159040320</v>
      </c>
      <c r="J123" s="46">
        <f>VLOOKUP(A123,'DECRETO DE LIQUIDACIÓN-DESAGREG'!$A$1:$P$500,13,0)</f>
        <v>446988919</v>
      </c>
      <c r="K123" s="16">
        <f t="shared" si="8"/>
        <v>0.18034763028888462</v>
      </c>
      <c r="L123" s="46">
        <f>VLOOKUP(A123,'DECRETO DE LIQUIDACIÓN-DESAGREG'!$A$1:$P$500,14,0)</f>
        <v>0</v>
      </c>
      <c r="M123" s="16">
        <f t="shared" si="9"/>
        <v>0</v>
      </c>
      <c r="N123" s="46">
        <f>VLOOKUP(A123,'DECRETO DE LIQUIDACIÓN-DESAGREG'!$A$1:$P$500,15,0)</f>
        <v>0</v>
      </c>
      <c r="O123" s="46">
        <f>VLOOKUP(A123,'DECRETO DE LIQUIDACIÓN-DESAGREG'!$A$1:$P$500,16,0)</f>
        <v>0</v>
      </c>
      <c r="P123" s="8">
        <f t="shared" si="22"/>
        <v>0</v>
      </c>
      <c r="Q123" s="48"/>
      <c r="R123" s="20"/>
    </row>
    <row r="124" spans="1:18" s="37" customFormat="1" ht="30" customHeight="1" thickBot="1" x14ac:dyDescent="0.3">
      <c r="A124" t="s">
        <v>339</v>
      </c>
      <c r="B124" s="43" t="s">
        <v>333</v>
      </c>
      <c r="C124" s="44" t="s">
        <v>96</v>
      </c>
      <c r="D124" s="45" t="s">
        <v>334</v>
      </c>
      <c r="E124" s="46">
        <f>VLOOKUP(A124,'DECRETO DE LIQUIDACIÓN-DESAGREG'!$A$1:$P$500,9,0)</f>
        <v>682714680</v>
      </c>
      <c r="F124" s="46">
        <f>VLOOKUP(A124,'DECRETO DE LIQUIDACIÓN-DESAGREG'!$A$1:$P$500,10,0)</f>
        <v>0</v>
      </c>
      <c r="G124" s="46">
        <f>VLOOKUP(A124,'DECRETO DE LIQUIDACIÓN-DESAGREG'!$A$1:$P$500,11,0)</f>
        <v>519529558</v>
      </c>
      <c r="H124" s="16">
        <f t="shared" si="7"/>
        <v>0.76097610498136647</v>
      </c>
      <c r="I124" s="46">
        <f>VLOOKUP(A124,'DECRETO DE LIQUIDACIÓN-DESAGREG'!$A$1:$P$500,12,0)</f>
        <v>163185122</v>
      </c>
      <c r="J124" s="46">
        <f>VLOOKUP(A124,'DECRETO DE LIQUIDACIÓN-DESAGREG'!$A$1:$P$500,13,0)</f>
        <v>352536958</v>
      </c>
      <c r="K124" s="16">
        <f t="shared" si="8"/>
        <v>0.51637524185066597</v>
      </c>
      <c r="L124" s="46">
        <f>VLOOKUP(A124,'DECRETO DE LIQUIDACIÓN-DESAGREG'!$A$1:$P$500,14,0)</f>
        <v>124634396</v>
      </c>
      <c r="M124" s="16">
        <f t="shared" si="9"/>
        <v>0.18255707640562233</v>
      </c>
      <c r="N124" s="46">
        <f>VLOOKUP(A124,'DECRETO DE LIQUIDACIÓN-DESAGREG'!$A$1:$P$500,15,0)</f>
        <v>124634396</v>
      </c>
      <c r="O124" s="46">
        <f>VLOOKUP(A124,'DECRETO DE LIQUIDACIÓN-DESAGREG'!$A$1:$P$500,16,0)</f>
        <v>99826346</v>
      </c>
      <c r="P124" s="8">
        <f t="shared" si="22"/>
        <v>0.18255707640562233</v>
      </c>
      <c r="Q124" s="48"/>
      <c r="R124" s="20"/>
    </row>
    <row r="125" spans="1:18" s="37" customFormat="1" ht="41.25" customHeight="1" thickBot="1" x14ac:dyDescent="0.3">
      <c r="A125" t="s">
        <v>340</v>
      </c>
      <c r="B125" s="91" t="s">
        <v>340</v>
      </c>
      <c r="C125" s="92"/>
      <c r="D125" s="93"/>
      <c r="E125" s="40">
        <f>SUM(E120:E124)</f>
        <v>12000000000</v>
      </c>
      <c r="F125" s="40">
        <f>SUM(F120:F124)</f>
        <v>0</v>
      </c>
      <c r="G125" s="40">
        <f>SUM(G120:G124)</f>
        <v>9163167224.8600006</v>
      </c>
      <c r="H125" s="42">
        <f t="shared" si="7"/>
        <v>0.76359726873833333</v>
      </c>
      <c r="I125" s="40">
        <f>SUM(I120:I124)</f>
        <v>2836832775.1400003</v>
      </c>
      <c r="J125" s="40">
        <f>SUM(J120:J124)</f>
        <v>6509852822.8699999</v>
      </c>
      <c r="K125" s="42">
        <f t="shared" si="8"/>
        <v>0.5424877352391666</v>
      </c>
      <c r="L125" s="40">
        <f>SUM(L120:L124)</f>
        <v>1155332914.8600001</v>
      </c>
      <c r="M125" s="42">
        <f t="shared" si="9"/>
        <v>9.6277742905000005E-2</v>
      </c>
      <c r="N125" s="40">
        <f>SUM(N120:N124)</f>
        <v>945063528.52999997</v>
      </c>
      <c r="O125" s="40">
        <f>SUM(O120:O124)</f>
        <v>803330538.20000005</v>
      </c>
      <c r="P125" s="42">
        <f t="shared" si="22"/>
        <v>7.875529404416666E-2</v>
      </c>
      <c r="Q125" s="48"/>
      <c r="R125" s="20"/>
    </row>
    <row r="126" spans="1:18" s="37" customFormat="1" ht="55.5" customHeight="1" x14ac:dyDescent="0.25">
      <c r="A126" t="s">
        <v>318</v>
      </c>
      <c r="B126" s="51" t="s">
        <v>308</v>
      </c>
      <c r="C126" s="49">
        <v>20</v>
      </c>
      <c r="D126" s="50" t="s">
        <v>309</v>
      </c>
      <c r="E126" s="39">
        <f>VLOOKUP(A126,'DECRETO DE LIQUIDACIÓN-DESAGREG'!$A$1:$P$500,9,0)</f>
        <v>4923119015</v>
      </c>
      <c r="F126" s="46">
        <f>VLOOKUP(A126,'DECRETO DE LIQUIDACIÓN-DESAGREG'!$A$1:$P$500,10,0)</f>
        <v>0</v>
      </c>
      <c r="G126" s="46">
        <f>VLOOKUP(A126,'DECRETO DE LIQUIDACIÓN-DESAGREG'!$A$1:$P$500,11,0)</f>
        <v>4757414726</v>
      </c>
      <c r="H126" s="19">
        <f t="shared" si="7"/>
        <v>0.96634160407353065</v>
      </c>
      <c r="I126" s="46">
        <f>VLOOKUP(A126,'DECRETO DE LIQUIDACIÓN-DESAGREG'!$A$1:$P$500,12,0)</f>
        <v>165704289</v>
      </c>
      <c r="J126" s="46">
        <f>VLOOKUP(A126,'DECRETO DE LIQUIDACIÓN-DESAGREG'!$A$1:$P$500,13,0)</f>
        <v>4612282380</v>
      </c>
      <c r="K126" s="19">
        <f t="shared" si="8"/>
        <v>0.93686184834188901</v>
      </c>
      <c r="L126" s="46">
        <f>VLOOKUP(A126,'DECRETO DE LIQUIDACIÓN-DESAGREG'!$A$1:$P$500,14,0)</f>
        <v>3227684798</v>
      </c>
      <c r="M126" s="19">
        <f t="shared" si="9"/>
        <v>0.65561786911218922</v>
      </c>
      <c r="N126" s="46">
        <f>VLOOKUP(A126,'DECRETO DE LIQUIDACIÓN-DESAGREG'!$A$1:$P$500,15,0)</f>
        <v>3131061728</v>
      </c>
      <c r="O126" s="46">
        <f>VLOOKUP(A126,'DECRETO DE LIQUIDACIÓN-DESAGREG'!$A$1:$P$500,16,0)</f>
        <v>3089990048</v>
      </c>
      <c r="P126" s="8">
        <f t="shared" si="22"/>
        <v>0.63599147582256854</v>
      </c>
      <c r="Q126" s="48"/>
      <c r="R126" s="20"/>
    </row>
    <row r="127" spans="1:18" s="37" customFormat="1" ht="48" customHeight="1" x14ac:dyDescent="0.25">
      <c r="A127" t="s">
        <v>320</v>
      </c>
      <c r="B127" s="43" t="s">
        <v>306</v>
      </c>
      <c r="C127" s="44">
        <v>20</v>
      </c>
      <c r="D127" s="45" t="s">
        <v>307</v>
      </c>
      <c r="E127" s="46">
        <f>VLOOKUP(A127,'DECRETO DE LIQUIDACIÓN-DESAGREG'!$A$1:$P$500,9,0)</f>
        <v>218727475</v>
      </c>
      <c r="F127" s="46">
        <f>VLOOKUP(A127,'DECRETO DE LIQUIDACIÓN-DESAGREG'!$A$1:$P$500,10,0)</f>
        <v>0</v>
      </c>
      <c r="G127" s="46">
        <f>VLOOKUP(A127,'DECRETO DE LIQUIDACIÓN-DESAGREG'!$A$1:$P$500,11,0)</f>
        <v>208296300</v>
      </c>
      <c r="H127" s="19">
        <f t="shared" si="7"/>
        <v>0.95230971783494511</v>
      </c>
      <c r="I127" s="46">
        <f>VLOOKUP(A127,'DECRETO DE LIQUIDACIÓN-DESAGREG'!$A$1:$P$500,12,0)</f>
        <v>10431175</v>
      </c>
      <c r="J127" s="46">
        <f>VLOOKUP(A127,'DECRETO DE LIQUIDACIÓN-DESAGREG'!$A$1:$P$500,13,0)</f>
        <v>208296300</v>
      </c>
      <c r="K127" s="19">
        <f t="shared" si="8"/>
        <v>0.95230971783494511</v>
      </c>
      <c r="L127" s="46">
        <f>VLOOKUP(A127,'DECRETO DE LIQUIDACIÓN-DESAGREG'!$A$1:$P$500,14,0)</f>
        <v>92230905</v>
      </c>
      <c r="M127" s="19">
        <f t="shared" si="9"/>
        <v>0.4216704142906601</v>
      </c>
      <c r="N127" s="46">
        <f>VLOOKUP(A127,'DECRETO DE LIQUIDACIÓN-DESAGREG'!$A$1:$P$500,15,0)</f>
        <v>92230905</v>
      </c>
      <c r="O127" s="46">
        <f>VLOOKUP(A127,'DECRETO DE LIQUIDACIÓN-DESAGREG'!$A$1:$P$500,16,0)</f>
        <v>92230905</v>
      </c>
      <c r="P127" s="8">
        <f t="shared" si="22"/>
        <v>0.4216704142906601</v>
      </c>
      <c r="Q127" s="48"/>
      <c r="R127" s="20"/>
    </row>
    <row r="128" spans="1:18" s="37" customFormat="1" ht="48" customHeight="1" thickBot="1" x14ac:dyDescent="0.3">
      <c r="A128"/>
      <c r="B128" s="103" t="s">
        <v>355</v>
      </c>
      <c r="C128" s="104"/>
      <c r="D128" s="105"/>
      <c r="E128" s="46">
        <v>3044578808</v>
      </c>
      <c r="F128" s="46">
        <v>3044578808</v>
      </c>
      <c r="G128" s="46"/>
      <c r="H128" s="19"/>
      <c r="I128" s="46"/>
      <c r="J128" s="46"/>
      <c r="K128" s="19"/>
      <c r="L128" s="46"/>
      <c r="M128" s="19"/>
      <c r="N128" s="46"/>
      <c r="O128" s="46"/>
      <c r="P128" s="17"/>
      <c r="Q128" s="48"/>
      <c r="R128" s="20"/>
    </row>
    <row r="129" spans="1:18" s="37" customFormat="1" ht="39" customHeight="1" thickBot="1" x14ac:dyDescent="0.3">
      <c r="A129" t="s">
        <v>340</v>
      </c>
      <c r="B129" s="91" t="s">
        <v>340</v>
      </c>
      <c r="C129" s="92"/>
      <c r="D129" s="93"/>
      <c r="E129" s="40">
        <f>SUM(E126:E128)</f>
        <v>8186425298</v>
      </c>
      <c r="F129" s="40">
        <f>SUM(F126:F128)</f>
        <v>3044578808</v>
      </c>
      <c r="G129" s="40">
        <f>SUM(G126:G127)</f>
        <v>4965711026</v>
      </c>
      <c r="H129" s="42">
        <f t="shared" ref="H129:H145" si="23">G129/E129</f>
        <v>0.60657867692424405</v>
      </c>
      <c r="I129" s="40">
        <f>SUM(I126:I127)</f>
        <v>176135464</v>
      </c>
      <c r="J129" s="40">
        <f>SUM(J126:J127)</f>
        <v>4820578680</v>
      </c>
      <c r="K129" s="42">
        <f t="shared" ref="K129:K145" si="24">J129/E129</f>
        <v>0.58885026180813016</v>
      </c>
      <c r="L129" s="40">
        <f>SUM(L126:L127)</f>
        <v>3319915703</v>
      </c>
      <c r="M129" s="42">
        <f t="shared" ref="M129:M145" si="25">L129/E129</f>
        <v>0.40553911898653472</v>
      </c>
      <c r="N129" s="40">
        <f>SUM(N126:N127)</f>
        <v>3223292633</v>
      </c>
      <c r="O129" s="40">
        <f>SUM(O126:O127)</f>
        <v>3182220953</v>
      </c>
      <c r="P129" s="42">
        <f t="shared" ref="P129:P139" si="26">N129/E129</f>
        <v>0.39373627873786043</v>
      </c>
      <c r="Q129" s="48"/>
      <c r="R129" s="85">
        <f>+E129-8186425298</f>
        <v>0</v>
      </c>
    </row>
    <row r="130" spans="1:18" s="37" customFormat="1" ht="39" customHeight="1" x14ac:dyDescent="0.25">
      <c r="A130" t="s">
        <v>319</v>
      </c>
      <c r="B130" s="43" t="s">
        <v>310</v>
      </c>
      <c r="C130" s="44">
        <v>20</v>
      </c>
      <c r="D130" s="45" t="s">
        <v>311</v>
      </c>
      <c r="E130" s="46">
        <f>VLOOKUP(A130,'DECRETO DE LIQUIDACIÓN-DESAGREG'!$A$1:$P$500,9,0)</f>
        <v>2345401001</v>
      </c>
      <c r="F130" s="46">
        <f>VLOOKUP(A130,'DECRETO DE LIQUIDACIÓN-DESAGREG'!$A$1:$P$500,10,0)</f>
        <v>0</v>
      </c>
      <c r="G130" s="46">
        <f>VLOOKUP(A130,'DECRETO DE LIQUIDACIÓN-DESAGREG'!$A$1:$P$500,11,0)</f>
        <v>0</v>
      </c>
      <c r="H130" s="16">
        <f t="shared" si="23"/>
        <v>0</v>
      </c>
      <c r="I130" s="46">
        <f>VLOOKUP(A130,'DECRETO DE LIQUIDACIÓN-DESAGREG'!$A$1:$P$500,12,0)</f>
        <v>2345401001</v>
      </c>
      <c r="J130" s="46">
        <f>VLOOKUP(A130,'DECRETO DE LIQUIDACIÓN-DESAGREG'!$A$1:$P$500,13,0)</f>
        <v>0</v>
      </c>
      <c r="K130" s="16">
        <f t="shared" si="24"/>
        <v>0</v>
      </c>
      <c r="L130" s="46">
        <f>VLOOKUP(A130,'DECRETO DE LIQUIDACIÓN-DESAGREG'!$A$1:$P$500,14,0)</f>
        <v>0</v>
      </c>
      <c r="M130" s="16">
        <f t="shared" si="25"/>
        <v>0</v>
      </c>
      <c r="N130" s="46">
        <f>VLOOKUP(A130,'DECRETO DE LIQUIDACIÓN-DESAGREG'!$A$1:$P$500,15,0)</f>
        <v>0</v>
      </c>
      <c r="O130" s="46">
        <f>VLOOKUP(A130,'DECRETO DE LIQUIDACIÓN-DESAGREG'!$A$1:$P$500,16,0)</f>
        <v>0</v>
      </c>
      <c r="P130" s="8">
        <f t="shared" si="26"/>
        <v>0</v>
      </c>
      <c r="Q130" s="48"/>
      <c r="R130" s="20"/>
    </row>
    <row r="131" spans="1:18" s="37" customFormat="1" ht="42" customHeight="1" x14ac:dyDescent="0.25">
      <c r="A131" t="s">
        <v>321</v>
      </c>
      <c r="B131" s="43" t="s">
        <v>312</v>
      </c>
      <c r="C131" s="44">
        <v>20</v>
      </c>
      <c r="D131" s="45" t="s">
        <v>313</v>
      </c>
      <c r="E131" s="46">
        <f>VLOOKUP(A131,'DECRETO DE LIQUIDACIÓN-DESAGREG'!$A$1:$P$500,9,0)</f>
        <v>25463082821</v>
      </c>
      <c r="F131" s="46">
        <f>VLOOKUP(A131,'DECRETO DE LIQUIDACIÓN-DESAGREG'!$A$1:$P$500,10,0)</f>
        <v>0</v>
      </c>
      <c r="G131" s="46">
        <f>VLOOKUP(A131,'DECRETO DE LIQUIDACIÓN-DESAGREG'!$A$1:$P$500,11,0)</f>
        <v>20810540005</v>
      </c>
      <c r="H131" s="16">
        <f t="shared" si="23"/>
        <v>0.81728281494010857</v>
      </c>
      <c r="I131" s="46">
        <f>VLOOKUP(A131,'DECRETO DE LIQUIDACIÓN-DESAGREG'!$A$1:$P$500,12,0)</f>
        <v>4652542816</v>
      </c>
      <c r="J131" s="46">
        <f>VLOOKUP(A131,'DECRETO DE LIQUIDACIÓN-DESAGREG'!$A$1:$P$500,13,0)</f>
        <v>20601586148</v>
      </c>
      <c r="K131" s="16">
        <f t="shared" si="24"/>
        <v>0.80907666572915471</v>
      </c>
      <c r="L131" s="46">
        <f>VLOOKUP(A131,'DECRETO DE LIQUIDACIÓN-DESAGREG'!$A$1:$P$500,14,0)</f>
        <v>1396672544.0799999</v>
      </c>
      <c r="M131" s="16">
        <f t="shared" si="25"/>
        <v>5.4850881721522401E-2</v>
      </c>
      <c r="N131" s="46">
        <f>VLOOKUP(A131,'DECRETO DE LIQUIDACIÓN-DESAGREG'!$A$1:$P$500,15,0)</f>
        <v>1396672544.0799999</v>
      </c>
      <c r="O131" s="46">
        <f>VLOOKUP(A131,'DECRETO DE LIQUIDACIÓN-DESAGREG'!$A$1:$P$500,16,0)</f>
        <v>1386149440.72</v>
      </c>
      <c r="P131" s="8">
        <f t="shared" si="26"/>
        <v>5.4850881721522401E-2</v>
      </c>
      <c r="Q131" s="48"/>
      <c r="R131" s="20"/>
    </row>
    <row r="132" spans="1:18" s="37" customFormat="1" ht="45" customHeight="1" thickBot="1" x14ac:dyDescent="0.3">
      <c r="A132" t="s">
        <v>322</v>
      </c>
      <c r="B132" s="43" t="s">
        <v>316</v>
      </c>
      <c r="C132" s="44">
        <v>20</v>
      </c>
      <c r="D132" s="45" t="s">
        <v>317</v>
      </c>
      <c r="E132" s="46">
        <f>VLOOKUP(A132,'DECRETO DE LIQUIDACIÓN-DESAGREG'!$A$1:$P$500,9,0)</f>
        <v>5728301309</v>
      </c>
      <c r="F132" s="46">
        <f>VLOOKUP(A132,'DECRETO DE LIQUIDACIÓN-DESAGREG'!$A$1:$P$500,10,0)</f>
        <v>0</v>
      </c>
      <c r="G132" s="46">
        <f>VLOOKUP(A132,'DECRETO DE LIQUIDACIÓN-DESAGREG'!$A$1:$P$500,11,0)</f>
        <v>2404352847</v>
      </c>
      <c r="H132" s="16">
        <f t="shared" si="23"/>
        <v>0.4197322587103457</v>
      </c>
      <c r="I132" s="46">
        <f>VLOOKUP(A132,'DECRETO DE LIQUIDACIÓN-DESAGREG'!$A$1:$P$500,12,0)</f>
        <v>3323948462</v>
      </c>
      <c r="J132" s="46">
        <f>VLOOKUP(A132,'DECRETO DE LIQUIDACIÓN-DESAGREG'!$A$1:$P$500,13,0)</f>
        <v>1492563464</v>
      </c>
      <c r="K132" s="16">
        <f t="shared" si="24"/>
        <v>0.26055952427903267</v>
      </c>
      <c r="L132" s="46">
        <f>VLOOKUP(A132,'DECRETO DE LIQUIDACIÓN-DESAGREG'!$A$1:$P$500,14,0)</f>
        <v>26350539</v>
      </c>
      <c r="M132" s="16">
        <f t="shared" si="25"/>
        <v>4.6000616201175458E-3</v>
      </c>
      <c r="N132" s="46">
        <f>VLOOKUP(A132,'DECRETO DE LIQUIDACIÓN-DESAGREG'!$A$1:$P$500,15,0)</f>
        <v>26350539</v>
      </c>
      <c r="O132" s="46">
        <f>VLOOKUP(A132,'DECRETO DE LIQUIDACIÓN-DESAGREG'!$A$1:$P$500,16,0)</f>
        <v>26063814</v>
      </c>
      <c r="P132" s="8">
        <f t="shared" si="26"/>
        <v>4.6000616201175458E-3</v>
      </c>
      <c r="Q132" s="48"/>
      <c r="R132" s="20"/>
    </row>
    <row r="133" spans="1:18" s="37" customFormat="1" ht="30" customHeight="1" thickBot="1" x14ac:dyDescent="0.3">
      <c r="A133" t="s">
        <v>323</v>
      </c>
      <c r="B133" s="91" t="s">
        <v>323</v>
      </c>
      <c r="C133" s="92"/>
      <c r="D133" s="93"/>
      <c r="E133" s="40">
        <f>SUM(E130:E132)</f>
        <v>33536785131</v>
      </c>
      <c r="F133" s="40">
        <f>SUM(F130:F132)</f>
        <v>0</v>
      </c>
      <c r="G133" s="40">
        <f>SUM(G130:G132)</f>
        <v>23214892852</v>
      </c>
      <c r="H133" s="42">
        <f t="shared" si="23"/>
        <v>0.69222177263917661</v>
      </c>
      <c r="I133" s="40">
        <f>SUM(I130:I132)</f>
        <v>10321892279</v>
      </c>
      <c r="J133" s="40">
        <f>SUM(J130:J132)</f>
        <v>22094149612</v>
      </c>
      <c r="K133" s="42">
        <f t="shared" si="24"/>
        <v>0.65880344599808083</v>
      </c>
      <c r="L133" s="40">
        <f>SUM(L130:L132)</f>
        <v>1423023083.0799999</v>
      </c>
      <c r="M133" s="42">
        <f t="shared" si="25"/>
        <v>4.243170827261606E-2</v>
      </c>
      <c r="N133" s="40">
        <f>SUM(N130:N132)</f>
        <v>1423023083.0799999</v>
      </c>
      <c r="O133" s="40">
        <f>SUM(O130:O132)</f>
        <v>1412213254.72</v>
      </c>
      <c r="P133" s="42">
        <f t="shared" si="26"/>
        <v>4.243170827261606E-2</v>
      </c>
      <c r="Q133" s="48"/>
      <c r="R133" s="20"/>
    </row>
    <row r="134" spans="1:18" s="37" customFormat="1" ht="42" customHeight="1" x14ac:dyDescent="0.25">
      <c r="A134" t="s">
        <v>291</v>
      </c>
      <c r="B134" s="43" t="s">
        <v>270</v>
      </c>
      <c r="C134" s="44">
        <v>20</v>
      </c>
      <c r="D134" s="45" t="s">
        <v>271</v>
      </c>
      <c r="E134" s="46">
        <f>VLOOKUP(A134,'DECRETO DE LIQUIDACIÓN-DESAGREG'!$A$1:$P$500,9,0)</f>
        <v>9234612578</v>
      </c>
      <c r="F134" s="46">
        <f>VLOOKUP(A134,'DECRETO DE LIQUIDACIÓN-DESAGREG'!$A$1:$P$500,10,0)</f>
        <v>0</v>
      </c>
      <c r="G134" s="46">
        <f>VLOOKUP(A134,'DECRETO DE LIQUIDACIÓN-DESAGREG'!$A$1:$P$500,11,0)</f>
        <v>8906835750</v>
      </c>
      <c r="H134" s="16">
        <f t="shared" si="23"/>
        <v>0.96450562216536551</v>
      </c>
      <c r="I134" s="46">
        <f>VLOOKUP(A134,'DECRETO DE LIQUIDACIÓN-DESAGREG'!$A$1:$P$500,12,0)</f>
        <v>327776828</v>
      </c>
      <c r="J134" s="46">
        <f>VLOOKUP(A134,'DECRETO DE LIQUIDACIÓN-DESAGREG'!$A$1:$P$500,13,0)</f>
        <v>6230394731</v>
      </c>
      <c r="K134" s="6">
        <f t="shared" si="24"/>
        <v>0.67467851827838754</v>
      </c>
      <c r="L134" s="46">
        <f>VLOOKUP(A134,'DECRETO DE LIQUIDACIÓN-DESAGREG'!$A$1:$P$500,14,0)</f>
        <v>3339340179</v>
      </c>
      <c r="M134" s="16">
        <f t="shared" si="25"/>
        <v>0.36161129130153746</v>
      </c>
      <c r="N134" s="46">
        <f>VLOOKUP(A134,'DECRETO DE LIQUIDACIÓN-DESAGREG'!$A$1:$P$500,15,0)</f>
        <v>3305069559</v>
      </c>
      <c r="O134" s="46">
        <f>VLOOKUP(A134,'DECRETO DE LIQUIDACIÓN-DESAGREG'!$A$1:$P$500,16,0)</f>
        <v>3238898769</v>
      </c>
      <c r="P134" s="17">
        <f t="shared" si="26"/>
        <v>0.35790018596706524</v>
      </c>
      <c r="Q134" s="48"/>
      <c r="R134" s="20"/>
    </row>
    <row r="135" spans="1:18" s="37" customFormat="1" ht="47.25" customHeight="1" x14ac:dyDescent="0.25">
      <c r="A135" t="s">
        <v>292</v>
      </c>
      <c r="B135" s="43" t="s">
        <v>272</v>
      </c>
      <c r="C135" s="44">
        <v>20</v>
      </c>
      <c r="D135" s="45" t="s">
        <v>273</v>
      </c>
      <c r="E135" s="46">
        <f>VLOOKUP(A135,'DECRETO DE LIQUIDACIÓN-DESAGREG'!$A$1:$P$500,9,0)</f>
        <v>52721432083</v>
      </c>
      <c r="F135" s="46">
        <f>VLOOKUP(A135,'DECRETO DE LIQUIDACIÓN-DESAGREG'!$A$1:$P$500,10,0)</f>
        <v>0</v>
      </c>
      <c r="G135" s="46">
        <f>VLOOKUP(A135,'DECRETO DE LIQUIDACIÓN-DESAGREG'!$A$1:$P$500,11,0)</f>
        <v>49945294615.800003</v>
      </c>
      <c r="H135" s="16">
        <f t="shared" si="23"/>
        <v>0.94734328417275371</v>
      </c>
      <c r="I135" s="46">
        <f>VLOOKUP(A135,'DECRETO DE LIQUIDACIÓN-DESAGREG'!$A$1:$P$500,12,0)</f>
        <v>2776137467.1999998</v>
      </c>
      <c r="J135" s="46">
        <f>VLOOKUP(A135,'DECRETO DE LIQUIDACIÓN-DESAGREG'!$A$1:$P$500,13,0)</f>
        <v>39364364913.580002</v>
      </c>
      <c r="K135" s="6">
        <f t="shared" si="24"/>
        <v>0.74664824831784149</v>
      </c>
      <c r="L135" s="46">
        <f>VLOOKUP(A135,'DECRETO DE LIQUIDACIÓN-DESAGREG'!$A$1:$P$500,14,0)</f>
        <v>32320197750.650002</v>
      </c>
      <c r="M135" s="16">
        <f t="shared" si="25"/>
        <v>0.61303717432728144</v>
      </c>
      <c r="N135" s="46">
        <f>VLOOKUP(A135,'DECRETO DE LIQUIDACIÓN-DESAGREG'!$A$1:$P$500,15,0)</f>
        <v>32310472200.650002</v>
      </c>
      <c r="O135" s="46">
        <f>VLOOKUP(A135,'DECRETO DE LIQUIDACIÓN-DESAGREG'!$A$1:$P$500,16,0)</f>
        <v>32310472200.650002</v>
      </c>
      <c r="P135" s="17">
        <f t="shared" si="26"/>
        <v>0.6128527038071202</v>
      </c>
      <c r="Q135" s="48"/>
      <c r="R135" s="20"/>
    </row>
    <row r="136" spans="1:18" s="37" customFormat="1" ht="46.5" customHeight="1" thickBot="1" x14ac:dyDescent="0.3">
      <c r="A136" t="s">
        <v>293</v>
      </c>
      <c r="B136" s="43" t="s">
        <v>274</v>
      </c>
      <c r="C136" s="44">
        <v>20</v>
      </c>
      <c r="D136" s="45" t="s">
        <v>275</v>
      </c>
      <c r="E136" s="46">
        <f>VLOOKUP(A136,'DECRETO DE LIQUIDACIÓN-DESAGREG'!$A$1:$P$500,9,0)</f>
        <v>1363720000</v>
      </c>
      <c r="F136" s="46">
        <f>VLOOKUP(A136,'DECRETO DE LIQUIDACIÓN-DESAGREG'!$A$1:$P$500,10,0)</f>
        <v>0</v>
      </c>
      <c r="G136" s="46">
        <f>VLOOKUP(A136,'DECRETO DE LIQUIDACIÓN-DESAGREG'!$A$1:$P$500,11,0)</f>
        <v>1363720000</v>
      </c>
      <c r="H136" s="16">
        <f t="shared" si="23"/>
        <v>1</v>
      </c>
      <c r="I136" s="46">
        <f>VLOOKUP(A136,'DECRETO DE LIQUIDACIÓN-DESAGREG'!$A$1:$P$500,12,0)</f>
        <v>0</v>
      </c>
      <c r="J136" s="46">
        <f>VLOOKUP(A136,'DECRETO DE LIQUIDACIÓN-DESAGREG'!$A$1:$P$500,13,0)</f>
        <v>1363720000</v>
      </c>
      <c r="K136" s="6">
        <f t="shared" si="24"/>
        <v>1</v>
      </c>
      <c r="L136" s="46">
        <f>VLOOKUP(A136,'DECRETO DE LIQUIDACIÓN-DESAGREG'!$A$1:$P$500,14,0)</f>
        <v>0</v>
      </c>
      <c r="M136" s="16">
        <f t="shared" si="25"/>
        <v>0</v>
      </c>
      <c r="N136" s="46">
        <f>VLOOKUP(A136,'DECRETO DE LIQUIDACIÓN-DESAGREG'!$A$1:$P$500,15,0)</f>
        <v>0</v>
      </c>
      <c r="O136" s="46">
        <f>VLOOKUP(A136,'DECRETO DE LIQUIDACIÓN-DESAGREG'!$A$1:$P$500,16,0)</f>
        <v>0</v>
      </c>
      <c r="P136" s="17">
        <f t="shared" si="26"/>
        <v>0</v>
      </c>
      <c r="Q136" s="48"/>
      <c r="R136" s="20"/>
    </row>
    <row r="137" spans="1:18" s="37" customFormat="1" ht="30" customHeight="1" thickBot="1" x14ac:dyDescent="0.3">
      <c r="A137" t="s">
        <v>294</v>
      </c>
      <c r="B137" s="91" t="s">
        <v>294</v>
      </c>
      <c r="C137" s="92"/>
      <c r="D137" s="93"/>
      <c r="E137" s="40">
        <f>SUM(E134:E136)</f>
        <v>63319764661</v>
      </c>
      <c r="F137" s="40">
        <f>SUM(F134:F136)</f>
        <v>0</v>
      </c>
      <c r="G137" s="40">
        <f>SUM(G134:G136)</f>
        <v>60215850365.800003</v>
      </c>
      <c r="H137" s="42">
        <f t="shared" si="23"/>
        <v>0.9509803248351022</v>
      </c>
      <c r="I137" s="40">
        <f>SUM(I134:I136)</f>
        <v>3103914295.1999998</v>
      </c>
      <c r="J137" s="40">
        <f>SUM(J134:J136)</f>
        <v>46958479644.580002</v>
      </c>
      <c r="K137" s="42">
        <f t="shared" si="24"/>
        <v>0.74160856244468543</v>
      </c>
      <c r="L137" s="40">
        <f>SUM(L134:L136)</f>
        <v>35659537929.650002</v>
      </c>
      <c r="M137" s="42">
        <f t="shared" si="25"/>
        <v>0.56316598964893938</v>
      </c>
      <c r="N137" s="40">
        <f>SUM(N134:N136)</f>
        <v>35615541759.650002</v>
      </c>
      <c r="O137" s="40">
        <f>SUM(O134:O136)</f>
        <v>35549370969.650002</v>
      </c>
      <c r="P137" s="42">
        <f t="shared" si="26"/>
        <v>0.56247116441963618</v>
      </c>
      <c r="Q137" s="48"/>
      <c r="R137" s="20"/>
    </row>
    <row r="138" spans="1:18" s="37" customFormat="1" ht="30" customHeight="1" x14ac:dyDescent="0.25">
      <c r="A138" t="s">
        <v>295</v>
      </c>
      <c r="B138" s="43" t="s">
        <v>276</v>
      </c>
      <c r="C138" s="44">
        <v>20</v>
      </c>
      <c r="D138" s="45" t="s">
        <v>277</v>
      </c>
      <c r="E138" s="46">
        <f>VLOOKUP(A138,'DECRETO DE LIQUIDACIÓN-DESAGREG'!$A$1:$P$500,9,0)</f>
        <v>776394377</v>
      </c>
      <c r="F138" s="46">
        <f>VLOOKUP(A138,'DECRETO DE LIQUIDACIÓN-DESAGREG'!$A$1:$P$500,10,0)</f>
        <v>0</v>
      </c>
      <c r="G138" s="46">
        <f>VLOOKUP(A138,'DECRETO DE LIQUIDACIÓN-DESAGREG'!$A$1:$P$500,11,0)</f>
        <v>645206350</v>
      </c>
      <c r="H138" s="16">
        <f t="shared" si="23"/>
        <v>0.83102913817213286</v>
      </c>
      <c r="I138" s="46">
        <f>VLOOKUP(A138,'DECRETO DE LIQUIDACIÓN-DESAGREG'!$A$1:$P$500,12,0)</f>
        <v>131188027</v>
      </c>
      <c r="J138" s="46">
        <f>VLOOKUP(A138,'DECRETO DE LIQUIDACIÓN-DESAGREG'!$A$1:$P$500,13,0)</f>
        <v>608901694</v>
      </c>
      <c r="K138" s="6">
        <f t="shared" si="24"/>
        <v>0.78426855221801794</v>
      </c>
      <c r="L138" s="46">
        <f>VLOOKUP(A138,'DECRETO DE LIQUIDACIÓN-DESAGREG'!$A$1:$P$500,14,0)</f>
        <v>434363517</v>
      </c>
      <c r="M138" s="16">
        <f t="shared" si="25"/>
        <v>0.55946247148052186</v>
      </c>
      <c r="N138" s="46">
        <f>VLOOKUP(A138,'DECRETO DE LIQUIDACIÓN-DESAGREG'!$A$1:$P$500,15,0)</f>
        <v>417412947</v>
      </c>
      <c r="O138" s="46">
        <f>VLOOKUP(A138,'DECRETO DE LIQUIDACIÓN-DESAGREG'!$A$1:$P$500,16,0)</f>
        <v>404573817</v>
      </c>
      <c r="P138" s="17">
        <f t="shared" si="26"/>
        <v>0.53763004906461342</v>
      </c>
      <c r="Q138" s="48"/>
      <c r="R138" s="20"/>
    </row>
    <row r="139" spans="1:18" s="37" customFormat="1" ht="30" customHeight="1" x14ac:dyDescent="0.25">
      <c r="A139" t="s">
        <v>296</v>
      </c>
      <c r="B139" s="43" t="s">
        <v>278</v>
      </c>
      <c r="C139" s="44">
        <v>20</v>
      </c>
      <c r="D139" s="45" t="s">
        <v>279</v>
      </c>
      <c r="E139" s="46">
        <f>VLOOKUP(A139,'DECRETO DE LIQUIDACIÓN-DESAGREG'!$A$1:$P$500,9,0)</f>
        <v>17367293703</v>
      </c>
      <c r="F139" s="46">
        <f>VLOOKUP(A139,'DECRETO DE LIQUIDACIÓN-DESAGREG'!$A$1:$P$500,10,0)</f>
        <v>0</v>
      </c>
      <c r="G139" s="46">
        <f>VLOOKUP(A139,'DECRETO DE LIQUIDACIÓN-DESAGREG'!$A$1:$P$500,11,0)</f>
        <v>17123919393</v>
      </c>
      <c r="H139" s="16">
        <f t="shared" si="23"/>
        <v>0.9859866301473349</v>
      </c>
      <c r="I139" s="46">
        <f>VLOOKUP(A139,'DECRETO DE LIQUIDACIÓN-DESAGREG'!$A$1:$P$500,12,0)</f>
        <v>243374310</v>
      </c>
      <c r="J139" s="46">
        <f>VLOOKUP(A139,'DECRETO DE LIQUIDACIÓN-DESAGREG'!$A$1:$P$500,13,0)</f>
        <v>16548662170</v>
      </c>
      <c r="K139" s="6">
        <f t="shared" si="24"/>
        <v>0.95286360978287654</v>
      </c>
      <c r="L139" s="46">
        <f>VLOOKUP(A139,'DECRETO DE LIQUIDACIÓN-DESAGREG'!$A$1:$P$500,14,0)</f>
        <v>6688510474.3500004</v>
      </c>
      <c r="M139" s="16">
        <f t="shared" si="25"/>
        <v>0.38512105505503352</v>
      </c>
      <c r="N139" s="46">
        <f>VLOOKUP(A139,'DECRETO DE LIQUIDACIÓN-DESAGREG'!$A$1:$P$500,15,0)</f>
        <v>6502483009.3500004</v>
      </c>
      <c r="O139" s="46">
        <f>VLOOKUP(A139,'DECRETO DE LIQUIDACIÓN-DESAGREG'!$A$1:$P$500,16,0)</f>
        <v>6319624993.3500004</v>
      </c>
      <c r="P139" s="17">
        <f t="shared" si="26"/>
        <v>0.37440968757422299</v>
      </c>
      <c r="Q139" s="48"/>
      <c r="R139" s="20"/>
    </row>
    <row r="140" spans="1:18" s="37" customFormat="1" ht="30" customHeight="1" thickBot="1" x14ac:dyDescent="0.3">
      <c r="A140"/>
      <c r="B140" s="103" t="s">
        <v>355</v>
      </c>
      <c r="C140" s="104"/>
      <c r="D140" s="105"/>
      <c r="E140" s="46">
        <v>2081612866</v>
      </c>
      <c r="F140" s="46">
        <v>2081612866</v>
      </c>
      <c r="G140" s="46">
        <f>E141-F141</f>
        <v>18143688080</v>
      </c>
      <c r="H140" s="16"/>
      <c r="I140" s="109">
        <f>(G140-J141)/G140</f>
        <v>5.4350813993931935E-2</v>
      </c>
      <c r="J140" s="46"/>
      <c r="K140" s="16"/>
      <c r="L140" s="46"/>
      <c r="M140" s="16"/>
      <c r="N140" s="46"/>
      <c r="O140" s="46"/>
      <c r="P140" s="17"/>
      <c r="Q140" s="48"/>
      <c r="R140" s="20"/>
    </row>
    <row r="141" spans="1:18" s="37" customFormat="1" ht="30" customHeight="1" thickBot="1" x14ac:dyDescent="0.3">
      <c r="A141" t="s">
        <v>297</v>
      </c>
      <c r="B141" s="91" t="s">
        <v>297</v>
      </c>
      <c r="C141" s="92"/>
      <c r="D141" s="93"/>
      <c r="E141" s="40">
        <f>SUM(E138:E140)</f>
        <v>20225300946</v>
      </c>
      <c r="F141" s="40">
        <f>SUM(F138:F140)</f>
        <v>2081612866</v>
      </c>
      <c r="G141" s="40">
        <f>SUM(G138:G139)</f>
        <v>17769125743</v>
      </c>
      <c r="H141" s="42">
        <f t="shared" si="23"/>
        <v>0.87855927535724687</v>
      </c>
      <c r="I141" s="40">
        <f>SUM(I138:I139)</f>
        <v>374562337</v>
      </c>
      <c r="J141" s="40">
        <f>SUM(J138:J139)</f>
        <v>17157563864</v>
      </c>
      <c r="K141" s="42">
        <f t="shared" si="24"/>
        <v>0.84832180790829159</v>
      </c>
      <c r="L141" s="40">
        <f>SUM(L138:L139)</f>
        <v>7122873991.3500004</v>
      </c>
      <c r="M141" s="42">
        <f t="shared" si="25"/>
        <v>0.3521764155879572</v>
      </c>
      <c r="N141" s="40">
        <f>SUM(N138:N139)</f>
        <v>6919895956.3500004</v>
      </c>
      <c r="O141" s="40">
        <f>SUM(O138:O139)</f>
        <v>6724198810.3500004</v>
      </c>
      <c r="P141" s="42">
        <f t="shared" ref="P141:P147" si="27">N141/E141</f>
        <v>0.34214056813421917</v>
      </c>
      <c r="Q141" s="48"/>
      <c r="R141" s="20"/>
    </row>
    <row r="142" spans="1:18" s="37" customFormat="1" ht="42" customHeight="1" x14ac:dyDescent="0.25">
      <c r="A142" t="s">
        <v>298</v>
      </c>
      <c r="B142" s="51" t="s">
        <v>280</v>
      </c>
      <c r="C142" s="49">
        <v>20</v>
      </c>
      <c r="D142" s="50" t="s">
        <v>281</v>
      </c>
      <c r="E142" s="39">
        <f>VLOOKUP(A142,'DECRETO DE LIQUIDACIÓN-DESAGREG'!$A$1:$P$500,9,0)</f>
        <v>546944061</v>
      </c>
      <c r="F142" s="39">
        <f>VLOOKUP(A142,'DECRETO DE LIQUIDACIÓN-DESAGREG'!$A$1:$P$500,10,0)</f>
        <v>0</v>
      </c>
      <c r="G142" s="39">
        <f>VLOOKUP(A142,'DECRETO DE LIQUIDACIÓN-DESAGREG'!$A$1:$P$500,11,0)</f>
        <v>518163373</v>
      </c>
      <c r="H142" s="14">
        <f t="shared" si="23"/>
        <v>0.94737910135201198</v>
      </c>
      <c r="I142" s="39">
        <f>VLOOKUP(A142,'DECRETO DE LIQUIDACIÓN-DESAGREG'!$A$1:$P$500,12,0)</f>
        <v>28780688</v>
      </c>
      <c r="J142" s="39">
        <f>VLOOKUP(A142,'DECRETO DE LIQUIDACIÓN-DESAGREG'!$A$1:$P$500,13,0)</f>
        <v>467549155</v>
      </c>
      <c r="K142" s="5">
        <f t="shared" si="24"/>
        <v>0.85483907466727205</v>
      </c>
      <c r="L142" s="39">
        <f>VLOOKUP(A142,'DECRETO DE LIQUIDACIÓN-DESAGREG'!$A$1:$P$500,14,0)</f>
        <v>378186007</v>
      </c>
      <c r="M142" s="14">
        <f t="shared" si="25"/>
        <v>0.69145280837047063</v>
      </c>
      <c r="N142" s="39">
        <f>VLOOKUP(A142,'DECRETO DE LIQUIDACIÓN-DESAGREG'!$A$1:$P$500,15,0)</f>
        <v>378186007</v>
      </c>
      <c r="O142" s="39">
        <f>VLOOKUP(A142,'DECRETO DE LIQUIDACIÓN-DESAGREG'!$A$1:$P$500,16,0)</f>
        <v>370048447</v>
      </c>
      <c r="P142" s="15">
        <f t="shared" si="27"/>
        <v>0.69145280837047063</v>
      </c>
      <c r="Q142" s="48"/>
      <c r="R142" s="20"/>
    </row>
    <row r="143" spans="1:18" s="37" customFormat="1" ht="42" customHeight="1" x14ac:dyDescent="0.25">
      <c r="A143" t="s">
        <v>299</v>
      </c>
      <c r="B143" s="43" t="s">
        <v>282</v>
      </c>
      <c r="C143" s="44">
        <v>20</v>
      </c>
      <c r="D143" s="45" t="s">
        <v>283</v>
      </c>
      <c r="E143" s="46">
        <f>VLOOKUP(A143,'DECRETO DE LIQUIDACIÓN-DESAGREG'!$A$1:$P$500,9,0)</f>
        <v>457591824</v>
      </c>
      <c r="F143" s="46">
        <f>VLOOKUP(A143,'DECRETO DE LIQUIDACIÓN-DESAGREG'!$A$1:$P$500,10,0)</f>
        <v>0</v>
      </c>
      <c r="G143" s="46">
        <f>VLOOKUP(A143,'DECRETO DE LIQUIDACIÓN-DESAGREG'!$A$1:$P$500,11,0)</f>
        <v>446768117</v>
      </c>
      <c r="H143" s="16">
        <f t="shared" si="23"/>
        <v>0.97634637152083381</v>
      </c>
      <c r="I143" s="46">
        <f>VLOOKUP(A143,'DECRETO DE LIQUIDACIÓN-DESAGREG'!$A$1:$P$500,12,0)</f>
        <v>10823707</v>
      </c>
      <c r="J143" s="46">
        <f>VLOOKUP(A143,'DECRETO DE LIQUIDACIÓN-DESAGREG'!$A$1:$P$500,13,0)</f>
        <v>426834914</v>
      </c>
      <c r="K143" s="6">
        <f t="shared" si="24"/>
        <v>0.93278527196762151</v>
      </c>
      <c r="L143" s="46">
        <f>VLOOKUP(A143,'DECRETO DE LIQUIDACIÓN-DESAGREG'!$A$1:$P$500,14,0)</f>
        <v>304286411</v>
      </c>
      <c r="M143" s="16">
        <f t="shared" si="25"/>
        <v>0.66497344366887112</v>
      </c>
      <c r="N143" s="46">
        <f>VLOOKUP(A143,'DECRETO DE LIQUIDACIÓN-DESAGREG'!$A$1:$P$500,15,0)</f>
        <v>304286411</v>
      </c>
      <c r="O143" s="46">
        <f>VLOOKUP(A143,'DECRETO DE LIQUIDACIÓN-DESAGREG'!$A$1:$P$500,16,0)</f>
        <v>288011291</v>
      </c>
      <c r="P143" s="17">
        <f t="shared" si="27"/>
        <v>0.66497344366887112</v>
      </c>
      <c r="Q143" s="48"/>
      <c r="R143" s="20"/>
    </row>
    <row r="144" spans="1:18" s="37" customFormat="1" ht="43.5" customHeight="1" thickBot="1" x14ac:dyDescent="0.3">
      <c r="A144" t="s">
        <v>300</v>
      </c>
      <c r="B144" s="43" t="s">
        <v>284</v>
      </c>
      <c r="C144" s="44">
        <v>20</v>
      </c>
      <c r="D144" s="45" t="s">
        <v>285</v>
      </c>
      <c r="E144" s="46">
        <f>VLOOKUP(A144,'DECRETO DE LIQUIDACIÓN-DESAGREG'!$A$1:$P$500,9,0)</f>
        <v>495464115</v>
      </c>
      <c r="F144" s="46">
        <f>VLOOKUP(A144,'DECRETO DE LIQUIDACIÓN-DESAGREG'!$A$1:$P$500,10,0)</f>
        <v>0</v>
      </c>
      <c r="G144" s="46">
        <f>VLOOKUP(A144,'DECRETO DE LIQUIDACIÓN-DESAGREG'!$A$1:$P$500,11,0)</f>
        <v>494858336</v>
      </c>
      <c r="H144" s="16">
        <f t="shared" si="23"/>
        <v>0.99877735040407523</v>
      </c>
      <c r="I144" s="46">
        <f>VLOOKUP(A144,'DECRETO DE LIQUIDACIÓN-DESAGREG'!$A$1:$P$500,12,0)</f>
        <v>605779</v>
      </c>
      <c r="J144" s="46">
        <f>VLOOKUP(A144,'DECRETO DE LIQUIDACIÓN-DESAGREG'!$A$1:$P$500,13,0)</f>
        <v>455660102</v>
      </c>
      <c r="K144" s="6">
        <f t="shared" si="24"/>
        <v>0.91966317681755827</v>
      </c>
      <c r="L144" s="46">
        <f>VLOOKUP(A144,'DECRETO DE LIQUIDACIÓN-DESAGREG'!$A$1:$P$500,14,0)</f>
        <v>281260915</v>
      </c>
      <c r="M144" s="16">
        <f t="shared" si="25"/>
        <v>0.56767161633895524</v>
      </c>
      <c r="N144" s="46">
        <f>VLOOKUP(A144,'DECRETO DE LIQUIDACIÓN-DESAGREG'!$A$1:$P$500,15,0)</f>
        <v>281260915</v>
      </c>
      <c r="O144" s="46">
        <f>VLOOKUP(A144,'DECRETO DE LIQUIDACIÓN-DESAGREG'!$A$1:$P$500,16,0)</f>
        <v>281260915</v>
      </c>
      <c r="P144" s="17">
        <f t="shared" si="27"/>
        <v>0.56767161633895524</v>
      </c>
      <c r="Q144" s="48"/>
      <c r="R144" s="20"/>
    </row>
    <row r="145" spans="1:18" s="37" customFormat="1" ht="39" customHeight="1" thickBot="1" x14ac:dyDescent="0.3">
      <c r="A145" t="s">
        <v>301</v>
      </c>
      <c r="B145" s="91" t="s">
        <v>301</v>
      </c>
      <c r="C145" s="92"/>
      <c r="D145" s="93"/>
      <c r="E145" s="40">
        <f>SUM(E142:E144)</f>
        <v>1500000000</v>
      </c>
      <c r="F145" s="40">
        <f>SUM(F142:F144)</f>
        <v>0</v>
      </c>
      <c r="G145" s="40">
        <f>SUM(G142:G144)</f>
        <v>1459789826</v>
      </c>
      <c r="H145" s="42">
        <f t="shared" si="23"/>
        <v>0.9731932173333333</v>
      </c>
      <c r="I145" s="40">
        <f>SUM(I142:I144)</f>
        <v>40210174</v>
      </c>
      <c r="J145" s="40">
        <f>SUM(J142:J144)</f>
        <v>1350044171</v>
      </c>
      <c r="K145" s="42">
        <f t="shared" si="24"/>
        <v>0.90002944733333334</v>
      </c>
      <c r="L145" s="40">
        <f>SUM(L142:L144)</f>
        <v>963733333</v>
      </c>
      <c r="M145" s="42">
        <f t="shared" si="25"/>
        <v>0.64248888866666665</v>
      </c>
      <c r="N145" s="40">
        <f>SUM(N142:N144)</f>
        <v>963733333</v>
      </c>
      <c r="O145" s="40">
        <f>SUM(O142:O144)</f>
        <v>939320653</v>
      </c>
      <c r="P145" s="42">
        <f t="shared" si="27"/>
        <v>0.64248888866666665</v>
      </c>
      <c r="Q145" s="48"/>
      <c r="R145" s="20"/>
    </row>
    <row r="146" spans="1:18" ht="30" customHeight="1" thickBot="1" x14ac:dyDescent="0.3">
      <c r="A146" s="52"/>
      <c r="B146" s="94" t="s">
        <v>25</v>
      </c>
      <c r="C146" s="95"/>
      <c r="D146" s="96"/>
      <c r="E146" s="53">
        <f>+E145+E141+E137+E133+E129+E125+E119</f>
        <v>153838844636</v>
      </c>
      <c r="F146" s="53">
        <f>+F145+F141+F137+F133+F129+F125+F119</f>
        <v>5746043417</v>
      </c>
      <c r="G146" s="53">
        <f>+G145+G141+G137+G133+G129+G125+G119</f>
        <v>131197424025.66</v>
      </c>
      <c r="H146" s="47">
        <f>G146/E146</f>
        <v>0.85282377371000062</v>
      </c>
      <c r="I146" s="53">
        <f>+I145+I141+I137+I133+I129+I125+I119</f>
        <v>16895377193.34</v>
      </c>
      <c r="J146" s="53">
        <f>+J145+J141+J137+J133+J129+J125+J119</f>
        <v>113084981291.45</v>
      </c>
      <c r="K146" s="47">
        <f>J146/E146</f>
        <v>0.73508730229365526</v>
      </c>
      <c r="L146" s="53">
        <f>+L145+L141+L137+L133+L129+L125+L119</f>
        <v>59615197075.919998</v>
      </c>
      <c r="M146" s="47">
        <f>L146/E146</f>
        <v>0.38751719188333905</v>
      </c>
      <c r="N146" s="53">
        <f>+N145+N141+N137+N133+N129+N125+N119</f>
        <v>58878374224.589996</v>
      </c>
      <c r="O146" s="53">
        <f>+O145+O141+O137+O133+O129+O125+O119</f>
        <v>58290409428.899994</v>
      </c>
      <c r="P146" s="47">
        <f t="shared" si="27"/>
        <v>0.38272761579757603</v>
      </c>
    </row>
    <row r="147" spans="1:18" ht="30" customHeight="1" thickBot="1" x14ac:dyDescent="0.3">
      <c r="A147" s="54"/>
      <c r="B147" s="97" t="s">
        <v>164</v>
      </c>
      <c r="C147" s="98" t="s">
        <v>0</v>
      </c>
      <c r="D147" s="99" t="s">
        <v>0</v>
      </c>
      <c r="E147" s="55">
        <f>+E146+E112</f>
        <v>836122644636</v>
      </c>
      <c r="F147" s="55">
        <f>+F146+F112</f>
        <v>190253123365</v>
      </c>
      <c r="G147" s="55">
        <f>+G146+G112</f>
        <v>534966242007.19995</v>
      </c>
      <c r="H147" s="56">
        <f>G147/E147</f>
        <v>0.63981790881897915</v>
      </c>
      <c r="I147" s="55">
        <f>+I146+I112</f>
        <v>110903279263.79999</v>
      </c>
      <c r="J147" s="55">
        <f>+J146+J112</f>
        <v>499117805901.08002</v>
      </c>
      <c r="K147" s="57">
        <f>J147/E147</f>
        <v>0.59694329426799264</v>
      </c>
      <c r="L147" s="55">
        <f>+L146+L112</f>
        <v>400060232262.53998</v>
      </c>
      <c r="M147" s="58">
        <f>L147/E147</f>
        <v>0.47847075405630635</v>
      </c>
      <c r="N147" s="55">
        <f>+N146+N112</f>
        <v>398240535729.20996</v>
      </c>
      <c r="O147" s="55">
        <f>+O146+O112</f>
        <v>396086364037.52002</v>
      </c>
      <c r="P147" s="58">
        <f t="shared" si="27"/>
        <v>0.47629440284156055</v>
      </c>
    </row>
    <row r="148" spans="1:18" x14ac:dyDescent="0.25">
      <c r="J148" s="3" t="s">
        <v>123</v>
      </c>
    </row>
    <row r="149" spans="1:18" x14ac:dyDescent="0.25">
      <c r="E149" s="60" t="s">
        <v>123</v>
      </c>
      <c r="G149" s="18" t="s">
        <v>123</v>
      </c>
      <c r="J149" s="29" t="s">
        <v>123</v>
      </c>
    </row>
    <row r="150" spans="1:18" x14ac:dyDescent="0.25">
      <c r="E150" t="s">
        <v>123</v>
      </c>
      <c r="G150" s="3" t="s">
        <v>123</v>
      </c>
      <c r="I150" s="18" t="s">
        <v>123</v>
      </c>
      <c r="L150" s="3" t="s">
        <v>123</v>
      </c>
    </row>
    <row r="151" spans="1:18" x14ac:dyDescent="0.25">
      <c r="E151" s="60" t="s">
        <v>123</v>
      </c>
      <c r="I151" s="18" t="s">
        <v>123</v>
      </c>
      <c r="J151" t="s">
        <v>123</v>
      </c>
      <c r="K151" s="83" t="s">
        <v>123</v>
      </c>
      <c r="L151" s="29" t="s">
        <v>123</v>
      </c>
      <c r="N151" s="29" t="s">
        <v>123</v>
      </c>
    </row>
    <row r="152" spans="1:18" x14ac:dyDescent="0.25">
      <c r="E152" s="60" t="s">
        <v>123</v>
      </c>
      <c r="G152" s="60" t="s">
        <v>123</v>
      </c>
      <c r="I152" s="18" t="s">
        <v>123</v>
      </c>
      <c r="J152" s="29" t="s">
        <v>123</v>
      </c>
      <c r="L152" s="29" t="s">
        <v>123</v>
      </c>
    </row>
    <row r="153" spans="1:18" x14ac:dyDescent="0.25">
      <c r="G153" s="84" t="s">
        <v>123</v>
      </c>
      <c r="J153" s="29" t="s">
        <v>123</v>
      </c>
      <c r="K153" s="59" t="s">
        <v>123</v>
      </c>
      <c r="L153" s="29" t="s">
        <v>123</v>
      </c>
    </row>
    <row r="154" spans="1:18" x14ac:dyDescent="0.25">
      <c r="G154" s="84" t="s">
        <v>123</v>
      </c>
      <c r="J154" s="29" t="s">
        <v>123</v>
      </c>
    </row>
    <row r="156" spans="1:18" x14ac:dyDescent="0.25">
      <c r="G156" s="60" t="s">
        <v>123</v>
      </c>
    </row>
  </sheetData>
  <autoFilter ref="A2:XEA154" xr:uid="{00000000-0009-0000-0000-000000000000}"/>
  <mergeCells count="25">
    <mergeCell ref="B147:D147"/>
    <mergeCell ref="B133:D133"/>
    <mergeCell ref="B137:D137"/>
    <mergeCell ref="B140:D140"/>
    <mergeCell ref="B141:D141"/>
    <mergeCell ref="B145:D145"/>
    <mergeCell ref="B146:D146"/>
    <mergeCell ref="B112:D112"/>
    <mergeCell ref="B118:D118"/>
    <mergeCell ref="B119:D119"/>
    <mergeCell ref="B125:D125"/>
    <mergeCell ref="B128:D128"/>
    <mergeCell ref="B129:D129"/>
    <mergeCell ref="B94:D94"/>
    <mergeCell ref="B100:D100"/>
    <mergeCell ref="B102:D102"/>
    <mergeCell ref="B104:D104"/>
    <mergeCell ref="B107:D107"/>
    <mergeCell ref="B111:D111"/>
    <mergeCell ref="B1:P1"/>
    <mergeCell ref="B13:D13"/>
    <mergeCell ref="B21:D21"/>
    <mergeCell ref="B49:D49"/>
    <mergeCell ref="B88:D88"/>
    <mergeCell ref="B92:D92"/>
  </mergeCells>
  <printOptions horizontalCentered="1" verticalCentered="1"/>
  <pageMargins left="0.19685039370078741" right="0.19685039370078741" top="0.59055118110236227" bottom="0.39370078740157483" header="0.19685039370078741" footer="0.19685039370078741"/>
  <pageSetup paperSize="5" scale="68" fitToHeight="0" orientation="landscape" r:id="rId1"/>
  <headerFooter alignWithMargins="0">
    <oddFooter>&amp;LFuente:SIIF-fl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1137"/>
  <sheetViews>
    <sheetView workbookViewId="0">
      <pane ySplit="1" topLeftCell="A25" activePane="bottomLeft" state="frozen"/>
      <selection pane="bottomLeft" activeCell="F31" sqref="F31"/>
    </sheetView>
  </sheetViews>
  <sheetFormatPr baseColWidth="10" defaultRowHeight="15" x14ac:dyDescent="0.25"/>
  <cols>
    <col min="1" max="1" width="0.28515625" customWidth="1"/>
    <col min="2" max="2" width="26.28515625" customWidth="1"/>
    <col min="3" max="3" width="8.5703125" customWidth="1"/>
    <col min="4" max="4" width="8.85546875" customWidth="1"/>
    <col min="5" max="5" width="27.5703125" customWidth="1"/>
    <col min="6" max="6" width="17.85546875" bestFit="1" customWidth="1"/>
    <col min="7" max="7" width="18" customWidth="1"/>
    <col min="8" max="8" width="18.5703125" bestFit="1" customWidth="1"/>
    <col min="9" max="9" width="16.140625" bestFit="1" customWidth="1"/>
    <col min="10" max="10" width="16.5703125" customWidth="1"/>
    <col min="11" max="16" width="16.140625" bestFit="1" customWidth="1"/>
    <col min="17" max="17" width="18.85546875" bestFit="1" customWidth="1"/>
  </cols>
  <sheetData>
    <row r="1" spans="1:17" x14ac:dyDescent="0.25">
      <c r="B1" s="1" t="s">
        <v>1</v>
      </c>
      <c r="C1" s="1" t="s">
        <v>2</v>
      </c>
      <c r="D1" s="1" t="s">
        <v>19</v>
      </c>
      <c r="E1" s="1" t="s">
        <v>3</v>
      </c>
      <c r="F1" s="1" t="s">
        <v>20</v>
      </c>
      <c r="G1" s="1" t="s">
        <v>21</v>
      </c>
      <c r="H1" s="1" t="s">
        <v>22</v>
      </c>
      <c r="I1" s="1" t="s">
        <v>4</v>
      </c>
      <c r="J1" s="1" t="s">
        <v>5</v>
      </c>
      <c r="K1" s="1" t="s">
        <v>6</v>
      </c>
      <c r="L1" s="1" t="s">
        <v>7</v>
      </c>
      <c r="M1" s="1" t="s">
        <v>8</v>
      </c>
      <c r="N1" s="1" t="s">
        <v>9</v>
      </c>
      <c r="O1" s="1" t="s">
        <v>10</v>
      </c>
      <c r="P1" s="1" t="s">
        <v>11</v>
      </c>
    </row>
    <row r="2" spans="1:17" x14ac:dyDescent="0.25">
      <c r="A2" t="str">
        <f t="shared" ref="A2:A33" si="0">CONCATENATE(B2,C2)</f>
        <v>A-01-01-0120</v>
      </c>
      <c r="B2" s="78" t="s">
        <v>124</v>
      </c>
      <c r="C2" s="79" t="s">
        <v>12</v>
      </c>
      <c r="D2" s="79" t="s">
        <v>125</v>
      </c>
      <c r="E2" s="80" t="s">
        <v>126</v>
      </c>
      <c r="F2" s="81">
        <v>147392500000</v>
      </c>
      <c r="G2" s="81">
        <v>13738489110</v>
      </c>
      <c r="H2" s="81">
        <v>0</v>
      </c>
      <c r="I2" s="81">
        <v>161130989110</v>
      </c>
      <c r="J2" s="81">
        <v>0</v>
      </c>
      <c r="K2" s="81">
        <v>125306991758</v>
      </c>
      <c r="L2" s="81">
        <v>35823997352</v>
      </c>
      <c r="M2" s="81">
        <v>119085855707</v>
      </c>
      <c r="N2" s="81">
        <v>119080303622</v>
      </c>
      <c r="O2" s="81">
        <v>119080303622</v>
      </c>
      <c r="P2" s="81">
        <v>119080303622</v>
      </c>
    </row>
    <row r="3" spans="1:17" ht="22.5" x14ac:dyDescent="0.25">
      <c r="A3" t="str">
        <f t="shared" si="0"/>
        <v>A-01-01-0220</v>
      </c>
      <c r="B3" s="78" t="s">
        <v>127</v>
      </c>
      <c r="C3" s="79" t="s">
        <v>12</v>
      </c>
      <c r="D3" s="79" t="s">
        <v>125</v>
      </c>
      <c r="E3" s="80" t="s">
        <v>128</v>
      </c>
      <c r="F3" s="81">
        <v>52193900000</v>
      </c>
      <c r="G3" s="81">
        <v>1668087261</v>
      </c>
      <c r="H3" s="81">
        <v>0</v>
      </c>
      <c r="I3" s="81">
        <v>53861987261</v>
      </c>
      <c r="J3" s="81">
        <v>0</v>
      </c>
      <c r="K3" s="81">
        <v>45452858682</v>
      </c>
      <c r="L3" s="81">
        <v>8409128579</v>
      </c>
      <c r="M3" s="81">
        <v>45440250110</v>
      </c>
      <c r="N3" s="81">
        <v>45440250110</v>
      </c>
      <c r="O3" s="81">
        <v>45440250110</v>
      </c>
      <c r="P3" s="81">
        <v>45440250110</v>
      </c>
    </row>
    <row r="4" spans="1:17" ht="33.75" x14ac:dyDescent="0.25">
      <c r="A4" t="str">
        <f t="shared" si="0"/>
        <v>A-01-01-0320</v>
      </c>
      <c r="B4" s="78" t="s">
        <v>129</v>
      </c>
      <c r="C4" s="79" t="s">
        <v>12</v>
      </c>
      <c r="D4" s="79" t="s">
        <v>125</v>
      </c>
      <c r="E4" s="80" t="s">
        <v>130</v>
      </c>
      <c r="F4" s="81">
        <v>8654100000</v>
      </c>
      <c r="G4" s="81">
        <v>1751577207</v>
      </c>
      <c r="H4" s="81">
        <v>0</v>
      </c>
      <c r="I4" s="81">
        <v>10405677207</v>
      </c>
      <c r="J4" s="81">
        <v>0</v>
      </c>
      <c r="K4" s="81">
        <v>8380075167</v>
      </c>
      <c r="L4" s="81">
        <v>2025602040</v>
      </c>
      <c r="M4" s="81">
        <v>8358332348</v>
      </c>
      <c r="N4" s="81">
        <v>8355288762</v>
      </c>
      <c r="O4" s="81">
        <v>8355288762</v>
      </c>
      <c r="P4" s="81">
        <v>8355288762</v>
      </c>
      <c r="Q4" s="2"/>
    </row>
    <row r="5" spans="1:17" ht="33.75" x14ac:dyDescent="0.25">
      <c r="A5" t="str">
        <f t="shared" si="0"/>
        <v>A-01-01-0420</v>
      </c>
      <c r="B5" s="78" t="s">
        <v>26</v>
      </c>
      <c r="C5" s="79" t="s">
        <v>12</v>
      </c>
      <c r="D5" s="79" t="s">
        <v>125</v>
      </c>
      <c r="E5" s="80" t="s">
        <v>94</v>
      </c>
      <c r="F5" s="81">
        <v>22531700000</v>
      </c>
      <c r="G5" s="81">
        <v>0</v>
      </c>
      <c r="H5" s="81">
        <v>17382153616</v>
      </c>
      <c r="I5" s="81">
        <v>5149546384</v>
      </c>
      <c r="J5" s="81">
        <v>5149546384</v>
      </c>
      <c r="K5" s="81">
        <v>0</v>
      </c>
      <c r="L5" s="81">
        <v>0</v>
      </c>
      <c r="M5" s="81">
        <v>0</v>
      </c>
      <c r="N5" s="81">
        <v>0</v>
      </c>
      <c r="O5" s="81">
        <v>0</v>
      </c>
      <c r="P5" s="81">
        <v>0</v>
      </c>
      <c r="Q5" s="2"/>
    </row>
    <row r="6" spans="1:17" x14ac:dyDescent="0.25">
      <c r="A6" t="str">
        <f t="shared" si="0"/>
        <v>A-01-02-0120</v>
      </c>
      <c r="B6" s="78" t="s">
        <v>131</v>
      </c>
      <c r="C6" s="79" t="s">
        <v>12</v>
      </c>
      <c r="D6" s="79" t="s">
        <v>125</v>
      </c>
      <c r="E6" s="80" t="s">
        <v>126</v>
      </c>
      <c r="F6" s="81">
        <v>3906400000</v>
      </c>
      <c r="G6" s="81">
        <v>486307092</v>
      </c>
      <c r="H6" s="81">
        <v>0</v>
      </c>
      <c r="I6" s="81">
        <v>4392707092</v>
      </c>
      <c r="J6" s="81">
        <v>0</v>
      </c>
      <c r="K6" s="81">
        <v>3181832517</v>
      </c>
      <c r="L6" s="81">
        <v>1210874575</v>
      </c>
      <c r="M6" s="81">
        <v>3181832517</v>
      </c>
      <c r="N6" s="81">
        <v>3181832517</v>
      </c>
      <c r="O6" s="81">
        <v>3181832517</v>
      </c>
      <c r="P6" s="81">
        <v>3181832517</v>
      </c>
    </row>
    <row r="7" spans="1:17" ht="22.5" x14ac:dyDescent="0.25">
      <c r="A7" t="str">
        <f t="shared" si="0"/>
        <v>A-01-02-0220</v>
      </c>
      <c r="B7" s="78" t="s">
        <v>132</v>
      </c>
      <c r="C7" s="79" t="s">
        <v>12</v>
      </c>
      <c r="D7" s="79" t="s">
        <v>125</v>
      </c>
      <c r="E7" s="80" t="s">
        <v>128</v>
      </c>
      <c r="F7" s="81">
        <v>1516700000</v>
      </c>
      <c r="G7" s="81">
        <v>39346309</v>
      </c>
      <c r="H7" s="81">
        <v>0</v>
      </c>
      <c r="I7" s="81">
        <v>1556046309</v>
      </c>
      <c r="J7" s="81">
        <v>0</v>
      </c>
      <c r="K7" s="81">
        <v>1227380011</v>
      </c>
      <c r="L7" s="81">
        <v>328666298</v>
      </c>
      <c r="M7" s="81">
        <v>1227379831</v>
      </c>
      <c r="N7" s="81">
        <v>1227379831</v>
      </c>
      <c r="O7" s="81">
        <v>1227379831</v>
      </c>
      <c r="P7" s="81">
        <v>1227379831</v>
      </c>
    </row>
    <row r="8" spans="1:17" ht="33.75" x14ac:dyDescent="0.25">
      <c r="A8" t="str">
        <f t="shared" si="0"/>
        <v>A-01-02-0320</v>
      </c>
      <c r="B8" s="78" t="s">
        <v>133</v>
      </c>
      <c r="C8" s="79" t="s">
        <v>12</v>
      </c>
      <c r="D8" s="79" t="s">
        <v>125</v>
      </c>
      <c r="E8" s="80" t="s">
        <v>130</v>
      </c>
      <c r="F8" s="81">
        <v>402300000</v>
      </c>
      <c r="G8" s="81">
        <v>328646637</v>
      </c>
      <c r="H8" s="81">
        <v>0</v>
      </c>
      <c r="I8" s="81">
        <v>730946637</v>
      </c>
      <c r="J8" s="81">
        <v>0</v>
      </c>
      <c r="K8" s="81">
        <v>408140373</v>
      </c>
      <c r="L8" s="81">
        <v>322806264</v>
      </c>
      <c r="M8" s="81">
        <v>285140373</v>
      </c>
      <c r="N8" s="81">
        <v>285140373</v>
      </c>
      <c r="O8" s="81">
        <v>285140373</v>
      </c>
      <c r="P8" s="81">
        <v>285140373</v>
      </c>
      <c r="Q8" s="2"/>
    </row>
    <row r="9" spans="1:17" ht="33.75" x14ac:dyDescent="0.25">
      <c r="A9" t="str">
        <f t="shared" si="0"/>
        <v>A-01-02-0420</v>
      </c>
      <c r="B9" s="78" t="s">
        <v>97</v>
      </c>
      <c r="C9" s="79" t="s">
        <v>12</v>
      </c>
      <c r="D9" s="79" t="s">
        <v>125</v>
      </c>
      <c r="E9" s="80" t="s">
        <v>94</v>
      </c>
      <c r="F9" s="81">
        <v>630300000</v>
      </c>
      <c r="G9" s="81">
        <v>0</v>
      </c>
      <c r="H9" s="81">
        <v>630300000</v>
      </c>
      <c r="I9" s="81">
        <v>0</v>
      </c>
      <c r="J9" s="81">
        <v>0</v>
      </c>
      <c r="K9" s="81">
        <v>0</v>
      </c>
      <c r="L9" s="81">
        <v>0</v>
      </c>
      <c r="M9" s="81">
        <v>0</v>
      </c>
      <c r="N9" s="81">
        <v>0</v>
      </c>
      <c r="O9" s="81">
        <v>0</v>
      </c>
      <c r="P9" s="81">
        <v>0</v>
      </c>
      <c r="Q9" s="3"/>
    </row>
    <row r="10" spans="1:17" ht="22.5" x14ac:dyDescent="0.25">
      <c r="A10" t="str">
        <f t="shared" si="0"/>
        <v>A-0220</v>
      </c>
      <c r="B10" s="78" t="s">
        <v>134</v>
      </c>
      <c r="C10" s="79" t="s">
        <v>12</v>
      </c>
      <c r="D10" s="79" t="s">
        <v>125</v>
      </c>
      <c r="E10" s="80" t="s">
        <v>135</v>
      </c>
      <c r="F10" s="81">
        <v>146928300000</v>
      </c>
      <c r="G10" s="81">
        <v>0</v>
      </c>
      <c r="H10" s="81">
        <v>0</v>
      </c>
      <c r="I10" s="81">
        <v>146928300000</v>
      </c>
      <c r="J10" s="81">
        <v>0</v>
      </c>
      <c r="K10" s="81">
        <v>138103016147.79001</v>
      </c>
      <c r="L10" s="81">
        <v>8825283852.2099991</v>
      </c>
      <c r="M10" s="81">
        <v>129798402404.63</v>
      </c>
      <c r="N10" s="81">
        <v>84283678755.020004</v>
      </c>
      <c r="O10" s="81">
        <v>83225525935.020004</v>
      </c>
      <c r="P10" s="81">
        <v>81659319039.020004</v>
      </c>
      <c r="Q10" s="2" t="s">
        <v>150</v>
      </c>
    </row>
    <row r="11" spans="1:17" ht="22.5" x14ac:dyDescent="0.25">
      <c r="A11" t="str">
        <f t="shared" si="0"/>
        <v>A-0226</v>
      </c>
      <c r="B11" s="78" t="s">
        <v>134</v>
      </c>
      <c r="C11" s="79" t="s">
        <v>13</v>
      </c>
      <c r="D11" s="79" t="s">
        <v>125</v>
      </c>
      <c r="E11" s="80" t="s">
        <v>135</v>
      </c>
      <c r="F11" s="81">
        <v>850000000</v>
      </c>
      <c r="G11" s="81">
        <v>0</v>
      </c>
      <c r="H11" s="81">
        <v>0</v>
      </c>
      <c r="I11" s="81">
        <v>850000000</v>
      </c>
      <c r="J11" s="81">
        <v>0</v>
      </c>
      <c r="K11" s="81">
        <v>215000000</v>
      </c>
      <c r="L11" s="81">
        <v>635000000</v>
      </c>
      <c r="M11" s="81">
        <v>160461814</v>
      </c>
      <c r="N11" s="81">
        <v>95991712</v>
      </c>
      <c r="O11" s="81">
        <v>95687850</v>
      </c>
      <c r="P11" s="81">
        <v>95687850</v>
      </c>
      <c r="Q11" s="2"/>
    </row>
    <row r="12" spans="1:17" ht="33.75" x14ac:dyDescent="0.25">
      <c r="A12" t="str">
        <f t="shared" si="0"/>
        <v>A-03-03-01-05426</v>
      </c>
      <c r="B12" s="78" t="s">
        <v>27</v>
      </c>
      <c r="C12" s="79" t="s">
        <v>13</v>
      </c>
      <c r="D12" s="79" t="s">
        <v>125</v>
      </c>
      <c r="E12" s="80" t="s">
        <v>14</v>
      </c>
      <c r="F12" s="81">
        <v>81788000000</v>
      </c>
      <c r="G12" s="81">
        <v>0</v>
      </c>
      <c r="H12" s="81">
        <v>0</v>
      </c>
      <c r="I12" s="81">
        <v>81788000000</v>
      </c>
      <c r="J12" s="81">
        <v>0</v>
      </c>
      <c r="K12" s="81">
        <v>57149284355</v>
      </c>
      <c r="L12" s="81">
        <v>24638715645</v>
      </c>
      <c r="M12" s="81">
        <v>57094860600</v>
      </c>
      <c r="N12" s="81">
        <v>57094860600</v>
      </c>
      <c r="O12" s="81">
        <v>57094860600</v>
      </c>
      <c r="P12" s="81">
        <v>57094860600</v>
      </c>
    </row>
    <row r="13" spans="1:17" ht="33.75" x14ac:dyDescent="0.25">
      <c r="A13" t="str">
        <f t="shared" si="0"/>
        <v>A-03-03-01-99920</v>
      </c>
      <c r="B13" s="78" t="s">
        <v>28</v>
      </c>
      <c r="C13" s="79" t="s">
        <v>12</v>
      </c>
      <c r="D13" s="79" t="s">
        <v>125</v>
      </c>
      <c r="E13" s="80" t="s">
        <v>95</v>
      </c>
      <c r="F13" s="81">
        <v>98569000000</v>
      </c>
      <c r="G13" s="81">
        <v>0</v>
      </c>
      <c r="H13" s="81">
        <v>0</v>
      </c>
      <c r="I13" s="81">
        <v>98569000000</v>
      </c>
      <c r="J13" s="81">
        <v>98569000000</v>
      </c>
      <c r="K13" s="81">
        <v>0</v>
      </c>
      <c r="L13" s="81">
        <v>0</v>
      </c>
      <c r="M13" s="81">
        <v>0</v>
      </c>
      <c r="N13" s="81">
        <v>0</v>
      </c>
      <c r="O13" s="81">
        <v>0</v>
      </c>
      <c r="P13" s="81">
        <v>0</v>
      </c>
    </row>
    <row r="14" spans="1:17" ht="22.5" x14ac:dyDescent="0.25">
      <c r="A14" t="str">
        <f t="shared" si="0"/>
        <v>A-03-04-02-00120</v>
      </c>
      <c r="B14" s="78" t="s">
        <v>110</v>
      </c>
      <c r="C14" s="79" t="s">
        <v>12</v>
      </c>
      <c r="D14" s="79" t="s">
        <v>125</v>
      </c>
      <c r="E14" s="80" t="s">
        <v>111</v>
      </c>
      <c r="F14" s="81">
        <v>9684600000</v>
      </c>
      <c r="G14" s="81">
        <v>0</v>
      </c>
      <c r="H14" s="81">
        <v>0</v>
      </c>
      <c r="I14" s="81">
        <v>9684600000</v>
      </c>
      <c r="J14" s="81">
        <v>646979100</v>
      </c>
      <c r="K14" s="81">
        <v>9037620900</v>
      </c>
      <c r="L14" s="81">
        <v>0</v>
      </c>
      <c r="M14" s="81">
        <v>6968442200</v>
      </c>
      <c r="N14" s="81">
        <v>6968442200</v>
      </c>
      <c r="O14" s="81">
        <v>6968442200</v>
      </c>
      <c r="P14" s="81">
        <v>6968442200</v>
      </c>
    </row>
    <row r="15" spans="1:17" ht="22.5" x14ac:dyDescent="0.25">
      <c r="A15" t="str">
        <f t="shared" si="0"/>
        <v>A-03-04-02-00420</v>
      </c>
      <c r="B15" s="78" t="s">
        <v>112</v>
      </c>
      <c r="C15" s="79" t="s">
        <v>12</v>
      </c>
      <c r="D15" s="79" t="s">
        <v>125</v>
      </c>
      <c r="E15" s="80" t="s">
        <v>113</v>
      </c>
      <c r="F15" s="81">
        <v>8893200000</v>
      </c>
      <c r="G15" s="81">
        <v>0</v>
      </c>
      <c r="H15" s="81">
        <v>0</v>
      </c>
      <c r="I15" s="81">
        <v>8893200000</v>
      </c>
      <c r="J15" s="81">
        <v>4228276810</v>
      </c>
      <c r="K15" s="81">
        <v>4664923190</v>
      </c>
      <c r="L15" s="81">
        <v>0</v>
      </c>
      <c r="M15" s="81">
        <v>4008080190</v>
      </c>
      <c r="N15" s="81">
        <v>4008080190</v>
      </c>
      <c r="O15" s="81">
        <v>4008080190</v>
      </c>
      <c r="P15" s="81">
        <v>4008080190</v>
      </c>
      <c r="Q15" s="61" t="s">
        <v>123</v>
      </c>
    </row>
    <row r="16" spans="1:17" ht="33.75" x14ac:dyDescent="0.25">
      <c r="A16" t="str">
        <f t="shared" si="0"/>
        <v>A-03-04-02-01220</v>
      </c>
      <c r="B16" s="78" t="s">
        <v>136</v>
      </c>
      <c r="C16" s="79" t="s">
        <v>12</v>
      </c>
      <c r="D16" s="79" t="s">
        <v>125</v>
      </c>
      <c r="E16" s="80" t="s">
        <v>137</v>
      </c>
      <c r="F16" s="81">
        <v>900000000</v>
      </c>
      <c r="G16" s="81">
        <v>0</v>
      </c>
      <c r="H16" s="81">
        <v>0</v>
      </c>
      <c r="I16" s="81">
        <v>900000000</v>
      </c>
      <c r="J16" s="81">
        <v>0</v>
      </c>
      <c r="K16" s="81">
        <v>409309328</v>
      </c>
      <c r="L16" s="81">
        <v>490690672</v>
      </c>
      <c r="M16" s="81">
        <v>409309328</v>
      </c>
      <c r="N16" s="81">
        <v>409309328</v>
      </c>
      <c r="O16" s="81">
        <v>409309328</v>
      </c>
      <c r="P16" s="81">
        <v>409309328</v>
      </c>
    </row>
    <row r="17" spans="1:16" ht="22.5" x14ac:dyDescent="0.25">
      <c r="A17" t="str">
        <f t="shared" si="0"/>
        <v>A-03-04-02-01420</v>
      </c>
      <c r="B17" s="78" t="s">
        <v>114</v>
      </c>
      <c r="C17" s="79" t="s">
        <v>12</v>
      </c>
      <c r="D17" s="79" t="s">
        <v>125</v>
      </c>
      <c r="E17" s="80" t="s">
        <v>324</v>
      </c>
      <c r="F17" s="81">
        <v>59000000</v>
      </c>
      <c r="G17" s="81">
        <v>0</v>
      </c>
      <c r="H17" s="81">
        <v>0</v>
      </c>
      <c r="I17" s="81">
        <v>59000000</v>
      </c>
      <c r="J17" s="81">
        <v>0</v>
      </c>
      <c r="K17" s="81">
        <v>59000000</v>
      </c>
      <c r="L17" s="81">
        <v>0</v>
      </c>
      <c r="M17" s="81">
        <v>22300000</v>
      </c>
      <c r="N17" s="81">
        <v>22300000</v>
      </c>
      <c r="O17" s="81">
        <v>22300000</v>
      </c>
      <c r="P17" s="81">
        <v>22300000</v>
      </c>
    </row>
    <row r="18" spans="1:16" ht="45" x14ac:dyDescent="0.25">
      <c r="A18" t="str">
        <f t="shared" si="0"/>
        <v>A-03-04-02-08920</v>
      </c>
      <c r="B18" s="78" t="s">
        <v>118</v>
      </c>
      <c r="C18" s="79" t="s">
        <v>12</v>
      </c>
      <c r="D18" s="79" t="s">
        <v>125</v>
      </c>
      <c r="E18" s="80" t="s">
        <v>138</v>
      </c>
      <c r="F18" s="81">
        <v>268000000</v>
      </c>
      <c r="G18" s="81">
        <v>0</v>
      </c>
      <c r="H18" s="81">
        <v>0</v>
      </c>
      <c r="I18" s="81">
        <v>268000000</v>
      </c>
      <c r="J18" s="81">
        <v>100000000</v>
      </c>
      <c r="K18" s="81">
        <v>168000000</v>
      </c>
      <c r="L18" s="81">
        <v>0</v>
      </c>
      <c r="M18" s="81">
        <v>50130084</v>
      </c>
      <c r="N18" s="81">
        <v>50130084</v>
      </c>
      <c r="O18" s="81">
        <v>50130084</v>
      </c>
      <c r="P18" s="81">
        <v>50130084</v>
      </c>
    </row>
    <row r="19" spans="1:16" x14ac:dyDescent="0.25">
      <c r="A19" t="str">
        <f t="shared" si="0"/>
        <v>A-03-1020</v>
      </c>
      <c r="B19" s="78" t="s">
        <v>139</v>
      </c>
      <c r="C19" s="79" t="s">
        <v>12</v>
      </c>
      <c r="D19" s="79" t="s">
        <v>125</v>
      </c>
      <c r="E19" s="80" t="s">
        <v>140</v>
      </c>
      <c r="F19" s="81">
        <v>52767500000</v>
      </c>
      <c r="G19" s="81">
        <v>0</v>
      </c>
      <c r="H19" s="81">
        <v>0</v>
      </c>
      <c r="I19" s="81">
        <v>52767500000</v>
      </c>
      <c r="J19" s="81">
        <v>52680761801</v>
      </c>
      <c r="K19" s="81">
        <v>86738199</v>
      </c>
      <c r="L19" s="81">
        <v>0</v>
      </c>
      <c r="M19" s="81">
        <v>86738199</v>
      </c>
      <c r="N19" s="81">
        <v>86738199</v>
      </c>
      <c r="O19" s="81">
        <v>86738199</v>
      </c>
      <c r="P19" s="81">
        <v>86738199</v>
      </c>
    </row>
    <row r="20" spans="1:16" x14ac:dyDescent="0.25">
      <c r="A20" t="str">
        <f t="shared" si="0"/>
        <v>A-03-1021</v>
      </c>
      <c r="B20" s="78" t="s">
        <v>139</v>
      </c>
      <c r="C20" s="79" t="s">
        <v>98</v>
      </c>
      <c r="D20" s="79" t="s">
        <v>125</v>
      </c>
      <c r="E20" s="80" t="s">
        <v>140</v>
      </c>
      <c r="F20" s="81">
        <v>39365000000</v>
      </c>
      <c r="G20" s="81">
        <v>0</v>
      </c>
      <c r="H20" s="81">
        <v>0</v>
      </c>
      <c r="I20" s="81">
        <v>39365000000</v>
      </c>
      <c r="J20" s="81">
        <v>23132515853</v>
      </c>
      <c r="K20" s="81">
        <v>5283597536.75</v>
      </c>
      <c r="L20" s="81">
        <v>10948886610.25</v>
      </c>
      <c r="M20" s="81">
        <v>5232399815</v>
      </c>
      <c r="N20" s="81">
        <v>5232399814.6000004</v>
      </c>
      <c r="O20" s="81">
        <v>5232399814.6000004</v>
      </c>
      <c r="P20" s="81">
        <v>5232399814.6000004</v>
      </c>
    </row>
    <row r="21" spans="1:16" x14ac:dyDescent="0.25">
      <c r="A21" t="str">
        <f t="shared" si="0"/>
        <v>A-08-0120</v>
      </c>
      <c r="B21" s="78" t="s">
        <v>141</v>
      </c>
      <c r="C21" s="79" t="s">
        <v>12</v>
      </c>
      <c r="D21" s="79" t="s">
        <v>125</v>
      </c>
      <c r="E21" s="80" t="s">
        <v>142</v>
      </c>
      <c r="F21" s="81">
        <v>3427800000</v>
      </c>
      <c r="G21" s="81">
        <v>0</v>
      </c>
      <c r="H21" s="81">
        <v>327094864</v>
      </c>
      <c r="I21" s="81">
        <v>3100705136</v>
      </c>
      <c r="J21" s="81">
        <v>0</v>
      </c>
      <c r="K21" s="81">
        <v>3055132817</v>
      </c>
      <c r="L21" s="81">
        <v>45572319</v>
      </c>
      <c r="M21" s="81">
        <v>3042992089</v>
      </c>
      <c r="N21" s="81">
        <v>3042992089</v>
      </c>
      <c r="O21" s="81">
        <v>3042992089</v>
      </c>
      <c r="P21" s="81">
        <v>3042992089</v>
      </c>
    </row>
    <row r="22" spans="1:16" ht="22.5" x14ac:dyDescent="0.25">
      <c r="A22" t="str">
        <f t="shared" si="0"/>
        <v>A-08-04-0120</v>
      </c>
      <c r="B22" s="78" t="s">
        <v>29</v>
      </c>
      <c r="C22" s="79" t="s">
        <v>12</v>
      </c>
      <c r="D22" s="79" t="s">
        <v>125</v>
      </c>
      <c r="E22" s="80" t="s">
        <v>30</v>
      </c>
      <c r="F22" s="81">
        <v>1555500000</v>
      </c>
      <c r="G22" s="81">
        <v>0</v>
      </c>
      <c r="H22" s="81">
        <v>0</v>
      </c>
      <c r="I22" s="81">
        <v>1555500000</v>
      </c>
      <c r="J22" s="81">
        <v>0</v>
      </c>
      <c r="K22" s="81">
        <v>1555500000</v>
      </c>
      <c r="L22" s="81">
        <v>0</v>
      </c>
      <c r="M22" s="81">
        <v>1555500000</v>
      </c>
      <c r="N22" s="81">
        <v>1555500000</v>
      </c>
      <c r="O22" s="81">
        <v>1555500000</v>
      </c>
      <c r="P22" s="81">
        <v>1555500000</v>
      </c>
    </row>
    <row r="23" spans="1:16" ht="22.5" x14ac:dyDescent="0.25">
      <c r="A23" t="str">
        <f t="shared" si="0"/>
        <v>A-08-0520</v>
      </c>
      <c r="B23" s="78" t="s">
        <v>349</v>
      </c>
      <c r="C23" s="79" t="s">
        <v>12</v>
      </c>
      <c r="D23" s="79" t="s">
        <v>125</v>
      </c>
      <c r="E23" s="80" t="s">
        <v>350</v>
      </c>
      <c r="F23" s="81">
        <v>0</v>
      </c>
      <c r="G23" s="81">
        <v>327094864</v>
      </c>
      <c r="H23" s="81">
        <v>0</v>
      </c>
      <c r="I23" s="81">
        <v>327094864</v>
      </c>
      <c r="J23" s="81">
        <v>0</v>
      </c>
      <c r="K23" s="81">
        <v>24417000</v>
      </c>
      <c r="L23" s="81">
        <v>302677864</v>
      </c>
      <c r="M23" s="81">
        <v>24417000</v>
      </c>
      <c r="N23" s="81">
        <v>24417000</v>
      </c>
      <c r="O23" s="81">
        <v>0</v>
      </c>
      <c r="P23" s="81">
        <v>0</v>
      </c>
    </row>
    <row r="24" spans="1:16" ht="56.25" x14ac:dyDescent="0.25">
      <c r="A24" t="str">
        <f t="shared" si="0"/>
        <v>C-1204-0800-3-10306A20</v>
      </c>
      <c r="B24" s="78" t="s">
        <v>152</v>
      </c>
      <c r="C24" s="79" t="s">
        <v>12</v>
      </c>
      <c r="D24" s="79" t="s">
        <v>125</v>
      </c>
      <c r="E24" s="80" t="s">
        <v>153</v>
      </c>
      <c r="F24" s="81">
        <v>15070568600</v>
      </c>
      <c r="G24" s="81">
        <v>0</v>
      </c>
      <c r="H24" s="81">
        <v>0</v>
      </c>
      <c r="I24" s="81">
        <v>15070568600</v>
      </c>
      <c r="J24" s="81">
        <v>619851743</v>
      </c>
      <c r="K24" s="81">
        <v>14408886988</v>
      </c>
      <c r="L24" s="81">
        <v>41829869</v>
      </c>
      <c r="M24" s="81">
        <v>14194312497</v>
      </c>
      <c r="N24" s="81">
        <v>9970780120.9799995</v>
      </c>
      <c r="O24" s="81">
        <v>9787823930.9799995</v>
      </c>
      <c r="P24" s="81">
        <v>9679754249.9799995</v>
      </c>
    </row>
    <row r="25" spans="1:16" ht="56.25" x14ac:dyDescent="0.25">
      <c r="A25" t="str">
        <f t="shared" si="0"/>
        <v>C-1209-0800-15-10305B14</v>
      </c>
      <c r="B25" s="78" t="s">
        <v>154</v>
      </c>
      <c r="C25" s="79" t="s">
        <v>96</v>
      </c>
      <c r="D25" s="79" t="s">
        <v>125</v>
      </c>
      <c r="E25" s="80" t="s">
        <v>155</v>
      </c>
      <c r="F25" s="81">
        <v>12000000000</v>
      </c>
      <c r="G25" s="81">
        <v>0</v>
      </c>
      <c r="H25" s="81">
        <v>0</v>
      </c>
      <c r="I25" s="81">
        <v>12000000000</v>
      </c>
      <c r="J25" s="81">
        <v>0</v>
      </c>
      <c r="K25" s="81">
        <v>9163167224.8600006</v>
      </c>
      <c r="L25" s="81">
        <v>2836832775.1399999</v>
      </c>
      <c r="M25" s="81">
        <v>6509852822.8699999</v>
      </c>
      <c r="N25" s="81">
        <v>1155332914.8599999</v>
      </c>
      <c r="O25" s="81">
        <v>945063528.52999997</v>
      </c>
      <c r="P25" s="81">
        <v>803330538.20000005</v>
      </c>
    </row>
    <row r="26" spans="1:16" ht="56.25" x14ac:dyDescent="0.25">
      <c r="A26" t="str">
        <f t="shared" si="0"/>
        <v>C-1209-0800-15-10305B20</v>
      </c>
      <c r="B26" s="78" t="s">
        <v>154</v>
      </c>
      <c r="C26" s="79" t="s">
        <v>12</v>
      </c>
      <c r="D26" s="79" t="s">
        <v>125</v>
      </c>
      <c r="E26" s="80" t="s">
        <v>155</v>
      </c>
      <c r="F26" s="81">
        <v>8186425298</v>
      </c>
      <c r="G26" s="81">
        <v>0</v>
      </c>
      <c r="H26" s="81">
        <v>0</v>
      </c>
      <c r="I26" s="81">
        <v>8186425298</v>
      </c>
      <c r="J26" s="81">
        <v>3044578808</v>
      </c>
      <c r="K26" s="81">
        <v>4965711026</v>
      </c>
      <c r="L26" s="81">
        <v>176135464</v>
      </c>
      <c r="M26" s="81">
        <v>4820578680</v>
      </c>
      <c r="N26" s="81">
        <v>3319915703</v>
      </c>
      <c r="O26" s="81">
        <v>3223292633</v>
      </c>
      <c r="P26" s="81">
        <v>3182220953</v>
      </c>
    </row>
    <row r="27" spans="1:16" ht="45" x14ac:dyDescent="0.25">
      <c r="A27" t="str">
        <f t="shared" si="0"/>
        <v>C-1209-0800-17-53105B20</v>
      </c>
      <c r="B27" s="78" t="s">
        <v>156</v>
      </c>
      <c r="C27" s="79" t="s">
        <v>12</v>
      </c>
      <c r="D27" s="79" t="s">
        <v>125</v>
      </c>
      <c r="E27" s="80" t="s">
        <v>157</v>
      </c>
      <c r="F27" s="81">
        <v>33536785131</v>
      </c>
      <c r="G27" s="81">
        <v>0</v>
      </c>
      <c r="H27" s="81">
        <v>0</v>
      </c>
      <c r="I27" s="81">
        <v>33536785131</v>
      </c>
      <c r="J27" s="81">
        <v>0</v>
      </c>
      <c r="K27" s="81">
        <v>23214892852</v>
      </c>
      <c r="L27" s="81">
        <v>10321892279</v>
      </c>
      <c r="M27" s="81">
        <v>22094149612</v>
      </c>
      <c r="N27" s="81">
        <v>1423023083.0799999</v>
      </c>
      <c r="O27" s="81">
        <v>1423023083.0799999</v>
      </c>
      <c r="P27" s="81">
        <v>1412213254.72</v>
      </c>
    </row>
    <row r="28" spans="1:16" ht="56.25" x14ac:dyDescent="0.25">
      <c r="A28" t="str">
        <f t="shared" si="0"/>
        <v>C-1299-0800-8-10305C20</v>
      </c>
      <c r="B28" s="78" t="s">
        <v>158</v>
      </c>
      <c r="C28" s="79" t="s">
        <v>12</v>
      </c>
      <c r="D28" s="79" t="s">
        <v>125</v>
      </c>
      <c r="E28" s="80" t="s">
        <v>159</v>
      </c>
      <c r="F28" s="81">
        <v>63319764661</v>
      </c>
      <c r="G28" s="81">
        <v>0</v>
      </c>
      <c r="H28" s="81">
        <v>0</v>
      </c>
      <c r="I28" s="81">
        <v>63319764661</v>
      </c>
      <c r="J28" s="81">
        <v>0</v>
      </c>
      <c r="K28" s="81">
        <v>60215850365.800003</v>
      </c>
      <c r="L28" s="81">
        <v>3103914295.1999998</v>
      </c>
      <c r="M28" s="81">
        <v>46958479644.580002</v>
      </c>
      <c r="N28" s="81">
        <v>35659537929.650002</v>
      </c>
      <c r="O28" s="81">
        <v>35615541759.650002</v>
      </c>
      <c r="P28" s="81">
        <v>35549370969.650002</v>
      </c>
    </row>
    <row r="29" spans="1:16" ht="56.25" x14ac:dyDescent="0.25">
      <c r="A29" t="str">
        <f t="shared" si="0"/>
        <v>C-1299-0800-9-10305C20</v>
      </c>
      <c r="B29" s="78" t="s">
        <v>160</v>
      </c>
      <c r="C29" s="79" t="s">
        <v>12</v>
      </c>
      <c r="D29" s="79" t="s">
        <v>125</v>
      </c>
      <c r="E29" s="80" t="s">
        <v>159</v>
      </c>
      <c r="F29" s="81">
        <v>20225300946</v>
      </c>
      <c r="G29" s="81">
        <v>0</v>
      </c>
      <c r="H29" s="81">
        <v>0</v>
      </c>
      <c r="I29" s="81">
        <v>20225300946</v>
      </c>
      <c r="J29" s="81">
        <v>2081612866</v>
      </c>
      <c r="K29" s="81">
        <v>17769125743</v>
      </c>
      <c r="L29" s="81">
        <v>374562337</v>
      </c>
      <c r="M29" s="81">
        <v>17157563864</v>
      </c>
      <c r="N29" s="81">
        <v>7122873991.3500004</v>
      </c>
      <c r="O29" s="81">
        <v>6919895956.3500004</v>
      </c>
      <c r="P29" s="81">
        <v>6724198810.3500004</v>
      </c>
    </row>
    <row r="30" spans="1:16" ht="45" x14ac:dyDescent="0.25">
      <c r="A30" t="str">
        <f t="shared" si="0"/>
        <v>C-1299-0800-10-53105B20</v>
      </c>
      <c r="B30" s="78" t="s">
        <v>161</v>
      </c>
      <c r="C30" s="79" t="s">
        <v>12</v>
      </c>
      <c r="D30" s="79" t="s">
        <v>125</v>
      </c>
      <c r="E30" s="80" t="s">
        <v>157</v>
      </c>
      <c r="F30" s="81">
        <v>1500000000</v>
      </c>
      <c r="G30" s="81">
        <v>0</v>
      </c>
      <c r="H30" s="81">
        <v>0</v>
      </c>
      <c r="I30" s="81">
        <v>1500000000</v>
      </c>
      <c r="J30" s="81">
        <v>0</v>
      </c>
      <c r="K30" s="81">
        <v>1459789826</v>
      </c>
      <c r="L30" s="81">
        <v>40210174</v>
      </c>
      <c r="M30" s="81">
        <v>1350044171</v>
      </c>
      <c r="N30" s="81">
        <v>963733333</v>
      </c>
      <c r="O30" s="81">
        <v>963733333</v>
      </c>
      <c r="P30" s="81">
        <v>939320653</v>
      </c>
    </row>
    <row r="31" spans="1:16" x14ac:dyDescent="0.25">
      <c r="A31" t="str">
        <f t="shared" si="0"/>
        <v/>
      </c>
      <c r="B31" s="78" t="s">
        <v>0</v>
      </c>
      <c r="C31" s="79" t="s">
        <v>0</v>
      </c>
      <c r="D31" s="79" t="s">
        <v>0</v>
      </c>
      <c r="E31" s="80" t="s">
        <v>0</v>
      </c>
      <c r="F31" s="81">
        <v>836122644636</v>
      </c>
      <c r="G31" s="81">
        <v>18339548480</v>
      </c>
      <c r="H31" s="81">
        <v>18339548480</v>
      </c>
      <c r="I31" s="81">
        <v>836122644636</v>
      </c>
      <c r="J31" s="81">
        <v>190253123365</v>
      </c>
      <c r="K31" s="81">
        <v>534966242007.20001</v>
      </c>
      <c r="L31" s="81">
        <v>110903279263.8</v>
      </c>
      <c r="M31" s="81">
        <v>499117805901.08002</v>
      </c>
      <c r="N31" s="81">
        <v>400060232262.53998</v>
      </c>
      <c r="O31" s="81">
        <v>398240535729.21002</v>
      </c>
      <c r="P31" s="81">
        <v>396086364037.52002</v>
      </c>
    </row>
    <row r="32" spans="1:16" x14ac:dyDescent="0.25">
      <c r="A32" t="str">
        <f t="shared" si="0"/>
        <v>A-01-01-01-001-00120</v>
      </c>
      <c r="B32" s="78" t="s">
        <v>31</v>
      </c>
      <c r="C32" s="79" t="s">
        <v>12</v>
      </c>
      <c r="D32" s="79" t="s">
        <v>125</v>
      </c>
      <c r="E32" s="80" t="s">
        <v>32</v>
      </c>
      <c r="F32" s="81">
        <v>100826842010</v>
      </c>
      <c r="G32" s="81">
        <v>8722906057</v>
      </c>
      <c r="H32" s="81">
        <v>3149000000</v>
      </c>
      <c r="I32" s="81">
        <v>106400748067</v>
      </c>
      <c r="J32" s="81">
        <v>0</v>
      </c>
      <c r="K32" s="81">
        <v>88060324092</v>
      </c>
      <c r="L32" s="81">
        <v>18340423975</v>
      </c>
      <c r="M32" s="81">
        <v>88047917873</v>
      </c>
      <c r="N32" s="81">
        <v>88047917873</v>
      </c>
      <c r="O32" s="81">
        <v>88047917873</v>
      </c>
      <c r="P32" s="81">
        <v>88047917873</v>
      </c>
    </row>
    <row r="33" spans="1:16" x14ac:dyDescent="0.25">
      <c r="A33" t="str">
        <f t="shared" si="0"/>
        <v>A-01-01-01-001-00320</v>
      </c>
      <c r="B33" s="78" t="s">
        <v>33</v>
      </c>
      <c r="C33" s="79" t="s">
        <v>12</v>
      </c>
      <c r="D33" s="79" t="s">
        <v>125</v>
      </c>
      <c r="E33" s="80" t="s">
        <v>34</v>
      </c>
      <c r="F33" s="81">
        <v>5463613000</v>
      </c>
      <c r="G33" s="81">
        <v>0</v>
      </c>
      <c r="H33" s="81">
        <v>100000000</v>
      </c>
      <c r="I33" s="81">
        <v>5363613000</v>
      </c>
      <c r="J33" s="81">
        <v>0</v>
      </c>
      <c r="K33" s="81">
        <v>4408058461</v>
      </c>
      <c r="L33" s="81">
        <v>955554539</v>
      </c>
      <c r="M33" s="81">
        <v>4408058461</v>
      </c>
      <c r="N33" s="81">
        <v>4408058461</v>
      </c>
      <c r="O33" s="81">
        <v>4408058461</v>
      </c>
      <c r="P33" s="81">
        <v>4408058461</v>
      </c>
    </row>
    <row r="34" spans="1:16" ht="30" customHeight="1" x14ac:dyDescent="0.25">
      <c r="A34" t="str">
        <f t="shared" ref="A34:A64" si="1">CONCATENATE(B34,C34)</f>
        <v>A-01-01-01-001-00420</v>
      </c>
      <c r="B34" s="78" t="s">
        <v>35</v>
      </c>
      <c r="C34" s="79" t="s">
        <v>12</v>
      </c>
      <c r="D34" s="79" t="s">
        <v>125</v>
      </c>
      <c r="E34" s="80" t="s">
        <v>36</v>
      </c>
      <c r="F34" s="81">
        <v>693470000</v>
      </c>
      <c r="G34" s="81">
        <v>87224775</v>
      </c>
      <c r="H34" s="81">
        <v>0</v>
      </c>
      <c r="I34" s="81">
        <v>780694775</v>
      </c>
      <c r="J34" s="81">
        <v>0</v>
      </c>
      <c r="K34" s="81">
        <v>625622451</v>
      </c>
      <c r="L34" s="81">
        <v>155072324</v>
      </c>
      <c r="M34" s="81">
        <v>620662516</v>
      </c>
      <c r="N34" s="81">
        <v>620662516</v>
      </c>
      <c r="O34" s="81">
        <v>620662516</v>
      </c>
      <c r="P34" s="81">
        <v>620662516</v>
      </c>
    </row>
    <row r="35" spans="1:16" x14ac:dyDescent="0.25">
      <c r="A35" t="str">
        <f t="shared" si="1"/>
        <v>A-01-01-01-001-00520</v>
      </c>
      <c r="B35" s="78" t="s">
        <v>37</v>
      </c>
      <c r="C35" s="79" t="s">
        <v>12</v>
      </c>
      <c r="D35" s="79" t="s">
        <v>125</v>
      </c>
      <c r="E35" s="80" t="s">
        <v>38</v>
      </c>
      <c r="F35" s="81">
        <v>1192815660</v>
      </c>
      <c r="G35" s="81">
        <v>174595098</v>
      </c>
      <c r="H35" s="81">
        <v>0</v>
      </c>
      <c r="I35" s="81">
        <v>1367410758</v>
      </c>
      <c r="J35" s="81">
        <v>0</v>
      </c>
      <c r="K35" s="81">
        <v>1092190764</v>
      </c>
      <c r="L35" s="81">
        <v>275219994</v>
      </c>
      <c r="M35" s="81">
        <v>1087260964</v>
      </c>
      <c r="N35" s="81">
        <v>1087260964</v>
      </c>
      <c r="O35" s="81">
        <v>1087260964</v>
      </c>
      <c r="P35" s="81">
        <v>1087260964</v>
      </c>
    </row>
    <row r="36" spans="1:16" x14ac:dyDescent="0.25">
      <c r="A36" t="str">
        <f t="shared" si="1"/>
        <v>A-01-01-01-001-00620</v>
      </c>
      <c r="B36" s="78" t="s">
        <v>39</v>
      </c>
      <c r="C36" s="79" t="s">
        <v>12</v>
      </c>
      <c r="D36" s="79" t="s">
        <v>125</v>
      </c>
      <c r="E36" s="80" t="s">
        <v>40</v>
      </c>
      <c r="F36" s="81">
        <v>5206874000</v>
      </c>
      <c r="G36" s="81">
        <v>520000000</v>
      </c>
      <c r="H36" s="81">
        <v>0</v>
      </c>
      <c r="I36" s="81">
        <v>5726874000</v>
      </c>
      <c r="J36" s="81">
        <v>0</v>
      </c>
      <c r="K36" s="81">
        <v>5641156956</v>
      </c>
      <c r="L36" s="81">
        <v>85717044</v>
      </c>
      <c r="M36" s="81">
        <v>5629307512</v>
      </c>
      <c r="N36" s="81">
        <v>5628945933</v>
      </c>
      <c r="O36" s="81">
        <v>5628945933</v>
      </c>
      <c r="P36" s="81">
        <v>5628945933</v>
      </c>
    </row>
    <row r="37" spans="1:16" ht="22.5" x14ac:dyDescent="0.25">
      <c r="A37" t="str">
        <f t="shared" si="1"/>
        <v>A-01-01-01-001-00720</v>
      </c>
      <c r="B37" s="78" t="s">
        <v>41</v>
      </c>
      <c r="C37" s="79" t="s">
        <v>12</v>
      </c>
      <c r="D37" s="79" t="s">
        <v>125</v>
      </c>
      <c r="E37" s="80" t="s">
        <v>42</v>
      </c>
      <c r="F37" s="81">
        <v>3879472000</v>
      </c>
      <c r="G37" s="81">
        <v>394071460</v>
      </c>
      <c r="H37" s="81">
        <v>0</v>
      </c>
      <c r="I37" s="81">
        <v>4273543460</v>
      </c>
      <c r="J37" s="81">
        <v>0</v>
      </c>
      <c r="K37" s="81">
        <v>3499932730</v>
      </c>
      <c r="L37" s="81">
        <v>773610730</v>
      </c>
      <c r="M37" s="81">
        <v>3491410317</v>
      </c>
      <c r="N37" s="81">
        <v>3490537379</v>
      </c>
      <c r="O37" s="81">
        <v>3490537379</v>
      </c>
      <c r="P37" s="81">
        <v>3490537379</v>
      </c>
    </row>
    <row r="38" spans="1:16" ht="22.5" x14ac:dyDescent="0.25">
      <c r="A38" t="str">
        <f t="shared" si="1"/>
        <v>A-01-01-01-001-00820</v>
      </c>
      <c r="B38" s="78" t="s">
        <v>43</v>
      </c>
      <c r="C38" s="79" t="s">
        <v>12</v>
      </c>
      <c r="D38" s="79" t="s">
        <v>125</v>
      </c>
      <c r="E38" s="80" t="s">
        <v>44</v>
      </c>
      <c r="F38" s="81">
        <v>81913000</v>
      </c>
      <c r="G38" s="81">
        <v>45676654</v>
      </c>
      <c r="H38" s="81">
        <v>0</v>
      </c>
      <c r="I38" s="81">
        <v>127589654</v>
      </c>
      <c r="J38" s="81">
        <v>0</v>
      </c>
      <c r="K38" s="81">
        <v>79317292</v>
      </c>
      <c r="L38" s="81">
        <v>48272362</v>
      </c>
      <c r="M38" s="81">
        <v>79317292</v>
      </c>
      <c r="N38" s="81">
        <v>79317292</v>
      </c>
      <c r="O38" s="81">
        <v>79317292</v>
      </c>
      <c r="P38" s="81">
        <v>79317292</v>
      </c>
    </row>
    <row r="39" spans="1:16" x14ac:dyDescent="0.25">
      <c r="A39" t="str">
        <f t="shared" si="1"/>
        <v>A-01-01-01-001-00920</v>
      </c>
      <c r="B39" s="78" t="s">
        <v>45</v>
      </c>
      <c r="C39" s="79" t="s">
        <v>12</v>
      </c>
      <c r="D39" s="79" t="s">
        <v>125</v>
      </c>
      <c r="E39" s="80" t="s">
        <v>46</v>
      </c>
      <c r="F39" s="81">
        <v>11490550000</v>
      </c>
      <c r="G39" s="81">
        <v>3107351271</v>
      </c>
      <c r="H39" s="81">
        <v>1620000000</v>
      </c>
      <c r="I39" s="81">
        <v>12977901271</v>
      </c>
      <c r="J39" s="81">
        <v>0</v>
      </c>
      <c r="K39" s="81">
        <v>217686214</v>
      </c>
      <c r="L39" s="81">
        <v>12760215057</v>
      </c>
      <c r="M39" s="81">
        <v>207039134</v>
      </c>
      <c r="N39" s="81">
        <v>204800621</v>
      </c>
      <c r="O39" s="81">
        <v>204800621</v>
      </c>
      <c r="P39" s="81">
        <v>204800621</v>
      </c>
    </row>
    <row r="40" spans="1:16" x14ac:dyDescent="0.25">
      <c r="A40" t="str">
        <f t="shared" si="1"/>
        <v>A-01-01-01-001-01020</v>
      </c>
      <c r="B40" s="78" t="s">
        <v>47</v>
      </c>
      <c r="C40" s="79" t="s">
        <v>12</v>
      </c>
      <c r="D40" s="79" t="s">
        <v>125</v>
      </c>
      <c r="E40" s="80" t="s">
        <v>48</v>
      </c>
      <c r="F40" s="81">
        <v>5901185000</v>
      </c>
      <c r="G40" s="81">
        <v>1206663795</v>
      </c>
      <c r="H40" s="81">
        <v>551000000</v>
      </c>
      <c r="I40" s="81">
        <v>6556848795</v>
      </c>
      <c r="J40" s="81">
        <v>0</v>
      </c>
      <c r="K40" s="81">
        <v>4372935465</v>
      </c>
      <c r="L40" s="81">
        <v>2183913330</v>
      </c>
      <c r="M40" s="81">
        <v>4364038073</v>
      </c>
      <c r="N40" s="81">
        <v>4362174882</v>
      </c>
      <c r="O40" s="81">
        <v>4362174882</v>
      </c>
      <c r="P40" s="81">
        <v>4362174882</v>
      </c>
    </row>
    <row r="41" spans="1:16" x14ac:dyDescent="0.25">
      <c r="A41" t="str">
        <f t="shared" si="1"/>
        <v>A-01-01-01-002-00220</v>
      </c>
      <c r="B41" s="78" t="s">
        <v>115</v>
      </c>
      <c r="C41" s="79" t="s">
        <v>12</v>
      </c>
      <c r="D41" s="79" t="s">
        <v>125</v>
      </c>
      <c r="E41" s="80" t="s">
        <v>116</v>
      </c>
      <c r="F41" s="81">
        <v>12655765330</v>
      </c>
      <c r="G41" s="81">
        <v>0</v>
      </c>
      <c r="H41" s="81">
        <v>1250000000</v>
      </c>
      <c r="I41" s="81">
        <v>11405765330</v>
      </c>
      <c r="J41" s="81">
        <v>0</v>
      </c>
      <c r="K41" s="81">
        <v>11159767333</v>
      </c>
      <c r="L41" s="81">
        <v>245997997</v>
      </c>
      <c r="M41" s="81">
        <v>11150843565</v>
      </c>
      <c r="N41" s="81">
        <v>11150627701</v>
      </c>
      <c r="O41" s="81">
        <v>11150627701</v>
      </c>
      <c r="P41" s="81">
        <v>11150627701</v>
      </c>
    </row>
    <row r="42" spans="1:16" ht="22.5" x14ac:dyDescent="0.25">
      <c r="A42" t="str">
        <f t="shared" si="1"/>
        <v>A-01-01-02-00120</v>
      </c>
      <c r="B42" s="78" t="s">
        <v>49</v>
      </c>
      <c r="C42" s="79" t="s">
        <v>12</v>
      </c>
      <c r="D42" s="79" t="s">
        <v>125</v>
      </c>
      <c r="E42" s="80" t="s">
        <v>143</v>
      </c>
      <c r="F42" s="81">
        <v>15580000000</v>
      </c>
      <c r="G42" s="81">
        <v>725515883</v>
      </c>
      <c r="H42" s="81">
        <v>0</v>
      </c>
      <c r="I42" s="81">
        <v>16305515883</v>
      </c>
      <c r="J42" s="81">
        <v>0</v>
      </c>
      <c r="K42" s="81">
        <v>13697706900</v>
      </c>
      <c r="L42" s="81">
        <v>2607808983</v>
      </c>
      <c r="M42" s="81">
        <v>13697706900</v>
      </c>
      <c r="N42" s="81">
        <v>13697706900</v>
      </c>
      <c r="O42" s="81">
        <v>13697706900</v>
      </c>
      <c r="P42" s="81">
        <v>13697706900</v>
      </c>
    </row>
    <row r="43" spans="1:16" ht="22.5" x14ac:dyDescent="0.25">
      <c r="A43" t="str">
        <f t="shared" si="1"/>
        <v>A-01-01-02-00220</v>
      </c>
      <c r="B43" s="78" t="s">
        <v>51</v>
      </c>
      <c r="C43" s="79" t="s">
        <v>12</v>
      </c>
      <c r="D43" s="79" t="s">
        <v>125</v>
      </c>
      <c r="E43" s="80" t="s">
        <v>144</v>
      </c>
      <c r="F43" s="81">
        <v>11008000000</v>
      </c>
      <c r="G43" s="81">
        <v>624317917</v>
      </c>
      <c r="H43" s="81">
        <v>0</v>
      </c>
      <c r="I43" s="81">
        <v>11632317917</v>
      </c>
      <c r="J43" s="81">
        <v>0</v>
      </c>
      <c r="K43" s="81">
        <v>9748082300</v>
      </c>
      <c r="L43" s="81">
        <v>1884235617</v>
      </c>
      <c r="M43" s="81">
        <v>9748082300</v>
      </c>
      <c r="N43" s="81">
        <v>9748082300</v>
      </c>
      <c r="O43" s="81">
        <v>9748082300</v>
      </c>
      <c r="P43" s="81">
        <v>9748082300</v>
      </c>
    </row>
    <row r="44" spans="1:16" x14ac:dyDescent="0.25">
      <c r="A44" t="str">
        <f t="shared" si="1"/>
        <v>A-01-01-02-00320</v>
      </c>
      <c r="B44" s="78" t="s">
        <v>53</v>
      </c>
      <c r="C44" s="79" t="s">
        <v>12</v>
      </c>
      <c r="D44" s="79" t="s">
        <v>125</v>
      </c>
      <c r="E44" s="80" t="s">
        <v>99</v>
      </c>
      <c r="F44" s="81">
        <v>12301000000</v>
      </c>
      <c r="G44" s="81">
        <v>271140386</v>
      </c>
      <c r="H44" s="81">
        <v>0</v>
      </c>
      <c r="I44" s="81">
        <v>12572140386</v>
      </c>
      <c r="J44" s="81">
        <v>0</v>
      </c>
      <c r="K44" s="81">
        <v>10300917582</v>
      </c>
      <c r="L44" s="81">
        <v>2271222804</v>
      </c>
      <c r="M44" s="81">
        <v>10288363410</v>
      </c>
      <c r="N44" s="81">
        <v>10288363410</v>
      </c>
      <c r="O44" s="81">
        <v>10288363410</v>
      </c>
      <c r="P44" s="81">
        <v>10288363410</v>
      </c>
    </row>
    <row r="45" spans="1:16" ht="22.5" x14ac:dyDescent="0.25">
      <c r="A45" t="str">
        <f t="shared" si="1"/>
        <v>A-01-01-02-00420</v>
      </c>
      <c r="B45" s="78" t="s">
        <v>54</v>
      </c>
      <c r="C45" s="79" t="s">
        <v>12</v>
      </c>
      <c r="D45" s="79" t="s">
        <v>125</v>
      </c>
      <c r="E45" s="80" t="s">
        <v>145</v>
      </c>
      <c r="F45" s="81">
        <v>5607000000</v>
      </c>
      <c r="G45" s="81">
        <v>7677708</v>
      </c>
      <c r="H45" s="81">
        <v>0</v>
      </c>
      <c r="I45" s="81">
        <v>5614677708</v>
      </c>
      <c r="J45" s="81">
        <v>0</v>
      </c>
      <c r="K45" s="81">
        <v>4946993800</v>
      </c>
      <c r="L45" s="81">
        <v>667683908</v>
      </c>
      <c r="M45" s="81">
        <v>4946993800</v>
      </c>
      <c r="N45" s="81">
        <v>4946993800</v>
      </c>
      <c r="O45" s="81">
        <v>4946993800</v>
      </c>
      <c r="P45" s="81">
        <v>4946993800</v>
      </c>
    </row>
    <row r="46" spans="1:16" ht="22.5" x14ac:dyDescent="0.25">
      <c r="A46" t="str">
        <f t="shared" si="1"/>
        <v>A-01-01-02-00520</v>
      </c>
      <c r="B46" s="78" t="s">
        <v>56</v>
      </c>
      <c r="C46" s="79" t="s">
        <v>12</v>
      </c>
      <c r="D46" s="79" t="s">
        <v>125</v>
      </c>
      <c r="E46" s="80" t="s">
        <v>57</v>
      </c>
      <c r="F46" s="81">
        <v>642450000</v>
      </c>
      <c r="G46" s="81">
        <v>38592292</v>
      </c>
      <c r="H46" s="81">
        <v>0</v>
      </c>
      <c r="I46" s="81">
        <v>681042292</v>
      </c>
      <c r="J46" s="81">
        <v>0</v>
      </c>
      <c r="K46" s="81">
        <v>574367500</v>
      </c>
      <c r="L46" s="81">
        <v>106674792</v>
      </c>
      <c r="M46" s="81">
        <v>574313100</v>
      </c>
      <c r="N46" s="81">
        <v>574313100</v>
      </c>
      <c r="O46" s="81">
        <v>574313100</v>
      </c>
      <c r="P46" s="81">
        <v>574313100</v>
      </c>
    </row>
    <row r="47" spans="1:16" x14ac:dyDescent="0.25">
      <c r="A47" t="str">
        <f t="shared" si="1"/>
        <v>A-01-01-02-00620</v>
      </c>
      <c r="B47" s="78" t="s">
        <v>58</v>
      </c>
      <c r="C47" s="79" t="s">
        <v>12</v>
      </c>
      <c r="D47" s="79" t="s">
        <v>125</v>
      </c>
      <c r="E47" s="80" t="s">
        <v>59</v>
      </c>
      <c r="F47" s="81">
        <v>4248000000</v>
      </c>
      <c r="G47" s="81">
        <v>0</v>
      </c>
      <c r="H47" s="81">
        <v>0</v>
      </c>
      <c r="I47" s="81">
        <v>4248000000</v>
      </c>
      <c r="J47" s="81">
        <v>0</v>
      </c>
      <c r="K47" s="81">
        <v>3710534000</v>
      </c>
      <c r="L47" s="81">
        <v>537466000</v>
      </c>
      <c r="M47" s="81">
        <v>3710534000</v>
      </c>
      <c r="N47" s="81">
        <v>3710534000</v>
      </c>
      <c r="O47" s="81">
        <v>3710534000</v>
      </c>
      <c r="P47" s="81">
        <v>3710534000</v>
      </c>
    </row>
    <row r="48" spans="1:16" x14ac:dyDescent="0.25">
      <c r="A48" t="str">
        <f t="shared" si="1"/>
        <v>A-01-01-02-00720</v>
      </c>
      <c r="B48" s="78" t="s">
        <v>60</v>
      </c>
      <c r="C48" s="79" t="s">
        <v>12</v>
      </c>
      <c r="D48" s="79" t="s">
        <v>125</v>
      </c>
      <c r="E48" s="80" t="s">
        <v>61</v>
      </c>
      <c r="F48" s="81">
        <v>2807450000</v>
      </c>
      <c r="G48" s="81">
        <v>843075</v>
      </c>
      <c r="H48" s="81">
        <v>0</v>
      </c>
      <c r="I48" s="81">
        <v>2808293075</v>
      </c>
      <c r="J48" s="81">
        <v>0</v>
      </c>
      <c r="K48" s="81">
        <v>2474256600</v>
      </c>
      <c r="L48" s="81">
        <v>334036475</v>
      </c>
      <c r="M48" s="81">
        <v>2474256600</v>
      </c>
      <c r="N48" s="81">
        <v>2474256600</v>
      </c>
      <c r="O48" s="81">
        <v>2474256600</v>
      </c>
      <c r="P48" s="81">
        <v>2474256600</v>
      </c>
    </row>
    <row r="49" spans="1:16" x14ac:dyDescent="0.25">
      <c r="A49" t="str">
        <f t="shared" si="1"/>
        <v>A-01-01-03-001-00120</v>
      </c>
      <c r="B49" s="78" t="s">
        <v>62</v>
      </c>
      <c r="C49" s="79" t="s">
        <v>12</v>
      </c>
      <c r="D49" s="79" t="s">
        <v>125</v>
      </c>
      <c r="E49" s="80" t="s">
        <v>146</v>
      </c>
      <c r="F49" s="81">
        <v>6164699000</v>
      </c>
      <c r="G49" s="81">
        <v>808256815</v>
      </c>
      <c r="H49" s="81">
        <v>101000000</v>
      </c>
      <c r="I49" s="81">
        <v>6871955815</v>
      </c>
      <c r="J49" s="81">
        <v>0</v>
      </c>
      <c r="K49" s="81">
        <v>5825385762</v>
      </c>
      <c r="L49" s="81">
        <v>1046570053</v>
      </c>
      <c r="M49" s="81">
        <v>5818228544</v>
      </c>
      <c r="N49" s="81">
        <v>5815371651</v>
      </c>
      <c r="O49" s="81">
        <v>5815371651</v>
      </c>
      <c r="P49" s="81">
        <v>5815371651</v>
      </c>
    </row>
    <row r="50" spans="1:16" ht="22.5" x14ac:dyDescent="0.25">
      <c r="A50" t="str">
        <f t="shared" si="1"/>
        <v>A-01-01-03-001-00220</v>
      </c>
      <c r="B50" s="78" t="s">
        <v>64</v>
      </c>
      <c r="C50" s="79" t="s">
        <v>12</v>
      </c>
      <c r="D50" s="79" t="s">
        <v>125</v>
      </c>
      <c r="E50" s="80" t="s">
        <v>65</v>
      </c>
      <c r="F50" s="81">
        <v>489498000</v>
      </c>
      <c r="G50" s="81">
        <v>583394473</v>
      </c>
      <c r="H50" s="81">
        <v>0</v>
      </c>
      <c r="I50" s="81">
        <v>1072892473</v>
      </c>
      <c r="J50" s="81">
        <v>0</v>
      </c>
      <c r="K50" s="81">
        <v>550250609</v>
      </c>
      <c r="L50" s="81">
        <v>522641864</v>
      </c>
      <c r="M50" s="81">
        <v>540250609</v>
      </c>
      <c r="N50" s="81">
        <v>540250609</v>
      </c>
      <c r="O50" s="81">
        <v>540250609</v>
      </c>
      <c r="P50" s="81">
        <v>540250609</v>
      </c>
    </row>
    <row r="51" spans="1:16" ht="22.5" x14ac:dyDescent="0.25">
      <c r="A51" t="str">
        <f t="shared" si="1"/>
        <v>A-01-01-03-001-00320</v>
      </c>
      <c r="B51" s="78" t="s">
        <v>66</v>
      </c>
      <c r="C51" s="79" t="s">
        <v>12</v>
      </c>
      <c r="D51" s="79" t="s">
        <v>125</v>
      </c>
      <c r="E51" s="80" t="s">
        <v>67</v>
      </c>
      <c r="F51" s="81">
        <v>614354000</v>
      </c>
      <c r="G51" s="81">
        <v>0</v>
      </c>
      <c r="H51" s="81">
        <v>0</v>
      </c>
      <c r="I51" s="81">
        <v>614354000</v>
      </c>
      <c r="J51" s="81">
        <v>0</v>
      </c>
      <c r="K51" s="81">
        <v>472575894</v>
      </c>
      <c r="L51" s="81">
        <v>141778106</v>
      </c>
      <c r="M51" s="81">
        <v>467990293</v>
      </c>
      <c r="N51" s="81">
        <v>467803600</v>
      </c>
      <c r="O51" s="81">
        <v>467803600</v>
      </c>
      <c r="P51" s="81">
        <v>467803600</v>
      </c>
    </row>
    <row r="52" spans="1:16" x14ac:dyDescent="0.25">
      <c r="A52" t="str">
        <f t="shared" si="1"/>
        <v>A-01-01-03-00220</v>
      </c>
      <c r="B52" s="78" t="s">
        <v>68</v>
      </c>
      <c r="C52" s="79" t="s">
        <v>12</v>
      </c>
      <c r="D52" s="79" t="s">
        <v>125</v>
      </c>
      <c r="E52" s="80" t="s">
        <v>69</v>
      </c>
      <c r="F52" s="81">
        <v>579170000</v>
      </c>
      <c r="G52" s="81">
        <v>0</v>
      </c>
      <c r="H52" s="81">
        <v>0</v>
      </c>
      <c r="I52" s="81">
        <v>579170000</v>
      </c>
      <c r="J52" s="81">
        <v>0</v>
      </c>
      <c r="K52" s="81">
        <v>572764632</v>
      </c>
      <c r="L52" s="81">
        <v>6405368</v>
      </c>
      <c r="M52" s="81">
        <v>572764632</v>
      </c>
      <c r="N52" s="81">
        <v>572764632</v>
      </c>
      <c r="O52" s="81">
        <v>572764632</v>
      </c>
      <c r="P52" s="81">
        <v>572764632</v>
      </c>
    </row>
    <row r="53" spans="1:16" x14ac:dyDescent="0.25">
      <c r="A53" t="str">
        <f t="shared" si="1"/>
        <v>A-01-01-03-01620</v>
      </c>
      <c r="B53" s="78" t="s">
        <v>70</v>
      </c>
      <c r="C53" s="79" t="s">
        <v>12</v>
      </c>
      <c r="D53" s="79" t="s">
        <v>125</v>
      </c>
      <c r="E53" s="80" t="s">
        <v>71</v>
      </c>
      <c r="F53" s="81">
        <v>806379000</v>
      </c>
      <c r="G53" s="81">
        <v>460925919</v>
      </c>
      <c r="H53" s="81">
        <v>0</v>
      </c>
      <c r="I53" s="81">
        <v>1267304919</v>
      </c>
      <c r="J53" s="81">
        <v>0</v>
      </c>
      <c r="K53" s="81">
        <v>959098270</v>
      </c>
      <c r="L53" s="81">
        <v>308206649</v>
      </c>
      <c r="M53" s="81">
        <v>959098270</v>
      </c>
      <c r="N53" s="81">
        <v>959098270</v>
      </c>
      <c r="O53" s="81">
        <v>959098270</v>
      </c>
      <c r="P53" s="81">
        <v>959098270</v>
      </c>
    </row>
    <row r="54" spans="1:16" x14ac:dyDescent="0.25">
      <c r="A54" t="str">
        <f t="shared" si="1"/>
        <v>A-01-02-01-001-00120</v>
      </c>
      <c r="B54" s="78" t="s">
        <v>72</v>
      </c>
      <c r="C54" s="79" t="s">
        <v>12</v>
      </c>
      <c r="D54" s="79" t="s">
        <v>125</v>
      </c>
      <c r="E54" s="80" t="s">
        <v>32</v>
      </c>
      <c r="F54" s="81">
        <v>2706000000</v>
      </c>
      <c r="G54" s="81">
        <v>375625367</v>
      </c>
      <c r="H54" s="81">
        <v>0</v>
      </c>
      <c r="I54" s="81">
        <v>3081625367</v>
      </c>
      <c r="J54" s="81">
        <v>0</v>
      </c>
      <c r="K54" s="81">
        <v>2572953462</v>
      </c>
      <c r="L54" s="81">
        <v>508671905</v>
      </c>
      <c r="M54" s="81">
        <v>2572953462</v>
      </c>
      <c r="N54" s="81">
        <v>2572953462</v>
      </c>
      <c r="O54" s="81">
        <v>2572953462</v>
      </c>
      <c r="P54" s="81">
        <v>2572953462</v>
      </c>
    </row>
    <row r="55" spans="1:16" x14ac:dyDescent="0.25">
      <c r="A55" t="str">
        <f t="shared" si="1"/>
        <v>A-01-02-01-001-00320</v>
      </c>
      <c r="B55" s="78" t="s">
        <v>122</v>
      </c>
      <c r="C55" s="79" t="s">
        <v>12</v>
      </c>
      <c r="D55" s="79" t="s">
        <v>125</v>
      </c>
      <c r="E55" s="80" t="s">
        <v>34</v>
      </c>
      <c r="F55" s="81">
        <v>80000000</v>
      </c>
      <c r="G55" s="81">
        <v>0</v>
      </c>
      <c r="H55" s="81">
        <v>0</v>
      </c>
      <c r="I55" s="81">
        <v>80000000</v>
      </c>
      <c r="J55" s="81">
        <v>0</v>
      </c>
      <c r="K55" s="81">
        <v>0</v>
      </c>
      <c r="L55" s="81">
        <v>80000000</v>
      </c>
      <c r="M55" s="81">
        <v>0</v>
      </c>
      <c r="N55" s="81">
        <v>0</v>
      </c>
      <c r="O55" s="81">
        <v>0</v>
      </c>
      <c r="P55" s="81">
        <v>0</v>
      </c>
    </row>
    <row r="56" spans="1:16" x14ac:dyDescent="0.25">
      <c r="A56" t="str">
        <f t="shared" si="1"/>
        <v>A-01-02-01-001-00420</v>
      </c>
      <c r="B56" s="78" t="s">
        <v>73</v>
      </c>
      <c r="C56" s="79" t="s">
        <v>12</v>
      </c>
      <c r="D56" s="79" t="s">
        <v>125</v>
      </c>
      <c r="E56" s="80" t="s">
        <v>36</v>
      </c>
      <c r="F56" s="81">
        <v>1400000</v>
      </c>
      <c r="G56" s="81">
        <v>0</v>
      </c>
      <c r="H56" s="81">
        <v>0</v>
      </c>
      <c r="I56" s="81">
        <v>1400000</v>
      </c>
      <c r="J56" s="81">
        <v>0</v>
      </c>
      <c r="K56" s="81">
        <v>369832</v>
      </c>
      <c r="L56" s="81">
        <v>1030168</v>
      </c>
      <c r="M56" s="81">
        <v>369832</v>
      </c>
      <c r="N56" s="81">
        <v>369832</v>
      </c>
      <c r="O56" s="81">
        <v>369832</v>
      </c>
      <c r="P56" s="81">
        <v>369832</v>
      </c>
    </row>
    <row r="57" spans="1:16" x14ac:dyDescent="0.25">
      <c r="A57" t="str">
        <f t="shared" si="1"/>
        <v>A-01-02-01-001-00520</v>
      </c>
      <c r="B57" s="78" t="s">
        <v>74</v>
      </c>
      <c r="C57" s="79" t="s">
        <v>12</v>
      </c>
      <c r="D57" s="79" t="s">
        <v>125</v>
      </c>
      <c r="E57" s="80" t="s">
        <v>38</v>
      </c>
      <c r="F57" s="81">
        <v>2000000</v>
      </c>
      <c r="G57" s="81">
        <v>0</v>
      </c>
      <c r="H57" s="81">
        <v>0</v>
      </c>
      <c r="I57" s="81">
        <v>2000000</v>
      </c>
      <c r="J57" s="81">
        <v>0</v>
      </c>
      <c r="K57" s="81">
        <v>648000</v>
      </c>
      <c r="L57" s="81">
        <v>1352000</v>
      </c>
      <c r="M57" s="81">
        <v>648000</v>
      </c>
      <c r="N57" s="81">
        <v>648000</v>
      </c>
      <c r="O57" s="81">
        <v>648000</v>
      </c>
      <c r="P57" s="81">
        <v>648000</v>
      </c>
    </row>
    <row r="58" spans="1:16" x14ac:dyDescent="0.25">
      <c r="A58" t="str">
        <f t="shared" si="1"/>
        <v>A-01-02-01-001-00620</v>
      </c>
      <c r="B58" s="78" t="s">
        <v>75</v>
      </c>
      <c r="C58" s="79" t="s">
        <v>12</v>
      </c>
      <c r="D58" s="79" t="s">
        <v>125</v>
      </c>
      <c r="E58" s="80" t="s">
        <v>40</v>
      </c>
      <c r="F58" s="81">
        <v>145000000</v>
      </c>
      <c r="G58" s="81">
        <v>20000000</v>
      </c>
      <c r="H58" s="81">
        <v>0</v>
      </c>
      <c r="I58" s="81">
        <v>165000000</v>
      </c>
      <c r="J58" s="81">
        <v>0</v>
      </c>
      <c r="K58" s="81">
        <v>144132957</v>
      </c>
      <c r="L58" s="81">
        <v>20867043</v>
      </c>
      <c r="M58" s="81">
        <v>144132957</v>
      </c>
      <c r="N58" s="81">
        <v>144132957</v>
      </c>
      <c r="O58" s="81">
        <v>144132957</v>
      </c>
      <c r="P58" s="81">
        <v>144132957</v>
      </c>
    </row>
    <row r="59" spans="1:16" ht="22.5" x14ac:dyDescent="0.25">
      <c r="A59" t="str">
        <f t="shared" si="1"/>
        <v>A-01-02-01-001-00720</v>
      </c>
      <c r="B59" s="78" t="s">
        <v>76</v>
      </c>
      <c r="C59" s="79" t="s">
        <v>12</v>
      </c>
      <c r="D59" s="79" t="s">
        <v>125</v>
      </c>
      <c r="E59" s="80" t="s">
        <v>42</v>
      </c>
      <c r="F59" s="81">
        <v>102000000</v>
      </c>
      <c r="G59" s="81">
        <v>0</v>
      </c>
      <c r="H59" s="81">
        <v>0</v>
      </c>
      <c r="I59" s="81">
        <v>102000000</v>
      </c>
      <c r="J59" s="81">
        <v>0</v>
      </c>
      <c r="K59" s="81">
        <v>72650583</v>
      </c>
      <c r="L59" s="81">
        <v>29349417</v>
      </c>
      <c r="M59" s="81">
        <v>72650583</v>
      </c>
      <c r="N59" s="81">
        <v>72650583</v>
      </c>
      <c r="O59" s="81">
        <v>72650583</v>
      </c>
      <c r="P59" s="81">
        <v>72650583</v>
      </c>
    </row>
    <row r="60" spans="1:16" x14ac:dyDescent="0.25">
      <c r="A60" t="str">
        <f t="shared" si="1"/>
        <v>A-01-02-01-001-00920</v>
      </c>
      <c r="B60" s="78" t="s">
        <v>77</v>
      </c>
      <c r="C60" s="79" t="s">
        <v>12</v>
      </c>
      <c r="D60" s="79" t="s">
        <v>125</v>
      </c>
      <c r="E60" s="80" t="s">
        <v>46</v>
      </c>
      <c r="F60" s="81">
        <v>370000000</v>
      </c>
      <c r="G60" s="81">
        <v>27805157</v>
      </c>
      <c r="H60" s="81">
        <v>20000000</v>
      </c>
      <c r="I60" s="81">
        <v>377805157</v>
      </c>
      <c r="J60" s="81">
        <v>0</v>
      </c>
      <c r="K60" s="81">
        <v>0</v>
      </c>
      <c r="L60" s="81">
        <v>377805157</v>
      </c>
      <c r="M60" s="81">
        <v>0</v>
      </c>
      <c r="N60" s="81">
        <v>0</v>
      </c>
      <c r="O60" s="81">
        <v>0</v>
      </c>
      <c r="P60" s="81">
        <v>0</v>
      </c>
    </row>
    <row r="61" spans="1:16" x14ac:dyDescent="0.25">
      <c r="A61" t="str">
        <f t="shared" si="1"/>
        <v>A-01-02-01-001-01020</v>
      </c>
      <c r="B61" s="78" t="s">
        <v>78</v>
      </c>
      <c r="C61" s="79" t="s">
        <v>12</v>
      </c>
      <c r="D61" s="79" t="s">
        <v>125</v>
      </c>
      <c r="E61" s="80" t="s">
        <v>48</v>
      </c>
      <c r="F61" s="81">
        <v>180000000</v>
      </c>
      <c r="G61" s="81">
        <v>54614367</v>
      </c>
      <c r="H61" s="81">
        <v>0</v>
      </c>
      <c r="I61" s="81">
        <v>234614367</v>
      </c>
      <c r="J61" s="81">
        <v>0</v>
      </c>
      <c r="K61" s="81">
        <v>83076841</v>
      </c>
      <c r="L61" s="81">
        <v>151537526</v>
      </c>
      <c r="M61" s="81">
        <v>83076841</v>
      </c>
      <c r="N61" s="81">
        <v>83076841</v>
      </c>
      <c r="O61" s="81">
        <v>83076841</v>
      </c>
      <c r="P61" s="81">
        <v>83076841</v>
      </c>
    </row>
    <row r="62" spans="1:16" x14ac:dyDescent="0.25">
      <c r="A62" t="str">
        <f t="shared" si="1"/>
        <v>A-01-02-01-002-00220</v>
      </c>
      <c r="B62" s="78" t="s">
        <v>117</v>
      </c>
      <c r="C62" s="79" t="s">
        <v>12</v>
      </c>
      <c r="D62" s="79" t="s">
        <v>125</v>
      </c>
      <c r="E62" s="80" t="s">
        <v>116</v>
      </c>
      <c r="F62" s="81">
        <v>320000000</v>
      </c>
      <c r="G62" s="81">
        <v>28262201</v>
      </c>
      <c r="H62" s="81">
        <v>0</v>
      </c>
      <c r="I62" s="81">
        <v>348262201</v>
      </c>
      <c r="J62" s="81">
        <v>0</v>
      </c>
      <c r="K62" s="81">
        <v>308000842</v>
      </c>
      <c r="L62" s="81">
        <v>40261359</v>
      </c>
      <c r="M62" s="81">
        <v>308000842</v>
      </c>
      <c r="N62" s="81">
        <v>308000842</v>
      </c>
      <c r="O62" s="81">
        <v>308000842</v>
      </c>
      <c r="P62" s="81">
        <v>308000842</v>
      </c>
    </row>
    <row r="63" spans="1:16" ht="22.5" x14ac:dyDescent="0.25">
      <c r="A63" t="str">
        <f t="shared" si="1"/>
        <v>A-01-02-02-00120</v>
      </c>
      <c r="B63" s="78" t="s">
        <v>79</v>
      </c>
      <c r="C63" s="79" t="s">
        <v>12</v>
      </c>
      <c r="D63" s="79" t="s">
        <v>125</v>
      </c>
      <c r="E63" s="80" t="s">
        <v>143</v>
      </c>
      <c r="F63" s="81">
        <v>440000000</v>
      </c>
      <c r="G63" s="81">
        <v>21046924</v>
      </c>
      <c r="H63" s="81">
        <v>0</v>
      </c>
      <c r="I63" s="81">
        <v>461046924</v>
      </c>
      <c r="J63" s="81">
        <v>0</v>
      </c>
      <c r="K63" s="81">
        <v>375899600</v>
      </c>
      <c r="L63" s="81">
        <v>85147324</v>
      </c>
      <c r="M63" s="81">
        <v>375899600</v>
      </c>
      <c r="N63" s="81">
        <v>375899600</v>
      </c>
      <c r="O63" s="81">
        <v>375899600</v>
      </c>
      <c r="P63" s="81">
        <v>375899600</v>
      </c>
    </row>
    <row r="64" spans="1:16" ht="22.5" x14ac:dyDescent="0.25">
      <c r="A64" t="str">
        <f t="shared" si="1"/>
        <v>A-01-02-02-00220</v>
      </c>
      <c r="B64" s="78" t="s">
        <v>80</v>
      </c>
      <c r="C64" s="79" t="s">
        <v>12</v>
      </c>
      <c r="D64" s="79" t="s">
        <v>125</v>
      </c>
      <c r="E64" s="80" t="s">
        <v>144</v>
      </c>
      <c r="F64" s="81">
        <v>316000000</v>
      </c>
      <c r="G64" s="81">
        <v>18299385</v>
      </c>
      <c r="H64" s="81">
        <v>0</v>
      </c>
      <c r="I64" s="81">
        <v>334299385</v>
      </c>
      <c r="J64" s="81">
        <v>0</v>
      </c>
      <c r="K64" s="81">
        <v>266413600</v>
      </c>
      <c r="L64" s="81">
        <v>67885785</v>
      </c>
      <c r="M64" s="81">
        <v>266413600</v>
      </c>
      <c r="N64" s="81">
        <v>266413600</v>
      </c>
      <c r="O64" s="81">
        <v>266413600</v>
      </c>
      <c r="P64" s="81">
        <v>266413600</v>
      </c>
    </row>
    <row r="65" spans="1:17" x14ac:dyDescent="0.25">
      <c r="A65" t="str">
        <f t="shared" ref="A65:A128" si="2">CONCATENATE(B65,C65)</f>
        <v>A-01-02-02-00320</v>
      </c>
      <c r="B65" s="78" t="s">
        <v>81</v>
      </c>
      <c r="C65" s="79" t="s">
        <v>12</v>
      </c>
      <c r="D65" s="79" t="s">
        <v>125</v>
      </c>
      <c r="E65" s="80" t="s">
        <v>99</v>
      </c>
      <c r="F65" s="81">
        <v>352000000</v>
      </c>
      <c r="G65" s="81">
        <v>0</v>
      </c>
      <c r="H65" s="81">
        <v>0</v>
      </c>
      <c r="I65" s="81">
        <v>352000000</v>
      </c>
      <c r="J65" s="81">
        <v>0</v>
      </c>
      <c r="K65" s="81">
        <v>271328211</v>
      </c>
      <c r="L65" s="81">
        <v>80671789</v>
      </c>
      <c r="M65" s="81">
        <v>271328031</v>
      </c>
      <c r="N65" s="81">
        <v>271328031</v>
      </c>
      <c r="O65" s="81">
        <v>271328031</v>
      </c>
      <c r="P65" s="81">
        <v>271328031</v>
      </c>
    </row>
    <row r="66" spans="1:17" ht="22.5" x14ac:dyDescent="0.25">
      <c r="A66" t="str">
        <f t="shared" si="2"/>
        <v>A-01-02-02-00420</v>
      </c>
      <c r="B66" s="78" t="s">
        <v>82</v>
      </c>
      <c r="C66" s="79" t="s">
        <v>12</v>
      </c>
      <c r="D66" s="79" t="s">
        <v>125</v>
      </c>
      <c r="E66" s="80" t="s">
        <v>145</v>
      </c>
      <c r="F66" s="81">
        <v>165000000</v>
      </c>
      <c r="G66" s="81">
        <v>0</v>
      </c>
      <c r="H66" s="81">
        <v>0</v>
      </c>
      <c r="I66" s="81">
        <v>165000000</v>
      </c>
      <c r="J66" s="81">
        <v>0</v>
      </c>
      <c r="K66" s="81">
        <v>132395600</v>
      </c>
      <c r="L66" s="81">
        <v>32604400</v>
      </c>
      <c r="M66" s="81">
        <v>132395600</v>
      </c>
      <c r="N66" s="81">
        <v>132395600</v>
      </c>
      <c r="O66" s="81">
        <v>132395600</v>
      </c>
      <c r="P66" s="81">
        <v>132395600</v>
      </c>
    </row>
    <row r="67" spans="1:17" ht="22.5" x14ac:dyDescent="0.25">
      <c r="A67" t="str">
        <f t="shared" si="2"/>
        <v>A-01-02-02-00520</v>
      </c>
      <c r="B67" s="78" t="s">
        <v>83</v>
      </c>
      <c r="C67" s="79" t="s">
        <v>12</v>
      </c>
      <c r="D67" s="79" t="s">
        <v>125</v>
      </c>
      <c r="E67" s="80" t="s">
        <v>57</v>
      </c>
      <c r="F67" s="81">
        <v>21000000</v>
      </c>
      <c r="G67" s="81">
        <v>0</v>
      </c>
      <c r="H67" s="81">
        <v>0</v>
      </c>
      <c r="I67" s="81">
        <v>21000000</v>
      </c>
      <c r="J67" s="81">
        <v>0</v>
      </c>
      <c r="K67" s="81">
        <v>15833400</v>
      </c>
      <c r="L67" s="81">
        <v>5166600</v>
      </c>
      <c r="M67" s="81">
        <v>15833400</v>
      </c>
      <c r="N67" s="81">
        <v>15833400</v>
      </c>
      <c r="O67" s="81">
        <v>15833400</v>
      </c>
      <c r="P67" s="81">
        <v>15833400</v>
      </c>
    </row>
    <row r="68" spans="1:17" x14ac:dyDescent="0.25">
      <c r="A68" t="str">
        <f t="shared" si="2"/>
        <v>A-01-02-02-00620</v>
      </c>
      <c r="B68" s="78" t="s">
        <v>84</v>
      </c>
      <c r="C68" s="79" t="s">
        <v>12</v>
      </c>
      <c r="D68" s="79" t="s">
        <v>125</v>
      </c>
      <c r="E68" s="80" t="s">
        <v>59</v>
      </c>
      <c r="F68" s="81">
        <v>128000000</v>
      </c>
      <c r="G68" s="81">
        <v>0</v>
      </c>
      <c r="H68" s="81">
        <v>0</v>
      </c>
      <c r="I68" s="81">
        <v>128000000</v>
      </c>
      <c r="J68" s="81">
        <v>0</v>
      </c>
      <c r="K68" s="81">
        <v>99297600</v>
      </c>
      <c r="L68" s="81">
        <v>28702400</v>
      </c>
      <c r="M68" s="81">
        <v>99297600</v>
      </c>
      <c r="N68" s="81">
        <v>99297600</v>
      </c>
      <c r="O68" s="81">
        <v>99297600</v>
      </c>
      <c r="P68" s="81">
        <v>99297600</v>
      </c>
    </row>
    <row r="69" spans="1:17" x14ac:dyDescent="0.25">
      <c r="A69" t="str">
        <f t="shared" si="2"/>
        <v>A-01-02-02-00720</v>
      </c>
      <c r="B69" s="78" t="s">
        <v>85</v>
      </c>
      <c r="C69" s="79" t="s">
        <v>12</v>
      </c>
      <c r="D69" s="79" t="s">
        <v>125</v>
      </c>
      <c r="E69" s="80" t="s">
        <v>61</v>
      </c>
      <c r="F69" s="81">
        <v>94700000</v>
      </c>
      <c r="G69" s="81">
        <v>0</v>
      </c>
      <c r="H69" s="81">
        <v>0</v>
      </c>
      <c r="I69" s="81">
        <v>94700000</v>
      </c>
      <c r="J69" s="81">
        <v>0</v>
      </c>
      <c r="K69" s="81">
        <v>66212000</v>
      </c>
      <c r="L69" s="81">
        <v>28488000</v>
      </c>
      <c r="M69" s="81">
        <v>66212000</v>
      </c>
      <c r="N69" s="81">
        <v>66212000</v>
      </c>
      <c r="O69" s="81">
        <v>66212000</v>
      </c>
      <c r="P69" s="81">
        <v>66212000</v>
      </c>
    </row>
    <row r="70" spans="1:17" x14ac:dyDescent="0.25">
      <c r="A70" t="str">
        <f t="shared" si="2"/>
        <v>A-01-02-03-001-00120</v>
      </c>
      <c r="B70" s="78" t="s">
        <v>86</v>
      </c>
      <c r="C70" s="79" t="s">
        <v>12</v>
      </c>
      <c r="D70" s="79" t="s">
        <v>125</v>
      </c>
      <c r="E70" s="80" t="s">
        <v>146</v>
      </c>
      <c r="F70" s="81">
        <v>220000000</v>
      </c>
      <c r="G70" s="81">
        <v>159174452</v>
      </c>
      <c r="H70" s="81">
        <v>128000000</v>
      </c>
      <c r="I70" s="81">
        <v>251174452</v>
      </c>
      <c r="J70" s="81">
        <v>0</v>
      </c>
      <c r="K70" s="81">
        <v>121720465</v>
      </c>
      <c r="L70" s="81">
        <v>129453987</v>
      </c>
      <c r="M70" s="81">
        <v>121720465</v>
      </c>
      <c r="N70" s="81">
        <v>121720465</v>
      </c>
      <c r="O70" s="81">
        <v>121720465</v>
      </c>
      <c r="P70" s="81">
        <v>121720465</v>
      </c>
    </row>
    <row r="71" spans="1:17" ht="22.5" x14ac:dyDescent="0.25">
      <c r="A71" t="str">
        <f t="shared" si="2"/>
        <v>A-01-02-03-001-00220</v>
      </c>
      <c r="B71" s="78" t="s">
        <v>121</v>
      </c>
      <c r="C71" s="79" t="s">
        <v>12</v>
      </c>
      <c r="D71" s="79" t="s">
        <v>125</v>
      </c>
      <c r="E71" s="80" t="s">
        <v>65</v>
      </c>
      <c r="F71" s="81">
        <v>38300000</v>
      </c>
      <c r="G71" s="81">
        <v>0</v>
      </c>
      <c r="H71" s="81">
        <v>20000000</v>
      </c>
      <c r="I71" s="81">
        <v>18300000</v>
      </c>
      <c r="J71" s="81">
        <v>0</v>
      </c>
      <c r="K71" s="81">
        <v>0</v>
      </c>
      <c r="L71" s="81">
        <v>18300000</v>
      </c>
      <c r="M71" s="81">
        <v>0</v>
      </c>
      <c r="N71" s="81">
        <v>0</v>
      </c>
      <c r="O71" s="81">
        <v>0</v>
      </c>
      <c r="P71" s="81">
        <v>0</v>
      </c>
    </row>
    <row r="72" spans="1:17" ht="22.5" x14ac:dyDescent="0.25">
      <c r="A72" t="str">
        <f t="shared" si="2"/>
        <v>A-01-02-03-001-00320</v>
      </c>
      <c r="B72" s="78" t="s">
        <v>87</v>
      </c>
      <c r="C72" s="79" t="s">
        <v>12</v>
      </c>
      <c r="D72" s="79" t="s">
        <v>125</v>
      </c>
      <c r="E72" s="80" t="s">
        <v>67</v>
      </c>
      <c r="F72" s="81">
        <v>19000000</v>
      </c>
      <c r="G72" s="81">
        <v>120711830</v>
      </c>
      <c r="H72" s="81">
        <v>0</v>
      </c>
      <c r="I72" s="81">
        <v>139711830</v>
      </c>
      <c r="J72" s="81">
        <v>0</v>
      </c>
      <c r="K72" s="81">
        <v>9355062</v>
      </c>
      <c r="L72" s="81">
        <v>130356768</v>
      </c>
      <c r="M72" s="81">
        <v>9355062</v>
      </c>
      <c r="N72" s="81">
        <v>9355062</v>
      </c>
      <c r="O72" s="81">
        <v>9355062</v>
      </c>
      <c r="P72" s="81">
        <v>9355062</v>
      </c>
    </row>
    <row r="73" spans="1:17" x14ac:dyDescent="0.25">
      <c r="A73" t="str">
        <f t="shared" si="2"/>
        <v>A-01-02-03-00220</v>
      </c>
      <c r="B73" s="78" t="s">
        <v>88</v>
      </c>
      <c r="C73" s="79" t="s">
        <v>12</v>
      </c>
      <c r="D73" s="79" t="s">
        <v>125</v>
      </c>
      <c r="E73" s="80" t="s">
        <v>69</v>
      </c>
      <c r="F73" s="81">
        <v>45000000</v>
      </c>
      <c r="G73" s="81">
        <v>53131712</v>
      </c>
      <c r="H73" s="81">
        <v>0</v>
      </c>
      <c r="I73" s="81">
        <v>98131712</v>
      </c>
      <c r="J73" s="81">
        <v>0</v>
      </c>
      <c r="K73" s="81">
        <v>74505370</v>
      </c>
      <c r="L73" s="81">
        <v>23626342</v>
      </c>
      <c r="M73" s="81">
        <v>74505370</v>
      </c>
      <c r="N73" s="81">
        <v>74505370</v>
      </c>
      <c r="O73" s="81">
        <v>74505370</v>
      </c>
      <c r="P73" s="81">
        <v>74505370</v>
      </c>
      <c r="Q73" s="18" t="s">
        <v>123</v>
      </c>
    </row>
    <row r="74" spans="1:17" x14ac:dyDescent="0.25">
      <c r="A74" t="str">
        <f t="shared" si="2"/>
        <v>A-01-02-03-01620</v>
      </c>
      <c r="B74" s="78" t="s">
        <v>89</v>
      </c>
      <c r="C74" s="79" t="s">
        <v>12</v>
      </c>
      <c r="D74" s="79" t="s">
        <v>125</v>
      </c>
      <c r="E74" s="80" t="s">
        <v>71</v>
      </c>
      <c r="F74" s="81">
        <v>80000000</v>
      </c>
      <c r="G74" s="81">
        <v>20628643</v>
      </c>
      <c r="H74" s="81">
        <v>0</v>
      </c>
      <c r="I74" s="81">
        <v>100628643</v>
      </c>
      <c r="J74" s="81">
        <v>0</v>
      </c>
      <c r="K74" s="81">
        <v>79559476</v>
      </c>
      <c r="L74" s="81">
        <v>21069167</v>
      </c>
      <c r="M74" s="81">
        <v>79559476</v>
      </c>
      <c r="N74" s="81">
        <v>79559476</v>
      </c>
      <c r="O74" s="81">
        <v>79559476</v>
      </c>
      <c r="P74" s="81">
        <v>79559476</v>
      </c>
      <c r="Q74" s="18" t="s">
        <v>123</v>
      </c>
    </row>
    <row r="75" spans="1:17" ht="22.5" x14ac:dyDescent="0.25">
      <c r="A75" t="str">
        <f t="shared" si="2"/>
        <v>A-02-01-01-006-00220</v>
      </c>
      <c r="B75" s="78" t="s">
        <v>148</v>
      </c>
      <c r="C75" s="79" t="s">
        <v>12</v>
      </c>
      <c r="D75" s="79" t="s">
        <v>125</v>
      </c>
      <c r="E75" s="80" t="s">
        <v>149</v>
      </c>
      <c r="F75" s="81">
        <v>100000000</v>
      </c>
      <c r="G75" s="81">
        <v>0</v>
      </c>
      <c r="H75" s="81">
        <v>63696443</v>
      </c>
      <c r="I75" s="81">
        <v>36303557</v>
      </c>
      <c r="J75" s="81">
        <v>0</v>
      </c>
      <c r="K75" s="81">
        <v>6302860.54</v>
      </c>
      <c r="L75" s="81">
        <v>30000696.460000001</v>
      </c>
      <c r="M75" s="81">
        <v>6298313.54</v>
      </c>
      <c r="N75" s="81">
        <v>6298313.54</v>
      </c>
      <c r="O75" s="81">
        <v>6298313.54</v>
      </c>
      <c r="P75" s="81">
        <v>6298313.54</v>
      </c>
      <c r="Q75" s="18"/>
    </row>
    <row r="76" spans="1:17" ht="22.5" x14ac:dyDescent="0.25">
      <c r="A76" t="str">
        <f t="shared" si="2"/>
        <v>A-02-02-01-002-00720</v>
      </c>
      <c r="B76" s="78" t="s">
        <v>345</v>
      </c>
      <c r="C76" s="79" t="s">
        <v>12</v>
      </c>
      <c r="D76" s="79" t="s">
        <v>125</v>
      </c>
      <c r="E76" s="80" t="s">
        <v>346</v>
      </c>
      <c r="F76" s="81">
        <v>0</v>
      </c>
      <c r="G76" s="81">
        <v>112129440</v>
      </c>
      <c r="H76" s="81">
        <v>0</v>
      </c>
      <c r="I76" s="81">
        <v>112129440</v>
      </c>
      <c r="J76" s="81">
        <v>0</v>
      </c>
      <c r="K76" s="81">
        <v>51692355</v>
      </c>
      <c r="L76" s="81">
        <v>60437085</v>
      </c>
      <c r="M76" s="81">
        <v>19764803</v>
      </c>
      <c r="N76" s="81">
        <v>0</v>
      </c>
      <c r="O76" s="81">
        <v>0</v>
      </c>
      <c r="P76" s="81">
        <v>0</v>
      </c>
      <c r="Q76" s="18" t="s">
        <v>123</v>
      </c>
    </row>
    <row r="77" spans="1:17" ht="22.5" x14ac:dyDescent="0.25">
      <c r="A77" t="str">
        <f t="shared" si="2"/>
        <v>A-02-02-01-002-00820</v>
      </c>
      <c r="B77" s="78" t="s">
        <v>100</v>
      </c>
      <c r="C77" s="79" t="s">
        <v>12</v>
      </c>
      <c r="D77" s="79" t="s">
        <v>125</v>
      </c>
      <c r="E77" s="80" t="s">
        <v>101</v>
      </c>
      <c r="F77" s="81">
        <v>1380000000</v>
      </c>
      <c r="G77" s="81">
        <v>49552330</v>
      </c>
      <c r="H77" s="81">
        <v>0</v>
      </c>
      <c r="I77" s="81">
        <v>1429552330</v>
      </c>
      <c r="J77" s="81">
        <v>0</v>
      </c>
      <c r="K77" s="81">
        <v>1429552330</v>
      </c>
      <c r="L77" s="81">
        <v>0</v>
      </c>
      <c r="M77" s="81">
        <v>1384081394</v>
      </c>
      <c r="N77" s="81">
        <v>1024062116</v>
      </c>
      <c r="O77" s="81">
        <v>1024062116</v>
      </c>
      <c r="P77" s="81">
        <v>686424066</v>
      </c>
    </row>
    <row r="78" spans="1:17" ht="33.75" x14ac:dyDescent="0.25">
      <c r="A78" t="str">
        <f t="shared" si="2"/>
        <v>A-02-02-01-003-00220</v>
      </c>
      <c r="B78" s="78" t="s">
        <v>102</v>
      </c>
      <c r="C78" s="79" t="s">
        <v>12</v>
      </c>
      <c r="D78" s="79" t="s">
        <v>125</v>
      </c>
      <c r="E78" s="80" t="s">
        <v>151</v>
      </c>
      <c r="F78" s="81">
        <v>1592000000</v>
      </c>
      <c r="G78" s="81">
        <v>110000000</v>
      </c>
      <c r="H78" s="81">
        <v>0</v>
      </c>
      <c r="I78" s="81">
        <v>1702000000</v>
      </c>
      <c r="J78" s="81">
        <v>0</v>
      </c>
      <c r="K78" s="81">
        <v>1602052218</v>
      </c>
      <c r="L78" s="81">
        <v>99947782</v>
      </c>
      <c r="M78" s="81">
        <v>1601313775</v>
      </c>
      <c r="N78" s="81">
        <v>45766318</v>
      </c>
      <c r="O78" s="81">
        <v>45766318</v>
      </c>
      <c r="P78" s="81">
        <v>45766318</v>
      </c>
    </row>
    <row r="79" spans="1:17" ht="45" x14ac:dyDescent="0.25">
      <c r="A79" t="str">
        <f t="shared" si="2"/>
        <v>A-02-02-01-003-00320</v>
      </c>
      <c r="B79" s="78" t="s">
        <v>104</v>
      </c>
      <c r="C79" s="79" t="s">
        <v>12</v>
      </c>
      <c r="D79" s="79" t="s">
        <v>125</v>
      </c>
      <c r="E79" s="80" t="s">
        <v>105</v>
      </c>
      <c r="F79" s="81">
        <v>91000000</v>
      </c>
      <c r="G79" s="81">
        <v>33791103</v>
      </c>
      <c r="H79" s="81">
        <v>0</v>
      </c>
      <c r="I79" s="81">
        <v>124791103</v>
      </c>
      <c r="J79" s="81">
        <v>0</v>
      </c>
      <c r="K79" s="81">
        <v>109778509.70999999</v>
      </c>
      <c r="L79" s="81">
        <v>15012593.289999999</v>
      </c>
      <c r="M79" s="81">
        <v>75778509.709999993</v>
      </c>
      <c r="N79" s="81">
        <v>47824317.82</v>
      </c>
      <c r="O79" s="81">
        <v>47824317.82</v>
      </c>
      <c r="P79" s="81">
        <v>47824317.82</v>
      </c>
    </row>
    <row r="80" spans="1:17" ht="45" x14ac:dyDescent="0.25">
      <c r="A80" t="str">
        <f t="shared" si="2"/>
        <v>A-02-02-01-003-00520</v>
      </c>
      <c r="B80" s="78" t="s">
        <v>106</v>
      </c>
      <c r="C80" s="79" t="s">
        <v>12</v>
      </c>
      <c r="D80" s="79" t="s">
        <v>125</v>
      </c>
      <c r="E80" s="80" t="s">
        <v>107</v>
      </c>
      <c r="F80" s="81">
        <v>3395000000</v>
      </c>
      <c r="G80" s="81">
        <v>3249935</v>
      </c>
      <c r="H80" s="81">
        <v>0</v>
      </c>
      <c r="I80" s="81">
        <v>3398249935</v>
      </c>
      <c r="J80" s="81">
        <v>0</v>
      </c>
      <c r="K80" s="81">
        <v>3323249935</v>
      </c>
      <c r="L80" s="81">
        <v>75000000</v>
      </c>
      <c r="M80" s="81">
        <v>3321451480</v>
      </c>
      <c r="N80" s="81">
        <v>2790407734.4299998</v>
      </c>
      <c r="O80" s="81">
        <v>2790407734.4299998</v>
      </c>
      <c r="P80" s="81">
        <v>2790407734.4299998</v>
      </c>
    </row>
    <row r="81" spans="1:17" ht="22.5" x14ac:dyDescent="0.25">
      <c r="A81" t="str">
        <f t="shared" si="2"/>
        <v>A-02-02-01-003-00620</v>
      </c>
      <c r="B81" s="78" t="s">
        <v>108</v>
      </c>
      <c r="C81" s="79" t="s">
        <v>12</v>
      </c>
      <c r="D81" s="79" t="s">
        <v>125</v>
      </c>
      <c r="E81" s="80" t="s">
        <v>109</v>
      </c>
      <c r="F81" s="81">
        <v>113000000</v>
      </c>
      <c r="G81" s="81">
        <v>450218</v>
      </c>
      <c r="H81" s="81">
        <v>0</v>
      </c>
      <c r="I81" s="81">
        <v>113450218</v>
      </c>
      <c r="J81" s="81">
        <v>0</v>
      </c>
      <c r="K81" s="81">
        <v>4994898</v>
      </c>
      <c r="L81" s="81">
        <v>108455320</v>
      </c>
      <c r="M81" s="81">
        <v>4994898</v>
      </c>
      <c r="N81" s="81">
        <v>4544680</v>
      </c>
      <c r="O81" s="81">
        <v>4544680</v>
      </c>
      <c r="P81" s="81">
        <v>4544680</v>
      </c>
    </row>
    <row r="82" spans="1:17" ht="33.75" x14ac:dyDescent="0.25">
      <c r="A82" t="str">
        <f t="shared" si="2"/>
        <v>A-02-02-01-003-00720</v>
      </c>
      <c r="B82" s="78" t="s">
        <v>162</v>
      </c>
      <c r="C82" s="79" t="s">
        <v>12</v>
      </c>
      <c r="D82" s="79" t="s">
        <v>125</v>
      </c>
      <c r="E82" s="80" t="s">
        <v>163</v>
      </c>
      <c r="F82" s="81">
        <v>10000000</v>
      </c>
      <c r="G82" s="81">
        <v>0</v>
      </c>
      <c r="H82" s="81">
        <v>0</v>
      </c>
      <c r="I82" s="81">
        <v>10000000</v>
      </c>
      <c r="J82" s="81">
        <v>0</v>
      </c>
      <c r="K82" s="81">
        <v>4113000</v>
      </c>
      <c r="L82" s="81">
        <v>5887000</v>
      </c>
      <c r="M82" s="81">
        <v>4113000</v>
      </c>
      <c r="N82" s="81">
        <v>4113000</v>
      </c>
      <c r="O82" s="81">
        <v>4113000</v>
      </c>
      <c r="P82" s="81">
        <v>4113000</v>
      </c>
      <c r="Q82" s="61"/>
    </row>
    <row r="83" spans="1:17" ht="22.5" x14ac:dyDescent="0.25">
      <c r="A83" t="str">
        <f>CONCATENATE(B83,C83)</f>
        <v>A-02-02-01-003-00820</v>
      </c>
      <c r="B83" s="78" t="s">
        <v>119</v>
      </c>
      <c r="C83" s="79" t="s">
        <v>12</v>
      </c>
      <c r="D83" s="79" t="s">
        <v>125</v>
      </c>
      <c r="E83" s="80" t="s">
        <v>120</v>
      </c>
      <c r="F83" s="81">
        <v>1900000000</v>
      </c>
      <c r="G83" s="81">
        <v>5944196629</v>
      </c>
      <c r="H83" s="81">
        <v>689308058</v>
      </c>
      <c r="I83" s="81">
        <v>7154888571</v>
      </c>
      <c r="J83" s="81">
        <v>0</v>
      </c>
      <c r="K83" s="81">
        <v>6571550909</v>
      </c>
      <c r="L83" s="81">
        <v>583337662</v>
      </c>
      <c r="M83" s="81">
        <v>5559236916</v>
      </c>
      <c r="N83" s="81">
        <v>100820660</v>
      </c>
      <c r="O83" s="81">
        <v>100820660</v>
      </c>
      <c r="P83" s="81">
        <v>0</v>
      </c>
    </row>
    <row r="84" spans="1:17" ht="33.75" x14ac:dyDescent="0.25">
      <c r="A84" t="str">
        <f t="shared" si="2"/>
        <v>A-02-02-01-004-00220</v>
      </c>
      <c r="B84" s="78" t="s">
        <v>165</v>
      </c>
      <c r="C84" s="79" t="s">
        <v>12</v>
      </c>
      <c r="D84" s="79" t="s">
        <v>125</v>
      </c>
      <c r="E84" s="80" t="s">
        <v>166</v>
      </c>
      <c r="F84" s="81">
        <v>20000000</v>
      </c>
      <c r="G84" s="81">
        <v>9135400</v>
      </c>
      <c r="H84" s="81">
        <v>0</v>
      </c>
      <c r="I84" s="81">
        <v>29135400</v>
      </c>
      <c r="J84" s="81">
        <v>0</v>
      </c>
      <c r="K84" s="81">
        <v>12495750</v>
      </c>
      <c r="L84" s="81">
        <v>16639650</v>
      </c>
      <c r="M84" s="81">
        <v>12495750</v>
      </c>
      <c r="N84" s="81">
        <v>5495750</v>
      </c>
      <c r="O84" s="81">
        <v>5495750</v>
      </c>
      <c r="P84" s="81">
        <v>5495750</v>
      </c>
    </row>
    <row r="85" spans="1:17" ht="25.5" customHeight="1" x14ac:dyDescent="0.25">
      <c r="A85" t="str">
        <f t="shared" si="2"/>
        <v>A-02-02-01-004-00320</v>
      </c>
      <c r="B85" s="78" t="s">
        <v>347</v>
      </c>
      <c r="C85" s="79" t="s">
        <v>12</v>
      </c>
      <c r="D85" s="79" t="s">
        <v>125</v>
      </c>
      <c r="E85" s="80" t="s">
        <v>348</v>
      </c>
      <c r="F85" s="81">
        <v>0</v>
      </c>
      <c r="G85" s="81">
        <v>2098437</v>
      </c>
      <c r="H85" s="81">
        <v>0</v>
      </c>
      <c r="I85" s="81">
        <v>2098437</v>
      </c>
      <c r="J85" s="81">
        <v>0</v>
      </c>
      <c r="K85" s="81">
        <v>2098437</v>
      </c>
      <c r="L85" s="81">
        <v>0</v>
      </c>
      <c r="M85" s="81">
        <v>2098437</v>
      </c>
      <c r="N85" s="81">
        <v>0</v>
      </c>
      <c r="O85" s="81">
        <v>0</v>
      </c>
      <c r="P85" s="81">
        <v>0</v>
      </c>
    </row>
    <row r="86" spans="1:17" ht="22.5" x14ac:dyDescent="0.25">
      <c r="A86" t="str">
        <f t="shared" si="2"/>
        <v>A-02-02-01-004-00520</v>
      </c>
      <c r="B86" s="78" t="s">
        <v>167</v>
      </c>
      <c r="C86" s="79" t="s">
        <v>12</v>
      </c>
      <c r="D86" s="79" t="s">
        <v>125</v>
      </c>
      <c r="E86" s="80" t="s">
        <v>168</v>
      </c>
      <c r="F86" s="81">
        <v>60000000</v>
      </c>
      <c r="G86" s="81">
        <v>0</v>
      </c>
      <c r="H86" s="81">
        <v>0</v>
      </c>
      <c r="I86" s="81">
        <v>60000000</v>
      </c>
      <c r="J86" s="81">
        <v>0</v>
      </c>
      <c r="K86" s="81">
        <v>0</v>
      </c>
      <c r="L86" s="81">
        <v>60000000</v>
      </c>
      <c r="M86" s="81">
        <v>0</v>
      </c>
      <c r="N86" s="81">
        <v>0</v>
      </c>
      <c r="O86" s="81">
        <v>0</v>
      </c>
      <c r="P86" s="81">
        <v>0</v>
      </c>
    </row>
    <row r="87" spans="1:17" ht="22.5" x14ac:dyDescent="0.25">
      <c r="A87" t="str">
        <f t="shared" si="2"/>
        <v>A-02-02-01-004-00620</v>
      </c>
      <c r="B87" s="78" t="s">
        <v>169</v>
      </c>
      <c r="C87" s="79" t="s">
        <v>12</v>
      </c>
      <c r="D87" s="79" t="s">
        <v>125</v>
      </c>
      <c r="E87" s="80" t="s">
        <v>170</v>
      </c>
      <c r="F87" s="81">
        <v>190000000</v>
      </c>
      <c r="G87" s="81">
        <v>300882971</v>
      </c>
      <c r="H87" s="81">
        <v>5529460</v>
      </c>
      <c r="I87" s="81">
        <v>485353511</v>
      </c>
      <c r="J87" s="81">
        <v>0</v>
      </c>
      <c r="K87" s="81">
        <v>353998765.67000002</v>
      </c>
      <c r="L87" s="81">
        <v>131354745.33</v>
      </c>
      <c r="M87" s="81">
        <v>315575142.67000002</v>
      </c>
      <c r="N87" s="81">
        <v>64771355.670000002</v>
      </c>
      <c r="O87" s="81">
        <v>64771355.670000002</v>
      </c>
      <c r="P87" s="81">
        <v>64771355.670000002</v>
      </c>
    </row>
    <row r="88" spans="1:17" ht="22.5" x14ac:dyDescent="0.25">
      <c r="A88" t="str">
        <f t="shared" si="2"/>
        <v>A-02-02-01-004-00720</v>
      </c>
      <c r="B88" s="78" t="s">
        <v>171</v>
      </c>
      <c r="C88" s="79" t="s">
        <v>12</v>
      </c>
      <c r="D88" s="79" t="s">
        <v>125</v>
      </c>
      <c r="E88" s="80" t="s">
        <v>172</v>
      </c>
      <c r="F88" s="81">
        <v>135700000</v>
      </c>
      <c r="G88" s="81">
        <v>0</v>
      </c>
      <c r="H88" s="81">
        <v>1812500</v>
      </c>
      <c r="I88" s="81">
        <v>133887500</v>
      </c>
      <c r="J88" s="81">
        <v>0</v>
      </c>
      <c r="K88" s="81">
        <v>133887500</v>
      </c>
      <c r="L88" s="81">
        <v>0</v>
      </c>
      <c r="M88" s="81">
        <v>0</v>
      </c>
      <c r="N88" s="81">
        <v>0</v>
      </c>
      <c r="O88" s="81">
        <v>0</v>
      </c>
      <c r="P88" s="81">
        <v>0</v>
      </c>
    </row>
    <row r="89" spans="1:17" ht="33.75" x14ac:dyDescent="0.25">
      <c r="A89" t="str">
        <f t="shared" si="2"/>
        <v>A-02-02-01-004-00820</v>
      </c>
      <c r="B89" s="78" t="s">
        <v>173</v>
      </c>
      <c r="C89" s="79" t="s">
        <v>12</v>
      </c>
      <c r="D89" s="79" t="s">
        <v>125</v>
      </c>
      <c r="E89" s="80" t="s">
        <v>174</v>
      </c>
      <c r="F89" s="81">
        <v>170000000</v>
      </c>
      <c r="G89" s="81">
        <v>10996765</v>
      </c>
      <c r="H89" s="81">
        <v>49552330</v>
      </c>
      <c r="I89" s="81">
        <v>131444435</v>
      </c>
      <c r="J89" s="81">
        <v>0</v>
      </c>
      <c r="K89" s="81">
        <v>128447670</v>
      </c>
      <c r="L89" s="81">
        <v>2996765</v>
      </c>
      <c r="M89" s="81">
        <v>128447670</v>
      </c>
      <c r="N89" s="81">
        <v>0</v>
      </c>
      <c r="O89" s="81">
        <v>0</v>
      </c>
      <c r="P89" s="81">
        <v>0</v>
      </c>
      <c r="Q89" s="2"/>
    </row>
    <row r="90" spans="1:17" x14ac:dyDescent="0.25">
      <c r="A90" t="str">
        <f t="shared" si="2"/>
        <v>A-02-02-02-005-00420</v>
      </c>
      <c r="B90" s="78" t="s">
        <v>175</v>
      </c>
      <c r="C90" s="79" t="s">
        <v>12</v>
      </c>
      <c r="D90" s="79" t="s">
        <v>125</v>
      </c>
      <c r="E90" s="80" t="s">
        <v>176</v>
      </c>
      <c r="F90" s="81">
        <v>2945000000</v>
      </c>
      <c r="G90" s="81">
        <v>1606295740</v>
      </c>
      <c r="H90" s="81">
        <v>180811608</v>
      </c>
      <c r="I90" s="81">
        <v>4370484132</v>
      </c>
      <c r="J90" s="81">
        <v>0</v>
      </c>
      <c r="K90" s="81">
        <v>3654728619.1100001</v>
      </c>
      <c r="L90" s="81">
        <v>715755512.88999999</v>
      </c>
      <c r="M90" s="81">
        <v>3045057474.4499998</v>
      </c>
      <c r="N90" s="81">
        <v>861934952</v>
      </c>
      <c r="O90" s="81">
        <v>861934952</v>
      </c>
      <c r="P90" s="81">
        <v>861934952</v>
      </c>
    </row>
    <row r="91" spans="1:17" ht="33.75" x14ac:dyDescent="0.25">
      <c r="A91" t="str">
        <f t="shared" si="2"/>
        <v>A-02-02-02-006-00320</v>
      </c>
      <c r="B91" s="78" t="s">
        <v>177</v>
      </c>
      <c r="C91" s="79" t="s">
        <v>12</v>
      </c>
      <c r="D91" s="79" t="s">
        <v>125</v>
      </c>
      <c r="E91" s="80" t="s">
        <v>178</v>
      </c>
      <c r="F91" s="81">
        <v>910647913</v>
      </c>
      <c r="G91" s="81">
        <v>0</v>
      </c>
      <c r="H91" s="81">
        <v>50000000</v>
      </c>
      <c r="I91" s="81">
        <v>860647913</v>
      </c>
      <c r="J91" s="81">
        <v>0</v>
      </c>
      <c r="K91" s="81">
        <v>706503100</v>
      </c>
      <c r="L91" s="81">
        <v>154144813</v>
      </c>
      <c r="M91" s="81">
        <v>606861497</v>
      </c>
      <c r="N91" s="81">
        <v>606861497</v>
      </c>
      <c r="O91" s="81">
        <v>606861497</v>
      </c>
      <c r="P91" s="81">
        <v>605650025</v>
      </c>
    </row>
    <row r="92" spans="1:17" ht="33.75" x14ac:dyDescent="0.25">
      <c r="A92" t="str">
        <f t="shared" si="2"/>
        <v>A-02-02-02-006-00326</v>
      </c>
      <c r="B92" s="78" t="s">
        <v>177</v>
      </c>
      <c r="C92" s="79" t="s">
        <v>13</v>
      </c>
      <c r="D92" s="79" t="s">
        <v>125</v>
      </c>
      <c r="E92" s="80" t="s">
        <v>178</v>
      </c>
      <c r="F92" s="81">
        <v>28000000</v>
      </c>
      <c r="G92" s="81">
        <v>42000000</v>
      </c>
      <c r="H92" s="81">
        <v>3000000</v>
      </c>
      <c r="I92" s="81">
        <v>67000000</v>
      </c>
      <c r="J92" s="81">
        <v>0</v>
      </c>
      <c r="K92" s="81">
        <v>67000000</v>
      </c>
      <c r="L92" s="81">
        <v>0</v>
      </c>
      <c r="M92" s="81">
        <v>47884832</v>
      </c>
      <c r="N92" s="81">
        <v>47884832</v>
      </c>
      <c r="O92" s="81">
        <v>47580970</v>
      </c>
      <c r="P92" s="81">
        <v>47580970</v>
      </c>
    </row>
    <row r="93" spans="1:17" ht="22.5" x14ac:dyDescent="0.25">
      <c r="A93" t="str">
        <f t="shared" si="2"/>
        <v>A-02-02-02-006-00420</v>
      </c>
      <c r="B93" s="78" t="s">
        <v>179</v>
      </c>
      <c r="C93" s="79" t="s">
        <v>12</v>
      </c>
      <c r="D93" s="79" t="s">
        <v>125</v>
      </c>
      <c r="E93" s="80" t="s">
        <v>180</v>
      </c>
      <c r="F93" s="81">
        <v>1330927500</v>
      </c>
      <c r="G93" s="81">
        <v>50000000</v>
      </c>
      <c r="H93" s="81">
        <v>0</v>
      </c>
      <c r="I93" s="81">
        <v>1380927500</v>
      </c>
      <c r="J93" s="81">
        <v>0</v>
      </c>
      <c r="K93" s="81">
        <v>1353053050</v>
      </c>
      <c r="L93" s="81">
        <v>27874450</v>
      </c>
      <c r="M93" s="81">
        <v>1301682397</v>
      </c>
      <c r="N93" s="81">
        <v>603605952.74000001</v>
      </c>
      <c r="O93" s="81">
        <v>603581752.74000001</v>
      </c>
      <c r="P93" s="81">
        <v>602790352.74000001</v>
      </c>
    </row>
    <row r="94" spans="1:17" ht="22.5" x14ac:dyDescent="0.25">
      <c r="A94" t="str">
        <f t="shared" si="2"/>
        <v>A-02-02-02-006-00426</v>
      </c>
      <c r="B94" s="78" t="s">
        <v>179</v>
      </c>
      <c r="C94" s="79" t="s">
        <v>13</v>
      </c>
      <c r="D94" s="79" t="s">
        <v>125</v>
      </c>
      <c r="E94" s="80" t="s">
        <v>180</v>
      </c>
      <c r="F94" s="81">
        <v>45000000</v>
      </c>
      <c r="G94" s="81">
        <v>80000000</v>
      </c>
      <c r="H94" s="81">
        <v>0</v>
      </c>
      <c r="I94" s="81">
        <v>125000000</v>
      </c>
      <c r="J94" s="81">
        <v>0</v>
      </c>
      <c r="K94" s="81">
        <v>125000000</v>
      </c>
      <c r="L94" s="81">
        <v>0</v>
      </c>
      <c r="M94" s="81">
        <v>94157050</v>
      </c>
      <c r="N94" s="81">
        <v>29686948</v>
      </c>
      <c r="O94" s="81">
        <v>29686948</v>
      </c>
      <c r="P94" s="81">
        <v>29686948</v>
      </c>
    </row>
    <row r="95" spans="1:17" ht="22.5" x14ac:dyDescent="0.25">
      <c r="A95" t="str">
        <f t="shared" si="2"/>
        <v>A-02-02-02-006-00520</v>
      </c>
      <c r="B95" s="78" t="s">
        <v>181</v>
      </c>
      <c r="C95" s="79" t="s">
        <v>12</v>
      </c>
      <c r="D95" s="79" t="s">
        <v>125</v>
      </c>
      <c r="E95" s="80" t="s">
        <v>182</v>
      </c>
      <c r="F95" s="81">
        <v>35000000</v>
      </c>
      <c r="G95" s="81">
        <v>0</v>
      </c>
      <c r="H95" s="81">
        <v>0</v>
      </c>
      <c r="I95" s="81">
        <v>35000000</v>
      </c>
      <c r="J95" s="81">
        <v>0</v>
      </c>
      <c r="K95" s="81">
        <v>22012800</v>
      </c>
      <c r="L95" s="81">
        <v>12987200</v>
      </c>
      <c r="M95" s="81">
        <v>13412800</v>
      </c>
      <c r="N95" s="81">
        <v>13412800</v>
      </c>
      <c r="O95" s="81">
        <v>13412800</v>
      </c>
      <c r="P95" s="81">
        <v>13412800</v>
      </c>
    </row>
    <row r="96" spans="1:17" ht="22.5" x14ac:dyDescent="0.25">
      <c r="A96" t="str">
        <f t="shared" si="2"/>
        <v>A-02-02-02-006-00720</v>
      </c>
      <c r="B96" s="78" t="s">
        <v>183</v>
      </c>
      <c r="C96" s="79" t="s">
        <v>12</v>
      </c>
      <c r="D96" s="79" t="s">
        <v>125</v>
      </c>
      <c r="E96" s="80" t="s">
        <v>184</v>
      </c>
      <c r="F96" s="81">
        <v>10000000</v>
      </c>
      <c r="G96" s="81">
        <v>0</v>
      </c>
      <c r="H96" s="81">
        <v>0</v>
      </c>
      <c r="I96" s="81">
        <v>10000000</v>
      </c>
      <c r="J96" s="81">
        <v>0</v>
      </c>
      <c r="K96" s="81">
        <v>800000</v>
      </c>
      <c r="L96" s="81">
        <v>9200000</v>
      </c>
      <c r="M96" s="81">
        <v>800000</v>
      </c>
      <c r="N96" s="81">
        <v>800000</v>
      </c>
      <c r="O96" s="81">
        <v>800000</v>
      </c>
      <c r="P96" s="81">
        <v>800000</v>
      </c>
    </row>
    <row r="97" spans="1:16" ht="22.5" x14ac:dyDescent="0.25">
      <c r="A97" t="str">
        <f t="shared" si="2"/>
        <v>A-02-02-02-006-00820</v>
      </c>
      <c r="B97" s="78" t="s">
        <v>185</v>
      </c>
      <c r="C97" s="79" t="s">
        <v>12</v>
      </c>
      <c r="D97" s="79" t="s">
        <v>125</v>
      </c>
      <c r="E97" s="80" t="s">
        <v>186</v>
      </c>
      <c r="F97" s="81">
        <v>2384284541</v>
      </c>
      <c r="G97" s="81">
        <v>0</v>
      </c>
      <c r="H97" s="81">
        <v>0</v>
      </c>
      <c r="I97" s="81">
        <v>2384284541</v>
      </c>
      <c r="J97" s="81">
        <v>0</v>
      </c>
      <c r="K97" s="81">
        <v>2384284541</v>
      </c>
      <c r="L97" s="81">
        <v>0</v>
      </c>
      <c r="M97" s="81">
        <v>2384284541</v>
      </c>
      <c r="N97" s="81">
        <v>1309868406</v>
      </c>
      <c r="O97" s="81">
        <v>1309868406</v>
      </c>
      <c r="P97" s="81">
        <v>1309868406</v>
      </c>
    </row>
    <row r="98" spans="1:16" ht="33.75" x14ac:dyDescent="0.25">
      <c r="A98" t="str">
        <f t="shared" si="2"/>
        <v>A-02-02-02-006-00920</v>
      </c>
      <c r="B98" s="78" t="s">
        <v>187</v>
      </c>
      <c r="C98" s="79" t="s">
        <v>12</v>
      </c>
      <c r="D98" s="79" t="s">
        <v>125</v>
      </c>
      <c r="E98" s="80" t="s">
        <v>188</v>
      </c>
      <c r="F98" s="81">
        <v>6000000000</v>
      </c>
      <c r="G98" s="81">
        <v>500000000</v>
      </c>
      <c r="H98" s="81">
        <v>0</v>
      </c>
      <c r="I98" s="81">
        <v>6500000000</v>
      </c>
      <c r="J98" s="81">
        <v>0</v>
      </c>
      <c r="K98" s="81">
        <v>5857436306</v>
      </c>
      <c r="L98" s="81">
        <v>642563694</v>
      </c>
      <c r="M98" s="81">
        <v>5440391076.2200003</v>
      </c>
      <c r="N98" s="81">
        <v>5437049192.2200003</v>
      </c>
      <c r="O98" s="81">
        <v>5347779073.2200003</v>
      </c>
      <c r="P98" s="81">
        <v>5291813358.2200003</v>
      </c>
    </row>
    <row r="99" spans="1:16" ht="22.5" x14ac:dyDescent="0.25">
      <c r="A99" t="str">
        <f t="shared" si="2"/>
        <v>A-02-02-02-007-00120</v>
      </c>
      <c r="B99" s="78" t="s">
        <v>189</v>
      </c>
      <c r="C99" s="79" t="s">
        <v>12</v>
      </c>
      <c r="D99" s="79" t="s">
        <v>125</v>
      </c>
      <c r="E99" s="80" t="s">
        <v>190</v>
      </c>
      <c r="F99" s="81">
        <v>3215000000</v>
      </c>
      <c r="G99" s="81">
        <v>880000000</v>
      </c>
      <c r="H99" s="81">
        <v>0</v>
      </c>
      <c r="I99" s="81">
        <v>4095000000</v>
      </c>
      <c r="J99" s="81">
        <v>0</v>
      </c>
      <c r="K99" s="81">
        <v>3076285972</v>
      </c>
      <c r="L99" s="81">
        <v>1018714028</v>
      </c>
      <c r="M99" s="81">
        <v>2365177072.6999998</v>
      </c>
      <c r="N99" s="81">
        <v>2365177072</v>
      </c>
      <c r="O99" s="81">
        <v>2365177072</v>
      </c>
      <c r="P99" s="81">
        <v>2365177072</v>
      </c>
    </row>
    <row r="100" spans="1:16" x14ac:dyDescent="0.25">
      <c r="A100" t="str">
        <f t="shared" si="2"/>
        <v>A-02-02-02-007-00220</v>
      </c>
      <c r="B100" s="78" t="s">
        <v>191</v>
      </c>
      <c r="C100" s="79" t="s">
        <v>12</v>
      </c>
      <c r="D100" s="79" t="s">
        <v>125</v>
      </c>
      <c r="E100" s="80" t="s">
        <v>192</v>
      </c>
      <c r="F100" s="81">
        <v>14247959698</v>
      </c>
      <c r="G100" s="81">
        <v>190343225</v>
      </c>
      <c r="H100" s="81">
        <v>3754751740</v>
      </c>
      <c r="I100" s="81">
        <v>10683551183</v>
      </c>
      <c r="J100" s="81">
        <v>0</v>
      </c>
      <c r="K100" s="81">
        <v>10170294236</v>
      </c>
      <c r="L100" s="81">
        <v>513256947</v>
      </c>
      <c r="M100" s="81">
        <v>9208540623</v>
      </c>
      <c r="N100" s="81">
        <v>8293185612.6499996</v>
      </c>
      <c r="O100" s="81">
        <v>8273679169.6499996</v>
      </c>
      <c r="P100" s="81">
        <v>8271972364.6499996</v>
      </c>
    </row>
    <row r="101" spans="1:16" ht="22.5" x14ac:dyDescent="0.25">
      <c r="A101" t="str">
        <f t="shared" si="2"/>
        <v>A-02-02-02-008-00220</v>
      </c>
      <c r="B101" s="78" t="s">
        <v>193</v>
      </c>
      <c r="C101" s="79" t="s">
        <v>12</v>
      </c>
      <c r="D101" s="79" t="s">
        <v>125</v>
      </c>
      <c r="E101" s="80" t="s">
        <v>194</v>
      </c>
      <c r="F101" s="81">
        <v>30269101450</v>
      </c>
      <c r="G101" s="81">
        <v>900000000</v>
      </c>
      <c r="H101" s="81">
        <v>0</v>
      </c>
      <c r="I101" s="81">
        <v>31169101450</v>
      </c>
      <c r="J101" s="81">
        <v>0</v>
      </c>
      <c r="K101" s="81">
        <v>30959733791</v>
      </c>
      <c r="L101" s="81">
        <v>209367659</v>
      </c>
      <c r="M101" s="81">
        <v>30281331053</v>
      </c>
      <c r="N101" s="81">
        <v>22753600798.240002</v>
      </c>
      <c r="O101" s="81">
        <v>22283358197.240002</v>
      </c>
      <c r="P101" s="81">
        <v>21999657972.240002</v>
      </c>
    </row>
    <row r="102" spans="1:16" ht="22.5" x14ac:dyDescent="0.25">
      <c r="A102" t="str">
        <f t="shared" si="2"/>
        <v>A-02-02-02-008-00226</v>
      </c>
      <c r="B102" s="78" t="s">
        <v>193</v>
      </c>
      <c r="C102" s="79" t="s">
        <v>13</v>
      </c>
      <c r="D102" s="79" t="s">
        <v>125</v>
      </c>
      <c r="E102" s="80" t="s">
        <v>194</v>
      </c>
      <c r="F102" s="81">
        <v>271710160</v>
      </c>
      <c r="G102" s="81">
        <v>0</v>
      </c>
      <c r="H102" s="81">
        <v>271710160</v>
      </c>
      <c r="I102" s="81">
        <v>0</v>
      </c>
      <c r="J102" s="81">
        <v>0</v>
      </c>
      <c r="K102" s="81">
        <v>0</v>
      </c>
      <c r="L102" s="81">
        <v>0</v>
      </c>
      <c r="M102" s="81">
        <v>0</v>
      </c>
      <c r="N102" s="81">
        <v>0</v>
      </c>
      <c r="O102" s="81">
        <v>0</v>
      </c>
      <c r="P102" s="81">
        <v>0</v>
      </c>
    </row>
    <row r="103" spans="1:16" ht="56.25" x14ac:dyDescent="0.25">
      <c r="A103" t="str">
        <f t="shared" si="2"/>
        <v>A-02-02-02-008-00320</v>
      </c>
      <c r="B103" s="78" t="s">
        <v>195</v>
      </c>
      <c r="C103" s="79" t="s">
        <v>12</v>
      </c>
      <c r="D103" s="79" t="s">
        <v>125</v>
      </c>
      <c r="E103" s="80" t="s">
        <v>196</v>
      </c>
      <c r="F103" s="81">
        <v>23564423743</v>
      </c>
      <c r="G103" s="81">
        <v>0</v>
      </c>
      <c r="H103" s="81">
        <v>5383791103</v>
      </c>
      <c r="I103" s="81">
        <v>18180632640</v>
      </c>
      <c r="J103" s="81">
        <v>0</v>
      </c>
      <c r="K103" s="81">
        <v>16705183797</v>
      </c>
      <c r="L103" s="81">
        <v>1475448843</v>
      </c>
      <c r="M103" s="81">
        <v>16290839050</v>
      </c>
      <c r="N103" s="81">
        <v>12486853134.08</v>
      </c>
      <c r="O103" s="81">
        <v>12129968868.08</v>
      </c>
      <c r="P103" s="81">
        <v>11930694342.08</v>
      </c>
    </row>
    <row r="104" spans="1:16" ht="56.25" x14ac:dyDescent="0.25">
      <c r="A104" t="str">
        <f t="shared" si="2"/>
        <v>A-02-02-02-008-00326</v>
      </c>
      <c r="B104" s="78" t="s">
        <v>195</v>
      </c>
      <c r="C104" s="79" t="s">
        <v>13</v>
      </c>
      <c r="D104" s="79" t="s">
        <v>125</v>
      </c>
      <c r="E104" s="80" t="s">
        <v>196</v>
      </c>
      <c r="F104" s="81">
        <v>469289840</v>
      </c>
      <c r="G104" s="81">
        <v>165710160</v>
      </c>
      <c r="H104" s="81">
        <v>0</v>
      </c>
      <c r="I104" s="81">
        <v>635000000</v>
      </c>
      <c r="J104" s="81">
        <v>0</v>
      </c>
      <c r="K104" s="81">
        <v>0</v>
      </c>
      <c r="L104" s="81">
        <v>635000000</v>
      </c>
      <c r="M104" s="81">
        <v>0</v>
      </c>
      <c r="N104" s="81">
        <v>0</v>
      </c>
      <c r="O104" s="81">
        <v>0</v>
      </c>
      <c r="P104" s="81">
        <v>0</v>
      </c>
    </row>
    <row r="105" spans="1:16" ht="45" x14ac:dyDescent="0.25">
      <c r="A105" t="str">
        <f t="shared" si="2"/>
        <v>A-02-02-02-008-00420</v>
      </c>
      <c r="B105" s="78" t="s">
        <v>197</v>
      </c>
      <c r="C105" s="79" t="s">
        <v>12</v>
      </c>
      <c r="D105" s="79" t="s">
        <v>125</v>
      </c>
      <c r="E105" s="80" t="s">
        <v>198</v>
      </c>
      <c r="F105" s="81">
        <v>600000000</v>
      </c>
      <c r="G105" s="81">
        <v>0</v>
      </c>
      <c r="H105" s="81">
        <v>0</v>
      </c>
      <c r="I105" s="81">
        <v>600000000</v>
      </c>
      <c r="J105" s="81">
        <v>0</v>
      </c>
      <c r="K105" s="81">
        <v>540679141</v>
      </c>
      <c r="L105" s="81">
        <v>59320859</v>
      </c>
      <c r="M105" s="81">
        <v>317381991.80000001</v>
      </c>
      <c r="N105" s="81">
        <v>312601162.80000001</v>
      </c>
      <c r="O105" s="81">
        <v>312601162.80000001</v>
      </c>
      <c r="P105" s="81">
        <v>299884278.80000001</v>
      </c>
    </row>
    <row r="106" spans="1:16" x14ac:dyDescent="0.25">
      <c r="A106" t="str">
        <f t="shared" si="2"/>
        <v>A-02-02-02-008-00520</v>
      </c>
      <c r="B106" s="78" t="s">
        <v>199</v>
      </c>
      <c r="C106" s="79" t="s">
        <v>12</v>
      </c>
      <c r="D106" s="79" t="s">
        <v>125</v>
      </c>
      <c r="E106" s="80" t="s">
        <v>200</v>
      </c>
      <c r="F106" s="81">
        <v>32141427680</v>
      </c>
      <c r="G106" s="81">
        <v>3937732000</v>
      </c>
      <c r="H106" s="81">
        <v>0</v>
      </c>
      <c r="I106" s="81">
        <v>36079159680</v>
      </c>
      <c r="J106" s="81">
        <v>0</v>
      </c>
      <c r="K106" s="81">
        <v>36017503618.43</v>
      </c>
      <c r="L106" s="81">
        <v>61656061.57</v>
      </c>
      <c r="M106" s="81">
        <v>34520322315.82</v>
      </c>
      <c r="N106" s="81">
        <v>22408843472.900002</v>
      </c>
      <c r="O106" s="81">
        <v>22286923030.900002</v>
      </c>
      <c r="P106" s="81">
        <v>21742740630.900002</v>
      </c>
    </row>
    <row r="107" spans="1:16" ht="45" x14ac:dyDescent="0.25">
      <c r="A107" t="str">
        <f t="shared" si="2"/>
        <v>A-02-02-02-008-00720</v>
      </c>
      <c r="B107" s="78" t="s">
        <v>201</v>
      </c>
      <c r="C107" s="79" t="s">
        <v>12</v>
      </c>
      <c r="D107" s="79" t="s">
        <v>125</v>
      </c>
      <c r="E107" s="80" t="s">
        <v>202</v>
      </c>
      <c r="F107" s="81">
        <v>7064000000</v>
      </c>
      <c r="G107" s="81">
        <v>0</v>
      </c>
      <c r="H107" s="81">
        <v>6047870921</v>
      </c>
      <c r="I107" s="81">
        <v>1016129079</v>
      </c>
      <c r="J107" s="81">
        <v>0</v>
      </c>
      <c r="K107" s="81">
        <v>804079045.23000002</v>
      </c>
      <c r="L107" s="81">
        <v>212050033.77000001</v>
      </c>
      <c r="M107" s="81">
        <v>729671598.02999997</v>
      </c>
      <c r="N107" s="81">
        <v>421527404.19</v>
      </c>
      <c r="O107" s="81">
        <v>421527404.19</v>
      </c>
      <c r="P107" s="81">
        <v>421527404.19</v>
      </c>
    </row>
    <row r="108" spans="1:16" x14ac:dyDescent="0.25">
      <c r="A108" t="str">
        <f t="shared" si="2"/>
        <v>A-02-02-02-009-00220</v>
      </c>
      <c r="B108" s="78" t="s">
        <v>203</v>
      </c>
      <c r="C108" s="79" t="s">
        <v>12</v>
      </c>
      <c r="D108" s="79" t="s">
        <v>125</v>
      </c>
      <c r="E108" s="80" t="s">
        <v>204</v>
      </c>
      <c r="F108" s="81">
        <v>1250000000</v>
      </c>
      <c r="G108" s="81">
        <v>0</v>
      </c>
      <c r="H108" s="81">
        <v>0</v>
      </c>
      <c r="I108" s="81">
        <v>1250000000</v>
      </c>
      <c r="J108" s="81">
        <v>0</v>
      </c>
      <c r="K108" s="81">
        <v>1036770010</v>
      </c>
      <c r="L108" s="81">
        <v>213229990</v>
      </c>
      <c r="M108" s="81">
        <v>986770000</v>
      </c>
      <c r="N108" s="81">
        <v>592062000.04999995</v>
      </c>
      <c r="O108" s="81">
        <v>592062000.04999995</v>
      </c>
      <c r="P108" s="81">
        <v>592062000.04999995</v>
      </c>
    </row>
    <row r="109" spans="1:16" ht="33.75" x14ac:dyDescent="0.25">
      <c r="A109" t="str">
        <f t="shared" si="2"/>
        <v>A-02-02-02-009-00320</v>
      </c>
      <c r="B109" s="78" t="s">
        <v>205</v>
      </c>
      <c r="C109" s="79" t="s">
        <v>12</v>
      </c>
      <c r="D109" s="79" t="s">
        <v>125</v>
      </c>
      <c r="E109" s="80" t="s">
        <v>206</v>
      </c>
      <c r="F109" s="81">
        <v>500000000</v>
      </c>
      <c r="G109" s="81">
        <v>0</v>
      </c>
      <c r="H109" s="81">
        <v>0</v>
      </c>
      <c r="I109" s="81">
        <v>500000000</v>
      </c>
      <c r="J109" s="81">
        <v>0</v>
      </c>
      <c r="K109" s="81">
        <v>207549304</v>
      </c>
      <c r="L109" s="81">
        <v>292450696</v>
      </c>
      <c r="M109" s="81">
        <v>207549304</v>
      </c>
      <c r="N109" s="81">
        <v>51045422</v>
      </c>
      <c r="O109" s="81">
        <v>51045422</v>
      </c>
      <c r="P109" s="81">
        <v>32984922</v>
      </c>
    </row>
    <row r="110" spans="1:16" ht="56.25" x14ac:dyDescent="0.25">
      <c r="A110" t="str">
        <f t="shared" si="2"/>
        <v>A-02-02-02-009-00420</v>
      </c>
      <c r="B110" s="78" t="s">
        <v>207</v>
      </c>
      <c r="C110" s="79" t="s">
        <v>12</v>
      </c>
      <c r="D110" s="79" t="s">
        <v>125</v>
      </c>
      <c r="E110" s="80" t="s">
        <v>208</v>
      </c>
      <c r="F110" s="81">
        <v>2100000000</v>
      </c>
      <c r="G110" s="81">
        <v>0</v>
      </c>
      <c r="H110" s="81">
        <v>0</v>
      </c>
      <c r="I110" s="81">
        <v>2100000000</v>
      </c>
      <c r="J110" s="81">
        <v>0</v>
      </c>
      <c r="K110" s="81">
        <v>522680168.10000002</v>
      </c>
      <c r="L110" s="81">
        <v>1577319831.9000001</v>
      </c>
      <c r="M110" s="81">
        <v>459124887.69</v>
      </c>
      <c r="N110" s="81">
        <v>457591228.69</v>
      </c>
      <c r="O110" s="81">
        <v>457286479.69</v>
      </c>
      <c r="P110" s="81">
        <v>456382235.69</v>
      </c>
    </row>
    <row r="111" spans="1:16" ht="22.5" x14ac:dyDescent="0.25">
      <c r="A111" t="str">
        <f t="shared" si="2"/>
        <v>A-02-02-02-009-00620</v>
      </c>
      <c r="B111" s="78" t="s">
        <v>209</v>
      </c>
      <c r="C111" s="79" t="s">
        <v>12</v>
      </c>
      <c r="D111" s="79" t="s">
        <v>125</v>
      </c>
      <c r="E111" s="80" t="s">
        <v>210</v>
      </c>
      <c r="F111" s="81">
        <v>8003827475</v>
      </c>
      <c r="G111" s="81">
        <v>1500000000</v>
      </c>
      <c r="H111" s="81">
        <v>0</v>
      </c>
      <c r="I111" s="81">
        <v>9503827475</v>
      </c>
      <c r="J111" s="81">
        <v>0</v>
      </c>
      <c r="K111" s="81">
        <v>9062953541</v>
      </c>
      <c r="L111" s="81">
        <v>440873934</v>
      </c>
      <c r="M111" s="81">
        <v>7990000232</v>
      </c>
      <c r="N111" s="81">
        <v>0</v>
      </c>
      <c r="O111" s="81">
        <v>0</v>
      </c>
      <c r="P111" s="81">
        <v>0</v>
      </c>
    </row>
    <row r="112" spans="1:16" ht="22.5" x14ac:dyDescent="0.25">
      <c r="A112" t="str">
        <f t="shared" si="2"/>
        <v>A-02-02-02-01020</v>
      </c>
      <c r="B112" s="78" t="s">
        <v>211</v>
      </c>
      <c r="C112" s="79" t="s">
        <v>12</v>
      </c>
      <c r="D112" s="79" t="s">
        <v>125</v>
      </c>
      <c r="E112" s="80" t="s">
        <v>212</v>
      </c>
      <c r="F112" s="81">
        <v>1200000000</v>
      </c>
      <c r="G112" s="81">
        <v>86269970</v>
      </c>
      <c r="H112" s="81">
        <v>0</v>
      </c>
      <c r="I112" s="81">
        <v>1286269970</v>
      </c>
      <c r="J112" s="81">
        <v>0</v>
      </c>
      <c r="K112" s="81">
        <v>1286269970</v>
      </c>
      <c r="L112" s="81">
        <v>0</v>
      </c>
      <c r="M112" s="81">
        <v>1213554402</v>
      </c>
      <c r="N112" s="81">
        <v>1213554402</v>
      </c>
      <c r="O112" s="81">
        <v>1213554402</v>
      </c>
      <c r="P112" s="81">
        <v>1204320387</v>
      </c>
    </row>
    <row r="113" spans="1:16" ht="22.5" x14ac:dyDescent="0.25">
      <c r="A113" t="str">
        <f t="shared" si="2"/>
        <v>A-02-02-02-01026</v>
      </c>
      <c r="B113" s="78" t="s">
        <v>211</v>
      </c>
      <c r="C113" s="79" t="s">
        <v>13</v>
      </c>
      <c r="D113" s="79" t="s">
        <v>125</v>
      </c>
      <c r="E113" s="80" t="s">
        <v>212</v>
      </c>
      <c r="F113" s="81">
        <v>36000000</v>
      </c>
      <c r="G113" s="81">
        <v>3000000</v>
      </c>
      <c r="H113" s="81">
        <v>16000000</v>
      </c>
      <c r="I113" s="81">
        <v>23000000</v>
      </c>
      <c r="J113" s="81">
        <v>0</v>
      </c>
      <c r="K113" s="81">
        <v>23000000</v>
      </c>
      <c r="L113" s="81">
        <v>0</v>
      </c>
      <c r="M113" s="81">
        <v>18419932</v>
      </c>
      <c r="N113" s="81">
        <v>18419932</v>
      </c>
      <c r="O113" s="81">
        <v>18419932</v>
      </c>
      <c r="P113" s="81">
        <v>18419932</v>
      </c>
    </row>
    <row r="114" spans="1:16" ht="22.5" x14ac:dyDescent="0.25">
      <c r="A114" t="str">
        <f t="shared" si="2"/>
        <v>A-03-04-02-001-00220</v>
      </c>
      <c r="B114" s="78" t="s">
        <v>213</v>
      </c>
      <c r="C114" s="79" t="s">
        <v>12</v>
      </c>
      <c r="D114" s="79" t="s">
        <v>125</v>
      </c>
      <c r="E114" s="80" t="s">
        <v>214</v>
      </c>
      <c r="F114" s="81">
        <v>9684600000</v>
      </c>
      <c r="G114" s="81">
        <v>0</v>
      </c>
      <c r="H114" s="81">
        <v>646979100</v>
      </c>
      <c r="I114" s="81">
        <v>9037620900</v>
      </c>
      <c r="J114" s="81">
        <v>0</v>
      </c>
      <c r="K114" s="81">
        <v>9037620900</v>
      </c>
      <c r="L114" s="81">
        <v>0</v>
      </c>
      <c r="M114" s="81">
        <v>6968442200</v>
      </c>
      <c r="N114" s="81">
        <v>6968442200</v>
      </c>
      <c r="O114" s="81">
        <v>6968442200</v>
      </c>
      <c r="P114" s="81">
        <v>6968442200</v>
      </c>
    </row>
    <row r="115" spans="1:16" ht="22.5" x14ac:dyDescent="0.25">
      <c r="A115" t="str">
        <f t="shared" si="2"/>
        <v>A-03-04-02-004-00220</v>
      </c>
      <c r="B115" s="78" t="s">
        <v>215</v>
      </c>
      <c r="C115" s="79" t="s">
        <v>12</v>
      </c>
      <c r="D115" s="79" t="s">
        <v>125</v>
      </c>
      <c r="E115" s="80" t="s">
        <v>216</v>
      </c>
      <c r="F115" s="81">
        <v>8893200000</v>
      </c>
      <c r="G115" s="81">
        <v>0</v>
      </c>
      <c r="H115" s="81">
        <v>4228276810</v>
      </c>
      <c r="I115" s="81">
        <v>4664923190</v>
      </c>
      <c r="J115" s="81">
        <v>0</v>
      </c>
      <c r="K115" s="81">
        <v>4664923190</v>
      </c>
      <c r="L115" s="81">
        <v>0</v>
      </c>
      <c r="M115" s="81">
        <v>4008080190</v>
      </c>
      <c r="N115" s="81">
        <v>4008080190</v>
      </c>
      <c r="O115" s="81">
        <v>4008080190</v>
      </c>
      <c r="P115" s="81">
        <v>4008080190</v>
      </c>
    </row>
    <row r="116" spans="1:16" ht="22.5" x14ac:dyDescent="0.25">
      <c r="A116" t="str">
        <f t="shared" si="2"/>
        <v>A-03-04-02-012-00120</v>
      </c>
      <c r="B116" s="78" t="s">
        <v>217</v>
      </c>
      <c r="C116" s="79" t="s">
        <v>12</v>
      </c>
      <c r="D116" s="79" t="s">
        <v>125</v>
      </c>
      <c r="E116" s="80" t="s">
        <v>218</v>
      </c>
      <c r="F116" s="81">
        <v>600000000</v>
      </c>
      <c r="G116" s="81">
        <v>0</v>
      </c>
      <c r="H116" s="81">
        <v>0</v>
      </c>
      <c r="I116" s="81">
        <v>600000000</v>
      </c>
      <c r="J116" s="81">
        <v>0</v>
      </c>
      <c r="K116" s="81">
        <v>273288690</v>
      </c>
      <c r="L116" s="81">
        <v>326711310</v>
      </c>
      <c r="M116" s="81">
        <v>273288690</v>
      </c>
      <c r="N116" s="81">
        <v>273288690</v>
      </c>
      <c r="O116" s="81">
        <v>273288690</v>
      </c>
      <c r="P116" s="81">
        <v>273288690</v>
      </c>
    </row>
    <row r="117" spans="1:16" ht="22.5" x14ac:dyDescent="0.25">
      <c r="A117" t="str">
        <f t="shared" si="2"/>
        <v>A-03-04-02-012-00220</v>
      </c>
      <c r="B117" s="78" t="s">
        <v>219</v>
      </c>
      <c r="C117" s="79" t="s">
        <v>12</v>
      </c>
      <c r="D117" s="79" t="s">
        <v>125</v>
      </c>
      <c r="E117" s="80" t="s">
        <v>220</v>
      </c>
      <c r="F117" s="81">
        <v>300000000</v>
      </c>
      <c r="G117" s="81">
        <v>0</v>
      </c>
      <c r="H117" s="81">
        <v>0</v>
      </c>
      <c r="I117" s="81">
        <v>300000000</v>
      </c>
      <c r="J117" s="81">
        <v>0</v>
      </c>
      <c r="K117" s="81">
        <v>136020638</v>
      </c>
      <c r="L117" s="81">
        <v>163979362</v>
      </c>
      <c r="M117" s="81">
        <v>136020638</v>
      </c>
      <c r="N117" s="81">
        <v>136020638</v>
      </c>
      <c r="O117" s="81">
        <v>136020638</v>
      </c>
      <c r="P117" s="81">
        <v>136020638</v>
      </c>
    </row>
    <row r="118" spans="1:16" ht="22.5" x14ac:dyDescent="0.25">
      <c r="A118" t="str">
        <f t="shared" si="2"/>
        <v>A-03-04-02-014-002-0120</v>
      </c>
      <c r="B118" s="78" t="s">
        <v>342</v>
      </c>
      <c r="C118" s="79" t="s">
        <v>12</v>
      </c>
      <c r="D118" s="79" t="s">
        <v>125</v>
      </c>
      <c r="E118" s="80" t="s">
        <v>343</v>
      </c>
      <c r="F118" s="81">
        <v>59000000</v>
      </c>
      <c r="G118" s="81">
        <v>0</v>
      </c>
      <c r="H118" s="81">
        <v>0</v>
      </c>
      <c r="I118" s="81">
        <v>59000000</v>
      </c>
      <c r="J118" s="81">
        <v>0</v>
      </c>
      <c r="K118" s="81">
        <v>59000000</v>
      </c>
      <c r="L118" s="81">
        <v>0</v>
      </c>
      <c r="M118" s="81">
        <v>22300000</v>
      </c>
      <c r="N118" s="81">
        <v>22300000</v>
      </c>
      <c r="O118" s="81">
        <v>22300000</v>
      </c>
      <c r="P118" s="81">
        <v>22300000</v>
      </c>
    </row>
    <row r="119" spans="1:16" x14ac:dyDescent="0.25">
      <c r="A119" t="str">
        <f t="shared" si="2"/>
        <v>A-03-10-01-00120</v>
      </c>
      <c r="B119" s="78" t="s">
        <v>302</v>
      </c>
      <c r="C119" s="79" t="s">
        <v>12</v>
      </c>
      <c r="D119" s="79" t="s">
        <v>125</v>
      </c>
      <c r="E119" s="80" t="s">
        <v>303</v>
      </c>
      <c r="F119" s="81">
        <v>52767500000</v>
      </c>
      <c r="G119" s="81">
        <v>15080000</v>
      </c>
      <c r="H119" s="81">
        <v>52695841801</v>
      </c>
      <c r="I119" s="81">
        <v>86738199</v>
      </c>
      <c r="J119" s="81">
        <v>0</v>
      </c>
      <c r="K119" s="81">
        <v>86738199</v>
      </c>
      <c r="L119" s="81">
        <v>0</v>
      </c>
      <c r="M119" s="81">
        <v>86738199</v>
      </c>
      <c r="N119" s="81">
        <v>86738199</v>
      </c>
      <c r="O119" s="81">
        <v>86738199</v>
      </c>
      <c r="P119" s="81">
        <v>86738199</v>
      </c>
    </row>
    <row r="120" spans="1:16" x14ac:dyDescent="0.25">
      <c r="A120" t="str">
        <f t="shared" si="2"/>
        <v>A-03-10-01-00121</v>
      </c>
      <c r="B120" s="78" t="s">
        <v>302</v>
      </c>
      <c r="C120" s="79" t="s">
        <v>98</v>
      </c>
      <c r="D120" s="79" t="s">
        <v>125</v>
      </c>
      <c r="E120" s="80" t="s">
        <v>303</v>
      </c>
      <c r="F120" s="81">
        <v>7232500000</v>
      </c>
      <c r="G120" s="81">
        <v>8482663048</v>
      </c>
      <c r="H120" s="81">
        <v>0</v>
      </c>
      <c r="I120" s="81">
        <v>15715163048</v>
      </c>
      <c r="J120" s="81">
        <v>0</v>
      </c>
      <c r="K120" s="81">
        <v>5266276437.75</v>
      </c>
      <c r="L120" s="81">
        <v>10448886610.25</v>
      </c>
      <c r="M120" s="81">
        <v>5215078716</v>
      </c>
      <c r="N120" s="81">
        <v>5215078715.6000004</v>
      </c>
      <c r="O120" s="81">
        <v>5215078715.6000004</v>
      </c>
      <c r="P120" s="81">
        <v>5215078715.6000004</v>
      </c>
    </row>
    <row r="121" spans="1:16" x14ac:dyDescent="0.25">
      <c r="A121" t="str">
        <f t="shared" si="2"/>
        <v>A-03-10-01-00221</v>
      </c>
      <c r="B121" s="78" t="s">
        <v>304</v>
      </c>
      <c r="C121" s="79" t="s">
        <v>98</v>
      </c>
      <c r="D121" s="79" t="s">
        <v>125</v>
      </c>
      <c r="E121" s="80" t="s">
        <v>305</v>
      </c>
      <c r="F121" s="81">
        <v>32132500000</v>
      </c>
      <c r="G121" s="81">
        <v>0</v>
      </c>
      <c r="H121" s="81">
        <v>31615178901</v>
      </c>
      <c r="I121" s="81">
        <v>517321099</v>
      </c>
      <c r="J121" s="81">
        <v>0</v>
      </c>
      <c r="K121" s="81">
        <v>17321099</v>
      </c>
      <c r="L121" s="81">
        <v>500000000</v>
      </c>
      <c r="M121" s="81">
        <v>17321099</v>
      </c>
      <c r="N121" s="81">
        <v>17321099</v>
      </c>
      <c r="O121" s="81">
        <v>17321099</v>
      </c>
      <c r="P121" s="81">
        <v>17321099</v>
      </c>
    </row>
    <row r="122" spans="1:16" ht="22.5" x14ac:dyDescent="0.25">
      <c r="A122" t="str">
        <f t="shared" si="2"/>
        <v>A-08-01-02-00120</v>
      </c>
      <c r="B122" s="78" t="s">
        <v>221</v>
      </c>
      <c r="C122" s="79" t="s">
        <v>12</v>
      </c>
      <c r="D122" s="79" t="s">
        <v>125</v>
      </c>
      <c r="E122" s="80" t="s">
        <v>222</v>
      </c>
      <c r="F122" s="81">
        <v>3400000000</v>
      </c>
      <c r="G122" s="81">
        <v>12140617</v>
      </c>
      <c r="H122" s="81">
        <v>351376098</v>
      </c>
      <c r="I122" s="81">
        <v>3060764519</v>
      </c>
      <c r="J122" s="81">
        <v>0</v>
      </c>
      <c r="K122" s="81">
        <v>3040200439</v>
      </c>
      <c r="L122" s="81">
        <v>20564080</v>
      </c>
      <c r="M122" s="81">
        <v>3040200439</v>
      </c>
      <c r="N122" s="81">
        <v>3040200439</v>
      </c>
      <c r="O122" s="81">
        <v>3040200439</v>
      </c>
      <c r="P122" s="81">
        <v>3040200439</v>
      </c>
    </row>
    <row r="123" spans="1:16" ht="22.5" x14ac:dyDescent="0.25">
      <c r="A123" t="str">
        <f t="shared" si="2"/>
        <v>A-08-01-02-00620</v>
      </c>
      <c r="B123" s="78" t="s">
        <v>223</v>
      </c>
      <c r="C123" s="79" t="s">
        <v>12</v>
      </c>
      <c r="D123" s="79" t="s">
        <v>125</v>
      </c>
      <c r="E123" s="80" t="s">
        <v>224</v>
      </c>
      <c r="F123" s="81">
        <v>27800000</v>
      </c>
      <c r="G123" s="81">
        <v>0</v>
      </c>
      <c r="H123" s="81">
        <v>0</v>
      </c>
      <c r="I123" s="81">
        <v>27800000</v>
      </c>
      <c r="J123" s="81">
        <v>0</v>
      </c>
      <c r="K123" s="81">
        <v>2791761</v>
      </c>
      <c r="L123" s="81">
        <v>25008239</v>
      </c>
      <c r="M123" s="81">
        <v>2791650</v>
      </c>
      <c r="N123" s="81">
        <v>2791650</v>
      </c>
      <c r="O123" s="81">
        <v>2791650</v>
      </c>
      <c r="P123" s="81">
        <v>2791650</v>
      </c>
    </row>
    <row r="124" spans="1:16" x14ac:dyDescent="0.25">
      <c r="A124" t="str">
        <f t="shared" si="2"/>
        <v>A-08-05-01-00320</v>
      </c>
      <c r="B124" s="78" t="s">
        <v>351</v>
      </c>
      <c r="C124" s="79" t="s">
        <v>12</v>
      </c>
      <c r="D124" s="79" t="s">
        <v>125</v>
      </c>
      <c r="E124" s="80" t="s">
        <v>352</v>
      </c>
      <c r="F124" s="81">
        <v>232951659</v>
      </c>
      <c r="G124" s="81">
        <v>0</v>
      </c>
      <c r="H124" s="81">
        <v>0</v>
      </c>
      <c r="I124" s="81">
        <v>232951659</v>
      </c>
      <c r="J124" s="81">
        <v>0</v>
      </c>
      <c r="K124" s="81">
        <v>0</v>
      </c>
      <c r="L124" s="81">
        <v>232951659</v>
      </c>
      <c r="M124" s="81">
        <v>0</v>
      </c>
      <c r="N124" s="81">
        <v>0</v>
      </c>
      <c r="O124" s="81">
        <v>0</v>
      </c>
      <c r="P124" s="81">
        <v>0</v>
      </c>
    </row>
    <row r="125" spans="1:16" ht="22.5" x14ac:dyDescent="0.25">
      <c r="A125" t="str">
        <f t="shared" si="2"/>
        <v>A-08-05-02-00120</v>
      </c>
      <c r="B125" s="78" t="s">
        <v>353</v>
      </c>
      <c r="C125" s="79" t="s">
        <v>12</v>
      </c>
      <c r="D125" s="79" t="s">
        <v>125</v>
      </c>
      <c r="E125" s="80" t="s">
        <v>354</v>
      </c>
      <c r="F125" s="81">
        <v>94143205</v>
      </c>
      <c r="G125" s="81">
        <v>0</v>
      </c>
      <c r="H125" s="81">
        <v>0</v>
      </c>
      <c r="I125" s="81">
        <v>94143205</v>
      </c>
      <c r="J125" s="81">
        <v>0</v>
      </c>
      <c r="K125" s="81">
        <v>24417000</v>
      </c>
      <c r="L125" s="81">
        <v>69726205</v>
      </c>
      <c r="M125" s="81">
        <v>24417000</v>
      </c>
      <c r="N125" s="81">
        <v>24417000</v>
      </c>
      <c r="O125" s="81">
        <v>0</v>
      </c>
      <c r="P125" s="81">
        <v>0</v>
      </c>
    </row>
    <row r="126" spans="1:16" ht="67.5" x14ac:dyDescent="0.25">
      <c r="A126" t="str">
        <f t="shared" si="2"/>
        <v>C-1204-0800-3-10306A-1204020-0220</v>
      </c>
      <c r="B126" s="78" t="s">
        <v>264</v>
      </c>
      <c r="C126" s="79" t="s">
        <v>12</v>
      </c>
      <c r="D126" s="79" t="s">
        <v>125</v>
      </c>
      <c r="E126" s="80" t="s">
        <v>265</v>
      </c>
      <c r="F126" s="81">
        <v>1769469500</v>
      </c>
      <c r="G126" s="81">
        <v>0</v>
      </c>
      <c r="H126" s="81">
        <v>0</v>
      </c>
      <c r="I126" s="81">
        <v>1769469500</v>
      </c>
      <c r="J126" s="81">
        <v>0</v>
      </c>
      <c r="K126" s="81">
        <v>1769088800</v>
      </c>
      <c r="L126" s="81">
        <v>380700</v>
      </c>
      <c r="M126" s="81">
        <v>1755319218</v>
      </c>
      <c r="N126" s="81">
        <v>951059376.98000002</v>
      </c>
      <c r="O126" s="81">
        <v>945960786.98000002</v>
      </c>
      <c r="P126" s="81">
        <v>942837546.98000002</v>
      </c>
    </row>
    <row r="127" spans="1:16" ht="112.5" x14ac:dyDescent="0.25">
      <c r="A127" t="str">
        <f t="shared" si="2"/>
        <v>C-1204-0800-3-10306A-1204007-0220</v>
      </c>
      <c r="B127" s="78" t="s">
        <v>262</v>
      </c>
      <c r="C127" s="79" t="s">
        <v>12</v>
      </c>
      <c r="D127" s="79" t="s">
        <v>125</v>
      </c>
      <c r="E127" s="80" t="s">
        <v>263</v>
      </c>
      <c r="F127" s="81">
        <v>5013177800</v>
      </c>
      <c r="G127" s="81">
        <v>0</v>
      </c>
      <c r="H127" s="81">
        <v>131169807</v>
      </c>
      <c r="I127" s="81">
        <v>4882007993</v>
      </c>
      <c r="J127" s="81">
        <v>0</v>
      </c>
      <c r="K127" s="81">
        <v>4882007993</v>
      </c>
      <c r="L127" s="81">
        <v>0</v>
      </c>
      <c r="M127" s="81">
        <v>4778358741</v>
      </c>
      <c r="N127" s="81">
        <v>3551066279</v>
      </c>
      <c r="O127" s="81">
        <v>3507323139</v>
      </c>
      <c r="P127" s="81">
        <v>3484441009</v>
      </c>
    </row>
    <row r="128" spans="1:16" ht="67.5" x14ac:dyDescent="0.25">
      <c r="A128" t="str">
        <f t="shared" si="2"/>
        <v>C-1204-0800-3-10306A-1204019-0220</v>
      </c>
      <c r="B128" s="78" t="s">
        <v>260</v>
      </c>
      <c r="C128" s="79" t="s">
        <v>12</v>
      </c>
      <c r="D128" s="79" t="s">
        <v>125</v>
      </c>
      <c r="E128" s="80" t="s">
        <v>261</v>
      </c>
      <c r="F128" s="81">
        <v>2050483800</v>
      </c>
      <c r="G128" s="81">
        <v>0</v>
      </c>
      <c r="H128" s="81">
        <v>334102653</v>
      </c>
      <c r="I128" s="81">
        <v>1716381147</v>
      </c>
      <c r="J128" s="81">
        <v>0</v>
      </c>
      <c r="K128" s="81">
        <v>1716381147</v>
      </c>
      <c r="L128" s="81">
        <v>0</v>
      </c>
      <c r="M128" s="81">
        <v>1710298227</v>
      </c>
      <c r="N128" s="81">
        <v>1103820992</v>
      </c>
      <c r="O128" s="81">
        <v>1084171142</v>
      </c>
      <c r="P128" s="81">
        <v>1084171142</v>
      </c>
    </row>
    <row r="129" spans="1:16" ht="90" x14ac:dyDescent="0.25">
      <c r="A129" t="str">
        <f t="shared" ref="A129:A191" si="3">CONCATENATE(B129,C129)</f>
        <v>C-1204-0800-3-10306A-1204008-0220</v>
      </c>
      <c r="B129" s="78" t="s">
        <v>266</v>
      </c>
      <c r="C129" s="79" t="s">
        <v>12</v>
      </c>
      <c r="D129" s="79" t="s">
        <v>125</v>
      </c>
      <c r="E129" s="80" t="s">
        <v>267</v>
      </c>
      <c r="F129" s="81">
        <v>1116491100</v>
      </c>
      <c r="G129" s="81">
        <v>0</v>
      </c>
      <c r="H129" s="81">
        <v>148255542</v>
      </c>
      <c r="I129" s="81">
        <v>968235558</v>
      </c>
      <c r="J129" s="81">
        <v>0</v>
      </c>
      <c r="K129" s="81">
        <v>968235558</v>
      </c>
      <c r="L129" s="81">
        <v>0</v>
      </c>
      <c r="M129" s="81">
        <v>964531736</v>
      </c>
      <c r="N129" s="81">
        <v>666576818</v>
      </c>
      <c r="O129" s="81">
        <v>660330338</v>
      </c>
      <c r="P129" s="81">
        <v>660330338</v>
      </c>
    </row>
    <row r="130" spans="1:16" ht="78.75" x14ac:dyDescent="0.25">
      <c r="A130" t="str">
        <f t="shared" si="3"/>
        <v>C-1204-0800-3-10306A-1204006-0220</v>
      </c>
      <c r="B130" s="78" t="s">
        <v>268</v>
      </c>
      <c r="C130" s="79" t="s">
        <v>12</v>
      </c>
      <c r="D130" s="79" t="s">
        <v>125</v>
      </c>
      <c r="E130" s="80" t="s">
        <v>269</v>
      </c>
      <c r="F130" s="81">
        <v>5120946400</v>
      </c>
      <c r="G130" s="81">
        <v>0</v>
      </c>
      <c r="H130" s="81">
        <v>6323741</v>
      </c>
      <c r="I130" s="81">
        <v>5114622659</v>
      </c>
      <c r="J130" s="81">
        <v>0</v>
      </c>
      <c r="K130" s="81">
        <v>5073173490</v>
      </c>
      <c r="L130" s="81">
        <v>41449169</v>
      </c>
      <c r="M130" s="81">
        <v>4985804575</v>
      </c>
      <c r="N130" s="81">
        <v>3698256655</v>
      </c>
      <c r="O130" s="81">
        <v>3590038525</v>
      </c>
      <c r="P130" s="81">
        <v>3507974214</v>
      </c>
    </row>
    <row r="131" spans="1:16" ht="90" x14ac:dyDescent="0.25">
      <c r="A131" t="str">
        <f t="shared" si="3"/>
        <v>C-1209-0800-15-10305B-1209007-0220</v>
      </c>
      <c r="B131" s="78" t="s">
        <v>306</v>
      </c>
      <c r="C131" s="79" t="s">
        <v>12</v>
      </c>
      <c r="D131" s="79" t="s">
        <v>125</v>
      </c>
      <c r="E131" s="80" t="s">
        <v>307</v>
      </c>
      <c r="F131" s="81">
        <v>170173255</v>
      </c>
      <c r="G131" s="81">
        <v>48554220</v>
      </c>
      <c r="H131" s="81">
        <v>0</v>
      </c>
      <c r="I131" s="81">
        <v>218727475</v>
      </c>
      <c r="J131" s="81">
        <v>0</v>
      </c>
      <c r="K131" s="81">
        <v>208296300</v>
      </c>
      <c r="L131" s="81">
        <v>10431175</v>
      </c>
      <c r="M131" s="81">
        <v>208296300</v>
      </c>
      <c r="N131" s="81">
        <v>92230905</v>
      </c>
      <c r="O131" s="81">
        <v>92230905</v>
      </c>
      <c r="P131" s="81">
        <v>92230905</v>
      </c>
    </row>
    <row r="132" spans="1:16" ht="112.5" x14ac:dyDescent="0.25">
      <c r="A132" t="str">
        <f t="shared" si="3"/>
        <v>C-1209-0800-15-10305B-1209002-0220</v>
      </c>
      <c r="B132" s="78" t="s">
        <v>308</v>
      </c>
      <c r="C132" s="79" t="s">
        <v>12</v>
      </c>
      <c r="D132" s="79" t="s">
        <v>125</v>
      </c>
      <c r="E132" s="80" t="s">
        <v>309</v>
      </c>
      <c r="F132" s="81">
        <v>8016252043</v>
      </c>
      <c r="G132" s="81">
        <v>0</v>
      </c>
      <c r="H132" s="81">
        <v>3093133028</v>
      </c>
      <c r="I132" s="81">
        <v>4923119015</v>
      </c>
      <c r="J132" s="81">
        <v>0</v>
      </c>
      <c r="K132" s="81">
        <v>4757414726</v>
      </c>
      <c r="L132" s="81">
        <v>165704289</v>
      </c>
      <c r="M132" s="81">
        <v>4612282380</v>
      </c>
      <c r="N132" s="81">
        <v>3227684798</v>
      </c>
      <c r="O132" s="81">
        <v>3131061728</v>
      </c>
      <c r="P132" s="81">
        <v>3089990048</v>
      </c>
    </row>
    <row r="133" spans="1:16" ht="22.5" x14ac:dyDescent="0.25">
      <c r="A133" t="str">
        <f t="shared" si="3"/>
        <v>C-1209-0800-15-10305B-1209002-022214</v>
      </c>
      <c r="B133" s="78" t="s">
        <v>325</v>
      </c>
      <c r="C133" s="79" t="s">
        <v>96</v>
      </c>
      <c r="D133" s="79" t="s">
        <v>125</v>
      </c>
      <c r="E133" s="80" t="s">
        <v>326</v>
      </c>
      <c r="F133" s="81">
        <v>5550342091</v>
      </c>
      <c r="G133" s="81">
        <v>424181578</v>
      </c>
      <c r="H133" s="81">
        <v>0</v>
      </c>
      <c r="I133" s="81">
        <v>5974523669</v>
      </c>
      <c r="J133" s="81">
        <v>0</v>
      </c>
      <c r="K133" s="81">
        <v>3975000001</v>
      </c>
      <c r="L133" s="81">
        <v>1999523668</v>
      </c>
      <c r="M133" s="81">
        <v>3975000001</v>
      </c>
      <c r="N133" s="81">
        <v>198750000</v>
      </c>
      <c r="O133" s="81">
        <v>0</v>
      </c>
      <c r="P133" s="81">
        <v>0</v>
      </c>
    </row>
    <row r="134" spans="1:16" ht="45" x14ac:dyDescent="0.25">
      <c r="A134" t="str">
        <f t="shared" si="3"/>
        <v>C-1209-0800-15-10305B-1209002-022314</v>
      </c>
      <c r="B134" s="78" t="s">
        <v>327</v>
      </c>
      <c r="C134" s="79" t="s">
        <v>96</v>
      </c>
      <c r="D134" s="79" t="s">
        <v>125</v>
      </c>
      <c r="E134" s="80" t="s">
        <v>328</v>
      </c>
      <c r="F134" s="81">
        <v>2134818236</v>
      </c>
      <c r="G134" s="81">
        <v>0</v>
      </c>
      <c r="H134" s="81">
        <v>456020378</v>
      </c>
      <c r="I134" s="81">
        <v>1678797858</v>
      </c>
      <c r="J134" s="81">
        <v>0</v>
      </c>
      <c r="K134" s="81">
        <v>1432002866.6600001</v>
      </c>
      <c r="L134" s="81">
        <v>246794991.34</v>
      </c>
      <c r="M134" s="81">
        <v>1007058596.67</v>
      </c>
      <c r="N134" s="81">
        <v>334159304.66000003</v>
      </c>
      <c r="O134" s="81">
        <v>326885971.32999998</v>
      </c>
      <c r="P134" s="81">
        <v>294070658</v>
      </c>
    </row>
    <row r="135" spans="1:16" ht="22.5" x14ac:dyDescent="0.25">
      <c r="A135" t="str">
        <f t="shared" si="3"/>
        <v>C-1209-0800-15-10305B-1209007-022414</v>
      </c>
      <c r="B135" s="78" t="s">
        <v>329</v>
      </c>
      <c r="C135" s="79" t="s">
        <v>96</v>
      </c>
      <c r="D135" s="79" t="s">
        <v>125</v>
      </c>
      <c r="E135" s="80" t="s">
        <v>330</v>
      </c>
      <c r="F135" s="81">
        <v>1153639868</v>
      </c>
      <c r="G135" s="81">
        <v>31838800</v>
      </c>
      <c r="H135" s="81">
        <v>0</v>
      </c>
      <c r="I135" s="81">
        <v>1185478668</v>
      </c>
      <c r="J135" s="81">
        <v>0</v>
      </c>
      <c r="K135" s="81">
        <v>917189994.20000005</v>
      </c>
      <c r="L135" s="81">
        <v>268288673.80000001</v>
      </c>
      <c r="M135" s="81">
        <v>728268348.20000005</v>
      </c>
      <c r="N135" s="81">
        <v>497789214.19999999</v>
      </c>
      <c r="O135" s="81">
        <v>493543161.19999999</v>
      </c>
      <c r="P135" s="81">
        <v>409433534.19999999</v>
      </c>
    </row>
    <row r="136" spans="1:16" ht="22.5" x14ac:dyDescent="0.25">
      <c r="A136" t="str">
        <f t="shared" si="3"/>
        <v>C-1209-0800-15-10305B-1209002-023214</v>
      </c>
      <c r="B136" s="78" t="s">
        <v>331</v>
      </c>
      <c r="C136" s="79" t="s">
        <v>96</v>
      </c>
      <c r="D136" s="79" t="s">
        <v>125</v>
      </c>
      <c r="E136" s="80" t="s">
        <v>332</v>
      </c>
      <c r="F136" s="81">
        <v>2983984225</v>
      </c>
      <c r="G136" s="81">
        <v>0</v>
      </c>
      <c r="H136" s="81">
        <v>505499100</v>
      </c>
      <c r="I136" s="81">
        <v>2478485125</v>
      </c>
      <c r="J136" s="81">
        <v>0</v>
      </c>
      <c r="K136" s="81">
        <v>2319444805</v>
      </c>
      <c r="L136" s="81">
        <v>159040320</v>
      </c>
      <c r="M136" s="81">
        <v>446988919</v>
      </c>
      <c r="N136" s="81">
        <v>0</v>
      </c>
      <c r="O136" s="81">
        <v>0</v>
      </c>
      <c r="P136" s="81">
        <v>0</v>
      </c>
    </row>
    <row r="137" spans="1:16" ht="45" x14ac:dyDescent="0.25">
      <c r="A137" t="str">
        <f t="shared" si="3"/>
        <v>C-1209-0800-15-10305B-1209002-023314</v>
      </c>
      <c r="B137" s="78" t="s">
        <v>333</v>
      </c>
      <c r="C137" s="79" t="s">
        <v>96</v>
      </c>
      <c r="D137" s="79" t="s">
        <v>125</v>
      </c>
      <c r="E137" s="80" t="s">
        <v>334</v>
      </c>
      <c r="F137" s="81">
        <v>177215580</v>
      </c>
      <c r="G137" s="81">
        <v>505499100</v>
      </c>
      <c r="H137" s="81">
        <v>0</v>
      </c>
      <c r="I137" s="81">
        <v>682714680</v>
      </c>
      <c r="J137" s="81">
        <v>0</v>
      </c>
      <c r="K137" s="81">
        <v>519529558</v>
      </c>
      <c r="L137" s="81">
        <v>163185122</v>
      </c>
      <c r="M137" s="81">
        <v>352536958</v>
      </c>
      <c r="N137" s="81">
        <v>124634396</v>
      </c>
      <c r="O137" s="81">
        <v>124634396</v>
      </c>
      <c r="P137" s="81">
        <v>99826346</v>
      </c>
    </row>
    <row r="138" spans="1:16" ht="78.75" x14ac:dyDescent="0.25">
      <c r="A138" t="str">
        <f t="shared" si="3"/>
        <v>C-1209-0800-17-53105B-1209004-0220</v>
      </c>
      <c r="B138" s="78" t="s">
        <v>312</v>
      </c>
      <c r="C138" s="79" t="s">
        <v>12</v>
      </c>
      <c r="D138" s="79" t="s">
        <v>125</v>
      </c>
      <c r="E138" s="80" t="s">
        <v>313</v>
      </c>
      <c r="F138" s="81">
        <v>14913937348</v>
      </c>
      <c r="G138" s="81">
        <v>10549145473</v>
      </c>
      <c r="H138" s="81">
        <v>0</v>
      </c>
      <c r="I138" s="81">
        <v>25463082821</v>
      </c>
      <c r="J138" s="81">
        <v>0</v>
      </c>
      <c r="K138" s="81">
        <v>20810540005</v>
      </c>
      <c r="L138" s="81">
        <v>4652542816</v>
      </c>
      <c r="M138" s="81">
        <v>20601586148</v>
      </c>
      <c r="N138" s="81">
        <v>1396672544.0799999</v>
      </c>
      <c r="O138" s="81">
        <v>1396672544.0799999</v>
      </c>
      <c r="P138" s="81">
        <v>1386149440.72</v>
      </c>
    </row>
    <row r="139" spans="1:16" ht="78.75" x14ac:dyDescent="0.25">
      <c r="A139" t="str">
        <f t="shared" si="3"/>
        <v>C-1209-0800-17-53105B-1209005-0220</v>
      </c>
      <c r="B139" s="78" t="s">
        <v>314</v>
      </c>
      <c r="C139" s="79" t="s">
        <v>12</v>
      </c>
      <c r="D139" s="79" t="s">
        <v>125</v>
      </c>
      <c r="E139" s="80" t="s">
        <v>315</v>
      </c>
      <c r="F139" s="81">
        <v>1800451810</v>
      </c>
      <c r="G139" s="81">
        <v>0</v>
      </c>
      <c r="H139" s="81">
        <v>1800451810</v>
      </c>
      <c r="I139" s="81">
        <v>0</v>
      </c>
      <c r="J139" s="81">
        <v>0</v>
      </c>
      <c r="K139" s="81">
        <v>0</v>
      </c>
      <c r="L139" s="81">
        <v>0</v>
      </c>
      <c r="M139" s="81">
        <v>0</v>
      </c>
      <c r="N139" s="81">
        <v>0</v>
      </c>
      <c r="O139" s="81">
        <v>0</v>
      </c>
      <c r="P139" s="81">
        <v>0</v>
      </c>
    </row>
    <row r="140" spans="1:16" ht="67.5" x14ac:dyDescent="0.25">
      <c r="A140" t="str">
        <f t="shared" si="3"/>
        <v>C-1209-0800-17-53105B-1209008-0220</v>
      </c>
      <c r="B140" s="78" t="s">
        <v>310</v>
      </c>
      <c r="C140" s="79" t="s">
        <v>12</v>
      </c>
      <c r="D140" s="79" t="s">
        <v>125</v>
      </c>
      <c r="E140" s="80" t="s">
        <v>311</v>
      </c>
      <c r="F140" s="81">
        <v>4039395194</v>
      </c>
      <c r="G140" s="81">
        <v>0</v>
      </c>
      <c r="H140" s="81">
        <v>1693994193</v>
      </c>
      <c r="I140" s="81">
        <v>2345401001</v>
      </c>
      <c r="J140" s="81">
        <v>0</v>
      </c>
      <c r="K140" s="81">
        <v>0</v>
      </c>
      <c r="L140" s="81">
        <v>2345401001</v>
      </c>
      <c r="M140" s="81">
        <v>0</v>
      </c>
      <c r="N140" s="81">
        <v>0</v>
      </c>
      <c r="O140" s="81">
        <v>0</v>
      </c>
      <c r="P140" s="81">
        <v>0</v>
      </c>
    </row>
    <row r="141" spans="1:16" ht="78.75" x14ac:dyDescent="0.25">
      <c r="A141" t="str">
        <f t="shared" si="3"/>
        <v>C-1209-0800-17-53105B-1209006-0220</v>
      </c>
      <c r="B141" s="78" t="s">
        <v>316</v>
      </c>
      <c r="C141" s="79" t="s">
        <v>12</v>
      </c>
      <c r="D141" s="79" t="s">
        <v>125</v>
      </c>
      <c r="E141" s="80" t="s">
        <v>317</v>
      </c>
      <c r="F141" s="81">
        <v>12783000779</v>
      </c>
      <c r="G141" s="81">
        <v>0</v>
      </c>
      <c r="H141" s="81">
        <v>7054699470</v>
      </c>
      <c r="I141" s="81">
        <v>5728301309</v>
      </c>
      <c r="J141" s="81">
        <v>0</v>
      </c>
      <c r="K141" s="81">
        <v>2404352847</v>
      </c>
      <c r="L141" s="81">
        <v>3323948462</v>
      </c>
      <c r="M141" s="81">
        <v>1492563464</v>
      </c>
      <c r="N141" s="81">
        <v>26350539</v>
      </c>
      <c r="O141" s="81">
        <v>26350539</v>
      </c>
      <c r="P141" s="81">
        <v>26063814</v>
      </c>
    </row>
    <row r="142" spans="1:16" ht="78.75" x14ac:dyDescent="0.25">
      <c r="A142" t="str">
        <f t="shared" si="3"/>
        <v>C-1299-0800-8-10305C-1299064-0220</v>
      </c>
      <c r="B142" s="78" t="s">
        <v>274</v>
      </c>
      <c r="C142" s="79" t="s">
        <v>12</v>
      </c>
      <c r="D142" s="79" t="s">
        <v>125</v>
      </c>
      <c r="E142" s="80" t="s">
        <v>275</v>
      </c>
      <c r="F142" s="81">
        <v>1363720000</v>
      </c>
      <c r="G142" s="81">
        <v>0</v>
      </c>
      <c r="H142" s="81">
        <v>0</v>
      </c>
      <c r="I142" s="81">
        <v>1363720000</v>
      </c>
      <c r="J142" s="81">
        <v>0</v>
      </c>
      <c r="K142" s="81">
        <v>1363720000</v>
      </c>
      <c r="L142" s="81">
        <v>0</v>
      </c>
      <c r="M142" s="81">
        <v>1363720000</v>
      </c>
      <c r="N142" s="81">
        <v>0</v>
      </c>
      <c r="O142" s="81">
        <v>0</v>
      </c>
      <c r="P142" s="81">
        <v>0</v>
      </c>
    </row>
    <row r="143" spans="1:16" ht="67.5" x14ac:dyDescent="0.25">
      <c r="A143" t="str">
        <f t="shared" si="3"/>
        <v>C-1299-0800-8-10305C-1299065-0220</v>
      </c>
      <c r="B143" s="78" t="s">
        <v>272</v>
      </c>
      <c r="C143" s="79" t="s">
        <v>12</v>
      </c>
      <c r="D143" s="79" t="s">
        <v>125</v>
      </c>
      <c r="E143" s="80" t="s">
        <v>273</v>
      </c>
      <c r="F143" s="81">
        <v>52721432083</v>
      </c>
      <c r="G143" s="81">
        <v>0</v>
      </c>
      <c r="H143" s="81">
        <v>0</v>
      </c>
      <c r="I143" s="81">
        <v>52721432083</v>
      </c>
      <c r="J143" s="81">
        <v>0</v>
      </c>
      <c r="K143" s="81">
        <v>49945294615.800003</v>
      </c>
      <c r="L143" s="81">
        <v>2776137467.1999998</v>
      </c>
      <c r="M143" s="81">
        <v>39364364913.580002</v>
      </c>
      <c r="N143" s="81">
        <v>32320197750.650002</v>
      </c>
      <c r="O143" s="81">
        <v>32310472200.650002</v>
      </c>
      <c r="P143" s="81">
        <v>32310472200.650002</v>
      </c>
    </row>
    <row r="144" spans="1:16" ht="67.5" x14ac:dyDescent="0.25">
      <c r="A144" t="str">
        <f t="shared" si="3"/>
        <v>C-1299-0800-8-10305C-1299063-0220</v>
      </c>
      <c r="B144" s="78" t="s">
        <v>270</v>
      </c>
      <c r="C144" s="79" t="s">
        <v>12</v>
      </c>
      <c r="D144" s="79" t="s">
        <v>125</v>
      </c>
      <c r="E144" s="80" t="s">
        <v>271</v>
      </c>
      <c r="F144" s="81">
        <v>9234612578</v>
      </c>
      <c r="G144" s="81">
        <v>0</v>
      </c>
      <c r="H144" s="81">
        <v>0</v>
      </c>
      <c r="I144" s="81">
        <v>9234612578</v>
      </c>
      <c r="J144" s="81">
        <v>0</v>
      </c>
      <c r="K144" s="81">
        <v>8906835750</v>
      </c>
      <c r="L144" s="81">
        <v>327776828</v>
      </c>
      <c r="M144" s="81">
        <v>6230394731</v>
      </c>
      <c r="N144" s="81">
        <v>3339340179</v>
      </c>
      <c r="O144" s="81">
        <v>3305069559</v>
      </c>
      <c r="P144" s="81">
        <v>3238898769</v>
      </c>
    </row>
    <row r="145" spans="1:16" ht="56.25" x14ac:dyDescent="0.25">
      <c r="A145" t="str">
        <f t="shared" si="3"/>
        <v>C-1299-0800-9-10305C-1299052-0220</v>
      </c>
      <c r="B145" s="78" t="s">
        <v>278</v>
      </c>
      <c r="C145" s="79" t="s">
        <v>12</v>
      </c>
      <c r="D145" s="79" t="s">
        <v>125</v>
      </c>
      <c r="E145" s="80" t="s">
        <v>279</v>
      </c>
      <c r="F145" s="81">
        <v>19347712281</v>
      </c>
      <c r="G145" s="81">
        <v>0</v>
      </c>
      <c r="H145" s="81">
        <v>1980418578</v>
      </c>
      <c r="I145" s="81">
        <v>17367293703</v>
      </c>
      <c r="J145" s="81">
        <v>0</v>
      </c>
      <c r="K145" s="81">
        <v>17123919393</v>
      </c>
      <c r="L145" s="81">
        <v>243374310</v>
      </c>
      <c r="M145" s="81">
        <v>16548662170</v>
      </c>
      <c r="N145" s="81">
        <v>6688510474.3500004</v>
      </c>
      <c r="O145" s="81">
        <v>6502483009.3500004</v>
      </c>
      <c r="P145" s="81">
        <v>6319624993.3500004</v>
      </c>
    </row>
    <row r="146" spans="1:16" ht="56.25" x14ac:dyDescent="0.25">
      <c r="A146" t="str">
        <f t="shared" si="3"/>
        <v>C-1299-0800-9-10305C-1299054-0220</v>
      </c>
      <c r="B146" s="78" t="s">
        <v>276</v>
      </c>
      <c r="C146" s="79" t="s">
        <v>12</v>
      </c>
      <c r="D146" s="79" t="s">
        <v>125</v>
      </c>
      <c r="E146" s="80" t="s">
        <v>277</v>
      </c>
      <c r="F146" s="81">
        <v>877588665</v>
      </c>
      <c r="G146" s="81">
        <v>0</v>
      </c>
      <c r="H146" s="81">
        <v>101194288</v>
      </c>
      <c r="I146" s="81">
        <v>776394377</v>
      </c>
      <c r="J146" s="81">
        <v>0</v>
      </c>
      <c r="K146" s="81">
        <v>645206350</v>
      </c>
      <c r="L146" s="81">
        <v>131188027</v>
      </c>
      <c r="M146" s="81">
        <v>608901694</v>
      </c>
      <c r="N146" s="81">
        <v>434363517</v>
      </c>
      <c r="O146" s="81">
        <v>417412947</v>
      </c>
      <c r="P146" s="81">
        <v>404573817</v>
      </c>
    </row>
    <row r="147" spans="1:16" ht="90" x14ac:dyDescent="0.25">
      <c r="A147" t="str">
        <f t="shared" si="3"/>
        <v>C-1299-0800-10-53105B-1299060-0220</v>
      </c>
      <c r="B147" s="78" t="s">
        <v>280</v>
      </c>
      <c r="C147" s="79" t="s">
        <v>12</v>
      </c>
      <c r="D147" s="79" t="s">
        <v>125</v>
      </c>
      <c r="E147" s="80" t="s">
        <v>281</v>
      </c>
      <c r="F147" s="81">
        <v>546944061</v>
      </c>
      <c r="G147" s="81">
        <v>0</v>
      </c>
      <c r="H147" s="81">
        <v>0</v>
      </c>
      <c r="I147" s="81">
        <v>546944061</v>
      </c>
      <c r="J147" s="81">
        <v>0</v>
      </c>
      <c r="K147" s="81">
        <v>518163373</v>
      </c>
      <c r="L147" s="81">
        <v>28780688</v>
      </c>
      <c r="M147" s="81">
        <v>467549155</v>
      </c>
      <c r="N147" s="81">
        <v>378186007</v>
      </c>
      <c r="O147" s="81">
        <v>378186007</v>
      </c>
      <c r="P147" s="81">
        <v>370048447</v>
      </c>
    </row>
    <row r="148" spans="1:16" ht="90" x14ac:dyDescent="0.25">
      <c r="A148" t="str">
        <f t="shared" si="3"/>
        <v>C-1299-0800-10-53105B-1299055-0220</v>
      </c>
      <c r="B148" s="78" t="s">
        <v>284</v>
      </c>
      <c r="C148" s="79" t="s">
        <v>12</v>
      </c>
      <c r="D148" s="79" t="s">
        <v>125</v>
      </c>
      <c r="E148" s="80" t="s">
        <v>285</v>
      </c>
      <c r="F148" s="81">
        <v>495464115</v>
      </c>
      <c r="G148" s="81">
        <v>0</v>
      </c>
      <c r="H148" s="81">
        <v>0</v>
      </c>
      <c r="I148" s="81">
        <v>495464115</v>
      </c>
      <c r="J148" s="81">
        <v>0</v>
      </c>
      <c r="K148" s="81">
        <v>494858336</v>
      </c>
      <c r="L148" s="81">
        <v>605779</v>
      </c>
      <c r="M148" s="81">
        <v>455660102</v>
      </c>
      <c r="N148" s="81">
        <v>281260915</v>
      </c>
      <c r="O148" s="81">
        <v>281260915</v>
      </c>
      <c r="P148" s="81">
        <v>281260915</v>
      </c>
    </row>
    <row r="149" spans="1:16" ht="101.25" x14ac:dyDescent="0.25">
      <c r="A149" t="str">
        <f t="shared" si="3"/>
        <v>C-1299-0800-10-53105B-1299072-0220</v>
      </c>
      <c r="B149" s="78" t="s">
        <v>282</v>
      </c>
      <c r="C149" s="79" t="s">
        <v>12</v>
      </c>
      <c r="D149" s="79" t="s">
        <v>125</v>
      </c>
      <c r="E149" s="80" t="s">
        <v>283</v>
      </c>
      <c r="F149" s="81">
        <v>457591824</v>
      </c>
      <c r="G149" s="81">
        <v>0</v>
      </c>
      <c r="H149" s="81">
        <v>0</v>
      </c>
      <c r="I149" s="81">
        <v>457591824</v>
      </c>
      <c r="J149" s="81">
        <v>0</v>
      </c>
      <c r="K149" s="81">
        <v>446768117</v>
      </c>
      <c r="L149" s="81">
        <v>10823707</v>
      </c>
      <c r="M149" s="81">
        <v>426834914</v>
      </c>
      <c r="N149" s="81">
        <v>304286411</v>
      </c>
      <c r="O149" s="81">
        <v>304286411</v>
      </c>
      <c r="P149" s="81">
        <v>288011291</v>
      </c>
    </row>
    <row r="150" spans="1:16" x14ac:dyDescent="0.25">
      <c r="A150" t="str">
        <f t="shared" si="3"/>
        <v/>
      </c>
      <c r="B150" s="78" t="s">
        <v>0</v>
      </c>
      <c r="C150" s="79" t="s">
        <v>0</v>
      </c>
      <c r="D150" s="79" t="s">
        <v>0</v>
      </c>
      <c r="E150" s="80" t="s">
        <v>0</v>
      </c>
      <c r="F150" s="81">
        <v>631107239500</v>
      </c>
      <c r="G150" s="81">
        <v>55265390775</v>
      </c>
      <c r="H150" s="81">
        <v>130299749621</v>
      </c>
      <c r="I150" s="81">
        <v>556072880654</v>
      </c>
      <c r="J150" s="81">
        <v>0</v>
      </c>
      <c r="K150" s="81">
        <v>469808317035.20001</v>
      </c>
      <c r="L150" s="81">
        <v>86264563618.800003</v>
      </c>
      <c r="M150" s="81">
        <v>440417315217.08002</v>
      </c>
      <c r="N150" s="81">
        <v>341359741578.53998</v>
      </c>
      <c r="O150" s="81">
        <v>339540045045.21002</v>
      </c>
      <c r="P150" s="81">
        <v>337385873353.52002</v>
      </c>
    </row>
    <row r="151" spans="1:16" x14ac:dyDescent="0.25">
      <c r="A151" t="str">
        <f t="shared" si="3"/>
        <v/>
      </c>
      <c r="B151" s="78" t="s">
        <v>0</v>
      </c>
      <c r="C151" s="79" t="s">
        <v>0</v>
      </c>
      <c r="D151" s="79" t="s">
        <v>0</v>
      </c>
      <c r="E151" s="80" t="s">
        <v>0</v>
      </c>
      <c r="F151" s="82" t="s">
        <v>0</v>
      </c>
      <c r="G151" s="82" t="s">
        <v>0</v>
      </c>
      <c r="H151" s="82" t="s">
        <v>0</v>
      </c>
      <c r="I151" s="82" t="s">
        <v>0</v>
      </c>
      <c r="J151" s="82" t="s">
        <v>0</v>
      </c>
      <c r="K151" s="82" t="s">
        <v>0</v>
      </c>
      <c r="L151" s="82" t="s">
        <v>0</v>
      </c>
      <c r="M151" s="82" t="s">
        <v>0</v>
      </c>
      <c r="N151" s="82" t="s">
        <v>0</v>
      </c>
      <c r="O151" s="82" t="s">
        <v>0</v>
      </c>
      <c r="P151" s="82" t="s">
        <v>0</v>
      </c>
    </row>
    <row r="152" spans="1:16" x14ac:dyDescent="0.25">
      <c r="A152" t="str">
        <f t="shared" si="3"/>
        <v/>
      </c>
      <c r="B152" s="9"/>
      <c r="C152" s="10"/>
      <c r="D152" s="10"/>
      <c r="E152" s="11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</row>
    <row r="153" spans="1:16" x14ac:dyDescent="0.25">
      <c r="A153" t="str">
        <f t="shared" si="3"/>
        <v/>
      </c>
      <c r="B153" s="9"/>
      <c r="C153" s="10"/>
      <c r="D153" s="10"/>
      <c r="E153" s="11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</row>
    <row r="154" spans="1:16" x14ac:dyDescent="0.25">
      <c r="A154" t="str">
        <f t="shared" si="3"/>
        <v/>
      </c>
      <c r="B154" s="62"/>
      <c r="C154" s="63"/>
      <c r="D154" s="63"/>
      <c r="E154" s="64"/>
      <c r="F154" s="65"/>
      <c r="G154" s="65"/>
      <c r="H154" s="65"/>
      <c r="I154" s="65"/>
      <c r="J154" s="65"/>
      <c r="K154" s="65"/>
      <c r="L154" s="65"/>
      <c r="M154" s="65"/>
      <c r="N154" s="65"/>
      <c r="O154" s="65"/>
      <c r="P154" s="65"/>
    </row>
    <row r="155" spans="1:16" x14ac:dyDescent="0.25">
      <c r="A155" t="str">
        <f t="shared" si="3"/>
        <v/>
      </c>
      <c r="B155" s="62"/>
      <c r="C155" s="63"/>
      <c r="D155" s="63"/>
      <c r="E155" s="64"/>
      <c r="F155" s="65"/>
      <c r="G155" s="65"/>
      <c r="H155" s="65"/>
      <c r="I155" s="65"/>
      <c r="J155" s="65"/>
      <c r="K155" s="65"/>
      <c r="L155" s="65"/>
      <c r="M155" s="65"/>
      <c r="N155" s="65"/>
      <c r="O155" s="65"/>
      <c r="P155" s="65"/>
    </row>
    <row r="156" spans="1:16" x14ac:dyDescent="0.25">
      <c r="A156" t="str">
        <f t="shared" si="3"/>
        <v/>
      </c>
      <c r="B156" s="62"/>
      <c r="C156" s="63"/>
      <c r="D156" s="63"/>
      <c r="E156" s="64"/>
      <c r="F156" s="65"/>
      <c r="G156" s="65"/>
      <c r="H156" s="65"/>
      <c r="I156" s="65"/>
      <c r="J156" s="65"/>
      <c r="K156" s="65"/>
      <c r="L156" s="65"/>
      <c r="M156" s="65"/>
      <c r="N156" s="65"/>
      <c r="O156" s="65"/>
      <c r="P156" s="65"/>
    </row>
    <row r="157" spans="1:16" x14ac:dyDescent="0.25">
      <c r="A157" t="str">
        <f t="shared" si="3"/>
        <v/>
      </c>
      <c r="B157" s="62"/>
      <c r="C157" s="63"/>
      <c r="D157" s="63"/>
      <c r="E157" s="64"/>
      <c r="F157" s="65"/>
      <c r="G157" s="65"/>
      <c r="H157" s="65"/>
      <c r="I157" s="65"/>
      <c r="J157" s="65"/>
      <c r="K157" s="65"/>
      <c r="L157" s="65"/>
      <c r="M157" s="65"/>
      <c r="N157" s="65"/>
      <c r="O157" s="65"/>
      <c r="P157" s="65"/>
    </row>
    <row r="158" spans="1:16" x14ac:dyDescent="0.25">
      <c r="A158" t="str">
        <f t="shared" si="3"/>
        <v/>
      </c>
      <c r="B158" s="62"/>
      <c r="C158" s="63"/>
      <c r="D158" s="63"/>
      <c r="E158" s="64"/>
      <c r="F158" s="65"/>
      <c r="G158" s="65"/>
      <c r="H158" s="65"/>
      <c r="I158" s="65"/>
      <c r="J158" s="65"/>
      <c r="K158" s="65"/>
      <c r="L158" s="65"/>
      <c r="M158" s="65"/>
      <c r="N158" s="65"/>
      <c r="O158" s="65"/>
      <c r="P158" s="65"/>
    </row>
    <row r="159" spans="1:16" x14ac:dyDescent="0.25">
      <c r="A159" t="str">
        <f t="shared" si="3"/>
        <v/>
      </c>
      <c r="B159" s="62"/>
      <c r="C159" s="63"/>
      <c r="D159" s="63"/>
      <c r="E159" s="64"/>
      <c r="F159" s="65"/>
      <c r="G159" s="65"/>
      <c r="H159" s="65"/>
      <c r="I159" s="65"/>
      <c r="J159" s="65"/>
      <c r="K159" s="65"/>
      <c r="L159" s="65"/>
      <c r="M159" s="65"/>
      <c r="N159" s="65"/>
      <c r="O159" s="65"/>
      <c r="P159" s="65"/>
    </row>
    <row r="160" spans="1:16" x14ac:dyDescent="0.25">
      <c r="A160" t="str">
        <f t="shared" si="3"/>
        <v/>
      </c>
      <c r="B160" s="62"/>
      <c r="C160" s="63"/>
      <c r="D160" s="63"/>
      <c r="E160" s="64"/>
      <c r="F160" s="65"/>
      <c r="G160" s="65"/>
      <c r="H160" s="65"/>
      <c r="I160" s="65"/>
      <c r="J160" s="65"/>
      <c r="K160" s="65"/>
      <c r="L160" s="65"/>
      <c r="M160" s="65"/>
      <c r="N160" s="65"/>
      <c r="O160" s="65"/>
      <c r="P160" s="65"/>
    </row>
    <row r="161" spans="1:16" x14ac:dyDescent="0.25">
      <c r="A161" t="str">
        <f t="shared" si="3"/>
        <v/>
      </c>
      <c r="B161" s="62"/>
      <c r="C161" s="63"/>
      <c r="D161" s="63"/>
      <c r="E161" s="64"/>
      <c r="F161" s="65"/>
      <c r="G161" s="65"/>
      <c r="H161" s="65"/>
      <c r="I161" s="65"/>
      <c r="J161" s="65"/>
      <c r="K161" s="65"/>
      <c r="L161" s="65"/>
      <c r="M161" s="65"/>
      <c r="N161" s="65"/>
      <c r="O161" s="65"/>
      <c r="P161" s="65"/>
    </row>
    <row r="162" spans="1:16" x14ac:dyDescent="0.25">
      <c r="A162" t="str">
        <f t="shared" si="3"/>
        <v/>
      </c>
      <c r="B162" s="62"/>
      <c r="C162" s="63"/>
      <c r="D162" s="63"/>
      <c r="E162" s="64"/>
      <c r="F162" s="66"/>
      <c r="G162" s="66"/>
      <c r="H162" s="66"/>
      <c r="I162" s="66"/>
      <c r="J162" s="66"/>
      <c r="K162" s="66"/>
      <c r="L162" s="66"/>
      <c r="M162" s="66"/>
      <c r="N162" s="66"/>
      <c r="O162" s="66"/>
      <c r="P162" s="66"/>
    </row>
    <row r="163" spans="1:16" x14ac:dyDescent="0.25">
      <c r="A163" t="str">
        <f t="shared" si="3"/>
        <v/>
      </c>
      <c r="B163" s="67"/>
      <c r="C163" s="68"/>
      <c r="D163" s="68"/>
      <c r="E163" s="69"/>
      <c r="F163" s="70"/>
      <c r="G163" s="70"/>
      <c r="H163" s="70"/>
      <c r="I163" s="70"/>
      <c r="J163" s="70"/>
      <c r="K163" s="70"/>
      <c r="L163" s="70"/>
      <c r="M163" s="70"/>
      <c r="N163" s="70"/>
      <c r="O163" s="70"/>
      <c r="P163" s="70"/>
    </row>
    <row r="164" spans="1:16" x14ac:dyDescent="0.25">
      <c r="A164" t="str">
        <f t="shared" si="3"/>
        <v/>
      </c>
      <c r="B164" s="67"/>
      <c r="C164" s="68"/>
      <c r="D164" s="68"/>
      <c r="E164" s="69"/>
      <c r="F164" s="70"/>
      <c r="G164" s="70"/>
      <c r="H164" s="70"/>
      <c r="I164" s="70"/>
      <c r="J164" s="70"/>
      <c r="K164" s="70"/>
      <c r="L164" s="70"/>
      <c r="M164" s="70"/>
      <c r="N164" s="70"/>
      <c r="O164" s="70"/>
      <c r="P164" s="70"/>
    </row>
    <row r="165" spans="1:16" x14ac:dyDescent="0.25">
      <c r="A165" t="str">
        <f t="shared" si="3"/>
        <v/>
      </c>
      <c r="B165" s="67"/>
      <c r="C165" s="68"/>
      <c r="D165" s="68"/>
      <c r="E165" s="69"/>
      <c r="F165" s="70"/>
      <c r="G165" s="70"/>
      <c r="H165" s="70"/>
      <c r="I165" s="70"/>
      <c r="J165" s="70"/>
      <c r="K165" s="70"/>
      <c r="L165" s="70"/>
      <c r="M165" s="70"/>
      <c r="N165" s="70"/>
      <c r="O165" s="70"/>
      <c r="P165" s="70"/>
    </row>
    <row r="166" spans="1:16" x14ac:dyDescent="0.25">
      <c r="A166" t="str">
        <f t="shared" si="3"/>
        <v/>
      </c>
      <c r="B166" s="67"/>
      <c r="C166" s="68"/>
      <c r="D166" s="68"/>
      <c r="E166" s="69"/>
      <c r="F166" s="70"/>
      <c r="G166" s="70"/>
      <c r="H166" s="70"/>
      <c r="I166" s="70"/>
      <c r="J166" s="70"/>
      <c r="K166" s="70"/>
      <c r="L166" s="70"/>
      <c r="M166" s="70"/>
      <c r="N166" s="70"/>
      <c r="O166" s="70"/>
      <c r="P166" s="70"/>
    </row>
    <row r="167" spans="1:16" x14ac:dyDescent="0.25">
      <c r="A167" t="str">
        <f t="shared" si="3"/>
        <v/>
      </c>
      <c r="B167" s="67"/>
      <c r="C167" s="68"/>
      <c r="D167" s="68"/>
      <c r="E167" s="69"/>
      <c r="F167" s="70"/>
      <c r="G167" s="70"/>
      <c r="H167" s="70"/>
      <c r="I167" s="70"/>
      <c r="J167" s="70"/>
      <c r="K167" s="70"/>
      <c r="L167" s="70"/>
      <c r="M167" s="70"/>
      <c r="N167" s="70"/>
      <c r="O167" s="70"/>
      <c r="P167" s="70"/>
    </row>
    <row r="168" spans="1:16" x14ac:dyDescent="0.25">
      <c r="A168" t="str">
        <f t="shared" si="3"/>
        <v/>
      </c>
      <c r="B168" s="67"/>
      <c r="C168" s="68"/>
      <c r="D168" s="68"/>
      <c r="E168" s="69"/>
      <c r="F168" s="70"/>
      <c r="G168" s="70"/>
      <c r="H168" s="70"/>
      <c r="I168" s="70"/>
      <c r="J168" s="70"/>
      <c r="K168" s="70"/>
      <c r="L168" s="70"/>
      <c r="M168" s="70"/>
      <c r="N168" s="70"/>
      <c r="O168" s="70"/>
      <c r="P168" s="70"/>
    </row>
    <row r="169" spans="1:16" x14ac:dyDescent="0.25">
      <c r="A169" t="str">
        <f t="shared" si="3"/>
        <v/>
      </c>
      <c r="B169" s="67"/>
      <c r="C169" s="68"/>
      <c r="D169" s="68"/>
      <c r="E169" s="69"/>
      <c r="F169" s="70"/>
      <c r="G169" s="70"/>
      <c r="H169" s="70"/>
      <c r="I169" s="70"/>
      <c r="J169" s="70"/>
      <c r="K169" s="70"/>
      <c r="L169" s="70"/>
      <c r="M169" s="70"/>
      <c r="N169" s="70"/>
      <c r="O169" s="70"/>
      <c r="P169" s="70"/>
    </row>
    <row r="170" spans="1:16" x14ac:dyDescent="0.25">
      <c r="A170" t="str">
        <f t="shared" si="3"/>
        <v/>
      </c>
      <c r="B170" s="67"/>
      <c r="C170" s="68"/>
      <c r="D170" s="68"/>
      <c r="E170" s="69"/>
      <c r="F170" s="70"/>
      <c r="G170" s="70"/>
      <c r="H170" s="70"/>
      <c r="I170" s="70"/>
      <c r="J170" s="70"/>
      <c r="K170" s="70"/>
      <c r="L170" s="70"/>
      <c r="M170" s="70"/>
      <c r="N170" s="70"/>
      <c r="O170" s="70"/>
      <c r="P170" s="70"/>
    </row>
    <row r="171" spans="1:16" x14ac:dyDescent="0.25">
      <c r="A171" t="str">
        <f t="shared" si="3"/>
        <v/>
      </c>
      <c r="B171" s="67"/>
      <c r="C171" s="68"/>
      <c r="D171" s="68"/>
      <c r="E171" s="69"/>
      <c r="F171" s="70"/>
      <c r="G171" s="70"/>
      <c r="H171" s="70"/>
      <c r="I171" s="70"/>
      <c r="J171" s="70"/>
      <c r="K171" s="70"/>
      <c r="L171" s="70"/>
      <c r="M171" s="70"/>
      <c r="N171" s="70"/>
      <c r="O171" s="70"/>
      <c r="P171" s="70"/>
    </row>
    <row r="172" spans="1:16" x14ac:dyDescent="0.25">
      <c r="A172" t="str">
        <f t="shared" si="3"/>
        <v/>
      </c>
      <c r="B172" s="67"/>
      <c r="C172" s="68"/>
      <c r="D172" s="68"/>
      <c r="E172" s="69"/>
      <c r="F172" s="70"/>
      <c r="G172" s="70"/>
      <c r="H172" s="70"/>
      <c r="I172" s="70"/>
      <c r="J172" s="70"/>
      <c r="K172" s="70"/>
      <c r="L172" s="70"/>
      <c r="M172" s="70"/>
      <c r="N172" s="70"/>
      <c r="O172" s="70"/>
      <c r="P172" s="70"/>
    </row>
    <row r="173" spans="1:16" x14ac:dyDescent="0.25">
      <c r="A173" t="str">
        <f t="shared" si="3"/>
        <v/>
      </c>
      <c r="B173" s="67"/>
      <c r="C173" s="68"/>
      <c r="D173" s="68"/>
      <c r="E173" s="69"/>
      <c r="F173" s="70"/>
      <c r="G173" s="70"/>
      <c r="H173" s="70"/>
      <c r="I173" s="70"/>
      <c r="J173" s="70"/>
      <c r="K173" s="70"/>
      <c r="L173" s="70"/>
      <c r="M173" s="70"/>
      <c r="N173" s="70"/>
      <c r="O173" s="70"/>
      <c r="P173" s="70"/>
    </row>
    <row r="174" spans="1:16" x14ac:dyDescent="0.25">
      <c r="A174" t="str">
        <f t="shared" si="3"/>
        <v/>
      </c>
      <c r="B174" s="67"/>
      <c r="C174" s="68"/>
      <c r="D174" s="68"/>
      <c r="E174" s="69"/>
      <c r="F174" s="70"/>
      <c r="G174" s="70"/>
      <c r="H174" s="70"/>
      <c r="I174" s="70"/>
      <c r="J174" s="70"/>
      <c r="K174" s="70"/>
      <c r="L174" s="70"/>
      <c r="M174" s="70"/>
      <c r="N174" s="70"/>
      <c r="O174" s="70"/>
      <c r="P174" s="70"/>
    </row>
    <row r="175" spans="1:16" x14ac:dyDescent="0.25">
      <c r="A175" t="str">
        <f t="shared" si="3"/>
        <v/>
      </c>
      <c r="B175" s="67"/>
      <c r="C175" s="68"/>
      <c r="D175" s="68"/>
      <c r="E175" s="69"/>
      <c r="F175" s="70"/>
      <c r="G175" s="70"/>
      <c r="H175" s="70"/>
      <c r="I175" s="70"/>
      <c r="J175" s="70"/>
      <c r="K175" s="70"/>
      <c r="L175" s="70"/>
      <c r="M175" s="70"/>
      <c r="N175" s="70"/>
      <c r="O175" s="70"/>
      <c r="P175" s="70"/>
    </row>
    <row r="176" spans="1:16" x14ac:dyDescent="0.25">
      <c r="A176" t="str">
        <f t="shared" si="3"/>
        <v/>
      </c>
      <c r="B176" s="67"/>
      <c r="C176" s="68"/>
      <c r="D176" s="68"/>
      <c r="E176" s="69"/>
      <c r="F176" s="70"/>
      <c r="G176" s="70"/>
      <c r="H176" s="70"/>
      <c r="I176" s="70"/>
      <c r="J176" s="70"/>
      <c r="K176" s="70"/>
      <c r="L176" s="70"/>
      <c r="M176" s="70"/>
      <c r="N176" s="70"/>
      <c r="O176" s="70"/>
      <c r="P176" s="70"/>
    </row>
    <row r="177" spans="1:16" x14ac:dyDescent="0.25">
      <c r="A177" t="str">
        <f t="shared" si="3"/>
        <v/>
      </c>
      <c r="B177" s="67"/>
      <c r="C177" s="68"/>
      <c r="D177" s="68"/>
      <c r="E177" s="69"/>
      <c r="F177" s="71"/>
      <c r="G177" s="71"/>
      <c r="H177" s="71"/>
      <c r="I177" s="71"/>
      <c r="J177" s="71"/>
      <c r="K177" s="71"/>
      <c r="L177" s="71"/>
      <c r="M177" s="71"/>
      <c r="N177" s="71"/>
      <c r="O177" s="71"/>
      <c r="P177" s="71"/>
    </row>
    <row r="178" spans="1:16" x14ac:dyDescent="0.25">
      <c r="A178" t="str">
        <f t="shared" si="3"/>
        <v/>
      </c>
      <c r="B178" s="72"/>
      <c r="C178" s="73"/>
      <c r="D178" s="73"/>
      <c r="E178" s="74"/>
      <c r="F178" s="75"/>
      <c r="G178" s="75"/>
      <c r="H178" s="75"/>
      <c r="I178" s="75"/>
      <c r="J178" s="75"/>
      <c r="K178" s="75"/>
      <c r="L178" s="75"/>
      <c r="M178" s="75"/>
      <c r="N178" s="75"/>
      <c r="O178" s="75"/>
      <c r="P178" s="75"/>
    </row>
    <row r="179" spans="1:16" x14ac:dyDescent="0.25">
      <c r="A179" t="str">
        <f t="shared" si="3"/>
        <v/>
      </c>
      <c r="B179" s="72"/>
      <c r="C179" s="73"/>
      <c r="D179" s="73"/>
      <c r="E179" s="74"/>
      <c r="F179" s="75"/>
      <c r="G179" s="75"/>
      <c r="H179" s="75"/>
      <c r="I179" s="75"/>
      <c r="J179" s="75"/>
      <c r="K179" s="75"/>
      <c r="L179" s="75"/>
      <c r="M179" s="75"/>
      <c r="N179" s="75"/>
      <c r="O179" s="75"/>
      <c r="P179" s="75"/>
    </row>
    <row r="180" spans="1:16" x14ac:dyDescent="0.25">
      <c r="A180" t="str">
        <f t="shared" si="3"/>
        <v/>
      </c>
      <c r="B180" s="72"/>
      <c r="C180" s="73"/>
      <c r="D180" s="73"/>
      <c r="E180" s="74"/>
      <c r="F180" s="75"/>
      <c r="G180" s="75"/>
      <c r="H180" s="75"/>
      <c r="I180" s="75"/>
      <c r="J180" s="75"/>
      <c r="K180" s="75"/>
      <c r="L180" s="75"/>
      <c r="M180" s="75"/>
      <c r="N180" s="75"/>
      <c r="O180" s="75"/>
      <c r="P180" s="75"/>
    </row>
    <row r="181" spans="1:16" x14ac:dyDescent="0.25">
      <c r="A181" t="str">
        <f t="shared" si="3"/>
        <v/>
      </c>
      <c r="B181" s="72"/>
      <c r="C181" s="73"/>
      <c r="D181" s="73"/>
      <c r="E181" s="74"/>
      <c r="F181" s="75"/>
      <c r="G181" s="75"/>
      <c r="H181" s="75"/>
      <c r="I181" s="75"/>
      <c r="J181" s="75"/>
      <c r="K181" s="75"/>
      <c r="L181" s="75"/>
      <c r="M181" s="75"/>
      <c r="N181" s="75"/>
      <c r="O181" s="75"/>
      <c r="P181" s="75"/>
    </row>
    <row r="182" spans="1:16" x14ac:dyDescent="0.25">
      <c r="A182" t="str">
        <f t="shared" si="3"/>
        <v/>
      </c>
      <c r="B182" s="72"/>
      <c r="C182" s="73"/>
      <c r="D182" s="73"/>
      <c r="E182" s="74"/>
      <c r="F182" s="75"/>
      <c r="G182" s="75"/>
      <c r="H182" s="75"/>
      <c r="I182" s="75"/>
      <c r="J182" s="75"/>
      <c r="K182" s="75"/>
      <c r="L182" s="75"/>
      <c r="M182" s="75"/>
      <c r="N182" s="75"/>
      <c r="O182" s="75"/>
      <c r="P182" s="75"/>
    </row>
    <row r="183" spans="1:16" x14ac:dyDescent="0.25">
      <c r="A183" t="str">
        <f t="shared" si="3"/>
        <v/>
      </c>
      <c r="B183" s="72"/>
      <c r="C183" s="73"/>
      <c r="D183" s="73"/>
      <c r="E183" s="74"/>
      <c r="F183" s="75"/>
      <c r="G183" s="75"/>
      <c r="H183" s="75"/>
      <c r="I183" s="75"/>
      <c r="J183" s="75"/>
      <c r="K183" s="75"/>
      <c r="L183" s="75"/>
      <c r="M183" s="75"/>
      <c r="N183" s="75"/>
      <c r="O183" s="75"/>
      <c r="P183" s="75"/>
    </row>
    <row r="184" spans="1:16" x14ac:dyDescent="0.25">
      <c r="A184" t="str">
        <f t="shared" si="3"/>
        <v/>
      </c>
      <c r="B184" s="72"/>
      <c r="C184" s="73"/>
      <c r="D184" s="73"/>
      <c r="E184" s="74"/>
      <c r="F184" s="75"/>
      <c r="G184" s="75"/>
      <c r="H184" s="75"/>
      <c r="I184" s="75"/>
      <c r="J184" s="75"/>
      <c r="K184" s="75"/>
      <c r="L184" s="75"/>
      <c r="M184" s="75"/>
      <c r="N184" s="75"/>
      <c r="O184" s="75"/>
      <c r="P184" s="75"/>
    </row>
    <row r="185" spans="1:16" x14ac:dyDescent="0.25">
      <c r="A185" t="str">
        <f t="shared" si="3"/>
        <v/>
      </c>
      <c r="B185" s="72"/>
      <c r="C185" s="73"/>
      <c r="D185" s="73"/>
      <c r="E185" s="74"/>
      <c r="F185" s="75"/>
      <c r="G185" s="75"/>
      <c r="H185" s="75"/>
      <c r="I185" s="75"/>
      <c r="J185" s="75"/>
      <c r="K185" s="75"/>
      <c r="L185" s="75"/>
      <c r="M185" s="75"/>
      <c r="N185" s="75"/>
      <c r="O185" s="75"/>
      <c r="P185" s="75"/>
    </row>
    <row r="186" spans="1:16" x14ac:dyDescent="0.25">
      <c r="A186" t="str">
        <f t="shared" si="3"/>
        <v/>
      </c>
      <c r="B186" s="72"/>
      <c r="C186" s="73"/>
      <c r="D186" s="73"/>
      <c r="E186" s="74"/>
      <c r="F186" s="75"/>
      <c r="G186" s="75"/>
      <c r="H186" s="75"/>
      <c r="I186" s="75"/>
      <c r="J186" s="75"/>
      <c r="K186" s="75"/>
      <c r="L186" s="75"/>
      <c r="M186" s="75"/>
      <c r="N186" s="75"/>
      <c r="O186" s="75"/>
      <c r="P186" s="75"/>
    </row>
    <row r="187" spans="1:16" x14ac:dyDescent="0.25">
      <c r="A187" t="str">
        <f t="shared" si="3"/>
        <v/>
      </c>
      <c r="B187" s="72"/>
      <c r="C187" s="73"/>
      <c r="D187" s="73"/>
      <c r="E187" s="74"/>
      <c r="F187" s="75"/>
      <c r="G187" s="75"/>
      <c r="H187" s="75"/>
      <c r="I187" s="75"/>
      <c r="J187" s="75"/>
      <c r="K187" s="75"/>
      <c r="L187" s="75"/>
      <c r="M187" s="75"/>
      <c r="N187" s="75"/>
      <c r="O187" s="75"/>
      <c r="P187" s="75"/>
    </row>
    <row r="188" spans="1:16" x14ac:dyDescent="0.25">
      <c r="A188" t="str">
        <f t="shared" si="3"/>
        <v/>
      </c>
      <c r="B188" s="72"/>
      <c r="C188" s="73"/>
      <c r="D188" s="73"/>
      <c r="E188" s="74"/>
      <c r="F188" s="75"/>
      <c r="G188" s="75"/>
      <c r="H188" s="75"/>
      <c r="I188" s="75"/>
      <c r="J188" s="75"/>
      <c r="K188" s="75"/>
      <c r="L188" s="75"/>
      <c r="M188" s="75"/>
      <c r="N188" s="75"/>
      <c r="O188" s="75"/>
      <c r="P188" s="75"/>
    </row>
    <row r="189" spans="1:16" x14ac:dyDescent="0.25">
      <c r="A189" t="str">
        <f t="shared" si="3"/>
        <v/>
      </c>
      <c r="B189" s="72"/>
      <c r="C189" s="73"/>
      <c r="D189" s="73"/>
      <c r="E189" s="74"/>
      <c r="F189" s="75"/>
      <c r="G189" s="75"/>
      <c r="H189" s="75"/>
      <c r="I189" s="75"/>
      <c r="J189" s="75"/>
      <c r="K189" s="75"/>
      <c r="L189" s="75"/>
      <c r="M189" s="75"/>
      <c r="N189" s="75"/>
      <c r="O189" s="75"/>
      <c r="P189" s="75"/>
    </row>
    <row r="190" spans="1:16" x14ac:dyDescent="0.25">
      <c r="A190" t="str">
        <f t="shared" si="3"/>
        <v/>
      </c>
      <c r="B190" s="72"/>
      <c r="C190" s="73"/>
      <c r="D190" s="73"/>
      <c r="E190" s="74"/>
      <c r="F190" s="75"/>
      <c r="G190" s="75"/>
      <c r="H190" s="75"/>
      <c r="I190" s="75"/>
      <c r="J190" s="75"/>
      <c r="K190" s="75"/>
      <c r="L190" s="75"/>
      <c r="M190" s="75"/>
      <c r="N190" s="75"/>
      <c r="O190" s="75"/>
      <c r="P190" s="75"/>
    </row>
    <row r="191" spans="1:16" x14ac:dyDescent="0.25">
      <c r="A191" t="str">
        <f t="shared" si="3"/>
        <v/>
      </c>
      <c r="B191" s="72"/>
      <c r="C191" s="73"/>
      <c r="D191" s="73"/>
      <c r="E191" s="74"/>
      <c r="F191" s="75"/>
      <c r="G191" s="75"/>
      <c r="H191" s="75"/>
      <c r="I191" s="75"/>
      <c r="J191" s="75"/>
      <c r="K191" s="75"/>
      <c r="L191" s="75"/>
      <c r="M191" s="75"/>
      <c r="N191" s="75"/>
      <c r="O191" s="75"/>
      <c r="P191" s="75"/>
    </row>
    <row r="192" spans="1:16" x14ac:dyDescent="0.25">
      <c r="A192" t="str">
        <f t="shared" ref="A192:A255" si="4">CONCATENATE(B192,C192)</f>
        <v/>
      </c>
      <c r="B192" s="72"/>
      <c r="C192" s="73"/>
      <c r="D192" s="73"/>
      <c r="E192" s="74"/>
      <c r="F192" s="75"/>
      <c r="G192" s="75"/>
      <c r="H192" s="75"/>
      <c r="I192" s="75"/>
      <c r="J192" s="75"/>
      <c r="K192" s="75"/>
      <c r="L192" s="75"/>
      <c r="M192" s="75"/>
      <c r="N192" s="75"/>
      <c r="O192" s="75"/>
      <c r="P192" s="75"/>
    </row>
    <row r="193" spans="1:16" x14ac:dyDescent="0.25">
      <c r="A193" t="str">
        <f t="shared" si="4"/>
        <v/>
      </c>
      <c r="B193" s="72"/>
      <c r="C193" s="73"/>
      <c r="D193" s="73"/>
      <c r="E193" s="74"/>
      <c r="F193" s="75"/>
      <c r="G193" s="75"/>
      <c r="H193" s="75"/>
      <c r="I193" s="75"/>
      <c r="J193" s="75"/>
      <c r="K193" s="75"/>
      <c r="L193" s="75"/>
      <c r="M193" s="75"/>
      <c r="N193" s="75"/>
      <c r="O193" s="75"/>
      <c r="P193" s="75"/>
    </row>
    <row r="194" spans="1:16" x14ac:dyDescent="0.25">
      <c r="A194" t="str">
        <f t="shared" si="4"/>
        <v/>
      </c>
      <c r="B194" s="72"/>
      <c r="C194" s="73"/>
      <c r="D194" s="73"/>
      <c r="E194" s="74"/>
      <c r="F194" s="75"/>
      <c r="G194" s="75"/>
      <c r="H194" s="75"/>
      <c r="I194" s="75"/>
      <c r="J194" s="75"/>
      <c r="K194" s="75"/>
      <c r="L194" s="75"/>
      <c r="M194" s="75"/>
      <c r="N194" s="75"/>
      <c r="O194" s="75"/>
      <c r="P194" s="75"/>
    </row>
    <row r="195" spans="1:16" x14ac:dyDescent="0.25">
      <c r="A195" t="str">
        <f t="shared" si="4"/>
        <v/>
      </c>
      <c r="B195" s="72"/>
      <c r="C195" s="73"/>
      <c r="D195" s="73"/>
      <c r="E195" s="74"/>
      <c r="F195" s="75"/>
      <c r="G195" s="75"/>
      <c r="H195" s="75"/>
      <c r="I195" s="75"/>
      <c r="J195" s="75"/>
      <c r="K195" s="75"/>
      <c r="L195" s="75"/>
      <c r="M195" s="75"/>
      <c r="N195" s="75"/>
      <c r="O195" s="75"/>
      <c r="P195" s="75"/>
    </row>
    <row r="196" spans="1:16" x14ac:dyDescent="0.25">
      <c r="A196" t="str">
        <f t="shared" si="4"/>
        <v/>
      </c>
      <c r="B196" s="72"/>
      <c r="C196" s="73"/>
      <c r="D196" s="73"/>
      <c r="E196" s="74"/>
      <c r="F196" s="75"/>
      <c r="G196" s="75"/>
      <c r="H196" s="75"/>
      <c r="I196" s="75"/>
      <c r="J196" s="75"/>
      <c r="K196" s="75"/>
      <c r="L196" s="75"/>
      <c r="M196" s="75"/>
      <c r="N196" s="75"/>
      <c r="O196" s="75"/>
      <c r="P196" s="75"/>
    </row>
    <row r="197" spans="1:16" x14ac:dyDescent="0.25">
      <c r="A197" t="str">
        <f t="shared" si="4"/>
        <v/>
      </c>
      <c r="B197" s="72"/>
      <c r="C197" s="73"/>
      <c r="D197" s="73"/>
      <c r="E197" s="74"/>
      <c r="F197" s="75"/>
      <c r="G197" s="75"/>
      <c r="H197" s="75"/>
      <c r="I197" s="75"/>
      <c r="J197" s="75"/>
      <c r="K197" s="75"/>
      <c r="L197" s="75"/>
      <c r="M197" s="75"/>
      <c r="N197" s="75"/>
      <c r="O197" s="75"/>
      <c r="P197" s="75"/>
    </row>
    <row r="198" spans="1:16" x14ac:dyDescent="0.25">
      <c r="A198" t="str">
        <f t="shared" si="4"/>
        <v/>
      </c>
      <c r="B198" s="72"/>
      <c r="C198" s="73"/>
      <c r="D198" s="73"/>
      <c r="E198" s="74"/>
      <c r="F198" s="75"/>
      <c r="G198" s="75"/>
      <c r="H198" s="75"/>
      <c r="I198" s="75"/>
      <c r="J198" s="75"/>
      <c r="K198" s="75"/>
      <c r="L198" s="75"/>
      <c r="M198" s="75"/>
      <c r="N198" s="75"/>
      <c r="O198" s="75"/>
      <c r="P198" s="75"/>
    </row>
    <row r="199" spans="1:16" x14ac:dyDescent="0.25">
      <c r="A199" t="str">
        <f t="shared" si="4"/>
        <v/>
      </c>
      <c r="B199" s="72"/>
      <c r="C199" s="73"/>
      <c r="D199" s="73"/>
      <c r="E199" s="74"/>
      <c r="F199" s="75"/>
      <c r="G199" s="75"/>
      <c r="H199" s="75"/>
      <c r="I199" s="75"/>
      <c r="J199" s="75"/>
      <c r="K199" s="75"/>
      <c r="L199" s="75"/>
      <c r="M199" s="75"/>
      <c r="N199" s="75"/>
      <c r="O199" s="75"/>
      <c r="P199" s="75"/>
    </row>
    <row r="200" spans="1:16" x14ac:dyDescent="0.25">
      <c r="A200" t="str">
        <f t="shared" si="4"/>
        <v/>
      </c>
      <c r="B200" s="72"/>
      <c r="C200" s="73"/>
      <c r="D200" s="73"/>
      <c r="E200" s="74"/>
      <c r="F200" s="75"/>
      <c r="G200" s="75"/>
      <c r="H200" s="75"/>
      <c r="I200" s="75"/>
      <c r="J200" s="75"/>
      <c r="K200" s="75"/>
      <c r="L200" s="75"/>
      <c r="M200" s="75"/>
      <c r="N200" s="75"/>
      <c r="O200" s="75"/>
      <c r="P200" s="75"/>
    </row>
    <row r="201" spans="1:16" x14ac:dyDescent="0.25">
      <c r="A201" t="str">
        <f t="shared" si="4"/>
        <v/>
      </c>
      <c r="B201" s="72"/>
      <c r="C201" s="73"/>
      <c r="D201" s="73"/>
      <c r="E201" s="74"/>
      <c r="F201" s="75"/>
      <c r="G201" s="75"/>
      <c r="H201" s="75"/>
      <c r="I201" s="75"/>
      <c r="J201" s="75"/>
      <c r="K201" s="75"/>
      <c r="L201" s="75"/>
      <c r="M201" s="75"/>
      <c r="N201" s="75"/>
      <c r="O201" s="75"/>
      <c r="P201" s="75"/>
    </row>
    <row r="202" spans="1:16" x14ac:dyDescent="0.25">
      <c r="A202" t="str">
        <f t="shared" si="4"/>
        <v/>
      </c>
      <c r="B202" s="72"/>
      <c r="C202" s="73"/>
      <c r="D202" s="73"/>
      <c r="E202" s="74"/>
      <c r="F202" s="75"/>
      <c r="G202" s="75"/>
      <c r="H202" s="75"/>
      <c r="I202" s="75"/>
      <c r="J202" s="75"/>
      <c r="K202" s="75"/>
      <c r="L202" s="75"/>
      <c r="M202" s="75"/>
      <c r="N202" s="75"/>
      <c r="O202" s="75"/>
      <c r="P202" s="75"/>
    </row>
    <row r="203" spans="1:16" x14ac:dyDescent="0.25">
      <c r="A203" t="str">
        <f t="shared" si="4"/>
        <v/>
      </c>
      <c r="B203" s="72"/>
      <c r="C203" s="73"/>
      <c r="D203" s="73"/>
      <c r="E203" s="74"/>
      <c r="F203" s="75"/>
      <c r="G203" s="75"/>
      <c r="H203" s="75"/>
      <c r="I203" s="75"/>
      <c r="J203" s="75"/>
      <c r="K203" s="75"/>
      <c r="L203" s="75"/>
      <c r="M203" s="75"/>
      <c r="N203" s="75"/>
      <c r="O203" s="75"/>
      <c r="P203" s="75"/>
    </row>
    <row r="204" spans="1:16" x14ac:dyDescent="0.25">
      <c r="A204" t="str">
        <f t="shared" si="4"/>
        <v/>
      </c>
      <c r="B204" s="72"/>
      <c r="C204" s="73"/>
      <c r="D204" s="73"/>
      <c r="E204" s="74"/>
      <c r="F204" s="75"/>
      <c r="G204" s="75"/>
      <c r="H204" s="75"/>
      <c r="I204" s="75"/>
      <c r="J204" s="75"/>
      <c r="K204" s="75"/>
      <c r="L204" s="75"/>
      <c r="M204" s="75"/>
      <c r="N204" s="75"/>
      <c r="O204" s="75"/>
      <c r="P204" s="75"/>
    </row>
    <row r="205" spans="1:16" x14ac:dyDescent="0.25">
      <c r="A205" t="str">
        <f t="shared" si="4"/>
        <v/>
      </c>
      <c r="B205" s="72"/>
      <c r="C205" s="73"/>
      <c r="D205" s="73"/>
      <c r="E205" s="74"/>
      <c r="F205" s="75"/>
      <c r="G205" s="75"/>
      <c r="H205" s="75"/>
      <c r="I205" s="75"/>
      <c r="J205" s="75"/>
      <c r="K205" s="75"/>
      <c r="L205" s="75"/>
      <c r="M205" s="75"/>
      <c r="N205" s="75"/>
      <c r="O205" s="75"/>
      <c r="P205" s="75"/>
    </row>
    <row r="206" spans="1:16" x14ac:dyDescent="0.25">
      <c r="A206" t="str">
        <f t="shared" si="4"/>
        <v/>
      </c>
      <c r="B206" s="72"/>
      <c r="C206" s="73"/>
      <c r="D206" s="73"/>
      <c r="E206" s="74"/>
      <c r="F206" s="75"/>
      <c r="G206" s="75"/>
      <c r="H206" s="75"/>
      <c r="I206" s="75"/>
      <c r="J206" s="75"/>
      <c r="K206" s="75"/>
      <c r="L206" s="75"/>
      <c r="M206" s="75"/>
      <c r="N206" s="75"/>
      <c r="O206" s="75"/>
      <c r="P206" s="75"/>
    </row>
    <row r="207" spans="1:16" x14ac:dyDescent="0.25">
      <c r="A207" t="str">
        <f t="shared" si="4"/>
        <v/>
      </c>
      <c r="B207" s="72"/>
      <c r="C207" s="73"/>
      <c r="D207" s="73"/>
      <c r="E207" s="74"/>
      <c r="F207" s="75"/>
      <c r="G207" s="75"/>
      <c r="H207" s="75"/>
      <c r="I207" s="75"/>
      <c r="J207" s="75"/>
      <c r="K207" s="75"/>
      <c r="L207" s="75"/>
      <c r="M207" s="75"/>
      <c r="N207" s="75"/>
      <c r="O207" s="75"/>
      <c r="P207" s="75"/>
    </row>
    <row r="208" spans="1:16" x14ac:dyDescent="0.25">
      <c r="A208" t="str">
        <f t="shared" si="4"/>
        <v/>
      </c>
      <c r="B208" s="72"/>
      <c r="C208" s="73"/>
      <c r="D208" s="73"/>
      <c r="E208" s="74"/>
      <c r="F208" s="75"/>
      <c r="G208" s="75"/>
      <c r="H208" s="75"/>
      <c r="I208" s="75"/>
      <c r="J208" s="75"/>
      <c r="K208" s="75"/>
      <c r="L208" s="75"/>
      <c r="M208" s="75"/>
      <c r="N208" s="75"/>
      <c r="O208" s="75"/>
      <c r="P208" s="75"/>
    </row>
    <row r="209" spans="1:16" x14ac:dyDescent="0.25">
      <c r="A209" t="str">
        <f t="shared" si="4"/>
        <v/>
      </c>
      <c r="B209" s="72"/>
      <c r="C209" s="73"/>
      <c r="D209" s="73"/>
      <c r="E209" s="74"/>
      <c r="F209" s="75"/>
      <c r="G209" s="75"/>
      <c r="H209" s="75"/>
      <c r="I209" s="75"/>
      <c r="J209" s="75"/>
      <c r="K209" s="75"/>
      <c r="L209" s="75"/>
      <c r="M209" s="75"/>
      <c r="N209" s="75"/>
      <c r="O209" s="75"/>
      <c r="P209" s="75"/>
    </row>
    <row r="210" spans="1:16" x14ac:dyDescent="0.25">
      <c r="A210" t="str">
        <f t="shared" si="4"/>
        <v/>
      </c>
      <c r="B210" s="72"/>
      <c r="C210" s="73"/>
      <c r="D210" s="73"/>
      <c r="E210" s="74"/>
      <c r="F210" s="75"/>
      <c r="G210" s="75"/>
      <c r="H210" s="75"/>
      <c r="I210" s="75"/>
      <c r="J210" s="75"/>
      <c r="K210" s="75"/>
      <c r="L210" s="75"/>
      <c r="M210" s="75"/>
      <c r="N210" s="75"/>
      <c r="O210" s="75"/>
      <c r="P210" s="75"/>
    </row>
    <row r="211" spans="1:16" x14ac:dyDescent="0.25">
      <c r="A211" t="str">
        <f t="shared" si="4"/>
        <v/>
      </c>
      <c r="B211" s="72"/>
      <c r="C211" s="73"/>
      <c r="D211" s="73"/>
      <c r="E211" s="74"/>
      <c r="F211" s="75"/>
      <c r="G211" s="75"/>
      <c r="H211" s="75"/>
      <c r="I211" s="75"/>
      <c r="J211" s="75"/>
      <c r="K211" s="75"/>
      <c r="L211" s="75"/>
      <c r="M211" s="75"/>
      <c r="N211" s="75"/>
      <c r="O211" s="75"/>
      <c r="P211" s="75"/>
    </row>
    <row r="212" spans="1:16" x14ac:dyDescent="0.25">
      <c r="A212" t="str">
        <f t="shared" si="4"/>
        <v/>
      </c>
      <c r="B212" s="72"/>
      <c r="C212" s="73"/>
      <c r="D212" s="73"/>
      <c r="E212" s="74"/>
      <c r="F212" s="75"/>
      <c r="G212" s="75"/>
      <c r="H212" s="75"/>
      <c r="I212" s="75"/>
      <c r="J212" s="75"/>
      <c r="K212" s="75"/>
      <c r="L212" s="75"/>
      <c r="M212" s="75"/>
      <c r="N212" s="75"/>
      <c r="O212" s="75"/>
      <c r="P212" s="75"/>
    </row>
    <row r="213" spans="1:16" x14ac:dyDescent="0.25">
      <c r="A213" t="str">
        <f t="shared" si="4"/>
        <v/>
      </c>
      <c r="B213" s="72"/>
      <c r="C213" s="73"/>
      <c r="D213" s="73"/>
      <c r="E213" s="74"/>
      <c r="F213" s="75"/>
      <c r="G213" s="75"/>
      <c r="H213" s="75"/>
      <c r="I213" s="75"/>
      <c r="J213" s="75"/>
      <c r="K213" s="75"/>
      <c r="L213" s="75"/>
      <c r="M213" s="75"/>
      <c r="N213" s="75"/>
      <c r="O213" s="75"/>
      <c r="P213" s="75"/>
    </row>
    <row r="214" spans="1:16" x14ac:dyDescent="0.25">
      <c r="A214" t="str">
        <f t="shared" si="4"/>
        <v/>
      </c>
      <c r="B214" s="72"/>
      <c r="C214" s="73"/>
      <c r="D214" s="73"/>
      <c r="E214" s="74"/>
      <c r="F214" s="75"/>
      <c r="G214" s="75"/>
      <c r="H214" s="75"/>
      <c r="I214" s="75"/>
      <c r="J214" s="75"/>
      <c r="K214" s="75"/>
      <c r="L214" s="75"/>
      <c r="M214" s="75"/>
      <c r="N214" s="75"/>
      <c r="O214" s="75"/>
      <c r="P214" s="75"/>
    </row>
    <row r="215" spans="1:16" x14ac:dyDescent="0.25">
      <c r="A215" t="str">
        <f t="shared" si="4"/>
        <v/>
      </c>
      <c r="B215" s="72"/>
      <c r="C215" s="73"/>
      <c r="D215" s="73"/>
      <c r="E215" s="74"/>
      <c r="F215" s="75"/>
      <c r="G215" s="75"/>
      <c r="H215" s="75"/>
      <c r="I215" s="75"/>
      <c r="J215" s="75"/>
      <c r="K215" s="75"/>
      <c r="L215" s="75"/>
      <c r="M215" s="75"/>
      <c r="N215" s="75"/>
      <c r="O215" s="75"/>
      <c r="P215" s="75"/>
    </row>
    <row r="216" spans="1:16" x14ac:dyDescent="0.25">
      <c r="A216" t="str">
        <f t="shared" si="4"/>
        <v/>
      </c>
      <c r="B216" s="72"/>
      <c r="C216" s="73"/>
      <c r="D216" s="73"/>
      <c r="E216" s="74"/>
      <c r="F216" s="75"/>
      <c r="G216" s="75"/>
      <c r="H216" s="75"/>
      <c r="I216" s="75"/>
      <c r="J216" s="75"/>
      <c r="K216" s="75"/>
      <c r="L216" s="75"/>
      <c r="M216" s="75"/>
      <c r="N216" s="75"/>
      <c r="O216" s="75"/>
      <c r="P216" s="75"/>
    </row>
    <row r="217" spans="1:16" x14ac:dyDescent="0.25">
      <c r="A217" t="str">
        <f t="shared" si="4"/>
        <v/>
      </c>
      <c r="B217" s="72"/>
      <c r="C217" s="73"/>
      <c r="D217" s="73"/>
      <c r="E217" s="74"/>
      <c r="F217" s="75"/>
      <c r="G217" s="75"/>
      <c r="H217" s="75"/>
      <c r="I217" s="75"/>
      <c r="J217" s="75"/>
      <c r="K217" s="75"/>
      <c r="L217" s="75"/>
      <c r="M217" s="75"/>
      <c r="N217" s="75"/>
      <c r="O217" s="75"/>
      <c r="P217" s="75"/>
    </row>
    <row r="218" spans="1:16" x14ac:dyDescent="0.25">
      <c r="A218" t="str">
        <f t="shared" si="4"/>
        <v/>
      </c>
      <c r="B218" s="72"/>
      <c r="C218" s="73"/>
      <c r="D218" s="73"/>
      <c r="E218" s="74"/>
      <c r="F218" s="75"/>
      <c r="G218" s="75"/>
      <c r="H218" s="75"/>
      <c r="I218" s="75"/>
      <c r="J218" s="75"/>
      <c r="K218" s="75"/>
      <c r="L218" s="75"/>
      <c r="M218" s="75"/>
      <c r="N218" s="75"/>
      <c r="O218" s="75"/>
      <c r="P218" s="75"/>
    </row>
    <row r="219" spans="1:16" x14ac:dyDescent="0.25">
      <c r="A219" t="str">
        <f t="shared" si="4"/>
        <v/>
      </c>
      <c r="B219" s="72"/>
      <c r="C219" s="73"/>
      <c r="D219" s="73"/>
      <c r="E219" s="74"/>
      <c r="F219" s="75"/>
      <c r="G219" s="75"/>
      <c r="H219" s="75"/>
      <c r="I219" s="75"/>
      <c r="J219" s="75"/>
      <c r="K219" s="75"/>
      <c r="L219" s="75"/>
      <c r="M219" s="75"/>
      <c r="N219" s="75"/>
      <c r="O219" s="75"/>
      <c r="P219" s="75"/>
    </row>
    <row r="220" spans="1:16" x14ac:dyDescent="0.25">
      <c r="A220" t="str">
        <f t="shared" si="4"/>
        <v/>
      </c>
      <c r="B220" s="72"/>
      <c r="C220" s="73"/>
      <c r="D220" s="73"/>
      <c r="E220" s="74"/>
      <c r="F220" s="75"/>
      <c r="G220" s="75"/>
      <c r="H220" s="75"/>
      <c r="I220" s="75"/>
      <c r="J220" s="75"/>
      <c r="K220" s="75"/>
      <c r="L220" s="75"/>
      <c r="M220" s="75"/>
      <c r="N220" s="75"/>
      <c r="O220" s="75"/>
      <c r="P220" s="75"/>
    </row>
    <row r="221" spans="1:16" x14ac:dyDescent="0.25">
      <c r="A221" t="str">
        <f t="shared" si="4"/>
        <v/>
      </c>
      <c r="B221" s="72"/>
      <c r="C221" s="73"/>
      <c r="D221" s="73"/>
      <c r="E221" s="74"/>
      <c r="F221" s="75"/>
      <c r="G221" s="75"/>
      <c r="H221" s="75"/>
      <c r="I221" s="75"/>
      <c r="J221" s="75"/>
      <c r="K221" s="75"/>
      <c r="L221" s="75"/>
      <c r="M221" s="75"/>
      <c r="N221" s="75"/>
      <c r="O221" s="75"/>
      <c r="P221" s="75"/>
    </row>
    <row r="222" spans="1:16" x14ac:dyDescent="0.25">
      <c r="A222" t="str">
        <f t="shared" si="4"/>
        <v/>
      </c>
      <c r="B222" s="72"/>
      <c r="C222" s="73"/>
      <c r="D222" s="73"/>
      <c r="E222" s="74"/>
      <c r="F222" s="75"/>
      <c r="G222" s="75"/>
      <c r="H222" s="75"/>
      <c r="I222" s="75"/>
      <c r="J222" s="75"/>
      <c r="K222" s="75"/>
      <c r="L222" s="75"/>
      <c r="M222" s="75"/>
      <c r="N222" s="75"/>
      <c r="O222" s="75"/>
      <c r="P222" s="75"/>
    </row>
    <row r="223" spans="1:16" x14ac:dyDescent="0.25">
      <c r="A223" t="str">
        <f t="shared" si="4"/>
        <v/>
      </c>
      <c r="B223" s="72"/>
      <c r="C223" s="73"/>
      <c r="D223" s="73"/>
      <c r="E223" s="74"/>
      <c r="F223" s="75"/>
      <c r="G223" s="75"/>
      <c r="H223" s="75"/>
      <c r="I223" s="75"/>
      <c r="J223" s="75"/>
      <c r="K223" s="75"/>
      <c r="L223" s="75"/>
      <c r="M223" s="75"/>
      <c r="N223" s="75"/>
      <c r="O223" s="75"/>
      <c r="P223" s="75"/>
    </row>
    <row r="224" spans="1:16" x14ac:dyDescent="0.25">
      <c r="A224" t="str">
        <f t="shared" si="4"/>
        <v/>
      </c>
      <c r="B224" s="72"/>
      <c r="C224" s="73"/>
      <c r="D224" s="73"/>
      <c r="E224" s="74"/>
      <c r="F224" s="75"/>
      <c r="G224" s="75"/>
      <c r="H224" s="75"/>
      <c r="I224" s="75"/>
      <c r="J224" s="75"/>
      <c r="K224" s="75"/>
      <c r="L224" s="75"/>
      <c r="M224" s="75"/>
      <c r="N224" s="75"/>
      <c r="O224" s="75"/>
      <c r="P224" s="75"/>
    </row>
    <row r="225" spans="1:16" x14ac:dyDescent="0.25">
      <c r="A225" t="str">
        <f t="shared" si="4"/>
        <v/>
      </c>
      <c r="B225" s="72"/>
      <c r="C225" s="73"/>
      <c r="D225" s="73"/>
      <c r="E225" s="74"/>
      <c r="F225" s="75"/>
      <c r="G225" s="75"/>
      <c r="H225" s="75"/>
      <c r="I225" s="75"/>
      <c r="J225" s="75"/>
      <c r="K225" s="75"/>
      <c r="L225" s="75"/>
      <c r="M225" s="75"/>
      <c r="N225" s="75"/>
      <c r="O225" s="75"/>
      <c r="P225" s="75"/>
    </row>
    <row r="226" spans="1:16" x14ac:dyDescent="0.25">
      <c r="A226" t="str">
        <f t="shared" si="4"/>
        <v/>
      </c>
      <c r="B226" s="72"/>
      <c r="C226" s="73"/>
      <c r="D226" s="73"/>
      <c r="E226" s="74"/>
      <c r="F226" s="75"/>
      <c r="G226" s="75"/>
      <c r="H226" s="75"/>
      <c r="I226" s="75"/>
      <c r="J226" s="75"/>
      <c r="K226" s="75"/>
      <c r="L226" s="75"/>
      <c r="M226" s="75"/>
      <c r="N226" s="75"/>
      <c r="O226" s="75"/>
      <c r="P226" s="75"/>
    </row>
    <row r="227" spans="1:16" x14ac:dyDescent="0.25">
      <c r="A227" t="str">
        <f t="shared" si="4"/>
        <v/>
      </c>
      <c r="B227" s="72"/>
      <c r="C227" s="73"/>
      <c r="D227" s="73"/>
      <c r="E227" s="74"/>
      <c r="F227" s="75"/>
      <c r="G227" s="75"/>
      <c r="H227" s="75"/>
      <c r="I227" s="75"/>
      <c r="J227" s="75"/>
      <c r="K227" s="75"/>
      <c r="L227" s="75"/>
      <c r="M227" s="75"/>
      <c r="N227" s="75"/>
      <c r="O227" s="75"/>
      <c r="P227" s="75"/>
    </row>
    <row r="228" spans="1:16" x14ac:dyDescent="0.25">
      <c r="A228" t="str">
        <f t="shared" si="4"/>
        <v/>
      </c>
      <c r="B228" s="72"/>
      <c r="C228" s="73"/>
      <c r="D228" s="73"/>
      <c r="E228" s="74"/>
      <c r="F228" s="75"/>
      <c r="G228" s="75"/>
      <c r="H228" s="75"/>
      <c r="I228" s="75"/>
      <c r="J228" s="75"/>
      <c r="K228" s="75"/>
      <c r="L228" s="75"/>
      <c r="M228" s="75"/>
      <c r="N228" s="75"/>
      <c r="O228" s="75"/>
      <c r="P228" s="75"/>
    </row>
    <row r="229" spans="1:16" x14ac:dyDescent="0.25">
      <c r="A229" t="str">
        <f t="shared" si="4"/>
        <v/>
      </c>
      <c r="B229" s="72"/>
      <c r="C229" s="73"/>
      <c r="D229" s="73"/>
      <c r="E229" s="74"/>
      <c r="F229" s="75"/>
      <c r="G229" s="75"/>
      <c r="H229" s="75"/>
      <c r="I229" s="75"/>
      <c r="J229" s="75"/>
      <c r="K229" s="75"/>
      <c r="L229" s="75"/>
      <c r="M229" s="75"/>
      <c r="N229" s="75"/>
      <c r="O229" s="75"/>
      <c r="P229" s="75"/>
    </row>
    <row r="230" spans="1:16" x14ac:dyDescent="0.25">
      <c r="A230" t="str">
        <f t="shared" si="4"/>
        <v/>
      </c>
      <c r="B230" s="72"/>
      <c r="C230" s="73"/>
      <c r="D230" s="73"/>
      <c r="E230" s="74"/>
      <c r="F230" s="75"/>
      <c r="G230" s="75"/>
      <c r="H230" s="75"/>
      <c r="I230" s="75"/>
      <c r="J230" s="75"/>
      <c r="K230" s="75"/>
      <c r="L230" s="75"/>
      <c r="M230" s="75"/>
      <c r="N230" s="75"/>
      <c r="O230" s="75"/>
      <c r="P230" s="75"/>
    </row>
    <row r="231" spans="1:16" x14ac:dyDescent="0.25">
      <c r="A231" t="str">
        <f t="shared" si="4"/>
        <v/>
      </c>
      <c r="B231" s="72"/>
      <c r="C231" s="73"/>
      <c r="D231" s="73"/>
      <c r="E231" s="74"/>
      <c r="F231" s="75"/>
      <c r="G231" s="75"/>
      <c r="H231" s="75"/>
      <c r="I231" s="75"/>
      <c r="J231" s="75"/>
      <c r="K231" s="75"/>
      <c r="L231" s="75"/>
      <c r="M231" s="75"/>
      <c r="N231" s="75"/>
      <c r="O231" s="75"/>
      <c r="P231" s="75"/>
    </row>
    <row r="232" spans="1:16" x14ac:dyDescent="0.25">
      <c r="A232" t="str">
        <f t="shared" si="4"/>
        <v/>
      </c>
      <c r="B232" s="72"/>
      <c r="C232" s="73"/>
      <c r="D232" s="73"/>
      <c r="E232" s="74"/>
      <c r="F232" s="75"/>
      <c r="G232" s="75"/>
      <c r="H232" s="75"/>
      <c r="I232" s="75"/>
      <c r="J232" s="75"/>
      <c r="K232" s="75"/>
      <c r="L232" s="75"/>
      <c r="M232" s="75"/>
      <c r="N232" s="75"/>
      <c r="O232" s="75"/>
      <c r="P232" s="75"/>
    </row>
    <row r="233" spans="1:16" x14ac:dyDescent="0.25">
      <c r="A233" t="str">
        <f t="shared" si="4"/>
        <v/>
      </c>
      <c r="B233" s="72"/>
      <c r="C233" s="73"/>
      <c r="D233" s="73"/>
      <c r="E233" s="74"/>
      <c r="F233" s="75"/>
      <c r="G233" s="75"/>
      <c r="H233" s="75"/>
      <c r="I233" s="75"/>
      <c r="J233" s="75"/>
      <c r="K233" s="75"/>
      <c r="L233" s="75"/>
      <c r="M233" s="75"/>
      <c r="N233" s="75"/>
      <c r="O233" s="75"/>
      <c r="P233" s="75"/>
    </row>
    <row r="234" spans="1:16" x14ac:dyDescent="0.25">
      <c r="A234" t="str">
        <f t="shared" si="4"/>
        <v/>
      </c>
      <c r="B234" s="72"/>
      <c r="C234" s="73"/>
      <c r="D234" s="73"/>
      <c r="E234" s="74"/>
      <c r="F234" s="75"/>
      <c r="G234" s="75"/>
      <c r="H234" s="75"/>
      <c r="I234" s="75"/>
      <c r="J234" s="75"/>
      <c r="K234" s="75"/>
      <c r="L234" s="75"/>
      <c r="M234" s="75"/>
      <c r="N234" s="75"/>
      <c r="O234" s="75"/>
      <c r="P234" s="75"/>
    </row>
    <row r="235" spans="1:16" x14ac:dyDescent="0.25">
      <c r="A235" t="str">
        <f t="shared" si="4"/>
        <v/>
      </c>
      <c r="B235" s="72"/>
      <c r="C235" s="73"/>
      <c r="D235" s="73"/>
      <c r="E235" s="74"/>
      <c r="F235" s="75"/>
      <c r="G235" s="75"/>
      <c r="H235" s="75"/>
      <c r="I235" s="75"/>
      <c r="J235" s="75"/>
      <c r="K235" s="75"/>
      <c r="L235" s="75"/>
      <c r="M235" s="75"/>
      <c r="N235" s="75"/>
      <c r="O235" s="75"/>
      <c r="P235" s="75"/>
    </row>
    <row r="236" spans="1:16" x14ac:dyDescent="0.25">
      <c r="A236" t="str">
        <f t="shared" si="4"/>
        <v/>
      </c>
      <c r="B236" s="72"/>
      <c r="C236" s="73"/>
      <c r="D236" s="73"/>
      <c r="E236" s="74"/>
      <c r="F236" s="75"/>
      <c r="G236" s="75"/>
      <c r="H236" s="75"/>
      <c r="I236" s="75"/>
      <c r="J236" s="75"/>
      <c r="K236" s="75"/>
      <c r="L236" s="75"/>
      <c r="M236" s="75"/>
      <c r="N236" s="75"/>
      <c r="O236" s="75"/>
      <c r="P236" s="75"/>
    </row>
    <row r="237" spans="1:16" x14ac:dyDescent="0.25">
      <c r="A237" t="str">
        <f t="shared" si="4"/>
        <v/>
      </c>
      <c r="B237" s="72"/>
      <c r="C237" s="73"/>
      <c r="D237" s="73"/>
      <c r="E237" s="74"/>
      <c r="F237" s="75"/>
      <c r="G237" s="75"/>
      <c r="H237" s="75"/>
      <c r="I237" s="75"/>
      <c r="J237" s="75"/>
      <c r="K237" s="75"/>
      <c r="L237" s="75"/>
      <c r="M237" s="75"/>
      <c r="N237" s="75"/>
      <c r="O237" s="75"/>
      <c r="P237" s="75"/>
    </row>
    <row r="238" spans="1:16" x14ac:dyDescent="0.25">
      <c r="A238" t="str">
        <f t="shared" si="4"/>
        <v/>
      </c>
      <c r="B238" s="72"/>
      <c r="C238" s="73"/>
      <c r="D238" s="73"/>
      <c r="E238" s="74"/>
      <c r="F238" s="75"/>
      <c r="G238" s="75"/>
      <c r="H238" s="75"/>
      <c r="I238" s="75"/>
      <c r="J238" s="75"/>
      <c r="K238" s="75"/>
      <c r="L238" s="75"/>
      <c r="M238" s="75"/>
      <c r="N238" s="75"/>
      <c r="O238" s="75"/>
      <c r="P238" s="75"/>
    </row>
    <row r="239" spans="1:16" x14ac:dyDescent="0.25">
      <c r="A239" t="str">
        <f t="shared" si="4"/>
        <v/>
      </c>
      <c r="B239" s="72"/>
      <c r="C239" s="73"/>
      <c r="D239" s="73"/>
      <c r="E239" s="74"/>
      <c r="F239" s="75"/>
      <c r="G239" s="75"/>
      <c r="H239" s="75"/>
      <c r="I239" s="75"/>
      <c r="J239" s="75"/>
      <c r="K239" s="75"/>
      <c r="L239" s="75"/>
      <c r="M239" s="75"/>
      <c r="N239" s="75"/>
      <c r="O239" s="75"/>
      <c r="P239" s="75"/>
    </row>
    <row r="240" spans="1:16" x14ac:dyDescent="0.25">
      <c r="A240" t="str">
        <f t="shared" si="4"/>
        <v/>
      </c>
      <c r="B240" s="72"/>
      <c r="C240" s="73"/>
      <c r="D240" s="73"/>
      <c r="E240" s="74"/>
      <c r="F240" s="75"/>
      <c r="G240" s="75"/>
      <c r="H240" s="75"/>
      <c r="I240" s="75"/>
      <c r="J240" s="75"/>
      <c r="K240" s="75"/>
      <c r="L240" s="75"/>
      <c r="M240" s="75"/>
      <c r="N240" s="75"/>
      <c r="O240" s="75"/>
      <c r="P240" s="75"/>
    </row>
    <row r="241" spans="1:16" x14ac:dyDescent="0.25">
      <c r="A241" t="str">
        <f t="shared" si="4"/>
        <v/>
      </c>
      <c r="B241" s="72"/>
      <c r="C241" s="73"/>
      <c r="D241" s="73"/>
      <c r="E241" s="74"/>
      <c r="F241" s="75"/>
      <c r="G241" s="75"/>
      <c r="H241" s="75"/>
      <c r="I241" s="75"/>
      <c r="J241" s="75"/>
      <c r="K241" s="75"/>
      <c r="L241" s="75"/>
      <c r="M241" s="75"/>
      <c r="N241" s="75"/>
      <c r="O241" s="75"/>
      <c r="P241" s="75"/>
    </row>
    <row r="242" spans="1:16" x14ac:dyDescent="0.25">
      <c r="A242" t="str">
        <f t="shared" si="4"/>
        <v/>
      </c>
      <c r="B242" s="72"/>
      <c r="C242" s="73"/>
      <c r="D242" s="73"/>
      <c r="E242" s="74"/>
      <c r="F242" s="75"/>
      <c r="G242" s="75"/>
      <c r="H242" s="75"/>
      <c r="I242" s="75"/>
      <c r="J242" s="75"/>
      <c r="K242" s="75"/>
      <c r="L242" s="75"/>
      <c r="M242" s="75"/>
      <c r="N242" s="75"/>
      <c r="O242" s="75"/>
      <c r="P242" s="75"/>
    </row>
    <row r="243" spans="1:16" x14ac:dyDescent="0.25">
      <c r="A243" t="str">
        <f t="shared" si="4"/>
        <v/>
      </c>
      <c r="B243" s="72"/>
      <c r="C243" s="73"/>
      <c r="D243" s="73"/>
      <c r="E243" s="74"/>
      <c r="F243" s="75"/>
      <c r="G243" s="75"/>
      <c r="H243" s="75"/>
      <c r="I243" s="75"/>
      <c r="J243" s="75"/>
      <c r="K243" s="75"/>
      <c r="L243" s="75"/>
      <c r="M243" s="75"/>
      <c r="N243" s="75"/>
      <c r="O243" s="75"/>
      <c r="P243" s="75"/>
    </row>
    <row r="244" spans="1:16" x14ac:dyDescent="0.25">
      <c r="A244" t="str">
        <f t="shared" si="4"/>
        <v/>
      </c>
      <c r="B244" s="72"/>
      <c r="C244" s="73"/>
      <c r="D244" s="73"/>
      <c r="E244" s="74"/>
      <c r="F244" s="75"/>
      <c r="G244" s="75"/>
      <c r="H244" s="75"/>
      <c r="I244" s="75"/>
      <c r="J244" s="75"/>
      <c r="K244" s="75"/>
      <c r="L244" s="75"/>
      <c r="M244" s="75"/>
      <c r="N244" s="75"/>
      <c r="O244" s="75"/>
      <c r="P244" s="75"/>
    </row>
    <row r="245" spans="1:16" x14ac:dyDescent="0.25">
      <c r="A245" t="str">
        <f t="shared" si="4"/>
        <v/>
      </c>
      <c r="B245" s="72"/>
      <c r="C245" s="73"/>
      <c r="D245" s="73"/>
      <c r="E245" s="74"/>
      <c r="F245" s="75"/>
      <c r="G245" s="75"/>
      <c r="H245" s="75"/>
      <c r="I245" s="75"/>
      <c r="J245" s="75"/>
      <c r="K245" s="75"/>
      <c r="L245" s="75"/>
      <c r="M245" s="75"/>
      <c r="N245" s="75"/>
      <c r="O245" s="75"/>
      <c r="P245" s="75"/>
    </row>
    <row r="246" spans="1:16" x14ac:dyDescent="0.25">
      <c r="A246" t="str">
        <f t="shared" si="4"/>
        <v/>
      </c>
      <c r="B246" s="72"/>
      <c r="C246" s="73"/>
      <c r="D246" s="73"/>
      <c r="E246" s="74"/>
      <c r="F246" s="75"/>
      <c r="G246" s="75"/>
      <c r="H246" s="75"/>
      <c r="I246" s="75"/>
      <c r="J246" s="75"/>
      <c r="K246" s="75"/>
      <c r="L246" s="75"/>
      <c r="M246" s="75"/>
      <c r="N246" s="75"/>
      <c r="O246" s="75"/>
      <c r="P246" s="75"/>
    </row>
    <row r="247" spans="1:16" x14ac:dyDescent="0.25">
      <c r="A247" t="str">
        <f t="shared" si="4"/>
        <v/>
      </c>
      <c r="B247" s="72"/>
      <c r="C247" s="73"/>
      <c r="D247" s="73"/>
      <c r="E247" s="74"/>
      <c r="F247" s="75"/>
      <c r="G247" s="75"/>
      <c r="H247" s="75"/>
      <c r="I247" s="75"/>
      <c r="J247" s="75"/>
      <c r="K247" s="75"/>
      <c r="L247" s="75"/>
      <c r="M247" s="75"/>
      <c r="N247" s="75"/>
      <c r="O247" s="75"/>
      <c r="P247" s="75"/>
    </row>
    <row r="248" spans="1:16" x14ac:dyDescent="0.25">
      <c r="A248" t="str">
        <f t="shared" si="4"/>
        <v/>
      </c>
      <c r="B248" s="72"/>
      <c r="C248" s="73"/>
      <c r="D248" s="73"/>
      <c r="E248" s="74"/>
      <c r="F248" s="75"/>
      <c r="G248" s="75"/>
      <c r="H248" s="75"/>
      <c r="I248" s="75"/>
      <c r="J248" s="75"/>
      <c r="K248" s="75"/>
      <c r="L248" s="75"/>
      <c r="M248" s="75"/>
      <c r="N248" s="75"/>
      <c r="O248" s="75"/>
      <c r="P248" s="75"/>
    </row>
    <row r="249" spans="1:16" x14ac:dyDescent="0.25">
      <c r="A249" t="str">
        <f t="shared" si="4"/>
        <v/>
      </c>
      <c r="B249" s="72"/>
      <c r="C249" s="73"/>
      <c r="D249" s="73"/>
      <c r="E249" s="74"/>
      <c r="F249" s="75"/>
      <c r="G249" s="75"/>
      <c r="H249" s="75"/>
      <c r="I249" s="75"/>
      <c r="J249" s="75"/>
      <c r="K249" s="75"/>
      <c r="L249" s="75"/>
      <c r="M249" s="75"/>
      <c r="N249" s="75"/>
      <c r="O249" s="75"/>
      <c r="P249" s="75"/>
    </row>
    <row r="250" spans="1:16" x14ac:dyDescent="0.25">
      <c r="A250" t="str">
        <f t="shared" si="4"/>
        <v/>
      </c>
      <c r="B250" s="72"/>
      <c r="C250" s="73"/>
      <c r="D250" s="73"/>
      <c r="E250" s="74"/>
      <c r="F250" s="75"/>
      <c r="G250" s="75"/>
      <c r="H250" s="75"/>
      <c r="I250" s="75"/>
      <c r="J250" s="75"/>
      <c r="K250" s="75"/>
      <c r="L250" s="75"/>
      <c r="M250" s="75"/>
      <c r="N250" s="75"/>
      <c r="O250" s="75"/>
      <c r="P250" s="75"/>
    </row>
    <row r="251" spans="1:16" x14ac:dyDescent="0.25">
      <c r="A251" t="str">
        <f t="shared" si="4"/>
        <v/>
      </c>
      <c r="B251" s="72"/>
      <c r="C251" s="73"/>
      <c r="D251" s="73"/>
      <c r="E251" s="74"/>
      <c r="F251" s="75"/>
      <c r="G251" s="75"/>
      <c r="H251" s="75"/>
      <c r="I251" s="75"/>
      <c r="J251" s="75"/>
      <c r="K251" s="75"/>
      <c r="L251" s="75"/>
      <c r="M251" s="75"/>
      <c r="N251" s="75"/>
      <c r="O251" s="75"/>
      <c r="P251" s="75"/>
    </row>
    <row r="252" spans="1:16" x14ac:dyDescent="0.25">
      <c r="A252" t="str">
        <f t="shared" si="4"/>
        <v/>
      </c>
      <c r="B252" s="72"/>
      <c r="C252" s="73"/>
      <c r="D252" s="73"/>
      <c r="E252" s="74"/>
      <c r="F252" s="75"/>
      <c r="G252" s="75"/>
      <c r="H252" s="75"/>
      <c r="I252" s="75"/>
      <c r="J252" s="75"/>
      <c r="K252" s="75"/>
      <c r="L252" s="75"/>
      <c r="M252" s="75"/>
      <c r="N252" s="75"/>
      <c r="O252" s="75"/>
      <c r="P252" s="75"/>
    </row>
    <row r="253" spans="1:16" x14ac:dyDescent="0.25">
      <c r="A253" t="str">
        <f t="shared" si="4"/>
        <v/>
      </c>
      <c r="B253" s="72"/>
      <c r="C253" s="73"/>
      <c r="D253" s="73"/>
      <c r="E253" s="74"/>
      <c r="F253" s="75"/>
      <c r="G253" s="75"/>
      <c r="H253" s="75"/>
      <c r="I253" s="75"/>
      <c r="J253" s="75"/>
      <c r="K253" s="75"/>
      <c r="L253" s="75"/>
      <c r="M253" s="75"/>
      <c r="N253" s="75"/>
      <c r="O253" s="75"/>
      <c r="P253" s="75"/>
    </row>
    <row r="254" spans="1:16" x14ac:dyDescent="0.25">
      <c r="A254" t="str">
        <f t="shared" si="4"/>
        <v/>
      </c>
      <c r="B254" s="72"/>
      <c r="C254" s="73"/>
      <c r="D254" s="73"/>
      <c r="E254" s="74"/>
      <c r="F254" s="75"/>
      <c r="G254" s="75"/>
      <c r="H254" s="75"/>
      <c r="I254" s="75"/>
      <c r="J254" s="75"/>
      <c r="K254" s="75"/>
      <c r="L254" s="75"/>
      <c r="M254" s="75"/>
      <c r="N254" s="75"/>
      <c r="O254" s="75"/>
      <c r="P254" s="75"/>
    </row>
    <row r="255" spans="1:16" x14ac:dyDescent="0.25">
      <c r="A255" t="str">
        <f t="shared" si="4"/>
        <v/>
      </c>
      <c r="B255" s="72"/>
      <c r="C255" s="73"/>
      <c r="D255" s="73"/>
      <c r="E255" s="74"/>
      <c r="F255" s="75"/>
      <c r="G255" s="75"/>
      <c r="H255" s="75"/>
      <c r="I255" s="75"/>
      <c r="J255" s="75"/>
      <c r="K255" s="75"/>
      <c r="L255" s="75"/>
      <c r="M255" s="75"/>
      <c r="N255" s="75"/>
      <c r="O255" s="75"/>
      <c r="P255" s="75"/>
    </row>
    <row r="256" spans="1:16" x14ac:dyDescent="0.25">
      <c r="A256" t="str">
        <f t="shared" ref="A256:A319" si="5">CONCATENATE(B256,C256)</f>
        <v/>
      </c>
      <c r="B256" s="72"/>
      <c r="C256" s="73"/>
      <c r="D256" s="73"/>
      <c r="E256" s="74"/>
      <c r="F256" s="75"/>
      <c r="G256" s="75"/>
      <c r="H256" s="75"/>
      <c r="I256" s="75"/>
      <c r="J256" s="75"/>
      <c r="K256" s="75"/>
      <c r="L256" s="75"/>
      <c r="M256" s="75"/>
      <c r="N256" s="75"/>
      <c r="O256" s="75"/>
      <c r="P256" s="75"/>
    </row>
    <row r="257" spans="1:16" x14ac:dyDescent="0.25">
      <c r="A257" t="str">
        <f t="shared" si="5"/>
        <v/>
      </c>
      <c r="B257" s="72"/>
      <c r="C257" s="73"/>
      <c r="D257" s="73"/>
      <c r="E257" s="74"/>
      <c r="F257" s="75"/>
      <c r="G257" s="75"/>
      <c r="H257" s="75"/>
      <c r="I257" s="75"/>
      <c r="J257" s="75"/>
      <c r="K257" s="75"/>
      <c r="L257" s="75"/>
      <c r="M257" s="75"/>
      <c r="N257" s="75"/>
      <c r="O257" s="75"/>
      <c r="P257" s="75"/>
    </row>
    <row r="258" spans="1:16" x14ac:dyDescent="0.25">
      <c r="A258" t="str">
        <f t="shared" si="5"/>
        <v/>
      </c>
      <c r="B258" s="72"/>
      <c r="C258" s="73"/>
      <c r="D258" s="73"/>
      <c r="E258" s="74"/>
      <c r="F258" s="75"/>
      <c r="G258" s="75"/>
      <c r="H258" s="75"/>
      <c r="I258" s="75"/>
      <c r="J258" s="75"/>
      <c r="K258" s="75"/>
      <c r="L258" s="75"/>
      <c r="M258" s="75"/>
      <c r="N258" s="75"/>
      <c r="O258" s="75"/>
      <c r="P258" s="75"/>
    </row>
    <row r="259" spans="1:16" x14ac:dyDescent="0.25">
      <c r="A259" t="str">
        <f t="shared" si="5"/>
        <v/>
      </c>
      <c r="B259" s="72"/>
      <c r="C259" s="73"/>
      <c r="D259" s="73"/>
      <c r="E259" s="74"/>
      <c r="F259" s="75"/>
      <c r="G259" s="75"/>
      <c r="H259" s="75"/>
      <c r="I259" s="75"/>
      <c r="J259" s="75"/>
      <c r="K259" s="75"/>
      <c r="L259" s="75"/>
      <c r="M259" s="75"/>
      <c r="N259" s="75"/>
      <c r="O259" s="75"/>
      <c r="P259" s="75"/>
    </row>
    <row r="260" spans="1:16" x14ac:dyDescent="0.25">
      <c r="A260" t="str">
        <f t="shared" si="5"/>
        <v/>
      </c>
      <c r="B260" s="72"/>
      <c r="C260" s="73"/>
      <c r="D260" s="73"/>
      <c r="E260" s="74"/>
      <c r="F260" s="75"/>
      <c r="G260" s="75"/>
      <c r="H260" s="75"/>
      <c r="I260" s="75"/>
      <c r="J260" s="75"/>
      <c r="K260" s="75"/>
      <c r="L260" s="75"/>
      <c r="M260" s="75"/>
      <c r="N260" s="75"/>
      <c r="O260" s="75"/>
      <c r="P260" s="75"/>
    </row>
    <row r="261" spans="1:16" x14ac:dyDescent="0.25">
      <c r="A261" t="str">
        <f t="shared" si="5"/>
        <v/>
      </c>
      <c r="B261" s="72"/>
      <c r="C261" s="73"/>
      <c r="D261" s="73"/>
      <c r="E261" s="74"/>
      <c r="F261" s="75"/>
      <c r="G261" s="75"/>
      <c r="H261" s="75"/>
      <c r="I261" s="75"/>
      <c r="J261" s="75"/>
      <c r="K261" s="75"/>
      <c r="L261" s="75"/>
      <c r="M261" s="75"/>
      <c r="N261" s="75"/>
      <c r="O261" s="75"/>
      <c r="P261" s="75"/>
    </row>
    <row r="262" spans="1:16" x14ac:dyDescent="0.25">
      <c r="A262" t="str">
        <f t="shared" si="5"/>
        <v/>
      </c>
      <c r="B262" s="72"/>
      <c r="C262" s="73"/>
      <c r="D262" s="73"/>
      <c r="E262" s="74"/>
      <c r="F262" s="75"/>
      <c r="G262" s="75"/>
      <c r="H262" s="75"/>
      <c r="I262" s="75"/>
      <c r="J262" s="75"/>
      <c r="K262" s="75"/>
      <c r="L262" s="75"/>
      <c r="M262" s="75"/>
      <c r="N262" s="75"/>
      <c r="O262" s="75"/>
      <c r="P262" s="75"/>
    </row>
    <row r="263" spans="1:16" x14ac:dyDescent="0.25">
      <c r="A263" t="str">
        <f t="shared" si="5"/>
        <v/>
      </c>
      <c r="B263" s="72"/>
      <c r="C263" s="73"/>
      <c r="D263" s="73"/>
      <c r="E263" s="74"/>
      <c r="F263" s="75"/>
      <c r="G263" s="75"/>
      <c r="H263" s="75"/>
      <c r="I263" s="75"/>
      <c r="J263" s="75"/>
      <c r="K263" s="75"/>
      <c r="L263" s="75"/>
      <c r="M263" s="75"/>
      <c r="N263" s="75"/>
      <c r="O263" s="75"/>
      <c r="P263" s="75"/>
    </row>
    <row r="264" spans="1:16" x14ac:dyDescent="0.25">
      <c r="A264" t="str">
        <f t="shared" si="5"/>
        <v/>
      </c>
      <c r="B264" s="72"/>
      <c r="C264" s="73"/>
      <c r="D264" s="73"/>
      <c r="E264" s="74"/>
      <c r="F264" s="75"/>
      <c r="G264" s="75"/>
      <c r="H264" s="75"/>
      <c r="I264" s="75"/>
      <c r="J264" s="75"/>
      <c r="K264" s="75"/>
      <c r="L264" s="75"/>
      <c r="M264" s="75"/>
      <c r="N264" s="75"/>
      <c r="O264" s="75"/>
      <c r="P264" s="75"/>
    </row>
    <row r="265" spans="1:16" x14ac:dyDescent="0.25">
      <c r="A265" t="str">
        <f t="shared" si="5"/>
        <v/>
      </c>
      <c r="B265" s="72"/>
      <c r="C265" s="73"/>
      <c r="D265" s="73"/>
      <c r="E265" s="74"/>
      <c r="F265" s="75"/>
      <c r="G265" s="75"/>
      <c r="H265" s="75"/>
      <c r="I265" s="75"/>
      <c r="J265" s="75"/>
      <c r="K265" s="75"/>
      <c r="L265" s="75"/>
      <c r="M265" s="75"/>
      <c r="N265" s="75"/>
      <c r="O265" s="75"/>
      <c r="P265" s="75"/>
    </row>
    <row r="266" spans="1:16" x14ac:dyDescent="0.25">
      <c r="A266" t="str">
        <f t="shared" si="5"/>
        <v/>
      </c>
      <c r="B266" s="72"/>
      <c r="C266" s="73"/>
      <c r="D266" s="73"/>
      <c r="E266" s="74"/>
      <c r="F266" s="75"/>
      <c r="G266" s="75"/>
      <c r="H266" s="75"/>
      <c r="I266" s="75"/>
      <c r="J266" s="75"/>
      <c r="K266" s="75"/>
      <c r="L266" s="75"/>
      <c r="M266" s="75"/>
      <c r="N266" s="75"/>
      <c r="O266" s="75"/>
      <c r="P266" s="75"/>
    </row>
    <row r="267" spans="1:16" x14ac:dyDescent="0.25">
      <c r="A267" t="str">
        <f t="shared" si="5"/>
        <v/>
      </c>
      <c r="B267" s="72"/>
      <c r="C267" s="73"/>
      <c r="D267" s="73"/>
      <c r="E267" s="74"/>
      <c r="F267" s="75"/>
      <c r="G267" s="75"/>
      <c r="H267" s="75"/>
      <c r="I267" s="75"/>
      <c r="J267" s="75"/>
      <c r="K267" s="75"/>
      <c r="L267" s="75"/>
      <c r="M267" s="75"/>
      <c r="N267" s="75"/>
      <c r="O267" s="75"/>
      <c r="P267" s="75"/>
    </row>
    <row r="268" spans="1:16" x14ac:dyDescent="0.25">
      <c r="A268" t="str">
        <f t="shared" si="5"/>
        <v/>
      </c>
      <c r="B268" s="72"/>
      <c r="C268" s="73"/>
      <c r="D268" s="73"/>
      <c r="E268" s="74"/>
      <c r="F268" s="75"/>
      <c r="G268" s="75"/>
      <c r="H268" s="75"/>
      <c r="I268" s="75"/>
      <c r="J268" s="75"/>
      <c r="K268" s="75"/>
      <c r="L268" s="75"/>
      <c r="M268" s="75"/>
      <c r="N268" s="75"/>
      <c r="O268" s="75"/>
      <c r="P268" s="75"/>
    </row>
    <row r="269" spans="1:16" x14ac:dyDescent="0.25">
      <c r="A269" t="str">
        <f t="shared" si="5"/>
        <v/>
      </c>
      <c r="B269" s="72"/>
      <c r="C269" s="73"/>
      <c r="D269" s="73"/>
      <c r="E269" s="74"/>
      <c r="F269" s="75"/>
      <c r="G269" s="75"/>
      <c r="H269" s="75"/>
      <c r="I269" s="75"/>
      <c r="J269" s="75"/>
      <c r="K269" s="75"/>
      <c r="L269" s="75"/>
      <c r="M269" s="75"/>
      <c r="N269" s="75"/>
      <c r="O269" s="75"/>
      <c r="P269" s="75"/>
    </row>
    <row r="270" spans="1:16" x14ac:dyDescent="0.25">
      <c r="A270" t="str">
        <f t="shared" si="5"/>
        <v/>
      </c>
      <c r="B270" s="72"/>
      <c r="C270" s="73"/>
      <c r="D270" s="73"/>
      <c r="E270" s="74"/>
      <c r="F270" s="75"/>
      <c r="G270" s="75"/>
      <c r="H270" s="75"/>
      <c r="I270" s="75"/>
      <c r="J270" s="75"/>
      <c r="K270" s="75"/>
      <c r="L270" s="75"/>
      <c r="M270" s="75"/>
      <c r="N270" s="75"/>
      <c r="O270" s="75"/>
      <c r="P270" s="75"/>
    </row>
    <row r="271" spans="1:16" x14ac:dyDescent="0.25">
      <c r="A271" t="str">
        <f t="shared" si="5"/>
        <v/>
      </c>
      <c r="B271" s="72"/>
      <c r="C271" s="73"/>
      <c r="D271" s="73"/>
      <c r="E271" s="74"/>
      <c r="F271" s="75"/>
      <c r="G271" s="75"/>
      <c r="H271" s="75"/>
      <c r="I271" s="75"/>
      <c r="J271" s="75"/>
      <c r="K271" s="75"/>
      <c r="L271" s="75"/>
      <c r="M271" s="75"/>
      <c r="N271" s="75"/>
      <c r="O271" s="75"/>
      <c r="P271" s="75"/>
    </row>
    <row r="272" spans="1:16" x14ac:dyDescent="0.25">
      <c r="A272" t="str">
        <f t="shared" si="5"/>
        <v/>
      </c>
      <c r="B272" s="72"/>
      <c r="C272" s="73"/>
      <c r="D272" s="73"/>
      <c r="E272" s="74"/>
      <c r="F272" s="75"/>
      <c r="G272" s="75"/>
      <c r="H272" s="75"/>
      <c r="I272" s="75"/>
      <c r="J272" s="75"/>
      <c r="K272" s="75"/>
      <c r="L272" s="75"/>
      <c r="M272" s="75"/>
      <c r="N272" s="75"/>
      <c r="O272" s="75"/>
      <c r="P272" s="75"/>
    </row>
    <row r="273" spans="1:16" x14ac:dyDescent="0.25">
      <c r="A273" t="str">
        <f t="shared" si="5"/>
        <v/>
      </c>
      <c r="B273" s="72"/>
      <c r="C273" s="73"/>
      <c r="D273" s="73"/>
      <c r="E273" s="74"/>
      <c r="F273" s="75"/>
      <c r="G273" s="75"/>
      <c r="H273" s="75"/>
      <c r="I273" s="75"/>
      <c r="J273" s="75"/>
      <c r="K273" s="75"/>
      <c r="L273" s="75"/>
      <c r="M273" s="75"/>
      <c r="N273" s="75"/>
      <c r="O273" s="75"/>
      <c r="P273" s="75"/>
    </row>
    <row r="274" spans="1:16" x14ac:dyDescent="0.25">
      <c r="A274" t="str">
        <f t="shared" si="5"/>
        <v/>
      </c>
      <c r="B274" s="72"/>
      <c r="C274" s="73"/>
      <c r="D274" s="73"/>
      <c r="E274" s="74"/>
      <c r="F274" s="75"/>
      <c r="G274" s="75"/>
      <c r="H274" s="75"/>
      <c r="I274" s="75"/>
      <c r="J274" s="75"/>
      <c r="K274" s="75"/>
      <c r="L274" s="75"/>
      <c r="M274" s="75"/>
      <c r="N274" s="75"/>
      <c r="O274" s="75"/>
      <c r="P274" s="75"/>
    </row>
    <row r="275" spans="1:16" x14ac:dyDescent="0.25">
      <c r="A275" t="str">
        <f t="shared" si="5"/>
        <v/>
      </c>
      <c r="B275" s="72"/>
      <c r="C275" s="73"/>
      <c r="D275" s="73"/>
      <c r="E275" s="74"/>
      <c r="F275" s="75"/>
      <c r="G275" s="75"/>
      <c r="H275" s="75"/>
      <c r="I275" s="75"/>
      <c r="J275" s="75"/>
      <c r="K275" s="75"/>
      <c r="L275" s="75"/>
      <c r="M275" s="75"/>
      <c r="N275" s="75"/>
      <c r="O275" s="75"/>
      <c r="P275" s="75"/>
    </row>
    <row r="276" spans="1:16" x14ac:dyDescent="0.25">
      <c r="A276" t="str">
        <f t="shared" si="5"/>
        <v/>
      </c>
      <c r="B276" s="72"/>
      <c r="C276" s="73"/>
      <c r="D276" s="73"/>
      <c r="E276" s="74"/>
      <c r="F276" s="75"/>
      <c r="G276" s="75"/>
      <c r="H276" s="75"/>
      <c r="I276" s="75"/>
      <c r="J276" s="75"/>
      <c r="K276" s="75"/>
      <c r="L276" s="75"/>
      <c r="M276" s="75"/>
      <c r="N276" s="75"/>
      <c r="O276" s="75"/>
      <c r="P276" s="75"/>
    </row>
    <row r="277" spans="1:16" x14ac:dyDescent="0.25">
      <c r="A277" t="str">
        <f t="shared" si="5"/>
        <v/>
      </c>
      <c r="B277" s="72"/>
      <c r="C277" s="73"/>
      <c r="D277" s="73"/>
      <c r="E277" s="74"/>
      <c r="F277" s="75"/>
      <c r="G277" s="75"/>
      <c r="H277" s="75"/>
      <c r="I277" s="75"/>
      <c r="J277" s="75"/>
      <c r="K277" s="75"/>
      <c r="L277" s="75"/>
      <c r="M277" s="75"/>
      <c r="N277" s="75"/>
      <c r="O277" s="75"/>
      <c r="P277" s="75"/>
    </row>
    <row r="278" spans="1:16" x14ac:dyDescent="0.25">
      <c r="A278" t="str">
        <f t="shared" si="5"/>
        <v/>
      </c>
      <c r="B278" s="72"/>
      <c r="C278" s="73"/>
      <c r="D278" s="73"/>
      <c r="E278" s="74"/>
      <c r="F278" s="75"/>
      <c r="G278" s="75"/>
      <c r="H278" s="75"/>
      <c r="I278" s="75"/>
      <c r="J278" s="75"/>
      <c r="K278" s="75"/>
      <c r="L278" s="75"/>
      <c r="M278" s="75"/>
      <c r="N278" s="75"/>
      <c r="O278" s="75"/>
      <c r="P278" s="75"/>
    </row>
    <row r="279" spans="1:16" x14ac:dyDescent="0.25">
      <c r="A279" t="str">
        <f t="shared" si="5"/>
        <v/>
      </c>
      <c r="B279" s="72"/>
      <c r="C279" s="73"/>
      <c r="D279" s="73"/>
      <c r="E279" s="74"/>
      <c r="F279" s="75"/>
      <c r="G279" s="75"/>
      <c r="H279" s="75"/>
      <c r="I279" s="75"/>
      <c r="J279" s="75"/>
      <c r="K279" s="75"/>
      <c r="L279" s="75"/>
      <c r="M279" s="75"/>
      <c r="N279" s="75"/>
      <c r="O279" s="75"/>
      <c r="P279" s="75"/>
    </row>
    <row r="280" spans="1:16" x14ac:dyDescent="0.25">
      <c r="A280" t="str">
        <f t="shared" si="5"/>
        <v/>
      </c>
      <c r="B280" s="72"/>
      <c r="C280" s="73"/>
      <c r="D280" s="73"/>
      <c r="E280" s="74"/>
      <c r="F280" s="75"/>
      <c r="G280" s="75"/>
      <c r="H280" s="75"/>
      <c r="I280" s="75"/>
      <c r="J280" s="75"/>
      <c r="K280" s="75"/>
      <c r="L280" s="75"/>
      <c r="M280" s="75"/>
      <c r="N280" s="75"/>
      <c r="O280" s="75"/>
      <c r="P280" s="75"/>
    </row>
    <row r="281" spans="1:16" x14ac:dyDescent="0.25">
      <c r="A281" t="str">
        <f t="shared" si="5"/>
        <v/>
      </c>
      <c r="B281" s="72"/>
      <c r="C281" s="73"/>
      <c r="D281" s="73"/>
      <c r="E281" s="74"/>
      <c r="F281" s="75"/>
      <c r="G281" s="75"/>
      <c r="H281" s="75"/>
      <c r="I281" s="75"/>
      <c r="J281" s="75"/>
      <c r="K281" s="75"/>
      <c r="L281" s="75"/>
      <c r="M281" s="75"/>
      <c r="N281" s="75"/>
      <c r="O281" s="75"/>
      <c r="P281" s="75"/>
    </row>
    <row r="282" spans="1:16" x14ac:dyDescent="0.25">
      <c r="A282" t="str">
        <f t="shared" si="5"/>
        <v/>
      </c>
      <c r="B282" s="72"/>
      <c r="C282" s="73"/>
      <c r="D282" s="73"/>
      <c r="E282" s="74"/>
      <c r="F282" s="75"/>
      <c r="G282" s="75"/>
      <c r="H282" s="75"/>
      <c r="I282" s="75"/>
      <c r="J282" s="75"/>
      <c r="K282" s="75"/>
      <c r="L282" s="75"/>
      <c r="M282" s="75"/>
      <c r="N282" s="75"/>
      <c r="O282" s="75"/>
      <c r="P282" s="75"/>
    </row>
    <row r="283" spans="1:16" x14ac:dyDescent="0.25">
      <c r="A283" t="str">
        <f t="shared" si="5"/>
        <v/>
      </c>
      <c r="B283" s="72"/>
      <c r="C283" s="73"/>
      <c r="D283" s="73"/>
      <c r="E283" s="74"/>
      <c r="F283" s="75"/>
      <c r="G283" s="75"/>
      <c r="H283" s="75"/>
      <c r="I283" s="75"/>
      <c r="J283" s="75"/>
      <c r="K283" s="75"/>
      <c r="L283" s="75"/>
      <c r="M283" s="75"/>
      <c r="N283" s="75"/>
      <c r="O283" s="75"/>
      <c r="P283" s="75"/>
    </row>
    <row r="284" spans="1:16" x14ac:dyDescent="0.25">
      <c r="A284" t="str">
        <f t="shared" si="5"/>
        <v/>
      </c>
      <c r="B284" s="72"/>
      <c r="C284" s="73"/>
      <c r="D284" s="73"/>
      <c r="E284" s="74"/>
      <c r="F284" s="75"/>
      <c r="G284" s="75"/>
      <c r="H284" s="75"/>
      <c r="I284" s="75"/>
      <c r="J284" s="75"/>
      <c r="K284" s="75"/>
      <c r="L284" s="75"/>
      <c r="M284" s="75"/>
      <c r="N284" s="75"/>
      <c r="O284" s="75"/>
      <c r="P284" s="75"/>
    </row>
    <row r="285" spans="1:16" x14ac:dyDescent="0.25">
      <c r="A285" t="str">
        <f t="shared" si="5"/>
        <v/>
      </c>
      <c r="B285" s="72"/>
      <c r="C285" s="73"/>
      <c r="D285" s="73"/>
      <c r="E285" s="74"/>
      <c r="F285" s="75"/>
      <c r="G285" s="75"/>
      <c r="H285" s="75"/>
      <c r="I285" s="75"/>
      <c r="J285" s="75"/>
      <c r="K285" s="75"/>
      <c r="L285" s="75"/>
      <c r="M285" s="75"/>
      <c r="N285" s="75"/>
      <c r="O285" s="75"/>
      <c r="P285" s="75"/>
    </row>
    <row r="286" spans="1:16" x14ac:dyDescent="0.25">
      <c r="A286" t="str">
        <f t="shared" si="5"/>
        <v/>
      </c>
      <c r="B286" s="72"/>
      <c r="C286" s="73"/>
      <c r="D286" s="73"/>
      <c r="E286" s="74"/>
      <c r="F286" s="75"/>
      <c r="G286" s="75"/>
      <c r="H286" s="75"/>
      <c r="I286" s="75"/>
      <c r="J286" s="75"/>
      <c r="K286" s="75"/>
      <c r="L286" s="75"/>
      <c r="M286" s="75"/>
      <c r="N286" s="75"/>
      <c r="O286" s="75"/>
      <c r="P286" s="75"/>
    </row>
    <row r="287" spans="1:16" x14ac:dyDescent="0.25">
      <c r="A287" t="str">
        <f t="shared" si="5"/>
        <v/>
      </c>
      <c r="B287" s="72"/>
      <c r="C287" s="73"/>
      <c r="D287" s="73"/>
      <c r="E287" s="74"/>
      <c r="F287" s="75"/>
      <c r="G287" s="75"/>
      <c r="H287" s="75"/>
      <c r="I287" s="75"/>
      <c r="J287" s="75"/>
      <c r="K287" s="75"/>
      <c r="L287" s="75"/>
      <c r="M287" s="75"/>
      <c r="N287" s="75"/>
      <c r="O287" s="75"/>
      <c r="P287" s="75"/>
    </row>
    <row r="288" spans="1:16" x14ac:dyDescent="0.25">
      <c r="A288" t="str">
        <f t="shared" si="5"/>
        <v/>
      </c>
      <c r="B288" s="72"/>
      <c r="C288" s="73"/>
      <c r="D288" s="73"/>
      <c r="E288" s="74"/>
      <c r="F288" s="75"/>
      <c r="G288" s="75"/>
      <c r="H288" s="75"/>
      <c r="I288" s="75"/>
      <c r="J288" s="75"/>
      <c r="K288" s="75"/>
      <c r="L288" s="75"/>
      <c r="M288" s="75"/>
      <c r="N288" s="75"/>
      <c r="O288" s="75"/>
      <c r="P288" s="75"/>
    </row>
    <row r="289" spans="1:16" x14ac:dyDescent="0.25">
      <c r="A289" t="str">
        <f t="shared" si="5"/>
        <v/>
      </c>
      <c r="B289" s="72"/>
      <c r="C289" s="73"/>
      <c r="D289" s="73"/>
      <c r="E289" s="74"/>
      <c r="F289" s="75"/>
      <c r="G289" s="75"/>
      <c r="H289" s="75"/>
      <c r="I289" s="75"/>
      <c r="J289" s="75"/>
      <c r="K289" s="75"/>
      <c r="L289" s="75"/>
      <c r="M289" s="75"/>
      <c r="N289" s="75"/>
      <c r="O289" s="75"/>
      <c r="P289" s="75"/>
    </row>
    <row r="290" spans="1:16" x14ac:dyDescent="0.25">
      <c r="A290" t="str">
        <f t="shared" si="5"/>
        <v/>
      </c>
      <c r="B290" s="72"/>
      <c r="C290" s="73"/>
      <c r="D290" s="73"/>
      <c r="E290" s="74"/>
      <c r="F290" s="75"/>
      <c r="G290" s="75"/>
      <c r="H290" s="75"/>
      <c r="I290" s="75"/>
      <c r="J290" s="75"/>
      <c r="K290" s="75"/>
      <c r="L290" s="75"/>
      <c r="M290" s="75"/>
      <c r="N290" s="75"/>
      <c r="O290" s="75"/>
      <c r="P290" s="75"/>
    </row>
    <row r="291" spans="1:16" x14ac:dyDescent="0.25">
      <c r="A291" t="str">
        <f t="shared" si="5"/>
        <v/>
      </c>
      <c r="B291" s="72"/>
      <c r="C291" s="73"/>
      <c r="D291" s="73"/>
      <c r="E291" s="74"/>
      <c r="F291" s="75"/>
      <c r="G291" s="75"/>
      <c r="H291" s="75"/>
      <c r="I291" s="75"/>
      <c r="J291" s="75"/>
      <c r="K291" s="75"/>
      <c r="L291" s="75"/>
      <c r="M291" s="75"/>
      <c r="N291" s="75"/>
      <c r="O291" s="75"/>
      <c r="P291" s="75"/>
    </row>
    <row r="292" spans="1:16" x14ac:dyDescent="0.25">
      <c r="A292" t="str">
        <f t="shared" si="5"/>
        <v/>
      </c>
      <c r="B292" s="72"/>
      <c r="C292" s="73"/>
      <c r="D292" s="73"/>
      <c r="E292" s="74"/>
      <c r="F292" s="75"/>
      <c r="G292" s="75"/>
      <c r="H292" s="75"/>
      <c r="I292" s="75"/>
      <c r="J292" s="75"/>
      <c r="K292" s="75"/>
      <c r="L292" s="75"/>
      <c r="M292" s="75"/>
      <c r="N292" s="75"/>
      <c r="O292" s="75"/>
      <c r="P292" s="75"/>
    </row>
    <row r="293" spans="1:16" x14ac:dyDescent="0.25">
      <c r="A293" t="str">
        <f t="shared" si="5"/>
        <v/>
      </c>
      <c r="B293" s="72"/>
      <c r="C293" s="73"/>
      <c r="D293" s="73"/>
      <c r="E293" s="74"/>
      <c r="F293" s="75"/>
      <c r="G293" s="75"/>
      <c r="H293" s="75"/>
      <c r="I293" s="75"/>
      <c r="J293" s="75"/>
      <c r="K293" s="75"/>
      <c r="L293" s="75"/>
      <c r="M293" s="75"/>
      <c r="N293" s="75"/>
      <c r="O293" s="75"/>
      <c r="P293" s="75"/>
    </row>
    <row r="294" spans="1:16" x14ac:dyDescent="0.25">
      <c r="A294" t="str">
        <f t="shared" si="5"/>
        <v/>
      </c>
      <c r="B294" s="72"/>
      <c r="C294" s="73"/>
      <c r="D294" s="73"/>
      <c r="E294" s="74"/>
      <c r="F294" s="75"/>
      <c r="G294" s="75"/>
      <c r="H294" s="75"/>
      <c r="I294" s="75"/>
      <c r="J294" s="75"/>
      <c r="K294" s="75"/>
      <c r="L294" s="75"/>
      <c r="M294" s="75"/>
      <c r="N294" s="75"/>
      <c r="O294" s="75"/>
      <c r="P294" s="75"/>
    </row>
    <row r="295" spans="1:16" x14ac:dyDescent="0.25">
      <c r="A295" t="str">
        <f t="shared" si="5"/>
        <v/>
      </c>
      <c r="B295" s="72"/>
      <c r="C295" s="73"/>
      <c r="D295" s="73"/>
      <c r="E295" s="74"/>
      <c r="F295" s="75"/>
      <c r="G295" s="75"/>
      <c r="H295" s="75"/>
      <c r="I295" s="75"/>
      <c r="J295" s="75"/>
      <c r="K295" s="75"/>
      <c r="L295" s="75"/>
      <c r="M295" s="75"/>
      <c r="N295" s="75"/>
      <c r="O295" s="75"/>
      <c r="P295" s="75"/>
    </row>
    <row r="296" spans="1:16" x14ac:dyDescent="0.25">
      <c r="A296" t="str">
        <f t="shared" si="5"/>
        <v/>
      </c>
      <c r="B296" s="72"/>
      <c r="C296" s="73"/>
      <c r="D296" s="73"/>
      <c r="E296" s="74"/>
      <c r="F296" s="75"/>
      <c r="G296" s="75"/>
      <c r="H296" s="75"/>
      <c r="I296" s="75"/>
      <c r="J296" s="75"/>
      <c r="K296" s="75"/>
      <c r="L296" s="75"/>
      <c r="M296" s="75"/>
      <c r="N296" s="75"/>
      <c r="O296" s="75"/>
      <c r="P296" s="75"/>
    </row>
    <row r="297" spans="1:16" x14ac:dyDescent="0.25">
      <c r="A297" t="str">
        <f t="shared" si="5"/>
        <v/>
      </c>
      <c r="B297" s="72"/>
      <c r="C297" s="73"/>
      <c r="D297" s="73"/>
      <c r="E297" s="74"/>
      <c r="F297" s="75"/>
      <c r="G297" s="75"/>
      <c r="H297" s="75"/>
      <c r="I297" s="75"/>
      <c r="J297" s="75"/>
      <c r="K297" s="75"/>
      <c r="L297" s="75"/>
      <c r="M297" s="75"/>
      <c r="N297" s="75"/>
      <c r="O297" s="75"/>
      <c r="P297" s="75"/>
    </row>
    <row r="298" spans="1:16" x14ac:dyDescent="0.25">
      <c r="A298" t="str">
        <f t="shared" si="5"/>
        <v/>
      </c>
      <c r="B298" s="72"/>
      <c r="C298" s="73"/>
      <c r="D298" s="73"/>
      <c r="E298" s="74"/>
      <c r="F298" s="75"/>
      <c r="G298" s="75"/>
      <c r="H298" s="75"/>
      <c r="I298" s="75"/>
      <c r="J298" s="75"/>
      <c r="K298" s="75"/>
      <c r="L298" s="75"/>
      <c r="M298" s="75"/>
      <c r="N298" s="75"/>
      <c r="O298" s="75"/>
      <c r="P298" s="75"/>
    </row>
    <row r="299" spans="1:16" x14ac:dyDescent="0.25">
      <c r="A299" t="str">
        <f t="shared" si="5"/>
        <v/>
      </c>
      <c r="B299" s="72"/>
      <c r="C299" s="73"/>
      <c r="D299" s="73"/>
      <c r="E299" s="74"/>
      <c r="F299" s="75"/>
      <c r="G299" s="75"/>
      <c r="H299" s="75"/>
      <c r="I299" s="75"/>
      <c r="J299" s="75"/>
      <c r="K299" s="75"/>
      <c r="L299" s="75"/>
      <c r="M299" s="75"/>
      <c r="N299" s="75"/>
      <c r="O299" s="75"/>
      <c r="P299" s="75"/>
    </row>
    <row r="300" spans="1:16" x14ac:dyDescent="0.25">
      <c r="A300" t="str">
        <f t="shared" si="5"/>
        <v/>
      </c>
      <c r="B300" s="72"/>
      <c r="C300" s="73"/>
      <c r="D300" s="73"/>
      <c r="E300" s="74"/>
      <c r="F300" s="75"/>
      <c r="G300" s="75"/>
      <c r="H300" s="75"/>
      <c r="I300" s="75"/>
      <c r="J300" s="75"/>
      <c r="K300" s="75"/>
      <c r="L300" s="75"/>
      <c r="M300" s="75"/>
      <c r="N300" s="75"/>
      <c r="O300" s="75"/>
      <c r="P300" s="75"/>
    </row>
    <row r="301" spans="1:16" x14ac:dyDescent="0.25">
      <c r="A301" t="str">
        <f t="shared" si="5"/>
        <v/>
      </c>
      <c r="B301" s="72"/>
      <c r="C301" s="73"/>
      <c r="D301" s="73"/>
      <c r="E301" s="74"/>
      <c r="F301" s="75"/>
      <c r="G301" s="75"/>
      <c r="H301" s="75"/>
      <c r="I301" s="75"/>
      <c r="J301" s="75"/>
      <c r="K301" s="75"/>
      <c r="L301" s="75"/>
      <c r="M301" s="75"/>
      <c r="N301" s="75"/>
      <c r="O301" s="75"/>
      <c r="P301" s="75"/>
    </row>
    <row r="302" spans="1:16" x14ac:dyDescent="0.25">
      <c r="A302" t="str">
        <f t="shared" si="5"/>
        <v/>
      </c>
      <c r="B302" s="72"/>
      <c r="C302" s="73"/>
      <c r="D302" s="73"/>
      <c r="E302" s="74"/>
      <c r="F302" s="75"/>
      <c r="G302" s="75"/>
      <c r="H302" s="75"/>
      <c r="I302" s="75"/>
      <c r="J302" s="75"/>
      <c r="K302" s="75"/>
      <c r="L302" s="75"/>
      <c r="M302" s="75"/>
      <c r="N302" s="75"/>
      <c r="O302" s="75"/>
      <c r="P302" s="75"/>
    </row>
    <row r="303" spans="1:16" x14ac:dyDescent="0.25">
      <c r="A303" t="str">
        <f t="shared" si="5"/>
        <v/>
      </c>
      <c r="B303" s="72"/>
      <c r="C303" s="73"/>
      <c r="D303" s="73"/>
      <c r="E303" s="74"/>
      <c r="F303" s="75"/>
      <c r="G303" s="75"/>
      <c r="H303" s="75"/>
      <c r="I303" s="75"/>
      <c r="J303" s="75"/>
      <c r="K303" s="75"/>
      <c r="L303" s="75"/>
      <c r="M303" s="75"/>
      <c r="N303" s="75"/>
      <c r="O303" s="75"/>
      <c r="P303" s="75"/>
    </row>
    <row r="304" spans="1:16" x14ac:dyDescent="0.25">
      <c r="A304" t="str">
        <f t="shared" si="5"/>
        <v/>
      </c>
      <c r="B304" s="72"/>
      <c r="C304" s="73"/>
      <c r="D304" s="73"/>
      <c r="E304" s="74"/>
      <c r="F304" s="75"/>
      <c r="G304" s="75"/>
      <c r="H304" s="75"/>
      <c r="I304" s="75"/>
      <c r="J304" s="75"/>
      <c r="K304" s="75"/>
      <c r="L304" s="75"/>
      <c r="M304" s="75"/>
      <c r="N304" s="75"/>
      <c r="O304" s="75"/>
      <c r="P304" s="75"/>
    </row>
    <row r="305" spans="1:16" x14ac:dyDescent="0.25">
      <c r="A305" t="str">
        <f t="shared" si="5"/>
        <v/>
      </c>
      <c r="B305" s="72"/>
      <c r="C305" s="73"/>
      <c r="D305" s="73"/>
      <c r="E305" s="74"/>
      <c r="F305" s="75"/>
      <c r="G305" s="75"/>
      <c r="H305" s="75"/>
      <c r="I305" s="75"/>
      <c r="J305" s="75"/>
      <c r="K305" s="75"/>
      <c r="L305" s="75"/>
      <c r="M305" s="75"/>
      <c r="N305" s="75"/>
      <c r="O305" s="75"/>
      <c r="P305" s="75"/>
    </row>
    <row r="306" spans="1:16" x14ac:dyDescent="0.25">
      <c r="A306" t="str">
        <f t="shared" si="5"/>
        <v/>
      </c>
      <c r="B306" s="72"/>
      <c r="C306" s="73"/>
      <c r="D306" s="73"/>
      <c r="E306" s="74"/>
      <c r="F306" s="75"/>
      <c r="G306" s="75"/>
      <c r="H306" s="75"/>
      <c r="I306" s="75"/>
      <c r="J306" s="75"/>
      <c r="K306" s="75"/>
      <c r="L306" s="75"/>
      <c r="M306" s="75"/>
      <c r="N306" s="75"/>
      <c r="O306" s="75"/>
      <c r="P306" s="75"/>
    </row>
    <row r="307" spans="1:16" x14ac:dyDescent="0.25">
      <c r="A307" t="str">
        <f t="shared" si="5"/>
        <v/>
      </c>
      <c r="B307" s="72"/>
      <c r="C307" s="73"/>
      <c r="D307" s="73"/>
      <c r="E307" s="74"/>
      <c r="F307" s="75"/>
      <c r="G307" s="75"/>
      <c r="H307" s="75"/>
      <c r="I307" s="75"/>
      <c r="J307" s="75"/>
      <c r="K307" s="75"/>
      <c r="L307" s="75"/>
      <c r="M307" s="75"/>
      <c r="N307" s="75"/>
      <c r="O307" s="75"/>
      <c r="P307" s="75"/>
    </row>
    <row r="308" spans="1:16" x14ac:dyDescent="0.25">
      <c r="A308" t="str">
        <f t="shared" si="5"/>
        <v/>
      </c>
      <c r="B308" s="72"/>
      <c r="C308" s="73"/>
      <c r="D308" s="73"/>
      <c r="E308" s="74"/>
      <c r="F308" s="75"/>
      <c r="G308" s="75"/>
      <c r="H308" s="75"/>
      <c r="I308" s="75"/>
      <c r="J308" s="75"/>
      <c r="K308" s="75"/>
      <c r="L308" s="75"/>
      <c r="M308" s="75"/>
      <c r="N308" s="75"/>
      <c r="O308" s="75"/>
      <c r="P308" s="75"/>
    </row>
    <row r="309" spans="1:16" x14ac:dyDescent="0.25">
      <c r="A309" t="str">
        <f t="shared" si="5"/>
        <v/>
      </c>
      <c r="B309" s="72"/>
      <c r="C309" s="73"/>
      <c r="D309" s="73"/>
      <c r="E309" s="74"/>
      <c r="F309" s="75"/>
      <c r="G309" s="75"/>
      <c r="H309" s="75"/>
      <c r="I309" s="75"/>
      <c r="J309" s="75"/>
      <c r="K309" s="75"/>
      <c r="L309" s="75"/>
      <c r="M309" s="75"/>
      <c r="N309" s="75"/>
      <c r="O309" s="75"/>
      <c r="P309" s="75"/>
    </row>
    <row r="310" spans="1:16" x14ac:dyDescent="0.25">
      <c r="A310" t="str">
        <f t="shared" si="5"/>
        <v/>
      </c>
      <c r="B310" s="72"/>
      <c r="C310" s="73"/>
      <c r="D310" s="73"/>
      <c r="E310" s="74"/>
      <c r="F310" s="75"/>
      <c r="G310" s="75"/>
      <c r="H310" s="75"/>
      <c r="I310" s="75"/>
      <c r="J310" s="75"/>
      <c r="K310" s="75"/>
      <c r="L310" s="75"/>
      <c r="M310" s="75"/>
      <c r="N310" s="75"/>
      <c r="O310" s="75"/>
      <c r="P310" s="75"/>
    </row>
    <row r="311" spans="1:16" x14ac:dyDescent="0.25">
      <c r="A311" t="str">
        <f t="shared" si="5"/>
        <v/>
      </c>
      <c r="B311" s="72"/>
      <c r="C311" s="73"/>
      <c r="D311" s="73"/>
      <c r="E311" s="74"/>
      <c r="F311" s="75"/>
      <c r="G311" s="75"/>
      <c r="H311" s="75"/>
      <c r="I311" s="75"/>
      <c r="J311" s="75"/>
      <c r="K311" s="75"/>
      <c r="L311" s="75"/>
      <c r="M311" s="75"/>
      <c r="N311" s="75"/>
      <c r="O311" s="75"/>
      <c r="P311" s="75"/>
    </row>
    <row r="312" spans="1:16" x14ac:dyDescent="0.25">
      <c r="A312" t="str">
        <f t="shared" si="5"/>
        <v/>
      </c>
      <c r="B312" s="72"/>
      <c r="C312" s="73"/>
      <c r="D312" s="73"/>
      <c r="E312" s="74"/>
      <c r="F312" s="75"/>
      <c r="G312" s="75"/>
      <c r="H312" s="75"/>
      <c r="I312" s="75"/>
      <c r="J312" s="75"/>
      <c r="K312" s="75"/>
      <c r="L312" s="75"/>
      <c r="M312" s="75"/>
      <c r="N312" s="75"/>
      <c r="O312" s="75"/>
      <c r="P312" s="75"/>
    </row>
    <row r="313" spans="1:16" x14ac:dyDescent="0.25">
      <c r="A313" t="str">
        <f t="shared" si="5"/>
        <v/>
      </c>
      <c r="B313" s="72"/>
      <c r="C313" s="73"/>
      <c r="D313" s="73"/>
      <c r="E313" s="74"/>
      <c r="F313" s="75"/>
      <c r="G313" s="75"/>
      <c r="H313" s="75"/>
      <c r="I313" s="75"/>
      <c r="J313" s="75"/>
      <c r="K313" s="75"/>
      <c r="L313" s="75"/>
      <c r="M313" s="75"/>
      <c r="N313" s="75"/>
      <c r="O313" s="75"/>
      <c r="P313" s="75"/>
    </row>
    <row r="314" spans="1:16" x14ac:dyDescent="0.25">
      <c r="A314" t="str">
        <f t="shared" si="5"/>
        <v/>
      </c>
      <c r="B314" s="72"/>
      <c r="C314" s="73"/>
      <c r="D314" s="73"/>
      <c r="E314" s="74"/>
      <c r="F314" s="75"/>
      <c r="G314" s="75"/>
      <c r="H314" s="75"/>
      <c r="I314" s="75"/>
      <c r="J314" s="75"/>
      <c r="K314" s="75"/>
      <c r="L314" s="75"/>
      <c r="M314" s="75"/>
      <c r="N314" s="75"/>
      <c r="O314" s="75"/>
      <c r="P314" s="75"/>
    </row>
    <row r="315" spans="1:16" x14ac:dyDescent="0.25">
      <c r="A315" t="str">
        <f t="shared" si="5"/>
        <v/>
      </c>
      <c r="B315" s="72"/>
      <c r="C315" s="73"/>
      <c r="D315" s="73"/>
      <c r="E315" s="74"/>
      <c r="F315" s="75"/>
      <c r="G315" s="75"/>
      <c r="H315" s="75"/>
      <c r="I315" s="75"/>
      <c r="J315" s="75"/>
      <c r="K315" s="75"/>
      <c r="L315" s="75"/>
      <c r="M315" s="75"/>
      <c r="N315" s="75"/>
      <c r="O315" s="75"/>
      <c r="P315" s="75"/>
    </row>
    <row r="316" spans="1:16" x14ac:dyDescent="0.25">
      <c r="A316" t="str">
        <f t="shared" si="5"/>
        <v/>
      </c>
      <c r="B316" s="72"/>
      <c r="C316" s="73"/>
      <c r="D316" s="73"/>
      <c r="E316" s="74"/>
      <c r="F316" s="75"/>
      <c r="G316" s="75"/>
      <c r="H316" s="75"/>
      <c r="I316" s="75"/>
      <c r="J316" s="75"/>
      <c r="K316" s="75"/>
      <c r="L316" s="75"/>
      <c r="M316" s="75"/>
      <c r="N316" s="75"/>
      <c r="O316" s="75"/>
      <c r="P316" s="75"/>
    </row>
    <row r="317" spans="1:16" x14ac:dyDescent="0.25">
      <c r="A317" t="str">
        <f t="shared" si="5"/>
        <v/>
      </c>
      <c r="B317" s="72"/>
      <c r="C317" s="73"/>
      <c r="D317" s="73"/>
      <c r="E317" s="74"/>
      <c r="F317" s="75"/>
      <c r="G317" s="75"/>
      <c r="H317" s="75"/>
      <c r="I317" s="75"/>
      <c r="J317" s="75"/>
      <c r="K317" s="75"/>
      <c r="L317" s="75"/>
      <c r="M317" s="75"/>
      <c r="N317" s="75"/>
      <c r="O317" s="75"/>
      <c r="P317" s="75"/>
    </row>
    <row r="318" spans="1:16" x14ac:dyDescent="0.25">
      <c r="A318" t="str">
        <f t="shared" si="5"/>
        <v/>
      </c>
      <c r="B318" s="72"/>
      <c r="C318" s="73"/>
      <c r="D318" s="73"/>
      <c r="E318" s="74"/>
      <c r="F318" s="75"/>
      <c r="G318" s="75"/>
      <c r="H318" s="75"/>
      <c r="I318" s="75"/>
      <c r="J318" s="75"/>
      <c r="K318" s="75"/>
      <c r="L318" s="75"/>
      <c r="M318" s="75"/>
      <c r="N318" s="75"/>
      <c r="O318" s="75"/>
      <c r="P318" s="75"/>
    </row>
    <row r="319" spans="1:16" x14ac:dyDescent="0.25">
      <c r="A319" t="str">
        <f t="shared" si="5"/>
        <v/>
      </c>
      <c r="B319" s="72"/>
      <c r="C319" s="73"/>
      <c r="D319" s="73"/>
      <c r="E319" s="74"/>
      <c r="F319" s="75"/>
      <c r="G319" s="75"/>
      <c r="H319" s="75"/>
      <c r="I319" s="75"/>
      <c r="J319" s="75"/>
      <c r="K319" s="75"/>
      <c r="L319" s="75"/>
      <c r="M319" s="75"/>
      <c r="N319" s="75"/>
      <c r="O319" s="75"/>
      <c r="P319" s="75"/>
    </row>
    <row r="320" spans="1:16" x14ac:dyDescent="0.25">
      <c r="A320" t="str">
        <f t="shared" ref="A320:A383" si="6">CONCATENATE(B320,C320)</f>
        <v/>
      </c>
      <c r="B320" s="72"/>
      <c r="C320" s="73"/>
      <c r="D320" s="73"/>
      <c r="E320" s="74"/>
      <c r="F320" s="75"/>
      <c r="G320" s="75"/>
      <c r="H320" s="75"/>
      <c r="I320" s="75"/>
      <c r="J320" s="75"/>
      <c r="K320" s="75"/>
      <c r="L320" s="75"/>
      <c r="M320" s="75"/>
      <c r="N320" s="75"/>
      <c r="O320" s="75"/>
      <c r="P320" s="75"/>
    </row>
    <row r="321" spans="1:16" x14ac:dyDescent="0.25">
      <c r="A321" t="str">
        <f t="shared" si="6"/>
        <v/>
      </c>
      <c r="B321" s="72"/>
      <c r="C321" s="73"/>
      <c r="D321" s="73"/>
      <c r="E321" s="74"/>
      <c r="F321" s="75"/>
      <c r="G321" s="75"/>
      <c r="H321" s="75"/>
      <c r="I321" s="75"/>
      <c r="J321" s="75"/>
      <c r="K321" s="75"/>
      <c r="L321" s="75"/>
      <c r="M321" s="75"/>
      <c r="N321" s="75"/>
      <c r="O321" s="75"/>
      <c r="P321" s="75"/>
    </row>
    <row r="322" spans="1:16" x14ac:dyDescent="0.25">
      <c r="A322" t="str">
        <f t="shared" si="6"/>
        <v/>
      </c>
      <c r="B322" s="72"/>
      <c r="C322" s="73"/>
      <c r="D322" s="73"/>
      <c r="E322" s="74"/>
      <c r="F322" s="75"/>
      <c r="G322" s="75"/>
      <c r="H322" s="75"/>
      <c r="I322" s="75"/>
      <c r="J322" s="75"/>
      <c r="K322" s="75"/>
      <c r="L322" s="75"/>
      <c r="M322" s="75"/>
      <c r="N322" s="75"/>
      <c r="O322" s="75"/>
      <c r="P322" s="75"/>
    </row>
    <row r="323" spans="1:16" x14ac:dyDescent="0.25">
      <c r="A323" t="str">
        <f t="shared" si="6"/>
        <v/>
      </c>
      <c r="I323" s="75"/>
    </row>
    <row r="324" spans="1:16" x14ac:dyDescent="0.25">
      <c r="A324" t="str">
        <f t="shared" si="6"/>
        <v/>
      </c>
      <c r="I324" s="75"/>
    </row>
    <row r="325" spans="1:16" x14ac:dyDescent="0.25">
      <c r="A325" t="str">
        <f t="shared" si="6"/>
        <v/>
      </c>
      <c r="I325" s="75"/>
    </row>
    <row r="326" spans="1:16" x14ac:dyDescent="0.25">
      <c r="A326" t="str">
        <f t="shared" si="6"/>
        <v/>
      </c>
      <c r="I326" s="75"/>
    </row>
    <row r="327" spans="1:16" x14ac:dyDescent="0.25">
      <c r="A327" t="str">
        <f t="shared" si="6"/>
        <v/>
      </c>
      <c r="I327" s="75"/>
    </row>
    <row r="328" spans="1:16" x14ac:dyDescent="0.25">
      <c r="A328" t="str">
        <f t="shared" si="6"/>
        <v/>
      </c>
      <c r="I328" s="75"/>
    </row>
    <row r="329" spans="1:16" x14ac:dyDescent="0.25">
      <c r="A329" t="str">
        <f t="shared" si="6"/>
        <v/>
      </c>
      <c r="I329" s="75"/>
    </row>
    <row r="330" spans="1:16" x14ac:dyDescent="0.25">
      <c r="A330" t="str">
        <f t="shared" si="6"/>
        <v/>
      </c>
      <c r="I330" s="75"/>
    </row>
    <row r="331" spans="1:16" x14ac:dyDescent="0.25">
      <c r="A331" t="str">
        <f t="shared" si="6"/>
        <v/>
      </c>
      <c r="I331" s="75"/>
    </row>
    <row r="332" spans="1:16" x14ac:dyDescent="0.25">
      <c r="A332" t="str">
        <f t="shared" si="6"/>
        <v/>
      </c>
      <c r="I332" s="75"/>
    </row>
    <row r="333" spans="1:16" x14ac:dyDescent="0.25">
      <c r="A333" t="str">
        <f t="shared" si="6"/>
        <v/>
      </c>
      <c r="I333" s="75"/>
    </row>
    <row r="334" spans="1:16" x14ac:dyDescent="0.25">
      <c r="A334" t="str">
        <f t="shared" si="6"/>
        <v/>
      </c>
      <c r="I334" s="75"/>
    </row>
    <row r="335" spans="1:16" x14ac:dyDescent="0.25">
      <c r="A335" t="str">
        <f t="shared" si="6"/>
        <v/>
      </c>
      <c r="I335" s="75"/>
    </row>
    <row r="336" spans="1:16" x14ac:dyDescent="0.25">
      <c r="A336" t="str">
        <f t="shared" si="6"/>
        <v/>
      </c>
      <c r="I336" s="75"/>
    </row>
    <row r="337" spans="1:9" x14ac:dyDescent="0.25">
      <c r="A337" t="str">
        <f t="shared" si="6"/>
        <v/>
      </c>
      <c r="I337" s="75"/>
    </row>
    <row r="338" spans="1:9" x14ac:dyDescent="0.25">
      <c r="A338" t="str">
        <f t="shared" si="6"/>
        <v/>
      </c>
      <c r="I338" s="75"/>
    </row>
    <row r="339" spans="1:9" x14ac:dyDescent="0.25">
      <c r="A339" t="str">
        <f t="shared" si="6"/>
        <v/>
      </c>
      <c r="I339" s="75"/>
    </row>
    <row r="340" spans="1:9" x14ac:dyDescent="0.25">
      <c r="A340" t="str">
        <f t="shared" si="6"/>
        <v/>
      </c>
      <c r="I340" s="75"/>
    </row>
    <row r="341" spans="1:9" x14ac:dyDescent="0.25">
      <c r="A341" t="str">
        <f t="shared" si="6"/>
        <v/>
      </c>
      <c r="I341" s="75"/>
    </row>
    <row r="342" spans="1:9" x14ac:dyDescent="0.25">
      <c r="A342" t="str">
        <f t="shared" si="6"/>
        <v/>
      </c>
      <c r="I342" s="75"/>
    </row>
    <row r="343" spans="1:9" x14ac:dyDescent="0.25">
      <c r="A343" t="str">
        <f t="shared" si="6"/>
        <v/>
      </c>
      <c r="I343" s="75"/>
    </row>
    <row r="344" spans="1:9" x14ac:dyDescent="0.25">
      <c r="A344" t="str">
        <f t="shared" si="6"/>
        <v/>
      </c>
      <c r="I344" s="75"/>
    </row>
    <row r="345" spans="1:9" x14ac:dyDescent="0.25">
      <c r="A345" t="str">
        <f t="shared" si="6"/>
        <v/>
      </c>
      <c r="I345" s="75"/>
    </row>
    <row r="346" spans="1:9" x14ac:dyDescent="0.25">
      <c r="A346" t="str">
        <f t="shared" si="6"/>
        <v/>
      </c>
      <c r="I346" s="75"/>
    </row>
    <row r="347" spans="1:9" x14ac:dyDescent="0.25">
      <c r="A347" t="str">
        <f t="shared" si="6"/>
        <v/>
      </c>
      <c r="I347" s="75"/>
    </row>
    <row r="348" spans="1:9" x14ac:dyDescent="0.25">
      <c r="A348" t="str">
        <f t="shared" si="6"/>
        <v/>
      </c>
      <c r="I348" s="75"/>
    </row>
    <row r="349" spans="1:9" x14ac:dyDescent="0.25">
      <c r="A349" t="str">
        <f t="shared" si="6"/>
        <v/>
      </c>
      <c r="I349" s="75"/>
    </row>
    <row r="350" spans="1:9" x14ac:dyDescent="0.25">
      <c r="A350" t="str">
        <f t="shared" si="6"/>
        <v/>
      </c>
      <c r="I350" s="75"/>
    </row>
    <row r="351" spans="1:9" x14ac:dyDescent="0.25">
      <c r="A351" t="str">
        <f t="shared" si="6"/>
        <v/>
      </c>
      <c r="I351" s="75"/>
    </row>
    <row r="352" spans="1:9" x14ac:dyDescent="0.25">
      <c r="A352" t="str">
        <f t="shared" si="6"/>
        <v/>
      </c>
      <c r="I352" s="75"/>
    </row>
    <row r="353" spans="1:9" x14ac:dyDescent="0.25">
      <c r="A353" t="str">
        <f t="shared" si="6"/>
        <v/>
      </c>
      <c r="I353" s="75"/>
    </row>
    <row r="354" spans="1:9" x14ac:dyDescent="0.25">
      <c r="A354" t="str">
        <f t="shared" si="6"/>
        <v/>
      </c>
      <c r="I354" s="75"/>
    </row>
    <row r="355" spans="1:9" x14ac:dyDescent="0.25">
      <c r="A355" t="str">
        <f t="shared" si="6"/>
        <v/>
      </c>
      <c r="I355" s="75"/>
    </row>
    <row r="356" spans="1:9" x14ac:dyDescent="0.25">
      <c r="A356" t="str">
        <f t="shared" si="6"/>
        <v/>
      </c>
      <c r="I356" s="75"/>
    </row>
    <row r="357" spans="1:9" x14ac:dyDescent="0.25">
      <c r="A357" t="str">
        <f t="shared" si="6"/>
        <v/>
      </c>
      <c r="I357" s="75"/>
    </row>
    <row r="358" spans="1:9" x14ac:dyDescent="0.25">
      <c r="A358" t="str">
        <f t="shared" si="6"/>
        <v/>
      </c>
      <c r="I358" s="75"/>
    </row>
    <row r="359" spans="1:9" x14ac:dyDescent="0.25">
      <c r="A359" t="str">
        <f t="shared" si="6"/>
        <v/>
      </c>
      <c r="I359" s="75"/>
    </row>
    <row r="360" spans="1:9" x14ac:dyDescent="0.25">
      <c r="A360" t="str">
        <f t="shared" si="6"/>
        <v/>
      </c>
      <c r="I360" s="75"/>
    </row>
    <row r="361" spans="1:9" x14ac:dyDescent="0.25">
      <c r="A361" t="str">
        <f t="shared" si="6"/>
        <v/>
      </c>
      <c r="I361" s="75"/>
    </row>
    <row r="362" spans="1:9" x14ac:dyDescent="0.25">
      <c r="A362" t="str">
        <f t="shared" si="6"/>
        <v/>
      </c>
      <c r="I362" s="75"/>
    </row>
    <row r="363" spans="1:9" x14ac:dyDescent="0.25">
      <c r="A363" t="str">
        <f t="shared" si="6"/>
        <v/>
      </c>
      <c r="I363" s="75"/>
    </row>
    <row r="364" spans="1:9" x14ac:dyDescent="0.25">
      <c r="A364" t="str">
        <f t="shared" si="6"/>
        <v/>
      </c>
      <c r="I364" s="75"/>
    </row>
    <row r="365" spans="1:9" x14ac:dyDescent="0.25">
      <c r="A365" t="str">
        <f t="shared" si="6"/>
        <v/>
      </c>
      <c r="I365" s="75"/>
    </row>
    <row r="366" spans="1:9" x14ac:dyDescent="0.25">
      <c r="A366" t="str">
        <f t="shared" si="6"/>
        <v/>
      </c>
      <c r="I366" s="75"/>
    </row>
    <row r="367" spans="1:9" x14ac:dyDescent="0.25">
      <c r="A367" t="str">
        <f t="shared" si="6"/>
        <v/>
      </c>
      <c r="I367" s="75"/>
    </row>
    <row r="368" spans="1:9" x14ac:dyDescent="0.25">
      <c r="A368" t="str">
        <f t="shared" si="6"/>
        <v/>
      </c>
      <c r="I368" s="75"/>
    </row>
    <row r="369" spans="1:9" x14ac:dyDescent="0.25">
      <c r="A369" t="str">
        <f t="shared" si="6"/>
        <v/>
      </c>
      <c r="I369" s="75"/>
    </row>
    <row r="370" spans="1:9" x14ac:dyDescent="0.25">
      <c r="A370" t="str">
        <f t="shared" si="6"/>
        <v/>
      </c>
      <c r="I370" s="75"/>
    </row>
    <row r="371" spans="1:9" x14ac:dyDescent="0.25">
      <c r="A371" t="str">
        <f t="shared" si="6"/>
        <v/>
      </c>
      <c r="I371" s="75"/>
    </row>
    <row r="372" spans="1:9" x14ac:dyDescent="0.25">
      <c r="A372" t="str">
        <f t="shared" si="6"/>
        <v/>
      </c>
      <c r="I372" s="75"/>
    </row>
    <row r="373" spans="1:9" x14ac:dyDescent="0.25">
      <c r="A373" t="str">
        <f t="shared" si="6"/>
        <v/>
      </c>
      <c r="I373" s="75"/>
    </row>
    <row r="374" spans="1:9" x14ac:dyDescent="0.25">
      <c r="A374" t="str">
        <f t="shared" si="6"/>
        <v/>
      </c>
      <c r="I374" s="75"/>
    </row>
    <row r="375" spans="1:9" x14ac:dyDescent="0.25">
      <c r="A375" t="str">
        <f t="shared" si="6"/>
        <v/>
      </c>
      <c r="I375" s="75"/>
    </row>
    <row r="376" spans="1:9" x14ac:dyDescent="0.25">
      <c r="A376" t="str">
        <f t="shared" si="6"/>
        <v/>
      </c>
      <c r="I376" s="75"/>
    </row>
    <row r="377" spans="1:9" x14ac:dyDescent="0.25">
      <c r="A377" t="str">
        <f t="shared" si="6"/>
        <v/>
      </c>
      <c r="I377" s="75"/>
    </row>
    <row r="378" spans="1:9" x14ac:dyDescent="0.25">
      <c r="A378" t="str">
        <f t="shared" si="6"/>
        <v/>
      </c>
      <c r="I378" s="75"/>
    </row>
    <row r="379" spans="1:9" x14ac:dyDescent="0.25">
      <c r="A379" t="str">
        <f t="shared" si="6"/>
        <v/>
      </c>
      <c r="I379" s="75"/>
    </row>
    <row r="380" spans="1:9" x14ac:dyDescent="0.25">
      <c r="A380" t="str">
        <f t="shared" si="6"/>
        <v/>
      </c>
      <c r="I380" s="75"/>
    </row>
    <row r="381" spans="1:9" x14ac:dyDescent="0.25">
      <c r="A381" t="str">
        <f t="shared" si="6"/>
        <v/>
      </c>
      <c r="I381" s="75"/>
    </row>
    <row r="382" spans="1:9" x14ac:dyDescent="0.25">
      <c r="A382" t="str">
        <f t="shared" si="6"/>
        <v/>
      </c>
      <c r="I382" s="75"/>
    </row>
    <row r="383" spans="1:9" x14ac:dyDescent="0.25">
      <c r="A383" t="str">
        <f t="shared" si="6"/>
        <v/>
      </c>
      <c r="I383" s="75"/>
    </row>
    <row r="384" spans="1:9" x14ac:dyDescent="0.25">
      <c r="A384" t="str">
        <f t="shared" ref="A384:A447" si="7">CONCATENATE(B384,C384)</f>
        <v/>
      </c>
      <c r="I384" s="75"/>
    </row>
    <row r="385" spans="1:9" x14ac:dyDescent="0.25">
      <c r="A385" t="str">
        <f t="shared" si="7"/>
        <v/>
      </c>
      <c r="I385" s="75"/>
    </row>
    <row r="386" spans="1:9" x14ac:dyDescent="0.25">
      <c r="A386" t="str">
        <f t="shared" si="7"/>
        <v/>
      </c>
      <c r="I386" s="75"/>
    </row>
    <row r="387" spans="1:9" x14ac:dyDescent="0.25">
      <c r="A387" t="str">
        <f t="shared" si="7"/>
        <v/>
      </c>
      <c r="I387" s="75"/>
    </row>
    <row r="388" spans="1:9" x14ac:dyDescent="0.25">
      <c r="A388" t="str">
        <f t="shared" si="7"/>
        <v/>
      </c>
      <c r="I388" s="75"/>
    </row>
    <row r="389" spans="1:9" x14ac:dyDescent="0.25">
      <c r="A389" t="str">
        <f t="shared" si="7"/>
        <v/>
      </c>
      <c r="I389" s="75"/>
    </row>
    <row r="390" spans="1:9" x14ac:dyDescent="0.25">
      <c r="A390" t="str">
        <f t="shared" si="7"/>
        <v/>
      </c>
      <c r="I390" s="75"/>
    </row>
    <row r="391" spans="1:9" x14ac:dyDescent="0.25">
      <c r="A391" t="str">
        <f t="shared" si="7"/>
        <v/>
      </c>
      <c r="I391" s="75"/>
    </row>
    <row r="392" spans="1:9" x14ac:dyDescent="0.25">
      <c r="A392" t="str">
        <f t="shared" si="7"/>
        <v/>
      </c>
      <c r="I392" s="75"/>
    </row>
    <row r="393" spans="1:9" x14ac:dyDescent="0.25">
      <c r="A393" t="str">
        <f t="shared" si="7"/>
        <v/>
      </c>
      <c r="I393" s="75"/>
    </row>
    <row r="394" spans="1:9" x14ac:dyDescent="0.25">
      <c r="A394" t="str">
        <f t="shared" si="7"/>
        <v/>
      </c>
      <c r="I394" s="75"/>
    </row>
    <row r="395" spans="1:9" x14ac:dyDescent="0.25">
      <c r="A395" t="str">
        <f t="shared" si="7"/>
        <v/>
      </c>
      <c r="I395" s="75"/>
    </row>
    <row r="396" spans="1:9" x14ac:dyDescent="0.25">
      <c r="A396" t="str">
        <f t="shared" si="7"/>
        <v/>
      </c>
      <c r="I396" s="75"/>
    </row>
    <row r="397" spans="1:9" x14ac:dyDescent="0.25">
      <c r="A397" t="str">
        <f t="shared" si="7"/>
        <v/>
      </c>
      <c r="I397" s="75"/>
    </row>
    <row r="398" spans="1:9" x14ac:dyDescent="0.25">
      <c r="A398" t="str">
        <f t="shared" si="7"/>
        <v/>
      </c>
      <c r="I398" s="75"/>
    </row>
    <row r="399" spans="1:9" x14ac:dyDescent="0.25">
      <c r="A399" t="str">
        <f t="shared" si="7"/>
        <v/>
      </c>
      <c r="I399" s="75"/>
    </row>
    <row r="400" spans="1:9" x14ac:dyDescent="0.25">
      <c r="A400" t="str">
        <f t="shared" si="7"/>
        <v/>
      </c>
      <c r="I400" s="75"/>
    </row>
    <row r="401" spans="1:9" x14ac:dyDescent="0.25">
      <c r="A401" t="str">
        <f t="shared" si="7"/>
        <v/>
      </c>
      <c r="I401" s="75"/>
    </row>
    <row r="402" spans="1:9" x14ac:dyDescent="0.25">
      <c r="A402" t="str">
        <f t="shared" si="7"/>
        <v/>
      </c>
      <c r="I402" s="75"/>
    </row>
    <row r="403" spans="1:9" x14ac:dyDescent="0.25">
      <c r="A403" t="str">
        <f t="shared" si="7"/>
        <v/>
      </c>
      <c r="I403" s="75"/>
    </row>
    <row r="404" spans="1:9" x14ac:dyDescent="0.25">
      <c r="A404" t="str">
        <f t="shared" si="7"/>
        <v/>
      </c>
      <c r="I404" s="75"/>
    </row>
    <row r="405" spans="1:9" x14ac:dyDescent="0.25">
      <c r="A405" t="str">
        <f t="shared" si="7"/>
        <v/>
      </c>
      <c r="I405" s="75"/>
    </row>
    <row r="406" spans="1:9" x14ac:dyDescent="0.25">
      <c r="A406" t="str">
        <f t="shared" si="7"/>
        <v/>
      </c>
      <c r="I406" s="75"/>
    </row>
    <row r="407" spans="1:9" x14ac:dyDescent="0.25">
      <c r="A407" t="str">
        <f t="shared" si="7"/>
        <v/>
      </c>
      <c r="I407" s="75"/>
    </row>
    <row r="408" spans="1:9" x14ac:dyDescent="0.25">
      <c r="A408" t="str">
        <f t="shared" si="7"/>
        <v/>
      </c>
      <c r="I408" s="75"/>
    </row>
    <row r="409" spans="1:9" x14ac:dyDescent="0.25">
      <c r="A409" t="str">
        <f t="shared" si="7"/>
        <v/>
      </c>
      <c r="I409" s="75"/>
    </row>
    <row r="410" spans="1:9" x14ac:dyDescent="0.25">
      <c r="A410" t="str">
        <f t="shared" si="7"/>
        <v/>
      </c>
      <c r="I410" s="75"/>
    </row>
    <row r="411" spans="1:9" x14ac:dyDescent="0.25">
      <c r="A411" t="str">
        <f t="shared" si="7"/>
        <v/>
      </c>
      <c r="I411" s="75"/>
    </row>
    <row r="412" spans="1:9" x14ac:dyDescent="0.25">
      <c r="A412" t="str">
        <f t="shared" si="7"/>
        <v/>
      </c>
      <c r="I412" s="75"/>
    </row>
    <row r="413" spans="1:9" x14ac:dyDescent="0.25">
      <c r="A413" t="str">
        <f t="shared" si="7"/>
        <v/>
      </c>
      <c r="I413" s="75"/>
    </row>
    <row r="414" spans="1:9" x14ac:dyDescent="0.25">
      <c r="A414" t="str">
        <f t="shared" si="7"/>
        <v/>
      </c>
      <c r="I414" s="75"/>
    </row>
    <row r="415" spans="1:9" x14ac:dyDescent="0.25">
      <c r="A415" t="str">
        <f t="shared" si="7"/>
        <v/>
      </c>
      <c r="I415" s="75"/>
    </row>
    <row r="416" spans="1:9" x14ac:dyDescent="0.25">
      <c r="A416" t="str">
        <f t="shared" si="7"/>
        <v/>
      </c>
      <c r="I416" s="75"/>
    </row>
    <row r="417" spans="1:9" x14ac:dyDescent="0.25">
      <c r="A417" t="str">
        <f t="shared" si="7"/>
        <v/>
      </c>
      <c r="I417" s="75"/>
    </row>
    <row r="418" spans="1:9" x14ac:dyDescent="0.25">
      <c r="A418" t="str">
        <f t="shared" si="7"/>
        <v/>
      </c>
      <c r="I418" s="75"/>
    </row>
    <row r="419" spans="1:9" x14ac:dyDescent="0.25">
      <c r="A419" t="str">
        <f t="shared" si="7"/>
        <v/>
      </c>
      <c r="I419" s="75"/>
    </row>
    <row r="420" spans="1:9" x14ac:dyDescent="0.25">
      <c r="A420" t="str">
        <f t="shared" si="7"/>
        <v/>
      </c>
      <c r="I420" s="75"/>
    </row>
    <row r="421" spans="1:9" x14ac:dyDescent="0.25">
      <c r="A421" t="str">
        <f t="shared" si="7"/>
        <v/>
      </c>
      <c r="I421" s="75"/>
    </row>
    <row r="422" spans="1:9" x14ac:dyDescent="0.25">
      <c r="A422" t="str">
        <f t="shared" si="7"/>
        <v/>
      </c>
      <c r="I422" s="75"/>
    </row>
    <row r="423" spans="1:9" x14ac:dyDescent="0.25">
      <c r="A423" t="str">
        <f t="shared" si="7"/>
        <v/>
      </c>
      <c r="I423" s="75"/>
    </row>
    <row r="424" spans="1:9" x14ac:dyDescent="0.25">
      <c r="A424" t="str">
        <f t="shared" si="7"/>
        <v/>
      </c>
      <c r="I424" s="75"/>
    </row>
    <row r="425" spans="1:9" x14ac:dyDescent="0.25">
      <c r="A425" t="str">
        <f t="shared" si="7"/>
        <v/>
      </c>
      <c r="I425" s="75"/>
    </row>
    <row r="426" spans="1:9" x14ac:dyDescent="0.25">
      <c r="A426" t="str">
        <f t="shared" si="7"/>
        <v/>
      </c>
      <c r="I426" s="75"/>
    </row>
    <row r="427" spans="1:9" x14ac:dyDescent="0.25">
      <c r="A427" t="str">
        <f t="shared" si="7"/>
        <v/>
      </c>
      <c r="I427" s="75"/>
    </row>
    <row r="428" spans="1:9" x14ac:dyDescent="0.25">
      <c r="A428" t="str">
        <f t="shared" si="7"/>
        <v/>
      </c>
      <c r="I428" s="75"/>
    </row>
    <row r="429" spans="1:9" x14ac:dyDescent="0.25">
      <c r="A429" t="str">
        <f t="shared" si="7"/>
        <v/>
      </c>
      <c r="I429" s="75"/>
    </row>
    <row r="430" spans="1:9" x14ac:dyDescent="0.25">
      <c r="A430" t="str">
        <f t="shared" si="7"/>
        <v/>
      </c>
      <c r="I430" s="75"/>
    </row>
    <row r="431" spans="1:9" x14ac:dyDescent="0.25">
      <c r="A431" t="str">
        <f t="shared" si="7"/>
        <v/>
      </c>
      <c r="I431" s="75"/>
    </row>
    <row r="432" spans="1:9" x14ac:dyDescent="0.25">
      <c r="A432" t="str">
        <f t="shared" si="7"/>
        <v/>
      </c>
      <c r="I432" s="75"/>
    </row>
    <row r="433" spans="1:9" x14ac:dyDescent="0.25">
      <c r="A433" t="str">
        <f t="shared" si="7"/>
        <v/>
      </c>
      <c r="I433" s="75"/>
    </row>
    <row r="434" spans="1:9" x14ac:dyDescent="0.25">
      <c r="A434" t="str">
        <f t="shared" si="7"/>
        <v/>
      </c>
      <c r="I434" s="75"/>
    </row>
    <row r="435" spans="1:9" x14ac:dyDescent="0.25">
      <c r="A435" t="str">
        <f t="shared" si="7"/>
        <v/>
      </c>
      <c r="I435" s="75"/>
    </row>
    <row r="436" spans="1:9" x14ac:dyDescent="0.25">
      <c r="A436" t="str">
        <f t="shared" si="7"/>
        <v/>
      </c>
      <c r="I436" s="75"/>
    </row>
    <row r="437" spans="1:9" x14ac:dyDescent="0.25">
      <c r="A437" t="str">
        <f t="shared" si="7"/>
        <v/>
      </c>
      <c r="I437" s="75"/>
    </row>
    <row r="438" spans="1:9" x14ac:dyDescent="0.25">
      <c r="A438" t="str">
        <f t="shared" si="7"/>
        <v/>
      </c>
      <c r="I438" s="75"/>
    </row>
    <row r="439" spans="1:9" x14ac:dyDescent="0.25">
      <c r="A439" t="str">
        <f t="shared" si="7"/>
        <v/>
      </c>
      <c r="I439" s="75"/>
    </row>
    <row r="440" spans="1:9" x14ac:dyDescent="0.25">
      <c r="A440" t="str">
        <f t="shared" si="7"/>
        <v/>
      </c>
      <c r="I440" s="75"/>
    </row>
    <row r="441" spans="1:9" x14ac:dyDescent="0.25">
      <c r="A441" t="str">
        <f t="shared" si="7"/>
        <v/>
      </c>
      <c r="I441" s="75"/>
    </row>
    <row r="442" spans="1:9" x14ac:dyDescent="0.25">
      <c r="A442" t="str">
        <f t="shared" si="7"/>
        <v/>
      </c>
      <c r="I442" s="75"/>
    </row>
    <row r="443" spans="1:9" x14ac:dyDescent="0.25">
      <c r="A443" t="str">
        <f t="shared" si="7"/>
        <v/>
      </c>
      <c r="I443" s="75"/>
    </row>
    <row r="444" spans="1:9" x14ac:dyDescent="0.25">
      <c r="A444" t="str">
        <f t="shared" si="7"/>
        <v/>
      </c>
      <c r="I444" s="75"/>
    </row>
    <row r="445" spans="1:9" x14ac:dyDescent="0.25">
      <c r="A445" t="str">
        <f t="shared" si="7"/>
        <v/>
      </c>
      <c r="I445" s="75"/>
    </row>
    <row r="446" spans="1:9" x14ac:dyDescent="0.25">
      <c r="A446" t="str">
        <f t="shared" si="7"/>
        <v/>
      </c>
      <c r="I446" s="75"/>
    </row>
    <row r="447" spans="1:9" x14ac:dyDescent="0.25">
      <c r="A447" t="str">
        <f t="shared" si="7"/>
        <v/>
      </c>
      <c r="I447" s="75"/>
    </row>
    <row r="448" spans="1:9" x14ac:dyDescent="0.25">
      <c r="A448" t="str">
        <f t="shared" ref="A448:A511" si="8">CONCATENATE(B448,C448)</f>
        <v/>
      </c>
      <c r="I448" s="75"/>
    </row>
    <row r="449" spans="1:9" x14ac:dyDescent="0.25">
      <c r="A449" t="str">
        <f t="shared" si="8"/>
        <v/>
      </c>
      <c r="I449" s="75"/>
    </row>
    <row r="450" spans="1:9" x14ac:dyDescent="0.25">
      <c r="A450" t="str">
        <f t="shared" si="8"/>
        <v/>
      </c>
      <c r="I450" s="75"/>
    </row>
    <row r="451" spans="1:9" x14ac:dyDescent="0.25">
      <c r="A451" t="str">
        <f t="shared" si="8"/>
        <v/>
      </c>
      <c r="I451" s="75"/>
    </row>
    <row r="452" spans="1:9" x14ac:dyDescent="0.25">
      <c r="A452" t="str">
        <f t="shared" si="8"/>
        <v/>
      </c>
      <c r="I452" s="75"/>
    </row>
    <row r="453" spans="1:9" x14ac:dyDescent="0.25">
      <c r="A453" t="str">
        <f t="shared" si="8"/>
        <v/>
      </c>
      <c r="I453" s="75"/>
    </row>
    <row r="454" spans="1:9" x14ac:dyDescent="0.25">
      <c r="A454" t="str">
        <f t="shared" si="8"/>
        <v/>
      </c>
      <c r="I454" s="75"/>
    </row>
    <row r="455" spans="1:9" x14ac:dyDescent="0.25">
      <c r="A455" t="str">
        <f t="shared" si="8"/>
        <v/>
      </c>
      <c r="I455" s="75"/>
    </row>
    <row r="456" spans="1:9" x14ac:dyDescent="0.25">
      <c r="A456" t="str">
        <f t="shared" si="8"/>
        <v/>
      </c>
      <c r="I456" s="75"/>
    </row>
    <row r="457" spans="1:9" x14ac:dyDescent="0.25">
      <c r="A457" t="str">
        <f t="shared" si="8"/>
        <v/>
      </c>
      <c r="I457" s="75"/>
    </row>
    <row r="458" spans="1:9" x14ac:dyDescent="0.25">
      <c r="A458" t="str">
        <f t="shared" si="8"/>
        <v/>
      </c>
      <c r="I458" s="75"/>
    </row>
    <row r="459" spans="1:9" x14ac:dyDescent="0.25">
      <c r="A459" t="str">
        <f t="shared" si="8"/>
        <v/>
      </c>
      <c r="I459" s="75"/>
    </row>
    <row r="460" spans="1:9" x14ac:dyDescent="0.25">
      <c r="A460" t="str">
        <f t="shared" si="8"/>
        <v/>
      </c>
      <c r="I460" s="75"/>
    </row>
    <row r="461" spans="1:9" x14ac:dyDescent="0.25">
      <c r="A461" t="str">
        <f t="shared" si="8"/>
        <v/>
      </c>
      <c r="I461" s="75"/>
    </row>
    <row r="462" spans="1:9" x14ac:dyDescent="0.25">
      <c r="A462" t="str">
        <f t="shared" si="8"/>
        <v/>
      </c>
      <c r="I462" s="75"/>
    </row>
    <row r="463" spans="1:9" x14ac:dyDescent="0.25">
      <c r="A463" t="str">
        <f t="shared" si="8"/>
        <v/>
      </c>
      <c r="I463" s="75"/>
    </row>
    <row r="464" spans="1:9" x14ac:dyDescent="0.25">
      <c r="A464" t="str">
        <f t="shared" si="8"/>
        <v/>
      </c>
      <c r="I464" s="75"/>
    </row>
    <row r="465" spans="1:9" x14ac:dyDescent="0.25">
      <c r="A465" t="str">
        <f t="shared" si="8"/>
        <v/>
      </c>
      <c r="I465" s="75"/>
    </row>
    <row r="466" spans="1:9" x14ac:dyDescent="0.25">
      <c r="A466" t="str">
        <f t="shared" si="8"/>
        <v/>
      </c>
      <c r="I466" s="75"/>
    </row>
    <row r="467" spans="1:9" x14ac:dyDescent="0.25">
      <c r="A467" t="str">
        <f t="shared" si="8"/>
        <v/>
      </c>
      <c r="I467" s="75"/>
    </row>
    <row r="468" spans="1:9" x14ac:dyDescent="0.25">
      <c r="A468" t="str">
        <f t="shared" si="8"/>
        <v/>
      </c>
      <c r="I468" s="75"/>
    </row>
    <row r="469" spans="1:9" x14ac:dyDescent="0.25">
      <c r="A469" t="str">
        <f t="shared" si="8"/>
        <v/>
      </c>
      <c r="I469" s="75"/>
    </row>
    <row r="470" spans="1:9" x14ac:dyDescent="0.25">
      <c r="A470" t="str">
        <f t="shared" si="8"/>
        <v/>
      </c>
      <c r="I470" s="75"/>
    </row>
    <row r="471" spans="1:9" x14ac:dyDescent="0.25">
      <c r="A471" t="str">
        <f t="shared" si="8"/>
        <v/>
      </c>
      <c r="I471" s="75"/>
    </row>
    <row r="472" spans="1:9" x14ac:dyDescent="0.25">
      <c r="A472" t="str">
        <f t="shared" si="8"/>
        <v/>
      </c>
      <c r="I472" s="75"/>
    </row>
    <row r="473" spans="1:9" x14ac:dyDescent="0.25">
      <c r="A473" t="str">
        <f t="shared" si="8"/>
        <v/>
      </c>
      <c r="I473" s="75"/>
    </row>
    <row r="474" spans="1:9" x14ac:dyDescent="0.25">
      <c r="A474" t="str">
        <f t="shared" si="8"/>
        <v/>
      </c>
      <c r="I474" s="75"/>
    </row>
    <row r="475" spans="1:9" x14ac:dyDescent="0.25">
      <c r="A475" t="str">
        <f t="shared" si="8"/>
        <v/>
      </c>
      <c r="I475" s="75"/>
    </row>
    <row r="476" spans="1:9" x14ac:dyDescent="0.25">
      <c r="A476" t="str">
        <f t="shared" si="8"/>
        <v/>
      </c>
      <c r="I476" s="75"/>
    </row>
    <row r="477" spans="1:9" x14ac:dyDescent="0.25">
      <c r="A477" t="str">
        <f t="shared" si="8"/>
        <v/>
      </c>
      <c r="I477" s="75"/>
    </row>
    <row r="478" spans="1:9" x14ac:dyDescent="0.25">
      <c r="A478" t="str">
        <f t="shared" si="8"/>
        <v/>
      </c>
      <c r="I478" s="75"/>
    </row>
    <row r="479" spans="1:9" x14ac:dyDescent="0.25">
      <c r="A479" t="str">
        <f t="shared" si="8"/>
        <v/>
      </c>
      <c r="I479" s="75"/>
    </row>
    <row r="480" spans="1:9" x14ac:dyDescent="0.25">
      <c r="A480" t="str">
        <f t="shared" si="8"/>
        <v/>
      </c>
      <c r="I480" s="75"/>
    </row>
    <row r="481" spans="1:9" x14ac:dyDescent="0.25">
      <c r="A481" t="str">
        <f t="shared" si="8"/>
        <v/>
      </c>
      <c r="I481" s="75"/>
    </row>
    <row r="482" spans="1:9" x14ac:dyDescent="0.25">
      <c r="A482" t="str">
        <f t="shared" si="8"/>
        <v/>
      </c>
      <c r="I482" s="75"/>
    </row>
    <row r="483" spans="1:9" x14ac:dyDescent="0.25">
      <c r="A483" t="str">
        <f t="shared" si="8"/>
        <v/>
      </c>
      <c r="I483" s="75"/>
    </row>
    <row r="484" spans="1:9" x14ac:dyDescent="0.25">
      <c r="A484" t="str">
        <f t="shared" si="8"/>
        <v/>
      </c>
      <c r="I484" s="75"/>
    </row>
    <row r="485" spans="1:9" x14ac:dyDescent="0.25">
      <c r="A485" t="str">
        <f t="shared" si="8"/>
        <v/>
      </c>
      <c r="I485" s="75"/>
    </row>
    <row r="486" spans="1:9" x14ac:dyDescent="0.25">
      <c r="A486" t="str">
        <f t="shared" si="8"/>
        <v/>
      </c>
      <c r="I486" s="75"/>
    </row>
    <row r="487" spans="1:9" x14ac:dyDescent="0.25">
      <c r="A487" t="str">
        <f t="shared" si="8"/>
        <v/>
      </c>
      <c r="I487" s="75"/>
    </row>
    <row r="488" spans="1:9" x14ac:dyDescent="0.25">
      <c r="A488" t="str">
        <f t="shared" si="8"/>
        <v/>
      </c>
      <c r="I488" s="75"/>
    </row>
    <row r="489" spans="1:9" x14ac:dyDescent="0.25">
      <c r="A489" t="str">
        <f t="shared" si="8"/>
        <v/>
      </c>
      <c r="I489" s="75"/>
    </row>
    <row r="490" spans="1:9" x14ac:dyDescent="0.25">
      <c r="A490" t="str">
        <f t="shared" si="8"/>
        <v/>
      </c>
      <c r="I490" s="75"/>
    </row>
    <row r="491" spans="1:9" x14ac:dyDescent="0.25">
      <c r="A491" t="str">
        <f t="shared" si="8"/>
        <v/>
      </c>
      <c r="I491" s="75"/>
    </row>
    <row r="492" spans="1:9" x14ac:dyDescent="0.25">
      <c r="A492" t="str">
        <f t="shared" si="8"/>
        <v/>
      </c>
      <c r="I492" s="75"/>
    </row>
    <row r="493" spans="1:9" x14ac:dyDescent="0.25">
      <c r="A493" t="str">
        <f t="shared" si="8"/>
        <v/>
      </c>
      <c r="I493" s="75"/>
    </row>
    <row r="494" spans="1:9" x14ac:dyDescent="0.25">
      <c r="A494" t="str">
        <f t="shared" si="8"/>
        <v/>
      </c>
      <c r="I494" s="75"/>
    </row>
    <row r="495" spans="1:9" x14ac:dyDescent="0.25">
      <c r="A495" t="str">
        <f t="shared" si="8"/>
        <v/>
      </c>
      <c r="I495" s="75"/>
    </row>
    <row r="496" spans="1:9" x14ac:dyDescent="0.25">
      <c r="A496" t="str">
        <f t="shared" si="8"/>
        <v/>
      </c>
      <c r="I496" s="75"/>
    </row>
    <row r="497" spans="1:9" x14ac:dyDescent="0.25">
      <c r="A497" t="str">
        <f t="shared" si="8"/>
        <v/>
      </c>
      <c r="I497" s="75"/>
    </row>
    <row r="498" spans="1:9" x14ac:dyDescent="0.25">
      <c r="A498" t="str">
        <f t="shared" si="8"/>
        <v/>
      </c>
      <c r="I498" s="75"/>
    </row>
    <row r="499" spans="1:9" x14ac:dyDescent="0.25">
      <c r="A499" t="str">
        <f t="shared" si="8"/>
        <v/>
      </c>
      <c r="I499" s="75"/>
    </row>
    <row r="500" spans="1:9" x14ac:dyDescent="0.25">
      <c r="A500" t="str">
        <f t="shared" si="8"/>
        <v/>
      </c>
      <c r="I500" s="75"/>
    </row>
    <row r="501" spans="1:9" x14ac:dyDescent="0.25">
      <c r="A501" t="str">
        <f t="shared" si="8"/>
        <v/>
      </c>
      <c r="I501" s="75"/>
    </row>
    <row r="502" spans="1:9" x14ac:dyDescent="0.25">
      <c r="A502" t="str">
        <f t="shared" si="8"/>
        <v/>
      </c>
      <c r="I502" s="75"/>
    </row>
    <row r="503" spans="1:9" x14ac:dyDescent="0.25">
      <c r="A503" t="str">
        <f t="shared" si="8"/>
        <v/>
      </c>
      <c r="I503" s="75"/>
    </row>
    <row r="504" spans="1:9" x14ac:dyDescent="0.25">
      <c r="A504" t="str">
        <f t="shared" si="8"/>
        <v/>
      </c>
      <c r="I504" s="75"/>
    </row>
    <row r="505" spans="1:9" x14ac:dyDescent="0.25">
      <c r="A505" t="str">
        <f t="shared" si="8"/>
        <v/>
      </c>
      <c r="I505" s="75"/>
    </row>
    <row r="506" spans="1:9" x14ac:dyDescent="0.25">
      <c r="A506" t="str">
        <f t="shared" si="8"/>
        <v/>
      </c>
      <c r="I506" s="75"/>
    </row>
    <row r="507" spans="1:9" x14ac:dyDescent="0.25">
      <c r="A507" t="str">
        <f t="shared" si="8"/>
        <v/>
      </c>
      <c r="I507" s="75"/>
    </row>
    <row r="508" spans="1:9" x14ac:dyDescent="0.25">
      <c r="A508" t="str">
        <f t="shared" si="8"/>
        <v/>
      </c>
      <c r="I508" s="75"/>
    </row>
    <row r="509" spans="1:9" x14ac:dyDescent="0.25">
      <c r="A509" t="str">
        <f t="shared" si="8"/>
        <v/>
      </c>
      <c r="I509" s="75"/>
    </row>
    <row r="510" spans="1:9" x14ac:dyDescent="0.25">
      <c r="A510" t="str">
        <f t="shared" si="8"/>
        <v/>
      </c>
      <c r="I510" s="75"/>
    </row>
    <row r="511" spans="1:9" x14ac:dyDescent="0.25">
      <c r="A511" t="str">
        <f t="shared" si="8"/>
        <v/>
      </c>
      <c r="I511" s="75"/>
    </row>
    <row r="512" spans="1:9" x14ac:dyDescent="0.25">
      <c r="A512" t="str">
        <f t="shared" ref="A512:A575" si="9">CONCATENATE(B512,C512)</f>
        <v/>
      </c>
      <c r="I512" s="75"/>
    </row>
    <row r="513" spans="1:9" x14ac:dyDescent="0.25">
      <c r="A513" t="str">
        <f t="shared" si="9"/>
        <v/>
      </c>
      <c r="I513" s="75"/>
    </row>
    <row r="514" spans="1:9" x14ac:dyDescent="0.25">
      <c r="A514" t="str">
        <f t="shared" si="9"/>
        <v/>
      </c>
      <c r="I514" s="75"/>
    </row>
    <row r="515" spans="1:9" x14ac:dyDescent="0.25">
      <c r="A515" t="str">
        <f t="shared" si="9"/>
        <v/>
      </c>
      <c r="I515" s="75"/>
    </row>
    <row r="516" spans="1:9" x14ac:dyDescent="0.25">
      <c r="A516" t="str">
        <f t="shared" si="9"/>
        <v/>
      </c>
      <c r="I516" s="75"/>
    </row>
    <row r="517" spans="1:9" x14ac:dyDescent="0.25">
      <c r="A517" t="str">
        <f t="shared" si="9"/>
        <v/>
      </c>
      <c r="I517" s="75"/>
    </row>
    <row r="518" spans="1:9" x14ac:dyDescent="0.25">
      <c r="A518" t="str">
        <f t="shared" si="9"/>
        <v/>
      </c>
      <c r="I518" s="75"/>
    </row>
    <row r="519" spans="1:9" x14ac:dyDescent="0.25">
      <c r="A519" t="str">
        <f t="shared" si="9"/>
        <v/>
      </c>
      <c r="I519" s="75"/>
    </row>
    <row r="520" spans="1:9" x14ac:dyDescent="0.25">
      <c r="A520" t="str">
        <f t="shared" si="9"/>
        <v/>
      </c>
      <c r="I520" s="75"/>
    </row>
    <row r="521" spans="1:9" x14ac:dyDescent="0.25">
      <c r="A521" t="str">
        <f t="shared" si="9"/>
        <v/>
      </c>
      <c r="I521" s="75"/>
    </row>
    <row r="522" spans="1:9" x14ac:dyDescent="0.25">
      <c r="A522" t="str">
        <f t="shared" si="9"/>
        <v/>
      </c>
      <c r="I522" s="75"/>
    </row>
    <row r="523" spans="1:9" x14ac:dyDescent="0.25">
      <c r="A523" t="str">
        <f t="shared" si="9"/>
        <v/>
      </c>
      <c r="I523" s="75"/>
    </row>
    <row r="524" spans="1:9" x14ac:dyDescent="0.25">
      <c r="A524" t="str">
        <f t="shared" si="9"/>
        <v/>
      </c>
      <c r="I524" s="75"/>
    </row>
    <row r="525" spans="1:9" x14ac:dyDescent="0.25">
      <c r="A525" t="str">
        <f t="shared" si="9"/>
        <v/>
      </c>
      <c r="I525" s="75"/>
    </row>
    <row r="526" spans="1:9" x14ac:dyDescent="0.25">
      <c r="A526" t="str">
        <f t="shared" si="9"/>
        <v/>
      </c>
      <c r="I526" s="75"/>
    </row>
    <row r="527" spans="1:9" x14ac:dyDescent="0.25">
      <c r="A527" t="str">
        <f t="shared" si="9"/>
        <v/>
      </c>
      <c r="I527" s="75"/>
    </row>
    <row r="528" spans="1:9" x14ac:dyDescent="0.25">
      <c r="A528" t="str">
        <f t="shared" si="9"/>
        <v/>
      </c>
      <c r="I528" s="75"/>
    </row>
    <row r="529" spans="1:9" x14ac:dyDescent="0.25">
      <c r="A529" t="str">
        <f t="shared" si="9"/>
        <v/>
      </c>
      <c r="I529" s="75"/>
    </row>
    <row r="530" spans="1:9" x14ac:dyDescent="0.25">
      <c r="A530" t="str">
        <f t="shared" si="9"/>
        <v/>
      </c>
      <c r="I530" s="75"/>
    </row>
    <row r="531" spans="1:9" x14ac:dyDescent="0.25">
      <c r="A531" t="str">
        <f t="shared" si="9"/>
        <v/>
      </c>
      <c r="I531" s="75"/>
    </row>
    <row r="532" spans="1:9" x14ac:dyDescent="0.25">
      <c r="A532" t="str">
        <f t="shared" si="9"/>
        <v/>
      </c>
      <c r="I532" s="75"/>
    </row>
    <row r="533" spans="1:9" x14ac:dyDescent="0.25">
      <c r="A533" t="str">
        <f t="shared" si="9"/>
        <v/>
      </c>
      <c r="I533" s="75"/>
    </row>
    <row r="534" spans="1:9" x14ac:dyDescent="0.25">
      <c r="A534" t="str">
        <f t="shared" si="9"/>
        <v/>
      </c>
      <c r="I534" s="75"/>
    </row>
    <row r="535" spans="1:9" x14ac:dyDescent="0.25">
      <c r="A535" t="str">
        <f t="shared" si="9"/>
        <v/>
      </c>
      <c r="I535" s="75"/>
    </row>
    <row r="536" spans="1:9" x14ac:dyDescent="0.25">
      <c r="A536" t="str">
        <f t="shared" si="9"/>
        <v/>
      </c>
      <c r="I536" s="75"/>
    </row>
    <row r="537" spans="1:9" x14ac:dyDescent="0.25">
      <c r="A537" t="str">
        <f t="shared" si="9"/>
        <v/>
      </c>
      <c r="I537" s="75"/>
    </row>
    <row r="538" spans="1:9" x14ac:dyDescent="0.25">
      <c r="A538" t="str">
        <f t="shared" si="9"/>
        <v/>
      </c>
      <c r="I538" s="75"/>
    </row>
    <row r="539" spans="1:9" x14ac:dyDescent="0.25">
      <c r="A539" t="str">
        <f t="shared" si="9"/>
        <v/>
      </c>
      <c r="I539" s="75"/>
    </row>
    <row r="540" spans="1:9" x14ac:dyDescent="0.25">
      <c r="A540" t="str">
        <f t="shared" si="9"/>
        <v/>
      </c>
      <c r="I540" s="75"/>
    </row>
    <row r="541" spans="1:9" x14ac:dyDescent="0.25">
      <c r="A541" t="str">
        <f t="shared" si="9"/>
        <v/>
      </c>
      <c r="I541" s="75"/>
    </row>
    <row r="542" spans="1:9" x14ac:dyDescent="0.25">
      <c r="A542" t="str">
        <f t="shared" si="9"/>
        <v/>
      </c>
      <c r="I542" s="75"/>
    </row>
    <row r="543" spans="1:9" x14ac:dyDescent="0.25">
      <c r="A543" t="str">
        <f t="shared" si="9"/>
        <v/>
      </c>
      <c r="I543" s="75"/>
    </row>
    <row r="544" spans="1:9" x14ac:dyDescent="0.25">
      <c r="A544" t="str">
        <f t="shared" si="9"/>
        <v/>
      </c>
      <c r="I544" s="75"/>
    </row>
    <row r="545" spans="1:9" x14ac:dyDescent="0.25">
      <c r="A545" t="str">
        <f t="shared" si="9"/>
        <v/>
      </c>
      <c r="I545" s="75"/>
    </row>
    <row r="546" spans="1:9" x14ac:dyDescent="0.25">
      <c r="A546" t="str">
        <f t="shared" si="9"/>
        <v/>
      </c>
      <c r="I546" s="75"/>
    </row>
    <row r="547" spans="1:9" x14ac:dyDescent="0.25">
      <c r="A547" t="str">
        <f t="shared" si="9"/>
        <v/>
      </c>
      <c r="I547" s="75"/>
    </row>
    <row r="548" spans="1:9" x14ac:dyDescent="0.25">
      <c r="A548" t="str">
        <f t="shared" si="9"/>
        <v/>
      </c>
      <c r="I548" s="75"/>
    </row>
    <row r="549" spans="1:9" x14ac:dyDescent="0.25">
      <c r="A549" t="str">
        <f t="shared" si="9"/>
        <v/>
      </c>
      <c r="I549" s="75"/>
    </row>
    <row r="550" spans="1:9" x14ac:dyDescent="0.25">
      <c r="A550" t="str">
        <f t="shared" si="9"/>
        <v/>
      </c>
      <c r="I550" s="75"/>
    </row>
    <row r="551" spans="1:9" x14ac:dyDescent="0.25">
      <c r="A551" t="str">
        <f t="shared" si="9"/>
        <v/>
      </c>
      <c r="I551" s="75"/>
    </row>
    <row r="552" spans="1:9" x14ac:dyDescent="0.25">
      <c r="A552" t="str">
        <f t="shared" si="9"/>
        <v/>
      </c>
      <c r="I552" s="75"/>
    </row>
    <row r="553" spans="1:9" x14ac:dyDescent="0.25">
      <c r="A553" t="str">
        <f t="shared" si="9"/>
        <v/>
      </c>
      <c r="I553" s="75"/>
    </row>
    <row r="554" spans="1:9" x14ac:dyDescent="0.25">
      <c r="A554" t="str">
        <f t="shared" si="9"/>
        <v/>
      </c>
      <c r="I554" s="75"/>
    </row>
    <row r="555" spans="1:9" x14ac:dyDescent="0.25">
      <c r="A555" t="str">
        <f t="shared" si="9"/>
        <v/>
      </c>
      <c r="I555" s="75"/>
    </row>
    <row r="556" spans="1:9" x14ac:dyDescent="0.25">
      <c r="A556" t="str">
        <f t="shared" si="9"/>
        <v/>
      </c>
      <c r="I556" s="75"/>
    </row>
    <row r="557" spans="1:9" x14ac:dyDescent="0.25">
      <c r="A557" t="str">
        <f t="shared" si="9"/>
        <v/>
      </c>
      <c r="I557" s="75"/>
    </row>
    <row r="558" spans="1:9" x14ac:dyDescent="0.25">
      <c r="A558" t="str">
        <f t="shared" si="9"/>
        <v/>
      </c>
      <c r="I558" s="75"/>
    </row>
    <row r="559" spans="1:9" x14ac:dyDescent="0.25">
      <c r="A559" t="str">
        <f t="shared" si="9"/>
        <v/>
      </c>
      <c r="I559" s="75"/>
    </row>
    <row r="560" spans="1:9" x14ac:dyDescent="0.25">
      <c r="A560" t="str">
        <f t="shared" si="9"/>
        <v/>
      </c>
      <c r="I560" s="75"/>
    </row>
    <row r="561" spans="1:9" x14ac:dyDescent="0.25">
      <c r="A561" t="str">
        <f t="shared" si="9"/>
        <v/>
      </c>
      <c r="I561" s="75"/>
    </row>
    <row r="562" spans="1:9" x14ac:dyDescent="0.25">
      <c r="A562" t="str">
        <f t="shared" si="9"/>
        <v/>
      </c>
      <c r="I562" s="75"/>
    </row>
    <row r="563" spans="1:9" x14ac:dyDescent="0.25">
      <c r="A563" t="str">
        <f t="shared" si="9"/>
        <v/>
      </c>
      <c r="I563" s="75"/>
    </row>
    <row r="564" spans="1:9" x14ac:dyDescent="0.25">
      <c r="A564" t="str">
        <f t="shared" si="9"/>
        <v/>
      </c>
      <c r="I564" s="75"/>
    </row>
    <row r="565" spans="1:9" x14ac:dyDescent="0.25">
      <c r="A565" t="str">
        <f t="shared" si="9"/>
        <v/>
      </c>
      <c r="I565" s="75"/>
    </row>
    <row r="566" spans="1:9" x14ac:dyDescent="0.25">
      <c r="A566" t="str">
        <f t="shared" si="9"/>
        <v/>
      </c>
      <c r="I566" s="75"/>
    </row>
    <row r="567" spans="1:9" x14ac:dyDescent="0.25">
      <c r="A567" t="str">
        <f t="shared" si="9"/>
        <v/>
      </c>
      <c r="I567" s="75"/>
    </row>
    <row r="568" spans="1:9" x14ac:dyDescent="0.25">
      <c r="A568" t="str">
        <f t="shared" si="9"/>
        <v/>
      </c>
      <c r="I568" s="75"/>
    </row>
    <row r="569" spans="1:9" x14ac:dyDescent="0.25">
      <c r="A569" t="str">
        <f t="shared" si="9"/>
        <v/>
      </c>
      <c r="I569" s="75"/>
    </row>
    <row r="570" spans="1:9" x14ac:dyDescent="0.25">
      <c r="A570" t="str">
        <f t="shared" si="9"/>
        <v/>
      </c>
      <c r="I570" s="75"/>
    </row>
    <row r="571" spans="1:9" x14ac:dyDescent="0.25">
      <c r="A571" t="str">
        <f t="shared" si="9"/>
        <v/>
      </c>
      <c r="I571" s="75"/>
    </row>
    <row r="572" spans="1:9" x14ac:dyDescent="0.25">
      <c r="A572" t="str">
        <f t="shared" si="9"/>
        <v/>
      </c>
      <c r="I572" s="75"/>
    </row>
    <row r="573" spans="1:9" x14ac:dyDescent="0.25">
      <c r="A573" t="str">
        <f t="shared" si="9"/>
        <v/>
      </c>
      <c r="I573" s="75"/>
    </row>
    <row r="574" spans="1:9" x14ac:dyDescent="0.25">
      <c r="A574" t="str">
        <f t="shared" si="9"/>
        <v/>
      </c>
      <c r="I574" s="75"/>
    </row>
    <row r="575" spans="1:9" x14ac:dyDescent="0.25">
      <c r="A575" t="str">
        <f t="shared" si="9"/>
        <v/>
      </c>
      <c r="I575" s="75"/>
    </row>
    <row r="576" spans="1:9" x14ac:dyDescent="0.25">
      <c r="A576" t="str">
        <f t="shared" ref="A576:A639" si="10">CONCATENATE(B576,C576)</f>
        <v/>
      </c>
      <c r="I576" s="75"/>
    </row>
    <row r="577" spans="1:9" x14ac:dyDescent="0.25">
      <c r="A577" t="str">
        <f t="shared" si="10"/>
        <v/>
      </c>
      <c r="I577" s="75"/>
    </row>
    <row r="578" spans="1:9" x14ac:dyDescent="0.25">
      <c r="A578" t="str">
        <f t="shared" si="10"/>
        <v/>
      </c>
      <c r="I578" s="75"/>
    </row>
    <row r="579" spans="1:9" x14ac:dyDescent="0.25">
      <c r="A579" t="str">
        <f t="shared" si="10"/>
        <v/>
      </c>
      <c r="I579" s="75"/>
    </row>
    <row r="580" spans="1:9" x14ac:dyDescent="0.25">
      <c r="A580" t="str">
        <f t="shared" si="10"/>
        <v/>
      </c>
      <c r="I580" s="75"/>
    </row>
    <row r="581" spans="1:9" x14ac:dyDescent="0.25">
      <c r="A581" t="str">
        <f t="shared" si="10"/>
        <v/>
      </c>
      <c r="I581" s="75"/>
    </row>
    <row r="582" spans="1:9" x14ac:dyDescent="0.25">
      <c r="A582" t="str">
        <f t="shared" si="10"/>
        <v/>
      </c>
      <c r="I582" s="75"/>
    </row>
    <row r="583" spans="1:9" x14ac:dyDescent="0.25">
      <c r="A583" t="str">
        <f t="shared" si="10"/>
        <v/>
      </c>
      <c r="I583" s="75"/>
    </row>
    <row r="584" spans="1:9" x14ac:dyDescent="0.25">
      <c r="A584" t="str">
        <f t="shared" si="10"/>
        <v/>
      </c>
      <c r="I584" s="75"/>
    </row>
    <row r="585" spans="1:9" x14ac:dyDescent="0.25">
      <c r="A585" t="str">
        <f t="shared" si="10"/>
        <v/>
      </c>
      <c r="I585" s="75"/>
    </row>
    <row r="586" spans="1:9" x14ac:dyDescent="0.25">
      <c r="A586" t="str">
        <f t="shared" si="10"/>
        <v/>
      </c>
      <c r="I586" s="75"/>
    </row>
    <row r="587" spans="1:9" x14ac:dyDescent="0.25">
      <c r="A587" t="str">
        <f t="shared" si="10"/>
        <v/>
      </c>
      <c r="I587" s="75"/>
    </row>
    <row r="588" spans="1:9" x14ac:dyDescent="0.25">
      <c r="A588" t="str">
        <f t="shared" si="10"/>
        <v/>
      </c>
      <c r="I588" s="75"/>
    </row>
    <row r="589" spans="1:9" x14ac:dyDescent="0.25">
      <c r="A589" t="str">
        <f t="shared" si="10"/>
        <v/>
      </c>
      <c r="I589" s="75"/>
    </row>
    <row r="590" spans="1:9" x14ac:dyDescent="0.25">
      <c r="A590" t="str">
        <f t="shared" si="10"/>
        <v/>
      </c>
      <c r="I590" s="75"/>
    </row>
    <row r="591" spans="1:9" x14ac:dyDescent="0.25">
      <c r="A591" t="str">
        <f t="shared" si="10"/>
        <v/>
      </c>
      <c r="I591" s="75"/>
    </row>
    <row r="592" spans="1:9" x14ac:dyDescent="0.25">
      <c r="A592" t="str">
        <f t="shared" si="10"/>
        <v/>
      </c>
      <c r="I592" s="75"/>
    </row>
    <row r="593" spans="1:9" x14ac:dyDescent="0.25">
      <c r="A593" t="str">
        <f t="shared" si="10"/>
        <v/>
      </c>
      <c r="I593" s="75"/>
    </row>
    <row r="594" spans="1:9" x14ac:dyDescent="0.25">
      <c r="A594" t="str">
        <f t="shared" si="10"/>
        <v/>
      </c>
      <c r="I594" s="75"/>
    </row>
    <row r="595" spans="1:9" x14ac:dyDescent="0.25">
      <c r="A595" t="str">
        <f t="shared" si="10"/>
        <v/>
      </c>
      <c r="I595" s="75"/>
    </row>
    <row r="596" spans="1:9" x14ac:dyDescent="0.25">
      <c r="A596" t="str">
        <f t="shared" si="10"/>
        <v/>
      </c>
      <c r="I596" s="75"/>
    </row>
    <row r="597" spans="1:9" x14ac:dyDescent="0.25">
      <c r="A597" t="str">
        <f t="shared" si="10"/>
        <v/>
      </c>
      <c r="I597" s="75"/>
    </row>
    <row r="598" spans="1:9" x14ac:dyDescent="0.25">
      <c r="A598" t="str">
        <f t="shared" si="10"/>
        <v/>
      </c>
      <c r="I598" s="75"/>
    </row>
    <row r="599" spans="1:9" x14ac:dyDescent="0.25">
      <c r="A599" t="str">
        <f t="shared" si="10"/>
        <v/>
      </c>
      <c r="I599" s="75"/>
    </row>
    <row r="600" spans="1:9" x14ac:dyDescent="0.25">
      <c r="A600" t="str">
        <f t="shared" si="10"/>
        <v/>
      </c>
      <c r="I600" s="75"/>
    </row>
    <row r="601" spans="1:9" x14ac:dyDescent="0.25">
      <c r="A601" t="str">
        <f t="shared" si="10"/>
        <v/>
      </c>
      <c r="I601" s="75"/>
    </row>
    <row r="602" spans="1:9" x14ac:dyDescent="0.25">
      <c r="A602" t="str">
        <f t="shared" si="10"/>
        <v/>
      </c>
      <c r="I602" s="75"/>
    </row>
    <row r="603" spans="1:9" x14ac:dyDescent="0.25">
      <c r="A603" t="str">
        <f t="shared" si="10"/>
        <v/>
      </c>
      <c r="I603" s="75"/>
    </row>
    <row r="604" spans="1:9" x14ac:dyDescent="0.25">
      <c r="A604" t="str">
        <f t="shared" si="10"/>
        <v/>
      </c>
      <c r="I604" s="75"/>
    </row>
    <row r="605" spans="1:9" x14ac:dyDescent="0.25">
      <c r="A605" t="str">
        <f t="shared" si="10"/>
        <v/>
      </c>
      <c r="I605" s="75"/>
    </row>
    <row r="606" spans="1:9" x14ac:dyDescent="0.25">
      <c r="A606" t="str">
        <f t="shared" si="10"/>
        <v/>
      </c>
      <c r="I606" s="75"/>
    </row>
    <row r="607" spans="1:9" x14ac:dyDescent="0.25">
      <c r="A607" t="str">
        <f t="shared" si="10"/>
        <v/>
      </c>
      <c r="I607" s="75"/>
    </row>
    <row r="608" spans="1:9" x14ac:dyDescent="0.25">
      <c r="A608" t="str">
        <f t="shared" si="10"/>
        <v/>
      </c>
      <c r="I608" s="75"/>
    </row>
    <row r="609" spans="1:9" x14ac:dyDescent="0.25">
      <c r="A609" t="str">
        <f t="shared" si="10"/>
        <v/>
      </c>
      <c r="I609" s="75"/>
    </row>
    <row r="610" spans="1:9" x14ac:dyDescent="0.25">
      <c r="A610" t="str">
        <f t="shared" si="10"/>
        <v/>
      </c>
      <c r="I610" s="75"/>
    </row>
    <row r="611" spans="1:9" x14ac:dyDescent="0.25">
      <c r="A611" t="str">
        <f t="shared" si="10"/>
        <v/>
      </c>
      <c r="I611" s="75"/>
    </row>
    <row r="612" spans="1:9" x14ac:dyDescent="0.25">
      <c r="A612" t="str">
        <f t="shared" si="10"/>
        <v/>
      </c>
      <c r="I612" s="75"/>
    </row>
    <row r="613" spans="1:9" x14ac:dyDescent="0.25">
      <c r="A613" t="str">
        <f t="shared" si="10"/>
        <v/>
      </c>
      <c r="I613" s="75"/>
    </row>
    <row r="614" spans="1:9" x14ac:dyDescent="0.25">
      <c r="A614" t="str">
        <f t="shared" si="10"/>
        <v/>
      </c>
      <c r="I614" s="75"/>
    </row>
    <row r="615" spans="1:9" x14ac:dyDescent="0.25">
      <c r="A615" t="str">
        <f t="shared" si="10"/>
        <v/>
      </c>
      <c r="I615" s="75"/>
    </row>
    <row r="616" spans="1:9" x14ac:dyDescent="0.25">
      <c r="A616" t="str">
        <f t="shared" si="10"/>
        <v/>
      </c>
      <c r="I616" s="75"/>
    </row>
    <row r="617" spans="1:9" x14ac:dyDescent="0.25">
      <c r="A617" t="str">
        <f t="shared" si="10"/>
        <v/>
      </c>
      <c r="I617" s="75"/>
    </row>
    <row r="618" spans="1:9" x14ac:dyDescent="0.25">
      <c r="A618" t="str">
        <f t="shared" si="10"/>
        <v/>
      </c>
      <c r="I618" s="75"/>
    </row>
    <row r="619" spans="1:9" x14ac:dyDescent="0.25">
      <c r="A619" t="str">
        <f t="shared" si="10"/>
        <v/>
      </c>
      <c r="I619" s="75"/>
    </row>
    <row r="620" spans="1:9" x14ac:dyDescent="0.25">
      <c r="A620" t="str">
        <f t="shared" si="10"/>
        <v/>
      </c>
      <c r="I620" s="75"/>
    </row>
    <row r="621" spans="1:9" x14ac:dyDescent="0.25">
      <c r="A621" t="str">
        <f t="shared" si="10"/>
        <v/>
      </c>
      <c r="I621" s="75"/>
    </row>
    <row r="622" spans="1:9" x14ac:dyDescent="0.25">
      <c r="A622" t="str">
        <f t="shared" si="10"/>
        <v/>
      </c>
      <c r="I622" s="75"/>
    </row>
    <row r="623" spans="1:9" x14ac:dyDescent="0.25">
      <c r="A623" t="str">
        <f t="shared" si="10"/>
        <v/>
      </c>
      <c r="I623" s="75"/>
    </row>
    <row r="624" spans="1:9" x14ac:dyDescent="0.25">
      <c r="A624" t="str">
        <f t="shared" si="10"/>
        <v/>
      </c>
      <c r="I624" s="75"/>
    </row>
    <row r="625" spans="1:9" x14ac:dyDescent="0.25">
      <c r="A625" t="str">
        <f t="shared" si="10"/>
        <v/>
      </c>
      <c r="I625" s="75"/>
    </row>
    <row r="626" spans="1:9" x14ac:dyDescent="0.25">
      <c r="A626" t="str">
        <f t="shared" si="10"/>
        <v/>
      </c>
      <c r="I626" s="75"/>
    </row>
    <row r="627" spans="1:9" x14ac:dyDescent="0.25">
      <c r="A627" t="str">
        <f t="shared" si="10"/>
        <v/>
      </c>
      <c r="I627" s="75"/>
    </row>
    <row r="628" spans="1:9" x14ac:dyDescent="0.25">
      <c r="A628" t="str">
        <f t="shared" si="10"/>
        <v/>
      </c>
      <c r="I628" s="75"/>
    </row>
    <row r="629" spans="1:9" x14ac:dyDescent="0.25">
      <c r="A629" t="str">
        <f t="shared" si="10"/>
        <v/>
      </c>
      <c r="I629" s="75"/>
    </row>
    <row r="630" spans="1:9" x14ac:dyDescent="0.25">
      <c r="A630" t="str">
        <f t="shared" si="10"/>
        <v/>
      </c>
      <c r="I630" s="75"/>
    </row>
    <row r="631" spans="1:9" x14ac:dyDescent="0.25">
      <c r="A631" t="str">
        <f t="shared" si="10"/>
        <v/>
      </c>
      <c r="I631" s="75"/>
    </row>
    <row r="632" spans="1:9" x14ac:dyDescent="0.25">
      <c r="A632" t="str">
        <f t="shared" si="10"/>
        <v/>
      </c>
      <c r="I632" s="75"/>
    </row>
    <row r="633" spans="1:9" x14ac:dyDescent="0.25">
      <c r="A633" t="str">
        <f t="shared" si="10"/>
        <v/>
      </c>
      <c r="I633" s="75"/>
    </row>
    <row r="634" spans="1:9" x14ac:dyDescent="0.25">
      <c r="A634" t="str">
        <f t="shared" si="10"/>
        <v/>
      </c>
      <c r="I634" s="75"/>
    </row>
    <row r="635" spans="1:9" x14ac:dyDescent="0.25">
      <c r="A635" t="str">
        <f t="shared" si="10"/>
        <v/>
      </c>
      <c r="I635" s="75"/>
    </row>
    <row r="636" spans="1:9" x14ac:dyDescent="0.25">
      <c r="A636" t="str">
        <f t="shared" si="10"/>
        <v/>
      </c>
      <c r="I636" s="75"/>
    </row>
    <row r="637" spans="1:9" x14ac:dyDescent="0.25">
      <c r="A637" t="str">
        <f t="shared" si="10"/>
        <v/>
      </c>
      <c r="I637" s="75"/>
    </row>
    <row r="638" spans="1:9" x14ac:dyDescent="0.25">
      <c r="A638" t="str">
        <f t="shared" si="10"/>
        <v/>
      </c>
      <c r="I638" s="75"/>
    </row>
    <row r="639" spans="1:9" x14ac:dyDescent="0.25">
      <c r="A639" t="str">
        <f t="shared" si="10"/>
        <v/>
      </c>
      <c r="I639" s="75"/>
    </row>
    <row r="640" spans="1:9" x14ac:dyDescent="0.25">
      <c r="A640" t="str">
        <f t="shared" ref="A640:A703" si="11">CONCATENATE(B640,C640)</f>
        <v/>
      </c>
      <c r="I640" s="75"/>
    </row>
    <row r="641" spans="1:9" x14ac:dyDescent="0.25">
      <c r="A641" t="str">
        <f t="shared" si="11"/>
        <v/>
      </c>
      <c r="I641" s="75"/>
    </row>
    <row r="642" spans="1:9" x14ac:dyDescent="0.25">
      <c r="A642" t="str">
        <f t="shared" si="11"/>
        <v/>
      </c>
      <c r="I642" s="75"/>
    </row>
    <row r="643" spans="1:9" x14ac:dyDescent="0.25">
      <c r="A643" t="str">
        <f t="shared" si="11"/>
        <v/>
      </c>
      <c r="I643" s="75"/>
    </row>
    <row r="644" spans="1:9" x14ac:dyDescent="0.25">
      <c r="A644" t="str">
        <f t="shared" si="11"/>
        <v/>
      </c>
      <c r="I644" s="75"/>
    </row>
    <row r="645" spans="1:9" x14ac:dyDescent="0.25">
      <c r="A645" t="str">
        <f t="shared" si="11"/>
        <v/>
      </c>
      <c r="I645" s="75"/>
    </row>
    <row r="646" spans="1:9" x14ac:dyDescent="0.25">
      <c r="A646" t="str">
        <f t="shared" si="11"/>
        <v/>
      </c>
      <c r="I646" s="75"/>
    </row>
    <row r="647" spans="1:9" x14ac:dyDescent="0.25">
      <c r="A647" t="str">
        <f t="shared" si="11"/>
        <v/>
      </c>
      <c r="I647" s="75"/>
    </row>
    <row r="648" spans="1:9" x14ac:dyDescent="0.25">
      <c r="A648" t="str">
        <f t="shared" si="11"/>
        <v/>
      </c>
      <c r="I648" s="75"/>
    </row>
    <row r="649" spans="1:9" x14ac:dyDescent="0.25">
      <c r="A649" t="str">
        <f t="shared" si="11"/>
        <v/>
      </c>
      <c r="I649" s="75"/>
    </row>
    <row r="650" spans="1:9" x14ac:dyDescent="0.25">
      <c r="A650" t="str">
        <f t="shared" si="11"/>
        <v/>
      </c>
      <c r="I650" s="75"/>
    </row>
    <row r="651" spans="1:9" x14ac:dyDescent="0.25">
      <c r="A651" t="str">
        <f t="shared" si="11"/>
        <v/>
      </c>
      <c r="I651" s="75"/>
    </row>
    <row r="652" spans="1:9" x14ac:dyDescent="0.25">
      <c r="A652" t="str">
        <f t="shared" si="11"/>
        <v/>
      </c>
      <c r="I652" s="75"/>
    </row>
    <row r="653" spans="1:9" x14ac:dyDescent="0.25">
      <c r="A653" t="str">
        <f t="shared" si="11"/>
        <v/>
      </c>
      <c r="I653" s="75"/>
    </row>
    <row r="654" spans="1:9" x14ac:dyDescent="0.25">
      <c r="A654" t="str">
        <f t="shared" si="11"/>
        <v/>
      </c>
      <c r="I654" s="75"/>
    </row>
    <row r="655" spans="1:9" x14ac:dyDescent="0.25">
      <c r="A655" t="str">
        <f t="shared" si="11"/>
        <v/>
      </c>
      <c r="I655" s="75"/>
    </row>
    <row r="656" spans="1:9" x14ac:dyDescent="0.25">
      <c r="A656" t="str">
        <f t="shared" si="11"/>
        <v/>
      </c>
      <c r="I656" s="75"/>
    </row>
    <row r="657" spans="1:9" x14ac:dyDescent="0.25">
      <c r="A657" t="str">
        <f t="shared" si="11"/>
        <v/>
      </c>
      <c r="I657" s="75"/>
    </row>
    <row r="658" spans="1:9" x14ac:dyDescent="0.25">
      <c r="A658" t="str">
        <f t="shared" si="11"/>
        <v/>
      </c>
      <c r="I658" s="75"/>
    </row>
    <row r="659" spans="1:9" x14ac:dyDescent="0.25">
      <c r="A659" t="str">
        <f t="shared" si="11"/>
        <v/>
      </c>
      <c r="I659" s="75"/>
    </row>
    <row r="660" spans="1:9" x14ac:dyDescent="0.25">
      <c r="A660" t="str">
        <f t="shared" si="11"/>
        <v/>
      </c>
      <c r="I660" s="75"/>
    </row>
    <row r="661" spans="1:9" x14ac:dyDescent="0.25">
      <c r="A661" t="str">
        <f t="shared" si="11"/>
        <v/>
      </c>
      <c r="I661" s="75"/>
    </row>
    <row r="662" spans="1:9" x14ac:dyDescent="0.25">
      <c r="A662" t="str">
        <f t="shared" si="11"/>
        <v/>
      </c>
      <c r="I662" s="75"/>
    </row>
    <row r="663" spans="1:9" x14ac:dyDescent="0.25">
      <c r="A663" t="str">
        <f t="shared" si="11"/>
        <v/>
      </c>
      <c r="I663" s="75"/>
    </row>
    <row r="664" spans="1:9" x14ac:dyDescent="0.25">
      <c r="A664" t="str">
        <f t="shared" si="11"/>
        <v/>
      </c>
      <c r="I664" s="75"/>
    </row>
    <row r="665" spans="1:9" x14ac:dyDescent="0.25">
      <c r="A665" t="str">
        <f t="shared" si="11"/>
        <v/>
      </c>
      <c r="I665" s="75"/>
    </row>
    <row r="666" spans="1:9" x14ac:dyDescent="0.25">
      <c r="A666" t="str">
        <f t="shared" si="11"/>
        <v/>
      </c>
      <c r="I666" s="75"/>
    </row>
    <row r="667" spans="1:9" x14ac:dyDescent="0.25">
      <c r="A667" t="str">
        <f t="shared" si="11"/>
        <v/>
      </c>
      <c r="I667" s="75"/>
    </row>
    <row r="668" spans="1:9" x14ac:dyDescent="0.25">
      <c r="A668" t="str">
        <f t="shared" si="11"/>
        <v/>
      </c>
      <c r="I668" s="75"/>
    </row>
    <row r="669" spans="1:9" x14ac:dyDescent="0.25">
      <c r="A669" t="str">
        <f t="shared" si="11"/>
        <v/>
      </c>
      <c r="I669" s="75"/>
    </row>
    <row r="670" spans="1:9" x14ac:dyDescent="0.25">
      <c r="A670" t="str">
        <f t="shared" si="11"/>
        <v/>
      </c>
      <c r="I670" s="75"/>
    </row>
    <row r="671" spans="1:9" x14ac:dyDescent="0.25">
      <c r="A671" t="str">
        <f t="shared" si="11"/>
        <v/>
      </c>
      <c r="I671" s="75"/>
    </row>
    <row r="672" spans="1:9" x14ac:dyDescent="0.25">
      <c r="A672" t="str">
        <f t="shared" si="11"/>
        <v/>
      </c>
      <c r="I672" s="75"/>
    </row>
    <row r="673" spans="1:9" x14ac:dyDescent="0.25">
      <c r="A673" t="str">
        <f t="shared" si="11"/>
        <v/>
      </c>
      <c r="I673" s="75"/>
    </row>
    <row r="674" spans="1:9" x14ac:dyDescent="0.25">
      <c r="A674" t="str">
        <f t="shared" si="11"/>
        <v/>
      </c>
      <c r="I674" s="75"/>
    </row>
    <row r="675" spans="1:9" x14ac:dyDescent="0.25">
      <c r="A675" t="str">
        <f t="shared" si="11"/>
        <v/>
      </c>
      <c r="I675" s="75"/>
    </row>
    <row r="676" spans="1:9" x14ac:dyDescent="0.25">
      <c r="A676" t="str">
        <f t="shared" si="11"/>
        <v/>
      </c>
      <c r="I676" s="75"/>
    </row>
    <row r="677" spans="1:9" x14ac:dyDescent="0.25">
      <c r="A677" t="str">
        <f t="shared" si="11"/>
        <v/>
      </c>
      <c r="I677" s="75"/>
    </row>
    <row r="678" spans="1:9" x14ac:dyDescent="0.25">
      <c r="A678" t="str">
        <f t="shared" si="11"/>
        <v/>
      </c>
      <c r="I678" s="75"/>
    </row>
    <row r="679" spans="1:9" x14ac:dyDescent="0.25">
      <c r="A679" t="str">
        <f t="shared" si="11"/>
        <v/>
      </c>
      <c r="I679" s="75"/>
    </row>
    <row r="680" spans="1:9" x14ac:dyDescent="0.25">
      <c r="A680" t="str">
        <f t="shared" si="11"/>
        <v/>
      </c>
      <c r="I680" s="75"/>
    </row>
    <row r="681" spans="1:9" x14ac:dyDescent="0.25">
      <c r="A681" t="str">
        <f t="shared" si="11"/>
        <v/>
      </c>
      <c r="I681" s="75"/>
    </row>
    <row r="682" spans="1:9" x14ac:dyDescent="0.25">
      <c r="A682" t="str">
        <f t="shared" si="11"/>
        <v/>
      </c>
      <c r="I682" s="75"/>
    </row>
    <row r="683" spans="1:9" x14ac:dyDescent="0.25">
      <c r="A683" t="str">
        <f t="shared" si="11"/>
        <v/>
      </c>
      <c r="I683" s="75"/>
    </row>
    <row r="684" spans="1:9" x14ac:dyDescent="0.25">
      <c r="A684" t="str">
        <f t="shared" si="11"/>
        <v/>
      </c>
      <c r="I684" s="75"/>
    </row>
    <row r="685" spans="1:9" x14ac:dyDescent="0.25">
      <c r="A685" t="str">
        <f t="shared" si="11"/>
        <v/>
      </c>
      <c r="I685" s="75"/>
    </row>
    <row r="686" spans="1:9" x14ac:dyDescent="0.25">
      <c r="A686" t="str">
        <f t="shared" si="11"/>
        <v/>
      </c>
      <c r="I686" s="75"/>
    </row>
    <row r="687" spans="1:9" x14ac:dyDescent="0.25">
      <c r="A687" t="str">
        <f t="shared" si="11"/>
        <v/>
      </c>
      <c r="I687" s="75"/>
    </row>
    <row r="688" spans="1:9" x14ac:dyDescent="0.25">
      <c r="A688" t="str">
        <f t="shared" si="11"/>
        <v/>
      </c>
      <c r="I688" s="75"/>
    </row>
    <row r="689" spans="1:9" x14ac:dyDescent="0.25">
      <c r="A689" t="str">
        <f t="shared" si="11"/>
        <v/>
      </c>
      <c r="I689" s="75"/>
    </row>
    <row r="690" spans="1:9" x14ac:dyDescent="0.25">
      <c r="A690" t="str">
        <f t="shared" si="11"/>
        <v/>
      </c>
      <c r="I690" s="75"/>
    </row>
    <row r="691" spans="1:9" x14ac:dyDescent="0.25">
      <c r="A691" t="str">
        <f t="shared" si="11"/>
        <v/>
      </c>
      <c r="I691" s="75"/>
    </row>
    <row r="692" spans="1:9" x14ac:dyDescent="0.25">
      <c r="A692" t="str">
        <f t="shared" si="11"/>
        <v/>
      </c>
      <c r="I692" s="75"/>
    </row>
    <row r="693" spans="1:9" x14ac:dyDescent="0.25">
      <c r="A693" t="str">
        <f t="shared" si="11"/>
        <v/>
      </c>
      <c r="I693" s="75"/>
    </row>
    <row r="694" spans="1:9" x14ac:dyDescent="0.25">
      <c r="A694" t="str">
        <f t="shared" si="11"/>
        <v/>
      </c>
      <c r="I694" s="75"/>
    </row>
    <row r="695" spans="1:9" x14ac:dyDescent="0.25">
      <c r="A695" t="str">
        <f t="shared" si="11"/>
        <v/>
      </c>
      <c r="I695" s="75"/>
    </row>
    <row r="696" spans="1:9" x14ac:dyDescent="0.25">
      <c r="A696" t="str">
        <f t="shared" si="11"/>
        <v/>
      </c>
      <c r="I696" s="75"/>
    </row>
    <row r="697" spans="1:9" x14ac:dyDescent="0.25">
      <c r="A697" t="str">
        <f t="shared" si="11"/>
        <v/>
      </c>
      <c r="I697" s="75"/>
    </row>
    <row r="698" spans="1:9" x14ac:dyDescent="0.25">
      <c r="A698" t="str">
        <f t="shared" si="11"/>
        <v/>
      </c>
      <c r="I698" s="75"/>
    </row>
    <row r="699" spans="1:9" x14ac:dyDescent="0.25">
      <c r="A699" t="str">
        <f t="shared" si="11"/>
        <v/>
      </c>
      <c r="I699" s="75"/>
    </row>
    <row r="700" spans="1:9" x14ac:dyDescent="0.25">
      <c r="A700" t="str">
        <f t="shared" si="11"/>
        <v/>
      </c>
      <c r="I700" s="75"/>
    </row>
    <row r="701" spans="1:9" x14ac:dyDescent="0.25">
      <c r="A701" t="str">
        <f t="shared" si="11"/>
        <v/>
      </c>
      <c r="I701" s="75"/>
    </row>
    <row r="702" spans="1:9" x14ac:dyDescent="0.25">
      <c r="A702" t="str">
        <f t="shared" si="11"/>
        <v/>
      </c>
      <c r="I702" s="75"/>
    </row>
    <row r="703" spans="1:9" x14ac:dyDescent="0.25">
      <c r="A703" t="str">
        <f t="shared" si="11"/>
        <v/>
      </c>
      <c r="I703" s="75"/>
    </row>
    <row r="704" spans="1:9" x14ac:dyDescent="0.25">
      <c r="A704" t="str">
        <f t="shared" ref="A704:A767" si="12">CONCATENATE(B704,C704)</f>
        <v/>
      </c>
      <c r="I704" s="75"/>
    </row>
    <row r="705" spans="1:9" x14ac:dyDescent="0.25">
      <c r="A705" t="str">
        <f t="shared" si="12"/>
        <v/>
      </c>
      <c r="I705" s="75"/>
    </row>
    <row r="706" spans="1:9" x14ac:dyDescent="0.25">
      <c r="A706" t="str">
        <f t="shared" si="12"/>
        <v/>
      </c>
      <c r="I706" s="75"/>
    </row>
    <row r="707" spans="1:9" x14ac:dyDescent="0.25">
      <c r="A707" t="str">
        <f t="shared" si="12"/>
        <v/>
      </c>
      <c r="I707" s="75"/>
    </row>
    <row r="708" spans="1:9" x14ac:dyDescent="0.25">
      <c r="A708" t="str">
        <f t="shared" si="12"/>
        <v/>
      </c>
      <c r="I708" s="75"/>
    </row>
    <row r="709" spans="1:9" x14ac:dyDescent="0.25">
      <c r="A709" t="str">
        <f t="shared" si="12"/>
        <v/>
      </c>
      <c r="I709" s="75"/>
    </row>
    <row r="710" spans="1:9" x14ac:dyDescent="0.25">
      <c r="A710" t="str">
        <f t="shared" si="12"/>
        <v/>
      </c>
      <c r="I710" s="75"/>
    </row>
    <row r="711" spans="1:9" x14ac:dyDescent="0.25">
      <c r="A711" t="str">
        <f t="shared" si="12"/>
        <v/>
      </c>
      <c r="I711" s="75"/>
    </row>
    <row r="712" spans="1:9" x14ac:dyDescent="0.25">
      <c r="A712" t="str">
        <f t="shared" si="12"/>
        <v/>
      </c>
      <c r="I712" s="75"/>
    </row>
    <row r="713" spans="1:9" x14ac:dyDescent="0.25">
      <c r="A713" t="str">
        <f t="shared" si="12"/>
        <v/>
      </c>
      <c r="I713" s="75"/>
    </row>
    <row r="714" spans="1:9" x14ac:dyDescent="0.25">
      <c r="A714" t="str">
        <f t="shared" si="12"/>
        <v/>
      </c>
      <c r="I714" s="75"/>
    </row>
    <row r="715" spans="1:9" x14ac:dyDescent="0.25">
      <c r="A715" t="str">
        <f t="shared" si="12"/>
        <v/>
      </c>
      <c r="I715" s="75"/>
    </row>
    <row r="716" spans="1:9" x14ac:dyDescent="0.25">
      <c r="A716" t="str">
        <f t="shared" si="12"/>
        <v/>
      </c>
      <c r="I716" s="75"/>
    </row>
    <row r="717" spans="1:9" x14ac:dyDescent="0.25">
      <c r="A717" t="str">
        <f t="shared" si="12"/>
        <v/>
      </c>
      <c r="I717" s="75"/>
    </row>
    <row r="718" spans="1:9" x14ac:dyDescent="0.25">
      <c r="A718" t="str">
        <f t="shared" si="12"/>
        <v/>
      </c>
      <c r="I718" s="75"/>
    </row>
    <row r="719" spans="1:9" x14ac:dyDescent="0.25">
      <c r="A719" t="str">
        <f t="shared" si="12"/>
        <v/>
      </c>
      <c r="I719" s="75"/>
    </row>
    <row r="720" spans="1:9" x14ac:dyDescent="0.25">
      <c r="A720" t="str">
        <f t="shared" si="12"/>
        <v/>
      </c>
      <c r="I720" s="75"/>
    </row>
    <row r="721" spans="1:9" x14ac:dyDescent="0.25">
      <c r="A721" t="str">
        <f t="shared" si="12"/>
        <v/>
      </c>
      <c r="I721" s="75"/>
    </row>
    <row r="722" spans="1:9" x14ac:dyDescent="0.25">
      <c r="A722" t="str">
        <f t="shared" si="12"/>
        <v/>
      </c>
      <c r="I722" s="75"/>
    </row>
    <row r="723" spans="1:9" x14ac:dyDescent="0.25">
      <c r="A723" t="str">
        <f t="shared" si="12"/>
        <v/>
      </c>
      <c r="I723" s="75"/>
    </row>
    <row r="724" spans="1:9" x14ac:dyDescent="0.25">
      <c r="A724" t="str">
        <f t="shared" si="12"/>
        <v/>
      </c>
      <c r="I724" s="75"/>
    </row>
    <row r="725" spans="1:9" x14ac:dyDescent="0.25">
      <c r="A725" t="str">
        <f t="shared" si="12"/>
        <v/>
      </c>
      <c r="I725" s="75"/>
    </row>
    <row r="726" spans="1:9" x14ac:dyDescent="0.25">
      <c r="A726" t="str">
        <f t="shared" si="12"/>
        <v/>
      </c>
      <c r="I726" s="75"/>
    </row>
    <row r="727" spans="1:9" x14ac:dyDescent="0.25">
      <c r="A727" t="str">
        <f t="shared" si="12"/>
        <v/>
      </c>
      <c r="I727" s="75"/>
    </row>
    <row r="728" spans="1:9" x14ac:dyDescent="0.25">
      <c r="A728" t="str">
        <f t="shared" si="12"/>
        <v/>
      </c>
      <c r="I728" s="75"/>
    </row>
    <row r="729" spans="1:9" x14ac:dyDescent="0.25">
      <c r="A729" t="str">
        <f t="shared" si="12"/>
        <v/>
      </c>
      <c r="I729" s="75"/>
    </row>
    <row r="730" spans="1:9" x14ac:dyDescent="0.25">
      <c r="A730" t="str">
        <f t="shared" si="12"/>
        <v/>
      </c>
      <c r="I730" s="75"/>
    </row>
    <row r="731" spans="1:9" x14ac:dyDescent="0.25">
      <c r="A731" t="str">
        <f t="shared" si="12"/>
        <v/>
      </c>
      <c r="I731" s="75"/>
    </row>
    <row r="732" spans="1:9" x14ac:dyDescent="0.25">
      <c r="A732" t="str">
        <f t="shared" si="12"/>
        <v/>
      </c>
      <c r="I732" s="75"/>
    </row>
    <row r="733" spans="1:9" x14ac:dyDescent="0.25">
      <c r="A733" t="str">
        <f t="shared" si="12"/>
        <v/>
      </c>
      <c r="I733" s="75"/>
    </row>
    <row r="734" spans="1:9" x14ac:dyDescent="0.25">
      <c r="A734" t="str">
        <f t="shared" si="12"/>
        <v/>
      </c>
      <c r="I734" s="75"/>
    </row>
    <row r="735" spans="1:9" x14ac:dyDescent="0.25">
      <c r="A735" t="str">
        <f t="shared" si="12"/>
        <v/>
      </c>
      <c r="I735" s="75"/>
    </row>
    <row r="736" spans="1:9" x14ac:dyDescent="0.25">
      <c r="A736" t="str">
        <f t="shared" si="12"/>
        <v/>
      </c>
      <c r="I736" s="75"/>
    </row>
    <row r="737" spans="1:9" x14ac:dyDescent="0.25">
      <c r="A737" t="str">
        <f t="shared" si="12"/>
        <v/>
      </c>
      <c r="I737" s="75"/>
    </row>
    <row r="738" spans="1:9" x14ac:dyDescent="0.25">
      <c r="A738" t="str">
        <f t="shared" si="12"/>
        <v/>
      </c>
      <c r="I738" s="75"/>
    </row>
    <row r="739" spans="1:9" x14ac:dyDescent="0.25">
      <c r="A739" t="str">
        <f t="shared" si="12"/>
        <v/>
      </c>
      <c r="I739" s="75"/>
    </row>
    <row r="740" spans="1:9" x14ac:dyDescent="0.25">
      <c r="A740" t="str">
        <f t="shared" si="12"/>
        <v/>
      </c>
      <c r="I740" s="75"/>
    </row>
    <row r="741" spans="1:9" x14ac:dyDescent="0.25">
      <c r="A741" t="str">
        <f t="shared" si="12"/>
        <v/>
      </c>
      <c r="I741" s="75"/>
    </row>
    <row r="742" spans="1:9" x14ac:dyDescent="0.25">
      <c r="A742" t="str">
        <f t="shared" si="12"/>
        <v/>
      </c>
      <c r="I742" s="75"/>
    </row>
    <row r="743" spans="1:9" x14ac:dyDescent="0.25">
      <c r="A743" t="str">
        <f t="shared" si="12"/>
        <v/>
      </c>
      <c r="I743" s="75"/>
    </row>
    <row r="744" spans="1:9" x14ac:dyDescent="0.25">
      <c r="A744" t="str">
        <f t="shared" si="12"/>
        <v/>
      </c>
      <c r="I744" s="75"/>
    </row>
    <row r="745" spans="1:9" x14ac:dyDescent="0.25">
      <c r="A745" t="str">
        <f t="shared" si="12"/>
        <v/>
      </c>
      <c r="I745" s="75"/>
    </row>
    <row r="746" spans="1:9" x14ac:dyDescent="0.25">
      <c r="A746" t="str">
        <f t="shared" si="12"/>
        <v/>
      </c>
      <c r="I746" s="75"/>
    </row>
    <row r="747" spans="1:9" x14ac:dyDescent="0.25">
      <c r="A747" t="str">
        <f t="shared" si="12"/>
        <v/>
      </c>
      <c r="I747" s="75"/>
    </row>
    <row r="748" spans="1:9" x14ac:dyDescent="0.25">
      <c r="A748" t="str">
        <f t="shared" si="12"/>
        <v/>
      </c>
      <c r="I748" s="75"/>
    </row>
    <row r="749" spans="1:9" x14ac:dyDescent="0.25">
      <c r="A749" t="str">
        <f t="shared" si="12"/>
        <v/>
      </c>
      <c r="I749" s="75"/>
    </row>
    <row r="750" spans="1:9" x14ac:dyDescent="0.25">
      <c r="A750" t="str">
        <f t="shared" si="12"/>
        <v/>
      </c>
      <c r="I750" s="75"/>
    </row>
    <row r="751" spans="1:9" x14ac:dyDescent="0.25">
      <c r="A751" t="str">
        <f t="shared" si="12"/>
        <v/>
      </c>
      <c r="I751" s="75"/>
    </row>
    <row r="752" spans="1:9" x14ac:dyDescent="0.25">
      <c r="A752" t="str">
        <f t="shared" si="12"/>
        <v/>
      </c>
      <c r="I752" s="75"/>
    </row>
    <row r="753" spans="1:9" x14ac:dyDescent="0.25">
      <c r="A753" t="str">
        <f t="shared" si="12"/>
        <v/>
      </c>
      <c r="I753" s="75"/>
    </row>
    <row r="754" spans="1:9" x14ac:dyDescent="0.25">
      <c r="A754" t="str">
        <f t="shared" si="12"/>
        <v/>
      </c>
      <c r="I754" s="75"/>
    </row>
    <row r="755" spans="1:9" x14ac:dyDescent="0.25">
      <c r="A755" t="str">
        <f t="shared" si="12"/>
        <v/>
      </c>
      <c r="I755" s="75"/>
    </row>
    <row r="756" spans="1:9" x14ac:dyDescent="0.25">
      <c r="A756" t="str">
        <f t="shared" si="12"/>
        <v/>
      </c>
      <c r="I756" s="75"/>
    </row>
    <row r="757" spans="1:9" x14ac:dyDescent="0.25">
      <c r="A757" t="str">
        <f t="shared" si="12"/>
        <v/>
      </c>
      <c r="I757" s="75"/>
    </row>
    <row r="758" spans="1:9" x14ac:dyDescent="0.25">
      <c r="A758" t="str">
        <f t="shared" si="12"/>
        <v/>
      </c>
      <c r="I758" s="75"/>
    </row>
    <row r="759" spans="1:9" x14ac:dyDescent="0.25">
      <c r="A759" t="str">
        <f t="shared" si="12"/>
        <v/>
      </c>
      <c r="I759" s="75"/>
    </row>
    <row r="760" spans="1:9" x14ac:dyDescent="0.25">
      <c r="A760" t="str">
        <f t="shared" si="12"/>
        <v/>
      </c>
      <c r="I760" s="75"/>
    </row>
    <row r="761" spans="1:9" x14ac:dyDescent="0.25">
      <c r="A761" t="str">
        <f t="shared" si="12"/>
        <v/>
      </c>
      <c r="I761" s="75"/>
    </row>
    <row r="762" spans="1:9" x14ac:dyDescent="0.25">
      <c r="A762" t="str">
        <f t="shared" si="12"/>
        <v/>
      </c>
      <c r="I762" s="75"/>
    </row>
    <row r="763" spans="1:9" x14ac:dyDescent="0.25">
      <c r="A763" t="str">
        <f t="shared" si="12"/>
        <v/>
      </c>
      <c r="I763" s="75"/>
    </row>
    <row r="764" spans="1:9" x14ac:dyDescent="0.25">
      <c r="A764" t="str">
        <f t="shared" si="12"/>
        <v/>
      </c>
      <c r="I764" s="75"/>
    </row>
    <row r="765" spans="1:9" x14ac:dyDescent="0.25">
      <c r="A765" t="str">
        <f t="shared" si="12"/>
        <v/>
      </c>
      <c r="I765" s="75"/>
    </row>
    <row r="766" spans="1:9" x14ac:dyDescent="0.25">
      <c r="A766" t="str">
        <f t="shared" si="12"/>
        <v/>
      </c>
      <c r="I766" s="75"/>
    </row>
    <row r="767" spans="1:9" x14ac:dyDescent="0.25">
      <c r="A767" t="str">
        <f t="shared" si="12"/>
        <v/>
      </c>
      <c r="I767" s="75"/>
    </row>
    <row r="768" spans="1:9" x14ac:dyDescent="0.25">
      <c r="A768" t="str">
        <f t="shared" ref="A768:A831" si="13">CONCATENATE(B768,C768)</f>
        <v/>
      </c>
      <c r="I768" s="75"/>
    </row>
    <row r="769" spans="1:9" x14ac:dyDescent="0.25">
      <c r="A769" t="str">
        <f t="shared" si="13"/>
        <v/>
      </c>
      <c r="I769" s="75"/>
    </row>
    <row r="770" spans="1:9" x14ac:dyDescent="0.25">
      <c r="A770" t="str">
        <f t="shared" si="13"/>
        <v/>
      </c>
      <c r="I770" s="75"/>
    </row>
    <row r="771" spans="1:9" x14ac:dyDescent="0.25">
      <c r="A771" t="str">
        <f t="shared" si="13"/>
        <v/>
      </c>
      <c r="I771" s="75"/>
    </row>
    <row r="772" spans="1:9" x14ac:dyDescent="0.25">
      <c r="A772" t="str">
        <f t="shared" si="13"/>
        <v/>
      </c>
      <c r="I772" s="75"/>
    </row>
    <row r="773" spans="1:9" x14ac:dyDescent="0.25">
      <c r="A773" t="str">
        <f t="shared" si="13"/>
        <v/>
      </c>
      <c r="I773" s="75"/>
    </row>
    <row r="774" spans="1:9" x14ac:dyDescent="0.25">
      <c r="A774" t="str">
        <f t="shared" si="13"/>
        <v/>
      </c>
      <c r="I774" s="75"/>
    </row>
    <row r="775" spans="1:9" x14ac:dyDescent="0.25">
      <c r="A775" t="str">
        <f t="shared" si="13"/>
        <v/>
      </c>
      <c r="I775" s="75"/>
    </row>
    <row r="776" spans="1:9" x14ac:dyDescent="0.25">
      <c r="A776" t="str">
        <f t="shared" si="13"/>
        <v/>
      </c>
      <c r="I776" s="75"/>
    </row>
    <row r="777" spans="1:9" x14ac:dyDescent="0.25">
      <c r="A777" t="str">
        <f t="shared" si="13"/>
        <v/>
      </c>
      <c r="I777" s="75"/>
    </row>
    <row r="778" spans="1:9" x14ac:dyDescent="0.25">
      <c r="A778" t="str">
        <f t="shared" si="13"/>
        <v/>
      </c>
      <c r="I778" s="75"/>
    </row>
    <row r="779" spans="1:9" x14ac:dyDescent="0.25">
      <c r="A779" t="str">
        <f t="shared" si="13"/>
        <v/>
      </c>
      <c r="I779" s="75"/>
    </row>
    <row r="780" spans="1:9" x14ac:dyDescent="0.25">
      <c r="A780" t="str">
        <f t="shared" si="13"/>
        <v/>
      </c>
      <c r="I780" s="75"/>
    </row>
    <row r="781" spans="1:9" x14ac:dyDescent="0.25">
      <c r="A781" t="str">
        <f t="shared" si="13"/>
        <v/>
      </c>
      <c r="I781" s="75"/>
    </row>
    <row r="782" spans="1:9" x14ac:dyDescent="0.25">
      <c r="A782" t="str">
        <f t="shared" si="13"/>
        <v/>
      </c>
      <c r="I782" s="75"/>
    </row>
    <row r="783" spans="1:9" x14ac:dyDescent="0.25">
      <c r="A783" t="str">
        <f t="shared" si="13"/>
        <v/>
      </c>
      <c r="I783" s="75"/>
    </row>
    <row r="784" spans="1:9" x14ac:dyDescent="0.25">
      <c r="A784" t="str">
        <f t="shared" si="13"/>
        <v/>
      </c>
      <c r="I784" s="75"/>
    </row>
    <row r="785" spans="1:9" x14ac:dyDescent="0.25">
      <c r="A785" t="str">
        <f t="shared" si="13"/>
        <v/>
      </c>
      <c r="I785" s="75"/>
    </row>
    <row r="786" spans="1:9" x14ac:dyDescent="0.25">
      <c r="A786" t="str">
        <f t="shared" si="13"/>
        <v/>
      </c>
      <c r="I786" s="75"/>
    </row>
    <row r="787" spans="1:9" x14ac:dyDescent="0.25">
      <c r="A787" t="str">
        <f t="shared" si="13"/>
        <v/>
      </c>
      <c r="I787" s="75"/>
    </row>
    <row r="788" spans="1:9" x14ac:dyDescent="0.25">
      <c r="A788" t="str">
        <f t="shared" si="13"/>
        <v/>
      </c>
      <c r="I788" s="75"/>
    </row>
    <row r="789" spans="1:9" x14ac:dyDescent="0.25">
      <c r="A789" t="str">
        <f t="shared" si="13"/>
        <v/>
      </c>
      <c r="I789" s="75"/>
    </row>
    <row r="790" spans="1:9" x14ac:dyDescent="0.25">
      <c r="A790" t="str">
        <f t="shared" si="13"/>
        <v/>
      </c>
      <c r="I790" s="75"/>
    </row>
    <row r="791" spans="1:9" x14ac:dyDescent="0.25">
      <c r="A791" t="str">
        <f t="shared" si="13"/>
        <v/>
      </c>
      <c r="I791" s="75"/>
    </row>
    <row r="792" spans="1:9" x14ac:dyDescent="0.25">
      <c r="A792" t="str">
        <f t="shared" si="13"/>
        <v/>
      </c>
      <c r="I792" s="75"/>
    </row>
    <row r="793" spans="1:9" x14ac:dyDescent="0.25">
      <c r="A793" t="str">
        <f t="shared" si="13"/>
        <v/>
      </c>
      <c r="I793" s="75"/>
    </row>
    <row r="794" spans="1:9" x14ac:dyDescent="0.25">
      <c r="A794" t="str">
        <f t="shared" si="13"/>
        <v/>
      </c>
      <c r="I794" s="75"/>
    </row>
    <row r="795" spans="1:9" x14ac:dyDescent="0.25">
      <c r="A795" t="str">
        <f t="shared" si="13"/>
        <v/>
      </c>
      <c r="I795" s="75"/>
    </row>
    <row r="796" spans="1:9" x14ac:dyDescent="0.25">
      <c r="A796" t="str">
        <f t="shared" si="13"/>
        <v/>
      </c>
      <c r="I796" s="75"/>
    </row>
    <row r="797" spans="1:9" x14ac:dyDescent="0.25">
      <c r="A797" t="str">
        <f t="shared" si="13"/>
        <v/>
      </c>
      <c r="I797" s="75"/>
    </row>
    <row r="798" spans="1:9" x14ac:dyDescent="0.25">
      <c r="A798" t="str">
        <f t="shared" si="13"/>
        <v/>
      </c>
      <c r="I798" s="75"/>
    </row>
    <row r="799" spans="1:9" x14ac:dyDescent="0.25">
      <c r="A799" t="str">
        <f t="shared" si="13"/>
        <v/>
      </c>
      <c r="I799" s="75"/>
    </row>
    <row r="800" spans="1:9" x14ac:dyDescent="0.25">
      <c r="A800" t="str">
        <f t="shared" si="13"/>
        <v/>
      </c>
      <c r="I800" s="75"/>
    </row>
    <row r="801" spans="1:9" x14ac:dyDescent="0.25">
      <c r="A801" t="str">
        <f t="shared" si="13"/>
        <v/>
      </c>
      <c r="I801" s="75"/>
    </row>
    <row r="802" spans="1:9" x14ac:dyDescent="0.25">
      <c r="A802" t="str">
        <f t="shared" si="13"/>
        <v/>
      </c>
      <c r="I802" s="75"/>
    </row>
    <row r="803" spans="1:9" x14ac:dyDescent="0.25">
      <c r="A803" t="str">
        <f t="shared" si="13"/>
        <v/>
      </c>
      <c r="I803" s="75"/>
    </row>
    <row r="804" spans="1:9" x14ac:dyDescent="0.25">
      <c r="A804" t="str">
        <f t="shared" si="13"/>
        <v/>
      </c>
      <c r="I804" s="75"/>
    </row>
    <row r="805" spans="1:9" x14ac:dyDescent="0.25">
      <c r="A805" t="str">
        <f t="shared" si="13"/>
        <v/>
      </c>
      <c r="I805" s="75"/>
    </row>
    <row r="806" spans="1:9" x14ac:dyDescent="0.25">
      <c r="A806" t="str">
        <f t="shared" si="13"/>
        <v/>
      </c>
      <c r="I806" s="75"/>
    </row>
    <row r="807" spans="1:9" x14ac:dyDescent="0.25">
      <c r="A807" t="str">
        <f t="shared" si="13"/>
        <v/>
      </c>
      <c r="I807" s="75"/>
    </row>
    <row r="808" spans="1:9" x14ac:dyDescent="0.25">
      <c r="A808" t="str">
        <f t="shared" si="13"/>
        <v/>
      </c>
      <c r="I808" s="75"/>
    </row>
    <row r="809" spans="1:9" x14ac:dyDescent="0.25">
      <c r="A809" t="str">
        <f t="shared" si="13"/>
        <v/>
      </c>
      <c r="I809" s="75"/>
    </row>
    <row r="810" spans="1:9" x14ac:dyDescent="0.25">
      <c r="A810" t="str">
        <f t="shared" si="13"/>
        <v/>
      </c>
      <c r="I810" s="75"/>
    </row>
    <row r="811" spans="1:9" x14ac:dyDescent="0.25">
      <c r="A811" t="str">
        <f t="shared" si="13"/>
        <v/>
      </c>
      <c r="I811" s="75"/>
    </row>
    <row r="812" spans="1:9" x14ac:dyDescent="0.25">
      <c r="A812" t="str">
        <f t="shared" si="13"/>
        <v/>
      </c>
      <c r="I812" s="75"/>
    </row>
    <row r="813" spans="1:9" x14ac:dyDescent="0.25">
      <c r="A813" t="str">
        <f t="shared" si="13"/>
        <v/>
      </c>
      <c r="I813" s="75"/>
    </row>
    <row r="814" spans="1:9" x14ac:dyDescent="0.25">
      <c r="A814" t="str">
        <f t="shared" si="13"/>
        <v/>
      </c>
      <c r="I814" s="75"/>
    </row>
    <row r="815" spans="1:9" x14ac:dyDescent="0.25">
      <c r="A815" t="str">
        <f t="shared" si="13"/>
        <v/>
      </c>
      <c r="I815" s="75"/>
    </row>
    <row r="816" spans="1:9" x14ac:dyDescent="0.25">
      <c r="A816" t="str">
        <f t="shared" si="13"/>
        <v/>
      </c>
      <c r="I816" s="75"/>
    </row>
    <row r="817" spans="1:9" x14ac:dyDescent="0.25">
      <c r="A817" t="str">
        <f t="shared" si="13"/>
        <v/>
      </c>
      <c r="I817" s="75"/>
    </row>
    <row r="818" spans="1:9" x14ac:dyDescent="0.25">
      <c r="A818" t="str">
        <f t="shared" si="13"/>
        <v/>
      </c>
      <c r="I818" s="75"/>
    </row>
    <row r="819" spans="1:9" x14ac:dyDescent="0.25">
      <c r="A819" t="str">
        <f t="shared" si="13"/>
        <v/>
      </c>
      <c r="I819" s="75"/>
    </row>
    <row r="820" spans="1:9" x14ac:dyDescent="0.25">
      <c r="A820" t="str">
        <f t="shared" si="13"/>
        <v/>
      </c>
      <c r="I820" s="75"/>
    </row>
    <row r="821" spans="1:9" x14ac:dyDescent="0.25">
      <c r="A821" t="str">
        <f t="shared" si="13"/>
        <v/>
      </c>
      <c r="I821" s="75"/>
    </row>
    <row r="822" spans="1:9" x14ac:dyDescent="0.25">
      <c r="A822" t="str">
        <f t="shared" si="13"/>
        <v/>
      </c>
      <c r="I822" s="75"/>
    </row>
    <row r="823" spans="1:9" x14ac:dyDescent="0.25">
      <c r="A823" t="str">
        <f t="shared" si="13"/>
        <v/>
      </c>
      <c r="I823" s="75"/>
    </row>
    <row r="824" spans="1:9" x14ac:dyDescent="0.25">
      <c r="A824" t="str">
        <f t="shared" si="13"/>
        <v/>
      </c>
      <c r="I824" s="75"/>
    </row>
    <row r="825" spans="1:9" x14ac:dyDescent="0.25">
      <c r="A825" t="str">
        <f t="shared" si="13"/>
        <v/>
      </c>
      <c r="I825" s="75"/>
    </row>
    <row r="826" spans="1:9" x14ac:dyDescent="0.25">
      <c r="A826" t="str">
        <f t="shared" si="13"/>
        <v/>
      </c>
      <c r="I826" s="75"/>
    </row>
    <row r="827" spans="1:9" x14ac:dyDescent="0.25">
      <c r="A827" t="str">
        <f t="shared" si="13"/>
        <v/>
      </c>
      <c r="I827" s="75"/>
    </row>
    <row r="828" spans="1:9" x14ac:dyDescent="0.25">
      <c r="A828" t="str">
        <f t="shared" si="13"/>
        <v/>
      </c>
      <c r="I828" s="75"/>
    </row>
    <row r="829" spans="1:9" x14ac:dyDescent="0.25">
      <c r="A829" t="str">
        <f t="shared" si="13"/>
        <v/>
      </c>
      <c r="I829" s="75"/>
    </row>
    <row r="830" spans="1:9" x14ac:dyDescent="0.25">
      <c r="A830" t="str">
        <f t="shared" si="13"/>
        <v/>
      </c>
      <c r="I830" s="75"/>
    </row>
    <row r="831" spans="1:9" x14ac:dyDescent="0.25">
      <c r="A831" t="str">
        <f t="shared" si="13"/>
        <v/>
      </c>
      <c r="I831" s="75"/>
    </row>
    <row r="832" spans="1:9" x14ac:dyDescent="0.25">
      <c r="A832" t="str">
        <f t="shared" ref="A832:A895" si="14">CONCATENATE(B832,C832)</f>
        <v/>
      </c>
      <c r="I832" s="75"/>
    </row>
    <row r="833" spans="1:9" x14ac:dyDescent="0.25">
      <c r="A833" t="str">
        <f t="shared" si="14"/>
        <v/>
      </c>
      <c r="I833" s="75"/>
    </row>
    <row r="834" spans="1:9" x14ac:dyDescent="0.25">
      <c r="A834" t="str">
        <f t="shared" si="14"/>
        <v/>
      </c>
      <c r="I834" s="75"/>
    </row>
    <row r="835" spans="1:9" x14ac:dyDescent="0.25">
      <c r="A835" t="str">
        <f t="shared" si="14"/>
        <v/>
      </c>
      <c r="I835" s="75"/>
    </row>
    <row r="836" spans="1:9" x14ac:dyDescent="0.25">
      <c r="A836" t="str">
        <f t="shared" si="14"/>
        <v/>
      </c>
      <c r="I836" s="75"/>
    </row>
    <row r="837" spans="1:9" x14ac:dyDescent="0.25">
      <c r="A837" t="str">
        <f t="shared" si="14"/>
        <v/>
      </c>
      <c r="I837" s="75"/>
    </row>
    <row r="838" spans="1:9" x14ac:dyDescent="0.25">
      <c r="A838" t="str">
        <f t="shared" si="14"/>
        <v/>
      </c>
      <c r="I838" s="75"/>
    </row>
    <row r="839" spans="1:9" x14ac:dyDescent="0.25">
      <c r="A839" t="str">
        <f t="shared" si="14"/>
        <v/>
      </c>
      <c r="I839" s="75"/>
    </row>
    <row r="840" spans="1:9" x14ac:dyDescent="0.25">
      <c r="A840" t="str">
        <f t="shared" si="14"/>
        <v/>
      </c>
      <c r="I840" s="75"/>
    </row>
    <row r="841" spans="1:9" x14ac:dyDescent="0.25">
      <c r="A841" t="str">
        <f t="shared" si="14"/>
        <v/>
      </c>
      <c r="I841" s="75"/>
    </row>
    <row r="842" spans="1:9" x14ac:dyDescent="0.25">
      <c r="A842" t="str">
        <f t="shared" si="14"/>
        <v/>
      </c>
      <c r="I842" s="75"/>
    </row>
    <row r="843" spans="1:9" x14ac:dyDescent="0.25">
      <c r="A843" t="str">
        <f t="shared" si="14"/>
        <v/>
      </c>
      <c r="I843" s="75"/>
    </row>
    <row r="844" spans="1:9" x14ac:dyDescent="0.25">
      <c r="A844" t="str">
        <f t="shared" si="14"/>
        <v/>
      </c>
      <c r="I844" s="75"/>
    </row>
    <row r="845" spans="1:9" x14ac:dyDescent="0.25">
      <c r="A845" t="str">
        <f t="shared" si="14"/>
        <v/>
      </c>
      <c r="I845" s="75"/>
    </row>
    <row r="846" spans="1:9" x14ac:dyDescent="0.25">
      <c r="A846" t="str">
        <f t="shared" si="14"/>
        <v/>
      </c>
      <c r="I846" s="75"/>
    </row>
    <row r="847" spans="1:9" x14ac:dyDescent="0.25">
      <c r="A847" t="str">
        <f t="shared" si="14"/>
        <v/>
      </c>
      <c r="I847" s="75"/>
    </row>
    <row r="848" spans="1:9" x14ac:dyDescent="0.25">
      <c r="A848" t="str">
        <f t="shared" si="14"/>
        <v/>
      </c>
      <c r="I848" s="75"/>
    </row>
    <row r="849" spans="1:9" x14ac:dyDescent="0.25">
      <c r="A849" t="str">
        <f t="shared" si="14"/>
        <v/>
      </c>
      <c r="I849" s="75"/>
    </row>
    <row r="850" spans="1:9" x14ac:dyDescent="0.25">
      <c r="A850" t="str">
        <f t="shared" si="14"/>
        <v/>
      </c>
      <c r="I850" s="75"/>
    </row>
    <row r="851" spans="1:9" x14ac:dyDescent="0.25">
      <c r="A851" t="str">
        <f t="shared" si="14"/>
        <v/>
      </c>
      <c r="I851" s="75"/>
    </row>
    <row r="852" spans="1:9" x14ac:dyDescent="0.25">
      <c r="A852" t="str">
        <f t="shared" si="14"/>
        <v/>
      </c>
      <c r="I852" s="75"/>
    </row>
    <row r="853" spans="1:9" x14ac:dyDescent="0.25">
      <c r="A853" t="str">
        <f t="shared" si="14"/>
        <v/>
      </c>
      <c r="I853" s="75"/>
    </row>
    <row r="854" spans="1:9" x14ac:dyDescent="0.25">
      <c r="A854" t="str">
        <f t="shared" si="14"/>
        <v/>
      </c>
      <c r="I854" s="75"/>
    </row>
    <row r="855" spans="1:9" x14ac:dyDescent="0.25">
      <c r="A855" t="str">
        <f t="shared" si="14"/>
        <v/>
      </c>
      <c r="I855" s="75"/>
    </row>
    <row r="856" spans="1:9" x14ac:dyDescent="0.25">
      <c r="A856" t="str">
        <f t="shared" si="14"/>
        <v/>
      </c>
      <c r="I856" s="75"/>
    </row>
    <row r="857" spans="1:9" x14ac:dyDescent="0.25">
      <c r="A857" t="str">
        <f t="shared" si="14"/>
        <v/>
      </c>
      <c r="I857" s="75"/>
    </row>
    <row r="858" spans="1:9" x14ac:dyDescent="0.25">
      <c r="A858" t="str">
        <f t="shared" si="14"/>
        <v/>
      </c>
      <c r="I858" s="75"/>
    </row>
    <row r="859" spans="1:9" x14ac:dyDescent="0.25">
      <c r="A859" t="str">
        <f t="shared" si="14"/>
        <v/>
      </c>
      <c r="I859" s="75"/>
    </row>
    <row r="860" spans="1:9" x14ac:dyDescent="0.25">
      <c r="A860" t="str">
        <f t="shared" si="14"/>
        <v/>
      </c>
      <c r="I860" s="75"/>
    </row>
    <row r="861" spans="1:9" x14ac:dyDescent="0.25">
      <c r="A861" t="str">
        <f t="shared" si="14"/>
        <v/>
      </c>
      <c r="I861" s="75"/>
    </row>
    <row r="862" spans="1:9" x14ac:dyDescent="0.25">
      <c r="A862" t="str">
        <f t="shared" si="14"/>
        <v/>
      </c>
      <c r="I862" s="75"/>
    </row>
    <row r="863" spans="1:9" x14ac:dyDescent="0.25">
      <c r="A863" t="str">
        <f t="shared" si="14"/>
        <v/>
      </c>
      <c r="I863" s="75"/>
    </row>
    <row r="864" spans="1:9" x14ac:dyDescent="0.25">
      <c r="A864" t="str">
        <f t="shared" si="14"/>
        <v/>
      </c>
      <c r="I864" s="75"/>
    </row>
    <row r="865" spans="1:9" x14ac:dyDescent="0.25">
      <c r="A865" t="str">
        <f t="shared" si="14"/>
        <v/>
      </c>
      <c r="I865" s="75"/>
    </row>
    <row r="866" spans="1:9" x14ac:dyDescent="0.25">
      <c r="A866" t="str">
        <f t="shared" si="14"/>
        <v/>
      </c>
      <c r="I866" s="75"/>
    </row>
    <row r="867" spans="1:9" x14ac:dyDescent="0.25">
      <c r="A867" t="str">
        <f t="shared" si="14"/>
        <v/>
      </c>
      <c r="I867" s="75"/>
    </row>
    <row r="868" spans="1:9" x14ac:dyDescent="0.25">
      <c r="A868" t="str">
        <f t="shared" si="14"/>
        <v/>
      </c>
      <c r="I868" s="75"/>
    </row>
    <row r="869" spans="1:9" x14ac:dyDescent="0.25">
      <c r="A869" t="str">
        <f t="shared" si="14"/>
        <v/>
      </c>
      <c r="I869" s="75"/>
    </row>
    <row r="870" spans="1:9" x14ac:dyDescent="0.25">
      <c r="A870" t="str">
        <f t="shared" si="14"/>
        <v/>
      </c>
      <c r="I870" s="75"/>
    </row>
    <row r="871" spans="1:9" x14ac:dyDescent="0.25">
      <c r="A871" t="str">
        <f t="shared" si="14"/>
        <v/>
      </c>
      <c r="I871" s="75"/>
    </row>
    <row r="872" spans="1:9" x14ac:dyDescent="0.25">
      <c r="A872" t="str">
        <f t="shared" si="14"/>
        <v/>
      </c>
      <c r="I872" s="75"/>
    </row>
    <row r="873" spans="1:9" x14ac:dyDescent="0.25">
      <c r="A873" t="str">
        <f t="shared" si="14"/>
        <v/>
      </c>
      <c r="I873" s="75"/>
    </row>
    <row r="874" spans="1:9" x14ac:dyDescent="0.25">
      <c r="A874" t="str">
        <f t="shared" si="14"/>
        <v/>
      </c>
      <c r="I874" s="75"/>
    </row>
    <row r="875" spans="1:9" x14ac:dyDescent="0.25">
      <c r="A875" t="str">
        <f t="shared" si="14"/>
        <v/>
      </c>
      <c r="I875" s="75"/>
    </row>
    <row r="876" spans="1:9" x14ac:dyDescent="0.25">
      <c r="A876" t="str">
        <f t="shared" si="14"/>
        <v/>
      </c>
      <c r="I876" s="75"/>
    </row>
    <row r="877" spans="1:9" x14ac:dyDescent="0.25">
      <c r="A877" t="str">
        <f t="shared" si="14"/>
        <v/>
      </c>
      <c r="I877" s="75"/>
    </row>
    <row r="878" spans="1:9" x14ac:dyDescent="0.25">
      <c r="A878" t="str">
        <f t="shared" si="14"/>
        <v/>
      </c>
      <c r="I878" s="75"/>
    </row>
    <row r="879" spans="1:9" x14ac:dyDescent="0.25">
      <c r="A879" t="str">
        <f t="shared" si="14"/>
        <v/>
      </c>
      <c r="I879" s="75"/>
    </row>
    <row r="880" spans="1:9" x14ac:dyDescent="0.25">
      <c r="A880" t="str">
        <f t="shared" si="14"/>
        <v/>
      </c>
      <c r="I880" s="75"/>
    </row>
    <row r="881" spans="1:9" x14ac:dyDescent="0.25">
      <c r="A881" t="str">
        <f t="shared" si="14"/>
        <v/>
      </c>
      <c r="I881" s="75"/>
    </row>
    <row r="882" spans="1:9" x14ac:dyDescent="0.25">
      <c r="A882" t="str">
        <f t="shared" si="14"/>
        <v/>
      </c>
      <c r="I882" s="75"/>
    </row>
    <row r="883" spans="1:9" x14ac:dyDescent="0.25">
      <c r="A883" t="str">
        <f t="shared" si="14"/>
        <v/>
      </c>
      <c r="I883" s="75"/>
    </row>
    <row r="884" spans="1:9" x14ac:dyDescent="0.25">
      <c r="A884" t="str">
        <f t="shared" si="14"/>
        <v/>
      </c>
      <c r="I884" s="75"/>
    </row>
    <row r="885" spans="1:9" x14ac:dyDescent="0.25">
      <c r="A885" t="str">
        <f t="shared" si="14"/>
        <v/>
      </c>
      <c r="I885" s="75"/>
    </row>
    <row r="886" spans="1:9" x14ac:dyDescent="0.25">
      <c r="A886" t="str">
        <f t="shared" si="14"/>
        <v/>
      </c>
      <c r="I886" s="75"/>
    </row>
    <row r="887" spans="1:9" x14ac:dyDescent="0.25">
      <c r="A887" t="str">
        <f t="shared" si="14"/>
        <v/>
      </c>
      <c r="I887" s="75"/>
    </row>
    <row r="888" spans="1:9" x14ac:dyDescent="0.25">
      <c r="A888" t="str">
        <f t="shared" si="14"/>
        <v/>
      </c>
      <c r="I888" s="75"/>
    </row>
    <row r="889" spans="1:9" x14ac:dyDescent="0.25">
      <c r="A889" t="str">
        <f t="shared" si="14"/>
        <v/>
      </c>
      <c r="I889" s="75"/>
    </row>
    <row r="890" spans="1:9" x14ac:dyDescent="0.25">
      <c r="A890" t="str">
        <f t="shared" si="14"/>
        <v/>
      </c>
      <c r="I890" s="75"/>
    </row>
    <row r="891" spans="1:9" x14ac:dyDescent="0.25">
      <c r="A891" t="str">
        <f t="shared" si="14"/>
        <v/>
      </c>
      <c r="I891" s="75"/>
    </row>
    <row r="892" spans="1:9" x14ac:dyDescent="0.25">
      <c r="A892" t="str">
        <f t="shared" si="14"/>
        <v/>
      </c>
      <c r="I892" s="75"/>
    </row>
    <row r="893" spans="1:9" x14ac:dyDescent="0.25">
      <c r="A893" t="str">
        <f t="shared" si="14"/>
        <v/>
      </c>
      <c r="I893" s="75"/>
    </row>
    <row r="894" spans="1:9" x14ac:dyDescent="0.25">
      <c r="A894" t="str">
        <f t="shared" si="14"/>
        <v/>
      </c>
      <c r="I894" s="75"/>
    </row>
    <row r="895" spans="1:9" x14ac:dyDescent="0.25">
      <c r="A895" t="str">
        <f t="shared" si="14"/>
        <v/>
      </c>
      <c r="I895" s="75"/>
    </row>
    <row r="896" spans="1:9" x14ac:dyDescent="0.25">
      <c r="A896" t="str">
        <f t="shared" ref="A896:A959" si="15">CONCATENATE(B896,C896)</f>
        <v/>
      </c>
      <c r="I896" s="75"/>
    </row>
    <row r="897" spans="1:9" x14ac:dyDescent="0.25">
      <c r="A897" t="str">
        <f t="shared" si="15"/>
        <v/>
      </c>
      <c r="I897" s="75"/>
    </row>
    <row r="898" spans="1:9" x14ac:dyDescent="0.25">
      <c r="A898" t="str">
        <f t="shared" si="15"/>
        <v/>
      </c>
      <c r="I898" s="75"/>
    </row>
    <row r="899" spans="1:9" x14ac:dyDescent="0.25">
      <c r="A899" t="str">
        <f t="shared" si="15"/>
        <v/>
      </c>
      <c r="I899" s="75"/>
    </row>
    <row r="900" spans="1:9" x14ac:dyDescent="0.25">
      <c r="A900" t="str">
        <f t="shared" si="15"/>
        <v/>
      </c>
      <c r="I900" s="75"/>
    </row>
    <row r="901" spans="1:9" x14ac:dyDescent="0.25">
      <c r="A901" t="str">
        <f t="shared" si="15"/>
        <v/>
      </c>
      <c r="I901" s="75"/>
    </row>
    <row r="902" spans="1:9" x14ac:dyDescent="0.25">
      <c r="A902" t="str">
        <f t="shared" si="15"/>
        <v/>
      </c>
      <c r="I902" s="75"/>
    </row>
    <row r="903" spans="1:9" x14ac:dyDescent="0.25">
      <c r="A903" t="str">
        <f t="shared" si="15"/>
        <v/>
      </c>
      <c r="I903" s="75"/>
    </row>
    <row r="904" spans="1:9" x14ac:dyDescent="0.25">
      <c r="A904" t="str">
        <f t="shared" si="15"/>
        <v/>
      </c>
      <c r="I904" s="75"/>
    </row>
    <row r="905" spans="1:9" x14ac:dyDescent="0.25">
      <c r="A905" t="str">
        <f t="shared" si="15"/>
        <v/>
      </c>
      <c r="I905" s="75"/>
    </row>
    <row r="906" spans="1:9" x14ac:dyDescent="0.25">
      <c r="A906" t="str">
        <f t="shared" si="15"/>
        <v/>
      </c>
      <c r="I906" s="75"/>
    </row>
    <row r="907" spans="1:9" x14ac:dyDescent="0.25">
      <c r="A907" t="str">
        <f t="shared" si="15"/>
        <v/>
      </c>
      <c r="I907" s="75"/>
    </row>
    <row r="908" spans="1:9" x14ac:dyDescent="0.25">
      <c r="A908" t="str">
        <f t="shared" si="15"/>
        <v/>
      </c>
      <c r="I908" s="75"/>
    </row>
    <row r="909" spans="1:9" x14ac:dyDescent="0.25">
      <c r="A909" t="str">
        <f t="shared" si="15"/>
        <v/>
      </c>
      <c r="I909" s="75"/>
    </row>
    <row r="910" spans="1:9" x14ac:dyDescent="0.25">
      <c r="A910" t="str">
        <f t="shared" si="15"/>
        <v/>
      </c>
      <c r="I910" s="75"/>
    </row>
    <row r="911" spans="1:9" x14ac:dyDescent="0.25">
      <c r="A911" t="str">
        <f t="shared" si="15"/>
        <v/>
      </c>
      <c r="I911" s="75"/>
    </row>
    <row r="912" spans="1:9" x14ac:dyDescent="0.25">
      <c r="A912" t="str">
        <f t="shared" si="15"/>
        <v/>
      </c>
      <c r="I912" s="75"/>
    </row>
    <row r="913" spans="1:9" x14ac:dyDescent="0.25">
      <c r="A913" t="str">
        <f t="shared" si="15"/>
        <v/>
      </c>
      <c r="I913" s="75"/>
    </row>
    <row r="914" spans="1:9" x14ac:dyDescent="0.25">
      <c r="A914" t="str">
        <f t="shared" si="15"/>
        <v/>
      </c>
      <c r="I914" s="75"/>
    </row>
    <row r="915" spans="1:9" x14ac:dyDescent="0.25">
      <c r="A915" t="str">
        <f t="shared" si="15"/>
        <v/>
      </c>
      <c r="I915" s="75"/>
    </row>
    <row r="916" spans="1:9" x14ac:dyDescent="0.25">
      <c r="A916" t="str">
        <f t="shared" si="15"/>
        <v/>
      </c>
      <c r="I916" s="75"/>
    </row>
    <row r="917" spans="1:9" x14ac:dyDescent="0.25">
      <c r="A917" t="str">
        <f t="shared" si="15"/>
        <v/>
      </c>
      <c r="I917" s="75"/>
    </row>
    <row r="918" spans="1:9" x14ac:dyDescent="0.25">
      <c r="A918" t="str">
        <f t="shared" si="15"/>
        <v/>
      </c>
      <c r="I918" s="75"/>
    </row>
    <row r="919" spans="1:9" x14ac:dyDescent="0.25">
      <c r="A919" t="str">
        <f t="shared" si="15"/>
        <v/>
      </c>
      <c r="I919" s="75"/>
    </row>
    <row r="920" spans="1:9" x14ac:dyDescent="0.25">
      <c r="A920" t="str">
        <f t="shared" si="15"/>
        <v/>
      </c>
      <c r="I920" s="75"/>
    </row>
    <row r="921" spans="1:9" x14ac:dyDescent="0.25">
      <c r="A921" t="str">
        <f t="shared" si="15"/>
        <v/>
      </c>
      <c r="I921" s="75"/>
    </row>
    <row r="922" spans="1:9" x14ac:dyDescent="0.25">
      <c r="A922" t="str">
        <f t="shared" si="15"/>
        <v/>
      </c>
      <c r="I922" s="75"/>
    </row>
    <row r="923" spans="1:9" x14ac:dyDescent="0.25">
      <c r="A923" t="str">
        <f t="shared" si="15"/>
        <v/>
      </c>
      <c r="I923" s="75"/>
    </row>
    <row r="924" spans="1:9" x14ac:dyDescent="0.25">
      <c r="A924" t="str">
        <f t="shared" si="15"/>
        <v/>
      </c>
      <c r="I924" s="75"/>
    </row>
    <row r="925" spans="1:9" x14ac:dyDescent="0.25">
      <c r="A925" t="str">
        <f t="shared" si="15"/>
        <v/>
      </c>
      <c r="I925" s="75"/>
    </row>
    <row r="926" spans="1:9" x14ac:dyDescent="0.25">
      <c r="A926" t="str">
        <f t="shared" si="15"/>
        <v/>
      </c>
      <c r="I926" s="75"/>
    </row>
    <row r="927" spans="1:9" x14ac:dyDescent="0.25">
      <c r="A927" t="str">
        <f t="shared" si="15"/>
        <v/>
      </c>
      <c r="I927" s="75"/>
    </row>
    <row r="928" spans="1:9" x14ac:dyDescent="0.25">
      <c r="A928" t="str">
        <f t="shared" si="15"/>
        <v/>
      </c>
      <c r="I928" s="75"/>
    </row>
    <row r="929" spans="1:9" x14ac:dyDescent="0.25">
      <c r="A929" t="str">
        <f t="shared" si="15"/>
        <v/>
      </c>
      <c r="I929" s="75"/>
    </row>
    <row r="930" spans="1:9" x14ac:dyDescent="0.25">
      <c r="A930" t="str">
        <f t="shared" si="15"/>
        <v/>
      </c>
      <c r="I930" s="75"/>
    </row>
    <row r="931" spans="1:9" x14ac:dyDescent="0.25">
      <c r="A931" t="str">
        <f t="shared" si="15"/>
        <v/>
      </c>
      <c r="I931" s="75"/>
    </row>
    <row r="932" spans="1:9" x14ac:dyDescent="0.25">
      <c r="A932" t="str">
        <f t="shared" si="15"/>
        <v/>
      </c>
      <c r="I932" s="75"/>
    </row>
    <row r="933" spans="1:9" x14ac:dyDescent="0.25">
      <c r="A933" t="str">
        <f t="shared" si="15"/>
        <v/>
      </c>
      <c r="I933" s="75"/>
    </row>
    <row r="934" spans="1:9" x14ac:dyDescent="0.25">
      <c r="A934" t="str">
        <f t="shared" si="15"/>
        <v/>
      </c>
      <c r="I934" s="75"/>
    </row>
    <row r="935" spans="1:9" x14ac:dyDescent="0.25">
      <c r="A935" t="str">
        <f t="shared" si="15"/>
        <v/>
      </c>
      <c r="I935" s="75"/>
    </row>
    <row r="936" spans="1:9" x14ac:dyDescent="0.25">
      <c r="A936" t="str">
        <f t="shared" si="15"/>
        <v/>
      </c>
      <c r="I936" s="75"/>
    </row>
    <row r="937" spans="1:9" x14ac:dyDescent="0.25">
      <c r="A937" t="str">
        <f t="shared" si="15"/>
        <v/>
      </c>
      <c r="I937" s="75"/>
    </row>
    <row r="938" spans="1:9" x14ac:dyDescent="0.25">
      <c r="A938" t="str">
        <f t="shared" si="15"/>
        <v/>
      </c>
      <c r="I938" s="75"/>
    </row>
    <row r="939" spans="1:9" x14ac:dyDescent="0.25">
      <c r="A939" t="str">
        <f t="shared" si="15"/>
        <v/>
      </c>
      <c r="I939" s="75"/>
    </row>
    <row r="940" spans="1:9" x14ac:dyDescent="0.25">
      <c r="A940" t="str">
        <f t="shared" si="15"/>
        <v/>
      </c>
      <c r="I940" s="75"/>
    </row>
    <row r="941" spans="1:9" x14ac:dyDescent="0.25">
      <c r="A941" t="str">
        <f t="shared" si="15"/>
        <v/>
      </c>
      <c r="I941" s="75"/>
    </row>
    <row r="942" spans="1:9" x14ac:dyDescent="0.25">
      <c r="A942" t="str">
        <f t="shared" si="15"/>
        <v/>
      </c>
      <c r="I942" s="75"/>
    </row>
    <row r="943" spans="1:9" x14ac:dyDescent="0.25">
      <c r="A943" t="str">
        <f t="shared" si="15"/>
        <v/>
      </c>
      <c r="I943" s="75"/>
    </row>
    <row r="944" spans="1:9" x14ac:dyDescent="0.25">
      <c r="A944" t="str">
        <f t="shared" si="15"/>
        <v/>
      </c>
      <c r="I944" s="75"/>
    </row>
    <row r="945" spans="1:9" x14ac:dyDescent="0.25">
      <c r="A945" t="str">
        <f t="shared" si="15"/>
        <v/>
      </c>
      <c r="I945" s="75"/>
    </row>
    <row r="946" spans="1:9" x14ac:dyDescent="0.25">
      <c r="A946" t="str">
        <f t="shared" si="15"/>
        <v/>
      </c>
      <c r="I946" s="75"/>
    </row>
    <row r="947" spans="1:9" x14ac:dyDescent="0.25">
      <c r="A947" t="str">
        <f t="shared" si="15"/>
        <v/>
      </c>
      <c r="I947" s="75"/>
    </row>
    <row r="948" spans="1:9" x14ac:dyDescent="0.25">
      <c r="A948" t="str">
        <f t="shared" si="15"/>
        <v/>
      </c>
      <c r="I948" s="75"/>
    </row>
    <row r="949" spans="1:9" x14ac:dyDescent="0.25">
      <c r="A949" t="str">
        <f t="shared" si="15"/>
        <v/>
      </c>
      <c r="I949" s="75"/>
    </row>
    <row r="950" spans="1:9" x14ac:dyDescent="0.25">
      <c r="A950" t="str">
        <f t="shared" si="15"/>
        <v/>
      </c>
      <c r="I950" s="75"/>
    </row>
    <row r="951" spans="1:9" x14ac:dyDescent="0.25">
      <c r="A951" t="str">
        <f t="shared" si="15"/>
        <v/>
      </c>
      <c r="I951" s="75"/>
    </row>
    <row r="952" spans="1:9" x14ac:dyDescent="0.25">
      <c r="A952" t="str">
        <f t="shared" si="15"/>
        <v/>
      </c>
      <c r="I952" s="75"/>
    </row>
    <row r="953" spans="1:9" x14ac:dyDescent="0.25">
      <c r="A953" t="str">
        <f t="shared" si="15"/>
        <v/>
      </c>
      <c r="I953" s="75"/>
    </row>
    <row r="954" spans="1:9" x14ac:dyDescent="0.25">
      <c r="A954" t="str">
        <f t="shared" si="15"/>
        <v/>
      </c>
      <c r="I954" s="75"/>
    </row>
    <row r="955" spans="1:9" x14ac:dyDescent="0.25">
      <c r="A955" t="str">
        <f t="shared" si="15"/>
        <v/>
      </c>
      <c r="I955" s="75"/>
    </row>
    <row r="956" spans="1:9" x14ac:dyDescent="0.25">
      <c r="A956" t="str">
        <f t="shared" si="15"/>
        <v/>
      </c>
      <c r="I956" s="75"/>
    </row>
    <row r="957" spans="1:9" x14ac:dyDescent="0.25">
      <c r="A957" t="str">
        <f t="shared" si="15"/>
        <v/>
      </c>
      <c r="I957" s="75"/>
    </row>
    <row r="958" spans="1:9" x14ac:dyDescent="0.25">
      <c r="A958" t="str">
        <f t="shared" si="15"/>
        <v/>
      </c>
      <c r="I958" s="75"/>
    </row>
    <row r="959" spans="1:9" x14ac:dyDescent="0.25">
      <c r="A959" t="str">
        <f t="shared" si="15"/>
        <v/>
      </c>
      <c r="I959" s="75"/>
    </row>
    <row r="960" spans="1:9" x14ac:dyDescent="0.25">
      <c r="A960" t="str">
        <f t="shared" ref="A960:A1023" si="16">CONCATENATE(B960,C960)</f>
        <v/>
      </c>
      <c r="I960" s="75"/>
    </row>
    <row r="961" spans="1:9" x14ac:dyDescent="0.25">
      <c r="A961" t="str">
        <f t="shared" si="16"/>
        <v/>
      </c>
      <c r="I961" s="75"/>
    </row>
    <row r="962" spans="1:9" x14ac:dyDescent="0.25">
      <c r="A962" t="str">
        <f t="shared" si="16"/>
        <v/>
      </c>
      <c r="I962" s="75"/>
    </row>
    <row r="963" spans="1:9" x14ac:dyDescent="0.25">
      <c r="A963" t="str">
        <f t="shared" si="16"/>
        <v/>
      </c>
      <c r="I963" s="75"/>
    </row>
    <row r="964" spans="1:9" x14ac:dyDescent="0.25">
      <c r="A964" t="str">
        <f t="shared" si="16"/>
        <v/>
      </c>
      <c r="I964" s="75"/>
    </row>
    <row r="965" spans="1:9" x14ac:dyDescent="0.25">
      <c r="A965" t="str">
        <f t="shared" si="16"/>
        <v/>
      </c>
      <c r="I965" s="75"/>
    </row>
    <row r="966" spans="1:9" x14ac:dyDescent="0.25">
      <c r="A966" t="str">
        <f t="shared" si="16"/>
        <v/>
      </c>
      <c r="I966" s="75"/>
    </row>
    <row r="967" spans="1:9" x14ac:dyDescent="0.25">
      <c r="A967" t="str">
        <f t="shared" si="16"/>
        <v/>
      </c>
      <c r="I967" s="75"/>
    </row>
    <row r="968" spans="1:9" x14ac:dyDescent="0.25">
      <c r="A968" t="str">
        <f t="shared" si="16"/>
        <v/>
      </c>
      <c r="I968" s="75"/>
    </row>
    <row r="969" spans="1:9" x14ac:dyDescent="0.25">
      <c r="A969" t="str">
        <f t="shared" si="16"/>
        <v/>
      </c>
      <c r="I969" s="75"/>
    </row>
    <row r="970" spans="1:9" x14ac:dyDescent="0.25">
      <c r="A970" t="str">
        <f t="shared" si="16"/>
        <v/>
      </c>
      <c r="I970" s="75"/>
    </row>
    <row r="971" spans="1:9" x14ac:dyDescent="0.25">
      <c r="A971" t="str">
        <f t="shared" si="16"/>
        <v/>
      </c>
      <c r="I971" s="75"/>
    </row>
    <row r="972" spans="1:9" x14ac:dyDescent="0.25">
      <c r="A972" t="str">
        <f t="shared" si="16"/>
        <v/>
      </c>
      <c r="I972" s="75"/>
    </row>
    <row r="973" spans="1:9" x14ac:dyDescent="0.25">
      <c r="A973" t="str">
        <f t="shared" si="16"/>
        <v/>
      </c>
      <c r="I973" s="75"/>
    </row>
    <row r="974" spans="1:9" x14ac:dyDescent="0.25">
      <c r="A974" t="str">
        <f t="shared" si="16"/>
        <v/>
      </c>
      <c r="I974" s="75"/>
    </row>
    <row r="975" spans="1:9" x14ac:dyDescent="0.25">
      <c r="A975" t="str">
        <f t="shared" si="16"/>
        <v/>
      </c>
      <c r="I975" s="75"/>
    </row>
    <row r="976" spans="1:9" x14ac:dyDescent="0.25">
      <c r="A976" t="str">
        <f t="shared" si="16"/>
        <v/>
      </c>
      <c r="I976" s="75"/>
    </row>
    <row r="977" spans="1:9" x14ac:dyDescent="0.25">
      <c r="A977" t="str">
        <f t="shared" si="16"/>
        <v/>
      </c>
      <c r="I977" s="75"/>
    </row>
    <row r="978" spans="1:9" x14ac:dyDescent="0.25">
      <c r="A978" t="str">
        <f t="shared" si="16"/>
        <v/>
      </c>
      <c r="I978" s="75"/>
    </row>
    <row r="979" spans="1:9" x14ac:dyDescent="0.25">
      <c r="A979" t="str">
        <f t="shared" si="16"/>
        <v/>
      </c>
      <c r="I979" s="75"/>
    </row>
    <row r="980" spans="1:9" x14ac:dyDescent="0.25">
      <c r="A980" t="str">
        <f t="shared" si="16"/>
        <v/>
      </c>
      <c r="I980" s="75"/>
    </row>
    <row r="981" spans="1:9" x14ac:dyDescent="0.25">
      <c r="A981" t="str">
        <f t="shared" si="16"/>
        <v/>
      </c>
      <c r="I981" s="75"/>
    </row>
    <row r="982" spans="1:9" x14ac:dyDescent="0.25">
      <c r="A982" t="str">
        <f t="shared" si="16"/>
        <v/>
      </c>
      <c r="I982" s="75"/>
    </row>
    <row r="983" spans="1:9" x14ac:dyDescent="0.25">
      <c r="A983" t="str">
        <f t="shared" si="16"/>
        <v/>
      </c>
      <c r="I983" s="75"/>
    </row>
    <row r="984" spans="1:9" x14ac:dyDescent="0.25">
      <c r="A984" t="str">
        <f t="shared" si="16"/>
        <v/>
      </c>
      <c r="I984" s="75"/>
    </row>
    <row r="985" spans="1:9" x14ac:dyDescent="0.25">
      <c r="A985" t="str">
        <f t="shared" si="16"/>
        <v/>
      </c>
      <c r="I985" s="75"/>
    </row>
    <row r="986" spans="1:9" x14ac:dyDescent="0.25">
      <c r="A986" t="str">
        <f t="shared" si="16"/>
        <v/>
      </c>
      <c r="I986" s="75"/>
    </row>
    <row r="987" spans="1:9" x14ac:dyDescent="0.25">
      <c r="A987" t="str">
        <f t="shared" si="16"/>
        <v/>
      </c>
      <c r="I987" s="75"/>
    </row>
    <row r="988" spans="1:9" x14ac:dyDescent="0.25">
      <c r="A988" t="str">
        <f t="shared" si="16"/>
        <v/>
      </c>
      <c r="I988" s="75"/>
    </row>
    <row r="989" spans="1:9" x14ac:dyDescent="0.25">
      <c r="A989" t="str">
        <f t="shared" si="16"/>
        <v/>
      </c>
      <c r="I989" s="75"/>
    </row>
    <row r="990" spans="1:9" x14ac:dyDescent="0.25">
      <c r="A990" t="str">
        <f t="shared" si="16"/>
        <v/>
      </c>
      <c r="I990" s="75"/>
    </row>
    <row r="991" spans="1:9" x14ac:dyDescent="0.25">
      <c r="A991" t="str">
        <f t="shared" si="16"/>
        <v/>
      </c>
    </row>
    <row r="992" spans="1:9" x14ac:dyDescent="0.25">
      <c r="A992" t="str">
        <f t="shared" si="16"/>
        <v/>
      </c>
    </row>
    <row r="993" spans="1:1" x14ac:dyDescent="0.25">
      <c r="A993" t="str">
        <f t="shared" si="16"/>
        <v/>
      </c>
    </row>
    <row r="994" spans="1:1" x14ac:dyDescent="0.25">
      <c r="A994" t="str">
        <f t="shared" si="16"/>
        <v/>
      </c>
    </row>
    <row r="995" spans="1:1" x14ac:dyDescent="0.25">
      <c r="A995" t="str">
        <f t="shared" si="16"/>
        <v/>
      </c>
    </row>
    <row r="996" spans="1:1" x14ac:dyDescent="0.25">
      <c r="A996" t="str">
        <f t="shared" si="16"/>
        <v/>
      </c>
    </row>
    <row r="997" spans="1:1" x14ac:dyDescent="0.25">
      <c r="A997" t="str">
        <f t="shared" si="16"/>
        <v/>
      </c>
    </row>
    <row r="998" spans="1:1" x14ac:dyDescent="0.25">
      <c r="A998" t="str">
        <f t="shared" si="16"/>
        <v/>
      </c>
    </row>
    <row r="999" spans="1:1" x14ac:dyDescent="0.25">
      <c r="A999" t="str">
        <f t="shared" si="16"/>
        <v/>
      </c>
    </row>
    <row r="1000" spans="1:1" x14ac:dyDescent="0.25">
      <c r="A1000" t="str">
        <f t="shared" si="16"/>
        <v/>
      </c>
    </row>
    <row r="1001" spans="1:1" x14ac:dyDescent="0.25">
      <c r="A1001" t="str">
        <f t="shared" si="16"/>
        <v/>
      </c>
    </row>
    <row r="1002" spans="1:1" x14ac:dyDescent="0.25">
      <c r="A1002" t="str">
        <f t="shared" si="16"/>
        <v/>
      </c>
    </row>
    <row r="1003" spans="1:1" x14ac:dyDescent="0.25">
      <c r="A1003" t="str">
        <f t="shared" si="16"/>
        <v/>
      </c>
    </row>
    <row r="1004" spans="1:1" x14ac:dyDescent="0.25">
      <c r="A1004" t="str">
        <f t="shared" si="16"/>
        <v/>
      </c>
    </row>
    <row r="1005" spans="1:1" x14ac:dyDescent="0.25">
      <c r="A1005" t="str">
        <f t="shared" si="16"/>
        <v/>
      </c>
    </row>
    <row r="1006" spans="1:1" x14ac:dyDescent="0.25">
      <c r="A1006" t="str">
        <f t="shared" si="16"/>
        <v/>
      </c>
    </row>
    <row r="1007" spans="1:1" x14ac:dyDescent="0.25">
      <c r="A1007" t="str">
        <f t="shared" si="16"/>
        <v/>
      </c>
    </row>
    <row r="1008" spans="1:1" x14ac:dyDescent="0.25">
      <c r="A1008" t="str">
        <f t="shared" si="16"/>
        <v/>
      </c>
    </row>
    <row r="1009" spans="1:1" x14ac:dyDescent="0.25">
      <c r="A1009" t="str">
        <f t="shared" si="16"/>
        <v/>
      </c>
    </row>
    <row r="1010" spans="1:1" x14ac:dyDescent="0.25">
      <c r="A1010" t="str">
        <f t="shared" si="16"/>
        <v/>
      </c>
    </row>
    <row r="1011" spans="1:1" x14ac:dyDescent="0.25">
      <c r="A1011" t="str">
        <f t="shared" si="16"/>
        <v/>
      </c>
    </row>
    <row r="1012" spans="1:1" x14ac:dyDescent="0.25">
      <c r="A1012" t="str">
        <f t="shared" si="16"/>
        <v/>
      </c>
    </row>
    <row r="1013" spans="1:1" x14ac:dyDescent="0.25">
      <c r="A1013" t="str">
        <f t="shared" si="16"/>
        <v/>
      </c>
    </row>
    <row r="1014" spans="1:1" x14ac:dyDescent="0.25">
      <c r="A1014" t="str">
        <f t="shared" si="16"/>
        <v/>
      </c>
    </row>
    <row r="1015" spans="1:1" x14ac:dyDescent="0.25">
      <c r="A1015" t="str">
        <f t="shared" si="16"/>
        <v/>
      </c>
    </row>
    <row r="1016" spans="1:1" x14ac:dyDescent="0.25">
      <c r="A1016" t="str">
        <f t="shared" si="16"/>
        <v/>
      </c>
    </row>
    <row r="1017" spans="1:1" x14ac:dyDescent="0.25">
      <c r="A1017" t="str">
        <f t="shared" si="16"/>
        <v/>
      </c>
    </row>
    <row r="1018" spans="1:1" x14ac:dyDescent="0.25">
      <c r="A1018" t="str">
        <f t="shared" si="16"/>
        <v/>
      </c>
    </row>
    <row r="1019" spans="1:1" x14ac:dyDescent="0.25">
      <c r="A1019" t="str">
        <f t="shared" si="16"/>
        <v/>
      </c>
    </row>
    <row r="1020" spans="1:1" x14ac:dyDescent="0.25">
      <c r="A1020" t="str">
        <f t="shared" si="16"/>
        <v/>
      </c>
    </row>
    <row r="1021" spans="1:1" x14ac:dyDescent="0.25">
      <c r="A1021" t="str">
        <f t="shared" si="16"/>
        <v/>
      </c>
    </row>
    <row r="1022" spans="1:1" x14ac:dyDescent="0.25">
      <c r="A1022" t="str">
        <f t="shared" si="16"/>
        <v/>
      </c>
    </row>
    <row r="1023" spans="1:1" x14ac:dyDescent="0.25">
      <c r="A1023" t="str">
        <f t="shared" si="16"/>
        <v/>
      </c>
    </row>
    <row r="1024" spans="1:1" x14ac:dyDescent="0.25">
      <c r="A1024" t="str">
        <f t="shared" ref="A1024:A1087" si="17">CONCATENATE(B1024,C1024)</f>
        <v/>
      </c>
    </row>
    <row r="1025" spans="1:1" x14ac:dyDescent="0.25">
      <c r="A1025" t="str">
        <f t="shared" si="17"/>
        <v/>
      </c>
    </row>
    <row r="1026" spans="1:1" x14ac:dyDescent="0.25">
      <c r="A1026" t="str">
        <f t="shared" si="17"/>
        <v/>
      </c>
    </row>
    <row r="1027" spans="1:1" x14ac:dyDescent="0.25">
      <c r="A1027" t="str">
        <f t="shared" si="17"/>
        <v/>
      </c>
    </row>
    <row r="1028" spans="1:1" x14ac:dyDescent="0.25">
      <c r="A1028" t="str">
        <f t="shared" si="17"/>
        <v/>
      </c>
    </row>
    <row r="1029" spans="1:1" x14ac:dyDescent="0.25">
      <c r="A1029" t="str">
        <f t="shared" si="17"/>
        <v/>
      </c>
    </row>
    <row r="1030" spans="1:1" x14ac:dyDescent="0.25">
      <c r="A1030" t="str">
        <f t="shared" si="17"/>
        <v/>
      </c>
    </row>
    <row r="1031" spans="1:1" x14ac:dyDescent="0.25">
      <c r="A1031" t="str">
        <f t="shared" si="17"/>
        <v/>
      </c>
    </row>
    <row r="1032" spans="1:1" x14ac:dyDescent="0.25">
      <c r="A1032" t="str">
        <f t="shared" si="17"/>
        <v/>
      </c>
    </row>
    <row r="1033" spans="1:1" x14ac:dyDescent="0.25">
      <c r="A1033" t="str">
        <f t="shared" si="17"/>
        <v/>
      </c>
    </row>
    <row r="1034" spans="1:1" x14ac:dyDescent="0.25">
      <c r="A1034" t="str">
        <f t="shared" si="17"/>
        <v/>
      </c>
    </row>
    <row r="1035" spans="1:1" x14ac:dyDescent="0.25">
      <c r="A1035" t="str">
        <f t="shared" si="17"/>
        <v/>
      </c>
    </row>
    <row r="1036" spans="1:1" x14ac:dyDescent="0.25">
      <c r="A1036" t="str">
        <f t="shared" si="17"/>
        <v/>
      </c>
    </row>
    <row r="1037" spans="1:1" x14ac:dyDescent="0.25">
      <c r="A1037" t="str">
        <f t="shared" si="17"/>
        <v/>
      </c>
    </row>
    <row r="1038" spans="1:1" x14ac:dyDescent="0.25">
      <c r="A1038" t="str">
        <f t="shared" si="17"/>
        <v/>
      </c>
    </row>
    <row r="1039" spans="1:1" x14ac:dyDescent="0.25">
      <c r="A1039" t="str">
        <f t="shared" si="17"/>
        <v/>
      </c>
    </row>
    <row r="1040" spans="1:1" x14ac:dyDescent="0.25">
      <c r="A1040" t="str">
        <f t="shared" si="17"/>
        <v/>
      </c>
    </row>
    <row r="1041" spans="1:1" x14ac:dyDescent="0.25">
      <c r="A1041" t="str">
        <f t="shared" si="17"/>
        <v/>
      </c>
    </row>
    <row r="1042" spans="1:1" x14ac:dyDescent="0.25">
      <c r="A1042" t="str">
        <f t="shared" si="17"/>
        <v/>
      </c>
    </row>
    <row r="1043" spans="1:1" x14ac:dyDescent="0.25">
      <c r="A1043" t="str">
        <f t="shared" si="17"/>
        <v/>
      </c>
    </row>
    <row r="1044" spans="1:1" x14ac:dyDescent="0.25">
      <c r="A1044" t="str">
        <f t="shared" si="17"/>
        <v/>
      </c>
    </row>
    <row r="1045" spans="1:1" x14ac:dyDescent="0.25">
      <c r="A1045" t="str">
        <f t="shared" si="17"/>
        <v/>
      </c>
    </row>
    <row r="1046" spans="1:1" x14ac:dyDescent="0.25">
      <c r="A1046" t="str">
        <f t="shared" si="17"/>
        <v/>
      </c>
    </row>
    <row r="1047" spans="1:1" x14ac:dyDescent="0.25">
      <c r="A1047" t="str">
        <f t="shared" si="17"/>
        <v/>
      </c>
    </row>
    <row r="1048" spans="1:1" x14ac:dyDescent="0.25">
      <c r="A1048" t="str">
        <f t="shared" si="17"/>
        <v/>
      </c>
    </row>
    <row r="1049" spans="1:1" x14ac:dyDescent="0.25">
      <c r="A1049" t="str">
        <f t="shared" si="17"/>
        <v/>
      </c>
    </row>
    <row r="1050" spans="1:1" x14ac:dyDescent="0.25">
      <c r="A1050" t="str">
        <f t="shared" si="17"/>
        <v/>
      </c>
    </row>
    <row r="1051" spans="1:1" x14ac:dyDescent="0.25">
      <c r="A1051" t="str">
        <f t="shared" si="17"/>
        <v/>
      </c>
    </row>
    <row r="1052" spans="1:1" x14ac:dyDescent="0.25">
      <c r="A1052" t="str">
        <f t="shared" si="17"/>
        <v/>
      </c>
    </row>
    <row r="1053" spans="1:1" x14ac:dyDescent="0.25">
      <c r="A1053" t="str">
        <f t="shared" si="17"/>
        <v/>
      </c>
    </row>
    <row r="1054" spans="1:1" x14ac:dyDescent="0.25">
      <c r="A1054" t="str">
        <f t="shared" si="17"/>
        <v/>
      </c>
    </row>
    <row r="1055" spans="1:1" x14ac:dyDescent="0.25">
      <c r="A1055" t="str">
        <f t="shared" si="17"/>
        <v/>
      </c>
    </row>
    <row r="1056" spans="1:1" x14ac:dyDescent="0.25">
      <c r="A1056" t="str">
        <f t="shared" si="17"/>
        <v/>
      </c>
    </row>
    <row r="1057" spans="1:1" x14ac:dyDescent="0.25">
      <c r="A1057" t="str">
        <f t="shared" si="17"/>
        <v/>
      </c>
    </row>
    <row r="1058" spans="1:1" x14ac:dyDescent="0.25">
      <c r="A1058" t="str">
        <f t="shared" si="17"/>
        <v/>
      </c>
    </row>
    <row r="1059" spans="1:1" x14ac:dyDescent="0.25">
      <c r="A1059" t="str">
        <f t="shared" si="17"/>
        <v/>
      </c>
    </row>
    <row r="1060" spans="1:1" x14ac:dyDescent="0.25">
      <c r="A1060" t="str">
        <f t="shared" si="17"/>
        <v/>
      </c>
    </row>
    <row r="1061" spans="1:1" x14ac:dyDescent="0.25">
      <c r="A1061" t="str">
        <f t="shared" si="17"/>
        <v/>
      </c>
    </row>
    <row r="1062" spans="1:1" x14ac:dyDescent="0.25">
      <c r="A1062" t="str">
        <f t="shared" si="17"/>
        <v/>
      </c>
    </row>
    <row r="1063" spans="1:1" x14ac:dyDescent="0.25">
      <c r="A1063" t="str">
        <f t="shared" si="17"/>
        <v/>
      </c>
    </row>
    <row r="1064" spans="1:1" x14ac:dyDescent="0.25">
      <c r="A1064" t="str">
        <f t="shared" si="17"/>
        <v/>
      </c>
    </row>
    <row r="1065" spans="1:1" x14ac:dyDescent="0.25">
      <c r="A1065" t="str">
        <f t="shared" si="17"/>
        <v/>
      </c>
    </row>
    <row r="1066" spans="1:1" x14ac:dyDescent="0.25">
      <c r="A1066" t="str">
        <f t="shared" si="17"/>
        <v/>
      </c>
    </row>
    <row r="1067" spans="1:1" x14ac:dyDescent="0.25">
      <c r="A1067" t="str">
        <f t="shared" si="17"/>
        <v/>
      </c>
    </row>
    <row r="1068" spans="1:1" x14ac:dyDescent="0.25">
      <c r="A1068" t="str">
        <f t="shared" si="17"/>
        <v/>
      </c>
    </row>
    <row r="1069" spans="1:1" x14ac:dyDescent="0.25">
      <c r="A1069" t="str">
        <f t="shared" si="17"/>
        <v/>
      </c>
    </row>
    <row r="1070" spans="1:1" x14ac:dyDescent="0.25">
      <c r="A1070" t="str">
        <f t="shared" si="17"/>
        <v/>
      </c>
    </row>
    <row r="1071" spans="1:1" x14ac:dyDescent="0.25">
      <c r="A1071" t="str">
        <f t="shared" si="17"/>
        <v/>
      </c>
    </row>
    <row r="1072" spans="1:1" x14ac:dyDescent="0.25">
      <c r="A1072" t="str">
        <f t="shared" si="17"/>
        <v/>
      </c>
    </row>
    <row r="1073" spans="1:1" x14ac:dyDescent="0.25">
      <c r="A1073" t="str">
        <f t="shared" si="17"/>
        <v/>
      </c>
    </row>
    <row r="1074" spans="1:1" x14ac:dyDescent="0.25">
      <c r="A1074" t="str">
        <f t="shared" si="17"/>
        <v/>
      </c>
    </row>
    <row r="1075" spans="1:1" x14ac:dyDescent="0.25">
      <c r="A1075" t="str">
        <f t="shared" si="17"/>
        <v/>
      </c>
    </row>
    <row r="1076" spans="1:1" x14ac:dyDescent="0.25">
      <c r="A1076" t="str">
        <f t="shared" si="17"/>
        <v/>
      </c>
    </row>
    <row r="1077" spans="1:1" x14ac:dyDescent="0.25">
      <c r="A1077" t="str">
        <f t="shared" si="17"/>
        <v/>
      </c>
    </row>
    <row r="1078" spans="1:1" x14ac:dyDescent="0.25">
      <c r="A1078" t="str">
        <f t="shared" si="17"/>
        <v/>
      </c>
    </row>
    <row r="1079" spans="1:1" x14ac:dyDescent="0.25">
      <c r="A1079" t="str">
        <f t="shared" si="17"/>
        <v/>
      </c>
    </row>
    <row r="1080" spans="1:1" x14ac:dyDescent="0.25">
      <c r="A1080" t="str">
        <f t="shared" si="17"/>
        <v/>
      </c>
    </row>
    <row r="1081" spans="1:1" x14ac:dyDescent="0.25">
      <c r="A1081" t="str">
        <f t="shared" si="17"/>
        <v/>
      </c>
    </row>
    <row r="1082" spans="1:1" x14ac:dyDescent="0.25">
      <c r="A1082" t="str">
        <f t="shared" si="17"/>
        <v/>
      </c>
    </row>
    <row r="1083" spans="1:1" x14ac:dyDescent="0.25">
      <c r="A1083" t="str">
        <f t="shared" si="17"/>
        <v/>
      </c>
    </row>
    <row r="1084" spans="1:1" x14ac:dyDescent="0.25">
      <c r="A1084" t="str">
        <f t="shared" si="17"/>
        <v/>
      </c>
    </row>
    <row r="1085" spans="1:1" x14ac:dyDescent="0.25">
      <c r="A1085" t="str">
        <f t="shared" si="17"/>
        <v/>
      </c>
    </row>
    <row r="1086" spans="1:1" x14ac:dyDescent="0.25">
      <c r="A1086" t="str">
        <f t="shared" si="17"/>
        <v/>
      </c>
    </row>
    <row r="1087" spans="1:1" x14ac:dyDescent="0.25">
      <c r="A1087" t="str">
        <f t="shared" si="17"/>
        <v/>
      </c>
    </row>
    <row r="1088" spans="1:1" x14ac:dyDescent="0.25">
      <c r="A1088" t="str">
        <f t="shared" ref="A1088:A1125" si="18">CONCATENATE(B1088,C1088)</f>
        <v/>
      </c>
    </row>
    <row r="1089" spans="1:1" x14ac:dyDescent="0.25">
      <c r="A1089" t="str">
        <f t="shared" si="18"/>
        <v/>
      </c>
    </row>
    <row r="1090" spans="1:1" x14ac:dyDescent="0.25">
      <c r="A1090" t="str">
        <f t="shared" si="18"/>
        <v/>
      </c>
    </row>
    <row r="1091" spans="1:1" x14ac:dyDescent="0.25">
      <c r="A1091" t="str">
        <f t="shared" si="18"/>
        <v/>
      </c>
    </row>
    <row r="1092" spans="1:1" x14ac:dyDescent="0.25">
      <c r="A1092" t="str">
        <f t="shared" si="18"/>
        <v/>
      </c>
    </row>
    <row r="1093" spans="1:1" x14ac:dyDescent="0.25">
      <c r="A1093" t="str">
        <f t="shared" si="18"/>
        <v/>
      </c>
    </row>
    <row r="1094" spans="1:1" x14ac:dyDescent="0.25">
      <c r="A1094" t="str">
        <f t="shared" si="18"/>
        <v/>
      </c>
    </row>
    <row r="1095" spans="1:1" x14ac:dyDescent="0.25">
      <c r="A1095" t="str">
        <f t="shared" si="18"/>
        <v/>
      </c>
    </row>
    <row r="1096" spans="1:1" x14ac:dyDescent="0.25">
      <c r="A1096" t="str">
        <f t="shared" si="18"/>
        <v/>
      </c>
    </row>
    <row r="1097" spans="1:1" x14ac:dyDescent="0.25">
      <c r="A1097" t="str">
        <f t="shared" si="18"/>
        <v/>
      </c>
    </row>
    <row r="1098" spans="1:1" x14ac:dyDescent="0.25">
      <c r="A1098" t="str">
        <f t="shared" si="18"/>
        <v/>
      </c>
    </row>
    <row r="1099" spans="1:1" x14ac:dyDescent="0.25">
      <c r="A1099" t="str">
        <f t="shared" si="18"/>
        <v/>
      </c>
    </row>
    <row r="1100" spans="1:1" x14ac:dyDescent="0.25">
      <c r="A1100" t="str">
        <f t="shared" si="18"/>
        <v/>
      </c>
    </row>
    <row r="1101" spans="1:1" x14ac:dyDescent="0.25">
      <c r="A1101" t="str">
        <f t="shared" si="18"/>
        <v/>
      </c>
    </row>
    <row r="1102" spans="1:1" x14ac:dyDescent="0.25">
      <c r="A1102" t="str">
        <f t="shared" si="18"/>
        <v/>
      </c>
    </row>
    <row r="1103" spans="1:1" x14ac:dyDescent="0.25">
      <c r="A1103" t="str">
        <f t="shared" si="18"/>
        <v/>
      </c>
    </row>
    <row r="1104" spans="1:1" x14ac:dyDescent="0.25">
      <c r="A1104" t="str">
        <f t="shared" si="18"/>
        <v/>
      </c>
    </row>
    <row r="1105" spans="1:1" x14ac:dyDescent="0.25">
      <c r="A1105" t="str">
        <f t="shared" si="18"/>
        <v/>
      </c>
    </row>
    <row r="1106" spans="1:1" x14ac:dyDescent="0.25">
      <c r="A1106" t="str">
        <f t="shared" si="18"/>
        <v/>
      </c>
    </row>
    <row r="1107" spans="1:1" x14ac:dyDescent="0.25">
      <c r="A1107" t="str">
        <f t="shared" si="18"/>
        <v/>
      </c>
    </row>
    <row r="1108" spans="1:1" x14ac:dyDescent="0.25">
      <c r="A1108" t="str">
        <f t="shared" si="18"/>
        <v/>
      </c>
    </row>
    <row r="1109" spans="1:1" x14ac:dyDescent="0.25">
      <c r="A1109" t="str">
        <f t="shared" si="18"/>
        <v/>
      </c>
    </row>
    <row r="1110" spans="1:1" x14ac:dyDescent="0.25">
      <c r="A1110" t="str">
        <f t="shared" si="18"/>
        <v/>
      </c>
    </row>
    <row r="1111" spans="1:1" x14ac:dyDescent="0.25">
      <c r="A1111" t="str">
        <f t="shared" si="18"/>
        <v/>
      </c>
    </row>
    <row r="1112" spans="1:1" x14ac:dyDescent="0.25">
      <c r="A1112" t="str">
        <f t="shared" si="18"/>
        <v/>
      </c>
    </row>
    <row r="1113" spans="1:1" x14ac:dyDescent="0.25">
      <c r="A1113" t="str">
        <f t="shared" si="18"/>
        <v/>
      </c>
    </row>
    <row r="1114" spans="1:1" x14ac:dyDescent="0.25">
      <c r="A1114" t="str">
        <f t="shared" si="18"/>
        <v/>
      </c>
    </row>
    <row r="1115" spans="1:1" x14ac:dyDescent="0.25">
      <c r="A1115" t="str">
        <f t="shared" si="18"/>
        <v/>
      </c>
    </row>
    <row r="1116" spans="1:1" x14ac:dyDescent="0.25">
      <c r="A1116" t="str">
        <f t="shared" si="18"/>
        <v/>
      </c>
    </row>
    <row r="1117" spans="1:1" x14ac:dyDescent="0.25">
      <c r="A1117" t="str">
        <f t="shared" si="18"/>
        <v/>
      </c>
    </row>
    <row r="1118" spans="1:1" x14ac:dyDescent="0.25">
      <c r="A1118" t="str">
        <f t="shared" si="18"/>
        <v/>
      </c>
    </row>
    <row r="1119" spans="1:1" x14ac:dyDescent="0.25">
      <c r="A1119" t="str">
        <f t="shared" si="18"/>
        <v/>
      </c>
    </row>
    <row r="1120" spans="1:1" x14ac:dyDescent="0.25">
      <c r="A1120" t="str">
        <f t="shared" si="18"/>
        <v/>
      </c>
    </row>
    <row r="1121" spans="1:8" x14ac:dyDescent="0.25">
      <c r="A1121" t="str">
        <f t="shared" si="18"/>
        <v/>
      </c>
    </row>
    <row r="1122" spans="1:8" x14ac:dyDescent="0.25">
      <c r="A1122" t="str">
        <f t="shared" si="18"/>
        <v/>
      </c>
    </row>
    <row r="1123" spans="1:8" x14ac:dyDescent="0.25">
      <c r="A1123" t="str">
        <f t="shared" si="18"/>
        <v/>
      </c>
    </row>
    <row r="1124" spans="1:8" x14ac:dyDescent="0.25">
      <c r="A1124" t="str">
        <f t="shared" si="18"/>
        <v/>
      </c>
    </row>
    <row r="1125" spans="1:8" x14ac:dyDescent="0.25">
      <c r="A1125" t="str">
        <f t="shared" si="18"/>
        <v/>
      </c>
    </row>
    <row r="1127" spans="1:8" x14ac:dyDescent="0.25">
      <c r="F1127" s="76" t="s">
        <v>123</v>
      </c>
    </row>
    <row r="1129" spans="1:8" x14ac:dyDescent="0.25">
      <c r="G1129" s="84" t="s">
        <v>123</v>
      </c>
      <c r="H1129" s="84">
        <f>+H119</f>
        <v>52695841801</v>
      </c>
    </row>
    <row r="1130" spans="1:8" x14ac:dyDescent="0.25">
      <c r="F1130" s="18" t="s">
        <v>123</v>
      </c>
      <c r="G1130" s="84" t="s">
        <v>123</v>
      </c>
      <c r="H1130" s="84">
        <v>52680761801</v>
      </c>
    </row>
    <row r="1131" spans="1:8" x14ac:dyDescent="0.25">
      <c r="F1131" s="18"/>
      <c r="G1131" s="84" t="s">
        <v>123</v>
      </c>
      <c r="H1131" s="84"/>
    </row>
    <row r="1132" spans="1:8" x14ac:dyDescent="0.25">
      <c r="F1132" s="18" t="s">
        <v>123</v>
      </c>
      <c r="G1132" s="84" t="s">
        <v>123</v>
      </c>
      <c r="H1132" s="84">
        <f>+H1129-H1130</f>
        <v>15080000</v>
      </c>
    </row>
    <row r="1133" spans="1:8" x14ac:dyDescent="0.25">
      <c r="F1133" s="18"/>
      <c r="G1133" s="84" t="s">
        <v>123</v>
      </c>
    </row>
    <row r="1134" spans="1:8" x14ac:dyDescent="0.25">
      <c r="G1134" s="84" t="s">
        <v>123</v>
      </c>
      <c r="H1134" s="84">
        <v>7232500000</v>
      </c>
    </row>
    <row r="1135" spans="1:8" x14ac:dyDescent="0.25">
      <c r="G1135" s="84"/>
      <c r="H1135" s="84">
        <v>8482663048</v>
      </c>
    </row>
    <row r="1136" spans="1:8" x14ac:dyDescent="0.25">
      <c r="G1136" s="84" t="s">
        <v>123</v>
      </c>
      <c r="H1136" s="84"/>
    </row>
    <row r="1137" spans="7:8" x14ac:dyDescent="0.25">
      <c r="G1137" s="84"/>
      <c r="H1137" s="84">
        <f>+H1134+H1135</f>
        <v>15715163048</v>
      </c>
    </row>
  </sheetData>
  <autoFilter ref="B1:P1125" xr:uid="{00000000-0009-0000-0000-000001000000}"/>
  <pageMargins left="0.70866141732283472" right="0.70866141732283472" top="0.74803149606299213" bottom="0.74803149606299213" header="0.31496062992125984" footer="0.31496062992125984"/>
  <pageSetup paperSize="14" scale="32" fitToHeight="1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3"/>
  <sheetViews>
    <sheetView workbookViewId="0">
      <selection activeCell="E18" sqref="E18"/>
    </sheetView>
  </sheetViews>
  <sheetFormatPr baseColWidth="10" defaultRowHeight="15" x14ac:dyDescent="0.25"/>
  <cols>
    <col min="1" max="1" width="16.140625" bestFit="1" customWidth="1"/>
    <col min="2" max="2" width="16.85546875" customWidth="1"/>
    <col min="3" max="3" width="15.140625" bestFit="1" customWidth="1"/>
    <col min="4" max="4" width="19.5703125" customWidth="1"/>
    <col min="5" max="5" width="19" customWidth="1"/>
    <col min="6" max="6" width="18.85546875" customWidth="1"/>
    <col min="7" max="7" width="20.5703125" customWidth="1"/>
    <col min="8" max="8" width="20.42578125" customWidth="1"/>
    <col min="9" max="9" width="19.28515625" customWidth="1"/>
    <col min="10" max="10" width="19.7109375" customWidth="1"/>
    <col min="11" max="11" width="19.140625" customWidth="1"/>
  </cols>
  <sheetData>
    <row r="1" spans="1:11" x14ac:dyDescent="0.25">
      <c r="A1" s="81">
        <v>836122644636</v>
      </c>
      <c r="B1" s="81">
        <v>18339548480</v>
      </c>
      <c r="C1" s="81">
        <v>18339548480</v>
      </c>
      <c r="D1" s="81">
        <v>836122644636</v>
      </c>
      <c r="E1" s="81">
        <v>190253123365</v>
      </c>
      <c r="F1" s="81">
        <v>534966242007.20001</v>
      </c>
      <c r="G1" s="81">
        <v>110903279263.8</v>
      </c>
      <c r="H1" s="81">
        <v>499117805901.08002</v>
      </c>
      <c r="I1" s="81">
        <v>400060232262.53998</v>
      </c>
      <c r="J1" s="81">
        <v>398240535729.21002</v>
      </c>
      <c r="K1" s="81">
        <v>396086364037.52002</v>
      </c>
    </row>
    <row r="2" spans="1:11" x14ac:dyDescent="0.25">
      <c r="A2" s="1" t="s">
        <v>20</v>
      </c>
      <c r="B2" s="1" t="s">
        <v>21</v>
      </c>
      <c r="C2" s="1" t="s">
        <v>22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</row>
    <row r="3" spans="1:11" x14ac:dyDescent="0.25">
      <c r="D3" s="2">
        <f>D1-EJECUCIÓN!E147</f>
        <v>0</v>
      </c>
      <c r="E3" s="2">
        <f>E1-EJECUCIÓN!F147</f>
        <v>0</v>
      </c>
      <c r="F3" s="2">
        <f>F1-EJECUCIÓN!G147</f>
        <v>0</v>
      </c>
      <c r="G3" s="2">
        <f>G1-EJECUCIÓN!I147</f>
        <v>0</v>
      </c>
      <c r="H3" s="2">
        <f>H1-EJECUCIÓN!J147</f>
        <v>0</v>
      </c>
      <c r="I3" s="2">
        <f>I1-EJECUCIÓN!L147</f>
        <v>0</v>
      </c>
      <c r="J3" s="2">
        <f>J1-EJECUCIÓN!N147</f>
        <v>0</v>
      </c>
      <c r="K3" s="2">
        <f>K1-EJECUCIÓN!O147</f>
        <v>0</v>
      </c>
    </row>
    <row r="5" spans="1:11" x14ac:dyDescent="0.25">
      <c r="D5" s="2"/>
    </row>
    <row r="6" spans="1:11" x14ac:dyDescent="0.25">
      <c r="D6" s="2"/>
    </row>
    <row r="7" spans="1:11" x14ac:dyDescent="0.25">
      <c r="E7" s="2"/>
      <c r="F7" s="29" t="s">
        <v>123</v>
      </c>
    </row>
    <row r="8" spans="1:11" x14ac:dyDescent="0.25">
      <c r="I8" s="4"/>
    </row>
    <row r="9" spans="1:11" x14ac:dyDescent="0.25">
      <c r="I9" s="4"/>
    </row>
    <row r="10" spans="1:11" x14ac:dyDescent="0.25">
      <c r="I10" s="4"/>
    </row>
    <row r="11" spans="1:11" x14ac:dyDescent="0.25">
      <c r="I11" s="4"/>
    </row>
    <row r="12" spans="1:11" x14ac:dyDescent="0.25">
      <c r="I12" s="4"/>
    </row>
    <row r="13" spans="1:11" x14ac:dyDescent="0.25">
      <c r="I13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EJECUCIÓN</vt:lpstr>
      <vt:lpstr>RESUMIDA</vt:lpstr>
      <vt:lpstr>DECRETO DE LIQUIDACIÓN-DESAGREG</vt:lpstr>
      <vt:lpstr>COMPROBACIÓN</vt:lpstr>
      <vt:lpstr>EJECUCIÓN!Área_de_impresión</vt:lpstr>
      <vt:lpstr>RESUMIDA!Área_de_impresión</vt:lpstr>
      <vt:lpstr>EJECUCIÓN!Títulos_a_imprimir</vt:lpstr>
      <vt:lpstr>RESUMIDA!Títulos_a_imprimir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Faiber Lopez Esguerra</dc:creator>
  <cp:lastModifiedBy>Maria Jose Muñoz Guzman</cp:lastModifiedBy>
  <cp:lastPrinted>2024-11-12T23:01:22Z</cp:lastPrinted>
  <dcterms:created xsi:type="dcterms:W3CDTF">2018-11-27T14:30:59Z</dcterms:created>
  <dcterms:modified xsi:type="dcterms:W3CDTF">2024-11-13T00:16:30Z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