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JANETH\CUATRENIO 2022-2026\LEGISLATURA 2024-2025\PROPOSICIONES 2023-2024\PROPOSICION No. 15 DEL 4 DE SEPTIEMBRE DE 2024\"/>
    </mc:Choice>
  </mc:AlternateContent>
  <bookViews>
    <workbookView xWindow="0" yWindow="0" windowWidth="28800" windowHeight="11580"/>
  </bookViews>
  <sheets>
    <sheet name="Punto 1" sheetId="1" r:id="rId1"/>
    <sheet name="Punto 2" sheetId="2" r:id="rId2"/>
    <sheet name="Punto 3" sheetId="3" r:id="rId3"/>
    <sheet name="Punto 4" sheetId="4" r:id="rId4"/>
    <sheet name="Punto 5" sheetId="5" r:id="rId5"/>
    <sheet name="Punto 6" sheetId="6" r:id="rId6"/>
    <sheet name="Punto 7" sheetId="7" r:id="rId7"/>
    <sheet name="Punto 8" sheetId="8" r:id="rId8"/>
    <sheet name="Punto 9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8" l="1"/>
  <c r="D15" i="8"/>
  <c r="E14" i="8"/>
  <c r="E13" i="8"/>
  <c r="C12" i="8"/>
  <c r="E12" i="8" s="1"/>
  <c r="E11" i="8"/>
  <c r="E10" i="8"/>
  <c r="E9" i="8"/>
  <c r="C8" i="8"/>
  <c r="C15" i="8" s="1"/>
  <c r="E7" i="8"/>
  <c r="E6" i="8"/>
  <c r="E5" i="8"/>
  <c r="E3" i="8"/>
  <c r="E8" i="8" l="1"/>
  <c r="E15" i="8" l="1"/>
  <c r="E10" i="7" l="1"/>
  <c r="D10" i="7"/>
  <c r="C10" i="7"/>
  <c r="E5" i="7"/>
  <c r="E15" i="7" s="1"/>
  <c r="D5" i="7"/>
  <c r="D15" i="7" s="1"/>
  <c r="C5" i="7"/>
  <c r="C15" i="7" s="1"/>
  <c r="F17" i="6" l="1"/>
  <c r="E12" i="6"/>
  <c r="E17" i="6" s="1"/>
  <c r="D17" i="6"/>
  <c r="D12" i="6"/>
  <c r="E7" i="6"/>
  <c r="D7" i="6"/>
  <c r="F16" i="6"/>
  <c r="F15" i="6"/>
  <c r="F14" i="6"/>
  <c r="F13" i="6"/>
  <c r="F9" i="6"/>
  <c r="F10" i="6"/>
  <c r="F11" i="6"/>
  <c r="F8" i="6"/>
  <c r="F12" i="6" l="1"/>
  <c r="F7" i="6"/>
  <c r="H10" i="5" l="1"/>
  <c r="I10" i="5" s="1"/>
  <c r="E10" i="5"/>
  <c r="F10" i="5" s="1"/>
  <c r="H5" i="5"/>
  <c r="I5" i="5" s="1"/>
  <c r="H6" i="5"/>
  <c r="I6" i="5" s="1"/>
  <c r="G7" i="5"/>
  <c r="D7" i="5"/>
  <c r="C7" i="5"/>
  <c r="E6" i="5"/>
  <c r="F6" i="5" s="1"/>
  <c r="E5" i="5"/>
  <c r="E7" i="5" s="1"/>
  <c r="F7" i="5" s="1"/>
  <c r="E14" i="4"/>
  <c r="E13" i="4"/>
  <c r="E12" i="4"/>
  <c r="E11" i="4"/>
  <c r="E10" i="4"/>
  <c r="E9" i="4"/>
  <c r="E4" i="4"/>
  <c r="E8" i="4"/>
  <c r="E7" i="4"/>
  <c r="E6" i="4"/>
  <c r="E5" i="4"/>
  <c r="H7" i="5" l="1"/>
  <c r="I7" i="5" s="1"/>
  <c r="F5" i="5"/>
  <c r="D9" i="4" l="1"/>
  <c r="D14" i="4" l="1"/>
  <c r="C9" i="4" l="1"/>
  <c r="C4" i="4"/>
  <c r="C14" i="4" l="1"/>
  <c r="E9" i="3" l="1"/>
  <c r="E13" i="3"/>
  <c r="E12" i="3"/>
  <c r="E11" i="3"/>
  <c r="E10" i="3"/>
  <c r="E8" i="3"/>
  <c r="E7" i="3"/>
  <c r="E6" i="3"/>
  <c r="E5" i="3"/>
  <c r="E4" i="3"/>
  <c r="E14" i="3" l="1"/>
  <c r="D4" i="3" l="1"/>
  <c r="D9" i="3"/>
  <c r="C14" i="3"/>
  <c r="C9" i="3"/>
  <c r="C4" i="3"/>
  <c r="D14" i="3" l="1"/>
  <c r="F16" i="2"/>
  <c r="E16" i="2"/>
  <c r="D16" i="2"/>
  <c r="C16" i="2"/>
  <c r="D21" i="1" l="1"/>
  <c r="C21" i="1"/>
  <c r="E6" i="1"/>
  <c r="F6" i="1" s="1"/>
  <c r="E5" i="1"/>
  <c r="F5" i="1" s="1"/>
  <c r="D7" i="1"/>
  <c r="C7" i="1"/>
  <c r="E7" i="1" l="1"/>
  <c r="F7" i="1" s="1"/>
</calcChain>
</file>

<file path=xl/sharedStrings.xml><?xml version="1.0" encoding="utf-8"?>
<sst xmlns="http://schemas.openxmlformats.org/spreadsheetml/2006/main" count="215" uniqueCount="60">
  <si>
    <t>Total general</t>
  </si>
  <si>
    <t>A - FUNCIONAMIENTO</t>
  </si>
  <si>
    <t>CONCEPTO</t>
  </si>
  <si>
    <t xml:space="preserve">C - INVERSION </t>
  </si>
  <si>
    <t>Diferencia</t>
  </si>
  <si>
    <t>APR. VIGENTE 2023</t>
  </si>
  <si>
    <t>APR. VIGENTE  2024</t>
  </si>
  <si>
    <t>Variación %</t>
  </si>
  <si>
    <t>01 - Gastos de Personal</t>
  </si>
  <si>
    <t xml:space="preserve">02 - Adquisición de Bienes y Servicios </t>
  </si>
  <si>
    <t>03 - Transferencias Corrientes</t>
  </si>
  <si>
    <t>08- Gastos por Tributos, Multas, Sanciones e Intereses de Mora</t>
  </si>
  <si>
    <t>3501 - Internacionalización de la Economía</t>
  </si>
  <si>
    <t>3502 - Productividad y Competitividad de las Empresas Colombianas</t>
  </si>
  <si>
    <t>3503-AmbienteRegulatorio y Económico para la Competencia y la Actividad Empresarial</t>
  </si>
  <si>
    <t>3599 - Fortalecimiento de la Gestión y Dirección del sector Comercio, Industria y Turismo</t>
  </si>
  <si>
    <t>Cifras en Millones COP</t>
  </si>
  <si>
    <t>2017011000162 - APOYO AL GOBIERNO EN UNA CORRECTA INSERCIÓN DE COLOMBIA EN LOS MERCADOS INTERNACIONALES, APERTURA DE NUEVOS MERCADOS Y LA PROFUNDIZACIÓN DE LOS EXISTENTES -   NACIONAL</t>
  </si>
  <si>
    <t>2018011000263 - MEJORAMIENTO EN LA APLICACIÓN Y CONVERGENCIA HACIA ESTÁNDARES INTERNACIONALES DE INFORMACIÓN FINANCIERA Y DE ASEGURAMIENTO DE LA INFORMACIÓN A NIVEL   NACIONAL</t>
  </si>
  <si>
    <t>2018011000265 - FORTALECIMIENTO DE LOS ESTÁNDARES DE CALIDAD EN LA INFRAESTRUCTURA PRODUCTIVA NACIONAL A PARTIR DEL RECONOCIMIENTO Y DESARROLLO NACIONAL E INTERNACIONAL DEL SUBSISTEMA NACIONAL DE LA CALIDAD   NACIONAL</t>
  </si>
  <si>
    <t>2018011000275 - AMPLIACIÓN DE LA CAPACIDAD DE LOS SERVICIOS DE LAS TECNOLOGÍAS DE INFORMACIÓN EN EL MINCIT  NACIONAL</t>
  </si>
  <si>
    <t>2018011000279 - FORTALECIMIENTO DE LOS SERVICIOS BRINDADOS A LOS USUARIOS DE COMERCIO EXTERIOR A NIVEL  NACIONAL</t>
  </si>
  <si>
    <t>2018011000381 - APOYO PARA EL ACCESO A LOS MERCADOS DE LAS UNIDADES PRODUCTIVAS DE LA POBLACIÓN VÍCTIMA DEL CONFLICTO ARMADO  NACIONAL</t>
  </si>
  <si>
    <t>202300000000089 - FORTALECIMIENTO FORTALECER EL ENTORNO COMPETITIVO EN LA INDUSTRIA A NIVEL NACIONAL, PROPICIANDO UN ESCENARIO SOSTENIBLE QUE GARANTICE LA TRANSPARENCIA, COHERENCIA, CALIDAD DE NORMAS Y TRÁMITES EN ARAS DE FORTALECER EL CRECIMIENTO DEL PAÍS</t>
  </si>
  <si>
    <t>202300000000126 - FORTALECIMIENTO DISEÑO, IMPLEMENTACiÓN Y SOSTENIBILlDAD DEL MODELO DE GESTiÓN PARA EL DESARROLLO INTEGRAL DELTALENTO HUMANO YRELACIONAMIENTO CON LA CIUDADANIA EN EL MINISTERIO DE COMERCIO, INDUSTRIA Y TURISMO BOGOTÁ</t>
  </si>
  <si>
    <t>202300000000365 - FORTALECIMIENTO FORTALECIMIENTO DE LOS PROCESOS GESTi6N DOCUMENTAL DEL MINISTERIO DE COMERCIO, INDUSTRIA YTURISMO BOGOTA</t>
  </si>
  <si>
    <t>202300000000451 - FORTALECIMIENTO DE LAS CAPACIDADES EMPRESARIALES PARA EL DESARROLLO PRODUCTIVO SOSTENIBLE E INCLUYENTE A NIVEL  NACIONAL</t>
  </si>
  <si>
    <t>202300000000456 - FORTALECIMIENTO DE LA POLÍTICA PARA EL FOMENTO DE LA INDUSTRIA, LA COMPETITIVIDAD Y LA PRODUCTIVIDAD A NIVEL NACIONAL</t>
  </si>
  <si>
    <t>202300000000462 - DESARROLLO SOSTENIBLE Y RESPONSABLE DEL TURISMO INCLUYENTE PARA CONSOLIDAR ACOLOMBIA COMO EL PAÍS DE LA BELLEZA NACIONAL</t>
  </si>
  <si>
    <t>Proyecto de Inversión</t>
  </si>
  <si>
    <t>PAGOS</t>
  </si>
  <si>
    <t>COMPRO</t>
  </si>
  <si>
    <t>OBLIGA</t>
  </si>
  <si>
    <t>Solicitud y Bloqueo</t>
  </si>
  <si>
    <t>Necesidad Real 2024</t>
  </si>
  <si>
    <t>Necesidades Reales 2025</t>
  </si>
  <si>
    <t>Cuota Comunicada 2025</t>
  </si>
  <si>
    <t>TOTAL GENERAL</t>
  </si>
  <si>
    <t>Variación % 23/24</t>
  </si>
  <si>
    <t>Variación % 24/25</t>
  </si>
  <si>
    <t>APROPIACION SIN COMPROMETER</t>
  </si>
  <si>
    <t>APR. VIGENTE</t>
  </si>
  <si>
    <t>DESCRIPCION</t>
  </si>
  <si>
    <t>APR. INICIAL</t>
  </si>
  <si>
    <t>APR BLOQUEADA</t>
  </si>
  <si>
    <t>APR. VIGENTE despues de bloqueo</t>
  </si>
  <si>
    <t>TRANSFERENCIA DE RECURSOS AL PATRIMONIO AUTÓNOMO FIDEICOMISO DE PROMOCIÓN DE EXPORTACIONES - PROEXPORT. ARTÍCULO 33 LEY 1328 DE 2009</t>
  </si>
  <si>
    <t>A ORGANIZACIONES INTERNACIONALES</t>
  </si>
  <si>
    <t>RECURSOS AL FONDO FÍLMICO COLOMBIA (FFC) - LEY 1556 DE 2012</t>
  </si>
  <si>
    <t>TRANSFERENCIA A ARTESANÍAS DE COLOMBIA S.A.</t>
  </si>
  <si>
    <t xml:space="preserve">Proyecto de Inversion </t>
  </si>
  <si>
    <t>Total</t>
  </si>
  <si>
    <t>MINISTERIO DE COMERCIO INDUSTRIA Y TURISMO</t>
  </si>
  <si>
    <t>3503 - Ambiente Regulatorio y Económico para la Competencia y la Actividad Empresarial</t>
  </si>
  <si>
    <t>Cifras en Millones COP. Corte 31 de Julio 2024</t>
  </si>
  <si>
    <t>SUPERINTENDENCIA DE INDUSTRIA Y COMERCIO</t>
  </si>
  <si>
    <t>SUPERINTENDENCIA DE SOCIEDADES</t>
  </si>
  <si>
    <t>06 - Adquisición De Activos Financieros</t>
  </si>
  <si>
    <t>INSTITUTO NACIONAL DE METROLOGIA - INM</t>
  </si>
  <si>
    <t>UNIDAD ADMINISTRATIVA ESPECIAL JUNTA CENTRAL CONTADORES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</si>
</sst>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,###,,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Times New Roman"/>
      <family val="1"/>
    </font>
    <font>
      <sz val="9"/>
      <color theme="1"/>
      <name val="Times New Roman"/>
      <family val="1"/>
    </font>
    <font>
      <sz val="8"/>
      <color rgb="FF000000"/>
      <name val="Wor"/>
    </font>
    <font>
      <sz val="9"/>
      <color theme="0"/>
      <name val="Times New Roman"/>
      <family val="1"/>
    </font>
    <font>
      <sz val="10"/>
      <color rgb="FFFFFFFF"/>
      <name val="Times New Roman"/>
      <family val="1"/>
    </font>
    <font>
      <b/>
      <sz val="10"/>
      <color rgb="FFFFFFFF"/>
      <name val="Times New Roman"/>
      <family val="1"/>
    </font>
    <font>
      <sz val="11"/>
      <color rgb="FF000000"/>
      <name val="Calibri"/>
      <family val="2"/>
      <scheme val="minor"/>
    </font>
    <font>
      <b/>
      <sz val="9"/>
      <color rgb="FFFFFFFF"/>
      <name val="Tahoma"/>
      <family val="2"/>
    </font>
    <font>
      <sz val="9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681D3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CE6F1"/>
        <bgColor indexed="64"/>
      </patternFill>
    </fill>
  </fills>
  <borders count="8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35">
    <xf numFmtId="0" fontId="0" fillId="0" borderId="0" xfId="0"/>
    <xf numFmtId="164" fontId="3" fillId="0" borderId="1" xfId="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 readingOrder="1"/>
    </xf>
    <xf numFmtId="9" fontId="3" fillId="0" borderId="1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 readingOrder="1"/>
    </xf>
    <xf numFmtId="0" fontId="2" fillId="3" borderId="1" xfId="0" applyFont="1" applyFill="1" applyBorder="1" applyAlignment="1">
      <alignment horizontal="left" vertical="center" wrapText="1" readingOrder="1"/>
    </xf>
    <xf numFmtId="164" fontId="3" fillId="3" borderId="1" xfId="1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9" fontId="3" fillId="3" borderId="1" xfId="1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 readingOrder="1"/>
    </xf>
    <xf numFmtId="164" fontId="3" fillId="4" borderId="1" xfId="1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9" fillId="2" borderId="1" xfId="0" applyFont="1" applyFill="1" applyBorder="1" applyAlignment="1">
      <alignment horizontal="center" vertical="center" wrapText="1"/>
    </xf>
    <xf numFmtId="164" fontId="1" fillId="0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0" fillId="0" borderId="0" xfId="0" applyFont="1"/>
    <xf numFmtId="0" fontId="0" fillId="5" borderId="0" xfId="0" applyFill="1" applyAlignment="1">
      <alignment wrapText="1"/>
    </xf>
    <xf numFmtId="164" fontId="1" fillId="5" borderId="0" xfId="1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164" fontId="1" fillId="0" borderId="0" xfId="1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wrapText="1"/>
    </xf>
    <xf numFmtId="164" fontId="1" fillId="5" borderId="1" xfId="1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 readingOrder="1"/>
    </xf>
    <xf numFmtId="0" fontId="4" fillId="0" borderId="3" xfId="0" applyFont="1" applyBorder="1" applyAlignment="1">
      <alignment horizontal="left" vertical="center" wrapText="1" readingOrder="1"/>
    </xf>
    <xf numFmtId="0" fontId="5" fillId="2" borderId="4" xfId="0" applyFont="1" applyFill="1" applyBorder="1" applyAlignment="1">
      <alignment horizontal="center" vertical="center" wrapText="1" readingOrder="1"/>
    </xf>
    <xf numFmtId="0" fontId="5" fillId="2" borderId="5" xfId="0" applyFont="1" applyFill="1" applyBorder="1" applyAlignment="1">
      <alignment horizontal="center" vertical="center" wrapText="1" readingOrder="1"/>
    </xf>
    <xf numFmtId="0" fontId="5" fillId="2" borderId="6" xfId="0" applyFont="1" applyFill="1" applyBorder="1" applyAlignment="1">
      <alignment horizontal="center" vertical="center" wrapText="1" readingOrder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</cellXfs>
  <cellStyles count="3">
    <cellStyle name="Millares 4" xfId="2"/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DCE6F1"/>
      <color rgb="FF681D35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G22"/>
  <sheetViews>
    <sheetView tabSelected="1" workbookViewId="0">
      <selection activeCell="B21" sqref="B21"/>
    </sheetView>
  </sheetViews>
  <sheetFormatPr baseColWidth="10" defaultRowHeight="15"/>
  <cols>
    <col min="2" max="2" width="27.42578125" customWidth="1"/>
    <col min="3" max="3" width="12.140625" customWidth="1"/>
    <col min="5" max="5" width="11" customWidth="1"/>
    <col min="6" max="6" width="10.5703125" customWidth="1"/>
    <col min="10" max="10" width="33.85546875" customWidth="1"/>
    <col min="11" max="12" width="13.5703125" customWidth="1"/>
  </cols>
  <sheetData>
    <row r="4" spans="2:7" ht="38.25">
      <c r="B4" s="7" t="s">
        <v>2</v>
      </c>
      <c r="C4" s="7" t="s">
        <v>5</v>
      </c>
      <c r="D4" s="7" t="s">
        <v>6</v>
      </c>
      <c r="E4" s="7" t="s">
        <v>4</v>
      </c>
      <c r="F4" s="7" t="s">
        <v>7</v>
      </c>
      <c r="G4" s="7" t="s">
        <v>0</v>
      </c>
    </row>
    <row r="5" spans="2:7">
      <c r="B5" s="2" t="s">
        <v>1</v>
      </c>
      <c r="C5" s="1">
        <v>470939801550</v>
      </c>
      <c r="D5" s="1">
        <v>742180979833</v>
      </c>
      <c r="E5" s="1">
        <f>+D5-C5</f>
        <v>271241178283</v>
      </c>
      <c r="F5" s="3">
        <f>+E5/C5</f>
        <v>0.57595721871514427</v>
      </c>
      <c r="G5" s="1">
        <v>1652273093550</v>
      </c>
    </row>
    <row r="6" spans="2:7">
      <c r="B6" s="2" t="s">
        <v>3</v>
      </c>
      <c r="C6" s="1">
        <v>447580230533</v>
      </c>
      <c r="D6" s="1">
        <v>167105671111</v>
      </c>
      <c r="E6" s="1">
        <f>+D6-C6</f>
        <v>-280474559422</v>
      </c>
      <c r="F6" s="3">
        <f>+E6/C6</f>
        <v>-0.62664644300307337</v>
      </c>
      <c r="G6" s="1">
        <v>957199324787</v>
      </c>
    </row>
    <row r="7" spans="2:7">
      <c r="B7" s="2" t="s">
        <v>0</v>
      </c>
      <c r="C7" s="1">
        <f>SUM(C4:C6)</f>
        <v>918520032083</v>
      </c>
      <c r="D7" s="1">
        <f>SUM(D4:D6)</f>
        <v>909286650944</v>
      </c>
      <c r="E7" s="1">
        <f>SUM(E4:E6)</f>
        <v>-9233381139</v>
      </c>
      <c r="F7" s="3">
        <f>+E7/C7</f>
        <v>-1.0052454836570888E-2</v>
      </c>
      <c r="G7" s="1">
        <v>2611057141356</v>
      </c>
    </row>
    <row r="10" spans="2:7" ht="36">
      <c r="B10" s="4" t="s">
        <v>2</v>
      </c>
      <c r="C10" s="4" t="s">
        <v>5</v>
      </c>
      <c r="D10" s="4" t="s">
        <v>6</v>
      </c>
    </row>
    <row r="11" spans="2:7">
      <c r="B11" s="5" t="s">
        <v>1</v>
      </c>
      <c r="C11" s="6">
        <v>470939801550</v>
      </c>
      <c r="D11" s="6">
        <v>742180979833</v>
      </c>
    </row>
    <row r="12" spans="2:7">
      <c r="B12" s="2" t="s">
        <v>8</v>
      </c>
      <c r="C12" s="1">
        <v>64633414000</v>
      </c>
      <c r="D12" s="1">
        <v>76527249000</v>
      </c>
    </row>
    <row r="13" spans="2:7" ht="24">
      <c r="B13" s="2" t="s">
        <v>9</v>
      </c>
      <c r="C13" s="1">
        <v>23277903480</v>
      </c>
      <c r="D13" s="1">
        <v>24618655000</v>
      </c>
    </row>
    <row r="14" spans="2:7">
      <c r="B14" s="2" t="s">
        <v>10</v>
      </c>
      <c r="C14" s="1">
        <v>366739341550</v>
      </c>
      <c r="D14" s="1">
        <v>624587059833</v>
      </c>
    </row>
    <row r="15" spans="2:7" ht="24">
      <c r="B15" s="2" t="s">
        <v>11</v>
      </c>
      <c r="C15" s="1">
        <v>16289142520</v>
      </c>
      <c r="D15" s="1">
        <v>16448016000</v>
      </c>
    </row>
    <row r="16" spans="2:7">
      <c r="B16" s="5" t="s">
        <v>3</v>
      </c>
      <c r="C16" s="6">
        <v>447580230533</v>
      </c>
      <c r="D16" s="6">
        <v>167105671111</v>
      </c>
    </row>
    <row r="17" spans="2:4" ht="24">
      <c r="B17" s="2" t="s">
        <v>12</v>
      </c>
      <c r="C17" s="1">
        <v>36131800000</v>
      </c>
      <c r="D17" s="1">
        <v>33268391761</v>
      </c>
    </row>
    <row r="18" spans="2:4" ht="36">
      <c r="B18" s="2" t="s">
        <v>13</v>
      </c>
      <c r="C18" s="1">
        <v>406028430533</v>
      </c>
      <c r="D18" s="1">
        <v>126918413309</v>
      </c>
    </row>
    <row r="19" spans="2:4" ht="36">
      <c r="B19" s="2" t="s">
        <v>14</v>
      </c>
      <c r="C19" s="1">
        <v>620000000</v>
      </c>
      <c r="D19" s="1">
        <v>128387531</v>
      </c>
    </row>
    <row r="20" spans="2:4" ht="36">
      <c r="B20" s="2" t="s">
        <v>15</v>
      </c>
      <c r="C20" s="1">
        <v>4800000000</v>
      </c>
      <c r="D20" s="1">
        <v>6790478510</v>
      </c>
    </row>
    <row r="21" spans="2:4">
      <c r="B21" s="5" t="s">
        <v>0</v>
      </c>
      <c r="C21" s="6">
        <f>+C11+C16</f>
        <v>918520032083</v>
      </c>
      <c r="D21" s="6">
        <f>+D11+D16</f>
        <v>909286650944</v>
      </c>
    </row>
    <row r="22" spans="2:4">
      <c r="B22" s="26" t="s">
        <v>16</v>
      </c>
      <c r="C22" s="27"/>
      <c r="D22" s="27"/>
    </row>
  </sheetData>
  <mergeCells count="1">
    <mergeCell ref="B22:D2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6"/>
  <sheetViews>
    <sheetView topLeftCell="A7" workbookViewId="0">
      <selection activeCell="C15" sqref="C15"/>
    </sheetView>
  </sheetViews>
  <sheetFormatPr baseColWidth="10" defaultRowHeight="15"/>
  <cols>
    <col min="2" max="2" width="69.28515625" customWidth="1"/>
  </cols>
  <sheetData>
    <row r="3" spans="2:6" ht="38.25">
      <c r="B3" s="7" t="s">
        <v>29</v>
      </c>
      <c r="C3" s="7" t="s">
        <v>6</v>
      </c>
      <c r="D3" s="7" t="s">
        <v>31</v>
      </c>
      <c r="E3" s="7" t="s">
        <v>32</v>
      </c>
      <c r="F3" s="7" t="s">
        <v>30</v>
      </c>
    </row>
    <row r="4" spans="2:6" ht="24">
      <c r="B4" s="2" t="s">
        <v>27</v>
      </c>
      <c r="C4" s="1">
        <v>50728395164</v>
      </c>
      <c r="D4" s="1">
        <v>49913145223.470001</v>
      </c>
      <c r="E4" s="1">
        <v>1754975608.46</v>
      </c>
      <c r="F4" s="1">
        <v>1754808658.46</v>
      </c>
    </row>
    <row r="5" spans="2:6" ht="36">
      <c r="B5" s="2" t="s">
        <v>26</v>
      </c>
      <c r="C5" s="1">
        <v>43304780536</v>
      </c>
      <c r="D5" s="1">
        <v>32094347732.709999</v>
      </c>
      <c r="E5" s="1">
        <v>3771416311.71</v>
      </c>
      <c r="F5" s="1">
        <v>3771416311.71</v>
      </c>
    </row>
    <row r="6" spans="2:6" ht="36">
      <c r="B6" s="2" t="s">
        <v>17</v>
      </c>
      <c r="C6" s="1">
        <v>23512741761</v>
      </c>
      <c r="D6" s="1">
        <v>23335311210.119999</v>
      </c>
      <c r="E6" s="1">
        <v>1635551613.6199999</v>
      </c>
      <c r="F6" s="1">
        <v>1635551613.6199999</v>
      </c>
    </row>
    <row r="7" spans="2:6" ht="36">
      <c r="B7" s="2" t="s">
        <v>22</v>
      </c>
      <c r="C7" s="1">
        <v>17970000000</v>
      </c>
      <c r="D7" s="1">
        <v>16537465643.4</v>
      </c>
      <c r="E7" s="1">
        <v>441975759.39999998</v>
      </c>
      <c r="F7" s="1">
        <v>441975759.39999998</v>
      </c>
    </row>
    <row r="8" spans="2:6" ht="48">
      <c r="B8" s="2" t="s">
        <v>19</v>
      </c>
      <c r="C8" s="1">
        <v>11068950074</v>
      </c>
      <c r="D8" s="1">
        <v>9801669486.2999992</v>
      </c>
      <c r="E8" s="1">
        <v>411638801.80000001</v>
      </c>
      <c r="F8" s="1">
        <v>411638801.80000001</v>
      </c>
    </row>
    <row r="9" spans="2:6" ht="24">
      <c r="B9" s="2" t="s">
        <v>21</v>
      </c>
      <c r="C9" s="1">
        <v>9755650000</v>
      </c>
      <c r="D9" s="1">
        <v>9452591343.7700005</v>
      </c>
      <c r="E9" s="1">
        <v>5865880592.6899996</v>
      </c>
      <c r="F9" s="1">
        <v>5758940577.6899996</v>
      </c>
    </row>
    <row r="10" spans="2:6" ht="24">
      <c r="B10" s="2" t="s">
        <v>20</v>
      </c>
      <c r="C10" s="1">
        <v>3671388626</v>
      </c>
      <c r="D10" s="1">
        <v>2681741054.4400001</v>
      </c>
      <c r="E10" s="1">
        <v>2074730821.4400001</v>
      </c>
      <c r="F10" s="1">
        <v>2074730821.4400001</v>
      </c>
    </row>
    <row r="11" spans="2:6" ht="48">
      <c r="B11" s="2" t="s">
        <v>24</v>
      </c>
      <c r="C11" s="1">
        <v>2879089884</v>
      </c>
      <c r="D11" s="1">
        <v>1729065234.23</v>
      </c>
      <c r="E11" s="1">
        <v>766217122.23000002</v>
      </c>
      <c r="F11" s="1">
        <v>766217122.23000002</v>
      </c>
    </row>
    <row r="12" spans="2:6" ht="36">
      <c r="B12" s="2" t="s">
        <v>28</v>
      </c>
      <c r="C12" s="1">
        <v>2540584376</v>
      </c>
      <c r="D12" s="1">
        <v>2283657737.2600002</v>
      </c>
      <c r="E12" s="1">
        <v>1522059169.4300001</v>
      </c>
      <c r="F12" s="1">
        <v>1522059169.4300001</v>
      </c>
    </row>
    <row r="13" spans="2:6" ht="48">
      <c r="B13" s="2" t="s">
        <v>23</v>
      </c>
      <c r="C13" s="1">
        <v>1305703159</v>
      </c>
      <c r="D13" s="1">
        <v>1269649181.5</v>
      </c>
      <c r="E13" s="1">
        <v>651214016</v>
      </c>
      <c r="F13" s="1">
        <v>651214016</v>
      </c>
    </row>
    <row r="14" spans="2:6" ht="36">
      <c r="B14" s="2" t="s">
        <v>25</v>
      </c>
      <c r="C14" s="1">
        <v>240000000</v>
      </c>
      <c r="D14" s="1">
        <v>239853925</v>
      </c>
      <c r="E14" s="1">
        <v>0</v>
      </c>
      <c r="F14" s="1">
        <v>0</v>
      </c>
    </row>
    <row r="15" spans="2:6" ht="36">
      <c r="B15" s="2" t="s">
        <v>18</v>
      </c>
      <c r="C15" s="1">
        <v>128387531</v>
      </c>
      <c r="D15" s="1">
        <v>103400765</v>
      </c>
      <c r="E15" s="1">
        <v>57276000</v>
      </c>
      <c r="F15" s="1">
        <v>57276000</v>
      </c>
    </row>
    <row r="16" spans="2:6">
      <c r="B16" s="2" t="s">
        <v>0</v>
      </c>
      <c r="C16" s="1">
        <f>SUM(C4:C15)</f>
        <v>167105671111</v>
      </c>
      <c r="D16" s="1">
        <f t="shared" ref="D16:F16" si="0">SUM(D4:D15)</f>
        <v>149441898537.20001</v>
      </c>
      <c r="E16" s="1">
        <f t="shared" si="0"/>
        <v>18952935816.779999</v>
      </c>
      <c r="F16" s="1">
        <f t="shared" si="0"/>
        <v>18845828851.779999</v>
      </c>
    </row>
  </sheetData>
  <sortState ref="B4:F15">
    <sortCondition descending="1" ref="C4:C15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5"/>
  <sheetViews>
    <sheetView workbookViewId="0">
      <selection activeCell="D6" sqref="D6"/>
    </sheetView>
  </sheetViews>
  <sheetFormatPr baseColWidth="10" defaultRowHeight="15"/>
  <cols>
    <col min="2" max="2" width="27.42578125" customWidth="1"/>
    <col min="3" max="4" width="11.42578125" customWidth="1"/>
  </cols>
  <sheetData>
    <row r="3" spans="2:5" ht="36">
      <c r="B3" s="4" t="s">
        <v>2</v>
      </c>
      <c r="C3" s="4" t="s">
        <v>6</v>
      </c>
      <c r="D3" s="4" t="s">
        <v>33</v>
      </c>
      <c r="E3" s="4" t="s">
        <v>34</v>
      </c>
    </row>
    <row r="4" spans="2:5">
      <c r="B4" s="5" t="s">
        <v>1</v>
      </c>
      <c r="C4" s="6">
        <f>SUM(C5:C8)</f>
        <v>742180979833</v>
      </c>
      <c r="D4" s="6">
        <f>SUM(D5:D8)</f>
        <v>57408774841</v>
      </c>
      <c r="E4" s="6">
        <f>SUM(E5:E8)</f>
        <v>799589754674</v>
      </c>
    </row>
    <row r="5" spans="2:5">
      <c r="B5" s="2" t="s">
        <v>8</v>
      </c>
      <c r="C5" s="1">
        <v>76527249000</v>
      </c>
      <c r="D5" s="1">
        <v>1127027000</v>
      </c>
      <c r="E5" s="1">
        <f>+C5+D5</f>
        <v>77654276000</v>
      </c>
    </row>
    <row r="6" spans="2:5" ht="24">
      <c r="B6" s="2" t="s">
        <v>9</v>
      </c>
      <c r="C6" s="1">
        <v>24618655000</v>
      </c>
      <c r="D6" s="1">
        <v>8092404674</v>
      </c>
      <c r="E6" s="1">
        <f t="shared" ref="E6:E13" si="0">+C6+D6</f>
        <v>32711059674</v>
      </c>
    </row>
    <row r="7" spans="2:5">
      <c r="B7" s="2" t="s">
        <v>10</v>
      </c>
      <c r="C7" s="1">
        <v>624587059833</v>
      </c>
      <c r="D7" s="1">
        <v>48189343167</v>
      </c>
      <c r="E7" s="1">
        <f t="shared" si="0"/>
        <v>672776403000</v>
      </c>
    </row>
    <row r="8" spans="2:5" ht="24">
      <c r="B8" s="2" t="s">
        <v>11</v>
      </c>
      <c r="C8" s="1">
        <v>16448016000</v>
      </c>
      <c r="D8" s="1"/>
      <c r="E8" s="1">
        <f t="shared" si="0"/>
        <v>16448016000</v>
      </c>
    </row>
    <row r="9" spans="2:5">
      <c r="B9" s="5" t="s">
        <v>3</v>
      </c>
      <c r="C9" s="6">
        <f>SUM(C10:C13)</f>
        <v>167105671111</v>
      </c>
      <c r="D9" s="6">
        <f>SUM(D10:D13)</f>
        <v>47040615239</v>
      </c>
      <c r="E9" s="6">
        <f>SUM(E10:E13)</f>
        <v>214146286350</v>
      </c>
    </row>
    <row r="10" spans="2:5" ht="24">
      <c r="B10" s="2" t="s">
        <v>12</v>
      </c>
      <c r="C10" s="1">
        <v>33268391761</v>
      </c>
      <c r="D10" s="1">
        <v>517000000</v>
      </c>
      <c r="E10" s="1">
        <f t="shared" si="0"/>
        <v>33785391761</v>
      </c>
    </row>
    <row r="11" spans="2:5" ht="36">
      <c r="B11" s="2" t="s">
        <v>13</v>
      </c>
      <c r="C11" s="1">
        <v>126918413309</v>
      </c>
      <c r="D11" s="1">
        <v>45118524350</v>
      </c>
      <c r="E11" s="1">
        <f t="shared" si="0"/>
        <v>172036937659</v>
      </c>
    </row>
    <row r="12" spans="2:5" ht="36">
      <c r="B12" s="2" t="s">
        <v>14</v>
      </c>
      <c r="C12" s="1">
        <v>128387531</v>
      </c>
      <c r="D12" s="1">
        <v>24034875</v>
      </c>
      <c r="E12" s="1">
        <f t="shared" si="0"/>
        <v>152422406</v>
      </c>
    </row>
    <row r="13" spans="2:5" ht="36">
      <c r="B13" s="2" t="s">
        <v>15</v>
      </c>
      <c r="C13" s="1">
        <v>6790478510</v>
      </c>
      <c r="D13" s="1">
        <v>1381056014</v>
      </c>
      <c r="E13" s="1">
        <f t="shared" si="0"/>
        <v>8171534524</v>
      </c>
    </row>
    <row r="14" spans="2:5">
      <c r="B14" s="5" t="s">
        <v>0</v>
      </c>
      <c r="C14" s="6">
        <f>+C4+C9</f>
        <v>909286650944</v>
      </c>
      <c r="D14" s="6">
        <f>+D4+D9</f>
        <v>104449390080</v>
      </c>
      <c r="E14" s="6">
        <f>+E4+E9</f>
        <v>1013736041024</v>
      </c>
    </row>
    <row r="15" spans="2:5">
      <c r="B15" s="26" t="s">
        <v>16</v>
      </c>
      <c r="C15" s="27"/>
    </row>
  </sheetData>
  <mergeCells count="1">
    <mergeCell ref="B15:C1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5"/>
  <sheetViews>
    <sheetView workbookViewId="0">
      <selection activeCell="D9" sqref="D9"/>
    </sheetView>
  </sheetViews>
  <sheetFormatPr baseColWidth="10" defaultRowHeight="15"/>
  <cols>
    <col min="2" max="2" width="27.42578125" customWidth="1"/>
    <col min="3" max="3" width="11.42578125" customWidth="1"/>
  </cols>
  <sheetData>
    <row r="3" spans="2:5" ht="36">
      <c r="B3" s="4" t="s">
        <v>2</v>
      </c>
      <c r="C3" s="4" t="s">
        <v>35</v>
      </c>
      <c r="D3" s="4" t="s">
        <v>36</v>
      </c>
      <c r="E3" s="4" t="s">
        <v>4</v>
      </c>
    </row>
    <row r="4" spans="2:5">
      <c r="B4" s="5" t="s">
        <v>1</v>
      </c>
      <c r="C4" s="6">
        <f>SUM(C5:C8)</f>
        <v>1221994454360</v>
      </c>
      <c r="D4" s="6">
        <v>660302227000</v>
      </c>
      <c r="E4" s="6">
        <f>+C4-D4</f>
        <v>561692227360</v>
      </c>
    </row>
    <row r="5" spans="2:5">
      <c r="B5" s="2" t="s">
        <v>8</v>
      </c>
      <c r="C5" s="1">
        <v>98704827952</v>
      </c>
      <c r="D5" s="1"/>
      <c r="E5" s="1">
        <f>+C5-D5</f>
        <v>98704827952</v>
      </c>
    </row>
    <row r="6" spans="2:5" ht="24">
      <c r="B6" s="2" t="s">
        <v>9</v>
      </c>
      <c r="C6" s="1">
        <v>29409696111</v>
      </c>
      <c r="D6" s="1"/>
      <c r="E6" s="1">
        <f t="shared" ref="E6:E13" si="0">+C6-D6</f>
        <v>29409696111</v>
      </c>
    </row>
    <row r="7" spans="2:5">
      <c r="B7" s="2" t="s">
        <v>10</v>
      </c>
      <c r="C7" s="1">
        <v>1071063373933</v>
      </c>
      <c r="D7" s="1"/>
      <c r="E7" s="1">
        <f t="shared" si="0"/>
        <v>1071063373933</v>
      </c>
    </row>
    <row r="8" spans="2:5" ht="24">
      <c r="B8" s="2" t="s">
        <v>11</v>
      </c>
      <c r="C8" s="1">
        <v>22816556364</v>
      </c>
      <c r="D8" s="1"/>
      <c r="E8" s="1">
        <f t="shared" si="0"/>
        <v>22816556364</v>
      </c>
    </row>
    <row r="9" spans="2:5">
      <c r="B9" s="5" t="s">
        <v>3</v>
      </c>
      <c r="C9" s="6">
        <f>SUM(C10:C13)</f>
        <v>393192336943</v>
      </c>
      <c r="D9" s="6">
        <f>SUM(D10:D13)</f>
        <v>198352184065</v>
      </c>
      <c r="E9" s="6">
        <f>+C9-D9</f>
        <v>194840152878</v>
      </c>
    </row>
    <row r="10" spans="2:5" ht="24">
      <c r="B10" s="2" t="s">
        <v>12</v>
      </c>
      <c r="C10" s="1">
        <v>23042367158</v>
      </c>
      <c r="D10" s="1">
        <v>11765084065</v>
      </c>
      <c r="E10" s="1">
        <f t="shared" si="0"/>
        <v>11277283093</v>
      </c>
    </row>
    <row r="11" spans="2:5" ht="36">
      <c r="B11" s="2" t="s">
        <v>13</v>
      </c>
      <c r="C11" s="1">
        <v>335978503177</v>
      </c>
      <c r="D11" s="1">
        <v>168157100000</v>
      </c>
      <c r="E11" s="1">
        <f t="shared" si="0"/>
        <v>167821403177</v>
      </c>
    </row>
    <row r="12" spans="2:5" ht="36">
      <c r="B12" s="2" t="s">
        <v>14</v>
      </c>
      <c r="C12" s="1">
        <v>324965000</v>
      </c>
      <c r="D12" s="1">
        <v>180000000</v>
      </c>
      <c r="E12" s="1">
        <f t="shared" si="0"/>
        <v>144965000</v>
      </c>
    </row>
    <row r="13" spans="2:5" ht="36">
      <c r="B13" s="2" t="s">
        <v>15</v>
      </c>
      <c r="C13" s="1">
        <v>33846501608</v>
      </c>
      <c r="D13" s="1">
        <v>18250000000</v>
      </c>
      <c r="E13" s="1">
        <f t="shared" si="0"/>
        <v>15596501608</v>
      </c>
    </row>
    <row r="14" spans="2:5">
      <c r="B14" s="5" t="s">
        <v>0</v>
      </c>
      <c r="C14" s="6">
        <f>+C4+C9</f>
        <v>1615186791303</v>
      </c>
      <c r="D14" s="6">
        <f>+D4+D9</f>
        <v>858654411065</v>
      </c>
      <c r="E14" s="6">
        <f>+E4+E9</f>
        <v>756532380238</v>
      </c>
    </row>
    <row r="15" spans="2:5">
      <c r="B15" s="26" t="s">
        <v>16</v>
      </c>
      <c r="C15" s="27"/>
    </row>
  </sheetData>
  <mergeCells count="1">
    <mergeCell ref="B15:C1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10"/>
  <sheetViews>
    <sheetView workbookViewId="0">
      <selection activeCell="C7" sqref="C7"/>
    </sheetView>
  </sheetViews>
  <sheetFormatPr baseColWidth="10" defaultRowHeight="15"/>
  <cols>
    <col min="2" max="2" width="27.42578125" customWidth="1"/>
    <col min="3" max="4" width="10.42578125" customWidth="1"/>
    <col min="5" max="5" width="11" hidden="1" customWidth="1"/>
    <col min="6" max="6" width="9.5703125" customWidth="1"/>
    <col min="7" max="7" width="10.42578125" customWidth="1"/>
    <col min="8" max="8" width="0" hidden="1" customWidth="1"/>
    <col min="9" max="9" width="9.5703125" customWidth="1"/>
    <col min="10" max="11" width="13.5703125" customWidth="1"/>
  </cols>
  <sheetData>
    <row r="4" spans="2:9" ht="38.25">
      <c r="B4" s="7" t="s">
        <v>2</v>
      </c>
      <c r="C4" s="7" t="s">
        <v>5</v>
      </c>
      <c r="D4" s="7" t="s">
        <v>6</v>
      </c>
      <c r="E4" s="7" t="s">
        <v>4</v>
      </c>
      <c r="F4" s="7" t="s">
        <v>38</v>
      </c>
      <c r="G4" s="4" t="s">
        <v>36</v>
      </c>
      <c r="H4" s="7" t="s">
        <v>4</v>
      </c>
      <c r="I4" s="7" t="s">
        <v>39</v>
      </c>
    </row>
    <row r="5" spans="2:9">
      <c r="B5" s="2" t="s">
        <v>1</v>
      </c>
      <c r="C5" s="1">
        <v>470939801550</v>
      </c>
      <c r="D5" s="1">
        <v>742180979833</v>
      </c>
      <c r="E5" s="1">
        <f>+D5-C5</f>
        <v>271241178283</v>
      </c>
      <c r="F5" s="3">
        <f>+E5/C5</f>
        <v>0.57595721871514427</v>
      </c>
      <c r="G5" s="1">
        <v>660302227000</v>
      </c>
      <c r="H5" s="1">
        <f>+G5-D5</f>
        <v>-81878752833</v>
      </c>
      <c r="I5" s="3">
        <f>+H5/D5</f>
        <v>-0.11032181510690794</v>
      </c>
    </row>
    <row r="6" spans="2:9">
      <c r="B6" s="2" t="s">
        <v>3</v>
      </c>
      <c r="C6" s="1">
        <v>447580230533</v>
      </c>
      <c r="D6" s="1">
        <v>167105671111</v>
      </c>
      <c r="E6" s="1">
        <f>+D6-C6</f>
        <v>-280474559422</v>
      </c>
      <c r="F6" s="3">
        <f>+E6/C6</f>
        <v>-0.62664644300307337</v>
      </c>
      <c r="G6" s="1">
        <v>198352184065</v>
      </c>
      <c r="H6" s="1">
        <f>+G6-D6</f>
        <v>31246512954</v>
      </c>
      <c r="I6" s="3">
        <f>+H6/D6</f>
        <v>0.18698655016468288</v>
      </c>
    </row>
    <row r="7" spans="2:9">
      <c r="B7" s="5" t="s">
        <v>37</v>
      </c>
      <c r="C7" s="6">
        <f>SUM(C4:C6)</f>
        <v>918520032083</v>
      </c>
      <c r="D7" s="6">
        <f>SUM(D4:D6)</f>
        <v>909286650944</v>
      </c>
      <c r="E7" s="6">
        <f>SUM(E4:E6)</f>
        <v>-9233381139</v>
      </c>
      <c r="F7" s="8">
        <f>+E7/C7</f>
        <v>-1.0052454836570888E-2</v>
      </c>
      <c r="G7" s="6">
        <f>SUM(G4:G6)</f>
        <v>858654411065</v>
      </c>
      <c r="H7" s="6">
        <f>SUM(H4:H6)</f>
        <v>-50632239879</v>
      </c>
      <c r="I7" s="8">
        <f>+H7/D7</f>
        <v>-5.5683474321804684E-2</v>
      </c>
    </row>
    <row r="10" spans="2:9">
      <c r="B10" s="2" t="s">
        <v>3</v>
      </c>
      <c r="C10" s="1">
        <v>447580230533</v>
      </c>
      <c r="D10" s="1">
        <v>214146286350</v>
      </c>
      <c r="E10" s="1">
        <f>+D10-C10</f>
        <v>-233433944183</v>
      </c>
      <c r="F10" s="3">
        <f>+E10/C10</f>
        <v>-0.52154659267460424</v>
      </c>
      <c r="G10" s="1">
        <v>198352184065</v>
      </c>
      <c r="H10" s="1">
        <f>+G10-D10</f>
        <v>-15794102285</v>
      </c>
      <c r="I10" s="3">
        <f>+H10/D10</f>
        <v>-7.3753799583459359E-2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F17"/>
  <sheetViews>
    <sheetView workbookViewId="0">
      <selection activeCell="D12" sqref="D12"/>
    </sheetView>
  </sheetViews>
  <sheetFormatPr baseColWidth="10" defaultRowHeight="15"/>
  <cols>
    <col min="3" max="3" width="32.140625" customWidth="1"/>
    <col min="4" max="5" width="8.28515625" customWidth="1"/>
    <col min="6" max="6" width="10.5703125" customWidth="1"/>
  </cols>
  <sheetData>
    <row r="5" spans="3:6">
      <c r="C5" s="28" t="s">
        <v>40</v>
      </c>
      <c r="D5" s="29"/>
      <c r="E5" s="29"/>
      <c r="F5" s="30"/>
    </row>
    <row r="6" spans="3:6">
      <c r="C6" s="4" t="s">
        <v>2</v>
      </c>
      <c r="D6" s="4">
        <v>2023</v>
      </c>
      <c r="E6" s="4">
        <v>2024</v>
      </c>
      <c r="F6" s="4" t="s">
        <v>0</v>
      </c>
    </row>
    <row r="7" spans="3:6">
      <c r="C7" s="5" t="s">
        <v>1</v>
      </c>
      <c r="D7" s="6">
        <f>SUM(D8:D11)</f>
        <v>5615372758.0300007</v>
      </c>
      <c r="E7" s="6">
        <f>SUM(E8:E11)</f>
        <v>61759976374.230003</v>
      </c>
      <c r="F7" s="6">
        <f>SUM(D7:E7)</f>
        <v>67375349132.260002</v>
      </c>
    </row>
    <row r="8" spans="3:6">
      <c r="C8" s="2" t="s">
        <v>8</v>
      </c>
      <c r="D8" s="1">
        <v>3887907066.8999996</v>
      </c>
      <c r="E8" s="1">
        <v>36540633299.25</v>
      </c>
      <c r="F8" s="1">
        <f>SUM(D8:E8)</f>
        <v>40428540366.150002</v>
      </c>
    </row>
    <row r="9" spans="3:6">
      <c r="C9" s="2" t="s">
        <v>9</v>
      </c>
      <c r="D9" s="1">
        <v>674349374.79000115</v>
      </c>
      <c r="E9" s="1">
        <v>3121365724.6500006</v>
      </c>
      <c r="F9" s="1">
        <f t="shared" ref="F9:F16" si="0">SUM(D9:E9)</f>
        <v>3795715099.4400015</v>
      </c>
    </row>
    <row r="10" spans="3:6">
      <c r="C10" s="2" t="s">
        <v>10</v>
      </c>
      <c r="D10" s="1">
        <v>359165709.34000039</v>
      </c>
      <c r="E10" s="1">
        <v>19993550340.330002</v>
      </c>
      <c r="F10" s="1">
        <f t="shared" si="0"/>
        <v>20352716049.670002</v>
      </c>
    </row>
    <row r="11" spans="3:6" ht="24">
      <c r="C11" s="2" t="s">
        <v>11</v>
      </c>
      <c r="D11" s="1">
        <v>693950607</v>
      </c>
      <c r="E11" s="1">
        <v>2104427010</v>
      </c>
      <c r="F11" s="1">
        <f t="shared" si="0"/>
        <v>2798377617</v>
      </c>
    </row>
    <row r="12" spans="3:6">
      <c r="C12" s="9" t="s">
        <v>3</v>
      </c>
      <c r="D12" s="6">
        <f>SUM(D13:D16)</f>
        <v>4459888104.8500004</v>
      </c>
      <c r="E12" s="6">
        <f>SUM(E13:E16)</f>
        <v>17663772573.800003</v>
      </c>
      <c r="F12" s="6">
        <f>SUM(D12:E12)</f>
        <v>22123660678.650002</v>
      </c>
    </row>
    <row r="13" spans="3:6">
      <c r="C13" s="2" t="s">
        <v>12</v>
      </c>
      <c r="D13" s="1">
        <v>1793990621.5300002</v>
      </c>
      <c r="E13" s="1">
        <v>480489207.10999966</v>
      </c>
      <c r="F13" s="1">
        <f t="shared" si="0"/>
        <v>2274479828.6399999</v>
      </c>
    </row>
    <row r="14" spans="3:6" ht="24">
      <c r="C14" s="2" t="s">
        <v>13</v>
      </c>
      <c r="D14" s="1">
        <v>2220597412.4899998</v>
      </c>
      <c r="E14" s="1">
        <v>15018478304.360001</v>
      </c>
      <c r="F14" s="1">
        <f t="shared" si="0"/>
        <v>17239075716.849998</v>
      </c>
    </row>
    <row r="15" spans="3:6" ht="36">
      <c r="C15" s="2" t="s">
        <v>14</v>
      </c>
      <c r="D15" s="1">
        <v>167056413.80000001</v>
      </c>
      <c r="E15" s="1">
        <v>24986766</v>
      </c>
      <c r="F15" s="1">
        <f t="shared" si="0"/>
        <v>192043179.80000001</v>
      </c>
    </row>
    <row r="16" spans="3:6" ht="36">
      <c r="C16" s="2" t="s">
        <v>15</v>
      </c>
      <c r="D16" s="1">
        <v>278243657.03000021</v>
      </c>
      <c r="E16" s="1">
        <v>2139818296.3299999</v>
      </c>
      <c r="F16" s="1">
        <f t="shared" si="0"/>
        <v>2418061953.3600001</v>
      </c>
    </row>
    <row r="17" spans="3:6">
      <c r="C17" s="9" t="s">
        <v>0</v>
      </c>
      <c r="D17" s="10">
        <f>+D7+D12</f>
        <v>10075260862.880001</v>
      </c>
      <c r="E17" s="10">
        <f>+E7+E12</f>
        <v>79423748948.029999</v>
      </c>
      <c r="F17" s="10">
        <f>+F7+F12</f>
        <v>89499009810.910004</v>
      </c>
    </row>
  </sheetData>
  <mergeCells count="1">
    <mergeCell ref="C5:F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15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12" sqref="B12"/>
    </sheetView>
  </sheetViews>
  <sheetFormatPr baseColWidth="10" defaultRowHeight="15"/>
  <cols>
    <col min="2" max="2" width="55.28515625" customWidth="1"/>
    <col min="4" max="4" width="12.7109375" customWidth="1"/>
    <col min="9" max="9" width="12" bestFit="1" customWidth="1"/>
  </cols>
  <sheetData>
    <row r="4" spans="2:5" ht="51">
      <c r="B4" s="11" t="s">
        <v>42</v>
      </c>
      <c r="C4" s="11" t="s">
        <v>41</v>
      </c>
      <c r="D4" s="11" t="s">
        <v>44</v>
      </c>
      <c r="E4" s="11" t="s">
        <v>45</v>
      </c>
    </row>
    <row r="5" spans="2:5">
      <c r="B5" s="5" t="s">
        <v>1</v>
      </c>
      <c r="C5" s="10">
        <f>SUM(C6:C9)</f>
        <v>285098676000</v>
      </c>
      <c r="D5" s="10">
        <f t="shared" ref="D5:E5" si="0">SUM(D6:D9)</f>
        <v>34189343167</v>
      </c>
      <c r="E5" s="10">
        <f t="shared" si="0"/>
        <v>250909332833</v>
      </c>
    </row>
    <row r="6" spans="2:5" ht="36">
      <c r="B6" s="2" t="s">
        <v>46</v>
      </c>
      <c r="C6" s="1">
        <v>216803473000</v>
      </c>
      <c r="D6" s="1">
        <v>25823825000</v>
      </c>
      <c r="E6" s="1">
        <v>190979648000</v>
      </c>
    </row>
    <row r="7" spans="2:5">
      <c r="B7" s="2" t="s">
        <v>47</v>
      </c>
      <c r="C7" s="1">
        <v>17579467000</v>
      </c>
      <c r="D7" s="1">
        <v>1865518167</v>
      </c>
      <c r="E7" s="1">
        <v>15713948833</v>
      </c>
    </row>
    <row r="8" spans="2:5" ht="24">
      <c r="B8" s="2" t="s">
        <v>48</v>
      </c>
      <c r="C8" s="1">
        <v>9680393000</v>
      </c>
      <c r="D8" s="1">
        <v>1000000000</v>
      </c>
      <c r="E8" s="1">
        <v>8680393000</v>
      </c>
    </row>
    <row r="9" spans="2:5">
      <c r="B9" s="2" t="s">
        <v>49</v>
      </c>
      <c r="C9" s="1">
        <v>41035343000</v>
      </c>
      <c r="D9" s="1">
        <v>5500000000</v>
      </c>
      <c r="E9" s="1">
        <v>35535343000</v>
      </c>
    </row>
    <row r="10" spans="2:5">
      <c r="B10" s="5" t="s">
        <v>3</v>
      </c>
      <c r="C10" s="10">
        <f>SUM(C11:C14)</f>
        <v>180360894697</v>
      </c>
      <c r="D10" s="10">
        <f t="shared" ref="D10:E10" si="1">SUM(D11:D14)</f>
        <v>47040615239</v>
      </c>
      <c r="E10" s="10">
        <f t="shared" si="1"/>
        <v>133320279458</v>
      </c>
    </row>
    <row r="11" spans="2:5">
      <c r="B11" s="2" t="s">
        <v>12</v>
      </c>
      <c r="C11" s="1">
        <v>2879089992</v>
      </c>
      <c r="D11" s="1">
        <v>517000000</v>
      </c>
      <c r="E11" s="1">
        <v>2362089992</v>
      </c>
    </row>
    <row r="12" spans="2:5">
      <c r="B12" s="2" t="s">
        <v>13</v>
      </c>
      <c r="C12" s="1">
        <v>172036937659</v>
      </c>
      <c r="D12" s="1">
        <v>45118524350</v>
      </c>
      <c r="E12" s="1">
        <v>126918413309</v>
      </c>
    </row>
    <row r="13" spans="2:5" ht="24">
      <c r="B13" s="2" t="s">
        <v>14</v>
      </c>
      <c r="C13" s="1">
        <v>152422406</v>
      </c>
      <c r="D13" s="1">
        <v>24034875</v>
      </c>
      <c r="E13" s="1">
        <v>128387531</v>
      </c>
    </row>
    <row r="14" spans="2:5" ht="24">
      <c r="B14" s="2" t="s">
        <v>15</v>
      </c>
      <c r="C14" s="1">
        <v>5292444640</v>
      </c>
      <c r="D14" s="1">
        <v>1381056014</v>
      </c>
      <c r="E14" s="1">
        <v>3911388626</v>
      </c>
    </row>
    <row r="15" spans="2:5">
      <c r="B15" s="5" t="s">
        <v>0</v>
      </c>
      <c r="C15" s="10">
        <f>+C5+C10</f>
        <v>465459570697</v>
      </c>
      <c r="D15" s="10">
        <f t="shared" ref="D15:E15" si="2">+D5+D10</f>
        <v>81229958406</v>
      </c>
      <c r="E15" s="10">
        <f t="shared" si="2"/>
        <v>384229612291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5"/>
  <sheetViews>
    <sheetView topLeftCell="A3" workbookViewId="0">
      <selection activeCell="B2" sqref="B2:E15"/>
    </sheetView>
  </sheetViews>
  <sheetFormatPr baseColWidth="10" defaultRowHeight="12"/>
  <cols>
    <col min="1" max="1" width="11.42578125" style="15"/>
    <col min="2" max="2" width="79.5703125" style="15" customWidth="1"/>
    <col min="3" max="5" width="13.7109375" style="15" customWidth="1"/>
    <col min="6" max="16384" width="11.42578125" style="15"/>
  </cols>
  <sheetData>
    <row r="2" spans="2:5" ht="24">
      <c r="B2" s="13" t="s">
        <v>50</v>
      </c>
      <c r="C2" s="14" t="s">
        <v>43</v>
      </c>
      <c r="D2" s="14" t="s">
        <v>44</v>
      </c>
      <c r="E2" s="14" t="s">
        <v>41</v>
      </c>
    </row>
    <row r="3" spans="2:5" ht="36">
      <c r="B3" s="2" t="s">
        <v>17</v>
      </c>
      <c r="C3" s="1">
        <v>24029741761</v>
      </c>
      <c r="D3" s="1">
        <v>517000000</v>
      </c>
      <c r="E3" s="1">
        <f t="shared" ref="E3:E14" si="0">+C3-D3</f>
        <v>23512741761</v>
      </c>
    </row>
    <row r="4" spans="2:5" ht="24">
      <c r="B4" s="2" t="s">
        <v>21</v>
      </c>
      <c r="C4" s="1">
        <v>9755650000</v>
      </c>
      <c r="D4" s="1">
        <v>0</v>
      </c>
      <c r="E4" s="1">
        <f t="shared" si="0"/>
        <v>9755650000</v>
      </c>
    </row>
    <row r="5" spans="2:5" ht="24">
      <c r="B5" s="2" t="s">
        <v>27</v>
      </c>
      <c r="C5" s="1">
        <v>59646395164</v>
      </c>
      <c r="D5" s="1">
        <v>8918000000</v>
      </c>
      <c r="E5" s="1">
        <f t="shared" si="0"/>
        <v>50728395164</v>
      </c>
    </row>
    <row r="6" spans="2:5" ht="24">
      <c r="B6" s="2" t="s">
        <v>22</v>
      </c>
      <c r="C6" s="1">
        <v>19570000000</v>
      </c>
      <c r="D6" s="1">
        <v>1600000000</v>
      </c>
      <c r="E6" s="1">
        <f t="shared" si="0"/>
        <v>17970000000</v>
      </c>
    </row>
    <row r="7" spans="2:5" ht="24">
      <c r="B7" s="2" t="s">
        <v>26</v>
      </c>
      <c r="C7" s="1">
        <v>69511933550</v>
      </c>
      <c r="D7" s="1">
        <v>26207153014</v>
      </c>
      <c r="E7" s="1">
        <f t="shared" si="0"/>
        <v>43304780536</v>
      </c>
    </row>
    <row r="8" spans="2:5" ht="24">
      <c r="B8" s="2" t="s">
        <v>20</v>
      </c>
      <c r="C8" s="1">
        <f>4911388626-240000000</f>
        <v>4671388626</v>
      </c>
      <c r="D8" s="1">
        <v>1000000000</v>
      </c>
      <c r="E8" s="1">
        <f t="shared" si="0"/>
        <v>3671388626</v>
      </c>
    </row>
    <row r="9" spans="2:5" ht="48">
      <c r="B9" s="2" t="s">
        <v>19</v>
      </c>
      <c r="C9" s="1">
        <v>16568950074</v>
      </c>
      <c r="D9" s="1">
        <v>5500000000</v>
      </c>
      <c r="E9" s="1">
        <f t="shared" si="0"/>
        <v>11068950074</v>
      </c>
    </row>
    <row r="10" spans="2:5" ht="48">
      <c r="B10" s="2" t="s">
        <v>23</v>
      </c>
      <c r="C10" s="1">
        <v>4005703159</v>
      </c>
      <c r="D10" s="1">
        <v>2700000000</v>
      </c>
      <c r="E10" s="1">
        <f t="shared" si="0"/>
        <v>1305703159</v>
      </c>
    </row>
    <row r="11" spans="2:5" ht="36">
      <c r="B11" s="2" t="s">
        <v>18</v>
      </c>
      <c r="C11" s="1">
        <v>152422406</v>
      </c>
      <c r="D11" s="1">
        <v>24034875</v>
      </c>
      <c r="E11" s="1">
        <f t="shared" si="0"/>
        <v>128387531</v>
      </c>
    </row>
    <row r="12" spans="2:5" ht="24">
      <c r="B12" s="2" t="s">
        <v>25</v>
      </c>
      <c r="C12" s="1">
        <f>381056014+240000000</f>
        <v>621056014</v>
      </c>
      <c r="D12" s="1">
        <v>381056014</v>
      </c>
      <c r="E12" s="1">
        <f t="shared" si="0"/>
        <v>240000000</v>
      </c>
    </row>
    <row r="13" spans="2:5" ht="48">
      <c r="B13" s="2" t="s">
        <v>24</v>
      </c>
      <c r="C13" s="1">
        <v>2879089884</v>
      </c>
      <c r="D13" s="1">
        <v>0</v>
      </c>
      <c r="E13" s="1">
        <f t="shared" si="0"/>
        <v>2879089884</v>
      </c>
    </row>
    <row r="14" spans="2:5" ht="24">
      <c r="B14" s="2" t="s">
        <v>28</v>
      </c>
      <c r="C14" s="1">
        <v>2733955712</v>
      </c>
      <c r="D14" s="1">
        <v>193371336</v>
      </c>
      <c r="E14" s="1">
        <f t="shared" si="0"/>
        <v>2540584376</v>
      </c>
    </row>
    <row r="15" spans="2:5">
      <c r="B15" s="13" t="s">
        <v>51</v>
      </c>
      <c r="C15" s="12">
        <f>+SUBTOTAL(9,C3:C14)</f>
        <v>214146286350</v>
      </c>
      <c r="D15" s="12">
        <f>+SUBTOTAL(9,D3:D14)</f>
        <v>47040615239</v>
      </c>
      <c r="E15" s="12">
        <f>+SUBTOTAL(9,E3:E14)</f>
        <v>167105671111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78"/>
  <sheetViews>
    <sheetView topLeftCell="A65" workbookViewId="0">
      <selection activeCell="E73" sqref="E73"/>
    </sheetView>
  </sheetViews>
  <sheetFormatPr baseColWidth="10" defaultRowHeight="15"/>
  <cols>
    <col min="2" max="2" width="39.85546875" customWidth="1"/>
    <col min="3" max="5" width="13" customWidth="1"/>
    <col min="6" max="6" width="17.42578125" customWidth="1"/>
  </cols>
  <sheetData>
    <row r="3" spans="2:6" ht="15" customHeight="1">
      <c r="B3" s="31" t="s">
        <v>52</v>
      </c>
      <c r="C3" s="32"/>
      <c r="D3" s="32"/>
      <c r="E3" s="32"/>
      <c r="F3" s="32"/>
    </row>
    <row r="4" spans="2:6" ht="5.25" customHeight="1"/>
    <row r="5" spans="2:6" ht="33.75">
      <c r="B5" s="16" t="s">
        <v>2</v>
      </c>
      <c r="C5" s="16" t="s">
        <v>43</v>
      </c>
      <c r="D5" s="16" t="s">
        <v>41</v>
      </c>
      <c r="E5" s="16" t="s">
        <v>44</v>
      </c>
      <c r="F5" s="16" t="s">
        <v>45</v>
      </c>
    </row>
    <row r="6" spans="2:6">
      <c r="B6" s="24" t="s">
        <v>1</v>
      </c>
      <c r="C6" s="25">
        <v>735394930000</v>
      </c>
      <c r="D6" s="25">
        <v>791497350000</v>
      </c>
      <c r="E6" s="25">
        <v>49316370167</v>
      </c>
      <c r="F6" s="25">
        <v>742180979833</v>
      </c>
    </row>
    <row r="7" spans="2:6">
      <c r="B7" s="18" t="s">
        <v>8</v>
      </c>
      <c r="C7" s="17">
        <v>77654276000</v>
      </c>
      <c r="D7" s="17">
        <v>77654276000</v>
      </c>
      <c r="E7" s="17">
        <v>1127027000</v>
      </c>
      <c r="F7" s="17">
        <v>76527249000</v>
      </c>
    </row>
    <row r="8" spans="2:6">
      <c r="B8" s="18" t="s">
        <v>9</v>
      </c>
      <c r="C8" s="17">
        <v>24618655000</v>
      </c>
      <c r="D8" s="17">
        <v>24618655000</v>
      </c>
      <c r="E8" s="17">
        <v>0</v>
      </c>
      <c r="F8" s="17">
        <v>24618655000</v>
      </c>
    </row>
    <row r="9" spans="2:6">
      <c r="B9" s="18" t="s">
        <v>10</v>
      </c>
      <c r="C9" s="17">
        <v>616673983000</v>
      </c>
      <c r="D9" s="17">
        <v>672776403000</v>
      </c>
      <c r="E9" s="17">
        <v>48189343167</v>
      </c>
      <c r="F9" s="17">
        <v>624587059833</v>
      </c>
    </row>
    <row r="10" spans="2:6" ht="30">
      <c r="B10" s="18" t="s">
        <v>11</v>
      </c>
      <c r="C10" s="17">
        <v>16448016000</v>
      </c>
      <c r="D10" s="17">
        <v>16448016000</v>
      </c>
      <c r="E10" s="17">
        <v>0</v>
      </c>
      <c r="F10" s="17">
        <v>16448016000</v>
      </c>
    </row>
    <row r="11" spans="2:6">
      <c r="B11" s="24" t="s">
        <v>3</v>
      </c>
      <c r="C11" s="25">
        <v>214146286350</v>
      </c>
      <c r="D11" s="25">
        <v>214146286350</v>
      </c>
      <c r="E11" s="25">
        <v>47040615239</v>
      </c>
      <c r="F11" s="25">
        <v>167105671111</v>
      </c>
    </row>
    <row r="12" spans="2:6">
      <c r="B12" s="18" t="s">
        <v>12</v>
      </c>
      <c r="C12" s="17">
        <v>33785391761</v>
      </c>
      <c r="D12" s="17">
        <v>33785391761</v>
      </c>
      <c r="E12" s="17">
        <v>517000000</v>
      </c>
      <c r="F12" s="17">
        <v>33268391761</v>
      </c>
    </row>
    <row r="13" spans="2:6" ht="30">
      <c r="B13" s="18" t="s">
        <v>13</v>
      </c>
      <c r="C13" s="17">
        <v>172036937659</v>
      </c>
      <c r="D13" s="17">
        <v>172036937659</v>
      </c>
      <c r="E13" s="17">
        <v>45118524350</v>
      </c>
      <c r="F13" s="17">
        <v>126918413309</v>
      </c>
    </row>
    <row r="14" spans="2:6" ht="45">
      <c r="B14" s="18" t="s">
        <v>53</v>
      </c>
      <c r="C14" s="17">
        <v>152422406</v>
      </c>
      <c r="D14" s="17">
        <v>152422406</v>
      </c>
      <c r="E14" s="17">
        <v>24034875</v>
      </c>
      <c r="F14" s="17">
        <v>128387531</v>
      </c>
    </row>
    <row r="15" spans="2:6" ht="45">
      <c r="B15" s="18" t="s">
        <v>15</v>
      </c>
      <c r="C15" s="17">
        <v>8171534524</v>
      </c>
      <c r="D15" s="17">
        <v>8171534524</v>
      </c>
      <c r="E15" s="17">
        <v>1381056014</v>
      </c>
      <c r="F15" s="17">
        <v>6790478510</v>
      </c>
    </row>
    <row r="16" spans="2:6">
      <c r="B16" s="24" t="s">
        <v>37</v>
      </c>
      <c r="C16" s="25">
        <v>949541216350</v>
      </c>
      <c r="D16" s="25">
        <v>1005643636350</v>
      </c>
      <c r="E16" s="25">
        <v>96356985406</v>
      </c>
      <c r="F16" s="25">
        <v>909286650944</v>
      </c>
    </row>
    <row r="17" spans="2:6">
      <c r="B17" s="19" t="s">
        <v>54</v>
      </c>
    </row>
    <row r="20" spans="2:6" ht="15" customHeight="1">
      <c r="B20" s="33" t="s">
        <v>55</v>
      </c>
      <c r="C20" s="34"/>
      <c r="D20" s="34"/>
      <c r="E20" s="34"/>
      <c r="F20" s="34"/>
    </row>
    <row r="21" spans="2:6" ht="6.75" customHeight="1"/>
    <row r="22" spans="2:6" ht="33.75">
      <c r="B22" s="16" t="s">
        <v>2</v>
      </c>
      <c r="C22" s="16" t="s">
        <v>43</v>
      </c>
      <c r="D22" s="16" t="s">
        <v>41</v>
      </c>
      <c r="E22" s="16" t="s">
        <v>44</v>
      </c>
      <c r="F22" s="16" t="s">
        <v>45</v>
      </c>
    </row>
    <row r="23" spans="2:6">
      <c r="B23" s="20" t="s">
        <v>1</v>
      </c>
      <c r="C23" s="21">
        <v>182998712110</v>
      </c>
      <c r="D23" s="21">
        <v>182998712110</v>
      </c>
      <c r="E23" s="21">
        <v>32474698110</v>
      </c>
      <c r="F23" s="21">
        <v>150524014000</v>
      </c>
    </row>
    <row r="24" spans="2:6">
      <c r="B24" s="22" t="s">
        <v>8</v>
      </c>
      <c r="C24" s="23">
        <v>90187937000</v>
      </c>
      <c r="D24" s="23">
        <v>90187937000</v>
      </c>
      <c r="E24" s="23">
        <v>11363293000</v>
      </c>
      <c r="F24" s="23">
        <v>78824644000</v>
      </c>
    </row>
    <row r="25" spans="2:6">
      <c r="B25" s="22" t="s">
        <v>9</v>
      </c>
      <c r="C25" s="23">
        <v>66708609000</v>
      </c>
      <c r="D25" s="23">
        <v>66708609000</v>
      </c>
      <c r="E25" s="23">
        <v>0</v>
      </c>
      <c r="F25" s="23">
        <v>66708609000</v>
      </c>
    </row>
    <row r="26" spans="2:6">
      <c r="B26" s="22" t="s">
        <v>10</v>
      </c>
      <c r="C26" s="23">
        <v>25380500110</v>
      </c>
      <c r="D26" s="23">
        <v>25380500110</v>
      </c>
      <c r="E26" s="23">
        <v>21111405110</v>
      </c>
      <c r="F26" s="23">
        <v>4269095000</v>
      </c>
    </row>
    <row r="27" spans="2:6" ht="30">
      <c r="B27" s="22" t="s">
        <v>11</v>
      </c>
      <c r="C27" s="23">
        <v>721666000</v>
      </c>
      <c r="D27" s="23">
        <v>721666000</v>
      </c>
      <c r="E27" s="23">
        <v>0</v>
      </c>
      <c r="F27" s="23">
        <v>721666000</v>
      </c>
    </row>
    <row r="28" spans="2:6">
      <c r="B28" s="20" t="s">
        <v>3</v>
      </c>
      <c r="C28" s="21">
        <v>110124446000</v>
      </c>
      <c r="D28" s="21">
        <v>110124446000</v>
      </c>
      <c r="E28" s="21">
        <v>0</v>
      </c>
      <c r="F28" s="21">
        <v>110124446000</v>
      </c>
    </row>
    <row r="29" spans="2:6" ht="45">
      <c r="B29" s="22" t="s">
        <v>53</v>
      </c>
      <c r="C29" s="23">
        <v>47436778271</v>
      </c>
      <c r="D29" s="23">
        <v>47436778271</v>
      </c>
      <c r="E29" s="23">
        <v>0</v>
      </c>
      <c r="F29" s="23">
        <v>47436778271</v>
      </c>
    </row>
    <row r="30" spans="2:6" ht="45">
      <c r="B30" s="22" t="s">
        <v>15</v>
      </c>
      <c r="C30" s="23">
        <v>62687667729</v>
      </c>
      <c r="D30" s="23">
        <v>62687667729</v>
      </c>
      <c r="E30" s="23">
        <v>0</v>
      </c>
      <c r="F30" s="23">
        <v>62687667729</v>
      </c>
    </row>
    <row r="31" spans="2:6">
      <c r="B31" s="20" t="s">
        <v>37</v>
      </c>
      <c r="C31" s="21">
        <v>293123158110</v>
      </c>
      <c r="D31" s="21">
        <v>293123158110</v>
      </c>
      <c r="E31" s="21">
        <v>32474698110</v>
      </c>
      <c r="F31" s="21">
        <v>260648460000</v>
      </c>
    </row>
    <row r="32" spans="2:6">
      <c r="B32" s="19" t="s">
        <v>54</v>
      </c>
    </row>
    <row r="33" spans="2:6">
      <c r="B33" s="19"/>
    </row>
    <row r="35" spans="2:6">
      <c r="B35" s="33" t="s">
        <v>56</v>
      </c>
      <c r="C35" s="34"/>
      <c r="D35" s="34"/>
      <c r="E35" s="34"/>
      <c r="F35" s="34"/>
    </row>
    <row r="36" spans="2:6" ht="8.25" customHeight="1"/>
    <row r="37" spans="2:6" ht="33.75">
      <c r="B37" s="16" t="s">
        <v>2</v>
      </c>
      <c r="C37" s="16" t="s">
        <v>43</v>
      </c>
      <c r="D37" s="16" t="s">
        <v>41</v>
      </c>
      <c r="E37" s="16" t="s">
        <v>44</v>
      </c>
      <c r="F37" s="16" t="s">
        <v>45</v>
      </c>
    </row>
    <row r="38" spans="2:6">
      <c r="B38" s="20" t="s">
        <v>1</v>
      </c>
      <c r="C38" s="21">
        <v>166200097000</v>
      </c>
      <c r="D38" s="21">
        <v>167459097000</v>
      </c>
      <c r="E38" s="21">
        <v>822543000</v>
      </c>
      <c r="F38" s="21">
        <v>166636554000</v>
      </c>
    </row>
    <row r="39" spans="2:6">
      <c r="B39" s="22" t="s">
        <v>8</v>
      </c>
      <c r="C39" s="23">
        <v>120100224000</v>
      </c>
      <c r="D39" s="23">
        <v>120100224000</v>
      </c>
      <c r="E39" s="23">
        <v>122543000</v>
      </c>
      <c r="F39" s="23">
        <v>119977681000</v>
      </c>
    </row>
    <row r="40" spans="2:6">
      <c r="B40" s="22" t="s">
        <v>9</v>
      </c>
      <c r="C40" s="23">
        <v>15932167000</v>
      </c>
      <c r="D40" s="23">
        <v>17932167000</v>
      </c>
      <c r="E40" s="23">
        <v>0</v>
      </c>
      <c r="F40" s="23">
        <v>17932167000</v>
      </c>
    </row>
    <row r="41" spans="2:6">
      <c r="B41" s="22" t="s">
        <v>10</v>
      </c>
      <c r="C41" s="23">
        <v>26112816000</v>
      </c>
      <c r="D41" s="23">
        <v>25368816000</v>
      </c>
      <c r="E41" s="23">
        <v>700000000</v>
      </c>
      <c r="F41" s="23">
        <v>24668816000</v>
      </c>
    </row>
    <row r="42" spans="2:6">
      <c r="B42" t="s">
        <v>57</v>
      </c>
      <c r="C42" s="23">
        <v>3388600000</v>
      </c>
      <c r="D42" s="23">
        <v>3388600000</v>
      </c>
      <c r="E42" s="23">
        <v>0</v>
      </c>
      <c r="F42" s="23">
        <v>3388600000</v>
      </c>
    </row>
    <row r="43" spans="2:6" ht="30">
      <c r="B43" s="22" t="s">
        <v>11</v>
      </c>
      <c r="C43" s="23">
        <v>666290000</v>
      </c>
      <c r="D43" s="23">
        <v>669290000</v>
      </c>
      <c r="E43" s="23">
        <v>0</v>
      </c>
      <c r="F43" s="23">
        <v>669290000</v>
      </c>
    </row>
    <row r="44" spans="2:6">
      <c r="B44" s="20" t="s">
        <v>3</v>
      </c>
      <c r="C44" s="21">
        <v>32309457632</v>
      </c>
      <c r="D44" s="21">
        <v>32309457632</v>
      </c>
      <c r="E44" s="21">
        <v>0</v>
      </c>
      <c r="F44" s="21">
        <v>32309457632</v>
      </c>
    </row>
    <row r="45" spans="2:6" ht="30">
      <c r="B45" s="22" t="s">
        <v>13</v>
      </c>
      <c r="C45" s="23">
        <v>4467344345</v>
      </c>
      <c r="D45" s="23">
        <v>4467344345</v>
      </c>
      <c r="E45" s="23">
        <v>0</v>
      </c>
      <c r="F45" s="23">
        <v>4467344345</v>
      </c>
    </row>
    <row r="46" spans="2:6" ht="45">
      <c r="B46" s="22" t="s">
        <v>15</v>
      </c>
      <c r="C46" s="23">
        <v>27842113287</v>
      </c>
      <c r="D46" s="23">
        <v>27842113287</v>
      </c>
      <c r="E46" s="23">
        <v>0</v>
      </c>
      <c r="F46" s="23">
        <v>27842113287</v>
      </c>
    </row>
    <row r="47" spans="2:6">
      <c r="B47" s="20" t="s">
        <v>37</v>
      </c>
      <c r="C47" s="21">
        <v>198509554632</v>
      </c>
      <c r="D47" s="21">
        <v>199768554632</v>
      </c>
      <c r="E47" s="21">
        <v>822543000</v>
      </c>
      <c r="F47" s="21">
        <v>198946011632</v>
      </c>
    </row>
    <row r="48" spans="2:6">
      <c r="B48" s="19" t="s">
        <v>54</v>
      </c>
    </row>
    <row r="49" spans="2:6">
      <c r="B49" s="19"/>
    </row>
    <row r="51" spans="2:6">
      <c r="B51" s="33" t="s">
        <v>58</v>
      </c>
      <c r="C51" s="34"/>
      <c r="D51" s="34"/>
      <c r="E51" s="34"/>
      <c r="F51" s="34"/>
    </row>
    <row r="52" spans="2:6" ht="6" customHeight="1"/>
    <row r="53" spans="2:6" ht="33.75">
      <c r="B53" s="16" t="s">
        <v>2</v>
      </c>
      <c r="C53" s="16" t="s">
        <v>43</v>
      </c>
      <c r="D53" s="16" t="s">
        <v>41</v>
      </c>
      <c r="E53" s="16" t="s">
        <v>44</v>
      </c>
      <c r="F53" s="16" t="s">
        <v>45</v>
      </c>
    </row>
    <row r="54" spans="2:6">
      <c r="B54" s="20" t="s">
        <v>1</v>
      </c>
      <c r="C54" s="21">
        <v>22314965000</v>
      </c>
      <c r="D54" s="21">
        <v>22314965000</v>
      </c>
      <c r="E54" s="21">
        <v>375627452</v>
      </c>
      <c r="F54" s="21">
        <v>21939337548</v>
      </c>
    </row>
    <row r="55" spans="2:6">
      <c r="B55" s="22" t="s">
        <v>8</v>
      </c>
      <c r="C55" s="23">
        <v>18184236000</v>
      </c>
      <c r="D55" s="23">
        <v>18184236000</v>
      </c>
      <c r="E55" s="23">
        <v>0</v>
      </c>
      <c r="F55" s="23">
        <v>18184236000</v>
      </c>
    </row>
    <row r="56" spans="2:6">
      <c r="B56" s="22" t="s">
        <v>9</v>
      </c>
      <c r="C56" s="23">
        <v>2792306000</v>
      </c>
      <c r="D56" s="23">
        <v>2792306000</v>
      </c>
      <c r="E56" s="23">
        <v>0</v>
      </c>
      <c r="F56" s="23">
        <v>2792306000</v>
      </c>
    </row>
    <row r="57" spans="2:6">
      <c r="B57" s="22" t="s">
        <v>10</v>
      </c>
      <c r="C57" s="23">
        <v>1125608000</v>
      </c>
      <c r="D57" s="23">
        <v>1123075000</v>
      </c>
      <c r="E57" s="23">
        <v>375627452</v>
      </c>
      <c r="F57" s="23">
        <v>747447548</v>
      </c>
    </row>
    <row r="58" spans="2:6" ht="30">
      <c r="B58" s="22" t="s">
        <v>11</v>
      </c>
      <c r="C58" s="23">
        <v>212815000</v>
      </c>
      <c r="D58" s="23">
        <v>215348000</v>
      </c>
      <c r="E58" s="23">
        <v>0</v>
      </c>
      <c r="F58" s="23">
        <v>215348000</v>
      </c>
    </row>
    <row r="59" spans="2:6">
      <c r="B59" s="20" t="s">
        <v>3</v>
      </c>
      <c r="C59" s="21">
        <v>18887033865</v>
      </c>
      <c r="D59" s="21">
        <v>18887033865</v>
      </c>
      <c r="E59" s="21">
        <v>3227117338</v>
      </c>
      <c r="F59" s="21">
        <v>15659916527</v>
      </c>
    </row>
    <row r="60" spans="2:6" ht="30">
      <c r="B60" s="22" t="s">
        <v>13</v>
      </c>
      <c r="C60" s="23">
        <v>11145210171</v>
      </c>
      <c r="D60" s="23">
        <v>11145210171</v>
      </c>
      <c r="E60" s="23">
        <v>2199756416</v>
      </c>
      <c r="F60" s="23">
        <v>8945453755</v>
      </c>
    </row>
    <row r="61" spans="2:6" ht="45">
      <c r="B61" s="22" t="s">
        <v>15</v>
      </c>
      <c r="C61" s="23">
        <v>7741823694</v>
      </c>
      <c r="D61" s="23">
        <v>7741823694</v>
      </c>
      <c r="E61" s="23">
        <v>1027360922</v>
      </c>
      <c r="F61" s="23">
        <v>6714462772</v>
      </c>
    </row>
    <row r="62" spans="2:6">
      <c r="B62" s="20" t="s">
        <v>37</v>
      </c>
      <c r="C62" s="21">
        <v>41201998865</v>
      </c>
      <c r="D62" s="21">
        <v>41201998865</v>
      </c>
      <c r="E62" s="21">
        <v>3602744790</v>
      </c>
      <c r="F62" s="21">
        <v>37599254075</v>
      </c>
    </row>
    <row r="63" spans="2:6">
      <c r="B63" s="19" t="s">
        <v>54</v>
      </c>
    </row>
    <row r="66" spans="2:6" ht="15" customHeight="1">
      <c r="B66" s="33" t="s">
        <v>59</v>
      </c>
      <c r="C66" s="34"/>
      <c r="D66" s="34"/>
      <c r="E66" s="34"/>
      <c r="F66" s="34"/>
    </row>
    <row r="67" spans="2:6" ht="8.25" customHeight="1"/>
    <row r="68" spans="2:6" ht="33.75">
      <c r="B68" s="16" t="s">
        <v>2</v>
      </c>
      <c r="C68" s="16" t="s">
        <v>43</v>
      </c>
      <c r="D68" s="16" t="s">
        <v>41</v>
      </c>
      <c r="E68" s="16" t="s">
        <v>44</v>
      </c>
      <c r="F68" s="16" t="s">
        <v>45</v>
      </c>
    </row>
    <row r="69" spans="2:6">
      <c r="B69" s="20" t="s">
        <v>1</v>
      </c>
      <c r="C69" s="21">
        <v>8023108000</v>
      </c>
      <c r="D69" s="21">
        <v>8023108000</v>
      </c>
      <c r="E69" s="21">
        <v>158382000</v>
      </c>
      <c r="F69" s="21">
        <v>7864726000</v>
      </c>
    </row>
    <row r="70" spans="2:6">
      <c r="B70" s="22" t="s">
        <v>8</v>
      </c>
      <c r="C70" s="23">
        <v>1172149000</v>
      </c>
      <c r="D70" s="23">
        <v>1172149000</v>
      </c>
      <c r="E70" s="23">
        <v>158382000</v>
      </c>
      <c r="F70" s="23">
        <v>1013767000</v>
      </c>
    </row>
    <row r="71" spans="2:6">
      <c r="B71" s="22" t="s">
        <v>9</v>
      </c>
      <c r="C71" s="23">
        <v>6655155000</v>
      </c>
      <c r="D71" s="23">
        <v>6655155000</v>
      </c>
      <c r="E71" s="23">
        <v>0</v>
      </c>
      <c r="F71" s="23">
        <v>6655155000</v>
      </c>
    </row>
    <row r="72" spans="2:6">
      <c r="B72" s="22" t="s">
        <v>10</v>
      </c>
      <c r="C72" s="23">
        <v>52444000</v>
      </c>
      <c r="D72" s="23">
        <v>52444000</v>
      </c>
      <c r="E72" s="23">
        <v>0</v>
      </c>
      <c r="F72" s="23">
        <v>52444000</v>
      </c>
    </row>
    <row r="73" spans="2:6" ht="30">
      <c r="B73" s="22" t="s">
        <v>11</v>
      </c>
      <c r="C73" s="23">
        <v>143360000</v>
      </c>
      <c r="D73" s="23">
        <v>143360000</v>
      </c>
      <c r="E73" s="23">
        <v>0</v>
      </c>
      <c r="F73" s="23">
        <v>143360000</v>
      </c>
    </row>
    <row r="74" spans="2:6">
      <c r="B74" s="20" t="s">
        <v>3</v>
      </c>
      <c r="C74" s="21">
        <v>10748535000</v>
      </c>
      <c r="D74" s="21">
        <v>10748535000</v>
      </c>
      <c r="E74" s="21">
        <v>0</v>
      </c>
      <c r="F74" s="21">
        <v>10748535000</v>
      </c>
    </row>
    <row r="75" spans="2:6" ht="45">
      <c r="B75" s="22" t="s">
        <v>53</v>
      </c>
      <c r="C75" s="23">
        <v>4238534376</v>
      </c>
      <c r="D75" s="23">
        <v>4238534376</v>
      </c>
      <c r="E75" s="23">
        <v>0</v>
      </c>
      <c r="F75" s="23">
        <v>4238534376</v>
      </c>
    </row>
    <row r="76" spans="2:6" ht="45">
      <c r="B76" s="22" t="s">
        <v>15</v>
      </c>
      <c r="C76" s="23">
        <v>6510000624</v>
      </c>
      <c r="D76" s="23">
        <v>6510000624</v>
      </c>
      <c r="E76" s="23">
        <v>0</v>
      </c>
      <c r="F76" s="23">
        <v>6510000624</v>
      </c>
    </row>
    <row r="77" spans="2:6">
      <c r="B77" s="20" t="s">
        <v>37</v>
      </c>
      <c r="C77" s="21">
        <v>18771643000</v>
      </c>
      <c r="D77" s="21">
        <v>18771643000</v>
      </c>
      <c r="E77" s="21">
        <v>158382000</v>
      </c>
      <c r="F77" s="21">
        <v>18613261000</v>
      </c>
    </row>
    <row r="78" spans="2:6">
      <c r="B78" s="19" t="s">
        <v>54</v>
      </c>
    </row>
  </sheetData>
  <mergeCells count="5">
    <mergeCell ref="B3:F3"/>
    <mergeCell ref="B20:F20"/>
    <mergeCell ref="B35:F35"/>
    <mergeCell ref="B51:F51"/>
    <mergeCell ref="B66:F6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Punto 1</vt:lpstr>
      <vt:lpstr>Punto 2</vt:lpstr>
      <vt:lpstr>Punto 3</vt:lpstr>
      <vt:lpstr>Punto 4</vt:lpstr>
      <vt:lpstr>Punto 5</vt:lpstr>
      <vt:lpstr>Punto 6</vt:lpstr>
      <vt:lpstr>Punto 7</vt:lpstr>
      <vt:lpstr>Punto 8</vt:lpstr>
      <vt:lpstr>Punto 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Janeth Rocío Castañeda Micán</cp:lastModifiedBy>
  <dcterms:created xsi:type="dcterms:W3CDTF">2024-09-04T21:15:39Z</dcterms:created>
  <dcterms:modified xsi:type="dcterms:W3CDTF">2024-09-11T17:19:02Z</dcterms:modified>
</cp:coreProperties>
</file>