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hsema 2016\Desktop\Documentos consolidado 2024\"/>
    </mc:Choice>
  </mc:AlternateContent>
  <xr:revisionPtr revIDLastSave="0" documentId="13_ncr:1_{3228A4B9-E8B8-418C-9E8A-55E0BBCF2E18}" xr6:coauthVersionLast="47" xr6:coauthVersionMax="47" xr10:uidLastSave="{00000000-0000-0000-0000-000000000000}"/>
  <bookViews>
    <workbookView xWindow="-120" yWindow="-120" windowWidth="29040" windowHeight="15720" activeTab="4" xr2:uid="{DDA8B188-4506-4987-A848-3CC13639AACB}"/>
  </bookViews>
  <sheets>
    <sheet name="Hoja1" sheetId="1" r:id="rId1"/>
    <sheet name="2023" sheetId="2" r:id="rId2"/>
    <sheet name="2024" sheetId="4" r:id="rId3"/>
    <sheet name="Hoja5" sheetId="5" r:id="rId4"/>
    <sheet name="Hoja6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3" i="1" l="1"/>
  <c r="I13" i="6"/>
  <c r="I11" i="6"/>
  <c r="I10" i="6"/>
  <c r="I9" i="6"/>
  <c r="I8" i="6"/>
  <c r="H11" i="6"/>
  <c r="H12" i="6" s="1"/>
  <c r="H9" i="4"/>
  <c r="H8" i="5"/>
  <c r="I8" i="5" s="1"/>
  <c r="H9" i="5"/>
  <c r="I9" i="5" s="1"/>
  <c r="H10" i="5"/>
  <c r="H13" i="5" s="1"/>
  <c r="I13" i="5" s="1"/>
  <c r="I10" i="5"/>
  <c r="H13" i="6"/>
  <c r="H10" i="6"/>
  <c r="H9" i="6"/>
  <c r="H8" i="6"/>
  <c r="I14" i="5"/>
  <c r="I11" i="5"/>
  <c r="I12" i="5"/>
  <c r="G15" i="5"/>
  <c r="G13" i="5"/>
  <c r="H14" i="5"/>
  <c r="G14" i="5"/>
  <c r="G10" i="5"/>
  <c r="G9" i="5"/>
  <c r="G8" i="5"/>
  <c r="P22" i="2"/>
  <c r="P10" i="2"/>
  <c r="P11" i="2"/>
  <c r="P12" i="2"/>
  <c r="P13" i="2"/>
  <c r="P14" i="2"/>
  <c r="P15" i="2"/>
  <c r="P16" i="2"/>
  <c r="P17" i="2"/>
  <c r="P18" i="2"/>
  <c r="P19" i="2"/>
  <c r="P20" i="2"/>
  <c r="P21" i="2"/>
  <c r="P9" i="2"/>
  <c r="N16" i="4"/>
  <c r="L16" i="4"/>
  <c r="J11" i="6" l="1"/>
  <c r="H15" i="5"/>
  <c r="I15" i="5" s="1"/>
  <c r="J13" i="6"/>
  <c r="J10" i="6"/>
  <c r="H14" i="6"/>
  <c r="J8" i="6"/>
  <c r="J9" i="6"/>
  <c r="I12" i="6"/>
  <c r="N21" i="4"/>
  <c r="L21" i="4"/>
  <c r="N20" i="4"/>
  <c r="L20" i="4"/>
  <c r="N19" i="4"/>
  <c r="L19" i="4"/>
  <c r="N18" i="4"/>
  <c r="L18" i="4"/>
  <c r="N17" i="4"/>
  <c r="L17" i="4"/>
  <c r="N15" i="4"/>
  <c r="L15" i="4"/>
  <c r="M14" i="4"/>
  <c r="K14" i="4"/>
  <c r="J14" i="4"/>
  <c r="H14" i="4"/>
  <c r="G14" i="4"/>
  <c r="N13" i="4"/>
  <c r="L13" i="4"/>
  <c r="N12" i="4"/>
  <c r="L12" i="4"/>
  <c r="N11" i="4"/>
  <c r="L11" i="4"/>
  <c r="N10" i="4"/>
  <c r="L10" i="4"/>
  <c r="M9" i="4"/>
  <c r="K9" i="4"/>
  <c r="J9" i="4"/>
  <c r="G9" i="4"/>
  <c r="K9" i="2"/>
  <c r="N16" i="2"/>
  <c r="N17" i="2"/>
  <c r="N18" i="2"/>
  <c r="N19" i="2"/>
  <c r="N20" i="2"/>
  <c r="N21" i="2"/>
  <c r="N10" i="2"/>
  <c r="N11" i="2"/>
  <c r="N12" i="2"/>
  <c r="N13" i="2"/>
  <c r="N14" i="2"/>
  <c r="M15" i="2"/>
  <c r="M9" i="2"/>
  <c r="L21" i="2"/>
  <c r="L20" i="2"/>
  <c r="L19" i="2"/>
  <c r="L18" i="2"/>
  <c r="L17" i="2"/>
  <c r="L16" i="2"/>
  <c r="L10" i="2"/>
  <c r="L11" i="2"/>
  <c r="L12" i="2"/>
  <c r="L13" i="2"/>
  <c r="L14" i="2"/>
  <c r="K15" i="2"/>
  <c r="J15" i="2"/>
  <c r="J9" i="2"/>
  <c r="J22" i="2" s="1"/>
  <c r="H15" i="2"/>
  <c r="H9" i="2"/>
  <c r="G15" i="2"/>
  <c r="G9" i="2"/>
  <c r="J12" i="6" l="1"/>
  <c r="I14" i="6"/>
  <c r="J14" i="6" s="1"/>
  <c r="N9" i="4"/>
  <c r="K22" i="4"/>
  <c r="N14" i="4"/>
  <c r="M22" i="4"/>
  <c r="L9" i="4"/>
  <c r="H22" i="4"/>
  <c r="I17" i="4" s="1"/>
  <c r="J22" i="4"/>
  <c r="G22" i="4"/>
  <c r="L14" i="4"/>
  <c r="M22" i="2"/>
  <c r="N15" i="2"/>
  <c r="K22" i="2"/>
  <c r="L9" i="2"/>
  <c r="L15" i="2"/>
  <c r="H22" i="2"/>
  <c r="I18" i="2" s="1"/>
  <c r="N9" i="2"/>
  <c r="G22" i="2"/>
  <c r="I20" i="4" l="1"/>
  <c r="I18" i="4"/>
  <c r="I12" i="4"/>
  <c r="I15" i="4"/>
  <c r="I10" i="4"/>
  <c r="I16" i="4"/>
  <c r="I14" i="4"/>
  <c r="I9" i="4"/>
  <c r="N22" i="4"/>
  <c r="I21" i="4"/>
  <c r="I11" i="4"/>
  <c r="L22" i="4"/>
  <c r="I19" i="4"/>
  <c r="I13" i="4"/>
  <c r="I20" i="2"/>
  <c r="I21" i="2"/>
  <c r="I15" i="2"/>
  <c r="I10" i="2"/>
  <c r="I11" i="2"/>
  <c r="I12" i="2"/>
  <c r="I13" i="2"/>
  <c r="I14" i="2"/>
  <c r="N22" i="2"/>
  <c r="I19" i="2"/>
  <c r="L22" i="2"/>
  <c r="I16" i="2"/>
  <c r="I17" i="2"/>
  <c r="I9" i="2"/>
  <c r="I22" i="4" l="1"/>
  <c r="I22" i="2"/>
</calcChain>
</file>

<file path=xl/sharedStrings.xml><?xml version="1.0" encoding="utf-8"?>
<sst xmlns="http://schemas.openxmlformats.org/spreadsheetml/2006/main" count="93" uniqueCount="40">
  <si>
    <t>SERVICIOS JURÍDICOS Y CONTABLES</t>
  </si>
  <si>
    <t>% EJECUCION</t>
  </si>
  <si>
    <t>CONCEPTO</t>
  </si>
  <si>
    <t>RUBRO</t>
  </si>
  <si>
    <t>% PART.</t>
  </si>
  <si>
    <t>APROPIACIÓN BLOQUEADA</t>
  </si>
  <si>
    <t>Valor</t>
  </si>
  <si>
    <t xml:space="preserve">% </t>
  </si>
  <si>
    <t xml:space="preserve"> FUNCIONAMIENTO</t>
  </si>
  <si>
    <t xml:space="preserve"> INVERSION</t>
  </si>
  <si>
    <t xml:space="preserve">TOTAL </t>
  </si>
  <si>
    <t>GASTOS DE PERSONAL</t>
  </si>
  <si>
    <t>ADQ. BB Y SS</t>
  </si>
  <si>
    <t>TRANSF. CTES</t>
  </si>
  <si>
    <t>GASTOS POR TRIBUTOS</t>
  </si>
  <si>
    <t>FONDO CONTINENCIAS</t>
  </si>
  <si>
    <t>FORTALECIMIENTO DE LA CAPACIDAD DE LA SUPERINTENDENCIA FINANCIERA DE COLOMBIA PARA LA PROTECCION AL CONSUMIDOR FINANCIERO  NACIONAL</t>
  </si>
  <si>
    <t>FORTALECIMIENTO DE LA PLATAFORMA TECNOLÓGICA DE LA SUPERINTENDENCIA FINANCIERA DE COLOMBIA  BOGOTÁ</t>
  </si>
  <si>
    <t>CAPACITACIÓN Y ENTRENAMIENTO PARA EL FORTALECIMIENTO DE COMPETENCIAS EN SUPERVISIÓN FINANCIERA  BOGOTÁ</t>
  </si>
  <si>
    <t>MEJORAMIENTO DEL EDIFICIO SEDE DE LA SUPERINTENDENCIA FINANCIERA DE COLOMBIA  BOGOTÁ</t>
  </si>
  <si>
    <t>FORTALECIMIENTO E INTEGRACIÓN DE LOS SISTEMAS DE GESTIÓN DE LA SUPERINTENDENCIA FINANCIERA DE COLOMBIA. BOGOTÁ</t>
  </si>
  <si>
    <t>FORTALECIMIENTO DE LA CAPACIDAD DE LA SUPERINTENDENCIA FINANCIERA DE COLOMBIA PARA PRESTAR SERVICIO AL CIUDADANO A NIVEL NACIONAL.  BOGOTA</t>
  </si>
  <si>
    <t>APROPIACION INICIAL 2023</t>
  </si>
  <si>
    <t>APROPIACION VIGENTE 2023</t>
  </si>
  <si>
    <t>COMPROMISOS 2023</t>
  </si>
  <si>
    <t>OBLIGACIONES 2023</t>
  </si>
  <si>
    <t>CUADRO N° 2. EJECUCIÓN RESUMEN - SFC -AÑO 2023</t>
  </si>
  <si>
    <t>CUADRO N° 3. EJECUCIÓN RESUMEN - SFC -AÑO 2024</t>
  </si>
  <si>
    <t>Operaciones Alertadas por los Sistemas de Administración de Riesgo de Laft (SARLAFT</t>
  </si>
  <si>
    <t>AROPIACION VIGENTE</t>
  </si>
  <si>
    <t>OBLIGACIONES</t>
  </si>
  <si>
    <t>TOTAL FUNC</t>
  </si>
  <si>
    <t>INVERSIÓN</t>
  </si>
  <si>
    <t>GRAN TOTAL</t>
  </si>
  <si>
    <t>APROPIACION</t>
  </si>
  <si>
    <t>VIGENTE DEP.GSTO.</t>
  </si>
  <si>
    <t>A-02-02-02-008-002-FUNCIONAMIENTO</t>
  </si>
  <si>
    <t>SERVICIOS PROFESIONALES-CARGAS LABORALES</t>
  </si>
  <si>
    <r>
      <t>02-02-02-008-003-</t>
    </r>
    <r>
      <rPr>
        <sz val="11"/>
        <color theme="1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FUNCIONAMIENTO</t>
    </r>
  </si>
  <si>
    <t>Total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</si>
</sst>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71" formatCode="&quot;$&quot;\ #,##0.0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rgb="FF000000"/>
      <name val="Verdana"/>
      <family val="2"/>
    </font>
    <font>
      <sz val="8"/>
      <color theme="1"/>
      <name val="Verdana"/>
      <family val="2"/>
    </font>
    <font>
      <sz val="11"/>
      <color theme="1"/>
      <name val="Calibri"/>
      <family val="2"/>
    </font>
    <font>
      <sz val="7"/>
      <color rgb="FF000000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sz val="9"/>
      <color rgb="FF000000"/>
      <name val="Verdana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9"/>
      <color theme="0"/>
      <name val="Verdana"/>
      <family val="2"/>
    </font>
    <font>
      <b/>
      <sz val="8"/>
      <color theme="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0" xfId="1" applyNumberFormat="1" applyFont="1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readingOrder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3" borderId="0" xfId="0" applyFont="1" applyFill="1" applyAlignment="1">
      <alignment vertical="center" wrapText="1"/>
    </xf>
    <xf numFmtId="4" fontId="9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0" fontId="9" fillId="0" borderId="3" xfId="1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0" fontId="9" fillId="0" borderId="9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71" fontId="9" fillId="0" borderId="3" xfId="0" applyNumberFormat="1" applyFont="1" applyFill="1" applyBorder="1" applyAlignment="1">
      <alignment horizontal="righ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10" fontId="13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9" fontId="6" fillId="4" borderId="1" xfId="1" applyFont="1" applyFill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9" fontId="13" fillId="4" borderId="1" xfId="1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10" fontId="2" fillId="4" borderId="3" xfId="1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3" fontId="14" fillId="4" borderId="3" xfId="0" applyNumberFormat="1" applyFont="1" applyFill="1" applyBorder="1" applyAlignment="1">
      <alignment horizontal="center" vertical="center"/>
    </xf>
    <xf numFmtId="10" fontId="14" fillId="4" borderId="3" xfId="1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73304-3FF9-4473-A894-AA0F3AC98048}">
  <dimension ref="B9:E21"/>
  <sheetViews>
    <sheetView topLeftCell="A8" workbookViewId="0">
      <selection activeCell="G19" sqref="G19"/>
    </sheetView>
  </sheetViews>
  <sheetFormatPr baseColWidth="10" defaultRowHeight="15" x14ac:dyDescent="0.25"/>
  <cols>
    <col min="1" max="1" width="11.42578125" style="21"/>
    <col min="2" max="2" width="21.140625" style="21" customWidth="1"/>
    <col min="3" max="3" width="47.140625" style="21" bestFit="1" customWidth="1"/>
    <col min="4" max="4" width="22.7109375" style="21" customWidth="1"/>
    <col min="5" max="5" width="27.5703125" style="21" customWidth="1"/>
    <col min="6" max="6" width="27" style="21" customWidth="1"/>
    <col min="7" max="7" width="26.5703125" style="21" customWidth="1"/>
    <col min="8" max="8" width="17.42578125" style="21" customWidth="1"/>
    <col min="9" max="16384" width="11.42578125" style="21"/>
  </cols>
  <sheetData>
    <row r="9" spans="2:5" ht="15.75" thickBot="1" x14ac:dyDescent="0.3"/>
    <row r="10" spans="2:5" ht="17.25" thickBot="1" x14ac:dyDescent="0.3">
      <c r="B10" s="30">
        <v>2023</v>
      </c>
      <c r="C10" s="31"/>
      <c r="D10" s="31"/>
      <c r="E10" s="32"/>
    </row>
    <row r="11" spans="2:5" ht="16.5" x14ac:dyDescent="0.25">
      <c r="B11" s="33" t="s">
        <v>3</v>
      </c>
      <c r="C11" s="33" t="s">
        <v>2</v>
      </c>
      <c r="D11" s="34" t="s">
        <v>34</v>
      </c>
      <c r="E11" s="33" t="s">
        <v>1</v>
      </c>
    </row>
    <row r="12" spans="2:5" ht="26.25" customHeight="1" thickBot="1" x14ac:dyDescent="0.3">
      <c r="B12" s="35"/>
      <c r="C12" s="35"/>
      <c r="D12" s="36" t="s">
        <v>35</v>
      </c>
      <c r="E12" s="35"/>
    </row>
    <row r="13" spans="2:5" ht="30" customHeight="1" thickBot="1" x14ac:dyDescent="0.3">
      <c r="B13" s="23" t="s">
        <v>39</v>
      </c>
      <c r="C13" s="24"/>
      <c r="D13" s="37">
        <v>333473762093</v>
      </c>
      <c r="E13" s="26">
        <f>+D14/D13</f>
        <v>2.0509436077590483E-3</v>
      </c>
    </row>
    <row r="14" spans="2:5" ht="33.75" thickBot="1" x14ac:dyDescent="0.3">
      <c r="B14" s="27" t="s">
        <v>36</v>
      </c>
      <c r="C14" s="28" t="s">
        <v>0</v>
      </c>
      <c r="D14" s="37">
        <v>683935880.72000003</v>
      </c>
      <c r="E14" s="29"/>
    </row>
    <row r="15" spans="2:5" ht="17.25" thickBot="1" x14ac:dyDescent="0.3">
      <c r="B15" s="19"/>
      <c r="C15" s="19"/>
      <c r="D15" s="19"/>
      <c r="E15" s="19"/>
    </row>
    <row r="16" spans="2:5" ht="25.5" customHeight="1" thickBot="1" x14ac:dyDescent="0.3">
      <c r="B16" s="30">
        <v>2024</v>
      </c>
      <c r="C16" s="31"/>
      <c r="D16" s="31"/>
      <c r="E16" s="32"/>
    </row>
    <row r="17" spans="2:5" ht="16.5" x14ac:dyDescent="0.25">
      <c r="B17" s="33" t="s">
        <v>3</v>
      </c>
      <c r="C17" s="33" t="s">
        <v>2</v>
      </c>
      <c r="D17" s="34" t="s">
        <v>34</v>
      </c>
      <c r="E17" s="33" t="s">
        <v>1</v>
      </c>
    </row>
    <row r="18" spans="2:5" ht="17.25" thickBot="1" x14ac:dyDescent="0.3">
      <c r="B18" s="35"/>
      <c r="C18" s="35"/>
      <c r="D18" s="36" t="s">
        <v>35</v>
      </c>
      <c r="E18" s="35"/>
    </row>
    <row r="19" spans="2:5" ht="25.5" customHeight="1" thickBot="1" x14ac:dyDescent="0.3">
      <c r="B19" s="23" t="s">
        <v>39</v>
      </c>
      <c r="C19" s="24"/>
      <c r="D19" s="37">
        <v>433367000000</v>
      </c>
      <c r="E19" s="25"/>
    </row>
    <row r="20" spans="2:5" ht="33.75" thickBot="1" x14ac:dyDescent="0.3">
      <c r="B20" s="17" t="s">
        <v>36</v>
      </c>
      <c r="C20" s="18" t="s">
        <v>0</v>
      </c>
      <c r="D20" s="20">
        <v>1289640639</v>
      </c>
      <c r="E20" s="22">
        <f>+D20/D19</f>
        <v>2.9758625806764242E-3</v>
      </c>
    </row>
    <row r="21" spans="2:5" ht="33.75" thickBot="1" x14ac:dyDescent="0.3">
      <c r="B21" s="17" t="s">
        <v>38</v>
      </c>
      <c r="C21" s="18" t="s">
        <v>37</v>
      </c>
      <c r="D21" s="20">
        <v>610000000</v>
      </c>
      <c r="E21" s="22">
        <f>+D21/D19</f>
        <v>1.4075829493247064E-3</v>
      </c>
    </row>
  </sheetData>
  <mergeCells count="11">
    <mergeCell ref="B16:E16"/>
    <mergeCell ref="B17:B18"/>
    <mergeCell ref="C17:C18"/>
    <mergeCell ref="E17:E18"/>
    <mergeCell ref="B10:E10"/>
    <mergeCell ref="B11:B12"/>
    <mergeCell ref="C11:C12"/>
    <mergeCell ref="E11:E12"/>
    <mergeCell ref="E13:E14"/>
    <mergeCell ref="B13:C13"/>
    <mergeCell ref="B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3CEA9-541C-434C-9768-4309E402B022}">
  <dimension ref="F5:P22"/>
  <sheetViews>
    <sheetView topLeftCell="A17" workbookViewId="0">
      <selection activeCell="C21" sqref="C21"/>
    </sheetView>
  </sheetViews>
  <sheetFormatPr baseColWidth="10" defaultRowHeight="15" x14ac:dyDescent="0.25"/>
  <cols>
    <col min="6" max="6" width="26.42578125" customWidth="1"/>
    <col min="7" max="7" width="15" customWidth="1"/>
    <col min="8" max="8" width="15.85546875" customWidth="1"/>
    <col min="9" max="9" width="11.5703125" bestFit="1" customWidth="1"/>
    <col min="10" max="10" width="13" customWidth="1"/>
    <col min="11" max="11" width="15.5703125" customWidth="1"/>
    <col min="12" max="12" width="11.5703125" bestFit="1" customWidth="1"/>
    <col min="13" max="13" width="14" customWidth="1"/>
    <col min="14" max="14" width="11.5703125" bestFit="1" customWidth="1"/>
  </cols>
  <sheetData>
    <row r="5" spans="6:16" x14ac:dyDescent="0.25">
      <c r="F5" s="2"/>
      <c r="G5" s="2"/>
      <c r="H5" s="2"/>
      <c r="I5" s="2"/>
      <c r="J5" s="2"/>
      <c r="K5" s="2"/>
      <c r="L5" s="2"/>
      <c r="M5" s="16"/>
      <c r="N5" s="16"/>
    </row>
    <row r="6" spans="6:16" x14ac:dyDescent="0.25">
      <c r="F6" s="38" t="s">
        <v>26</v>
      </c>
      <c r="G6" s="38"/>
      <c r="H6" s="38"/>
      <c r="I6" s="38"/>
      <c r="J6" s="38"/>
      <c r="K6" s="38"/>
      <c r="L6" s="38"/>
      <c r="M6" s="38"/>
      <c r="N6" s="38"/>
    </row>
    <row r="7" spans="6:16" x14ac:dyDescent="0.25">
      <c r="F7" s="38" t="s">
        <v>2</v>
      </c>
      <c r="G7" s="38" t="s">
        <v>22</v>
      </c>
      <c r="H7" s="38" t="s">
        <v>23</v>
      </c>
      <c r="I7" s="38" t="s">
        <v>4</v>
      </c>
      <c r="J7" s="38" t="s">
        <v>5</v>
      </c>
      <c r="K7" s="38" t="s">
        <v>24</v>
      </c>
      <c r="L7" s="38"/>
      <c r="M7" s="38" t="s">
        <v>25</v>
      </c>
      <c r="N7" s="38"/>
    </row>
    <row r="8" spans="6:16" x14ac:dyDescent="0.25">
      <c r="F8" s="38"/>
      <c r="G8" s="38"/>
      <c r="H8" s="38"/>
      <c r="I8" s="38"/>
      <c r="J8" s="38"/>
      <c r="K8" s="39" t="s">
        <v>6</v>
      </c>
      <c r="L8" s="39" t="s">
        <v>7</v>
      </c>
      <c r="M8" s="39" t="s">
        <v>6</v>
      </c>
      <c r="N8" s="39" t="s">
        <v>7</v>
      </c>
    </row>
    <row r="9" spans="6:16" x14ac:dyDescent="0.25">
      <c r="F9" s="39" t="s">
        <v>8</v>
      </c>
      <c r="G9" s="40">
        <f>SUM(G10:G14)</f>
        <v>285535</v>
      </c>
      <c r="H9" s="40">
        <f>SUM(H10:H14)</f>
        <v>297349</v>
      </c>
      <c r="I9" s="41">
        <f>+H9/$H$22</f>
        <v>0.89167338885007186</v>
      </c>
      <c r="J9" s="40">
        <f>SUM(J10:J14)</f>
        <v>18163</v>
      </c>
      <c r="K9" s="40">
        <f>SUM(K10:K14)</f>
        <v>257033</v>
      </c>
      <c r="L9" s="41">
        <f>+K9/H9</f>
        <v>0.86441521579019942</v>
      </c>
      <c r="M9" s="40">
        <f>SUM(M10:M14)</f>
        <v>253919</v>
      </c>
      <c r="N9" s="41">
        <f>+M9/H9</f>
        <v>0.85394267342415819</v>
      </c>
      <c r="P9" s="1">
        <f>+M9/H9</f>
        <v>0.85394267342415819</v>
      </c>
    </row>
    <row r="10" spans="6:16" x14ac:dyDescent="0.25">
      <c r="F10" s="3" t="s">
        <v>11</v>
      </c>
      <c r="G10" s="4">
        <v>227928</v>
      </c>
      <c r="H10" s="4">
        <v>239740</v>
      </c>
      <c r="I10" s="5">
        <f t="shared" ref="I10:I14" si="0">+H10/$H$22</f>
        <v>0.71891877303409868</v>
      </c>
      <c r="J10" s="4">
        <v>11943</v>
      </c>
      <c r="K10" s="4">
        <v>207971</v>
      </c>
      <c r="L10" s="5">
        <f t="shared" ref="L10:L14" si="1">+K10/H10</f>
        <v>0.86748560941019437</v>
      </c>
      <c r="M10" s="4">
        <v>207924</v>
      </c>
      <c r="N10" s="5">
        <f t="shared" ref="N10:N14" si="2">+M10/H10</f>
        <v>0.86728956369400179</v>
      </c>
      <c r="P10" s="1">
        <f t="shared" ref="P10:P21" si="3">+M10/H10</f>
        <v>0.86728956369400179</v>
      </c>
    </row>
    <row r="11" spans="6:16" x14ac:dyDescent="0.25">
      <c r="F11" s="6" t="s">
        <v>12</v>
      </c>
      <c r="G11" s="4">
        <v>15661</v>
      </c>
      <c r="H11" s="4">
        <v>15662</v>
      </c>
      <c r="I11" s="5">
        <f t="shared" si="0"/>
        <v>4.6966321111454302E-2</v>
      </c>
      <c r="J11" s="7">
        <v>0</v>
      </c>
      <c r="K11" s="4">
        <v>15142</v>
      </c>
      <c r="L11" s="5">
        <f t="shared" si="1"/>
        <v>0.96679862086578983</v>
      </c>
      <c r="M11" s="4">
        <v>12075</v>
      </c>
      <c r="N11" s="5">
        <f t="shared" si="2"/>
        <v>0.77097433277997707</v>
      </c>
      <c r="P11" s="1">
        <f t="shared" si="3"/>
        <v>0.77097433277997707</v>
      </c>
    </row>
    <row r="12" spans="6:16" x14ac:dyDescent="0.25">
      <c r="F12" s="6" t="s">
        <v>13</v>
      </c>
      <c r="G12" s="4">
        <v>41041</v>
      </c>
      <c r="H12" s="4">
        <v>41042</v>
      </c>
      <c r="I12" s="5">
        <f t="shared" si="0"/>
        <v>0.12307443181307032</v>
      </c>
      <c r="J12" s="4">
        <v>6220</v>
      </c>
      <c r="K12" s="4">
        <v>33181</v>
      </c>
      <c r="L12" s="5">
        <f t="shared" si="1"/>
        <v>0.80846449978071244</v>
      </c>
      <c r="M12" s="4">
        <v>33181</v>
      </c>
      <c r="N12" s="5">
        <f t="shared" si="2"/>
        <v>0.80846449978071244</v>
      </c>
      <c r="P12" s="1">
        <f t="shared" si="3"/>
        <v>0.80846449978071244</v>
      </c>
    </row>
    <row r="13" spans="6:16" x14ac:dyDescent="0.25">
      <c r="F13" s="3" t="s">
        <v>14</v>
      </c>
      <c r="G13" s="4">
        <v>859</v>
      </c>
      <c r="H13" s="4">
        <v>859</v>
      </c>
      <c r="I13" s="5">
        <f t="shared" si="0"/>
        <v>2.5759206892312122E-3</v>
      </c>
      <c r="J13" s="4"/>
      <c r="K13" s="4">
        <v>693</v>
      </c>
      <c r="L13" s="5">
        <f t="shared" si="1"/>
        <v>0.80675203725261935</v>
      </c>
      <c r="M13" s="4">
        <v>693</v>
      </c>
      <c r="N13" s="5">
        <f t="shared" si="2"/>
        <v>0.80675203725261935</v>
      </c>
      <c r="P13" s="1">
        <f t="shared" si="3"/>
        <v>0.80675203725261935</v>
      </c>
    </row>
    <row r="14" spans="6:16" x14ac:dyDescent="0.25">
      <c r="F14" s="6" t="s">
        <v>15</v>
      </c>
      <c r="G14" s="4">
        <v>46</v>
      </c>
      <c r="H14" s="4">
        <v>46</v>
      </c>
      <c r="I14" s="5">
        <f t="shared" si="0"/>
        <v>1.3794220221727095E-4</v>
      </c>
      <c r="J14" s="7">
        <v>0</v>
      </c>
      <c r="K14" s="4">
        <v>46</v>
      </c>
      <c r="L14" s="5">
        <f t="shared" si="1"/>
        <v>1</v>
      </c>
      <c r="M14" s="4">
        <v>46</v>
      </c>
      <c r="N14" s="5">
        <f t="shared" si="2"/>
        <v>1</v>
      </c>
      <c r="P14" s="1">
        <f t="shared" si="3"/>
        <v>1</v>
      </c>
    </row>
    <row r="15" spans="6:16" x14ac:dyDescent="0.25">
      <c r="F15" s="42" t="s">
        <v>9</v>
      </c>
      <c r="G15" s="43">
        <f>SUM(G16:G21)</f>
        <v>36126</v>
      </c>
      <c r="H15" s="43">
        <f>SUM(H16:H21)</f>
        <v>36124</v>
      </c>
      <c r="I15" s="44">
        <f>+H15/$H$22</f>
        <v>0.10832661114992818</v>
      </c>
      <c r="J15" s="43">
        <f>SUM(J16:J21)</f>
        <v>0</v>
      </c>
      <c r="K15" s="43">
        <f>SUM(K16:K21)</f>
        <v>34287</v>
      </c>
      <c r="L15" s="45">
        <f t="shared" ref="L15:L22" si="4">+K15/H15</f>
        <v>0.94914738124238729</v>
      </c>
      <c r="M15" s="43">
        <f>SUM(M16:M21)</f>
        <v>31147</v>
      </c>
      <c r="N15" s="45">
        <f>+M15/H15</f>
        <v>0.8622245598494076</v>
      </c>
      <c r="P15" s="1">
        <f t="shared" si="3"/>
        <v>0.8622245598494076</v>
      </c>
    </row>
    <row r="16" spans="6:16" ht="78.75" x14ac:dyDescent="0.25">
      <c r="F16" s="8" t="s">
        <v>16</v>
      </c>
      <c r="G16" s="4">
        <v>2724</v>
      </c>
      <c r="H16" s="4">
        <v>2724</v>
      </c>
      <c r="I16" s="9">
        <f t="shared" ref="I16:I21" si="5">+H16/$H$22</f>
        <v>8.1685773660836111E-3</v>
      </c>
      <c r="J16" s="10">
        <v>0</v>
      </c>
      <c r="K16" s="4">
        <v>2309</v>
      </c>
      <c r="L16" s="5">
        <f t="shared" si="4"/>
        <v>0.8476505139500734</v>
      </c>
      <c r="M16" s="4">
        <v>1778</v>
      </c>
      <c r="N16" s="5">
        <f t="shared" ref="N16:N21" si="6">+M16/H16</f>
        <v>0.65271659324522757</v>
      </c>
      <c r="P16" s="1">
        <f t="shared" si="3"/>
        <v>0.65271659324522757</v>
      </c>
    </row>
    <row r="17" spans="6:16" ht="67.5" x14ac:dyDescent="0.25">
      <c r="F17" s="8" t="s">
        <v>17</v>
      </c>
      <c r="G17" s="4">
        <v>26261</v>
      </c>
      <c r="H17" s="4">
        <v>26261</v>
      </c>
      <c r="I17" s="9">
        <f t="shared" si="5"/>
        <v>7.8750003748429415E-2</v>
      </c>
      <c r="J17" s="10">
        <v>0</v>
      </c>
      <c r="K17" s="4">
        <v>25332</v>
      </c>
      <c r="L17" s="5">
        <f t="shared" si="4"/>
        <v>0.96462434789231177</v>
      </c>
      <c r="M17" s="4">
        <v>23261</v>
      </c>
      <c r="N17" s="5">
        <f t="shared" si="6"/>
        <v>0.88576215681047943</v>
      </c>
      <c r="P17" s="1">
        <f t="shared" si="3"/>
        <v>0.88576215681047943</v>
      </c>
    </row>
    <row r="18" spans="6:16" ht="67.5" x14ac:dyDescent="0.25">
      <c r="F18" s="8" t="s">
        <v>18</v>
      </c>
      <c r="G18" s="4">
        <v>2096</v>
      </c>
      <c r="H18" s="4">
        <v>2922</v>
      </c>
      <c r="I18" s="9">
        <f t="shared" si="5"/>
        <v>8.7623285843231678E-3</v>
      </c>
      <c r="J18" s="10">
        <v>0</v>
      </c>
      <c r="K18" s="4">
        <v>2849</v>
      </c>
      <c r="L18" s="5">
        <f t="shared" si="4"/>
        <v>0.97501711156741955</v>
      </c>
      <c r="M18" s="4">
        <v>2846</v>
      </c>
      <c r="N18" s="5">
        <f t="shared" si="6"/>
        <v>0.97399041752224502</v>
      </c>
      <c r="P18" s="1">
        <f t="shared" si="3"/>
        <v>0.97399041752224502</v>
      </c>
    </row>
    <row r="19" spans="6:16" ht="56.25" x14ac:dyDescent="0.25">
      <c r="F19" s="8" t="s">
        <v>19</v>
      </c>
      <c r="G19" s="4">
        <v>2369</v>
      </c>
      <c r="H19" s="4">
        <v>1976</v>
      </c>
      <c r="I19" s="9">
        <f t="shared" si="5"/>
        <v>5.9255172082897265E-3</v>
      </c>
      <c r="J19" s="10">
        <v>0</v>
      </c>
      <c r="K19" s="4">
        <v>1685</v>
      </c>
      <c r="L19" s="5">
        <f t="shared" si="4"/>
        <v>0.85273279352226716</v>
      </c>
      <c r="M19" s="4">
        <v>1200</v>
      </c>
      <c r="N19" s="5">
        <f t="shared" si="6"/>
        <v>0.60728744939271251</v>
      </c>
      <c r="P19" s="1">
        <f t="shared" si="3"/>
        <v>0.60728744939271251</v>
      </c>
    </row>
    <row r="20" spans="6:16" ht="67.5" x14ac:dyDescent="0.25">
      <c r="F20" s="8" t="s">
        <v>20</v>
      </c>
      <c r="G20" s="4">
        <v>616</v>
      </c>
      <c r="H20" s="4">
        <v>616</v>
      </c>
      <c r="I20" s="9">
        <f t="shared" si="5"/>
        <v>1.8472260123008459E-3</v>
      </c>
      <c r="J20" s="4">
        <v>0</v>
      </c>
      <c r="K20" s="4">
        <v>608</v>
      </c>
      <c r="L20" s="5">
        <f t="shared" si="4"/>
        <v>0.98701298701298701</v>
      </c>
      <c r="M20" s="4">
        <v>608</v>
      </c>
      <c r="N20" s="5">
        <f t="shared" si="6"/>
        <v>0.98701298701298701</v>
      </c>
      <c r="P20" s="1">
        <f t="shared" si="3"/>
        <v>0.98701298701298701</v>
      </c>
    </row>
    <row r="21" spans="6:16" ht="78.75" x14ac:dyDescent="0.25">
      <c r="F21" s="8" t="s">
        <v>21</v>
      </c>
      <c r="G21" s="4">
        <v>2060</v>
      </c>
      <c r="H21" s="4">
        <v>1625</v>
      </c>
      <c r="I21" s="9">
        <f t="shared" si="5"/>
        <v>4.8729582305014202E-3</v>
      </c>
      <c r="J21" s="7">
        <v>0</v>
      </c>
      <c r="K21" s="4">
        <v>1504</v>
      </c>
      <c r="L21" s="5">
        <f t="shared" si="4"/>
        <v>0.92553846153846153</v>
      </c>
      <c r="M21" s="4">
        <v>1454</v>
      </c>
      <c r="N21" s="5">
        <f t="shared" si="6"/>
        <v>0.89476923076923076</v>
      </c>
      <c r="P21" s="1">
        <f t="shared" si="3"/>
        <v>0.89476923076923076</v>
      </c>
    </row>
    <row r="22" spans="6:16" ht="19.5" customHeight="1" x14ac:dyDescent="0.25">
      <c r="F22" s="39" t="s">
        <v>10</v>
      </c>
      <c r="G22" s="40">
        <f>+G15+G9</f>
        <v>321661</v>
      </c>
      <c r="H22" s="40">
        <f t="shared" ref="H22:K22" si="7">+H15+H9</f>
        <v>333473</v>
      </c>
      <c r="I22" s="46">
        <f t="shared" si="7"/>
        <v>1</v>
      </c>
      <c r="J22" s="40">
        <f t="shared" si="7"/>
        <v>18163</v>
      </c>
      <c r="K22" s="40">
        <f t="shared" si="7"/>
        <v>291320</v>
      </c>
      <c r="L22" s="46">
        <f t="shared" si="4"/>
        <v>0.8735939641290299</v>
      </c>
      <c r="M22" s="40">
        <f>+M15+M9</f>
        <v>285066</v>
      </c>
      <c r="N22" s="41">
        <f>+M22/H22</f>
        <v>0.85483982211453402</v>
      </c>
      <c r="P22" s="1">
        <f>+M22/H22</f>
        <v>0.85483982211453402</v>
      </c>
    </row>
  </sheetData>
  <mergeCells count="9">
    <mergeCell ref="M5:N5"/>
    <mergeCell ref="F6:N6"/>
    <mergeCell ref="F7:F8"/>
    <mergeCell ref="G7:G8"/>
    <mergeCell ref="H7:H8"/>
    <mergeCell ref="I7:I8"/>
    <mergeCell ref="J7:J8"/>
    <mergeCell ref="K7:L7"/>
    <mergeCell ref="M7:N7"/>
  </mergeCells>
  <pageMargins left="0.7" right="0.7" top="0.75" bottom="0.75" header="0.3" footer="0.3"/>
  <ignoredErrors>
    <ignoredError sqref="G9 J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DE0CC-F17A-41B2-9F03-8D99CCAA7DC2}">
  <dimension ref="F5:N22"/>
  <sheetViews>
    <sheetView topLeftCell="A20" workbookViewId="0">
      <selection activeCell="N22" sqref="F22:N22"/>
    </sheetView>
  </sheetViews>
  <sheetFormatPr baseColWidth="10" defaultRowHeight="15" x14ac:dyDescent="0.25"/>
  <cols>
    <col min="6" max="6" width="26.42578125" customWidth="1"/>
    <col min="7" max="7" width="15" customWidth="1"/>
    <col min="8" max="8" width="15.85546875" customWidth="1"/>
    <col min="9" max="9" width="11.5703125" bestFit="1" customWidth="1"/>
    <col min="10" max="10" width="13" customWidth="1"/>
    <col min="11" max="11" width="15.5703125" customWidth="1"/>
    <col min="12" max="12" width="11.5703125" bestFit="1" customWidth="1"/>
    <col min="13" max="13" width="14" customWidth="1"/>
    <col min="14" max="14" width="11.5703125" bestFit="1" customWidth="1"/>
  </cols>
  <sheetData>
    <row r="5" spans="6:14" x14ac:dyDescent="0.25">
      <c r="F5" s="2"/>
      <c r="G5" s="2"/>
      <c r="H5" s="2"/>
      <c r="I5" s="2"/>
      <c r="J5" s="2"/>
      <c r="K5" s="2"/>
      <c r="L5" s="2"/>
      <c r="M5" s="16"/>
      <c r="N5" s="16"/>
    </row>
    <row r="6" spans="6:14" x14ac:dyDescent="0.25">
      <c r="F6" s="38" t="s">
        <v>27</v>
      </c>
      <c r="G6" s="38"/>
      <c r="H6" s="38"/>
      <c r="I6" s="38"/>
      <c r="J6" s="38"/>
      <c r="K6" s="38"/>
      <c r="L6" s="38"/>
      <c r="M6" s="38"/>
      <c r="N6" s="38"/>
    </row>
    <row r="7" spans="6:14" x14ac:dyDescent="0.25">
      <c r="F7" s="38" t="s">
        <v>2</v>
      </c>
      <c r="G7" s="38" t="s">
        <v>22</v>
      </c>
      <c r="H7" s="38" t="s">
        <v>23</v>
      </c>
      <c r="I7" s="38" t="s">
        <v>4</v>
      </c>
      <c r="J7" s="38" t="s">
        <v>5</v>
      </c>
      <c r="K7" s="38" t="s">
        <v>24</v>
      </c>
      <c r="L7" s="38"/>
      <c r="M7" s="38" t="s">
        <v>25</v>
      </c>
      <c r="N7" s="38"/>
    </row>
    <row r="8" spans="6:14" x14ac:dyDescent="0.25">
      <c r="F8" s="38"/>
      <c r="G8" s="38"/>
      <c r="H8" s="38"/>
      <c r="I8" s="38"/>
      <c r="J8" s="38"/>
      <c r="K8" s="39" t="s">
        <v>6</v>
      </c>
      <c r="L8" s="39" t="s">
        <v>7</v>
      </c>
      <c r="M8" s="39" t="s">
        <v>6</v>
      </c>
      <c r="N8" s="39" t="s">
        <v>7</v>
      </c>
    </row>
    <row r="9" spans="6:14" x14ac:dyDescent="0.25">
      <c r="F9" s="39" t="s">
        <v>8</v>
      </c>
      <c r="G9" s="40">
        <f>SUM(G10:G13)</f>
        <v>383586</v>
      </c>
      <c r="H9" s="40">
        <f>SUM(H10:H13)</f>
        <v>383586</v>
      </c>
      <c r="I9" s="41">
        <f t="shared" ref="I9:I14" si="0">+H9/$H$22</f>
        <v>0.88512969376994555</v>
      </c>
      <c r="J9" s="40">
        <f>SUM(J10:J13)</f>
        <v>66291</v>
      </c>
      <c r="K9" s="40">
        <f>SUM(K10:K13)</f>
        <v>162553</v>
      </c>
      <c r="L9" s="41">
        <f>+K9/H9</f>
        <v>0.42377198333620103</v>
      </c>
      <c r="M9" s="40">
        <f>SUM(M10:M13)</f>
        <v>157587</v>
      </c>
      <c r="N9" s="41">
        <f>+M9/H9</f>
        <v>0.41082573399446276</v>
      </c>
    </row>
    <row r="10" spans="6:14" x14ac:dyDescent="0.25">
      <c r="F10" s="3" t="s">
        <v>11</v>
      </c>
      <c r="G10" s="4">
        <v>266083</v>
      </c>
      <c r="H10" s="4">
        <v>266083</v>
      </c>
      <c r="I10" s="5">
        <f t="shared" si="0"/>
        <v>0.61398999000846854</v>
      </c>
      <c r="J10" s="4">
        <v>6883</v>
      </c>
      <c r="K10" s="4">
        <v>128219</v>
      </c>
      <c r="L10" s="5">
        <f t="shared" ref="L10:L13" si="1">+K10/H10</f>
        <v>0.48187595599869215</v>
      </c>
      <c r="M10" s="4">
        <v>128202</v>
      </c>
      <c r="N10" s="5">
        <f t="shared" ref="N10:N13" si="2">+M10/H10</f>
        <v>0.48181206615980726</v>
      </c>
    </row>
    <row r="11" spans="6:14" x14ac:dyDescent="0.25">
      <c r="F11" s="6" t="s">
        <v>12</v>
      </c>
      <c r="G11" s="4">
        <v>17698</v>
      </c>
      <c r="H11" s="4">
        <v>17698</v>
      </c>
      <c r="I11" s="5">
        <f t="shared" si="0"/>
        <v>4.0838365634669922E-2</v>
      </c>
      <c r="J11" s="7">
        <v>0</v>
      </c>
      <c r="K11" s="4">
        <v>12010</v>
      </c>
      <c r="L11" s="5">
        <f t="shared" si="1"/>
        <v>0.67860775228839421</v>
      </c>
      <c r="M11" s="4">
        <v>7063</v>
      </c>
      <c r="N11" s="5">
        <f t="shared" si="2"/>
        <v>0.39908464233246693</v>
      </c>
    </row>
    <row r="12" spans="6:14" x14ac:dyDescent="0.25">
      <c r="F12" s="6" t="s">
        <v>13</v>
      </c>
      <c r="G12" s="4">
        <v>98930</v>
      </c>
      <c r="H12" s="4">
        <v>98930</v>
      </c>
      <c r="I12" s="5">
        <f t="shared" si="0"/>
        <v>0.22828226422408721</v>
      </c>
      <c r="J12" s="4">
        <v>59408</v>
      </c>
      <c r="K12" s="4">
        <v>22194</v>
      </c>
      <c r="L12" s="5">
        <f t="shared" si="1"/>
        <v>0.22434044273728898</v>
      </c>
      <c r="M12" s="4">
        <v>22194</v>
      </c>
      <c r="N12" s="5">
        <f t="shared" si="2"/>
        <v>0.22434044273728898</v>
      </c>
    </row>
    <row r="13" spans="6:14" x14ac:dyDescent="0.25">
      <c r="F13" s="3" t="s">
        <v>14</v>
      </c>
      <c r="G13" s="4">
        <v>875</v>
      </c>
      <c r="H13" s="4">
        <v>875</v>
      </c>
      <c r="I13" s="5">
        <f t="shared" si="0"/>
        <v>2.0190739027198656E-3</v>
      </c>
      <c r="J13" s="4">
        <v>0</v>
      </c>
      <c r="K13" s="4">
        <v>130</v>
      </c>
      <c r="L13" s="5">
        <f t="shared" si="1"/>
        <v>0.14857142857142858</v>
      </c>
      <c r="M13" s="4">
        <v>128</v>
      </c>
      <c r="N13" s="5">
        <f t="shared" si="2"/>
        <v>0.1462857142857143</v>
      </c>
    </row>
    <row r="14" spans="6:14" x14ac:dyDescent="0.25">
      <c r="F14" s="39" t="s">
        <v>9</v>
      </c>
      <c r="G14" s="40">
        <f>SUM(G15:G21)</f>
        <v>49781</v>
      </c>
      <c r="H14" s="40">
        <f>SUM(H15:H21)</f>
        <v>49781</v>
      </c>
      <c r="I14" s="46">
        <f t="shared" si="0"/>
        <v>0.11487030623005444</v>
      </c>
      <c r="J14" s="40">
        <f>SUM(J15:J21)</f>
        <v>0</v>
      </c>
      <c r="K14" s="40">
        <f>SUM(K15:K21)</f>
        <v>29781</v>
      </c>
      <c r="L14" s="41">
        <f t="shared" ref="L14:L22" si="3">+K14/H14</f>
        <v>0.59824029248106703</v>
      </c>
      <c r="M14" s="40">
        <f>SUM(M15:M21)</f>
        <v>16688</v>
      </c>
      <c r="N14" s="41">
        <f>+M14/H14</f>
        <v>0.33522829995379766</v>
      </c>
    </row>
    <row r="15" spans="6:14" ht="78.75" x14ac:dyDescent="0.25">
      <c r="F15" s="8" t="s">
        <v>16</v>
      </c>
      <c r="G15" s="4">
        <v>2990</v>
      </c>
      <c r="H15" s="4">
        <v>2990</v>
      </c>
      <c r="I15" s="9">
        <f t="shared" ref="I15:I21" si="4">+H15/$H$22</f>
        <v>6.8994639647227407E-3</v>
      </c>
      <c r="J15" s="10">
        <v>0</v>
      </c>
      <c r="K15" s="4">
        <v>1273</v>
      </c>
      <c r="L15" s="5">
        <f t="shared" si="3"/>
        <v>0.42575250836120404</v>
      </c>
      <c r="M15" s="4">
        <v>611</v>
      </c>
      <c r="N15" s="5">
        <f t="shared" ref="N15:N21" si="5">+M15/H15</f>
        <v>0.20434782608695654</v>
      </c>
    </row>
    <row r="16" spans="6:14" ht="48.75" customHeight="1" x14ac:dyDescent="0.25">
      <c r="F16" s="8" t="s">
        <v>28</v>
      </c>
      <c r="G16" s="4">
        <v>1000</v>
      </c>
      <c r="H16" s="4">
        <v>1000</v>
      </c>
      <c r="I16" s="9">
        <f t="shared" si="4"/>
        <v>2.3075130316798464E-3</v>
      </c>
      <c r="J16" s="10">
        <v>0</v>
      </c>
      <c r="K16" s="4">
        <v>0</v>
      </c>
      <c r="L16" s="5">
        <f t="shared" si="3"/>
        <v>0</v>
      </c>
      <c r="M16" s="4">
        <v>0</v>
      </c>
      <c r="N16" s="5">
        <f t="shared" si="5"/>
        <v>0</v>
      </c>
    </row>
    <row r="17" spans="6:14" ht="67.5" x14ac:dyDescent="0.25">
      <c r="F17" s="8" t="s">
        <v>17</v>
      </c>
      <c r="G17" s="4">
        <v>36783</v>
      </c>
      <c r="H17" s="4">
        <v>36783</v>
      </c>
      <c r="I17" s="9">
        <f t="shared" si="4"/>
        <v>8.4877251844279786E-2</v>
      </c>
      <c r="J17" s="10">
        <v>0</v>
      </c>
      <c r="K17" s="4">
        <v>22924</v>
      </c>
      <c r="L17" s="5">
        <f t="shared" si="3"/>
        <v>0.62322268439224637</v>
      </c>
      <c r="M17" s="4">
        <v>13358</v>
      </c>
      <c r="N17" s="5">
        <f t="shared" si="5"/>
        <v>0.36315689312997851</v>
      </c>
    </row>
    <row r="18" spans="6:14" ht="67.5" x14ac:dyDescent="0.25">
      <c r="F18" s="8" t="s">
        <v>18</v>
      </c>
      <c r="G18" s="4">
        <v>2250</v>
      </c>
      <c r="H18" s="4">
        <v>450</v>
      </c>
      <c r="I18" s="9">
        <f t="shared" si="4"/>
        <v>1.0383808642559309E-3</v>
      </c>
      <c r="J18" s="10">
        <v>0</v>
      </c>
      <c r="K18" s="4">
        <v>194</v>
      </c>
      <c r="L18" s="5">
        <f t="shared" si="3"/>
        <v>0.43111111111111111</v>
      </c>
      <c r="M18" s="4">
        <v>183</v>
      </c>
      <c r="N18" s="5">
        <f t="shared" si="5"/>
        <v>0.40666666666666668</v>
      </c>
    </row>
    <row r="19" spans="6:14" ht="56.25" x14ac:dyDescent="0.25">
      <c r="F19" s="8" t="s">
        <v>19</v>
      </c>
      <c r="G19" s="4">
        <v>2530</v>
      </c>
      <c r="H19" s="4">
        <v>4330</v>
      </c>
      <c r="I19" s="9">
        <f t="shared" si="4"/>
        <v>9.9915314271737353E-3</v>
      </c>
      <c r="J19" s="10">
        <v>0</v>
      </c>
      <c r="K19" s="4">
        <v>1823</v>
      </c>
      <c r="L19" s="5">
        <f t="shared" si="3"/>
        <v>0.4210161662817552</v>
      </c>
      <c r="M19" s="4">
        <v>628</v>
      </c>
      <c r="N19" s="5">
        <f t="shared" si="5"/>
        <v>0.14503464203233257</v>
      </c>
    </row>
    <row r="20" spans="6:14" ht="67.5" x14ac:dyDescent="0.25">
      <c r="F20" s="8" t="s">
        <v>20</v>
      </c>
      <c r="G20" s="4">
        <v>629</v>
      </c>
      <c r="H20" s="4">
        <v>629</v>
      </c>
      <c r="I20" s="9">
        <f t="shared" si="4"/>
        <v>1.4514256969266233E-3</v>
      </c>
      <c r="J20" s="4">
        <v>0</v>
      </c>
      <c r="K20" s="4">
        <v>454</v>
      </c>
      <c r="L20" s="5">
        <f t="shared" si="3"/>
        <v>0.72178060413354528</v>
      </c>
      <c r="M20" s="4">
        <v>429</v>
      </c>
      <c r="N20" s="5">
        <f t="shared" si="5"/>
        <v>0.68203497615262321</v>
      </c>
    </row>
    <row r="21" spans="6:14" ht="78.75" x14ac:dyDescent="0.25">
      <c r="F21" s="8" t="s">
        <v>21</v>
      </c>
      <c r="G21" s="4">
        <v>3599</v>
      </c>
      <c r="H21" s="4">
        <v>3599</v>
      </c>
      <c r="I21" s="9">
        <f t="shared" si="4"/>
        <v>8.3047394010157677E-3</v>
      </c>
      <c r="J21" s="7">
        <v>0</v>
      </c>
      <c r="K21" s="4">
        <v>3113</v>
      </c>
      <c r="L21" s="5">
        <f t="shared" si="3"/>
        <v>0.86496248958043898</v>
      </c>
      <c r="M21" s="4">
        <v>1479</v>
      </c>
      <c r="N21" s="5">
        <f t="shared" si="5"/>
        <v>0.41094748541261461</v>
      </c>
    </row>
    <row r="22" spans="6:14" ht="19.5" customHeight="1" x14ac:dyDescent="0.25">
      <c r="F22" s="39" t="s">
        <v>10</v>
      </c>
      <c r="G22" s="40">
        <f>+G14+G9</f>
        <v>433367</v>
      </c>
      <c r="H22" s="40">
        <f>+H14+H9</f>
        <v>433367</v>
      </c>
      <c r="I22" s="46">
        <f>+I14+I9</f>
        <v>1</v>
      </c>
      <c r="J22" s="40">
        <f>+J14+J9</f>
        <v>66291</v>
      </c>
      <c r="K22" s="40">
        <f>+K14+K9</f>
        <v>192334</v>
      </c>
      <c r="L22" s="46">
        <f t="shared" si="3"/>
        <v>0.4438132114351116</v>
      </c>
      <c r="M22" s="40">
        <f>+M14+M9</f>
        <v>174275</v>
      </c>
      <c r="N22" s="41">
        <f>+M22/H22</f>
        <v>0.40214183359600525</v>
      </c>
    </row>
  </sheetData>
  <mergeCells count="9">
    <mergeCell ref="M5:N5"/>
    <mergeCell ref="F6:N6"/>
    <mergeCell ref="F7:F8"/>
    <mergeCell ref="G7:G8"/>
    <mergeCell ref="H7:H8"/>
    <mergeCell ref="I7:I8"/>
    <mergeCell ref="J7:J8"/>
    <mergeCell ref="K7:L7"/>
    <mergeCell ref="M7: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F5C5-0043-4611-B984-C6423A1C6A11}">
  <dimension ref="F6:I15"/>
  <sheetViews>
    <sheetView workbookViewId="0">
      <selection activeCell="G21" sqref="G21"/>
    </sheetView>
  </sheetViews>
  <sheetFormatPr baseColWidth="10" defaultRowHeight="15" x14ac:dyDescent="0.25"/>
  <cols>
    <col min="6" max="6" width="22.5703125" customWidth="1"/>
    <col min="7" max="7" width="21.28515625" customWidth="1"/>
    <col min="8" max="8" width="20" customWidth="1"/>
    <col min="9" max="9" width="22.28515625" customWidth="1"/>
  </cols>
  <sheetData>
    <row r="6" spans="6:9" ht="15.75" thickBot="1" x14ac:dyDescent="0.3"/>
    <row r="7" spans="6:9" ht="21.75" thickBot="1" x14ac:dyDescent="0.3">
      <c r="F7" s="47" t="s">
        <v>3</v>
      </c>
      <c r="G7" s="48" t="s">
        <v>29</v>
      </c>
      <c r="H7" s="49" t="s">
        <v>30</v>
      </c>
      <c r="I7" s="49" t="s">
        <v>1</v>
      </c>
    </row>
    <row r="8" spans="6:9" ht="21.75" thickBot="1" x14ac:dyDescent="0.3">
      <c r="F8" s="11" t="s">
        <v>11</v>
      </c>
      <c r="G8" s="12">
        <f>+'2023'!H10</f>
        <v>239740</v>
      </c>
      <c r="H8" s="12">
        <f>+'2023'!M10</f>
        <v>207924</v>
      </c>
      <c r="I8" s="13">
        <f>+H8/G8</f>
        <v>0.86728956369400179</v>
      </c>
    </row>
    <row r="9" spans="6:9" ht="15.75" thickBot="1" x14ac:dyDescent="0.3">
      <c r="F9" s="14" t="s">
        <v>12</v>
      </c>
      <c r="G9" s="12">
        <f>+'2023'!H11</f>
        <v>15662</v>
      </c>
      <c r="H9" s="12">
        <f>+'2023'!M11</f>
        <v>12075</v>
      </c>
      <c r="I9" s="13">
        <f t="shared" ref="I9:I15" si="0">+H9/G9</f>
        <v>0.77097433277997707</v>
      </c>
    </row>
    <row r="10" spans="6:9" ht="15.75" thickBot="1" x14ac:dyDescent="0.3">
      <c r="F10" s="14" t="s">
        <v>13</v>
      </c>
      <c r="G10" s="12">
        <f>+'2023'!H12</f>
        <v>41042</v>
      </c>
      <c r="H10" s="12">
        <f>+'2023'!M12</f>
        <v>33181</v>
      </c>
      <c r="I10" s="13">
        <f t="shared" si="0"/>
        <v>0.80846449978071244</v>
      </c>
    </row>
    <row r="11" spans="6:9" ht="32.25" thickBot="1" x14ac:dyDescent="0.3">
      <c r="F11" s="11" t="s">
        <v>14</v>
      </c>
      <c r="G11" s="15">
        <v>859</v>
      </c>
      <c r="H11" s="15">
        <v>693</v>
      </c>
      <c r="I11" s="13">
        <f t="shared" si="0"/>
        <v>0.80675203725261935</v>
      </c>
    </row>
    <row r="12" spans="6:9" ht="15.75" thickBot="1" x14ac:dyDescent="0.3">
      <c r="F12" s="14" t="s">
        <v>15</v>
      </c>
      <c r="G12" s="15">
        <v>46</v>
      </c>
      <c r="H12" s="15">
        <v>46</v>
      </c>
      <c r="I12" s="13">
        <f t="shared" si="0"/>
        <v>1</v>
      </c>
    </row>
    <row r="13" spans="6:9" ht="15.75" thickBot="1" x14ac:dyDescent="0.3">
      <c r="F13" s="53" t="s">
        <v>31</v>
      </c>
      <c r="G13" s="54">
        <f>SUM(G8:G12)</f>
        <v>297349</v>
      </c>
      <c r="H13" s="54">
        <f>SUM(H8:H12)</f>
        <v>253919</v>
      </c>
      <c r="I13" s="55">
        <f t="shared" si="0"/>
        <v>0.85394267342415819</v>
      </c>
    </row>
    <row r="14" spans="6:9" ht="15.75" thickBot="1" x14ac:dyDescent="0.3">
      <c r="F14" s="14" t="s">
        <v>32</v>
      </c>
      <c r="G14" s="12">
        <f>+'2023'!H15</f>
        <v>36124</v>
      </c>
      <c r="H14" s="12">
        <f>+'2023'!M15</f>
        <v>31147</v>
      </c>
      <c r="I14" s="13">
        <f t="shared" si="0"/>
        <v>0.8622245598494076</v>
      </c>
    </row>
    <row r="15" spans="6:9" ht="15.75" thickBot="1" x14ac:dyDescent="0.3">
      <c r="F15" s="53" t="s">
        <v>33</v>
      </c>
      <c r="G15" s="54">
        <f>+G13+G14</f>
        <v>333473</v>
      </c>
      <c r="H15" s="54">
        <f>+H13+H14</f>
        <v>285066</v>
      </c>
      <c r="I15" s="55">
        <f t="shared" si="0"/>
        <v>0.85483982211453402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09533-F0F6-43F0-B511-DE8AB10E475D}">
  <dimension ref="G6:J14"/>
  <sheetViews>
    <sheetView tabSelected="1" workbookViewId="0">
      <selection activeCell="G19" sqref="G19"/>
    </sheetView>
  </sheetViews>
  <sheetFormatPr baseColWidth="10" defaultRowHeight="15" x14ac:dyDescent="0.25"/>
  <cols>
    <col min="7" max="7" width="19.85546875" customWidth="1"/>
    <col min="8" max="9" width="18.5703125" customWidth="1"/>
    <col min="10" max="10" width="24.140625" customWidth="1"/>
  </cols>
  <sheetData>
    <row r="6" spans="7:10" ht="15.75" thickBot="1" x14ac:dyDescent="0.3"/>
    <row r="7" spans="7:10" ht="21.75" thickBot="1" x14ac:dyDescent="0.3">
      <c r="G7" s="47" t="s">
        <v>3</v>
      </c>
      <c r="H7" s="48" t="s">
        <v>29</v>
      </c>
      <c r="I7" s="49" t="s">
        <v>30</v>
      </c>
      <c r="J7" s="49" t="s">
        <v>1</v>
      </c>
    </row>
    <row r="8" spans="7:10" ht="21.75" thickBot="1" x14ac:dyDescent="0.3">
      <c r="G8" s="11" t="s">
        <v>11</v>
      </c>
      <c r="H8" s="12">
        <f>+'2024'!H10</f>
        <v>266083</v>
      </c>
      <c r="I8" s="12">
        <f>+'2024'!M10</f>
        <v>128202</v>
      </c>
      <c r="J8" s="13">
        <f>+I8/H8</f>
        <v>0.48181206615980726</v>
      </c>
    </row>
    <row r="9" spans="7:10" ht="15.75" thickBot="1" x14ac:dyDescent="0.3">
      <c r="G9" s="14" t="s">
        <v>12</v>
      </c>
      <c r="H9" s="12">
        <f>+'2024'!H11</f>
        <v>17698</v>
      </c>
      <c r="I9" s="12">
        <f>+'2024'!M11</f>
        <v>7063</v>
      </c>
      <c r="J9" s="13">
        <f t="shared" ref="J9:J14" si="0">+I9/H9</f>
        <v>0.39908464233246693</v>
      </c>
    </row>
    <row r="10" spans="7:10" ht="15.75" thickBot="1" x14ac:dyDescent="0.3">
      <c r="G10" s="14" t="s">
        <v>13</v>
      </c>
      <c r="H10" s="12">
        <f>+'2024'!H12</f>
        <v>98930</v>
      </c>
      <c r="I10" s="12">
        <f>+'2024'!M12</f>
        <v>22194</v>
      </c>
      <c r="J10" s="13">
        <f t="shared" si="0"/>
        <v>0.22434044273728898</v>
      </c>
    </row>
    <row r="11" spans="7:10" ht="21.75" thickBot="1" x14ac:dyDescent="0.3">
      <c r="G11" s="11" t="s">
        <v>14</v>
      </c>
      <c r="H11" s="12">
        <f>+'2024'!H13</f>
        <v>875</v>
      </c>
      <c r="I11" s="12">
        <f>+'2024'!M13</f>
        <v>128</v>
      </c>
      <c r="J11" s="13">
        <f t="shared" si="0"/>
        <v>0.1462857142857143</v>
      </c>
    </row>
    <row r="12" spans="7:10" ht="15.75" thickBot="1" x14ac:dyDescent="0.3">
      <c r="G12" s="50" t="s">
        <v>31</v>
      </c>
      <c r="H12" s="51">
        <f>SUM(H8:H11)</f>
        <v>383586</v>
      </c>
      <c r="I12" s="51">
        <f>SUM(I8:I11)</f>
        <v>157587</v>
      </c>
      <c r="J12" s="52">
        <f t="shared" si="0"/>
        <v>0.41082573399446276</v>
      </c>
    </row>
    <row r="13" spans="7:10" ht="15.75" thickBot="1" x14ac:dyDescent="0.3">
      <c r="G13" s="14" t="s">
        <v>32</v>
      </c>
      <c r="H13" s="12">
        <f>+'2024'!H14</f>
        <v>49781</v>
      </c>
      <c r="I13" s="12">
        <f>+'2024'!M14</f>
        <v>16688</v>
      </c>
      <c r="J13" s="13">
        <f t="shared" si="0"/>
        <v>0.33522829995379766</v>
      </c>
    </row>
    <row r="14" spans="7:10" ht="15.75" thickBot="1" x14ac:dyDescent="0.3">
      <c r="G14" s="53" t="s">
        <v>33</v>
      </c>
      <c r="H14" s="54">
        <f>+H12+H13</f>
        <v>433367</v>
      </c>
      <c r="I14" s="54">
        <f>+I12+I13</f>
        <v>174275</v>
      </c>
      <c r="J14" s="55">
        <f t="shared" si="0"/>
        <v>0.40214183359600525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2023</vt:lpstr>
      <vt:lpstr>2024</vt:lpstr>
      <vt:lpstr>Hoja5</vt:lpstr>
      <vt:lpstr>Hoja6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Fernando Garzon Rodriguez</dc:creator>
  <cp:lastModifiedBy>Manuel Humberto Sema Rodriguez</cp:lastModifiedBy>
  <dcterms:created xsi:type="dcterms:W3CDTF">2024-08-16T16:37:56Z</dcterms:created>
  <dcterms:modified xsi:type="dcterms:W3CDTF">2024-08-17T01:08:26Z</dcterms:modified>
</cp:coreProperties>
</file>