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d.docs.live.net/34df0ecb6aa928e8/Documentos/Ministerio del Interior/Proposiciones/Id 308979 - Proposición No. 53 - Representante Juan Loreto Gomez/"/>
    </mc:Choice>
  </mc:AlternateContent>
  <xr:revisionPtr revIDLastSave="5" documentId="13_ncr:1_{41F2646D-426E-495F-99D0-C502A06F10E4}" xr6:coauthVersionLast="47" xr6:coauthVersionMax="47" xr10:uidLastSave="{36F392E3-76C7-4777-957F-1648EF86D5D4}"/>
  <bookViews>
    <workbookView xWindow="-108" yWindow="-108" windowWidth="23256" windowHeight="12456" xr2:uid="{97D2CB40-A28E-4F22-AF7A-090F37B8B367}"/>
  </bookViews>
  <sheets>
    <sheet name="MININTERIOR" sheetId="5" r:id="rId1"/>
  </sheets>
  <externalReferences>
    <externalReference r:id="rId2"/>
    <externalReference r:id="rId3"/>
  </externalReferences>
  <definedNames>
    <definedName name="_xlnm._FilterDatabase" localSheetId="0" hidden="1">MININTERIOR!$A$7:$WTM$7</definedName>
    <definedName name="año">[1]Listas!$M$2:$M$8</definedName>
    <definedName name="_xlnm.Print_Area" localSheetId="0">MININTERIOR!$A$1:$E$129</definedName>
    <definedName name="Cuenta">[1]Listas!$I$2:$I$5</definedName>
    <definedName name="Despacho">[1]Listas!$E$2:$E$4</definedName>
    <definedName name="dia">[1]Listas!$L$2:$L$34</definedName>
    <definedName name="entidad">[1]Listas!$A$2:$A$35</definedName>
    <definedName name="Fecha">[2]Listas!$L$2:$L$13</definedName>
    <definedName name="Mes">[1]Listas!$G$2:$G$13</definedName>
    <definedName name="Sumar?">[1]Listas!$F$2:$F$3</definedName>
    <definedName name="Tipo_gasto">[1]Listas!$D$2:$D$3</definedName>
    <definedName name="_xlnm.Print_Titles" localSheetId="0">MININTERIOR!$6:$6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9" i="5" l="1"/>
  <c r="F58" i="5"/>
  <c r="F42" i="5"/>
  <c r="F41" i="5" s="1"/>
  <c r="F127" i="5"/>
  <c r="F126" i="5" s="1"/>
  <c r="F125" i="5" s="1"/>
  <c r="F112" i="5"/>
  <c r="F111" i="5" s="1"/>
  <c r="F107" i="5"/>
  <c r="F106" i="5" s="1"/>
  <c r="F104" i="5"/>
  <c r="F103" i="5"/>
  <c r="F88" i="5"/>
  <c r="F87" i="5" s="1"/>
  <c r="F75" i="5"/>
  <c r="F74" i="5" s="1"/>
  <c r="F66" i="5"/>
  <c r="F65" i="5" s="1"/>
  <c r="F64" i="5" s="1"/>
  <c r="F59" i="5"/>
  <c r="F54" i="5"/>
  <c r="F52" i="5"/>
  <c r="F49" i="5"/>
  <c r="F48" i="5" s="1"/>
  <c r="F39" i="5"/>
  <c r="F38" i="5" s="1"/>
  <c r="F34" i="5"/>
  <c r="F27" i="5"/>
  <c r="F18" i="5"/>
  <c r="F14" i="5"/>
  <c r="F10" i="5"/>
  <c r="F73" i="5" l="1"/>
  <c r="F72" i="5" s="1"/>
  <c r="F57" i="5"/>
  <c r="F56" i="5" s="1"/>
  <c r="F51" i="5"/>
  <c r="F17" i="5"/>
  <c r="H10" i="5"/>
  <c r="I10" i="5"/>
  <c r="J10" i="5"/>
  <c r="G10" i="5"/>
  <c r="H127" i="5"/>
  <c r="H126" i="5" s="1"/>
  <c r="H125" i="5" s="1"/>
  <c r="I127" i="5"/>
  <c r="I126" i="5" s="1"/>
  <c r="I125" i="5" s="1"/>
  <c r="J127" i="5"/>
  <c r="J126" i="5" s="1"/>
  <c r="J125" i="5" s="1"/>
  <c r="H112" i="5"/>
  <c r="H111" i="5" s="1"/>
  <c r="I112" i="5"/>
  <c r="I111" i="5" s="1"/>
  <c r="J112" i="5"/>
  <c r="J111" i="5" s="1"/>
  <c r="I106" i="5"/>
  <c r="H107" i="5"/>
  <c r="H106" i="5" s="1"/>
  <c r="I107" i="5"/>
  <c r="J107" i="5"/>
  <c r="J106" i="5" s="1"/>
  <c r="H104" i="5"/>
  <c r="H103" i="5" s="1"/>
  <c r="I104" i="5"/>
  <c r="I103" i="5" s="1"/>
  <c r="J104" i="5"/>
  <c r="J103" i="5" s="1"/>
  <c r="H88" i="5"/>
  <c r="H87" i="5" s="1"/>
  <c r="I88" i="5"/>
  <c r="I87" i="5" s="1"/>
  <c r="J88" i="5"/>
  <c r="J87" i="5" s="1"/>
  <c r="H75" i="5"/>
  <c r="H74" i="5" s="1"/>
  <c r="I75" i="5"/>
  <c r="I74" i="5" s="1"/>
  <c r="J75" i="5"/>
  <c r="J74" i="5" s="1"/>
  <c r="H69" i="5"/>
  <c r="I69" i="5"/>
  <c r="J69" i="5"/>
  <c r="H66" i="5"/>
  <c r="H65" i="5" s="1"/>
  <c r="H64" i="5" s="1"/>
  <c r="I66" i="5"/>
  <c r="I65" i="5" s="1"/>
  <c r="I64" i="5" s="1"/>
  <c r="J66" i="5"/>
  <c r="J65" i="5" s="1"/>
  <c r="J64" i="5" s="1"/>
  <c r="H59" i="5"/>
  <c r="H58" i="5" s="1"/>
  <c r="I59" i="5"/>
  <c r="I58" i="5" s="1"/>
  <c r="J59" i="5"/>
  <c r="J58" i="5" s="1"/>
  <c r="H54" i="5"/>
  <c r="I54" i="5"/>
  <c r="J54" i="5"/>
  <c r="H52" i="5"/>
  <c r="I52" i="5"/>
  <c r="J52" i="5"/>
  <c r="J51" i="5" s="1"/>
  <c r="H49" i="5"/>
  <c r="H48" i="5" s="1"/>
  <c r="I49" i="5"/>
  <c r="I48" i="5" s="1"/>
  <c r="J49" i="5"/>
  <c r="J48" i="5" s="1"/>
  <c r="H42" i="5"/>
  <c r="H41" i="5" s="1"/>
  <c r="I42" i="5"/>
  <c r="I41" i="5" s="1"/>
  <c r="J42" i="5"/>
  <c r="J41" i="5" s="1"/>
  <c r="H39" i="5"/>
  <c r="H38" i="5" s="1"/>
  <c r="I39" i="5"/>
  <c r="I38" i="5" s="1"/>
  <c r="J39" i="5"/>
  <c r="J38" i="5" s="1"/>
  <c r="H34" i="5"/>
  <c r="I34" i="5"/>
  <c r="J34" i="5"/>
  <c r="H27" i="5"/>
  <c r="I27" i="5"/>
  <c r="J27" i="5"/>
  <c r="H18" i="5"/>
  <c r="I18" i="5"/>
  <c r="J18" i="5"/>
  <c r="H14" i="5"/>
  <c r="I14" i="5"/>
  <c r="J14" i="5"/>
  <c r="G127" i="5"/>
  <c r="G126" i="5" s="1"/>
  <c r="G125" i="5" s="1"/>
  <c r="G112" i="5"/>
  <c r="G111" i="5" s="1"/>
  <c r="G107" i="5"/>
  <c r="G106" i="5" s="1"/>
  <c r="G104" i="5"/>
  <c r="G103" i="5" s="1"/>
  <c r="G88" i="5"/>
  <c r="G87" i="5" s="1"/>
  <c r="G75" i="5"/>
  <c r="G74" i="5" s="1"/>
  <c r="G69" i="5"/>
  <c r="G66" i="5"/>
  <c r="G65" i="5" s="1"/>
  <c r="G64" i="5" s="1"/>
  <c r="G59" i="5"/>
  <c r="G58" i="5" s="1"/>
  <c r="G54" i="5"/>
  <c r="G52" i="5"/>
  <c r="G49" i="5"/>
  <c r="G48" i="5" s="1"/>
  <c r="G42" i="5"/>
  <c r="G41" i="5" s="1"/>
  <c r="G39" i="5"/>
  <c r="G38" i="5" s="1"/>
  <c r="G34" i="5"/>
  <c r="G27" i="5"/>
  <c r="G18" i="5"/>
  <c r="G14" i="5"/>
  <c r="E14" i="5"/>
  <c r="F16" i="5" l="1"/>
  <c r="F9" i="5" s="1"/>
  <c r="F8" i="5" s="1"/>
  <c r="F7" i="5" s="1"/>
  <c r="J73" i="5"/>
  <c r="J72" i="5" s="1"/>
  <c r="I73" i="5"/>
  <c r="I72" i="5" s="1"/>
  <c r="H73" i="5"/>
  <c r="H72" i="5" s="1"/>
  <c r="H57" i="5"/>
  <c r="H56" i="5" s="1"/>
  <c r="J57" i="5"/>
  <c r="J56" i="5" s="1"/>
  <c r="I57" i="5"/>
  <c r="I56" i="5" s="1"/>
  <c r="I51" i="5"/>
  <c r="H51" i="5"/>
  <c r="I17" i="5"/>
  <c r="I16" i="5" s="1"/>
  <c r="I9" i="5" s="1"/>
  <c r="J17" i="5"/>
  <c r="J16" i="5" s="1"/>
  <c r="J9" i="5" s="1"/>
  <c r="H17" i="5"/>
  <c r="H16" i="5" s="1"/>
  <c r="H9" i="5" s="1"/>
  <c r="G51" i="5"/>
  <c r="G73" i="5"/>
  <c r="G72" i="5" s="1"/>
  <c r="G57" i="5"/>
  <c r="G56" i="5" s="1"/>
  <c r="G17" i="5"/>
  <c r="G16" i="5" s="1"/>
  <c r="J8" i="5" l="1"/>
  <c r="J7" i="5" s="1"/>
  <c r="H8" i="5"/>
  <c r="I8" i="5"/>
  <c r="I7" i="5"/>
  <c r="H7" i="5"/>
  <c r="G9" i="5" l="1"/>
  <c r="G8" i="5" s="1"/>
  <c r="G7" i="5" s="1"/>
</calcChain>
</file>

<file path=xl/sharedStrings.xml><?xml version="1.0" encoding="utf-8"?>
<sst xmlns="http://schemas.openxmlformats.org/spreadsheetml/2006/main" count="311" uniqueCount="205">
  <si>
    <t xml:space="preserve"> </t>
  </si>
  <si>
    <t>Rec</t>
  </si>
  <si>
    <t>Concepto</t>
  </si>
  <si>
    <t>Apropiación Vigente</t>
  </si>
  <si>
    <t>10</t>
  </si>
  <si>
    <t>FORTALECIMIENTO A LOS PROCESOS ORGANIZATIVOS Y DE CONCERTACION DE LAS COMUNIDADES INDIGENAS, MINORIAS Y ROM</t>
  </si>
  <si>
    <t>SENTENCIAS Y CONCILIACIONES</t>
  </si>
  <si>
    <t xml:space="preserve">INTERSUBSECTORIAL GOBIERNO </t>
  </si>
  <si>
    <t xml:space="preserve">INTERSECTORIAL GOBIERNO </t>
  </si>
  <si>
    <t>FONDO DE PROTECCIÓN DE JUSTICIA. DECRETO 1890/99 Y DECRETO 200/03</t>
  </si>
  <si>
    <t>FORTALECIMIENTO ORGANIZACIONAL DE LAS ENTIDADES RELIGIOSAS Y LAS ORGANIZACIONES BASADAS EN LA FE COMO ACTORES SOCIALES TRASCENDENTES EN EL MARCO DE LA LEY 133 DE 1994</t>
  </si>
  <si>
    <t>TRANSFERENCIAS CORRIENTES</t>
  </si>
  <si>
    <t>FORTALECIMIENTO A LA GOBERNABILIDAD TERRITORIAL PARA LA SEGURIDAD, CONVIVENCIA CIUDADANA, PAZ Y POST-CONFLICTO</t>
  </si>
  <si>
    <t>POLITICA PÚBLICA DE VICTIMAS DEL CONFLICTO ARMADO Y POSTCONFLICTO</t>
  </si>
  <si>
    <t>PARTICIPACIÓN CIUDADANA, POLÍTICA Y DIVERSIDAD DE CREENCIAS</t>
  </si>
  <si>
    <t>FORTALECIMIENTO DE LA GESTIÓN Y DIRECCIÓN  DEL SECTOR INTERIOR</t>
  </si>
  <si>
    <t>GASTOS DE PERSONAL</t>
  </si>
  <si>
    <t>PLANTA DE PERSONAL PERMANENTE</t>
  </si>
  <si>
    <t>SALARIO</t>
  </si>
  <si>
    <t>REMUNERACIONES NO CONSTITUTIVAS DE FACTOR SALARIAL</t>
  </si>
  <si>
    <t>CONTRIBUCIONES INHERENTES A LA NOMINA</t>
  </si>
  <si>
    <t>FORTALECIMIENTO INSTITUCIONAL A LOS PROCESOS ORGANIZATIVOS DE CONCERTACIÓN; GARANTÍA,PREVENCIÓN Y RESPETO DE LOS DERECHOS HUMANOS COMO FUNDAMENTOS PARA LA PAZ</t>
  </si>
  <si>
    <t>FORTALECIMIENTO DE LOS SISTEMAS INTEGRADOS DE EMERGENCIA Y SEGURIDAD SIES A NIVEL  NACIONAL</t>
  </si>
  <si>
    <t>FORTALECIMIENTO INSTITUCIONAL PARA LA IMPLEMENTACIÓN DE LA POLÍTICA PÚBLICA DE VÍCTIMAS A NIVEL  NACIONAL</t>
  </si>
  <si>
    <t>A ENTIDADES DEL GOBIERNO</t>
  </si>
  <si>
    <t>A ORGANOS DEL PGN</t>
  </si>
  <si>
    <t>PROGRAMA DE PROTECCION A PERSONAS QUE SE ENCUENTRAN EN SITUACION DE RIESGO CONTRA SU VIDA, INTEGRIDAD, SEGURIDAD O LIBERTAD, POR CAUSAS RELACIONADAS CON LA VIOLENCIA EN COLOMBIA</t>
  </si>
  <si>
    <t>FONDO NACIONAL DE SEGURIDAD Y CONVIVENCIA CIUDADANA -FONSECON</t>
  </si>
  <si>
    <t>FONDO NACIONAL PARA LA LUCHA CONTRA LA TRATA DE PERSONAS. LEY 985 DE 2005 Y DECRETO 4319 DE 2006</t>
  </si>
  <si>
    <t>FORTALECIMIENTO A LA GESTION TERRITORIAL Y BUEN GOBIERNO LOCAL</t>
  </si>
  <si>
    <t>IMPLEMENTACION LEY 985/05 SOBRE TRATA DE PERSONAS</t>
  </si>
  <si>
    <t>A ENTIDADES TERRITORIALES DISTINTAS AL SISTEMA GENERAL DE PARTICIPACIONES</t>
  </si>
  <si>
    <t>PUEBLO NUKAK MAKU (ARTÍCULO 35 DECRETO 1953 DE 2014)</t>
  </si>
  <si>
    <t>ORGANIZACIÓN Y FUNCIONAMIENTO DEPARTAMENTO DEL AMAZONAS</t>
  </si>
  <si>
    <t>ORGANIZACIÓN Y FUNCIONAMIENTO DEPARTAMENTO DEL GUAINÍA</t>
  </si>
  <si>
    <t>ORGANIZACIÓN Y FUNCIONAMIENTO DEPARTAMENTO DEL GUAVIARE</t>
  </si>
  <si>
    <t>ORGANIZACIÓN Y FUNCIONAMIENTO DEPARTAMENTO DEL VAUPÉS</t>
  </si>
  <si>
    <t>ORGANIZACIÓN Y FUNCIONAMIENTO DEPARTAMENTO DEL VICHADA</t>
  </si>
  <si>
    <t>A OTRAS ENTIDADES DEL GOBIERNO GENERAL</t>
  </si>
  <si>
    <t>FONDO PARA LA PARTICIPACION CIUDADANA Y EL FORTALECIMIENTO DE LA DEMOCRACIA. ARTICULO 96 LEY 1757 DE 2015</t>
  </si>
  <si>
    <t>PRESTACIONES DE ASISTENCIA SOCIAL</t>
  </si>
  <si>
    <t>ATENCION INTEGRAL A LA POBLACION DESPLAZADA EN CUMPLIMIENTO DE LA SENTENCIA T-025 DE 2004 (NO DE PENSIONES)</t>
  </si>
  <si>
    <t>A INSTITUCIONES SIN ÁNIMO DE LUCRO QUE SIRVEN A LOS HOGARES</t>
  </si>
  <si>
    <t>FORTALECIMIENTO DE LAS ASOCIACIONES Y LIGAS DE CONSUMIDORES (LEY 73 DE 1981 Y DECRETO 1320 DE 1982)</t>
  </si>
  <si>
    <t>FORTALECIMIENTO A LOS PROCESOS ORGANIZATIVOS Y DE CONCERTACION DE LAS COMUNIDADES NEGRAS, AFROCOLOMBIANAS, RAIZALES Y PALENQUERAS</t>
  </si>
  <si>
    <t>OTRAS ACTIVIDADES DE SERVICIOS</t>
  </si>
  <si>
    <t>GASTOS POR TRIBUTOS, MULTAS, SANCIONES E INTERESES DE MORA</t>
  </si>
  <si>
    <t>IMPUESTOS</t>
  </si>
  <si>
    <t xml:space="preserve">CONTRIBUCIONES </t>
  </si>
  <si>
    <t>CUOTA DE FISCALIZACIÓN Y AUDITAJE</t>
  </si>
  <si>
    <t>FORTALECIMIENTO INSTITUCIONAL DE LA MESA PERMANENTE DE CONCERTACION CON LOS PUEBLOS Y ORGANIZACIONES INDIGENAS - DECRETO 1397 DE 1996</t>
  </si>
  <si>
    <t>ADQUISICIÓN DE BIENES Y SERVICIOS</t>
  </si>
  <si>
    <t>16</t>
  </si>
  <si>
    <t>FORTALECIMIENTO A LA CONSULTA PREVIA. CONVENIO 169 OIT, LEY 21 DE 1991, LEY 70 DE 1993</t>
  </si>
  <si>
    <t>OTRAS TRANSFERENCIAS - DISTRIBUCIÓN PREVIO CONCEPTO DGPPN</t>
  </si>
  <si>
    <t>11</t>
  </si>
  <si>
    <t>APOYO A LAS DISPOSICIONES PARA GARANTIZAR EL PLENO EJERCICIO DE LOS DERECHOS DE LAS PERSONAS CON DISCAPACIDAD. LEY 1618 DE 2013</t>
  </si>
  <si>
    <t>PAGO DE APORTES SOBRE LOS VOLUNTARIOS ACREDITADOS Y ACTIVOS DEL SUBSISTEMA NACIONAL DE PRIMERA RESPUESTA AFILIADOS AL SGRL - DECRETO 1809 DE 2020</t>
  </si>
  <si>
    <t>GASTOS POR TRIBUTOS, MULTAS, SANCIONES E INTERESE DE MORA</t>
  </si>
  <si>
    <t>CUOTA DE FISCALIZACION Y AUDITAJE</t>
  </si>
  <si>
    <t>PRESTACIONES PARA CUBRIR RIESGOS SOCIALES</t>
  </si>
  <si>
    <t>A EMPRESAS DIFERENTES DE SUBVENCIONES</t>
  </si>
  <si>
    <t xml:space="preserve">CONTRIBUCIONES  </t>
  </si>
  <si>
    <t>FORTALECIMIENTO A LA CONSULTA PREVIA. CONVENIO 169 OIT, LEY 21 DE 1991, LEY 70 DE 1994</t>
  </si>
  <si>
    <t>FORTALECIMIENTO DE LAS CAPACIDADES DE LOS ORGANISMOS DE ACCION COMUNAL PARA EL DESARROLLO DE SUS PROPOSITOS Y ATENCION DE SUS NECESIDADES EN EL MARCO DE LA LEY 2166 DE 2021 A PARTIR DEL EJERCICIO DE LA DEMOCRACIA PARTICIPATIVA   NACIONAL</t>
  </si>
  <si>
    <t>Rubro</t>
  </si>
  <si>
    <t>A-01-01-01</t>
  </si>
  <si>
    <t>A-01-01-02</t>
  </si>
  <si>
    <t>A-02</t>
  </si>
  <si>
    <t>2. SEGURIDAD HUMANA Y JUSTICIA SOCIAL / A. PREVENCIÓN Y PROTECCIÓN PARA POBLACIONES VULNERABLES DESDE UN ENFOQUE DIFERENCIAL, COLECTIVO E INDIVIDUAL</t>
  </si>
  <si>
    <t>C-3701-1000-30-20106A</t>
  </si>
  <si>
    <t>C-3701-1000-32-705050</t>
  </si>
  <si>
    <t>C-3701-1000-33-705050</t>
  </si>
  <si>
    <t>C-3701-1000-35-705050</t>
  </si>
  <si>
    <t>C-3701-1000-36-705050</t>
  </si>
  <si>
    <t>C-3701-1000-37-705050</t>
  </si>
  <si>
    <t>C-3701-1000-38-702030</t>
  </si>
  <si>
    <t>C-3701-1000-39-702030</t>
  </si>
  <si>
    <t>C-3701-1000-40-53107A</t>
  </si>
  <si>
    <t>C-3701-1000-41-53106B</t>
  </si>
  <si>
    <t>C-3701-1000-42-20113A</t>
  </si>
  <si>
    <t>7. ACTORES DIFERENCIALES PARA EL CAMBIO / 5. CONVERGENCIA REGIONAL PARA EL BIENESTAR Y BUEN VIVIR</t>
  </si>
  <si>
    <t>7. ACTORES DIFERENCIALES PARA EL CAMBIO / 3. FORTALECIMIENTO DE LA INSTITUCIONALIDAD</t>
  </si>
  <si>
    <t>5. CONVERGENCIA REGIONAL / A. DIÁLOGO, MEMORIA, CONVIVENCIA Y RECONCILIACIÓN PARA LA RECONSTRUCCIÓN DEL TEJIDO SOCIAL</t>
  </si>
  <si>
    <t>5. CONVERGENCIA REGIONAL / B. EFECTIVIDAD DE LOS DISPOSITIVOS DE PARTICIPACIÓN CIUDADANA, POLÍTICA Y ELECTORAL</t>
  </si>
  <si>
    <t>2. SEGURIDAD HUMANA Y JUSTICIA SOCIAL / A. FORTALECIMIENTO DE LA BÚSQUEDA DE PERSONAS DADAS POR DESAPARECIDAS</t>
  </si>
  <si>
    <t>FORTALECIMIENTO DE LOS PROCESOS DE GOBIERNO PROPIO DE LAS COMUNIDADES INDÍGENAS EN EL DEPARTAMENTO DEL  CAUCA</t>
  </si>
  <si>
    <t>FORTALECIMIENTO DE LAS ACCIONES PARA GARANTIZAR EL GOCE EFECTIVO DE LOS DERECHOS DE LOS PUEBLOS Y LAS COMUNIDADES AFROCOLOMBIANAS, NEGRAS, PALENQUERAS Y RAIZALES EN EL TERRITORIO   NACIONAL</t>
  </si>
  <si>
    <t>FORTALECIMIENTO DE LA POLITICA PUBLICA DE PREVENCION DE VIOLACIONES A LOS DERECHOS A LA VIDA, INTEGRIDAD, LIBERTAD Y SEGURIDAD DE PERSONAS, GRUPOS Y COMUNIDADES EN COLOMBIA.  NACIONAL</t>
  </si>
  <si>
    <t>FORTALECIMIENTO DE LOS SISTEMAS DE GOBIERNO PROPIO Y EN LOS PROCESOS ORGANIZATIVOS DE LOS PUEBLOS Y COMUNIDADES INDÍGENAS A NIVEL   NACIONAL</t>
  </si>
  <si>
    <t>IMPLEMENTACIÓN DE ACCIONES POR PARTE DEL MINISTERIO DEL INTERIOR PARA FORTALECER LA ESTRUCTURA ORGANIZATIVA DE LAS KUMPAÑY RROM A NIVEL  NACIONAL</t>
  </si>
  <si>
    <t>FORTALECIMIENTO DE LOS SISTEMAS DE GOBIERNO PROPIO DE LOS PUEBLOS Y COMUNIDADES INDÍGENAS DE LOS PASTOS Y QUILLACINGAS DEL DEPARTAMENTO DE   NARIÑO</t>
  </si>
  <si>
    <t>FORTALECIMIENTO DE LA GESTIÓN TERRITORIAL PARA LA GARANTÍA, PROMOCIÓN Y GOCE DE LOS DERECHOS HUMANOS  NACIONAL</t>
  </si>
  <si>
    <t>FORTALECIMIENTO DE LAS GARANTÍAS PARA EL EJERCICIO DEL LIDERAZGO SOCIAL Y DEFENSA DE LOS DERECHOS HUMANOS EN EL TERRITORIO   NACIONAL</t>
  </si>
  <si>
    <t>FORTALECIMIENTO DEL DIALOGO SOCIAL NACIONAL Y REGIONAL MEDIANTE EL DESARROLLO DE ACCIONES TENDIENTES A ATENDER LAS PROBLEMÁTICAS SOCIALES EN LOS TERRITORIOS  NACIONAL</t>
  </si>
  <si>
    <t>FORTALECIMIENTO DE LA GARANTÍA DE LOS DERECHOS HUMANOS EN EL MARCO DE LAS MANIFESTACIONES PÚBLICAS Y LA PROTESTA SOCIAL PACÍFICA A NIVEL   NACIONAL</t>
  </si>
  <si>
    <t>FORTALECIMIENTO DE LA GESTIÓN DE LOS CEMENTERIOS COMO RESTITUCIÓN DE DERECHOS DE VÍCTIMAS DE DESAPARICIÓN  NACIONAL</t>
  </si>
  <si>
    <t>C-3702-1000-8-20105A</t>
  </si>
  <si>
    <t>C-3702-1000-13-20105A</t>
  </si>
  <si>
    <t>C-3702-1000-14-701020</t>
  </si>
  <si>
    <t>C-3702-1000-15-600011</t>
  </si>
  <si>
    <t>C-3702-1000-15-600012</t>
  </si>
  <si>
    <t>C-3702-1000-15-600013</t>
  </si>
  <si>
    <t>C-3702-1000-15-600014</t>
  </si>
  <si>
    <t>C-3702-1000-16-20105A</t>
  </si>
  <si>
    <t>C-3702-1000-16-20105B</t>
  </si>
  <si>
    <t>C-3702-1000-17-701040</t>
  </si>
  <si>
    <t>C-3702-1000-18-10204A</t>
  </si>
  <si>
    <t>C-3702-1000-18-53105B</t>
  </si>
  <si>
    <t>2. SEGURIDAD HUMANA Y JUSTICIA SOCIAL / A. NUEVO MODELO NACIÓN-TERRITORIO PARA LA CONVIVENCIA Y LA SEGURIDAD CIUDADANA</t>
  </si>
  <si>
    <t>7. ACTORES DIFERENCIALES PARA EL CAMBIO / 2. MUJERES EN EL CENTRO DE LA POLÍTICA DE LA VIDA Y LA PAZ</t>
  </si>
  <si>
    <t>6. PAZ TOTAL E INTEGRAL / 1. HACIA UN NUEVO CAMPO COLOMBIANO: REFORMA RURAL INTEGRAL</t>
  </si>
  <si>
    <t>6. PAZ TOTAL E INTEGRAL / 2. PARTICIPACIÓN POLÍTICA: APERTURA DEMOCRÁTICA PARA CONSTRUIR LA PAZ</t>
  </si>
  <si>
    <t>6. PAZ TOTAL E INTEGRAL / 3. FIN DEL CONFLICTO</t>
  </si>
  <si>
    <t>6. PAZ TOTAL E INTEGRAL / 4. SOLUCIÓN AL PROBLEMA DE LAS DROGAS ILÍCITAS</t>
  </si>
  <si>
    <t>2. SEGURIDAD HUMANA Y JUSTICIA SOCIAL / B. CREACIÓN DEL SISTEMA NACIONAL DE CONVIVENCIA PARA LA VIDA</t>
  </si>
  <si>
    <t>7. ACTORES DIFERENCIALES PARA EL CAMBIO / 4. POR UNA VIDA LIBRE DE VIOLENCIAS CONTRA LAS MUJERES</t>
  </si>
  <si>
    <t>1. ORDENAMIENTO DEL TERRITORIO ALREDEDOR DEL AGUA Y JUSTICIA AMBIENTAL / A. EMPODERAMIENTO DE LOS GOBIERNOS LOCALES Y SUS COMUNIDADES</t>
  </si>
  <si>
    <t>5. CONVERGENCIA REGIONAL / B. ENTIDADES PÚBLICAS TERRITORIALES Y NACIONALES FORTALECIDAS</t>
  </si>
  <si>
    <t>FORTALECIMIENTO DE LA INTEGRACIÓN DE PROCESOS, LA COORDINACIÓN DE ENTIDADES, LA  ASIGNACIÓN DE RECURSOS Y EL CONOCIMIENTO, PARA BRINDAR GARANTÍAS PARA EL GOCE EFECTIVO DEL DERECHO DE LA LIBERTAD RELIGIOSA Y DE CULTOS EN EL TERRITORIO  NACIONAL</t>
  </si>
  <si>
    <t>FORTALECIMIENTO A LAS ENTIDADES TERRITORIALES A TRAVES DE LA FINANCIACION DE INFRAESTRUCTURA PARA LA SEGURIDAD Y CONVIVENCIA CIUDADANA A NIVEL  NACIONAL</t>
  </si>
  <si>
    <t>MEJORAMIENTO DE LAS CAPACIDADES DE LAS ENTIDADES TERRITORIALES PARA TRANSVERSALIZAR EL ENFOQUE DE GÉNERO EN LA GESTIÓN DE LA CONVIVENCIA Y LA SEGURIDAD HUMANA  NACIONAL</t>
  </si>
  <si>
    <t>MEJORAMIENTO DE LA EFECTIVIDAD DE LOS PROGRAMAS E INICIATIVAS DE CONSTRUCCIÓN DE PAZ LIDERADAS POR EL MINISTERIO DEL INTERIOR A NIVEL  NACIONAL</t>
  </si>
  <si>
    <t>FORTALECIMIENTO DE LA CAPACIDAD DE ARTICULACIÓN TERRITORIAL PARA LA INCORPORACIÓN DE ESTRATEGIAS DE CONVIVENCIA Y SEGURIDAD CIUDADANA INTEGRAL, CORRESPONSABLE, CONTEXTUALIZADA Y PREVENTIVA A NIVEL   NACIONAL</t>
  </si>
  <si>
    <t>FORTALECIMIENTO DE LAS SOLUCIONES DE TECNOLOGIAS DE LA INFORMACIÓN QUE PERMITAN SOPORTAR LOS PLANES, PROGRAMAS Y PROYECTOS DEL MINISTERIO DEL INTERIOR DENTRO DE LA ENTIDAD Y DE CARA AL CIUDADANO A NIVEL  NACIONAL</t>
  </si>
  <si>
    <t>FORTALECIMIENTO EN LA PREVENCIÓN, PROTECCIÓN Y ASISTENCIA EN LA LUCHA CONTRA EL DELITO DE TRATA PERSONAS  NACIONAL</t>
  </si>
  <si>
    <t>FORTALECIMIENTO DE LA ARTICULACIÓN, COORDINACIÓN Y PARTICIPACIÓN DE LAS ENTIDADES TERRITORIALES, CORPORACIONES PÚBLICAS Y LÍDERES LOCALES EN LOS PROCESOS DE ORDENAMIENTO TERRITORIAL ALREDEDOR DEL AGUA Y DESCENTRALIZACIÓN.  NACIONAL</t>
  </si>
  <si>
    <t>C-3703-1000-3-703050</t>
  </si>
  <si>
    <t>7. ACTORES DIFERENCIALES PARA EL CAMBIO / 5. COLOMBIA POTENCIA MUNDIAL DE LA VIDA A PARTIR DE LA NO REPETICIÓN</t>
  </si>
  <si>
    <t>C-3704-1000-6-53106A</t>
  </si>
  <si>
    <t>C-3704-1000-7-53106A</t>
  </si>
  <si>
    <t>C-3704-1000-8-53106A</t>
  </si>
  <si>
    <t>5. CONVERGENCIA REGIONAL / A. CONDICIONES Y CAPACIDADES INSTITUCIONALES, ORGANIZATIVAS E INDIVIDUALES PARA LA PARTICIPACIÓN CIUDADANA</t>
  </si>
  <si>
    <t>MEJORAMIENTO DE LA PARTICIPACIÓN DEL CAMPESINADO EN LA FORMULACIÓN DE POLÍTICAS, PROGRAMAS Y PROYECTOS EN EL TERRITORIO  NACIONAL</t>
  </si>
  <si>
    <t>C-3799-1000-12-53105B</t>
  </si>
  <si>
    <t>C-3799-1000-15-53105B</t>
  </si>
  <si>
    <t>C-3799-1000-15-53105D</t>
  </si>
  <si>
    <t>C-3799-1000-16-53105B</t>
  </si>
  <si>
    <t>C-3799-1000-17-20104A</t>
  </si>
  <si>
    <t>C-3799-1000-17-20104B</t>
  </si>
  <si>
    <t>C-3799-1000-17-20108B</t>
  </si>
  <si>
    <t>C-3799-1000-17-53105D</t>
  </si>
  <si>
    <t>C-3799-1000-18-53105B</t>
  </si>
  <si>
    <t>C-3799-1000-19-53105B</t>
  </si>
  <si>
    <t>C-3799-1000-20-53105B</t>
  </si>
  <si>
    <t>5. CONVERGENCIA REGIONAL / D. GOBIERNO DIGITAL PARA LA GENTE</t>
  </si>
  <si>
    <t>2. SEGURIDAD HUMANA Y JUSTICIA SOCIAL / A. IMPLEMENTACIÓN DEL PROGRAMA DE DATOS BÁSICOS</t>
  </si>
  <si>
    <t>2. SEGURIDAD HUMANA Y JUSTICIA SOCIAL / B. INTEROPERABILIDAD COMO BIEN PÚBLICO DIGITAL</t>
  </si>
  <si>
    <t>2. SEGURIDAD HUMANA Y JUSTICIA SOCIAL / B. PROTECCIÓN DE LAS PERSONAS, DE LAS INFRAESTRUCTURAS DIGITALES, FORTALECIMIENTO DE LAS ENTIDADES DEL ESTADO Y GARANTÍA EN LA PRESTACIÓN DE SUS SERVICIOS EN EL ENTORNO DIGITAL</t>
  </si>
  <si>
    <t>IMPLEMENTACION DE UN SISTEMA INTEGRAL DE GESTION DE DOCUMENTOS Y ADMINISTRACION DE ARCHIVOS, EN EL MINISTERIO DEL INTERIOR,  NACIONAL</t>
  </si>
  <si>
    <t>FORTALECIMIENTO  DE LA ESTRATEGIA DE RELACIONAMIENTO CON EL CIUDADANO AMPLIANDO LA COBERTURA DEL PORTAFOLIO DE SERVICIOS DEL MINISTERIO DEL INTERIOR EN EL TERRITORIO  NACIONAL</t>
  </si>
  <si>
    <t>FORTALECIMIENTO DEL SISTEMA INTEGRADO DE GESTIÓN DEL MINISTERIO DEL INTERIOR EN EL TERRITORIO  NACIONAL</t>
  </si>
  <si>
    <t>FORTALECIMIENTO DE LAS RELACIONES ENTRE EL GOBIERNO NACIONAL Y EL CONGRESO DE LA REPÚBLICA EN LOS PROCESOS TÉCNICOS Y ADMINISTRATIVOS A NIVEL   NACIONAL</t>
  </si>
  <si>
    <t>APLICACIÓN DE UNA ESTRATEGIA INTEGRAL PARA MEJORAR LA IMPLEMENTACIÓN DE LA POLÍTICA DE GESTIÓN DEL CONOCIMIENTO Y LA INNOVACIÓN EN EL MARCO DEL MIPG DEL MINISTERIO DEL INTERIOR, PARA LA ATENCIÓN DE LOS GRUPOS DE VALOR A NIVEL   NACIONAL</t>
  </si>
  <si>
    <t>FORTALECIMIENTO DE LA ESTRATEGIA DE COMUNICACIONES INTERNA Y EXTERNA DEL MINISTERIO DEL INTERIOR  NACIONAL</t>
  </si>
  <si>
    <t>C-3799-1000-1-53106A</t>
  </si>
  <si>
    <t>A-01-01-03</t>
  </si>
  <si>
    <t>A-03-03-01-034</t>
  </si>
  <si>
    <t>A-08-04-01</t>
  </si>
  <si>
    <t>A-03-03-01-009</t>
  </si>
  <si>
    <t>A-03-03-01-032</t>
  </si>
  <si>
    <t>A-03-03-01-033</t>
  </si>
  <si>
    <t>A-03-03-01-035</t>
  </si>
  <si>
    <t>A-03-03-01-039</t>
  </si>
  <si>
    <t>A-03-03-01-053</t>
  </si>
  <si>
    <t>A-03-03-01-065</t>
  </si>
  <si>
    <t>A-03-03-01-999</t>
  </si>
  <si>
    <t>A-03-03-02-014</t>
  </si>
  <si>
    <t>A-03-03-02-024</t>
  </si>
  <si>
    <t>A-03-03-02-025</t>
  </si>
  <si>
    <t>A-03-03-02-026</t>
  </si>
  <si>
    <t>A-03-03-02-027</t>
  </si>
  <si>
    <t>A-03-03-02-028</t>
  </si>
  <si>
    <t>A-03-03-04-035</t>
  </si>
  <si>
    <t>A-03-03-04-060</t>
  </si>
  <si>
    <t>A-03-03-04-062</t>
  </si>
  <si>
    <t>A-03-04-01-012</t>
  </si>
  <si>
    <t>A-03-06-01-001</t>
  </si>
  <si>
    <t>A-03-06-01-012</t>
  </si>
  <si>
    <t>A-03-06-01-013</t>
  </si>
  <si>
    <t>A-03-06-01-014</t>
  </si>
  <si>
    <t>A-03-10</t>
  </si>
  <si>
    <t>A-03-11-08-001</t>
  </si>
  <si>
    <t>A-08-01</t>
  </si>
  <si>
    <t>FORTALECIMIENTO DE LA GESTIÓN Y DIRECCION DEL SECTOR INTERIOR</t>
  </si>
  <si>
    <t>INTERSECTORIAL GOBIERNO</t>
  </si>
  <si>
    <t>FORTALECIMIENTO DE LAS CAPACIDADES Y HABILIDADES CON QUE CUENTAN LOS GRUPOS ETNICOS, EJECUTORES E INSTITUCIONALIDAD INTERVINIENTE PARA LA PARTICIPACION ENLOS PROCESOS DE CONSULTA PREVIA NACIONAL</t>
  </si>
  <si>
    <t>C- INVERSION UNIDADES EJECUTORAS 370101 y 370102</t>
  </si>
  <si>
    <t>C-INVERSION UNIDAD EJECUTORA 370101</t>
  </si>
  <si>
    <t>C- INVERSION UNIDAD EJECUTORA 370102-DIRECCIÓN DE LA AUTORIDAD NACIONAL DE CONSULTA PREVIA</t>
  </si>
  <si>
    <t>FUNCIONAMIENTO 370101 y 370102</t>
  </si>
  <si>
    <t xml:space="preserve">FUNCIONAMIENTO </t>
  </si>
  <si>
    <t>TOTAL PRESUPUESTO MINISTERIO DEL INTERIOR</t>
  </si>
  <si>
    <t>Funcionamiento 370101 - Ministerio del Interior</t>
  </si>
  <si>
    <t>Funcionamiento 370102 -  Dirección de la Autoridad Nacional de Consulta Previa</t>
  </si>
  <si>
    <t>C-3701</t>
  </si>
  <si>
    <t>APOYO COMITÉ INTERINSTITUCIONAL  DE ALERTAS TEMPRANAS CIAT  SENTENCIA T·025 DE 2004</t>
  </si>
  <si>
    <t>Deficinición Componentes Proyectos de Inversión (según SIIF Nación)</t>
  </si>
  <si>
    <t>OBLIGACIONES</t>
  </si>
  <si>
    <t>DISPONIBLE</t>
  </si>
  <si>
    <t>COMPROMISOS</t>
  </si>
  <si>
    <t>PAGOS</t>
  </si>
  <si>
    <t>CDP</t>
  </si>
  <si>
    <r>
      <rPr>
        <b/>
        <i/>
        <sz val="10"/>
        <color rgb="FF000000"/>
        <rFont val="Arial"/>
        <family val="2"/>
      </rPr>
      <t xml:space="preserve">Fuente: </t>
    </r>
    <r>
      <rPr>
        <i/>
        <sz val="10"/>
        <color rgb="FF000000"/>
        <rFont val="Arial"/>
        <family val="2"/>
      </rPr>
      <t>Oficina Asesora de Planeación</t>
    </r>
  </si>
  <si>
    <t>los valores registrados corresponden a la fecha de corte del 31 de 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</si>
</sst>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* #,##0.00\ _€_-;\-* #,##0.00\ _€_-;_-* &quot;-&quot;??\ _€_-;_-@_-"/>
    <numFmt numFmtId="166" formatCode="_(* #,##0.00_);_(* \(#,##0.00\);_(* &quot;-&quot;??_);_(@_)"/>
    <numFmt numFmtId="167" formatCode="_-* #,##0\ _€_-;\-* #,##0\ _€_-;_-* &quot;-&quot;??\ _€_-;_-@_-"/>
    <numFmt numFmtId="168" formatCode="00"/>
    <numFmt numFmtId="169" formatCode="000"/>
    <numFmt numFmtId="170" formatCode="_-&quot;$&quot;* #,##0_-;\-&quot;$&quot;* #,##0_-;_-&quot;$&quot;* &quot;-&quot;??_-;_-@_-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 Narrow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20"/>
      <color rgb="FFC0000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i/>
      <sz val="10"/>
      <color rgb="FF000000"/>
      <name val="Arial"/>
      <family val="2"/>
    </font>
    <font>
      <b/>
      <i/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indexed="65"/>
        <bgColor indexed="9"/>
      </patternFill>
    </fill>
    <fill>
      <patternFill patternType="solid">
        <fgColor theme="3" tint="0.59999389629810485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9"/>
      </patternFill>
    </fill>
    <fill>
      <patternFill patternType="solid">
        <fgColor rgb="FFC00000"/>
        <bgColor indexed="9"/>
      </patternFill>
    </fill>
    <fill>
      <patternFill patternType="solid">
        <fgColor theme="0" tint="-0.34998626667073579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8" fontId="8" fillId="0" borderId="0" applyFill="0">
      <alignment horizontal="center" vertical="center" wrapText="1"/>
    </xf>
    <xf numFmtId="169" fontId="8" fillId="6" borderId="0" applyFill="0" applyProtection="0">
      <alignment horizontal="center" vertical="center"/>
    </xf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9">
    <xf numFmtId="0" fontId="0" fillId="0" borderId="0" xfId="0"/>
    <xf numFmtId="0" fontId="3" fillId="3" borderId="0" xfId="1" applyFont="1" applyFill="1"/>
    <xf numFmtId="0" fontId="5" fillId="3" borderId="0" xfId="1" applyFont="1" applyFill="1" applyAlignment="1">
      <alignment horizontal="center"/>
    </xf>
    <xf numFmtId="3" fontId="6" fillId="5" borderId="1" xfId="1" applyNumberFormat="1" applyFont="1" applyFill="1" applyBorder="1" applyAlignment="1">
      <alignment horizontal="center" vertical="center"/>
    </xf>
    <xf numFmtId="3" fontId="6" fillId="5" borderId="1" xfId="1" applyNumberFormat="1" applyFont="1" applyFill="1" applyBorder="1" applyAlignment="1">
      <alignment vertical="center" wrapText="1"/>
    </xf>
    <xf numFmtId="3" fontId="7" fillId="3" borderId="1" xfId="1" applyNumberFormat="1" applyFont="1" applyFill="1" applyBorder="1" applyAlignment="1">
      <alignment horizontal="center" vertical="center"/>
    </xf>
    <xf numFmtId="3" fontId="7" fillId="3" borderId="1" xfId="1" applyNumberFormat="1" applyFont="1" applyFill="1" applyBorder="1" applyAlignment="1">
      <alignment vertical="center" wrapText="1"/>
    </xf>
    <xf numFmtId="0" fontId="6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left" vertical="center" wrapText="1"/>
    </xf>
    <xf numFmtId="3" fontId="7" fillId="0" borderId="1" xfId="1" applyNumberFormat="1" applyFont="1" applyBorder="1" applyAlignment="1">
      <alignment vertical="center" wrapText="1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3" fontId="6" fillId="3" borderId="1" xfId="1" applyNumberFormat="1" applyFont="1" applyFill="1" applyBorder="1" applyAlignment="1">
      <alignment vertical="center" wrapText="1"/>
    </xf>
    <xf numFmtId="3" fontId="7" fillId="0" borderId="1" xfId="1" applyNumberFormat="1" applyFont="1" applyBorder="1" applyAlignment="1">
      <alignment horizontal="center" vertical="center"/>
    </xf>
    <xf numFmtId="0" fontId="3" fillId="3" borderId="0" xfId="1" applyFont="1" applyFill="1" applyAlignment="1">
      <alignment horizontal="center"/>
    </xf>
    <xf numFmtId="165" fontId="1" fillId="3" borderId="0" xfId="3" applyFont="1" applyFill="1"/>
    <xf numFmtId="0" fontId="1" fillId="3" borderId="0" xfId="1" applyFill="1"/>
    <xf numFmtId="0" fontId="1" fillId="0" borderId="0" xfId="1"/>
    <xf numFmtId="0" fontId="1" fillId="3" borderId="0" xfId="1" applyFill="1" applyAlignment="1">
      <alignment horizontal="center"/>
    </xf>
    <xf numFmtId="167" fontId="7" fillId="0" borderId="1" xfId="3" applyNumberFormat="1" applyFont="1" applyFill="1" applyBorder="1" applyAlignment="1">
      <alignment vertical="center" wrapText="1"/>
    </xf>
    <xf numFmtId="165" fontId="1" fillId="3" borderId="0" xfId="3" applyFont="1" applyFill="1" applyBorder="1"/>
    <xf numFmtId="3" fontId="10" fillId="11" borderId="1" xfId="1" applyNumberFormat="1" applyFont="1" applyFill="1" applyBorder="1" applyAlignment="1">
      <alignment horizontal="center" vertical="center" wrapText="1"/>
    </xf>
    <xf numFmtId="3" fontId="10" fillId="11" borderId="1" xfId="1" applyNumberFormat="1" applyFont="1" applyFill="1" applyBorder="1" applyAlignment="1">
      <alignment vertical="center" wrapText="1"/>
    </xf>
    <xf numFmtId="3" fontId="6" fillId="12" borderId="1" xfId="1" applyNumberFormat="1" applyFont="1" applyFill="1" applyBorder="1" applyAlignment="1">
      <alignment horizontal="center" vertical="center"/>
    </xf>
    <xf numFmtId="3" fontId="6" fillId="12" borderId="1" xfId="1" applyNumberFormat="1" applyFont="1" applyFill="1" applyBorder="1" applyAlignment="1">
      <alignment vertical="center" wrapText="1"/>
    </xf>
    <xf numFmtId="3" fontId="6" fillId="12" borderId="1" xfId="1" applyNumberFormat="1" applyFont="1" applyFill="1" applyBorder="1" applyAlignment="1">
      <alignment horizontal="left" vertical="center" wrapText="1"/>
    </xf>
    <xf numFmtId="0" fontId="6" fillId="11" borderId="1" xfId="1" applyFont="1" applyFill="1" applyBorder="1"/>
    <xf numFmtId="0" fontId="6" fillId="11" borderId="1" xfId="1" applyFont="1" applyFill="1" applyBorder="1" applyAlignment="1">
      <alignment wrapText="1"/>
    </xf>
    <xf numFmtId="0" fontId="6" fillId="13" borderId="1" xfId="1" applyFont="1" applyFill="1" applyBorder="1" applyAlignment="1">
      <alignment horizontal="center" vertical="center"/>
    </xf>
    <xf numFmtId="3" fontId="6" fillId="13" borderId="1" xfId="1" applyNumberFormat="1" applyFont="1" applyFill="1" applyBorder="1" applyAlignment="1">
      <alignment vertical="center" wrapText="1"/>
    </xf>
    <xf numFmtId="0" fontId="3" fillId="2" borderId="0" xfId="1" applyFont="1" applyFill="1"/>
    <xf numFmtId="3" fontId="9" fillId="11" borderId="1" xfId="1" applyNumberFormat="1" applyFont="1" applyFill="1" applyBorder="1" applyAlignment="1">
      <alignment vertical="center" wrapText="1"/>
    </xf>
    <xf numFmtId="3" fontId="13" fillId="3" borderId="1" xfId="1" applyNumberFormat="1" applyFont="1" applyFill="1" applyBorder="1" applyAlignment="1">
      <alignment horizontal="center" vertical="center"/>
    </xf>
    <xf numFmtId="3" fontId="13" fillId="0" borderId="1" xfId="1" applyNumberFormat="1" applyFont="1" applyBorder="1" applyAlignment="1">
      <alignment vertical="center" wrapText="1"/>
    </xf>
    <xf numFmtId="165" fontId="9" fillId="9" borderId="1" xfId="3" applyFont="1" applyFill="1" applyBorder="1"/>
    <xf numFmtId="3" fontId="9" fillId="9" borderId="1" xfId="1" applyNumberFormat="1" applyFont="1" applyFill="1" applyBorder="1" applyAlignment="1">
      <alignment horizontal="right" vertical="center"/>
    </xf>
    <xf numFmtId="3" fontId="12" fillId="10" borderId="1" xfId="1" applyNumberFormat="1" applyFont="1" applyFill="1" applyBorder="1" applyAlignment="1">
      <alignment horizontal="center" vertical="center" wrapText="1"/>
    </xf>
    <xf numFmtId="3" fontId="6" fillId="12" borderId="1" xfId="1" applyNumberFormat="1" applyFont="1" applyFill="1" applyBorder="1" applyAlignment="1">
      <alignment horizontal="left" vertical="center"/>
    </xf>
    <xf numFmtId="3" fontId="9" fillId="7" borderId="1" xfId="1" applyNumberFormat="1" applyFont="1" applyFill="1" applyBorder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3" fontId="15" fillId="12" borderId="1" xfId="1" applyNumberFormat="1" applyFont="1" applyFill="1" applyBorder="1" applyAlignment="1">
      <alignment horizontal="center" vertical="center" wrapText="1"/>
    </xf>
    <xf numFmtId="3" fontId="14" fillId="10" borderId="2" xfId="1" applyNumberFormat="1" applyFont="1" applyFill="1" applyBorder="1" applyAlignment="1">
      <alignment horizontal="center" vertical="center" wrapText="1"/>
    </xf>
    <xf numFmtId="167" fontId="14" fillId="10" borderId="2" xfId="3" applyNumberFormat="1" applyFont="1" applyFill="1" applyBorder="1" applyAlignment="1">
      <alignment horizontal="center" vertical="center" wrapText="1"/>
    </xf>
    <xf numFmtId="3" fontId="14" fillId="10" borderId="1" xfId="1" applyNumberFormat="1" applyFont="1" applyFill="1" applyBorder="1" applyAlignment="1">
      <alignment horizontal="center" vertical="center" wrapText="1"/>
    </xf>
    <xf numFmtId="0" fontId="6" fillId="11" borderId="1" xfId="1" applyFont="1" applyFill="1" applyBorder="1" applyAlignment="1">
      <alignment horizontal="center"/>
    </xf>
    <xf numFmtId="3" fontId="7" fillId="3" borderId="4" xfId="1" applyNumberFormat="1" applyFont="1" applyFill="1" applyBorder="1" applyAlignment="1">
      <alignment vertical="center"/>
    </xf>
    <xf numFmtId="3" fontId="7" fillId="8" borderId="1" xfId="1" applyNumberFormat="1" applyFont="1" applyFill="1" applyBorder="1" applyAlignment="1">
      <alignment vertical="center" wrapText="1"/>
    </xf>
    <xf numFmtId="167" fontId="7" fillId="8" borderId="1" xfId="3" applyNumberFormat="1" applyFont="1" applyFill="1" applyBorder="1" applyAlignment="1">
      <alignment vertical="center" wrapText="1"/>
    </xf>
    <xf numFmtId="3" fontId="7" fillId="7" borderId="1" xfId="1" applyNumberFormat="1" applyFont="1" applyFill="1" applyBorder="1" applyAlignment="1">
      <alignment vertical="center" wrapText="1"/>
    </xf>
    <xf numFmtId="167" fontId="7" fillId="0" borderId="1" xfId="3" applyNumberFormat="1" applyFont="1" applyFill="1" applyBorder="1" applyAlignment="1">
      <alignment horizontal="center" vertical="center"/>
    </xf>
    <xf numFmtId="167" fontId="1" fillId="0" borderId="0" xfId="3" applyNumberFormat="1" applyFont="1" applyFill="1" applyBorder="1"/>
    <xf numFmtId="167" fontId="1" fillId="0" borderId="0" xfId="3" applyNumberFormat="1" applyFont="1" applyFill="1"/>
    <xf numFmtId="0" fontId="3" fillId="2" borderId="0" xfId="1" applyFont="1" applyFill="1" applyAlignment="1">
      <alignment horizontal="center"/>
    </xf>
    <xf numFmtId="0" fontId="11" fillId="2" borderId="0" xfId="1" applyFont="1" applyFill="1" applyAlignment="1">
      <alignment horizontal="center"/>
    </xf>
    <xf numFmtId="49" fontId="11" fillId="2" borderId="0" xfId="1" applyNumberFormat="1" applyFont="1" applyFill="1" applyAlignment="1">
      <alignment horizontal="center" vertical="center"/>
    </xf>
    <xf numFmtId="167" fontId="5" fillId="2" borderId="0" xfId="3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vertical="center" wrapText="1"/>
    </xf>
    <xf numFmtId="0" fontId="5" fillId="3" borderId="0" xfId="1" applyFont="1" applyFill="1" applyAlignment="1">
      <alignment horizontal="left" vertical="center" wrapText="1"/>
    </xf>
    <xf numFmtId="170" fontId="14" fillId="10" borderId="1" xfId="8" applyNumberFormat="1" applyFont="1" applyFill="1" applyBorder="1" applyAlignment="1">
      <alignment horizontal="left" vertical="center" wrapText="1"/>
    </xf>
    <xf numFmtId="170" fontId="15" fillId="12" borderId="1" xfId="8" applyNumberFormat="1" applyFont="1" applyFill="1" applyBorder="1" applyAlignment="1">
      <alignment horizontal="left" vertical="center" wrapText="1"/>
    </xf>
    <xf numFmtId="170" fontId="10" fillId="11" borderId="1" xfId="8" applyNumberFormat="1" applyFont="1" applyFill="1" applyBorder="1" applyAlignment="1">
      <alignment horizontal="left" vertical="center" wrapText="1"/>
    </xf>
    <xf numFmtId="170" fontId="6" fillId="11" borderId="1" xfId="8" applyNumberFormat="1" applyFont="1" applyFill="1" applyBorder="1" applyAlignment="1">
      <alignment horizontal="left" vertical="center" wrapText="1"/>
    </xf>
    <xf numFmtId="170" fontId="6" fillId="13" borderId="1" xfId="8" applyNumberFormat="1" applyFont="1" applyFill="1" applyBorder="1" applyAlignment="1">
      <alignment horizontal="left" vertical="center" wrapText="1"/>
    </xf>
    <xf numFmtId="170" fontId="6" fillId="12" borderId="1" xfId="8" applyNumberFormat="1" applyFont="1" applyFill="1" applyBorder="1" applyAlignment="1">
      <alignment horizontal="left" vertical="center" wrapText="1"/>
    </xf>
    <xf numFmtId="170" fontId="7" fillId="3" borderId="1" xfId="8" applyNumberFormat="1" applyFont="1" applyFill="1" applyBorder="1" applyAlignment="1">
      <alignment horizontal="left" vertical="center" wrapText="1"/>
    </xf>
    <xf numFmtId="170" fontId="7" fillId="0" borderId="1" xfId="8" applyNumberFormat="1" applyFont="1" applyFill="1" applyBorder="1" applyAlignment="1">
      <alignment horizontal="left" vertical="center" wrapText="1"/>
    </xf>
    <xf numFmtId="170" fontId="12" fillId="10" borderId="1" xfId="8" applyNumberFormat="1" applyFont="1" applyFill="1" applyBorder="1" applyAlignment="1">
      <alignment horizontal="left" vertical="center" wrapText="1"/>
    </xf>
    <xf numFmtId="170" fontId="7" fillId="14" borderId="1" xfId="8" applyNumberFormat="1" applyFont="1" applyFill="1" applyBorder="1" applyAlignment="1">
      <alignment horizontal="left" vertical="center" wrapText="1"/>
    </xf>
    <xf numFmtId="170" fontId="6" fillId="5" borderId="1" xfId="8" applyNumberFormat="1" applyFont="1" applyFill="1" applyBorder="1" applyAlignment="1">
      <alignment horizontal="left" vertical="center" wrapText="1"/>
    </xf>
    <xf numFmtId="170" fontId="13" fillId="0" borderId="1" xfId="8" applyNumberFormat="1" applyFont="1" applyBorder="1" applyAlignment="1">
      <alignment horizontal="left" vertical="center" wrapText="1"/>
    </xf>
    <xf numFmtId="3" fontId="6" fillId="13" borderId="1" xfId="1" applyNumberFormat="1" applyFont="1" applyFill="1" applyBorder="1" applyAlignment="1">
      <alignment horizontal="left" vertical="center" wrapText="1"/>
    </xf>
    <xf numFmtId="170" fontId="1" fillId="0" borderId="1" xfId="8" applyNumberFormat="1" applyFont="1" applyBorder="1" applyAlignment="1">
      <alignment horizontal="left" vertical="center" wrapText="1"/>
    </xf>
    <xf numFmtId="170" fontId="7" fillId="0" borderId="1" xfId="8" applyNumberFormat="1" applyFont="1" applyBorder="1" applyAlignment="1">
      <alignment horizontal="left" vertical="center" wrapText="1"/>
    </xf>
    <xf numFmtId="170" fontId="9" fillId="7" borderId="1" xfId="8" applyNumberFormat="1" applyFont="1" applyFill="1" applyBorder="1" applyAlignment="1">
      <alignment horizontal="left" vertical="center" wrapText="1"/>
    </xf>
    <xf numFmtId="170" fontId="9" fillId="9" borderId="1" xfId="8" applyNumberFormat="1" applyFont="1" applyFill="1" applyBorder="1" applyAlignment="1">
      <alignment horizontal="left" vertical="center" wrapText="1"/>
    </xf>
    <xf numFmtId="170" fontId="6" fillId="4" borderId="1" xfId="8" applyNumberFormat="1" applyFont="1" applyFill="1" applyBorder="1" applyAlignment="1">
      <alignment horizontal="left" vertical="center" wrapText="1"/>
    </xf>
    <xf numFmtId="3" fontId="7" fillId="3" borderId="4" xfId="1" applyNumberFormat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170" fontId="5" fillId="2" borderId="0" xfId="1" applyNumberFormat="1" applyFont="1" applyFill="1" applyAlignment="1">
      <alignment horizontal="center" vertical="center"/>
    </xf>
    <xf numFmtId="3" fontId="16" fillId="3" borderId="3" xfId="1" applyNumberFormat="1" applyFont="1" applyFill="1" applyBorder="1" applyAlignment="1">
      <alignment horizontal="center" vertical="center"/>
    </xf>
    <xf numFmtId="3" fontId="7" fillId="3" borderId="4" xfId="1" applyNumberFormat="1" applyFont="1" applyFill="1" applyBorder="1" applyAlignment="1">
      <alignment horizontal="center" vertical="center"/>
    </xf>
    <xf numFmtId="0" fontId="1" fillId="3" borderId="0" xfId="1" applyFill="1" applyAlignment="1">
      <alignment horizontal="center"/>
    </xf>
    <xf numFmtId="3" fontId="9" fillId="9" borderId="1" xfId="1" applyNumberFormat="1" applyFont="1" applyFill="1" applyBorder="1" applyAlignment="1">
      <alignment horizontal="left" vertical="center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6" xfId="1" applyNumberFormat="1" applyFont="1" applyBorder="1" applyAlignment="1">
      <alignment horizontal="center" vertical="center" wrapText="1"/>
    </xf>
    <xf numFmtId="3" fontId="7" fillId="0" borderId="2" xfId="1" applyNumberFormat="1" applyFont="1" applyBorder="1" applyAlignment="1">
      <alignment horizontal="center" vertical="center" wrapText="1"/>
    </xf>
    <xf numFmtId="3" fontId="7" fillId="7" borderId="1" xfId="1" applyNumberFormat="1" applyFont="1" applyFill="1" applyBorder="1" applyAlignment="1">
      <alignment horizontal="center" vertical="center" wrapText="1"/>
    </xf>
    <xf numFmtId="3" fontId="7" fillId="8" borderId="1" xfId="1" applyNumberFormat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/>
    </xf>
    <xf numFmtId="49" fontId="11" fillId="2" borderId="0" xfId="1" applyNumberFormat="1" applyFont="1" applyFill="1" applyAlignment="1">
      <alignment horizontal="center" vertical="center"/>
    </xf>
    <xf numFmtId="3" fontId="9" fillId="7" borderId="1" xfId="1" applyNumberFormat="1" applyFont="1" applyFill="1" applyBorder="1" applyAlignment="1">
      <alignment horizontal="right" vertical="center"/>
    </xf>
    <xf numFmtId="3" fontId="12" fillId="10" borderId="1" xfId="1" applyNumberFormat="1" applyFont="1" applyFill="1" applyBorder="1" applyAlignment="1">
      <alignment horizontal="left" vertical="center" wrapText="1"/>
    </xf>
    <xf numFmtId="3" fontId="6" fillId="12" borderId="1" xfId="1" applyNumberFormat="1" applyFont="1" applyFill="1" applyBorder="1" applyAlignment="1">
      <alignment horizontal="left" vertical="center"/>
    </xf>
    <xf numFmtId="3" fontId="14" fillId="10" borderId="1" xfId="1" applyNumberFormat="1" applyFont="1" applyFill="1" applyBorder="1" applyAlignment="1">
      <alignment horizontal="center" vertical="center" wrapText="1"/>
    </xf>
    <xf numFmtId="3" fontId="15" fillId="12" borderId="1" xfId="1" applyNumberFormat="1" applyFont="1" applyFill="1" applyBorder="1" applyAlignment="1">
      <alignment horizontal="center" vertical="center" wrapText="1"/>
    </xf>
    <xf numFmtId="167" fontId="5" fillId="2" borderId="0" xfId="3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/>
    </xf>
  </cellXfs>
  <cellStyles count="9">
    <cellStyle name="Millares" xfId="3" builtinId="3"/>
    <cellStyle name="Millares 14" xfId="7" xr:uid="{00000000-0005-0000-0000-000001000000}"/>
    <cellStyle name="Millares 2" xfId="2" xr:uid="{00000000-0005-0000-0000-000002000000}"/>
    <cellStyle name="Moneda" xfId="8" builtinId="4"/>
    <cellStyle name="Nivel 1,2.3,5,6,9" xfId="5" xr:uid="{00000000-0005-0000-0000-000004000000}"/>
    <cellStyle name="Nivel 4" xfId="6" xr:uid="{00000000-0005-0000-0000-000005000000}"/>
    <cellStyle name="Normal" xfId="0" builtinId="0"/>
    <cellStyle name="Normal 2" xfId="1" xr:uid="{00000000-0005-0000-0000-000007000000}"/>
    <cellStyle name="Normal 2 2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2</xdr:col>
      <xdr:colOff>1277425</xdr:colOff>
      <xdr:row>4</xdr:row>
      <xdr:rowOff>106362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62A385F-8ADB-4BEC-A12F-C27E6E35035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1227" t="20346" r="60761" b="574"/>
        <a:stretch/>
      </xdr:blipFill>
      <xdr:spPr bwMode="auto">
        <a:xfrm>
          <a:off x="47625" y="0"/>
          <a:ext cx="3039550" cy="123031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8</xdr:col>
      <xdr:colOff>84667</xdr:colOff>
      <xdr:row>0</xdr:row>
      <xdr:rowOff>0</xdr:rowOff>
    </xdr:from>
    <xdr:to>
      <xdr:col>9</xdr:col>
      <xdr:colOff>1096397</xdr:colOff>
      <xdr:row>5</xdr:row>
      <xdr:rowOff>228600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5CD0231-29CB-4706-B8A3-0E31FC827DE6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898" t="18933" r="12636" b="-21"/>
        <a:stretch/>
      </xdr:blipFill>
      <xdr:spPr bwMode="auto">
        <a:xfrm>
          <a:off x="12340167" y="0"/>
          <a:ext cx="2705063" cy="15621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P-GMC-4M60\Users\Documents%20and%20Settings\Jospul.BANCAM\Escritorio\Documentacion%202013\1.%20Ejecucion%20Presupuestal\EJECUCION%20MINISTERIO%20DEL%20INTERIOR%20ENERO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5CB12CD\NASAKIWE-Junio-de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s"/>
      <sheetName val="Apropiación"/>
      <sheetName val="Compromisos"/>
      <sheetName val="Graficos"/>
      <sheetName val="DIRJURIDICA"/>
      <sheetName val="INFRAESTRUCTURA"/>
      <sheetName val="GAS GEN"/>
      <sheetName val="OFISISTEMAS"/>
      <sheetName val="SECREGRAL"/>
      <sheetName val="AFROS"/>
      <sheetName val="INDIGENAS"/>
      <sheetName val="DEMOCRACIA"/>
      <sheetName val="GOBERNABI"/>
      <sheetName val="CONSULPREVIA"/>
      <sheetName val="DERHUMANOS"/>
      <sheetName val="Hoja1"/>
      <sheetName val="Reporte"/>
      <sheetName val="TOTAL"/>
    </sheetNames>
    <sheetDataSet>
      <sheetData sheetId="0">
        <row r="2">
          <cell r="A2" t="str">
            <v>DACN</v>
          </cell>
          <cell r="D2" t="str">
            <v>Inversión</v>
          </cell>
          <cell r="E2" t="str">
            <v xml:space="preserve">Vice Ministerio de Relaciones Politicas </v>
          </cell>
          <cell r="F2" t="str">
            <v>Si</v>
          </cell>
          <cell r="G2" t="str">
            <v>Ene</v>
          </cell>
          <cell r="I2" t="str">
            <v>Gastos de Personal</v>
          </cell>
          <cell r="L2">
            <v>1</v>
          </cell>
          <cell r="M2">
            <v>2010</v>
          </cell>
        </row>
        <row r="3">
          <cell r="A3" t="str">
            <v>DAI</v>
          </cell>
          <cell r="D3" t="str">
            <v>Funcionamiento</v>
          </cell>
          <cell r="E3" t="str">
            <v xml:space="preserve">Vice Ministerio para la Participacion e Igualdad de Derechos </v>
          </cell>
          <cell r="G3" t="str">
            <v>Feb</v>
          </cell>
          <cell r="I3" t="str">
            <v>Gastos Generales</v>
          </cell>
          <cell r="L3">
            <v>2</v>
          </cell>
          <cell r="M3">
            <v>2011</v>
          </cell>
        </row>
        <row r="4">
          <cell r="A4" t="str">
            <v>DDPC</v>
          </cell>
          <cell r="E4" t="str">
            <v>Secretaría General</v>
          </cell>
          <cell r="G4" t="str">
            <v>Mar</v>
          </cell>
          <cell r="I4" t="str">
            <v>Transferencias</v>
          </cell>
          <cell r="L4">
            <v>3</v>
          </cell>
          <cell r="M4">
            <v>2012</v>
          </cell>
        </row>
        <row r="5">
          <cell r="A5" t="str">
            <v>DGT</v>
          </cell>
          <cell r="G5" t="str">
            <v>Abr</v>
          </cell>
          <cell r="I5" t="str">
            <v>Inversión</v>
          </cell>
          <cell r="L5">
            <v>4</v>
          </cell>
          <cell r="M5">
            <v>2013</v>
          </cell>
        </row>
        <row r="6">
          <cell r="A6" t="str">
            <v>DHH</v>
          </cell>
          <cell r="G6" t="str">
            <v>May</v>
          </cell>
          <cell r="L6">
            <v>5</v>
          </cell>
          <cell r="M6">
            <v>2014</v>
          </cell>
        </row>
        <row r="7">
          <cell r="A7" t="str">
            <v>OAJ</v>
          </cell>
          <cell r="G7" t="str">
            <v>Jun</v>
          </cell>
          <cell r="L7">
            <v>6</v>
          </cell>
          <cell r="M7">
            <v>2015</v>
          </cell>
        </row>
        <row r="8">
          <cell r="A8" t="str">
            <v>DIN</v>
          </cell>
          <cell r="G8" t="str">
            <v>Jul</v>
          </cell>
          <cell r="L8">
            <v>7</v>
          </cell>
          <cell r="M8">
            <v>2016</v>
          </cell>
        </row>
        <row r="9">
          <cell r="A9" t="str">
            <v>FPFD</v>
          </cell>
          <cell r="G9" t="str">
            <v>Ago</v>
          </cell>
          <cell r="L9">
            <v>8</v>
          </cell>
        </row>
        <row r="10">
          <cell r="A10" t="str">
            <v>SAF</v>
          </cell>
          <cell r="G10" t="str">
            <v>Sep</v>
          </cell>
          <cell r="L10">
            <v>9</v>
          </cell>
        </row>
        <row r="11">
          <cell r="A11" t="str">
            <v>DCP</v>
          </cell>
          <cell r="G11" t="str">
            <v>Oct</v>
          </cell>
          <cell r="L11">
            <v>10</v>
          </cell>
        </row>
        <row r="12">
          <cell r="A12" t="str">
            <v>SGH</v>
          </cell>
          <cell r="G12" t="str">
            <v>Nov</v>
          </cell>
          <cell r="L12">
            <v>11</v>
          </cell>
        </row>
        <row r="13">
          <cell r="A13" t="str">
            <v>OAL</v>
          </cell>
          <cell r="G13" t="str">
            <v>Dic</v>
          </cell>
          <cell r="L13">
            <v>12</v>
          </cell>
        </row>
        <row r="14">
          <cell r="A14" t="str">
            <v>OAP</v>
          </cell>
          <cell r="L14">
            <v>13</v>
          </cell>
        </row>
        <row r="15">
          <cell r="A15" t="str">
            <v>OIP</v>
          </cell>
          <cell r="L15">
            <v>14</v>
          </cell>
        </row>
        <row r="16">
          <cell r="A16" t="str">
            <v>OCI</v>
          </cell>
          <cell r="L16">
            <v>15</v>
          </cell>
        </row>
        <row r="17">
          <cell r="A17" t="str">
            <v>SECGRAL</v>
          </cell>
          <cell r="L17">
            <v>16</v>
          </cell>
        </row>
        <row r="18">
          <cell r="A18" t="str">
            <v>IMPRENTA</v>
          </cell>
          <cell r="L18">
            <v>17</v>
          </cell>
        </row>
        <row r="19">
          <cell r="A19" t="str">
            <v>NASAKIWE</v>
          </cell>
          <cell r="L19">
            <v>18</v>
          </cell>
        </row>
        <row r="20">
          <cell r="L20">
            <v>19</v>
          </cell>
        </row>
        <row r="21">
          <cell r="L21">
            <v>20</v>
          </cell>
        </row>
        <row r="23">
          <cell r="L23">
            <v>21</v>
          </cell>
        </row>
        <row r="24">
          <cell r="L24">
            <v>22</v>
          </cell>
        </row>
        <row r="25">
          <cell r="L25">
            <v>23</v>
          </cell>
        </row>
        <row r="26">
          <cell r="L26">
            <v>24</v>
          </cell>
        </row>
        <row r="27">
          <cell r="L27">
            <v>25</v>
          </cell>
        </row>
        <row r="28">
          <cell r="L28">
            <v>26</v>
          </cell>
        </row>
        <row r="30">
          <cell r="L30">
            <v>27</v>
          </cell>
        </row>
        <row r="31">
          <cell r="L31">
            <v>28</v>
          </cell>
        </row>
        <row r="32">
          <cell r="L32">
            <v>29</v>
          </cell>
        </row>
        <row r="33">
          <cell r="L33">
            <v>30</v>
          </cell>
        </row>
        <row r="34">
          <cell r="L34">
            <v>31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s"/>
      <sheetName val="Dependencia o entidad"/>
    </sheetNames>
    <sheetDataSet>
      <sheetData sheetId="0">
        <row r="2">
          <cell r="L2">
            <v>40209</v>
          </cell>
        </row>
        <row r="3">
          <cell r="L3">
            <v>40237</v>
          </cell>
        </row>
        <row r="4">
          <cell r="L4">
            <v>40268</v>
          </cell>
        </row>
        <row r="5">
          <cell r="L5">
            <v>40298</v>
          </cell>
        </row>
        <row r="6">
          <cell r="L6">
            <v>40329</v>
          </cell>
        </row>
        <row r="7">
          <cell r="L7">
            <v>40359</v>
          </cell>
        </row>
        <row r="8">
          <cell r="L8">
            <v>40390</v>
          </cell>
        </row>
        <row r="9">
          <cell r="L9">
            <v>40421</v>
          </cell>
        </row>
        <row r="10">
          <cell r="L10">
            <v>40451</v>
          </cell>
        </row>
        <row r="11">
          <cell r="L11">
            <v>40482</v>
          </cell>
        </row>
        <row r="12">
          <cell r="L12">
            <v>40512</v>
          </cell>
        </row>
        <row r="13">
          <cell r="L13">
            <v>40543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3B0E1-E9D2-4C8C-AA77-F8F3BE969B4A}">
  <dimension ref="A1:BP130"/>
  <sheetViews>
    <sheetView tabSelected="1" topLeftCell="A123" zoomScale="80" zoomScaleNormal="80" workbookViewId="0">
      <selection activeCell="E130" sqref="E130"/>
    </sheetView>
  </sheetViews>
  <sheetFormatPr baseColWidth="10" defaultColWidth="11.44140625" defaultRowHeight="13.2" x14ac:dyDescent="0.25"/>
  <cols>
    <col min="1" max="1" width="21.44140625" style="1" customWidth="1"/>
    <col min="2" max="2" width="5.6640625" style="1" customWidth="1"/>
    <col min="3" max="3" width="39" style="1" customWidth="1"/>
    <col min="4" max="4" width="20.6640625" style="1" customWidth="1"/>
    <col min="5" max="6" width="25.88671875" style="78" customWidth="1"/>
    <col min="7" max="7" width="22" style="78" customWidth="1"/>
    <col min="8" max="8" width="23" style="78" customWidth="1"/>
    <col min="9" max="9" width="25.44140625" style="78" customWidth="1"/>
    <col min="10" max="10" width="21.6640625" style="78" customWidth="1"/>
    <col min="11" max="16384" width="11.44140625" style="1"/>
  </cols>
  <sheetData>
    <row r="1" spans="1:10" x14ac:dyDescent="0.25">
      <c r="A1" s="30"/>
      <c r="B1" s="30"/>
      <c r="C1" s="98"/>
      <c r="D1" s="98"/>
      <c r="E1" s="98"/>
      <c r="F1" s="53"/>
      <c r="G1" s="57"/>
      <c r="H1" s="57"/>
      <c r="I1" s="57"/>
      <c r="J1" s="57"/>
    </row>
    <row r="2" spans="1:10" ht="24.6" x14ac:dyDescent="0.4">
      <c r="A2" s="89"/>
      <c r="B2" s="89"/>
      <c r="C2" s="89"/>
      <c r="D2" s="89"/>
      <c r="E2" s="89"/>
      <c r="F2" s="54"/>
      <c r="G2" s="57"/>
      <c r="H2" s="57"/>
      <c r="I2" s="57"/>
      <c r="J2" s="57"/>
    </row>
    <row r="3" spans="1:10" ht="24.6" x14ac:dyDescent="0.25">
      <c r="A3" s="90"/>
      <c r="B3" s="90"/>
      <c r="C3" s="90"/>
      <c r="D3" s="90"/>
      <c r="E3" s="90"/>
      <c r="F3" s="55"/>
      <c r="G3" s="57"/>
      <c r="H3" s="57"/>
      <c r="I3" s="57"/>
      <c r="J3" s="57"/>
    </row>
    <row r="4" spans="1:10" ht="22.8" x14ac:dyDescent="0.25">
      <c r="A4" s="39"/>
      <c r="B4" s="39"/>
      <c r="C4" s="97"/>
      <c r="D4" s="97"/>
      <c r="E4" s="97"/>
      <c r="F4" s="79"/>
      <c r="G4" s="57"/>
      <c r="H4" s="57"/>
      <c r="I4" s="57"/>
      <c r="J4" s="57"/>
    </row>
    <row r="5" spans="1:10" s="2" customFormat="1" ht="15.75" customHeight="1" x14ac:dyDescent="0.25">
      <c r="A5" s="40"/>
      <c r="B5" s="40"/>
      <c r="C5" s="96" t="s">
        <v>0</v>
      </c>
      <c r="D5" s="96"/>
      <c r="E5" s="96"/>
      <c r="F5" s="56"/>
      <c r="G5" s="58"/>
      <c r="H5" s="58"/>
      <c r="I5" s="58"/>
      <c r="J5" s="58"/>
    </row>
    <row r="6" spans="1:10" s="14" customFormat="1" ht="78" x14ac:dyDescent="0.25">
      <c r="A6" s="42" t="s">
        <v>65</v>
      </c>
      <c r="B6" s="42" t="s">
        <v>1</v>
      </c>
      <c r="C6" s="42" t="s">
        <v>2</v>
      </c>
      <c r="D6" s="42" t="s">
        <v>197</v>
      </c>
      <c r="E6" s="43" t="s">
        <v>3</v>
      </c>
      <c r="F6" s="43" t="s">
        <v>202</v>
      </c>
      <c r="G6" s="43" t="s">
        <v>199</v>
      </c>
      <c r="H6" s="43" t="s">
        <v>200</v>
      </c>
      <c r="I6" s="43" t="s">
        <v>198</v>
      </c>
      <c r="J6" s="43" t="s">
        <v>201</v>
      </c>
    </row>
    <row r="7" spans="1:10" s="14" customFormat="1" ht="25.5" customHeight="1" x14ac:dyDescent="0.25">
      <c r="A7" s="94" t="s">
        <v>192</v>
      </c>
      <c r="B7" s="94"/>
      <c r="C7" s="94"/>
      <c r="D7" s="44"/>
      <c r="E7" s="59">
        <v>1451926450314</v>
      </c>
      <c r="F7" s="59">
        <f>+F8+F72</f>
        <v>608667418701.20996</v>
      </c>
      <c r="G7" s="59">
        <f>+G8+G72</f>
        <v>834456131612.79004</v>
      </c>
      <c r="H7" s="59">
        <f t="shared" ref="H7:J7" si="0">+H8+H72</f>
        <v>348239797527.30005</v>
      </c>
      <c r="I7" s="59">
        <f t="shared" si="0"/>
        <v>27168253854.310001</v>
      </c>
      <c r="J7" s="59">
        <f t="shared" si="0"/>
        <v>24304645520.350006</v>
      </c>
    </row>
    <row r="8" spans="1:10" s="14" customFormat="1" ht="22.5" customHeight="1" x14ac:dyDescent="0.25">
      <c r="A8" s="95" t="s">
        <v>190</v>
      </c>
      <c r="B8" s="95"/>
      <c r="C8" s="95"/>
      <c r="D8" s="41"/>
      <c r="E8" s="60">
        <v>858542700000</v>
      </c>
      <c r="F8" s="60">
        <f>+F9+F56</f>
        <v>364626891532.84998</v>
      </c>
      <c r="G8" s="60">
        <f>+G9+G56</f>
        <v>485112908467.15009</v>
      </c>
      <c r="H8" s="60">
        <f t="shared" ref="H8:J8" si="1">+H9+H56</f>
        <v>223546773403.58002</v>
      </c>
      <c r="I8" s="60">
        <f t="shared" si="1"/>
        <v>24568163343.530003</v>
      </c>
      <c r="J8" s="60">
        <f t="shared" si="1"/>
        <v>22248784980.840004</v>
      </c>
    </row>
    <row r="9" spans="1:10" s="14" customFormat="1" ht="28.5" customHeight="1" x14ac:dyDescent="0.25">
      <c r="A9" s="94" t="s">
        <v>193</v>
      </c>
      <c r="B9" s="94"/>
      <c r="C9" s="94"/>
      <c r="D9" s="44"/>
      <c r="E9" s="59">
        <v>790090900000</v>
      </c>
      <c r="F9" s="59">
        <f>+F10+F14+F16+F52+F54</f>
        <v>315636702445.46997</v>
      </c>
      <c r="G9" s="59">
        <f>+G10+G14+G16+G52+G54</f>
        <v>465651297554.53009</v>
      </c>
      <c r="H9" s="59">
        <f t="shared" ref="H9:J9" si="2">+H10+H14+H16+H52+H54</f>
        <v>209874585255.70001</v>
      </c>
      <c r="I9" s="59">
        <f t="shared" si="2"/>
        <v>21253450025.480003</v>
      </c>
      <c r="J9" s="59">
        <f t="shared" si="2"/>
        <v>19291866602.480003</v>
      </c>
    </row>
    <row r="10" spans="1:10" s="16" customFormat="1" ht="20.25" customHeight="1" x14ac:dyDescent="0.25">
      <c r="A10" s="21"/>
      <c r="B10" s="21"/>
      <c r="C10" s="31" t="s">
        <v>16</v>
      </c>
      <c r="D10" s="22"/>
      <c r="E10" s="61">
        <v>45210500000</v>
      </c>
      <c r="F10" s="61">
        <f>+F11+F12+F13</f>
        <v>38977631068.739998</v>
      </c>
      <c r="G10" s="61">
        <f>+G11+G12+G13</f>
        <v>6232868931.2600002</v>
      </c>
      <c r="H10" s="61">
        <f t="shared" ref="H10:J10" si="3">+H11+H12+H13</f>
        <v>7723050512</v>
      </c>
      <c r="I10" s="61">
        <f t="shared" si="3"/>
        <v>7680973513</v>
      </c>
      <c r="J10" s="61">
        <f t="shared" si="3"/>
        <v>7680973513</v>
      </c>
    </row>
    <row r="11" spans="1:10" s="16" customFormat="1" x14ac:dyDescent="0.25">
      <c r="A11" s="5" t="s">
        <v>66</v>
      </c>
      <c r="B11" s="5" t="s">
        <v>4</v>
      </c>
      <c r="C11" s="12" t="s">
        <v>18</v>
      </c>
      <c r="D11" s="12"/>
      <c r="E11" s="65">
        <v>29724900000</v>
      </c>
      <c r="F11" s="65">
        <v>25627246220.5</v>
      </c>
      <c r="G11" s="65">
        <v>4097653779.5</v>
      </c>
      <c r="H11" s="65">
        <v>5610608304</v>
      </c>
      <c r="I11" s="65">
        <v>5572753278</v>
      </c>
      <c r="J11" s="65">
        <v>5572753278</v>
      </c>
    </row>
    <row r="12" spans="1:10" s="16" customFormat="1" ht="26.4" x14ac:dyDescent="0.25">
      <c r="A12" s="5" t="s">
        <v>67</v>
      </c>
      <c r="B12" s="5" t="s">
        <v>4</v>
      </c>
      <c r="C12" s="12" t="s">
        <v>20</v>
      </c>
      <c r="D12" s="12"/>
      <c r="E12" s="65">
        <v>10651500000</v>
      </c>
      <c r="F12" s="65">
        <v>9166581015.4899998</v>
      </c>
      <c r="G12" s="65">
        <v>1484918984.51</v>
      </c>
      <c r="H12" s="65">
        <v>1408205478</v>
      </c>
      <c r="I12" s="65">
        <v>1408205478</v>
      </c>
      <c r="J12" s="65">
        <v>1408205478</v>
      </c>
    </row>
    <row r="13" spans="1:10" s="16" customFormat="1" ht="26.4" x14ac:dyDescent="0.25">
      <c r="A13" s="5"/>
      <c r="B13" s="5" t="s">
        <v>4</v>
      </c>
      <c r="C13" s="12" t="s">
        <v>19</v>
      </c>
      <c r="D13" s="12"/>
      <c r="E13" s="65">
        <v>4834100000</v>
      </c>
      <c r="F13" s="65">
        <v>4183803832.75</v>
      </c>
      <c r="G13" s="65">
        <v>650296167.25</v>
      </c>
      <c r="H13" s="65">
        <v>704236730</v>
      </c>
      <c r="I13" s="65">
        <v>700014757</v>
      </c>
      <c r="J13" s="65">
        <v>700014757</v>
      </c>
    </row>
    <row r="14" spans="1:10" s="16" customFormat="1" ht="18.75" customHeight="1" x14ac:dyDescent="0.25">
      <c r="A14" s="21"/>
      <c r="B14" s="21"/>
      <c r="C14" s="31" t="s">
        <v>51</v>
      </c>
      <c r="D14" s="31"/>
      <c r="E14" s="61">
        <f>+E15</f>
        <v>8778100000</v>
      </c>
      <c r="F14" s="61">
        <f>+F15</f>
        <v>7350039723.9899998</v>
      </c>
      <c r="G14" s="61">
        <f>+G15</f>
        <v>1428060276.01</v>
      </c>
      <c r="H14" s="61">
        <f t="shared" ref="H14:J14" si="4">+H15</f>
        <v>3833758377.3200002</v>
      </c>
      <c r="I14" s="61">
        <f t="shared" si="4"/>
        <v>1146880821.3599999</v>
      </c>
      <c r="J14" s="61">
        <f t="shared" si="4"/>
        <v>959970936.36000001</v>
      </c>
    </row>
    <row r="15" spans="1:10" s="16" customFormat="1" x14ac:dyDescent="0.25">
      <c r="A15" s="5" t="s">
        <v>68</v>
      </c>
      <c r="B15" s="5" t="s">
        <v>4</v>
      </c>
      <c r="C15" s="12" t="s">
        <v>51</v>
      </c>
      <c r="D15" s="12"/>
      <c r="E15" s="65">
        <v>8778100000</v>
      </c>
      <c r="F15" s="65">
        <v>7350039723.9899998</v>
      </c>
      <c r="G15" s="65">
        <v>1428060276.01</v>
      </c>
      <c r="H15" s="65">
        <v>3833758377.3200002</v>
      </c>
      <c r="I15" s="65">
        <v>1146880821.3599999</v>
      </c>
      <c r="J15" s="65">
        <v>959970936.36000001</v>
      </c>
    </row>
    <row r="16" spans="1:10" s="16" customFormat="1" ht="16.5" customHeight="1" x14ac:dyDescent="0.25">
      <c r="A16" s="26"/>
      <c r="B16" s="26"/>
      <c r="C16" s="27" t="s">
        <v>11</v>
      </c>
      <c r="D16" s="27"/>
      <c r="E16" s="62">
        <v>733150800000</v>
      </c>
      <c r="F16" s="62">
        <f>+F17</f>
        <v>269138331652.73999</v>
      </c>
      <c r="G16" s="62">
        <f>+G17</f>
        <v>455209568347.26007</v>
      </c>
      <c r="H16" s="62">
        <f t="shared" ref="H16:J16" si="5">+H17</f>
        <v>198317776366.38</v>
      </c>
      <c r="I16" s="62">
        <f t="shared" si="5"/>
        <v>12425595691.120001</v>
      </c>
      <c r="J16" s="62">
        <f t="shared" si="5"/>
        <v>10650922153.120001</v>
      </c>
    </row>
    <row r="17" spans="1:68" s="16" customFormat="1" ht="18" customHeight="1" x14ac:dyDescent="0.25">
      <c r="A17" s="28"/>
      <c r="B17" s="28"/>
      <c r="C17" s="29" t="s">
        <v>24</v>
      </c>
      <c r="D17" s="29"/>
      <c r="E17" s="63">
        <v>733150800000</v>
      </c>
      <c r="F17" s="63">
        <f>+F18+F27+F34+F38+F41+F47+F48</f>
        <v>269138331652.73999</v>
      </c>
      <c r="G17" s="63">
        <f>+G18+G27+G34+G38+G41+G47+G48</f>
        <v>455209568347.26007</v>
      </c>
      <c r="H17" s="63">
        <f t="shared" ref="H17:J17" si="6">+H18+H27+H34+H38+H41+H47+H48</f>
        <v>198317776366.38</v>
      </c>
      <c r="I17" s="63">
        <f t="shared" si="6"/>
        <v>12425595691.120001</v>
      </c>
      <c r="J17" s="63">
        <f t="shared" si="6"/>
        <v>10650922153.120001</v>
      </c>
    </row>
    <row r="18" spans="1:68" s="16" customFormat="1" ht="16.5" customHeight="1" x14ac:dyDescent="0.25">
      <c r="A18" s="23"/>
      <c r="B18" s="23"/>
      <c r="C18" s="24" t="s">
        <v>25</v>
      </c>
      <c r="D18" s="24"/>
      <c r="E18" s="64">
        <v>437595800000</v>
      </c>
      <c r="F18" s="64">
        <f>SUM(F19:F26)</f>
        <v>180419061433.07999</v>
      </c>
      <c r="G18" s="64">
        <f>SUM(G19:G26)</f>
        <v>248373838566.92001</v>
      </c>
      <c r="H18" s="64">
        <f t="shared" ref="H18:J18" si="7">SUM(H19:H26)</f>
        <v>149598802111.07999</v>
      </c>
      <c r="I18" s="64">
        <f t="shared" si="7"/>
        <v>5467915428.4499998</v>
      </c>
      <c r="J18" s="64">
        <f t="shared" si="7"/>
        <v>4308603179.4499998</v>
      </c>
    </row>
    <row r="19" spans="1:68" s="16" customFormat="1" ht="79.2" x14ac:dyDescent="0.25">
      <c r="A19" s="5" t="s">
        <v>159</v>
      </c>
      <c r="B19" s="5" t="s">
        <v>4</v>
      </c>
      <c r="C19" s="47" t="s">
        <v>26</v>
      </c>
      <c r="D19" s="9"/>
      <c r="E19" s="65">
        <v>7142500000</v>
      </c>
      <c r="F19" s="65">
        <v>2166106264</v>
      </c>
      <c r="G19" s="65">
        <v>4976393736</v>
      </c>
      <c r="H19" s="65">
        <v>2011372870</v>
      </c>
      <c r="I19" s="65">
        <v>303333811</v>
      </c>
      <c r="J19" s="65">
        <v>262752227</v>
      </c>
    </row>
    <row r="20" spans="1:68" s="16" customFormat="1" ht="26.4" x14ac:dyDescent="0.25">
      <c r="A20" s="5" t="s">
        <v>160</v>
      </c>
      <c r="B20" s="5" t="s">
        <v>52</v>
      </c>
      <c r="C20" s="48" t="s">
        <v>27</v>
      </c>
      <c r="D20" s="9"/>
      <c r="E20" s="65">
        <v>400000000000</v>
      </c>
      <c r="F20" s="65">
        <v>161280880099.07999</v>
      </c>
      <c r="G20" s="65">
        <v>238719119900.92001</v>
      </c>
      <c r="H20" s="65">
        <v>140911553362.07999</v>
      </c>
      <c r="I20" s="65">
        <v>4262671508.4499998</v>
      </c>
      <c r="J20" s="65">
        <v>3436815934.4499998</v>
      </c>
    </row>
    <row r="21" spans="1:68" s="52" customFormat="1" ht="39.6" x14ac:dyDescent="0.25">
      <c r="A21" s="50" t="s">
        <v>161</v>
      </c>
      <c r="B21" s="13">
        <v>10</v>
      </c>
      <c r="C21" s="19" t="s">
        <v>28</v>
      </c>
      <c r="D21" s="19"/>
      <c r="E21" s="66">
        <v>145200000</v>
      </c>
      <c r="F21" s="66">
        <v>0</v>
      </c>
      <c r="G21" s="66">
        <v>145200000</v>
      </c>
      <c r="H21" s="66">
        <v>0</v>
      </c>
      <c r="I21" s="66">
        <v>0</v>
      </c>
      <c r="J21" s="66">
        <v>0</v>
      </c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</row>
    <row r="22" spans="1:68" s="16" customFormat="1" ht="26.4" x14ac:dyDescent="0.25">
      <c r="A22" s="5" t="s">
        <v>162</v>
      </c>
      <c r="B22" s="5" t="s">
        <v>4</v>
      </c>
      <c r="C22" s="47" t="s">
        <v>29</v>
      </c>
      <c r="D22" s="9"/>
      <c r="E22" s="65">
        <v>14892500000</v>
      </c>
      <c r="F22" s="65">
        <v>13320374697</v>
      </c>
      <c r="G22" s="65">
        <v>1572125303</v>
      </c>
      <c r="H22" s="65">
        <v>4695149331</v>
      </c>
      <c r="I22" s="65">
        <v>640958792</v>
      </c>
      <c r="J22" s="65">
        <v>427200368</v>
      </c>
    </row>
    <row r="23" spans="1:68" s="16" customFormat="1" ht="26.4" x14ac:dyDescent="0.25">
      <c r="A23" s="5" t="s">
        <v>163</v>
      </c>
      <c r="B23" s="5" t="s">
        <v>4</v>
      </c>
      <c r="C23" s="47" t="s">
        <v>30</v>
      </c>
      <c r="D23" s="9"/>
      <c r="E23" s="65">
        <v>2748100000</v>
      </c>
      <c r="F23" s="65">
        <v>1998899999</v>
      </c>
      <c r="G23" s="65">
        <v>749200001</v>
      </c>
      <c r="H23" s="65">
        <v>1057836156</v>
      </c>
      <c r="I23" s="65">
        <v>180793481</v>
      </c>
      <c r="J23" s="65">
        <v>101676814</v>
      </c>
    </row>
    <row r="24" spans="1:68" s="16" customFormat="1" ht="50.25" customHeight="1" x14ac:dyDescent="0.25">
      <c r="A24" s="5" t="s">
        <v>164</v>
      </c>
      <c r="B24" s="5" t="s">
        <v>4</v>
      </c>
      <c r="C24" s="47" t="s">
        <v>9</v>
      </c>
      <c r="D24" s="9"/>
      <c r="E24" s="65">
        <v>1769200000</v>
      </c>
      <c r="F24" s="65">
        <v>513351091</v>
      </c>
      <c r="G24" s="65">
        <v>1255848909</v>
      </c>
      <c r="H24" s="65">
        <v>513351091</v>
      </c>
      <c r="I24" s="65">
        <v>54863435</v>
      </c>
      <c r="J24" s="65">
        <v>54863435</v>
      </c>
    </row>
    <row r="25" spans="1:68" s="16" customFormat="1" ht="74.25" customHeight="1" x14ac:dyDescent="0.25">
      <c r="A25" s="5" t="s">
        <v>165</v>
      </c>
      <c r="B25" s="5" t="s">
        <v>4</v>
      </c>
      <c r="C25" s="47" t="s">
        <v>56</v>
      </c>
      <c r="D25" s="9"/>
      <c r="E25" s="65">
        <v>2095400000</v>
      </c>
      <c r="F25" s="65">
        <v>1139449283</v>
      </c>
      <c r="G25" s="65">
        <v>955950717</v>
      </c>
      <c r="H25" s="65">
        <v>409539301</v>
      </c>
      <c r="I25" s="65">
        <v>25294401</v>
      </c>
      <c r="J25" s="65">
        <v>25294401</v>
      </c>
    </row>
    <row r="26" spans="1:68" s="16" customFormat="1" ht="39.6" x14ac:dyDescent="0.25">
      <c r="A26" s="5" t="s">
        <v>166</v>
      </c>
      <c r="B26" s="5" t="s">
        <v>4</v>
      </c>
      <c r="C26" s="47" t="s">
        <v>54</v>
      </c>
      <c r="D26" s="9"/>
      <c r="E26" s="65">
        <v>8802900000</v>
      </c>
      <c r="F26" s="65">
        <v>0</v>
      </c>
      <c r="G26" s="65">
        <v>0</v>
      </c>
      <c r="H26" s="65">
        <v>0</v>
      </c>
      <c r="I26" s="65">
        <v>0</v>
      </c>
      <c r="J26" s="65">
        <v>0</v>
      </c>
    </row>
    <row r="27" spans="1:68" s="16" customFormat="1" ht="39.6" x14ac:dyDescent="0.25">
      <c r="A27" s="23"/>
      <c r="B27" s="23"/>
      <c r="C27" s="25" t="s">
        <v>31</v>
      </c>
      <c r="D27" s="25"/>
      <c r="E27" s="64">
        <v>26684800000</v>
      </c>
      <c r="F27" s="64">
        <f>SUM(F28:F33)</f>
        <v>19673700000</v>
      </c>
      <c r="G27" s="64">
        <f>SUM(G28:G33)</f>
        <v>7011100000</v>
      </c>
      <c r="H27" s="64">
        <f t="shared" ref="H27:J27" si="8">SUM(H28:H33)</f>
        <v>19673700000</v>
      </c>
      <c r="I27" s="64">
        <f t="shared" si="8"/>
        <v>4065349998</v>
      </c>
      <c r="J27" s="64">
        <f t="shared" si="8"/>
        <v>4065349998</v>
      </c>
    </row>
    <row r="28" spans="1:68" s="16" customFormat="1" ht="26.4" x14ac:dyDescent="0.25">
      <c r="A28" s="5" t="s">
        <v>167</v>
      </c>
      <c r="B28" s="5" t="s">
        <v>4</v>
      </c>
      <c r="C28" s="47" t="s">
        <v>32</v>
      </c>
      <c r="D28" s="9"/>
      <c r="E28" s="65">
        <v>7011100000</v>
      </c>
      <c r="F28" s="65">
        <v>0</v>
      </c>
      <c r="G28" s="65">
        <v>7011100000</v>
      </c>
      <c r="H28" s="65">
        <v>0</v>
      </c>
      <c r="I28" s="65">
        <v>0</v>
      </c>
      <c r="J28" s="65">
        <v>0</v>
      </c>
    </row>
    <row r="29" spans="1:68" s="16" customFormat="1" ht="26.4" x14ac:dyDescent="0.25">
      <c r="A29" s="5" t="s">
        <v>168</v>
      </c>
      <c r="B29" s="5" t="s">
        <v>4</v>
      </c>
      <c r="C29" s="47" t="s">
        <v>33</v>
      </c>
      <c r="D29" s="9"/>
      <c r="E29" s="65">
        <v>4802100000</v>
      </c>
      <c r="F29" s="65">
        <v>4802100000</v>
      </c>
      <c r="G29" s="65">
        <v>0</v>
      </c>
      <c r="H29" s="65">
        <v>4802100000</v>
      </c>
      <c r="I29" s="65">
        <v>1200525000</v>
      </c>
      <c r="J29" s="65">
        <v>1200525000</v>
      </c>
    </row>
    <row r="30" spans="1:68" s="16" customFormat="1" ht="26.4" x14ac:dyDescent="0.25">
      <c r="A30" s="5" t="s">
        <v>169</v>
      </c>
      <c r="B30" s="5" t="s">
        <v>4</v>
      </c>
      <c r="C30" s="47" t="s">
        <v>34</v>
      </c>
      <c r="D30" s="9"/>
      <c r="E30" s="65">
        <v>3412300000</v>
      </c>
      <c r="F30" s="65">
        <v>3412300000</v>
      </c>
      <c r="G30" s="65">
        <v>0</v>
      </c>
      <c r="H30" s="65">
        <v>3412300000</v>
      </c>
      <c r="I30" s="65">
        <v>0</v>
      </c>
      <c r="J30" s="65">
        <v>0</v>
      </c>
    </row>
    <row r="31" spans="1:68" s="16" customFormat="1" ht="26.4" x14ac:dyDescent="0.25">
      <c r="A31" s="5" t="s">
        <v>170</v>
      </c>
      <c r="B31" s="5" t="s">
        <v>4</v>
      </c>
      <c r="C31" s="47" t="s">
        <v>35</v>
      </c>
      <c r="D31" s="9"/>
      <c r="E31" s="65">
        <v>2656200000</v>
      </c>
      <c r="F31" s="65">
        <v>2656200000</v>
      </c>
      <c r="G31" s="65">
        <v>0</v>
      </c>
      <c r="H31" s="65">
        <v>2656200000</v>
      </c>
      <c r="I31" s="65">
        <v>664050000</v>
      </c>
      <c r="J31" s="65">
        <v>664050000</v>
      </c>
    </row>
    <row r="32" spans="1:68" s="16" customFormat="1" ht="26.4" x14ac:dyDescent="0.25">
      <c r="A32" s="5" t="s">
        <v>171</v>
      </c>
      <c r="B32" s="5" t="s">
        <v>4</v>
      </c>
      <c r="C32" s="47" t="s">
        <v>36</v>
      </c>
      <c r="D32" s="9"/>
      <c r="E32" s="65">
        <v>3408900000</v>
      </c>
      <c r="F32" s="65">
        <v>3408900000</v>
      </c>
      <c r="G32" s="65">
        <v>0</v>
      </c>
      <c r="H32" s="65">
        <v>3408900000</v>
      </c>
      <c r="I32" s="65">
        <v>852225000</v>
      </c>
      <c r="J32" s="65">
        <v>852225000</v>
      </c>
    </row>
    <row r="33" spans="1:10" s="16" customFormat="1" ht="26.4" x14ac:dyDescent="0.25">
      <c r="A33" s="5" t="s">
        <v>172</v>
      </c>
      <c r="B33" s="5" t="s">
        <v>4</v>
      </c>
      <c r="C33" s="47" t="s">
        <v>37</v>
      </c>
      <c r="D33" s="9"/>
      <c r="E33" s="65">
        <v>5394200000</v>
      </c>
      <c r="F33" s="65">
        <v>5394200000</v>
      </c>
      <c r="G33" s="65">
        <v>0</v>
      </c>
      <c r="H33" s="65">
        <v>5394200000</v>
      </c>
      <c r="I33" s="65">
        <v>1348549998</v>
      </c>
      <c r="J33" s="65">
        <v>1348549998</v>
      </c>
    </row>
    <row r="34" spans="1:10" s="16" customFormat="1" ht="26.4" x14ac:dyDescent="0.25">
      <c r="A34" s="23"/>
      <c r="B34" s="23"/>
      <c r="C34" s="25" t="s">
        <v>38</v>
      </c>
      <c r="D34" s="25"/>
      <c r="E34" s="64">
        <v>90529400000</v>
      </c>
      <c r="F34" s="64">
        <f>+F35+F36+F37</f>
        <v>20570535248</v>
      </c>
      <c r="G34" s="64">
        <f>+G35+G36+G37</f>
        <v>69958864752</v>
      </c>
      <c r="H34" s="64">
        <f t="shared" ref="H34:J34" si="9">+H35+H36+H37</f>
        <v>11325380078</v>
      </c>
      <c r="I34" s="64">
        <f t="shared" si="9"/>
        <v>1234360841</v>
      </c>
      <c r="J34" s="64">
        <f t="shared" si="9"/>
        <v>1012547240</v>
      </c>
    </row>
    <row r="35" spans="1:10" s="16" customFormat="1" ht="52.8" x14ac:dyDescent="0.25">
      <c r="A35" s="5" t="s">
        <v>173</v>
      </c>
      <c r="B35" s="5" t="s">
        <v>4</v>
      </c>
      <c r="C35" s="47" t="s">
        <v>39</v>
      </c>
      <c r="D35" s="9"/>
      <c r="E35" s="65">
        <v>79100000000</v>
      </c>
      <c r="F35" s="65">
        <v>18439218561</v>
      </c>
      <c r="G35" s="65">
        <v>60660781439</v>
      </c>
      <c r="H35" s="65">
        <v>9631689055</v>
      </c>
      <c r="I35" s="65">
        <v>1056707171</v>
      </c>
      <c r="J35" s="65">
        <v>840497570</v>
      </c>
    </row>
    <row r="36" spans="1:10" s="16" customFormat="1" ht="66" x14ac:dyDescent="0.25">
      <c r="A36" s="5" t="s">
        <v>174</v>
      </c>
      <c r="B36" s="5" t="s">
        <v>4</v>
      </c>
      <c r="C36" s="47" t="s">
        <v>57</v>
      </c>
      <c r="D36" s="9"/>
      <c r="E36" s="65">
        <v>8629400000</v>
      </c>
      <c r="F36" s="65">
        <v>0</v>
      </c>
      <c r="G36" s="65">
        <v>8629400000</v>
      </c>
      <c r="H36" s="65">
        <v>0</v>
      </c>
      <c r="I36" s="65">
        <v>0</v>
      </c>
      <c r="J36" s="65">
        <v>0</v>
      </c>
    </row>
    <row r="37" spans="1:10" s="16" customFormat="1" ht="39.6" x14ac:dyDescent="0.25">
      <c r="A37" s="5" t="s">
        <v>175</v>
      </c>
      <c r="B37" s="5">
        <v>10</v>
      </c>
      <c r="C37" s="47" t="s">
        <v>196</v>
      </c>
      <c r="D37" s="9"/>
      <c r="E37" s="65">
        <v>2800000000</v>
      </c>
      <c r="F37" s="65">
        <v>2131316687</v>
      </c>
      <c r="G37" s="65">
        <v>668683313</v>
      </c>
      <c r="H37" s="65">
        <v>1693691023</v>
      </c>
      <c r="I37" s="65">
        <v>177653670</v>
      </c>
      <c r="J37" s="65">
        <v>172049670</v>
      </c>
    </row>
    <row r="38" spans="1:10" s="16" customFormat="1" ht="37.5" customHeight="1" x14ac:dyDescent="0.25">
      <c r="A38" s="26"/>
      <c r="B38" s="26"/>
      <c r="C38" s="27" t="s">
        <v>60</v>
      </c>
      <c r="D38" s="27"/>
      <c r="E38" s="62">
        <v>31964200000</v>
      </c>
      <c r="F38" s="62">
        <f>F39</f>
        <v>10983845258</v>
      </c>
      <c r="G38" s="62">
        <f>G39</f>
        <v>20980354742</v>
      </c>
      <c r="H38" s="62">
        <f t="shared" ref="H38:J38" si="10">H39</f>
        <v>2407609789.5999999</v>
      </c>
      <c r="I38" s="62">
        <f t="shared" si="10"/>
        <v>175468454</v>
      </c>
      <c r="J38" s="62">
        <f t="shared" si="10"/>
        <v>151321298</v>
      </c>
    </row>
    <row r="39" spans="1:10" s="16" customFormat="1" ht="37.5" customHeight="1" x14ac:dyDescent="0.25">
      <c r="A39" s="28"/>
      <c r="B39" s="28"/>
      <c r="C39" s="29" t="s">
        <v>40</v>
      </c>
      <c r="D39" s="29"/>
      <c r="E39" s="63">
        <v>31964200000</v>
      </c>
      <c r="F39" s="63">
        <f>+F40</f>
        <v>10983845258</v>
      </c>
      <c r="G39" s="63">
        <f>+G40</f>
        <v>20980354742</v>
      </c>
      <c r="H39" s="63">
        <f t="shared" ref="H39:J39" si="11">+H40</f>
        <v>2407609789.5999999</v>
      </c>
      <c r="I39" s="63">
        <f t="shared" si="11"/>
        <v>175468454</v>
      </c>
      <c r="J39" s="63">
        <f t="shared" si="11"/>
        <v>151321298</v>
      </c>
    </row>
    <row r="40" spans="1:10" s="16" customFormat="1" ht="52.8" x14ac:dyDescent="0.25">
      <c r="A40" s="5" t="s">
        <v>176</v>
      </c>
      <c r="B40" s="5" t="s">
        <v>4</v>
      </c>
      <c r="C40" s="9" t="s">
        <v>41</v>
      </c>
      <c r="D40" s="9"/>
      <c r="E40" s="65">
        <v>31964200000</v>
      </c>
      <c r="F40" s="65">
        <v>10983845258</v>
      </c>
      <c r="G40" s="65">
        <v>20980354742</v>
      </c>
      <c r="H40" s="65">
        <v>2407609789.5999999</v>
      </c>
      <c r="I40" s="65">
        <v>175468454</v>
      </c>
      <c r="J40" s="65">
        <v>151321298</v>
      </c>
    </row>
    <row r="41" spans="1:10" s="16" customFormat="1" ht="26.4" x14ac:dyDescent="0.25">
      <c r="A41" s="26"/>
      <c r="B41" s="26"/>
      <c r="C41" s="27" t="s">
        <v>42</v>
      </c>
      <c r="D41" s="27"/>
      <c r="E41" s="62">
        <v>140341800000</v>
      </c>
      <c r="F41" s="62">
        <f>+F42</f>
        <v>36521203081</v>
      </c>
      <c r="G41" s="62">
        <f>+G42</f>
        <v>103820596919</v>
      </c>
      <c r="H41" s="62">
        <f t="shared" ref="H41:J41" si="12">+H42</f>
        <v>14546218991.700001</v>
      </c>
      <c r="I41" s="62">
        <f t="shared" si="12"/>
        <v>1348833569.6700001</v>
      </c>
      <c r="J41" s="62">
        <f t="shared" si="12"/>
        <v>1004633037.67</v>
      </c>
    </row>
    <row r="42" spans="1:10" s="16" customFormat="1" ht="26.4" x14ac:dyDescent="0.25">
      <c r="A42" s="28"/>
      <c r="B42" s="28"/>
      <c r="C42" s="29" t="s">
        <v>42</v>
      </c>
      <c r="D42" s="29"/>
      <c r="E42" s="63">
        <v>140341800000</v>
      </c>
      <c r="F42" s="63">
        <f>SUM(F43:F46)</f>
        <v>36521203081</v>
      </c>
      <c r="G42" s="63">
        <f>SUM(G43:G46)</f>
        <v>103820596919</v>
      </c>
      <c r="H42" s="63">
        <f t="shared" ref="H42:J42" si="13">SUM(H43:H46)</f>
        <v>14546218991.700001</v>
      </c>
      <c r="I42" s="63">
        <f t="shared" si="13"/>
        <v>1348833569.6700001</v>
      </c>
      <c r="J42" s="63">
        <f t="shared" si="13"/>
        <v>1004633037.67</v>
      </c>
    </row>
    <row r="43" spans="1:10" s="16" customFormat="1" ht="52.8" x14ac:dyDescent="0.25">
      <c r="A43" s="5" t="s">
        <v>177</v>
      </c>
      <c r="B43" s="5" t="s">
        <v>4</v>
      </c>
      <c r="C43" s="9" t="s">
        <v>43</v>
      </c>
      <c r="D43" s="9"/>
      <c r="E43" s="65">
        <v>1079500000</v>
      </c>
      <c r="F43" s="65">
        <v>0</v>
      </c>
      <c r="G43" s="65">
        <v>1079500000</v>
      </c>
      <c r="H43" s="65">
        <v>0</v>
      </c>
      <c r="I43" s="65">
        <v>0</v>
      </c>
      <c r="J43" s="65">
        <v>0</v>
      </c>
    </row>
    <row r="44" spans="1:10" s="16" customFormat="1" ht="66" x14ac:dyDescent="0.25">
      <c r="A44" s="5" t="s">
        <v>178</v>
      </c>
      <c r="B44" s="5" t="s">
        <v>4</v>
      </c>
      <c r="C44" s="9" t="s">
        <v>44</v>
      </c>
      <c r="D44" s="9"/>
      <c r="E44" s="65">
        <v>28659000000</v>
      </c>
      <c r="F44" s="65">
        <v>14025450012</v>
      </c>
      <c r="G44" s="65">
        <v>14633549988</v>
      </c>
      <c r="H44" s="65">
        <v>5525709439</v>
      </c>
      <c r="I44" s="65">
        <v>381211680</v>
      </c>
      <c r="J44" s="65">
        <v>309852836</v>
      </c>
    </row>
    <row r="45" spans="1:10" s="17" customFormat="1" ht="52.8" x14ac:dyDescent="0.25">
      <c r="A45" s="13" t="s">
        <v>179</v>
      </c>
      <c r="B45" s="13">
        <v>10</v>
      </c>
      <c r="C45" s="9" t="s">
        <v>5</v>
      </c>
      <c r="D45" s="9"/>
      <c r="E45" s="66">
        <v>102041000000</v>
      </c>
      <c r="F45" s="66">
        <v>22495753069</v>
      </c>
      <c r="G45" s="66">
        <v>79545246931</v>
      </c>
      <c r="H45" s="66">
        <v>9020509552.7000008</v>
      </c>
      <c r="I45" s="66">
        <v>967621889.66999996</v>
      </c>
      <c r="J45" s="66">
        <v>694780201.66999996</v>
      </c>
    </row>
    <row r="46" spans="1:10" s="16" customFormat="1" ht="52.8" x14ac:dyDescent="0.25">
      <c r="A46" s="5" t="s">
        <v>180</v>
      </c>
      <c r="B46" s="5" t="s">
        <v>4</v>
      </c>
      <c r="C46" s="9" t="s">
        <v>50</v>
      </c>
      <c r="D46" s="9"/>
      <c r="E46" s="65">
        <v>8562300000</v>
      </c>
      <c r="F46" s="65">
        <v>0</v>
      </c>
      <c r="G46" s="65">
        <v>8562300000</v>
      </c>
      <c r="H46" s="65">
        <v>0</v>
      </c>
      <c r="I46" s="65">
        <v>0</v>
      </c>
      <c r="J46" s="65">
        <v>0</v>
      </c>
    </row>
    <row r="47" spans="1:10" s="16" customFormat="1" x14ac:dyDescent="0.25">
      <c r="A47" s="5" t="s">
        <v>181</v>
      </c>
      <c r="B47" s="5"/>
      <c r="C47" s="9" t="s">
        <v>6</v>
      </c>
      <c r="D47" s="9"/>
      <c r="E47" s="65">
        <v>4500000000</v>
      </c>
      <c r="F47" s="65">
        <v>6146632.6600000001</v>
      </c>
      <c r="G47" s="65">
        <v>4493853367.3400002</v>
      </c>
      <c r="H47" s="65">
        <v>0</v>
      </c>
      <c r="I47" s="65">
        <v>0</v>
      </c>
      <c r="J47" s="65">
        <v>0</v>
      </c>
    </row>
    <row r="48" spans="1:10" s="16" customFormat="1" ht="26.4" x14ac:dyDescent="0.25">
      <c r="A48" s="26"/>
      <c r="B48" s="26"/>
      <c r="C48" s="27" t="s">
        <v>61</v>
      </c>
      <c r="D48" s="27"/>
      <c r="E48" s="62">
        <v>1534800000</v>
      </c>
      <c r="F48" s="62">
        <f t="shared" ref="F48:J49" si="14">+F49</f>
        <v>963840000</v>
      </c>
      <c r="G48" s="62">
        <f t="shared" si="14"/>
        <v>570960000</v>
      </c>
      <c r="H48" s="62">
        <f t="shared" si="14"/>
        <v>766065396</v>
      </c>
      <c r="I48" s="62">
        <f t="shared" si="14"/>
        <v>133667400</v>
      </c>
      <c r="J48" s="62">
        <f t="shared" si="14"/>
        <v>108467400</v>
      </c>
    </row>
    <row r="49" spans="1:10" s="16" customFormat="1" x14ac:dyDescent="0.25">
      <c r="A49" s="28"/>
      <c r="B49" s="28"/>
      <c r="C49" s="29" t="s">
        <v>45</v>
      </c>
      <c r="D49" s="29"/>
      <c r="E49" s="63">
        <v>1534800000</v>
      </c>
      <c r="F49" s="63">
        <f t="shared" si="14"/>
        <v>963840000</v>
      </c>
      <c r="G49" s="63">
        <f t="shared" si="14"/>
        <v>570960000</v>
      </c>
      <c r="H49" s="63">
        <f t="shared" si="14"/>
        <v>766065396</v>
      </c>
      <c r="I49" s="63">
        <f t="shared" si="14"/>
        <v>133667400</v>
      </c>
      <c r="J49" s="63">
        <f t="shared" si="14"/>
        <v>108467400</v>
      </c>
    </row>
    <row r="50" spans="1:10" s="16" customFormat="1" ht="79.2" x14ac:dyDescent="0.25">
      <c r="A50" s="5" t="s">
        <v>182</v>
      </c>
      <c r="B50" s="5" t="s">
        <v>4</v>
      </c>
      <c r="C50" s="9" t="s">
        <v>10</v>
      </c>
      <c r="D50" s="9"/>
      <c r="E50" s="65">
        <v>1534800000</v>
      </c>
      <c r="F50" s="65">
        <v>963840000</v>
      </c>
      <c r="G50" s="65">
        <v>570960000</v>
      </c>
      <c r="H50" s="65">
        <v>766065396</v>
      </c>
      <c r="I50" s="65">
        <v>133667400</v>
      </c>
      <c r="J50" s="65">
        <v>108467400</v>
      </c>
    </row>
    <row r="51" spans="1:10" s="16" customFormat="1" ht="26.4" x14ac:dyDescent="0.25">
      <c r="A51" s="26"/>
      <c r="B51" s="26"/>
      <c r="C51" s="9" t="s">
        <v>46</v>
      </c>
      <c r="D51" s="27"/>
      <c r="E51" s="62">
        <v>2951500000</v>
      </c>
      <c r="F51" s="62">
        <f>+F52+F54</f>
        <v>170700000</v>
      </c>
      <c r="G51" s="62">
        <f>+G52+G54</f>
        <v>2780800000</v>
      </c>
      <c r="H51" s="62">
        <f t="shared" ref="H51:J51" si="15">+H52+H54</f>
        <v>0</v>
      </c>
      <c r="I51" s="62">
        <f t="shared" si="15"/>
        <v>0</v>
      </c>
      <c r="J51" s="62">
        <f t="shared" si="15"/>
        <v>0</v>
      </c>
    </row>
    <row r="52" spans="1:10" s="16" customFormat="1" x14ac:dyDescent="0.25">
      <c r="A52" s="28"/>
      <c r="B52" s="28" t="s">
        <v>4</v>
      </c>
      <c r="C52" s="9" t="s">
        <v>47</v>
      </c>
      <c r="D52" s="29"/>
      <c r="E52" s="63">
        <v>170700000</v>
      </c>
      <c r="F52" s="63">
        <f>+F53</f>
        <v>170700000</v>
      </c>
      <c r="G52" s="63">
        <f>+G53</f>
        <v>0</v>
      </c>
      <c r="H52" s="63">
        <f t="shared" ref="H52:J52" si="16">+H53</f>
        <v>0</v>
      </c>
      <c r="I52" s="63">
        <f t="shared" si="16"/>
        <v>0</v>
      </c>
      <c r="J52" s="63">
        <f t="shared" si="16"/>
        <v>0</v>
      </c>
    </row>
    <row r="53" spans="1:10" s="17" customFormat="1" x14ac:dyDescent="0.25">
      <c r="A53" s="13" t="s">
        <v>183</v>
      </c>
      <c r="B53" s="13">
        <v>10</v>
      </c>
      <c r="C53" s="9" t="s">
        <v>47</v>
      </c>
      <c r="D53" s="9"/>
      <c r="E53" s="66">
        <v>170700000</v>
      </c>
      <c r="F53" s="66">
        <v>170700000</v>
      </c>
      <c r="G53" s="66">
        <v>0</v>
      </c>
      <c r="H53" s="66">
        <v>0</v>
      </c>
      <c r="I53" s="66">
        <v>0</v>
      </c>
      <c r="J53" s="66">
        <v>0</v>
      </c>
    </row>
    <row r="54" spans="1:10" s="16" customFormat="1" x14ac:dyDescent="0.25">
      <c r="A54" s="23"/>
      <c r="B54" s="23"/>
      <c r="C54" s="9" t="s">
        <v>48</v>
      </c>
      <c r="D54" s="24"/>
      <c r="E54" s="64">
        <v>2780800000</v>
      </c>
      <c r="F54" s="64">
        <f>+F55</f>
        <v>0</v>
      </c>
      <c r="G54" s="64">
        <f>+G55</f>
        <v>2780800000</v>
      </c>
      <c r="H54" s="64">
        <f t="shared" ref="H54:J54" si="17">+H55</f>
        <v>0</v>
      </c>
      <c r="I54" s="64">
        <f t="shared" si="17"/>
        <v>0</v>
      </c>
      <c r="J54" s="64">
        <f t="shared" si="17"/>
        <v>0</v>
      </c>
    </row>
    <row r="55" spans="1:10" s="16" customFormat="1" x14ac:dyDescent="0.25">
      <c r="A55" s="5" t="s">
        <v>158</v>
      </c>
      <c r="B55" s="5" t="s">
        <v>55</v>
      </c>
      <c r="C55" s="6" t="s">
        <v>49</v>
      </c>
      <c r="D55" s="6"/>
      <c r="E55" s="66">
        <v>2780800000</v>
      </c>
      <c r="F55" s="66">
        <v>0</v>
      </c>
      <c r="G55" s="66">
        <v>2780800000</v>
      </c>
      <c r="H55" s="66">
        <v>0</v>
      </c>
      <c r="I55" s="66">
        <v>0</v>
      </c>
      <c r="J55" s="66">
        <v>0</v>
      </c>
    </row>
    <row r="56" spans="1:10" s="16" customFormat="1" ht="32.25" customHeight="1" x14ac:dyDescent="0.25">
      <c r="A56" s="92" t="s">
        <v>194</v>
      </c>
      <c r="B56" s="92"/>
      <c r="C56" s="92"/>
      <c r="D56" s="36"/>
      <c r="E56" s="67">
        <v>68451800000</v>
      </c>
      <c r="F56" s="67">
        <f>+F57</f>
        <v>48990189087.380005</v>
      </c>
      <c r="G56" s="67">
        <f>+G57</f>
        <v>19461610912.619999</v>
      </c>
      <c r="H56" s="67">
        <f t="shared" ref="H56:J56" si="18">+H57</f>
        <v>13672188147.880001</v>
      </c>
      <c r="I56" s="67">
        <f t="shared" si="18"/>
        <v>3314713318.0500002</v>
      </c>
      <c r="J56" s="67">
        <f t="shared" si="18"/>
        <v>2956918378.3600001</v>
      </c>
    </row>
    <row r="57" spans="1:10" s="16" customFormat="1" x14ac:dyDescent="0.25">
      <c r="A57" s="26"/>
      <c r="B57" s="26"/>
      <c r="C57" s="27" t="s">
        <v>191</v>
      </c>
      <c r="D57" s="27"/>
      <c r="E57" s="62">
        <v>68451800000</v>
      </c>
      <c r="F57" s="62">
        <f>+F58+F63+F64+F69</f>
        <v>48990189087.380005</v>
      </c>
      <c r="G57" s="62">
        <f>+G58+G63+G64+G69</f>
        <v>19461610912.619999</v>
      </c>
      <c r="H57" s="62">
        <f t="shared" ref="H57:J57" si="19">+H58+H63+H64+H69</f>
        <v>13672188147.880001</v>
      </c>
      <c r="I57" s="62">
        <f t="shared" si="19"/>
        <v>3314713318.0500002</v>
      </c>
      <c r="J57" s="62">
        <f t="shared" si="19"/>
        <v>2956918378.3600001</v>
      </c>
    </row>
    <row r="58" spans="1:10" s="16" customFormat="1" x14ac:dyDescent="0.25">
      <c r="A58" s="23"/>
      <c r="B58" s="23"/>
      <c r="C58" s="24" t="s">
        <v>16</v>
      </c>
      <c r="D58" s="24"/>
      <c r="E58" s="64">
        <v>9091000000</v>
      </c>
      <c r="F58" s="64">
        <f>+F59</f>
        <v>8868450000</v>
      </c>
      <c r="G58" s="64">
        <f>+G59</f>
        <v>222550000</v>
      </c>
      <c r="H58" s="64">
        <f t="shared" ref="H58:J58" si="20">+H59</f>
        <v>1641117805</v>
      </c>
      <c r="I58" s="64">
        <f t="shared" si="20"/>
        <v>1640640257</v>
      </c>
      <c r="J58" s="64">
        <f t="shared" si="20"/>
        <v>1640640257</v>
      </c>
    </row>
    <row r="59" spans="1:10" s="16" customFormat="1" ht="21" customHeight="1" x14ac:dyDescent="0.25">
      <c r="A59" s="23"/>
      <c r="B59" s="23" t="s">
        <v>4</v>
      </c>
      <c r="C59" s="24" t="s">
        <v>17</v>
      </c>
      <c r="D59" s="24"/>
      <c r="E59" s="68">
        <v>9091000000</v>
      </c>
      <c r="F59" s="68">
        <f>+F60+F61+F62</f>
        <v>8868450000</v>
      </c>
      <c r="G59" s="68">
        <f>+G60+G61+G62</f>
        <v>222550000</v>
      </c>
      <c r="H59" s="68">
        <f t="shared" ref="H59:J59" si="21">+H60+H61+H62</f>
        <v>1641117805</v>
      </c>
      <c r="I59" s="68">
        <f t="shared" si="21"/>
        <v>1640640257</v>
      </c>
      <c r="J59" s="68">
        <f t="shared" si="21"/>
        <v>1640640257</v>
      </c>
    </row>
    <row r="60" spans="1:10" s="16" customFormat="1" x14ac:dyDescent="0.25">
      <c r="A60" s="5" t="s">
        <v>66</v>
      </c>
      <c r="B60" s="5" t="s">
        <v>4</v>
      </c>
      <c r="C60" s="9" t="s">
        <v>18</v>
      </c>
      <c r="D60" s="9"/>
      <c r="E60" s="66">
        <v>6525000000</v>
      </c>
      <c r="F60" s="66">
        <v>6421250681.3000002</v>
      </c>
      <c r="G60" s="66">
        <v>103749318.7</v>
      </c>
      <c r="H60" s="66">
        <v>1168165758</v>
      </c>
      <c r="I60" s="66">
        <v>1167688210</v>
      </c>
      <c r="J60" s="66">
        <v>1167688210</v>
      </c>
    </row>
    <row r="61" spans="1:10" s="16" customFormat="1" ht="26.4" x14ac:dyDescent="0.25">
      <c r="A61" s="5" t="s">
        <v>67</v>
      </c>
      <c r="B61" s="5" t="s">
        <v>4</v>
      </c>
      <c r="C61" s="9" t="s">
        <v>20</v>
      </c>
      <c r="D61" s="9"/>
      <c r="E61" s="66">
        <v>2246000000</v>
      </c>
      <c r="F61" s="66">
        <v>2133700000</v>
      </c>
      <c r="G61" s="66">
        <v>112300000</v>
      </c>
      <c r="H61" s="66">
        <v>311543920</v>
      </c>
      <c r="I61" s="66">
        <v>311543920</v>
      </c>
      <c r="J61" s="66">
        <v>311543920</v>
      </c>
    </row>
    <row r="62" spans="1:10" s="16" customFormat="1" ht="26.4" x14ac:dyDescent="0.25">
      <c r="A62" s="5" t="s">
        <v>156</v>
      </c>
      <c r="B62" s="5" t="s">
        <v>4</v>
      </c>
      <c r="C62" s="9" t="s">
        <v>19</v>
      </c>
      <c r="D62" s="9"/>
      <c r="E62" s="66">
        <v>320000000</v>
      </c>
      <c r="F62" s="66">
        <v>313499318.69999999</v>
      </c>
      <c r="G62" s="66">
        <v>6500681.2999999998</v>
      </c>
      <c r="H62" s="66">
        <v>161408127</v>
      </c>
      <c r="I62" s="66">
        <v>161408127</v>
      </c>
      <c r="J62" s="66">
        <v>161408127</v>
      </c>
    </row>
    <row r="63" spans="1:10" s="16" customFormat="1" x14ac:dyDescent="0.25">
      <c r="A63" s="26"/>
      <c r="B63" s="45" t="s">
        <v>4</v>
      </c>
      <c r="C63" s="27" t="s">
        <v>51</v>
      </c>
      <c r="D63" s="27"/>
      <c r="E63" s="62">
        <v>4729200000</v>
      </c>
      <c r="F63" s="62">
        <v>4324491246.3800001</v>
      </c>
      <c r="G63" s="62">
        <v>404708753.62</v>
      </c>
      <c r="H63" s="62">
        <v>1544572033.8800001</v>
      </c>
      <c r="I63" s="62">
        <v>743728106.04999995</v>
      </c>
      <c r="J63" s="62">
        <v>508077384.36000001</v>
      </c>
    </row>
    <row r="64" spans="1:10" s="16" customFormat="1" x14ac:dyDescent="0.25">
      <c r="A64" s="23"/>
      <c r="B64" s="23"/>
      <c r="C64" s="24" t="s">
        <v>11</v>
      </c>
      <c r="D64" s="24"/>
      <c r="E64" s="64">
        <v>54540500000</v>
      </c>
      <c r="F64" s="64">
        <f>+F65</f>
        <v>35797247841</v>
      </c>
      <c r="G64" s="64">
        <f>+G65</f>
        <v>18743252159</v>
      </c>
      <c r="H64" s="64">
        <f t="shared" ref="H64:J65" si="22">+H65</f>
        <v>10486498309</v>
      </c>
      <c r="I64" s="64">
        <f t="shared" si="22"/>
        <v>930344955</v>
      </c>
      <c r="J64" s="64">
        <f t="shared" si="22"/>
        <v>808200737</v>
      </c>
    </row>
    <row r="65" spans="1:10" s="16" customFormat="1" x14ac:dyDescent="0.25">
      <c r="A65" s="3"/>
      <c r="B65" s="3"/>
      <c r="C65" s="4" t="s">
        <v>24</v>
      </c>
      <c r="D65" s="4"/>
      <c r="E65" s="69">
        <v>54540500000</v>
      </c>
      <c r="F65" s="69">
        <f>+F66</f>
        <v>35797247841</v>
      </c>
      <c r="G65" s="69">
        <f>+G66</f>
        <v>18743252159</v>
      </c>
      <c r="H65" s="69">
        <f t="shared" si="22"/>
        <v>10486498309</v>
      </c>
      <c r="I65" s="69">
        <f t="shared" si="22"/>
        <v>930344955</v>
      </c>
      <c r="J65" s="69">
        <f t="shared" si="22"/>
        <v>808200737</v>
      </c>
    </row>
    <row r="66" spans="1:10" s="16" customFormat="1" x14ac:dyDescent="0.25">
      <c r="A66" s="3"/>
      <c r="B66" s="3"/>
      <c r="C66" s="4" t="s">
        <v>25</v>
      </c>
      <c r="D66" s="4"/>
      <c r="E66" s="69">
        <v>54540500000</v>
      </c>
      <c r="F66" s="69">
        <f>+F67+F68</f>
        <v>35797247841</v>
      </c>
      <c r="G66" s="69">
        <f>+G67+G68</f>
        <v>18743252159</v>
      </c>
      <c r="H66" s="69">
        <f t="shared" ref="H66:J66" si="23">+H67+H68</f>
        <v>10486498309</v>
      </c>
      <c r="I66" s="69">
        <f t="shared" si="23"/>
        <v>930344955</v>
      </c>
      <c r="J66" s="69">
        <f t="shared" si="23"/>
        <v>808200737</v>
      </c>
    </row>
    <row r="67" spans="1:10" s="16" customFormat="1" ht="39.6" x14ac:dyDescent="0.25">
      <c r="A67" s="5" t="s">
        <v>157</v>
      </c>
      <c r="B67" s="5">
        <v>10</v>
      </c>
      <c r="C67" s="9" t="s">
        <v>53</v>
      </c>
      <c r="D67" s="9"/>
      <c r="E67" s="66">
        <v>37446500000</v>
      </c>
      <c r="F67" s="66">
        <v>33610727229</v>
      </c>
      <c r="G67" s="66">
        <v>3835772771</v>
      </c>
      <c r="H67" s="66">
        <v>10332562830</v>
      </c>
      <c r="I67" s="66">
        <v>927244955</v>
      </c>
      <c r="J67" s="66">
        <v>805100737</v>
      </c>
    </row>
    <row r="68" spans="1:10" s="16" customFormat="1" ht="39.6" x14ac:dyDescent="0.25">
      <c r="A68" s="5" t="s">
        <v>157</v>
      </c>
      <c r="B68" s="5">
        <v>11</v>
      </c>
      <c r="C68" s="9" t="s">
        <v>63</v>
      </c>
      <c r="D68" s="9"/>
      <c r="E68" s="66">
        <v>17094000000</v>
      </c>
      <c r="F68" s="66">
        <v>2186520612</v>
      </c>
      <c r="G68" s="66">
        <v>14907479388</v>
      </c>
      <c r="H68" s="66">
        <v>153935479</v>
      </c>
      <c r="I68" s="66">
        <v>3100000</v>
      </c>
      <c r="J68" s="66">
        <v>3100000</v>
      </c>
    </row>
    <row r="69" spans="1:10" s="16" customFormat="1" ht="26.4" x14ac:dyDescent="0.25">
      <c r="A69" s="26"/>
      <c r="B69" s="26"/>
      <c r="C69" s="27" t="s">
        <v>58</v>
      </c>
      <c r="D69" s="27"/>
      <c r="E69" s="62">
        <v>91100000</v>
      </c>
      <c r="F69" s="62">
        <f>+F70</f>
        <v>0</v>
      </c>
      <c r="G69" s="62">
        <f>+G70</f>
        <v>91100000</v>
      </c>
      <c r="H69" s="62">
        <f t="shared" ref="H69:J69" si="24">+H70</f>
        <v>0</v>
      </c>
      <c r="I69" s="62">
        <f t="shared" si="24"/>
        <v>0</v>
      </c>
      <c r="J69" s="62">
        <f t="shared" si="24"/>
        <v>0</v>
      </c>
    </row>
    <row r="70" spans="1:10" s="16" customFormat="1" x14ac:dyDescent="0.25">
      <c r="A70" s="23"/>
      <c r="B70" s="23"/>
      <c r="C70" s="24" t="s">
        <v>62</v>
      </c>
      <c r="D70" s="24"/>
      <c r="E70" s="64">
        <v>91100000</v>
      </c>
      <c r="F70" s="64">
        <v>0</v>
      </c>
      <c r="G70" s="64">
        <v>91100000</v>
      </c>
      <c r="H70" s="64">
        <v>0</v>
      </c>
      <c r="I70" s="64">
        <v>0</v>
      </c>
      <c r="J70" s="64">
        <v>0</v>
      </c>
    </row>
    <row r="71" spans="1:10" s="16" customFormat="1" x14ac:dyDescent="0.25">
      <c r="A71" s="32" t="s">
        <v>158</v>
      </c>
      <c r="B71" s="32">
        <v>11</v>
      </c>
      <c r="C71" s="33" t="s">
        <v>59</v>
      </c>
      <c r="D71" s="33"/>
      <c r="E71" s="70">
        <v>91100000</v>
      </c>
      <c r="F71" s="70"/>
      <c r="G71" s="70"/>
      <c r="H71" s="70"/>
      <c r="I71" s="70"/>
      <c r="J71" s="70"/>
    </row>
    <row r="72" spans="1:10" s="16" customFormat="1" ht="19.5" customHeight="1" x14ac:dyDescent="0.25">
      <c r="A72" s="93" t="s">
        <v>187</v>
      </c>
      <c r="B72" s="93"/>
      <c r="C72" s="93"/>
      <c r="D72" s="24"/>
      <c r="E72" s="64">
        <v>593383750314</v>
      </c>
      <c r="F72" s="64">
        <f>+F73+F128</f>
        <v>244040527168.36002</v>
      </c>
      <c r="G72" s="64">
        <f>+G73+G128</f>
        <v>349343223145.64001</v>
      </c>
      <c r="H72" s="64">
        <f t="shared" ref="H72:J72" si="25">+H73+H128</f>
        <v>124693024123.72</v>
      </c>
      <c r="I72" s="64">
        <f t="shared" si="25"/>
        <v>2600090510.7800002</v>
      </c>
      <c r="J72" s="64">
        <f t="shared" si="25"/>
        <v>2055860539.5100002</v>
      </c>
    </row>
    <row r="73" spans="1:10" s="16" customFormat="1" ht="19.5" customHeight="1" x14ac:dyDescent="0.25">
      <c r="A73" s="37" t="s">
        <v>188</v>
      </c>
      <c r="B73" s="37"/>
      <c r="C73" s="37"/>
      <c r="D73" s="24"/>
      <c r="E73" s="64">
        <v>589383750314</v>
      </c>
      <c r="F73" s="64">
        <f>+F74+F87+F103+F106+F111</f>
        <v>240200909240.36002</v>
      </c>
      <c r="G73" s="64">
        <f>+G74+G87+G103+G106+G111</f>
        <v>349182841073.64001</v>
      </c>
      <c r="H73" s="64">
        <f t="shared" ref="H73:J73" si="26">+H74+H87+H103+H106+H111</f>
        <v>124693024123.72</v>
      </c>
      <c r="I73" s="64">
        <f t="shared" si="26"/>
        <v>2600090510.7800002</v>
      </c>
      <c r="J73" s="64">
        <f t="shared" si="26"/>
        <v>2055860539.5100002</v>
      </c>
    </row>
    <row r="74" spans="1:10" s="16" customFormat="1" ht="79.2" x14ac:dyDescent="0.25">
      <c r="A74" s="26" t="s">
        <v>195</v>
      </c>
      <c r="B74" s="26"/>
      <c r="C74" s="27" t="s">
        <v>21</v>
      </c>
      <c r="D74" s="27"/>
      <c r="E74" s="62">
        <v>295451046540</v>
      </c>
      <c r="F74" s="62">
        <f>F75</f>
        <v>56262180521</v>
      </c>
      <c r="G74" s="62">
        <f>G75</f>
        <v>239188866019</v>
      </c>
      <c r="H74" s="62">
        <f t="shared" ref="H74:J74" si="27">H75</f>
        <v>7498933166</v>
      </c>
      <c r="I74" s="62">
        <f t="shared" si="27"/>
        <v>533911090</v>
      </c>
      <c r="J74" s="62">
        <f t="shared" si="27"/>
        <v>447432928</v>
      </c>
    </row>
    <row r="75" spans="1:10" s="16" customFormat="1" x14ac:dyDescent="0.25">
      <c r="A75" s="28"/>
      <c r="B75" s="28"/>
      <c r="C75" s="29" t="s">
        <v>7</v>
      </c>
      <c r="D75" s="29"/>
      <c r="E75" s="64">
        <v>295451046540</v>
      </c>
      <c r="F75" s="64">
        <f>SUM(F76:F86)</f>
        <v>56262180521</v>
      </c>
      <c r="G75" s="64">
        <f>SUM(G76:G86)</f>
        <v>239188866019</v>
      </c>
      <c r="H75" s="71">
        <f t="shared" ref="H75:J75" si="28">SUM(H76:H86)</f>
        <v>7498933166</v>
      </c>
      <c r="I75" s="71">
        <f t="shared" si="28"/>
        <v>533911090</v>
      </c>
      <c r="J75" s="71">
        <f t="shared" si="28"/>
        <v>447432928</v>
      </c>
    </row>
    <row r="76" spans="1:10" s="16" customFormat="1" ht="87.75" customHeight="1" x14ac:dyDescent="0.25">
      <c r="A76" s="10" t="s">
        <v>70</v>
      </c>
      <c r="B76" s="10" t="s">
        <v>4</v>
      </c>
      <c r="C76" s="9" t="s">
        <v>88</v>
      </c>
      <c r="D76" s="6" t="s">
        <v>69</v>
      </c>
      <c r="E76" s="66">
        <v>40034612918</v>
      </c>
      <c r="F76" s="66">
        <v>12031523356</v>
      </c>
      <c r="G76" s="66">
        <v>28003089562</v>
      </c>
      <c r="H76" s="66">
        <v>2929336432</v>
      </c>
      <c r="I76" s="66">
        <v>177891734</v>
      </c>
      <c r="J76" s="66">
        <v>173891734</v>
      </c>
    </row>
    <row r="77" spans="1:10" s="16" customFormat="1" ht="63.75" customHeight="1" x14ac:dyDescent="0.25">
      <c r="A77" s="10" t="s">
        <v>71</v>
      </c>
      <c r="B77" s="10" t="s">
        <v>4</v>
      </c>
      <c r="C77" s="9" t="s">
        <v>86</v>
      </c>
      <c r="D77" s="6" t="s">
        <v>81</v>
      </c>
      <c r="E77" s="66">
        <v>40500000000</v>
      </c>
      <c r="F77" s="66">
        <v>2000000000</v>
      </c>
      <c r="G77" s="66">
        <v>38500000000</v>
      </c>
      <c r="H77" s="66">
        <v>0</v>
      </c>
      <c r="I77" s="66">
        <v>0</v>
      </c>
      <c r="J77" s="66">
        <v>0</v>
      </c>
    </row>
    <row r="78" spans="1:10" s="16" customFormat="1" ht="63.75" customHeight="1" x14ac:dyDescent="0.25">
      <c r="A78" s="10" t="s">
        <v>72</v>
      </c>
      <c r="B78" s="10" t="s">
        <v>4</v>
      </c>
      <c r="C78" s="9" t="s">
        <v>87</v>
      </c>
      <c r="D78" s="6" t="s">
        <v>81</v>
      </c>
      <c r="E78" s="66">
        <v>44000000000</v>
      </c>
      <c r="F78" s="66">
        <v>3289450000</v>
      </c>
      <c r="G78" s="66">
        <v>40710550000</v>
      </c>
      <c r="H78" s="66">
        <v>233404897</v>
      </c>
      <c r="I78" s="66">
        <v>3907246</v>
      </c>
      <c r="J78" s="66">
        <v>3907246</v>
      </c>
    </row>
    <row r="79" spans="1:10" s="16" customFormat="1" ht="63.75" customHeight="1" x14ac:dyDescent="0.25">
      <c r="A79" s="10" t="s">
        <v>73</v>
      </c>
      <c r="B79" s="10" t="s">
        <v>4</v>
      </c>
      <c r="C79" s="9" t="s">
        <v>89</v>
      </c>
      <c r="D79" s="6" t="s">
        <v>81</v>
      </c>
      <c r="E79" s="66">
        <v>45700000000</v>
      </c>
      <c r="F79" s="66">
        <v>8000000000</v>
      </c>
      <c r="G79" s="66">
        <v>37700000000</v>
      </c>
      <c r="H79" s="66">
        <v>0</v>
      </c>
      <c r="I79" s="66">
        <v>0</v>
      </c>
      <c r="J79" s="66">
        <v>0</v>
      </c>
    </row>
    <row r="80" spans="1:10" s="16" customFormat="1" ht="102" customHeight="1" x14ac:dyDescent="0.25">
      <c r="A80" s="10" t="s">
        <v>74</v>
      </c>
      <c r="B80" s="10" t="s">
        <v>4</v>
      </c>
      <c r="C80" s="9" t="s">
        <v>90</v>
      </c>
      <c r="D80" s="6" t="s">
        <v>81</v>
      </c>
      <c r="E80" s="66">
        <v>800000000</v>
      </c>
      <c r="F80" s="66">
        <v>800000000</v>
      </c>
      <c r="G80" s="66">
        <v>0</v>
      </c>
      <c r="H80" s="66">
        <v>0</v>
      </c>
      <c r="I80" s="66">
        <v>0</v>
      </c>
      <c r="J80" s="66">
        <v>0</v>
      </c>
    </row>
    <row r="81" spans="1:10" s="16" customFormat="1" ht="102" customHeight="1" x14ac:dyDescent="0.25">
      <c r="A81" s="10" t="s">
        <v>75</v>
      </c>
      <c r="B81" s="10" t="s">
        <v>4</v>
      </c>
      <c r="C81" s="9" t="s">
        <v>91</v>
      </c>
      <c r="D81" s="9" t="s">
        <v>81</v>
      </c>
      <c r="E81" s="66">
        <v>20000000000</v>
      </c>
      <c r="F81" s="66">
        <v>0</v>
      </c>
      <c r="G81" s="66">
        <v>20000000000</v>
      </c>
      <c r="H81" s="66">
        <v>0</v>
      </c>
      <c r="I81" s="66">
        <v>0</v>
      </c>
      <c r="J81" s="66">
        <v>0</v>
      </c>
    </row>
    <row r="82" spans="1:10" s="16" customFormat="1" ht="102" customHeight="1" x14ac:dyDescent="0.25">
      <c r="A82" s="10" t="s">
        <v>76</v>
      </c>
      <c r="B82" s="10" t="s">
        <v>4</v>
      </c>
      <c r="C82" s="9" t="s">
        <v>92</v>
      </c>
      <c r="D82" s="6" t="s">
        <v>82</v>
      </c>
      <c r="E82" s="66">
        <v>6685137900</v>
      </c>
      <c r="F82" s="66">
        <v>2649360862</v>
      </c>
      <c r="G82" s="66">
        <v>4035777038</v>
      </c>
      <c r="H82" s="66">
        <v>799550667</v>
      </c>
      <c r="I82" s="66">
        <v>29872000</v>
      </c>
      <c r="J82" s="66">
        <v>16452000</v>
      </c>
    </row>
    <row r="83" spans="1:10" s="16" customFormat="1" ht="102" customHeight="1" x14ac:dyDescent="0.25">
      <c r="A83" s="10" t="s">
        <v>77</v>
      </c>
      <c r="B83" s="10" t="s">
        <v>4</v>
      </c>
      <c r="C83" s="9" t="s">
        <v>93</v>
      </c>
      <c r="D83" s="6" t="s">
        <v>82</v>
      </c>
      <c r="E83" s="66">
        <v>12120337176</v>
      </c>
      <c r="F83" s="66">
        <v>5905671529</v>
      </c>
      <c r="G83" s="66">
        <v>6214665647</v>
      </c>
      <c r="H83" s="66">
        <v>927008782</v>
      </c>
      <c r="I83" s="66">
        <v>69173372</v>
      </c>
      <c r="J83" s="66">
        <v>68624356</v>
      </c>
    </row>
    <row r="84" spans="1:10" s="16" customFormat="1" ht="105.6" x14ac:dyDescent="0.25">
      <c r="A84" s="10" t="s">
        <v>78</v>
      </c>
      <c r="B84" s="10" t="s">
        <v>4</v>
      </c>
      <c r="C84" s="9" t="s">
        <v>94</v>
      </c>
      <c r="D84" s="9" t="s">
        <v>83</v>
      </c>
      <c r="E84" s="66">
        <v>74000000000</v>
      </c>
      <c r="F84" s="66">
        <v>16440702770</v>
      </c>
      <c r="G84" s="66">
        <v>57559297230</v>
      </c>
      <c r="H84" s="66">
        <v>2209174133</v>
      </c>
      <c r="I84" s="66">
        <v>232204341</v>
      </c>
      <c r="J84" s="66">
        <v>163695195</v>
      </c>
    </row>
    <row r="85" spans="1:10" s="16" customFormat="1" ht="102" customHeight="1" x14ac:dyDescent="0.25">
      <c r="A85" s="10" t="s">
        <v>79</v>
      </c>
      <c r="B85" s="10" t="s">
        <v>4</v>
      </c>
      <c r="C85" s="9" t="s">
        <v>95</v>
      </c>
      <c r="D85" s="9" t="s">
        <v>84</v>
      </c>
      <c r="E85" s="65">
        <v>7000000000</v>
      </c>
      <c r="F85" s="65">
        <v>3731529795</v>
      </c>
      <c r="G85" s="65">
        <v>3268470205</v>
      </c>
      <c r="H85" s="65">
        <v>66500000</v>
      </c>
      <c r="I85" s="65">
        <v>0</v>
      </c>
      <c r="J85" s="65">
        <v>0</v>
      </c>
    </row>
    <row r="86" spans="1:10" s="16" customFormat="1" ht="102" customHeight="1" x14ac:dyDescent="0.25">
      <c r="A86" s="10" t="s">
        <v>80</v>
      </c>
      <c r="B86" s="10" t="s">
        <v>4</v>
      </c>
      <c r="C86" s="9" t="s">
        <v>96</v>
      </c>
      <c r="D86" s="9" t="s">
        <v>85</v>
      </c>
      <c r="E86" s="65">
        <v>4610958546</v>
      </c>
      <c r="F86" s="65">
        <v>1413942209</v>
      </c>
      <c r="G86" s="65">
        <v>3197016337</v>
      </c>
      <c r="H86" s="65">
        <v>333958255</v>
      </c>
      <c r="I86" s="65">
        <v>20862397</v>
      </c>
      <c r="J86" s="65">
        <v>20862397</v>
      </c>
    </row>
    <row r="87" spans="1:10" s="16" customFormat="1" ht="52.8" x14ac:dyDescent="0.25">
      <c r="A87" s="26"/>
      <c r="B87" s="26"/>
      <c r="C87" s="27" t="s">
        <v>12</v>
      </c>
      <c r="D87" s="27"/>
      <c r="E87" s="62">
        <v>206312033277</v>
      </c>
      <c r="F87" s="62">
        <f>+F88</f>
        <v>163712862721.72</v>
      </c>
      <c r="G87" s="62">
        <f>+G88</f>
        <v>42599170555.279999</v>
      </c>
      <c r="H87" s="62">
        <f t="shared" ref="H87:J87" si="29">+H88</f>
        <v>106380650141.72</v>
      </c>
      <c r="I87" s="62">
        <f t="shared" si="29"/>
        <v>850179263.17000008</v>
      </c>
      <c r="J87" s="62">
        <f t="shared" si="29"/>
        <v>644026108.17000008</v>
      </c>
    </row>
    <row r="88" spans="1:10" s="16" customFormat="1" x14ac:dyDescent="0.25">
      <c r="A88" s="28"/>
      <c r="B88" s="28"/>
      <c r="C88" s="29" t="s">
        <v>7</v>
      </c>
      <c r="D88" s="29"/>
      <c r="E88" s="63">
        <v>206312033277</v>
      </c>
      <c r="F88" s="63">
        <f>SUM(F89:F102)</f>
        <v>163712862721.72</v>
      </c>
      <c r="G88" s="63">
        <f>SUM(G89:G102)</f>
        <v>42599170555.279999</v>
      </c>
      <c r="H88" s="63">
        <f t="shared" ref="H88:J88" si="30">SUM(H89:H102)</f>
        <v>106380650141.72</v>
      </c>
      <c r="I88" s="63">
        <f t="shared" si="30"/>
        <v>850179263.17000008</v>
      </c>
      <c r="J88" s="63">
        <f t="shared" si="30"/>
        <v>644026108.17000008</v>
      </c>
    </row>
    <row r="89" spans="1:10" s="17" customFormat="1" ht="105.6" x14ac:dyDescent="0.25">
      <c r="A89" s="10" t="s">
        <v>97</v>
      </c>
      <c r="B89" s="10" t="s">
        <v>52</v>
      </c>
      <c r="C89" s="9" t="s">
        <v>22</v>
      </c>
      <c r="D89" s="6" t="s">
        <v>109</v>
      </c>
      <c r="E89" s="65">
        <v>50000000000</v>
      </c>
      <c r="F89" s="65">
        <v>49478662342.669998</v>
      </c>
      <c r="G89" s="65">
        <v>521337657.32999998</v>
      </c>
      <c r="H89" s="65">
        <v>20973973022.669998</v>
      </c>
      <c r="I89" s="65">
        <v>198846705</v>
      </c>
      <c r="J89" s="65">
        <v>153725384</v>
      </c>
    </row>
    <row r="90" spans="1:10" s="16" customFormat="1" ht="105.6" x14ac:dyDescent="0.25">
      <c r="A90" s="10" t="s">
        <v>98</v>
      </c>
      <c r="B90" s="10" t="s">
        <v>52</v>
      </c>
      <c r="C90" s="9" t="s">
        <v>120</v>
      </c>
      <c r="D90" s="6" t="s">
        <v>109</v>
      </c>
      <c r="E90" s="65">
        <v>77031226736</v>
      </c>
      <c r="F90" s="65">
        <v>77011236736.050003</v>
      </c>
      <c r="G90" s="65">
        <v>19989999.949999999</v>
      </c>
      <c r="H90" s="65">
        <v>77011236736.050003</v>
      </c>
      <c r="I90" s="65">
        <v>0</v>
      </c>
      <c r="J90" s="65">
        <v>0</v>
      </c>
    </row>
    <row r="91" spans="1:10" s="16" customFormat="1" ht="92.4" x14ac:dyDescent="0.25">
      <c r="A91" s="10" t="s">
        <v>99</v>
      </c>
      <c r="B91" s="10" t="s">
        <v>4</v>
      </c>
      <c r="C91" s="9" t="s">
        <v>121</v>
      </c>
      <c r="D91" s="6" t="s">
        <v>110</v>
      </c>
      <c r="E91" s="65">
        <v>8270567102</v>
      </c>
      <c r="F91" s="65">
        <v>5494424068</v>
      </c>
      <c r="G91" s="65">
        <v>2776143034</v>
      </c>
      <c r="H91" s="65">
        <v>2181559906</v>
      </c>
      <c r="I91" s="65">
        <v>135061877</v>
      </c>
      <c r="J91" s="65">
        <v>121797062</v>
      </c>
    </row>
    <row r="92" spans="1:10" s="17" customFormat="1" ht="114.75" customHeight="1" x14ac:dyDescent="0.25">
      <c r="A92" s="10" t="s">
        <v>100</v>
      </c>
      <c r="B92" s="10" t="s">
        <v>4</v>
      </c>
      <c r="C92" s="84" t="s">
        <v>122</v>
      </c>
      <c r="D92" s="6" t="s">
        <v>111</v>
      </c>
      <c r="E92" s="65">
        <v>3003071831</v>
      </c>
      <c r="F92" s="65">
        <v>1788823926</v>
      </c>
      <c r="G92" s="65">
        <v>1214247905</v>
      </c>
      <c r="H92" s="65">
        <v>400795253</v>
      </c>
      <c r="I92" s="65">
        <v>93881673.5</v>
      </c>
      <c r="J92" s="65">
        <v>72381673.5</v>
      </c>
    </row>
    <row r="93" spans="1:10" s="17" customFormat="1" ht="90.75" customHeight="1" x14ac:dyDescent="0.25">
      <c r="A93" s="10" t="s">
        <v>101</v>
      </c>
      <c r="B93" s="10" t="s">
        <v>4</v>
      </c>
      <c r="C93" s="85"/>
      <c r="D93" s="6" t="s">
        <v>112</v>
      </c>
      <c r="E93" s="66">
        <v>2002047888</v>
      </c>
      <c r="F93" s="66">
        <v>1220563896</v>
      </c>
      <c r="G93" s="66">
        <v>781483992</v>
      </c>
      <c r="H93" s="66">
        <v>267196830</v>
      </c>
      <c r="I93" s="66">
        <v>41343019</v>
      </c>
      <c r="J93" s="66">
        <v>12197631</v>
      </c>
    </row>
    <row r="94" spans="1:10" s="17" customFormat="1" ht="90.75" customHeight="1" x14ac:dyDescent="0.25">
      <c r="A94" s="10" t="s">
        <v>102</v>
      </c>
      <c r="B94" s="10" t="s">
        <v>4</v>
      </c>
      <c r="C94" s="85"/>
      <c r="D94" s="6" t="s">
        <v>113</v>
      </c>
      <c r="E94" s="66">
        <v>3003071832</v>
      </c>
      <c r="F94" s="66">
        <v>1938698225</v>
      </c>
      <c r="G94" s="66">
        <v>1064373607</v>
      </c>
      <c r="H94" s="66">
        <v>400795264</v>
      </c>
      <c r="I94" s="66">
        <v>35120964.670000002</v>
      </c>
      <c r="J94" s="66">
        <v>13566666.67</v>
      </c>
    </row>
    <row r="95" spans="1:10" s="16" customFormat="1" ht="66" x14ac:dyDescent="0.25">
      <c r="A95" s="10" t="s">
        <v>103</v>
      </c>
      <c r="B95" s="10" t="s">
        <v>4</v>
      </c>
      <c r="C95" s="86"/>
      <c r="D95" s="6" t="s">
        <v>114</v>
      </c>
      <c r="E95" s="65">
        <v>2002047888</v>
      </c>
      <c r="F95" s="65">
        <v>1288356428</v>
      </c>
      <c r="G95" s="65">
        <v>713691460</v>
      </c>
      <c r="H95" s="65">
        <v>246796830</v>
      </c>
      <c r="I95" s="65">
        <v>0</v>
      </c>
      <c r="J95" s="65">
        <v>0</v>
      </c>
    </row>
    <row r="96" spans="1:10" s="16" customFormat="1" ht="105.6" x14ac:dyDescent="0.25">
      <c r="A96" s="10" t="s">
        <v>104</v>
      </c>
      <c r="B96" s="10" t="s">
        <v>4</v>
      </c>
      <c r="C96" s="87" t="s">
        <v>123</v>
      </c>
      <c r="D96" s="6" t="s">
        <v>109</v>
      </c>
      <c r="E96" s="65">
        <v>11036096919</v>
      </c>
      <c r="F96" s="65">
        <v>0</v>
      </c>
      <c r="G96" s="65">
        <v>11036096919</v>
      </c>
      <c r="H96" s="65">
        <v>0</v>
      </c>
      <c r="I96" s="65">
        <v>0</v>
      </c>
      <c r="J96" s="65">
        <v>0</v>
      </c>
    </row>
    <row r="97" spans="1:10" s="17" customFormat="1" ht="105.6" x14ac:dyDescent="0.25">
      <c r="A97" s="10" t="s">
        <v>104</v>
      </c>
      <c r="B97" s="10" t="s">
        <v>52</v>
      </c>
      <c r="C97" s="87"/>
      <c r="D97" s="6" t="s">
        <v>109</v>
      </c>
      <c r="E97" s="66">
        <v>963903081</v>
      </c>
      <c r="F97" s="66">
        <v>0</v>
      </c>
      <c r="G97" s="66">
        <v>963903081</v>
      </c>
      <c r="H97" s="66">
        <v>0</v>
      </c>
      <c r="I97" s="66">
        <v>0</v>
      </c>
      <c r="J97" s="66">
        <v>0</v>
      </c>
    </row>
    <row r="98" spans="1:10" s="17" customFormat="1" ht="89.25" customHeight="1" x14ac:dyDescent="0.25">
      <c r="A98" s="10" t="s">
        <v>105</v>
      </c>
      <c r="B98" s="10" t="s">
        <v>4</v>
      </c>
      <c r="C98" s="87"/>
      <c r="D98" s="6" t="s">
        <v>115</v>
      </c>
      <c r="E98" s="66">
        <v>11036096919</v>
      </c>
      <c r="F98" s="66">
        <v>45770000</v>
      </c>
      <c r="G98" s="66">
        <v>10990326919</v>
      </c>
      <c r="H98" s="66">
        <v>42984000</v>
      </c>
      <c r="I98" s="66">
        <v>3051333</v>
      </c>
      <c r="J98" s="66">
        <v>3051333</v>
      </c>
    </row>
    <row r="99" spans="1:10" s="17" customFormat="1" ht="89.25" customHeight="1" x14ac:dyDescent="0.25">
      <c r="A99" s="10" t="s">
        <v>105</v>
      </c>
      <c r="B99" s="10" t="s">
        <v>52</v>
      </c>
      <c r="C99" s="87"/>
      <c r="D99" s="6" t="s">
        <v>115</v>
      </c>
      <c r="E99" s="66">
        <v>16963903081</v>
      </c>
      <c r="F99" s="66">
        <v>7072093768</v>
      </c>
      <c r="G99" s="66">
        <v>9891809313</v>
      </c>
      <c r="H99" s="66">
        <v>3694918967</v>
      </c>
      <c r="I99" s="66">
        <v>305367026</v>
      </c>
      <c r="J99" s="66">
        <v>229799693</v>
      </c>
    </row>
    <row r="100" spans="1:10" s="17" customFormat="1" ht="92.4" x14ac:dyDescent="0.25">
      <c r="A100" s="10" t="s">
        <v>106</v>
      </c>
      <c r="B100" s="10" t="s">
        <v>4</v>
      </c>
      <c r="C100" s="49" t="s">
        <v>125</v>
      </c>
      <c r="D100" s="6" t="s">
        <v>116</v>
      </c>
      <c r="E100" s="66">
        <v>1000000000</v>
      </c>
      <c r="F100" s="66">
        <v>325600000</v>
      </c>
      <c r="G100" s="66">
        <v>674400000</v>
      </c>
      <c r="H100" s="66">
        <v>0</v>
      </c>
      <c r="I100" s="66">
        <v>0</v>
      </c>
      <c r="J100" s="66">
        <v>0</v>
      </c>
    </row>
    <row r="101" spans="1:10" s="17" customFormat="1" ht="102" customHeight="1" x14ac:dyDescent="0.25">
      <c r="A101" s="10" t="s">
        <v>107</v>
      </c>
      <c r="B101" s="10" t="s">
        <v>4</v>
      </c>
      <c r="C101" s="87" t="s">
        <v>126</v>
      </c>
      <c r="D101" s="6" t="s">
        <v>117</v>
      </c>
      <c r="E101" s="66">
        <v>10000000000</v>
      </c>
      <c r="F101" s="66">
        <v>9069316666</v>
      </c>
      <c r="G101" s="66">
        <v>930683334</v>
      </c>
      <c r="H101" s="66">
        <v>589966666</v>
      </c>
      <c r="I101" s="66">
        <v>27706665</v>
      </c>
      <c r="J101" s="66">
        <v>27706665</v>
      </c>
    </row>
    <row r="102" spans="1:10" s="17" customFormat="1" ht="102" customHeight="1" x14ac:dyDescent="0.25">
      <c r="A102" s="10" t="s">
        <v>108</v>
      </c>
      <c r="B102" s="10" t="s">
        <v>4</v>
      </c>
      <c r="C102" s="87"/>
      <c r="D102" s="6" t="s">
        <v>118</v>
      </c>
      <c r="E102" s="66">
        <v>10000000000</v>
      </c>
      <c r="F102" s="66">
        <v>8979316666</v>
      </c>
      <c r="G102" s="66">
        <v>1020683334</v>
      </c>
      <c r="H102" s="66">
        <v>570426667</v>
      </c>
      <c r="I102" s="66">
        <v>9800000</v>
      </c>
      <c r="J102" s="66">
        <v>9800000</v>
      </c>
    </row>
    <row r="103" spans="1:10" s="17" customFormat="1" ht="26.4" x14ac:dyDescent="0.25">
      <c r="A103" s="26">
        <v>3703</v>
      </c>
      <c r="B103" s="26"/>
      <c r="C103" s="27" t="s">
        <v>13</v>
      </c>
      <c r="D103" s="27"/>
      <c r="E103" s="62">
        <v>2612773306</v>
      </c>
      <c r="F103" s="62">
        <f t="shared" ref="F103:J103" si="31">+F104</f>
        <v>2612773306</v>
      </c>
      <c r="G103" s="62">
        <f t="shared" si="31"/>
        <v>0</v>
      </c>
      <c r="H103" s="62">
        <f t="shared" si="31"/>
        <v>0</v>
      </c>
      <c r="I103" s="62">
        <f t="shared" si="31"/>
        <v>0</v>
      </c>
      <c r="J103" s="62">
        <f t="shared" si="31"/>
        <v>0</v>
      </c>
    </row>
    <row r="104" spans="1:10" s="17" customFormat="1" ht="102" customHeight="1" x14ac:dyDescent="0.25">
      <c r="A104" s="28"/>
      <c r="B104" s="28"/>
      <c r="C104" s="29" t="s">
        <v>8</v>
      </c>
      <c r="D104" s="29"/>
      <c r="E104" s="63">
        <v>2612773306</v>
      </c>
      <c r="F104" s="63">
        <f t="shared" ref="F104:J104" si="32">SUM(F105:F105)</f>
        <v>2612773306</v>
      </c>
      <c r="G104" s="63">
        <f t="shared" si="32"/>
        <v>0</v>
      </c>
      <c r="H104" s="63">
        <f t="shared" si="32"/>
        <v>0</v>
      </c>
      <c r="I104" s="63">
        <f t="shared" si="32"/>
        <v>0</v>
      </c>
      <c r="J104" s="63">
        <f t="shared" si="32"/>
        <v>0</v>
      </c>
    </row>
    <row r="105" spans="1:10" s="17" customFormat="1" ht="105.6" x14ac:dyDescent="0.25">
      <c r="A105" s="11" t="s">
        <v>127</v>
      </c>
      <c r="B105" s="11">
        <v>10</v>
      </c>
      <c r="C105" s="47" t="s">
        <v>23</v>
      </c>
      <c r="D105" s="9" t="s">
        <v>128</v>
      </c>
      <c r="E105" s="66">
        <v>2612773306</v>
      </c>
      <c r="F105" s="66">
        <v>2612773306</v>
      </c>
      <c r="G105" s="66">
        <v>0</v>
      </c>
      <c r="H105" s="66">
        <v>0</v>
      </c>
      <c r="I105" s="66">
        <v>0</v>
      </c>
      <c r="J105" s="66">
        <v>0</v>
      </c>
    </row>
    <row r="106" spans="1:10" s="17" customFormat="1" ht="26.4" x14ac:dyDescent="0.25">
      <c r="A106" s="26">
        <v>3704</v>
      </c>
      <c r="B106" s="26"/>
      <c r="C106" s="27" t="s">
        <v>14</v>
      </c>
      <c r="D106" s="27"/>
      <c r="E106" s="62">
        <v>54997246000</v>
      </c>
      <c r="F106" s="62">
        <f t="shared" ref="F106:J106" si="33">+F107</f>
        <v>3529362152</v>
      </c>
      <c r="G106" s="62">
        <f t="shared" si="33"/>
        <v>51467883848</v>
      </c>
      <c r="H106" s="62">
        <f t="shared" si="33"/>
        <v>568022928</v>
      </c>
      <c r="I106" s="62">
        <f t="shared" si="33"/>
        <v>103058466</v>
      </c>
      <c r="J106" s="62">
        <f t="shared" si="33"/>
        <v>57063762</v>
      </c>
    </row>
    <row r="107" spans="1:10" s="17" customFormat="1" x14ac:dyDescent="0.25">
      <c r="A107" s="28"/>
      <c r="B107" s="28"/>
      <c r="C107" s="29" t="s">
        <v>8</v>
      </c>
      <c r="D107" s="29"/>
      <c r="E107" s="63">
        <v>54997246000</v>
      </c>
      <c r="F107" s="63">
        <f>SUM(F108:F110)</f>
        <v>3529362152</v>
      </c>
      <c r="G107" s="63">
        <f>SUM(G108:G110)</f>
        <v>51467883848</v>
      </c>
      <c r="H107" s="63">
        <f t="shared" ref="H107:J107" si="34">SUM(H108:H110)</f>
        <v>568022928</v>
      </c>
      <c r="I107" s="63">
        <f t="shared" si="34"/>
        <v>103058466</v>
      </c>
      <c r="J107" s="63">
        <f t="shared" si="34"/>
        <v>57063762</v>
      </c>
    </row>
    <row r="108" spans="1:10" s="16" customFormat="1" ht="118.8" x14ac:dyDescent="0.25">
      <c r="A108" s="11" t="s">
        <v>129</v>
      </c>
      <c r="B108" s="11" t="s">
        <v>4</v>
      </c>
      <c r="C108" s="47" t="s">
        <v>64</v>
      </c>
      <c r="D108" s="9" t="s">
        <v>132</v>
      </c>
      <c r="E108" s="72">
        <v>50000000000</v>
      </c>
      <c r="F108" s="72">
        <v>2570000000</v>
      </c>
      <c r="G108" s="72">
        <v>47430000000</v>
      </c>
      <c r="H108" s="72">
        <v>0</v>
      </c>
      <c r="I108" s="72">
        <v>0</v>
      </c>
      <c r="J108" s="72">
        <v>0</v>
      </c>
    </row>
    <row r="109" spans="1:10" s="16" customFormat="1" ht="118.8" x14ac:dyDescent="0.25">
      <c r="A109" s="11" t="s">
        <v>130</v>
      </c>
      <c r="B109" s="11" t="s">
        <v>4</v>
      </c>
      <c r="C109" s="47" t="s">
        <v>133</v>
      </c>
      <c r="D109" s="9" t="s">
        <v>132</v>
      </c>
      <c r="E109" s="65">
        <v>2000000000</v>
      </c>
      <c r="F109" s="65">
        <v>0</v>
      </c>
      <c r="G109" s="65">
        <v>2000000000</v>
      </c>
      <c r="H109" s="65">
        <v>0</v>
      </c>
      <c r="I109" s="65">
        <v>0</v>
      </c>
      <c r="J109" s="65">
        <v>0</v>
      </c>
    </row>
    <row r="110" spans="1:10" s="16" customFormat="1" ht="118.8" x14ac:dyDescent="0.25">
      <c r="A110" s="11" t="s">
        <v>131</v>
      </c>
      <c r="B110" s="11" t="s">
        <v>4</v>
      </c>
      <c r="C110" s="47" t="s">
        <v>119</v>
      </c>
      <c r="D110" s="9" t="s">
        <v>132</v>
      </c>
      <c r="E110" s="66">
        <v>2997246000</v>
      </c>
      <c r="F110" s="66">
        <v>959362152</v>
      </c>
      <c r="G110" s="66">
        <v>2037883848</v>
      </c>
      <c r="H110" s="66">
        <v>568022928</v>
      </c>
      <c r="I110" s="66">
        <v>103058466</v>
      </c>
      <c r="J110" s="66">
        <v>57063762</v>
      </c>
    </row>
    <row r="111" spans="1:10" s="16" customFormat="1" ht="26.4" x14ac:dyDescent="0.25">
      <c r="A111" s="26">
        <v>3799</v>
      </c>
      <c r="B111" s="26"/>
      <c r="C111" s="27" t="s">
        <v>15</v>
      </c>
      <c r="D111" s="27"/>
      <c r="E111" s="62">
        <v>30010651191</v>
      </c>
      <c r="F111" s="62">
        <f t="shared" ref="F111:J111" si="35">+F112</f>
        <v>14083730539.640001</v>
      </c>
      <c r="G111" s="62">
        <f t="shared" si="35"/>
        <v>15926920651.359999</v>
      </c>
      <c r="H111" s="62">
        <f t="shared" si="35"/>
        <v>10245417888</v>
      </c>
      <c r="I111" s="62">
        <f t="shared" si="35"/>
        <v>1112941691.6100001</v>
      </c>
      <c r="J111" s="62">
        <f t="shared" si="35"/>
        <v>907337741.34000003</v>
      </c>
    </row>
    <row r="112" spans="1:10" s="16" customFormat="1" x14ac:dyDescent="0.25">
      <c r="A112" s="28"/>
      <c r="B112" s="28"/>
      <c r="C112" s="29" t="s">
        <v>8</v>
      </c>
      <c r="D112" s="29"/>
      <c r="E112" s="63">
        <v>30010651191</v>
      </c>
      <c r="F112" s="63">
        <f>SUM(F113:F123)</f>
        <v>14083730539.640001</v>
      </c>
      <c r="G112" s="63">
        <f>SUM(G113:G123)</f>
        <v>15926920651.359999</v>
      </c>
      <c r="H112" s="63">
        <f t="shared" ref="H112:J112" si="36">SUM(H113:H123)</f>
        <v>10245417888</v>
      </c>
      <c r="I112" s="63">
        <f t="shared" si="36"/>
        <v>1112941691.6100001</v>
      </c>
      <c r="J112" s="63">
        <f t="shared" si="36"/>
        <v>907337741.34000003</v>
      </c>
    </row>
    <row r="113" spans="1:68" s="16" customFormat="1" ht="92.4" x14ac:dyDescent="0.25">
      <c r="A113" s="11" t="s">
        <v>134</v>
      </c>
      <c r="B113" s="11" t="s">
        <v>4</v>
      </c>
      <c r="C113" s="47" t="s">
        <v>149</v>
      </c>
      <c r="D113" s="9" t="s">
        <v>118</v>
      </c>
      <c r="E113" s="73">
        <v>6362758078</v>
      </c>
      <c r="F113" s="73">
        <v>398208495.63</v>
      </c>
      <c r="G113" s="73">
        <v>5964549582.3699999</v>
      </c>
      <c r="H113" s="73">
        <v>174129166</v>
      </c>
      <c r="I113" s="73">
        <v>22874000</v>
      </c>
      <c r="J113" s="73">
        <v>9894000</v>
      </c>
    </row>
    <row r="114" spans="1:68" s="15" customFormat="1" ht="92.4" x14ac:dyDescent="0.25">
      <c r="A114" s="11" t="s">
        <v>135</v>
      </c>
      <c r="B114" s="11" t="s">
        <v>4</v>
      </c>
      <c r="C114" s="88" t="s">
        <v>150</v>
      </c>
      <c r="D114" s="9" t="s">
        <v>118</v>
      </c>
      <c r="E114" s="73">
        <v>539834623</v>
      </c>
      <c r="F114" s="73">
        <v>478635912</v>
      </c>
      <c r="G114" s="73">
        <v>61198711</v>
      </c>
      <c r="H114" s="73">
        <v>308475098</v>
      </c>
      <c r="I114" s="73">
        <v>42494899</v>
      </c>
      <c r="J114" s="73">
        <v>42349615</v>
      </c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</row>
    <row r="115" spans="1:68" s="15" customFormat="1" ht="52.8" x14ac:dyDescent="0.25">
      <c r="A115" s="11" t="s">
        <v>136</v>
      </c>
      <c r="B115" s="11" t="s">
        <v>4</v>
      </c>
      <c r="C115" s="88"/>
      <c r="D115" s="9" t="s">
        <v>145</v>
      </c>
      <c r="E115" s="73">
        <v>539834622</v>
      </c>
      <c r="F115" s="73">
        <v>321000000</v>
      </c>
      <c r="G115" s="73">
        <v>218834622</v>
      </c>
      <c r="H115" s="73">
        <v>245400000</v>
      </c>
      <c r="I115" s="73">
        <v>6400000</v>
      </c>
      <c r="J115" s="73">
        <v>6400000</v>
      </c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</row>
    <row r="116" spans="1:68" s="15" customFormat="1" ht="92.4" x14ac:dyDescent="0.25">
      <c r="A116" s="11" t="s">
        <v>137</v>
      </c>
      <c r="B116" s="11" t="s">
        <v>4</v>
      </c>
      <c r="C116" s="47" t="s">
        <v>151</v>
      </c>
      <c r="D116" s="9" t="s">
        <v>118</v>
      </c>
      <c r="E116" s="73">
        <v>2500000000</v>
      </c>
      <c r="F116" s="73">
        <v>1475619096</v>
      </c>
      <c r="G116" s="73">
        <v>1024380904</v>
      </c>
      <c r="H116" s="73">
        <v>1376619096</v>
      </c>
      <c r="I116" s="73">
        <v>182786938</v>
      </c>
      <c r="J116" s="73">
        <v>124386938</v>
      </c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</row>
    <row r="117" spans="1:68" s="15" customFormat="1" ht="79.2" x14ac:dyDescent="0.25">
      <c r="A117" s="11" t="s">
        <v>138</v>
      </c>
      <c r="B117" s="11" t="s">
        <v>4</v>
      </c>
      <c r="C117" s="88" t="s">
        <v>124</v>
      </c>
      <c r="D117" s="9" t="s">
        <v>146</v>
      </c>
      <c r="E117" s="73">
        <v>2517055967</v>
      </c>
      <c r="F117" s="73">
        <v>989986667</v>
      </c>
      <c r="G117" s="73">
        <v>1527069300</v>
      </c>
      <c r="H117" s="73">
        <v>739986667</v>
      </c>
      <c r="I117" s="73">
        <v>63179999.670000002</v>
      </c>
      <c r="J117" s="73">
        <v>63179999.670000002</v>
      </c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</row>
    <row r="118" spans="1:68" s="15" customFormat="1" ht="79.2" x14ac:dyDescent="0.25">
      <c r="A118" s="11" t="s">
        <v>139</v>
      </c>
      <c r="B118" s="11" t="s">
        <v>4</v>
      </c>
      <c r="C118" s="88"/>
      <c r="D118" s="9" t="s">
        <v>147</v>
      </c>
      <c r="E118" s="73">
        <v>2517055967</v>
      </c>
      <c r="F118" s="73">
        <v>1328476800</v>
      </c>
      <c r="G118" s="73">
        <v>1188579167</v>
      </c>
      <c r="H118" s="73">
        <v>178550000</v>
      </c>
      <c r="I118" s="73">
        <v>16266666</v>
      </c>
      <c r="J118" s="73">
        <v>16266666</v>
      </c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</row>
    <row r="119" spans="1:68" s="14" customFormat="1" ht="74.25" customHeight="1" x14ac:dyDescent="0.25">
      <c r="A119" s="11" t="s">
        <v>140</v>
      </c>
      <c r="B119" s="11" t="s">
        <v>4</v>
      </c>
      <c r="C119" s="88"/>
      <c r="D119" s="9" t="s">
        <v>148</v>
      </c>
      <c r="E119" s="73">
        <v>2517055967</v>
      </c>
      <c r="F119" s="73">
        <v>1279093533</v>
      </c>
      <c r="G119" s="73">
        <v>1237962434</v>
      </c>
      <c r="H119" s="73">
        <v>294253333</v>
      </c>
      <c r="I119" s="73">
        <v>16126667</v>
      </c>
      <c r="J119" s="73">
        <v>16126667</v>
      </c>
    </row>
    <row r="120" spans="1:68" s="18" customFormat="1" ht="52.8" x14ac:dyDescent="0.25">
      <c r="A120" s="11" t="s">
        <v>141</v>
      </c>
      <c r="B120" s="11" t="s">
        <v>4</v>
      </c>
      <c r="C120" s="88"/>
      <c r="D120" s="9" t="s">
        <v>145</v>
      </c>
      <c r="E120" s="73">
        <v>2517055967</v>
      </c>
      <c r="F120" s="73">
        <v>409233334</v>
      </c>
      <c r="G120" s="73">
        <v>2107822633</v>
      </c>
      <c r="H120" s="73">
        <v>408166667</v>
      </c>
      <c r="I120" s="73">
        <v>15333334</v>
      </c>
      <c r="J120" s="73">
        <v>15333334</v>
      </c>
    </row>
    <row r="121" spans="1:68" s="16" customFormat="1" ht="92.4" x14ac:dyDescent="0.25">
      <c r="A121" s="11" t="s">
        <v>142</v>
      </c>
      <c r="B121" s="11" t="s">
        <v>4</v>
      </c>
      <c r="C121" s="47" t="s">
        <v>152</v>
      </c>
      <c r="D121" s="9" t="s">
        <v>118</v>
      </c>
      <c r="E121" s="73">
        <v>4500000000</v>
      </c>
      <c r="F121" s="73">
        <v>2599279899</v>
      </c>
      <c r="G121" s="73">
        <v>1900720101</v>
      </c>
      <c r="H121" s="73">
        <v>2096325724</v>
      </c>
      <c r="I121" s="73">
        <v>265901460.53999999</v>
      </c>
      <c r="J121" s="73">
        <v>253479260.27000001</v>
      </c>
    </row>
    <row r="122" spans="1:68" s="16" customFormat="1" ht="105.6" x14ac:dyDescent="0.25">
      <c r="A122" s="11" t="s">
        <v>143</v>
      </c>
      <c r="B122" s="11" t="s">
        <v>4</v>
      </c>
      <c r="C122" s="47" t="s">
        <v>153</v>
      </c>
      <c r="D122" s="9" t="s">
        <v>118</v>
      </c>
      <c r="E122" s="65">
        <v>3500000000</v>
      </c>
      <c r="F122" s="65">
        <v>3068738493.0100002</v>
      </c>
      <c r="G122" s="65">
        <v>431261506.99000001</v>
      </c>
      <c r="H122" s="65">
        <v>2718738493</v>
      </c>
      <c r="I122" s="65">
        <v>320580613</v>
      </c>
      <c r="J122" s="65">
        <v>198924147</v>
      </c>
    </row>
    <row r="123" spans="1:68" s="16" customFormat="1" ht="92.4" x14ac:dyDescent="0.25">
      <c r="A123" s="11" t="s">
        <v>144</v>
      </c>
      <c r="B123" s="11" t="s">
        <v>4</v>
      </c>
      <c r="C123" s="47" t="s">
        <v>154</v>
      </c>
      <c r="D123" s="9" t="s">
        <v>118</v>
      </c>
      <c r="E123" s="65">
        <v>2000000000</v>
      </c>
      <c r="F123" s="65">
        <v>1735458310</v>
      </c>
      <c r="G123" s="65">
        <v>264541690</v>
      </c>
      <c r="H123" s="65">
        <v>1704773644</v>
      </c>
      <c r="I123" s="65">
        <v>160997114.40000001</v>
      </c>
      <c r="J123" s="65">
        <v>160997114.40000001</v>
      </c>
    </row>
    <row r="124" spans="1:68" s="16" customFormat="1" x14ac:dyDescent="0.25">
      <c r="A124" s="91"/>
      <c r="B124" s="91"/>
      <c r="C124" s="91"/>
      <c r="D124" s="38"/>
      <c r="E124" s="74"/>
      <c r="F124" s="74"/>
      <c r="G124" s="74"/>
      <c r="H124" s="74"/>
      <c r="I124" s="74"/>
      <c r="J124" s="74"/>
    </row>
    <row r="125" spans="1:68" s="16" customFormat="1" x14ac:dyDescent="0.25">
      <c r="A125" s="34" t="s">
        <v>189</v>
      </c>
      <c r="B125" s="34"/>
      <c r="C125" s="34"/>
      <c r="D125" s="34"/>
      <c r="E125" s="75">
        <v>4000000000</v>
      </c>
      <c r="F125" s="75">
        <f t="shared" ref="F125:G127" si="37">+F126</f>
        <v>3839617928</v>
      </c>
      <c r="G125" s="75">
        <f t="shared" si="37"/>
        <v>160382072</v>
      </c>
      <c r="H125" s="75">
        <f t="shared" ref="H125:J127" si="38">+H126</f>
        <v>0</v>
      </c>
      <c r="I125" s="75">
        <f t="shared" si="38"/>
        <v>0</v>
      </c>
      <c r="J125" s="75">
        <f t="shared" si="38"/>
        <v>0</v>
      </c>
    </row>
    <row r="126" spans="1:68" s="16" customFormat="1" x14ac:dyDescent="0.25">
      <c r="A126" s="83">
        <v>3799</v>
      </c>
      <c r="B126" s="83"/>
      <c r="C126" s="83" t="s">
        <v>184</v>
      </c>
      <c r="D126" s="35"/>
      <c r="E126" s="75">
        <v>4000000000</v>
      </c>
      <c r="F126" s="75">
        <f t="shared" si="37"/>
        <v>3839617928</v>
      </c>
      <c r="G126" s="75">
        <f t="shared" si="37"/>
        <v>160382072</v>
      </c>
      <c r="H126" s="75">
        <f t="shared" si="38"/>
        <v>0</v>
      </c>
      <c r="I126" s="75">
        <f t="shared" si="38"/>
        <v>0</v>
      </c>
      <c r="J126" s="75">
        <f t="shared" si="38"/>
        <v>0</v>
      </c>
    </row>
    <row r="127" spans="1:68" s="16" customFormat="1" x14ac:dyDescent="0.25">
      <c r="A127" s="7"/>
      <c r="B127" s="7"/>
      <c r="C127" s="8" t="s">
        <v>185</v>
      </c>
      <c r="D127" s="8"/>
      <c r="E127" s="76">
        <v>4000000000</v>
      </c>
      <c r="F127" s="76">
        <f t="shared" si="37"/>
        <v>3839617928</v>
      </c>
      <c r="G127" s="76">
        <f t="shared" si="37"/>
        <v>160382072</v>
      </c>
      <c r="H127" s="76">
        <f t="shared" si="38"/>
        <v>0</v>
      </c>
      <c r="I127" s="76">
        <f t="shared" si="38"/>
        <v>0</v>
      </c>
      <c r="J127" s="76">
        <f t="shared" si="38"/>
        <v>0</v>
      </c>
    </row>
    <row r="128" spans="1:68" s="16" customFormat="1" ht="118.8" x14ac:dyDescent="0.25">
      <c r="A128" s="5" t="s">
        <v>155</v>
      </c>
      <c r="B128" s="5">
        <v>10</v>
      </c>
      <c r="C128" s="47" t="s">
        <v>186</v>
      </c>
      <c r="D128" s="9" t="s">
        <v>132</v>
      </c>
      <c r="E128" s="65">
        <v>4000000000</v>
      </c>
      <c r="F128" s="65">
        <v>3839617928</v>
      </c>
      <c r="G128" s="65">
        <v>160382072</v>
      </c>
      <c r="H128" s="65">
        <v>0</v>
      </c>
      <c r="I128" s="65">
        <v>0</v>
      </c>
      <c r="J128" s="65">
        <v>0</v>
      </c>
    </row>
    <row r="129" spans="1:10" s="16" customFormat="1" ht="34.5" customHeight="1" x14ac:dyDescent="0.25">
      <c r="A129" s="80" t="s">
        <v>203</v>
      </c>
      <c r="B129" s="81"/>
      <c r="C129" s="81"/>
      <c r="D129" s="46"/>
      <c r="E129" s="77"/>
      <c r="F129" s="77"/>
      <c r="G129" s="77"/>
      <c r="H129" s="77"/>
      <c r="I129" s="77"/>
      <c r="J129" s="77"/>
    </row>
    <row r="130" spans="1:10" x14ac:dyDescent="0.25">
      <c r="A130" s="82" t="s">
        <v>204</v>
      </c>
      <c r="B130" s="82"/>
      <c r="C130" s="82"/>
    </row>
  </sheetData>
  <sheetProtection algorithmName="SHA-512" hashValue="BAsBeliqUwwp+a1dKhEgPZnrAQNkNQGZen5nY6s6dZzHtVWboTgrJkU2R/YltImNLtXkMIzuHn5rJsLgqkPFrA==" saltValue="J4YltjqVvfHR6mQUsBmjKA==" spinCount="100000" sheet="1" objects="1" scenarios="1" selectLockedCells="1" selectUnlockedCells="1"/>
  <mergeCells count="19">
    <mergeCell ref="C1:E1"/>
    <mergeCell ref="A2:E2"/>
    <mergeCell ref="A3:E3"/>
    <mergeCell ref="A124:C124"/>
    <mergeCell ref="C117:C120"/>
    <mergeCell ref="C96:C99"/>
    <mergeCell ref="A56:C56"/>
    <mergeCell ref="A72:C72"/>
    <mergeCell ref="A7:C7"/>
    <mergeCell ref="A8:C8"/>
    <mergeCell ref="A9:C9"/>
    <mergeCell ref="C5:E5"/>
    <mergeCell ref="C4:E4"/>
    <mergeCell ref="A129:C129"/>
    <mergeCell ref="A130:C130"/>
    <mergeCell ref="A126:C126"/>
    <mergeCell ref="C92:C95"/>
    <mergeCell ref="C101:C102"/>
    <mergeCell ref="C114:C115"/>
  </mergeCells>
  <dataValidations xWindow="920" yWindow="668" count="1">
    <dataValidation allowBlank="1" showInputMessage="1" showErrorMessage="1" prompt="Cuando se inserte un nuevo concepto, es necesario conservar la estructura de los datos asi:_x000a__x000a_Nombre del concepto - Rec #" sqref="D128 C96 D74:D123 C74:C92 C121:C123 C100:C101 C103:C114 C116:C117 D56:D71 C58:C71 A7:A9 C10:D42 D7:D9 C126:C128 C6:D6 D130:D1048576 C131:C1048576" xr:uid="{E9966896-14BF-45C9-AA93-CBD70E36225F}"/>
  </dataValidations>
  <printOptions horizontalCentered="1" verticalCentered="1"/>
  <pageMargins left="0.74803149606299213" right="0.74803149606299213" top="0.98425196850393704" bottom="0.98425196850393704" header="0" footer="0"/>
  <pageSetup paperSize="9" scale="4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MININTERIOR</vt:lpstr>
      <vt:lpstr>MININTERIOR!Área_de_impresión</vt:lpstr>
      <vt:lpstr>MININTERIOR!Títulos_a_imprimir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Hugo Pulgarin Osorio</dc:creator>
  <cp:lastModifiedBy>manuel felipe diaz</cp:lastModifiedBy>
  <cp:lastPrinted>2019-11-13T15:23:28Z</cp:lastPrinted>
  <dcterms:created xsi:type="dcterms:W3CDTF">2014-02-06T16:21:57Z</dcterms:created>
  <dcterms:modified xsi:type="dcterms:W3CDTF">2024-07-25T22:04:14Z</dcterms:modified>
</cp:coreProperties>
</file>