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agnalespec-my.sharepoint.com/personal/alexander_cifuentes_ane_gov_co/Documents/Documentos/2024/INFORME CUATRIMESTRAL COM 3RA SENADO/I CUATRIMESTRE 2024/"/>
    </mc:Choice>
  </mc:AlternateContent>
  <xr:revisionPtr revIDLastSave="674" documentId="13_ncr:1_{2B912050-C120-496D-9161-A52C3B622A52}" xr6:coauthVersionLast="47" xr6:coauthVersionMax="47" xr10:uidLastSave="{C1A8921F-9154-4425-A211-FCA587E4794C}"/>
  <bookViews>
    <workbookView xWindow="-103" yWindow="-103" windowWidth="33120" windowHeight="18000" activeTab="2" xr2:uid="{5A540B85-90B5-4542-AFE6-75D2731BD568}"/>
  </bookViews>
  <sheets>
    <sheet name="Ejecución Consol Ppto Total ANE" sheetId="1" r:id="rId1"/>
    <sheet name="Ejecución Funcionamiento" sheetId="12" r:id="rId2"/>
    <sheet name="Ejecución Inversión" sheetId="13" r:id="rId3"/>
  </sheets>
  <externalReferences>
    <externalReference r:id="rId4"/>
    <externalReference r:id="rId5"/>
  </externalReferences>
  <definedNames>
    <definedName name="_xlnm._FilterDatabase" localSheetId="0" hidden="1">'Ejecución Consol Ppto Total ANE'!$B$6:$N$79</definedName>
    <definedName name="_xlnm._FilterDatabase" localSheetId="1" hidden="1">'Ejecución Funcionamiento'!$B$6:$N$70</definedName>
    <definedName name="_xlnm._FilterDatabase" localSheetId="2" hidden="1">'Ejecución Inversión'!$B$6:$N$15</definedName>
    <definedName name="ÁREA">[1]Listas!$A$2:$A$20</definedName>
    <definedName name="CONVENIOS">'[2]BASE DE DATOS'!$C$3:$C$9</definedName>
    <definedName name="TIPO">'[2]BASE DE DATOS'!$B$3:$B$22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4" i="1" l="1"/>
  <c r="G18" i="1"/>
  <c r="I67" i="1" l="1"/>
  <c r="I66" i="1"/>
  <c r="L42" i="1"/>
  <c r="K42" i="1"/>
  <c r="H42" i="1"/>
  <c r="F42" i="1"/>
  <c r="E42" i="1"/>
  <c r="L41" i="1"/>
  <c r="K41" i="1"/>
  <c r="H41" i="1"/>
  <c r="F41" i="1"/>
  <c r="E41" i="1"/>
  <c r="L40" i="1"/>
  <c r="K40" i="1"/>
  <c r="H40" i="1"/>
  <c r="F40" i="1"/>
  <c r="E40" i="1"/>
  <c r="L35" i="1" l="1"/>
  <c r="K35" i="1"/>
  <c r="I35" i="1"/>
  <c r="H35" i="1"/>
  <c r="F35" i="1"/>
  <c r="E35" i="1"/>
  <c r="L74" i="1"/>
  <c r="L75" i="1"/>
  <c r="K75" i="1" l="1"/>
  <c r="I75" i="1"/>
  <c r="H75" i="1"/>
  <c r="F75" i="1"/>
  <c r="E75" i="1"/>
  <c r="K74" i="1"/>
  <c r="I74" i="1"/>
  <c r="H74" i="1"/>
  <c r="F74" i="1"/>
  <c r="E74" i="1"/>
  <c r="J73" i="1"/>
  <c r="G73" i="1"/>
  <c r="D73" i="1"/>
  <c r="C73" i="1"/>
  <c r="L72" i="1"/>
  <c r="K72" i="1"/>
  <c r="I72" i="1"/>
  <c r="H72" i="1"/>
  <c r="F72" i="1"/>
  <c r="E72" i="1"/>
  <c r="L71" i="1"/>
  <c r="K71" i="1"/>
  <c r="I71" i="1"/>
  <c r="H71" i="1"/>
  <c r="F71" i="1"/>
  <c r="E71" i="1"/>
  <c r="J70" i="1"/>
  <c r="G70" i="1"/>
  <c r="D70" i="1"/>
  <c r="C70" i="1"/>
  <c r="L67" i="1"/>
  <c r="K67" i="1"/>
  <c r="H67" i="1"/>
  <c r="F67" i="1"/>
  <c r="E67" i="1"/>
  <c r="L66" i="1"/>
  <c r="K66" i="1"/>
  <c r="H66" i="1"/>
  <c r="F66" i="1"/>
  <c r="E66" i="1"/>
  <c r="J65" i="1"/>
  <c r="G65" i="1"/>
  <c r="D65" i="1"/>
  <c r="C65" i="1"/>
  <c r="L64" i="1"/>
  <c r="K64" i="1"/>
  <c r="I64" i="1"/>
  <c r="H64" i="1"/>
  <c r="F64" i="1"/>
  <c r="E64" i="1"/>
  <c r="L63" i="1"/>
  <c r="K63" i="1"/>
  <c r="I63" i="1"/>
  <c r="H63" i="1"/>
  <c r="F63" i="1"/>
  <c r="E63" i="1"/>
  <c r="L62" i="1"/>
  <c r="K62" i="1"/>
  <c r="I62" i="1"/>
  <c r="H62" i="1"/>
  <c r="F62" i="1"/>
  <c r="E62" i="1"/>
  <c r="L61" i="1"/>
  <c r="K61" i="1"/>
  <c r="I61" i="1"/>
  <c r="H61" i="1"/>
  <c r="F61" i="1"/>
  <c r="E61" i="1"/>
  <c r="J60" i="1"/>
  <c r="G60" i="1"/>
  <c r="D60" i="1"/>
  <c r="C60" i="1"/>
  <c r="L59" i="1"/>
  <c r="K59" i="1"/>
  <c r="I59" i="1"/>
  <c r="H59" i="1"/>
  <c r="F59" i="1"/>
  <c r="E59" i="1"/>
  <c r="L58" i="1"/>
  <c r="K58" i="1"/>
  <c r="I58" i="1"/>
  <c r="H58" i="1"/>
  <c r="F58" i="1"/>
  <c r="E58" i="1"/>
  <c r="L57" i="1"/>
  <c r="K57" i="1"/>
  <c r="I57" i="1"/>
  <c r="H57" i="1"/>
  <c r="F57" i="1"/>
  <c r="E57" i="1"/>
  <c r="L56" i="1"/>
  <c r="K56" i="1"/>
  <c r="I56" i="1"/>
  <c r="H56" i="1"/>
  <c r="F56" i="1"/>
  <c r="E56" i="1"/>
  <c r="L55" i="1"/>
  <c r="K55" i="1"/>
  <c r="I55" i="1"/>
  <c r="H55" i="1"/>
  <c r="F55" i="1"/>
  <c r="E55" i="1"/>
  <c r="L54" i="1"/>
  <c r="K54" i="1"/>
  <c r="I54" i="1"/>
  <c r="H54" i="1"/>
  <c r="F54" i="1"/>
  <c r="E54" i="1"/>
  <c r="L53" i="1"/>
  <c r="K53" i="1"/>
  <c r="I53" i="1"/>
  <c r="H53" i="1"/>
  <c r="F53" i="1"/>
  <c r="E53" i="1"/>
  <c r="L52" i="1"/>
  <c r="K52" i="1"/>
  <c r="I52" i="1"/>
  <c r="H52" i="1"/>
  <c r="F52" i="1"/>
  <c r="E52" i="1"/>
  <c r="L51" i="1"/>
  <c r="K51" i="1"/>
  <c r="I51" i="1"/>
  <c r="H51" i="1"/>
  <c r="F51" i="1"/>
  <c r="E51" i="1"/>
  <c r="L50" i="1"/>
  <c r="K50" i="1"/>
  <c r="I50" i="1"/>
  <c r="H50" i="1"/>
  <c r="F50" i="1"/>
  <c r="E50" i="1"/>
  <c r="L49" i="1"/>
  <c r="K49" i="1"/>
  <c r="I49" i="1"/>
  <c r="H49" i="1"/>
  <c r="F49" i="1"/>
  <c r="E49" i="1"/>
  <c r="L48" i="1"/>
  <c r="K48" i="1"/>
  <c r="I48" i="1"/>
  <c r="H48" i="1"/>
  <c r="F48" i="1"/>
  <c r="E48" i="1"/>
  <c r="L47" i="1"/>
  <c r="K47" i="1"/>
  <c r="I47" i="1"/>
  <c r="H47" i="1"/>
  <c r="F47" i="1"/>
  <c r="E47" i="1"/>
  <c r="L46" i="1"/>
  <c r="K46" i="1"/>
  <c r="I46" i="1"/>
  <c r="H46" i="1"/>
  <c r="F46" i="1"/>
  <c r="E46" i="1"/>
  <c r="L45" i="1"/>
  <c r="K45" i="1"/>
  <c r="I45" i="1"/>
  <c r="H45" i="1"/>
  <c r="F45" i="1"/>
  <c r="E45" i="1"/>
  <c r="L44" i="1"/>
  <c r="K44" i="1"/>
  <c r="I44" i="1"/>
  <c r="H44" i="1"/>
  <c r="F44" i="1"/>
  <c r="E44" i="1"/>
  <c r="L43" i="1"/>
  <c r="K43" i="1"/>
  <c r="H43" i="1"/>
  <c r="F43" i="1"/>
  <c r="E43" i="1"/>
  <c r="L39" i="1"/>
  <c r="K39" i="1"/>
  <c r="H39" i="1"/>
  <c r="F39" i="1"/>
  <c r="E39" i="1"/>
  <c r="L38" i="1"/>
  <c r="K38" i="1"/>
  <c r="I38" i="1"/>
  <c r="H38" i="1"/>
  <c r="F38" i="1"/>
  <c r="E38" i="1"/>
  <c r="L37" i="1"/>
  <c r="K37" i="1"/>
  <c r="I37" i="1"/>
  <c r="H37" i="1"/>
  <c r="F37" i="1"/>
  <c r="E37" i="1"/>
  <c r="H36" i="1"/>
  <c r="L36" i="1"/>
  <c r="J34" i="1"/>
  <c r="G34" i="1"/>
  <c r="D34" i="1"/>
  <c r="L33" i="1"/>
  <c r="I33" i="1"/>
  <c r="E33" i="1"/>
  <c r="L32" i="1"/>
  <c r="K32" i="1"/>
  <c r="I32" i="1"/>
  <c r="H32" i="1"/>
  <c r="F32" i="1"/>
  <c r="E32" i="1"/>
  <c r="L31" i="1"/>
  <c r="K31" i="1"/>
  <c r="I31" i="1"/>
  <c r="H31" i="1"/>
  <c r="F31" i="1"/>
  <c r="E31" i="1"/>
  <c r="L30" i="1"/>
  <c r="K30" i="1"/>
  <c r="I30" i="1"/>
  <c r="H30" i="1"/>
  <c r="F30" i="1"/>
  <c r="E30" i="1"/>
  <c r="L29" i="1"/>
  <c r="K29" i="1"/>
  <c r="I29" i="1"/>
  <c r="H29" i="1"/>
  <c r="F29" i="1"/>
  <c r="E29" i="1"/>
  <c r="L28" i="1"/>
  <c r="K28" i="1"/>
  <c r="I28" i="1"/>
  <c r="H28" i="1"/>
  <c r="F28" i="1"/>
  <c r="E28" i="1"/>
  <c r="L27" i="1"/>
  <c r="K27" i="1"/>
  <c r="I27" i="1"/>
  <c r="H27" i="1"/>
  <c r="F27" i="1"/>
  <c r="E27" i="1"/>
  <c r="J26" i="1"/>
  <c r="G26" i="1"/>
  <c r="D26" i="1"/>
  <c r="C26" i="1"/>
  <c r="L25" i="1"/>
  <c r="K25" i="1"/>
  <c r="I25" i="1"/>
  <c r="H25" i="1"/>
  <c r="F25" i="1"/>
  <c r="E25" i="1"/>
  <c r="L24" i="1"/>
  <c r="K24" i="1"/>
  <c r="I24" i="1"/>
  <c r="H24" i="1"/>
  <c r="F24" i="1"/>
  <c r="E24" i="1"/>
  <c r="L23" i="1"/>
  <c r="K23" i="1"/>
  <c r="I23" i="1"/>
  <c r="H23" i="1"/>
  <c r="F23" i="1"/>
  <c r="E23" i="1"/>
  <c r="L22" i="1"/>
  <c r="K22" i="1"/>
  <c r="I22" i="1"/>
  <c r="H22" i="1"/>
  <c r="F22" i="1"/>
  <c r="E22" i="1"/>
  <c r="L21" i="1"/>
  <c r="K21" i="1"/>
  <c r="I21" i="1"/>
  <c r="H21" i="1"/>
  <c r="F21" i="1"/>
  <c r="E21" i="1"/>
  <c r="L20" i="1"/>
  <c r="K20" i="1"/>
  <c r="I20" i="1"/>
  <c r="H20" i="1"/>
  <c r="F20" i="1"/>
  <c r="E20" i="1"/>
  <c r="L19" i="1"/>
  <c r="K19" i="1"/>
  <c r="I19" i="1"/>
  <c r="H19" i="1"/>
  <c r="F19" i="1"/>
  <c r="E19" i="1"/>
  <c r="J18" i="1"/>
  <c r="D18" i="1"/>
  <c r="C18" i="1"/>
  <c r="L17" i="1"/>
  <c r="K17" i="1"/>
  <c r="I17" i="1"/>
  <c r="H17" i="1"/>
  <c r="F17" i="1"/>
  <c r="E17" i="1"/>
  <c r="L16" i="1"/>
  <c r="K16" i="1"/>
  <c r="I16" i="1"/>
  <c r="H16" i="1"/>
  <c r="F16" i="1"/>
  <c r="E16" i="1"/>
  <c r="L15" i="1"/>
  <c r="K15" i="1"/>
  <c r="I15" i="1"/>
  <c r="H15" i="1"/>
  <c r="F15" i="1"/>
  <c r="E15" i="1"/>
  <c r="L14" i="1"/>
  <c r="K14" i="1"/>
  <c r="I14" i="1"/>
  <c r="H14" i="1"/>
  <c r="F14" i="1"/>
  <c r="E14" i="1"/>
  <c r="L13" i="1"/>
  <c r="K13" i="1"/>
  <c r="I13" i="1"/>
  <c r="H13" i="1"/>
  <c r="F13" i="1"/>
  <c r="E13" i="1"/>
  <c r="L12" i="1"/>
  <c r="K12" i="1"/>
  <c r="I12" i="1"/>
  <c r="H12" i="1"/>
  <c r="F12" i="1"/>
  <c r="E12" i="1"/>
  <c r="L11" i="1"/>
  <c r="K11" i="1"/>
  <c r="I11" i="1"/>
  <c r="H11" i="1"/>
  <c r="F11" i="1"/>
  <c r="E11" i="1"/>
  <c r="L10" i="1"/>
  <c r="K10" i="1"/>
  <c r="I10" i="1"/>
  <c r="H10" i="1"/>
  <c r="F10" i="1"/>
  <c r="E10" i="1"/>
  <c r="L9" i="1"/>
  <c r="K9" i="1"/>
  <c r="I9" i="1"/>
  <c r="H9" i="1"/>
  <c r="F9" i="1"/>
  <c r="E9" i="1"/>
  <c r="J8" i="1"/>
  <c r="G8" i="1"/>
  <c r="D8" i="1"/>
  <c r="C8" i="1"/>
  <c r="F8" i="1" l="1"/>
  <c r="L73" i="1"/>
  <c r="H73" i="1"/>
  <c r="F70" i="1"/>
  <c r="F73" i="1"/>
  <c r="H70" i="1"/>
  <c r="F26" i="1"/>
  <c r="E73" i="1"/>
  <c r="G7" i="1"/>
  <c r="G68" i="1" s="1"/>
  <c r="E8" i="1"/>
  <c r="H26" i="1"/>
  <c r="D7" i="1"/>
  <c r="D68" i="1" s="1"/>
  <c r="F65" i="1"/>
  <c r="I73" i="1"/>
  <c r="L70" i="1"/>
  <c r="K60" i="1"/>
  <c r="J7" i="1"/>
  <c r="J68" i="1" s="1"/>
  <c r="G76" i="1"/>
  <c r="I65" i="1"/>
  <c r="I26" i="1"/>
  <c r="I18" i="1"/>
  <c r="I8" i="1"/>
  <c r="C76" i="1"/>
  <c r="D76" i="1"/>
  <c r="H65" i="1"/>
  <c r="E65" i="1"/>
  <c r="L65" i="1"/>
  <c r="F60" i="1"/>
  <c r="H60" i="1"/>
  <c r="E60" i="1"/>
  <c r="K26" i="1"/>
  <c r="H18" i="1"/>
  <c r="F18" i="1"/>
  <c r="K18" i="1"/>
  <c r="K70" i="1"/>
  <c r="K8" i="1"/>
  <c r="I36" i="1"/>
  <c r="L60" i="1"/>
  <c r="J76" i="1"/>
  <c r="H8" i="1"/>
  <c r="L8" i="1"/>
  <c r="L18" i="1"/>
  <c r="L26" i="1"/>
  <c r="E36" i="1"/>
  <c r="E34" i="1" s="1"/>
  <c r="K36" i="1"/>
  <c r="I60" i="1"/>
  <c r="K65" i="1"/>
  <c r="E70" i="1"/>
  <c r="I70" i="1"/>
  <c r="K73" i="1"/>
  <c r="C7" i="1"/>
  <c r="E18" i="1"/>
  <c r="E26" i="1"/>
  <c r="F36" i="1"/>
  <c r="J77" i="1" l="1"/>
  <c r="G77" i="1"/>
  <c r="F76" i="1"/>
  <c r="D77" i="1"/>
  <c r="E76" i="1"/>
  <c r="K7" i="1"/>
  <c r="H76" i="1"/>
  <c r="I76" i="1"/>
  <c r="H7" i="1"/>
  <c r="F7" i="1"/>
  <c r="K34" i="1"/>
  <c r="L34" i="1"/>
  <c r="I34" i="1"/>
  <c r="H34" i="1"/>
  <c r="C68" i="1"/>
  <c r="C77" i="1" s="1"/>
  <c r="I7" i="1"/>
  <c r="E7" i="1"/>
  <c r="L7" i="1"/>
  <c r="K76" i="1"/>
  <c r="F34" i="1"/>
  <c r="L76" i="1"/>
  <c r="E77" i="1" l="1"/>
  <c r="F77" i="1"/>
  <c r="L68" i="1"/>
  <c r="E68" i="1"/>
  <c r="I68" i="1"/>
  <c r="H68" i="1"/>
  <c r="F68" i="1"/>
  <c r="K68" i="1"/>
  <c r="I77" i="1" l="1"/>
  <c r="L77" i="1"/>
  <c r="H77" i="1"/>
  <c r="K77" i="1"/>
</calcChain>
</file>

<file path=xl/sharedStrings.xml><?xml version="1.0" encoding="utf-8"?>
<sst xmlns="http://schemas.openxmlformats.org/spreadsheetml/2006/main" count="266" uniqueCount="125">
  <si>
    <t>UNIDAD ADMINISTRTIVA ESPECIAL AGENCIA NACIONAL DEL ESPECTRO</t>
  </si>
  <si>
    <t xml:space="preserve">INFORME DE EJECUCIÓN PRESUPUESTAL </t>
  </si>
  <si>
    <t>GASTOS DE FUNCIONAMIENTO</t>
  </si>
  <si>
    <t>RUBRO</t>
  </si>
  <si>
    <t xml:space="preserve">APROPIACION
VIGENTE </t>
  </si>
  <si>
    <t xml:space="preserve">TOTAL
COMPROMISO </t>
  </si>
  <si>
    <t>DIFERENCIA</t>
  </si>
  <si>
    <t xml:space="preserve">TOTAL
OBLIGACIONES </t>
  </si>
  <si>
    <t>DIFERENCIA
EN $ ENTRE
APROPIACIÓN
VIGENTE Y
OBLIGACIONES</t>
  </si>
  <si>
    <t>TOTAL
PAGOS</t>
  </si>
  <si>
    <t>DIFERENCIA
EN $ ENTRE
APROPIACIÓN
VIGENTE Y
PAGOS</t>
  </si>
  <si>
    <t>DESTINACION</t>
  </si>
  <si>
    <t>GASTOS DE PERSONAL</t>
  </si>
  <si>
    <t>SALARIO</t>
  </si>
  <si>
    <t>SUELDO BÁSICO</t>
  </si>
  <si>
    <t>PRIMA TÉCNICA SALARIAL</t>
  </si>
  <si>
    <t>SUBSIDIO DE ALIMENTACIÓN</t>
  </si>
  <si>
    <t>AUXILIO DE TRANSPORTE</t>
  </si>
  <si>
    <t>PRIMA DE SERVICIO</t>
  </si>
  <si>
    <t>BONIFICACIÓN POR SERVICIOS PRESTADOS</t>
  </si>
  <si>
    <t>HORAS EXTRAS, DOMINICALES, FESTIVOS Y RECARGOS</t>
  </si>
  <si>
    <t>PRIMA DE NAVIDAD</t>
  </si>
  <si>
    <t>PRIMA DE VACACIONES</t>
  </si>
  <si>
    <t>CONTRIBUCIONES INHERENTES A LA NÓMINA</t>
  </si>
  <si>
    <t>APORTES A LA SEGURIDAD SOCIAL EN PENSIONES</t>
  </si>
  <si>
    <t>APORTES A LA SEGURIDAD SOCIAL EN SALUD</t>
  </si>
  <si>
    <t xml:space="preserve">AUXILIO DE CESANTÍAS </t>
  </si>
  <si>
    <t>APORTES A CAJAS DE COMPENSACIÓN FAMILIAR</t>
  </si>
  <si>
    <t>APORTES GENERALES AL SISTEMA DE RIESGOS LABORALES</t>
  </si>
  <si>
    <t>APORTES AL ICBF</t>
  </si>
  <si>
    <t>APORTES AL SENA</t>
  </si>
  <si>
    <t xml:space="preserve">Remuneraciones no Constitutiva de Factor Salarial </t>
  </si>
  <si>
    <t>VACACIONES</t>
  </si>
  <si>
    <t>INDEMNIZACIÓN POR VACACIONES</t>
  </si>
  <si>
    <t>BONIFICACIÓN ESPECIAL DE RECREACIÓN</t>
  </si>
  <si>
    <t>PRIMA TÉCNICA NO SALARIAL</t>
  </si>
  <si>
    <t>PRIMA DE COORDINACIÓN</t>
  </si>
  <si>
    <t>BONIFICACIÓN DE DIRECCIÓN</t>
  </si>
  <si>
    <t>Otros Gastos de Personal - Previo Concepto DGPPNPN</t>
  </si>
  <si>
    <t>Apropiación Bloqueada</t>
  </si>
  <si>
    <t xml:space="preserve">Adquisición de Bienes y Servicio </t>
  </si>
  <si>
    <t>DOTACIÓN (PRENDAS DE VESTIR Y CALZADO)</t>
  </si>
  <si>
    <t xml:space="preserve">Recursos destinados para amparar el gasto por Dotación, implementos de trabajo de alturas y elementos de protección personal a los funcionarios que aplique según la norma vigente </t>
  </si>
  <si>
    <t>Recusos para amparar los gastos de papelería que requiera la Entidad e insumos en virtud al contrato del serviciode  Gestión Documental</t>
  </si>
  <si>
    <t>PRODUCTOS DE HORNOS DE COQUE; PRODUCTOS DE REFINACIÓN DE PETRÓLEO Y COMBUSTIBLE NUCLEAR</t>
  </si>
  <si>
    <t>Recursos para amparar el gasto por combustible del parque automotor de la ANE para las comisiones de servicios de Vigilancia y Control del Espectro.</t>
  </si>
  <si>
    <t>OTROS PRODUCTOS QUÍMICOS; FIBRAS ARTIFICIALES (O FIBRAS INDUSTRIALES HECHAS POR EL HOMBRE)</t>
  </si>
  <si>
    <t>Recursos para amparar el gasto por Botiquín y elementos de bioseguridad</t>
  </si>
  <si>
    <t>MAQUINARIA Y APARATOS ELÉCTRICOS</t>
  </si>
  <si>
    <t>EQUIPO Y APARATOS DE RADIO, TELEVISIÓN Y COMUNICACIONES</t>
  </si>
  <si>
    <t>SERVICIOS DE CONSTRUCCIÓN</t>
  </si>
  <si>
    <t>Recursos para amparar los gastos de mantenimiento de los bienes muebles e inmuebles de la ANE.</t>
  </si>
  <si>
    <t>ALOJAMIENTO; SERVICIOS DE SUMINISTROS DE COMIDAS Y BEBIDAS</t>
  </si>
  <si>
    <t>SERVICIOS DE TRANSPORTE DE PASAJEROS</t>
  </si>
  <si>
    <t>Recursos para amparar los gastos de desplazamiento de funcionarios y demás colaboradores de la ANE, en función de las comisiones y desplazamientos para realizar las actividades de Vigilancia y Control del Espectro Radioeléctrico y demás actividades misionales de la ANE, al igual que para los tiquetes aereos que se requieran para comisiones nacionales e internacionales que se requieran.</t>
  </si>
  <si>
    <t>SERVICIOS DE TRANSPORTE DE CARGA</t>
  </si>
  <si>
    <t>Recursos requeridos para amparar los gastos del servicio de transporte de carga, acarreo y embalaje de bienes muebles de la Agencia Nacional del Espectro o decomisados por esta en cumplimiento de sus funciones dentro del territorio nacional</t>
  </si>
  <si>
    <t>SERVICIOS POSTALES Y DE MENSAJERÍA</t>
  </si>
  <si>
    <t xml:space="preserve">Recursos requeridos para amparar los gastos del servicio de Admisión, curso y entrega de correo certificado nacional e internacional, y demás actividades inherentes a dichos servicios que requiera la ANE </t>
  </si>
  <si>
    <t>SERVICIOS DE DISTRIBUCIÓN DE ELECTRICIDAD, GAS Y AGUA (POR CUENTA PROPIA)</t>
  </si>
  <si>
    <t>Recursos para amparar los gastos por servicios públicos de la Ane.</t>
  </si>
  <si>
    <t>SERVICIOS FINANCIEROS Y SERVICIOS CONEXOS</t>
  </si>
  <si>
    <t>SERVICIOS INMOBILIARIOS</t>
  </si>
  <si>
    <t>Recursos para amparar el pago de la administración de las oficinas de la ANE.</t>
  </si>
  <si>
    <t>SERVICIOS DE ARRENDAMIENTO O ALQUILER SIN OPERARIO</t>
  </si>
  <si>
    <t>Recusos para amparar los gastos de de alquiler de fotocopiadoras, scaners, impresoras etc que requiera la Entidad en virtud al contrato del serviciode  Gestión Documental</t>
  </si>
  <si>
    <t>SERVICIOS DE TELECOMUNICACIONES, TRANSMISIÓN Y SUMINISTRO DE INFORMACIÓN</t>
  </si>
  <si>
    <t>Recusos para amparar los gastos de servicio de telefonía movil y telefonía fija, así como tambien el servicio de archivo en virtud al contrato del servicio de  Gestión Documental</t>
  </si>
  <si>
    <t>SERVICIOS DE SOPORTE</t>
  </si>
  <si>
    <t>SERVICIOS DE MANTENIMIENTO, REPARACIÓN E INSTALACIÓN (EXCEPTO SERVICIOS DE CONSTRUCCIÓN)</t>
  </si>
  <si>
    <t>OTROS SERVICIOS DE FABRICACIÓN; SERVICIOS DE EDICIÓN, IMPRESIÓN Y REPRODUCCIÓN; SERVICIOS DE RECUPERACIÓN DE MATERIALES</t>
  </si>
  <si>
    <t>Recursos requeridos para amparar los gastos del servicio que presta la Imprenta Nacional y gastos de caja menor de la Entidad.</t>
  </si>
  <si>
    <t>SERVICIOS PARA EL CUIDADO DE LA SALUD HUMANA Y SERVICIOS SOCIALES</t>
  </si>
  <si>
    <t>SERVICIOS DE ALCANTARILLADO, RECOLECCIÓN, TRATAMIENTO Y DISPOSICIÓN DE DESECHOS Y OTROS SERVICIOS DE SANEAMIENTO AMBIENTAL</t>
  </si>
  <si>
    <t>OTROS SERVICIOS</t>
  </si>
  <si>
    <t>VIÁTICOS DE LOS FUNCIONARIOS EN COMISIÓN</t>
  </si>
  <si>
    <t>TRANSFERENCIAS CORRIENTES</t>
  </si>
  <si>
    <t>INCAPACIDADES (NO DE PENSIONES)</t>
  </si>
  <si>
    <t>LICENCIAS DE MATERNIDAD Y PATERNIDAD (NO DE PENSIONES)</t>
  </si>
  <si>
    <t xml:space="preserve">SENTENCIAS </t>
  </si>
  <si>
    <t>Recursos para amparar los gastos de posibles fallos en contra de la ANE, producto de los procesos judiciales que presenta la Entidad.</t>
  </si>
  <si>
    <t xml:space="preserve">Gastos por Tributos, Multas, Sanciones, E intereses de Mora </t>
  </si>
  <si>
    <t>IMPUESTO PREDIAL Y SOBRETASA AMBIENTAL</t>
  </si>
  <si>
    <t>Recursos requeridos para amparar el pago de los impuestos prediales del inmueble en el que funcionala la ANE.</t>
  </si>
  <si>
    <t>IMPUESTO SOBRE VEHÍCULOS AUTOMOTORES</t>
  </si>
  <si>
    <t>Recursos requeridos para amparar el pago de los impuestos sobre vahiculos propiedad de la ANE.</t>
  </si>
  <si>
    <t>TOTAL FUNCIONAMIENTO</t>
  </si>
  <si>
    <t>GASTOS DE INVERSION</t>
  </si>
  <si>
    <t>TOTAL INVERSIÓN</t>
  </si>
  <si>
    <t>TOTAL PRESUPUESTO PARA LA VIGENCIA FISCAL 2023 - ANE</t>
  </si>
  <si>
    <t>FECHA DE CORTE :  30/04/2024</t>
  </si>
  <si>
    <t>PASTA O PULPA, PAPEL Y PRODUCTOS DE PAPEL; IMPRESOS Y ARTÍCULOS SIMILARES</t>
  </si>
  <si>
    <t>SERVICIOS PROFESIONALES, CIENTÍFICOS Y TÉCNICOS (EXCEPTO LOS SERVICIOS DE INVESTIGACION, URBANISMO, JURÍDICOS Y DE CONTABILIDAD)</t>
  </si>
  <si>
    <t>SERVICIOS RECREATIVOS, CULTURALES Y DEPORTIVOS</t>
  </si>
  <si>
    <t>ADQUIS. DE BYS - SERVICIO DE INFORMACIÓN DE ESPECTRO RADIOELÉCTRICO - FORTALECIMIENTO DE LA PLANEACIÓN, LA ALINEACIÓN INTERNACIONAL, LA ATRIBUCIÓN, LA GESTIÓN TÉCNICA, LA VIGILANCIA, INSPECCIÓN Y CONTROL Y LA GESTIÓN DEL CONOCIMI</t>
  </si>
  <si>
    <t>ADQUIS. DE BYS - SERVICIO DE GESTIÓN DEL CONOCIMIENTO EN ESPECTRO - FORTALECIMIENTO DE LA PLANEACIÓN, LA ALINEACIÓN INTERNACIONAL, LA ATRIBUCIÓN, LA GESTIÓN TÉCNICA, LA VIGILANCIA, INSPECCIÓN Y CONTROL Y LA GESTIÓN DEL CONOCIMIEN</t>
  </si>
  <si>
    <t>SEGURIDAD HUMANA Y JUSTICIA SOCIAL / A. ESTRATEGIA DE CONECTIVIDAD DIGITAL</t>
  </si>
  <si>
    <t>ADQUIS. DE BYS - SERVICIOS TECNOLÓGICOS - CONSOLIDACIÓN DEL SISTEMA DE GESTIÓN Y DE DESEMPEÑO INSTITUCIONAL DE LA ENTIDAD NACIONAL</t>
  </si>
  <si>
    <t>ADQUIS. DE BYS - SERVICIO DE ACTUALIZACIÓN DEL SISTEMAS DE GESTIÓN - CONSOLIDACIÓN DEL SISTEMA DE GESTIÓN Y DE DESEMPEÑO INSTITUCIONAL DE LA ENTIDAD NACIONAL</t>
  </si>
  <si>
    <t>CONVERGENCIA REGIONAL / B. ENTIDADES PÚBLICAS TERRITORIALES Y NACIONALES FORTALECIDAS</t>
  </si>
  <si>
    <t>Recursos para amparar los gastos de nómina de los funcionarios de la Agencia Nacional del Espectro para la vigencia 2024, en lo correspondiente a salarios, pago de primas, vacaciones, cesantías, intereses de cesantías, lo correspondiente a los aportes patronales al sistema de seguridad social y raportes parafiscales y también lo conserniente al pago de liquidaciones de prestaciones sociales a los funcionarios que se retiren de la entidad.</t>
  </si>
  <si>
    <t>Caja Menor (Materiales y Suministros Eléctricos y Otros.)</t>
  </si>
  <si>
    <t>Recursos para amparar los gastos de Gestion TIC - Suscripción adobe cloud, Renovación direccionamiento X3 de IPV6 Herramienta BPMN (licenciamiento, Soporte) y Prossces Maker Soporte Institucional – Tarjetas de acceso de los colaboradores de la Entidad</t>
  </si>
  <si>
    <t>Recursos requeridos para amparar los gastos de Caja Menor y lo correspondiente al Servicio de Cafetería y Restaurante para la vigencia 2024</t>
  </si>
  <si>
    <t>Estos recursos son requeridos para los gastos del programa de seguros que ampare los bienes e intereses patrimoniales de la ANE y aquellos de los que llegare a ser legalmente responsable.
Seguro del vehículo aéreo no tripulado (Droom).
Seguro de los vehículos de la Entidad incluyento SOAT.
amparar los gastos por comisiones bancarias de los movimientos de las cuentas de la Entidad, incluyendo la cuenta bancaria para el manejo de la caja menor.
Y amparar el gasto de ARL 5 pasantes Programa estado joven.</t>
  </si>
  <si>
    <t>Recursos necesarión para amparar los gastos de el avalúo técnico comercial de los bienes decomisados por la ANE y de aquellos bienes inherentes al servicio de monitoreo que disponga la Subdirección de VyC en cumplimiento de sus funciones asignadas y de conformidad con la normativa aplicable.</t>
  </si>
  <si>
    <t>Recursos para amprar los gastos de Certificados digitales, Tokens para el acceso al Siif Nación y certificado de seguridad wildcard, Gestion TIC- Mesa de Servicios, Servicio de Vigilancia,  Servicio de aseo,  Saneamiento ambiental a las instalaciones donde funciona el Archivo de la ANE y Prestación del servicio de gestión de correspondencia y Gestión Documental.</t>
  </si>
  <si>
    <t>Recursos necesarión para amparar los gastos de los servicios de Mantenimiento vehículo, Mantenimiento General Bienes Muebles y Mantenimiento del sistema ininterrumpido de energía (UPS) Powersun y Recursos requeridos para amparar los gastos del personal suministrado para el servicio de vigilancia, servicio integral de aseo y cafetería,y servicio de gestión documental</t>
  </si>
  <si>
    <t>Recursos para amparar lo gastos de exámenes médicos de ingreso y egreso para el personal vinvulado a la Agencia acional del Espectro en la vigencia 2024</t>
  </si>
  <si>
    <t>Recursos para amparar los gastos por servicios públicos de la ANE acueducto y alcantarillado.</t>
  </si>
  <si>
    <t>Recursos para amparar los gastos de la ejecución de las actividades del plan de bienestar e incentivos y en la logística de otras actividades.</t>
  </si>
  <si>
    <t>Recursos para amparar el gasto de la Comisión Nacional del Servicio Civil y gastos de caja menor para la vigencia 2024.</t>
  </si>
  <si>
    <t>Recursos para amparar los gastos de desplazamiento de funcionarios y demás colaboradores de la ANE, en función de las comisiones de servicios para realizar las actividades de Vigilancia y Control del Espectro Radioeléctrico y demás actividades misionales de la ANE, comisiones nacionales e internacionales que se requieran.</t>
  </si>
  <si>
    <t>Recursos destinados para amparar los gastos por incapacidades y licencias de maternidad de los funcionarios de la Agencia Nacional del Espectro que se presenten durante la vigencia fiscal 2024</t>
  </si>
  <si>
    <t>% 
EJECUCIÓN (Comp/Aprop)</t>
  </si>
  <si>
    <t>% 
EJECUCIÓN (Oblig/Aprop)</t>
  </si>
  <si>
    <t>% 
EJECUCIÓN (Pago/Aprop)</t>
  </si>
  <si>
    <t>Contratar servicios para desarrollos adaptativos, evolutivos y correctivos de la BD TVWS Gestión y Planeación - renovación de licencias de la herramienta VISOR y  para los módulos de: ocupación, microondas, radiodifusión y licenciamiento del módulo de Análisis y cobertura de AM,  servicios de soporte técnico, mantenimiento y horas desarrollo para herramienta CNABF Evaluación y actualización del modelo de medición de los costos de gestión del espectro, servicios de bases de datos de mercado Contratar y base de datos regulatoria Desarrollar, Diseñar una metodología para realizar la reorganización del espectro radioeléctrico planificado en la banda de 88 MHz a 108 MHz en Colombia, Recursos para la representación de Colombia en grupos de estudio de organismos multilaterales  Gestión Internacional de la ANE Tiquetes Servicios de Calibración de Equipos portatiles y sondas utilizados para la medición de campos electromagneticos NARDA Servicios de Calibración de Equipo portatil ANRITSU, servicios para apoyo técnico, las mejoras preventivas y correctivas del hardware y software del “Sistema de Monitoreo de Radiaciones No Ionizantes, mantenimiento a equipos portatiles de monitoreo de espectro, mantenimiento y adecuación de estaciones de monitoreo de espectro, servicios para desarrollos adaptativos,  evolutivos y correctivos del Sistema de Monitoreo TDT incluyendo el servidor Compra de equipos y antenas, incluida su instalación, para la implementación de una estación movil que compone el Sistema Nacional de Monitoreo Remoto Compra o alquiler de equipos y antenas para la vigilancia, inspección y control de las señales de tecnología 5G, Compra de equipos para la inspección de infraestructura de monitoreo,  Servicios de conectividad del Sistema Nacional de Monitoreo Remoto,  mantenimiento de infraestructura pasiva necesaria para el funcionamiento de las EMR de Funza Sistema Nacional de Monitoreo, Promoción de actividades eficientes para el desarrollo integral del modelo de vigilancia, inspección y control para prevenir infracciones y promover el autocontrol en proveedores de redes y servicios de telecomunicaciones frente al uso del espectro radioeléctrico
Presupuesto para amparar gastos de viaje y transporte terrestre de visitas misionales de vigilancia, inspección y control, y traslados benchmarking para la elaboración de la nueva política de espectro y revisión de infraestructura de monitoreo
Apoyo a la gestión en el área misional para Planear el uso eficiente del espectro, ejecutar las estrategias establecidas en el Modelo de Vigilancia, Inspección y Control del espectro, servicios de apoyo a la gestión  de valoración de espectro, apoyo a la gestión para la elaboración de la nueva política de espectro y para la gestión internacional de la entidad.</t>
  </si>
  <si>
    <t>Presupuesto para amparar los siguientes gastos:
Adquirir servicios de licenciamiento de plataforma para la gestión de procesos, administración de riesgos, indicadores y auditorías, renovación de licenciamiento de gestión remota de dispositivos, licenciamiento de Power BI Server, licenciamiento para el Sistema de Gestión de documentos Electrónicos de Archivo - SGDEA y adquirir el Licenciamiento de comunicaciones Unificadas  Adquirir herramientas de DLP para la protección de la Información. 
Adquirir herramienta de Enpoint para la ANE. 
Adquisir servicios de soporte y mantenimiento infraestructura de conectividad LAN/WLAN Herramienta de Gestión de Servicios TIC 
Adquisición de equipos de Seguridad informática (Seguridad perimetral), servicios SOC/NOC, adquisición de servicios para el Sistema de Gestión Empresarial (ERP) 
Adquisición de servicios para el Mantenimiento del Centro de Datos y cableado Estructurado Adquisición de Módulo de Hiperconvergencia.
Y presupuesto de servicios de apoyo a la gestión  para los procesos de Tecnologías de la Información.</t>
  </si>
  <si>
    <t>Proyecto de I+D+i resultado de la convocatoria para presentar proyectos de CT+I  en temas de interés para la ANE - Redes multipropósito.
Proyecto de I+D+i resultado de la convocatoria para presentar proyectos de CT+I  en temas de interés para la ANE.
Presupuesto de servicios de apoyo a la gestión para la elaboración y divulgación de cursos de espectro.</t>
  </si>
  <si>
    <t>Contratar servicio para la auditoría de certificación de calidad.
Contratar servicios para la medición NSU Servicios de Capacitaciones asociadas al SG-SST.
Servicios de capacitación en Trabajo en alturas.
Actualización normativa Talento Humano Medición de riesgo psicosocial Presupuesto de servicios. Apoyo a la gestión  para Soporte Institucional.
Presupuesto de servicios de apoyo a la gestión  juridico para Soporte Institucional.
Actualización normativa en contrastación pública, o contable o tributaría.
Prestación de servicios de logística, Presupuesto de servicios de apoyo a la gestión  para estructuración de la estrategia de comunicaciones externa Servicios para el fortalecimiento de habilidades blandas de los funcionarios, y Capacitaciones en temas de calidad
Presupuesto para amparar el pago de los gastos por servicios de apoyo a la gestión  de la Dirección General, área de Planeación de la Entidad, para el área jurídica de la entidad, oficina de Control Interno y Gestión de Calidad, servicios de apoyo del Grupo de Gestión Financiera, Gestión Administrativa, grupo para la Gestión del Talento Humano, Gestión Contractual y Presupuesto de servicios de apoyo a la gestión para relacionamiento con interesados.</t>
  </si>
  <si>
    <t>Decretos 2295 de 2023 y 0312 de 2024, "Por el cual se liquida el Presupuesto General de la Nación para la vigencia 2024"</t>
  </si>
  <si>
    <t>Información SIIF Nación con fecha de corte al 30 de abril de 2024</t>
  </si>
  <si>
    <t>OTRAS TRANSFERENCIAS - DISTRIBUCIÓN PREVIO CONCEPTO DGPPN</t>
  </si>
  <si>
    <t>GASTOS DE INVERSIÓN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</si>
</sst>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quot;\ * #,##0.00_);_(&quot;$&quot;\ * \(#,##0.00\);_(&quot;$&quot;\ * &quot;-&quot;??_);_(@_)"/>
    <numFmt numFmtId="165" formatCode="_(&quot;$&quot;\ * #,##0_);_(&quot;$&quot;\ * \(#,##0\);_(&quot;$&quot;\ * &quot;-&quot;??_);_(@_)"/>
    <numFmt numFmtId="166" formatCode="&quot;$&quot;\ #,##0_);\(&quot;$&quot;\ #,##0\)"/>
    <numFmt numFmtId="167" formatCode="_-* #,##0.00\ _€_-;\-* #,##0.00\ _€_-;_-* &quot;-&quot;??\ _€_-;_-@_-"/>
    <numFmt numFmtId="168" formatCode="0.0%"/>
  </numFmts>
  <fonts count="10" x14ac:knownFonts="1">
    <font>
      <sz val="11"/>
      <color theme="1"/>
      <name val="Calibri"/>
      <family val="2"/>
      <scheme val="minor"/>
    </font>
    <font>
      <sz val="11"/>
      <color theme="1"/>
      <name val="Calibri"/>
      <family val="2"/>
      <scheme val="minor"/>
    </font>
    <font>
      <b/>
      <sz val="11"/>
      <color rgb="FF002060"/>
      <name val="Century Gothic"/>
      <family val="2"/>
    </font>
    <font>
      <sz val="10"/>
      <color rgb="FF002060"/>
      <name val="Century Gothic"/>
      <family val="2"/>
    </font>
    <font>
      <sz val="10"/>
      <color theme="1" tint="0.249977111117893"/>
      <name val="Century Gothic"/>
      <family val="2"/>
    </font>
    <font>
      <sz val="11"/>
      <color rgb="FF000000"/>
      <name val="Calibri"/>
      <family val="2"/>
      <scheme val="minor"/>
    </font>
    <font>
      <b/>
      <sz val="10"/>
      <color rgb="FF002060"/>
      <name val="Century Gothic"/>
      <family val="2"/>
    </font>
    <font>
      <b/>
      <sz val="9"/>
      <color rgb="FF002060"/>
      <name val="Century Gothic"/>
      <family val="2"/>
    </font>
    <font>
      <b/>
      <sz val="10"/>
      <color theme="1" tint="0.249977111117893"/>
      <name val="Century Gothic"/>
      <family val="2"/>
    </font>
    <font>
      <sz val="9"/>
      <color rgb="FF002060"/>
      <name val="Century Gothic"/>
      <family val="2"/>
    </font>
  </fonts>
  <fills count="7">
    <fill>
      <patternFill patternType="none"/>
    </fill>
    <fill>
      <patternFill patternType="gray125"/>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FFCC00"/>
        <bgColor indexed="64"/>
      </patternFill>
    </fill>
    <fill>
      <patternFill patternType="solid">
        <fgColor theme="9" tint="0.79998168889431442"/>
        <bgColor indexed="64"/>
      </patternFill>
    </fill>
  </fills>
  <borders count="1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5">
    <xf numFmtId="0" fontId="0" fillId="0" borderId="0"/>
    <xf numFmtId="167"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5" fillId="0" borderId="0"/>
  </cellStyleXfs>
  <cellXfs count="77">
    <xf numFmtId="0" fontId="0" fillId="0" borderId="0" xfId="0"/>
    <xf numFmtId="168" fontId="3" fillId="4" borderId="12" xfId="0" applyNumberFormat="1" applyFont="1" applyFill="1" applyBorder="1" applyAlignment="1">
      <alignment horizontal="center" vertical="center" wrapText="1"/>
    </xf>
    <xf numFmtId="43" fontId="3" fillId="0" borderId="0" xfId="0" applyNumberFormat="1" applyFont="1"/>
    <xf numFmtId="0" fontId="3" fillId="0" borderId="0" xfId="0" applyFont="1"/>
    <xf numFmtId="168" fontId="4" fillId="5" borderId="12" xfId="0" applyNumberFormat="1" applyFont="1" applyFill="1" applyBorder="1" applyAlignment="1">
      <alignment horizontal="center" vertical="center" wrapText="1"/>
    </xf>
    <xf numFmtId="0" fontId="7" fillId="2" borderId="12" xfId="0" applyFont="1" applyFill="1" applyBorder="1" applyAlignment="1">
      <alignment horizontal="center" vertical="center" wrapText="1" readingOrder="1"/>
    </xf>
    <xf numFmtId="0" fontId="6" fillId="0" borderId="13" xfId="0" applyFont="1" applyBorder="1" applyAlignment="1">
      <alignment horizontal="center" vertical="center" wrapText="1" readingOrder="1"/>
    </xf>
    <xf numFmtId="0" fontId="3" fillId="0" borderId="14" xfId="0" applyFont="1" applyBorder="1" applyAlignment="1">
      <alignment horizontal="center" vertical="center" wrapText="1" readingOrder="1"/>
    </xf>
    <xf numFmtId="0" fontId="6" fillId="0" borderId="14" xfId="0" applyFont="1" applyBorder="1" applyAlignment="1">
      <alignment horizontal="center" vertical="center" wrapText="1" readingOrder="1"/>
    </xf>
    <xf numFmtId="0" fontId="6" fillId="0" borderId="15" xfId="0" applyFont="1" applyBorder="1" applyAlignment="1">
      <alignment horizontal="center" vertical="center" wrapText="1" readingOrder="1"/>
    </xf>
    <xf numFmtId="10" fontId="6" fillId="3" borderId="12" xfId="0" applyNumberFormat="1" applyFont="1" applyFill="1" applyBorder="1" applyAlignment="1">
      <alignment horizontal="center" vertical="center"/>
    </xf>
    <xf numFmtId="0" fontId="3" fillId="2" borderId="12" xfId="0" applyFont="1" applyFill="1" applyBorder="1" applyAlignment="1">
      <alignment horizontal="center" vertical="center" wrapText="1" readingOrder="1"/>
    </xf>
    <xf numFmtId="0" fontId="6" fillId="0" borderId="12" xfId="0" applyFont="1" applyBorder="1" applyAlignment="1">
      <alignment horizontal="center" vertical="center" wrapText="1"/>
    </xf>
    <xf numFmtId="10" fontId="6" fillId="0" borderId="12" xfId="0" applyNumberFormat="1" applyFont="1" applyBorder="1" applyAlignment="1">
      <alignment horizontal="center" vertical="center" wrapText="1"/>
    </xf>
    <xf numFmtId="10" fontId="6" fillId="2" borderId="12" xfId="0" applyNumberFormat="1" applyFont="1" applyFill="1" applyBorder="1" applyAlignment="1">
      <alignment horizontal="center" vertical="center"/>
    </xf>
    <xf numFmtId="10" fontId="6" fillId="0" borderId="13" xfId="0" applyNumberFormat="1" applyFont="1" applyBorder="1" applyAlignment="1">
      <alignment horizontal="center" vertical="center" wrapText="1"/>
    </xf>
    <xf numFmtId="10" fontId="6" fillId="0" borderId="15" xfId="0" applyNumberFormat="1" applyFont="1" applyBorder="1" applyAlignment="1">
      <alignment horizontal="center" vertical="center" wrapText="1"/>
    </xf>
    <xf numFmtId="0" fontId="6" fillId="0" borderId="6" xfId="0" applyFont="1" applyBorder="1" applyAlignment="1">
      <alignment horizontal="center"/>
    </xf>
    <xf numFmtId="0" fontId="6" fillId="0" borderId="7" xfId="0" applyFont="1" applyBorder="1" applyAlignment="1">
      <alignment horizontal="center"/>
    </xf>
    <xf numFmtId="0" fontId="6" fillId="0" borderId="7" xfId="0" applyFont="1" applyBorder="1" applyAlignment="1">
      <alignment horizontal="center" vertical="center"/>
    </xf>
    <xf numFmtId="0" fontId="6" fillId="6" borderId="9" xfId="0" applyFont="1" applyFill="1" applyBorder="1" applyAlignment="1">
      <alignment horizontal="center" vertical="center"/>
    </xf>
    <xf numFmtId="0" fontId="6" fillId="6" borderId="10" xfId="0" applyFont="1" applyFill="1" applyBorder="1" applyAlignment="1">
      <alignment horizontal="center" vertical="center"/>
    </xf>
    <xf numFmtId="0" fontId="6" fillId="6" borderId="11" xfId="0" applyFont="1" applyFill="1" applyBorder="1" applyAlignment="1">
      <alignment horizontal="center" vertical="center"/>
    </xf>
    <xf numFmtId="0" fontId="6" fillId="2" borderId="12" xfId="0" applyFont="1" applyFill="1" applyBorder="1" applyAlignment="1">
      <alignment horizontal="left" vertical="center" wrapText="1" readingOrder="1"/>
    </xf>
    <xf numFmtId="165" fontId="6" fillId="2" borderId="12" xfId="2" applyNumberFormat="1" applyFont="1" applyFill="1" applyBorder="1" applyAlignment="1">
      <alignment horizontal="right" vertical="center" wrapText="1" readingOrder="1"/>
    </xf>
    <xf numFmtId="164" fontId="6" fillId="2" borderId="12" xfId="2" applyFont="1" applyFill="1" applyBorder="1" applyAlignment="1">
      <alignment horizontal="right" vertical="center" wrapText="1" readingOrder="1"/>
    </xf>
    <xf numFmtId="10" fontId="6" fillId="2" borderId="12" xfId="3" applyNumberFormat="1" applyFont="1" applyFill="1" applyBorder="1" applyAlignment="1">
      <alignment horizontal="center" vertical="center" wrapText="1" readingOrder="1"/>
    </xf>
    <xf numFmtId="10" fontId="6" fillId="2" borderId="12" xfId="3" applyNumberFormat="1" applyFont="1" applyFill="1" applyBorder="1" applyAlignment="1">
      <alignment horizontal="right" vertical="center" wrapText="1" readingOrder="1"/>
    </xf>
    <xf numFmtId="0" fontId="6" fillId="3" borderId="12" xfId="0" applyFont="1" applyFill="1" applyBorder="1" applyAlignment="1">
      <alignment horizontal="left" vertical="center" wrapText="1"/>
    </xf>
    <xf numFmtId="165" fontId="6" fillId="3" borderId="12" xfId="2" applyNumberFormat="1" applyFont="1" applyFill="1" applyBorder="1" applyAlignment="1">
      <alignment horizontal="right" vertical="center"/>
    </xf>
    <xf numFmtId="10" fontId="6" fillId="3" borderId="12" xfId="3" applyNumberFormat="1" applyFont="1" applyFill="1" applyBorder="1" applyAlignment="1">
      <alignment horizontal="center" vertical="center" wrapText="1" readingOrder="1"/>
    </xf>
    <xf numFmtId="164" fontId="6" fillId="3" borderId="12" xfId="2" applyFont="1" applyFill="1" applyBorder="1" applyAlignment="1">
      <alignment horizontal="right" vertical="center"/>
    </xf>
    <xf numFmtId="10" fontId="6" fillId="3" borderId="12" xfId="3" applyNumberFormat="1" applyFont="1" applyFill="1" applyBorder="1" applyAlignment="1">
      <alignment horizontal="right" vertical="center"/>
    </xf>
    <xf numFmtId="0" fontId="3" fillId="0" borderId="12" xfId="0" applyFont="1" applyBorder="1" applyAlignment="1">
      <alignment vertical="center" wrapText="1"/>
    </xf>
    <xf numFmtId="165" fontId="3" fillId="0" borderId="12" xfId="2" applyNumberFormat="1" applyFont="1" applyFill="1" applyBorder="1" applyAlignment="1">
      <alignment horizontal="right" vertical="center"/>
    </xf>
    <xf numFmtId="164" fontId="3" fillId="0" borderId="12" xfId="2" applyFont="1" applyFill="1" applyBorder="1" applyAlignment="1">
      <alignment horizontal="right" vertical="center"/>
    </xf>
    <xf numFmtId="165" fontId="3" fillId="3" borderId="12" xfId="2" applyNumberFormat="1" applyFont="1" applyFill="1" applyBorder="1" applyAlignment="1">
      <alignment horizontal="right" vertical="center"/>
    </xf>
    <xf numFmtId="10" fontId="3" fillId="3" borderId="12" xfId="3" applyNumberFormat="1" applyFont="1" applyFill="1" applyBorder="1" applyAlignment="1">
      <alignment horizontal="center" vertical="center" wrapText="1" readingOrder="1"/>
    </xf>
    <xf numFmtId="10" fontId="3" fillId="3" borderId="12" xfId="0" applyNumberFormat="1" applyFont="1" applyFill="1" applyBorder="1" applyAlignment="1">
      <alignment horizontal="center" vertical="center"/>
    </xf>
    <xf numFmtId="10" fontId="3" fillId="3" borderId="12" xfId="3" applyNumberFormat="1" applyFont="1" applyFill="1" applyBorder="1" applyAlignment="1">
      <alignment horizontal="right" vertical="center"/>
    </xf>
    <xf numFmtId="0" fontId="6" fillId="3" borderId="12" xfId="0" applyFont="1" applyFill="1" applyBorder="1" applyAlignment="1">
      <alignment vertical="center" wrapText="1"/>
    </xf>
    <xf numFmtId="0" fontId="6" fillId="2" borderId="12" xfId="0" applyFont="1" applyFill="1" applyBorder="1" applyAlignment="1">
      <alignment vertical="center" wrapText="1"/>
    </xf>
    <xf numFmtId="165" fontId="6" fillId="2" borderId="12" xfId="2" applyNumberFormat="1" applyFont="1" applyFill="1" applyBorder="1" applyAlignment="1">
      <alignment horizontal="right" vertical="center"/>
    </xf>
    <xf numFmtId="164" fontId="6" fillId="2" borderId="12" xfId="2" applyFont="1" applyFill="1" applyBorder="1" applyAlignment="1">
      <alignment horizontal="right" vertical="center"/>
    </xf>
    <xf numFmtId="10" fontId="6" fillId="2" borderId="12" xfId="3" applyNumberFormat="1" applyFont="1" applyFill="1" applyBorder="1" applyAlignment="1">
      <alignment horizontal="right" vertical="center"/>
    </xf>
    <xf numFmtId="166" fontId="3" fillId="0" borderId="0" xfId="0" applyNumberFormat="1" applyFont="1"/>
    <xf numFmtId="165" fontId="3" fillId="0" borderId="12" xfId="1" applyNumberFormat="1" applyFont="1" applyFill="1" applyBorder="1" applyAlignment="1">
      <alignment horizontal="left" vertical="center" wrapText="1"/>
    </xf>
    <xf numFmtId="164" fontId="3" fillId="0" borderId="12" xfId="1" applyNumberFormat="1" applyFont="1" applyFill="1" applyBorder="1" applyAlignment="1">
      <alignment horizontal="left" vertical="center" wrapText="1"/>
    </xf>
    <xf numFmtId="164" fontId="3" fillId="3" borderId="12" xfId="2" applyFont="1" applyFill="1" applyBorder="1" applyAlignment="1">
      <alignment horizontal="right" vertical="center"/>
    </xf>
    <xf numFmtId="168" fontId="3" fillId="3" borderId="12" xfId="0" applyNumberFormat="1" applyFont="1" applyFill="1" applyBorder="1" applyAlignment="1">
      <alignment horizontal="center" vertical="center"/>
    </xf>
    <xf numFmtId="168" fontId="3" fillId="3" borderId="12" xfId="3" applyNumberFormat="1" applyFont="1" applyFill="1" applyBorder="1" applyAlignment="1">
      <alignment horizontal="center" vertical="center" wrapText="1" readingOrder="1"/>
    </xf>
    <xf numFmtId="165" fontId="3" fillId="0" borderId="12" xfId="1" applyNumberFormat="1" applyFont="1" applyFill="1" applyBorder="1" applyAlignment="1">
      <alignment horizontal="right" vertical="center"/>
    </xf>
    <xf numFmtId="164" fontId="3" fillId="0" borderId="12" xfId="1" applyNumberFormat="1" applyFont="1" applyFill="1" applyBorder="1" applyAlignment="1">
      <alignment horizontal="right" vertical="center"/>
    </xf>
    <xf numFmtId="165" fontId="6" fillId="3" borderId="12" xfId="1" applyNumberFormat="1" applyFont="1" applyFill="1" applyBorder="1" applyAlignment="1">
      <alignment horizontal="right" vertical="center"/>
    </xf>
    <xf numFmtId="164" fontId="6" fillId="3" borderId="12" xfId="1" applyNumberFormat="1" applyFont="1" applyFill="1" applyBorder="1" applyAlignment="1">
      <alignment horizontal="right" vertical="center"/>
    </xf>
    <xf numFmtId="168" fontId="6" fillId="3" borderId="12" xfId="3" applyNumberFormat="1" applyFont="1" applyFill="1" applyBorder="1" applyAlignment="1">
      <alignment horizontal="center" vertical="center" wrapText="1" readingOrder="1"/>
    </xf>
    <xf numFmtId="168" fontId="6" fillId="3" borderId="12" xfId="0" applyNumberFormat="1" applyFont="1" applyFill="1" applyBorder="1" applyAlignment="1">
      <alignment horizontal="center" vertical="center"/>
    </xf>
    <xf numFmtId="168" fontId="6" fillId="2" borderId="12" xfId="0" applyNumberFormat="1" applyFont="1" applyFill="1" applyBorder="1" applyAlignment="1">
      <alignment horizontal="center" vertical="center"/>
    </xf>
    <xf numFmtId="0" fontId="8" fillId="5" borderId="12" xfId="0" applyFont="1" applyFill="1" applyBorder="1" applyAlignment="1">
      <alignment vertical="center" wrapText="1"/>
    </xf>
    <xf numFmtId="164" fontId="8" fillId="5" borderId="12" xfId="2" applyFont="1" applyFill="1" applyBorder="1" applyAlignment="1">
      <alignment horizontal="right" vertical="center"/>
    </xf>
    <xf numFmtId="10" fontId="8" fillId="5" borderId="12" xfId="3" applyNumberFormat="1" applyFont="1" applyFill="1" applyBorder="1" applyAlignment="1">
      <alignment horizontal="center" vertical="center"/>
    </xf>
    <xf numFmtId="10" fontId="8" fillId="5" borderId="12" xfId="3" applyNumberFormat="1" applyFont="1" applyFill="1" applyBorder="1" applyAlignment="1">
      <alignment horizontal="right" vertical="center"/>
    </xf>
    <xf numFmtId="0" fontId="3" fillId="0" borderId="0" xfId="0" applyFont="1" applyAlignment="1">
      <alignment horizontal="center" vertical="center"/>
    </xf>
    <xf numFmtId="167" fontId="3" fillId="0" borderId="0" xfId="1" applyFont="1"/>
    <xf numFmtId="0" fontId="9" fillId="0" borderId="0" xfId="0" applyFont="1"/>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0" xfId="0" applyFont="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6" borderId="9" xfId="0" applyFont="1" applyFill="1" applyBorder="1" applyAlignment="1">
      <alignment horizontal="center" vertical="center"/>
    </xf>
    <xf numFmtId="0" fontId="2" fillId="6" borderId="10" xfId="0" applyFont="1" applyFill="1" applyBorder="1" applyAlignment="1">
      <alignment horizontal="center" vertical="center"/>
    </xf>
    <xf numFmtId="0" fontId="2" fillId="6" borderId="11" xfId="0" applyFont="1" applyFill="1" applyBorder="1" applyAlignment="1">
      <alignment horizontal="center" vertical="center"/>
    </xf>
  </cellXfs>
  <cellStyles count="5">
    <cellStyle name="Millares" xfId="1" builtinId="3"/>
    <cellStyle name="Moneda" xfId="2" builtinId="4"/>
    <cellStyle name="Normal" xfId="0" builtinId="0"/>
    <cellStyle name="Normal 2" xfId="4" xr:uid="{5093C110-27F6-420C-A0EF-3481AEA02849}"/>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ohora.rodriguez/OneDrive%20-%20Agencia%20Nacional%20del%20Espectro/VIGENCIA_2019/SIIF/Febrero_15/Archivo_de_Planeaci&#243;n_2019.META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tivirus\MIG\8%20Gesti&#243;n%20de%20Recursos\Gesti&#243;n%20Financiera\GFT%20Gesti&#243;n%20Fondo%20TIC\GFT-TIC-FM-001-%20Informe%20mensual%20de%20ejecuci&#243;n%20del%20contrato%20y%20o%20convenio%20V3%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4"/>
      <sheetName val="Hoja3"/>
      <sheetName val="Hoja5"/>
      <sheetName val="Hoja1"/>
      <sheetName val="Alineación Estratégica"/>
      <sheetName val="Resumen"/>
      <sheetName val="Listas"/>
      <sheetName val="Presupuesto"/>
      <sheetName val="ResumenBPIN"/>
      <sheetName val="Hoja2"/>
      <sheetName val="Resumen Pry Inv"/>
    </sheetNames>
    <sheetDataSet>
      <sheetData sheetId="0" refreshError="1"/>
      <sheetData sheetId="1" refreshError="1"/>
      <sheetData sheetId="2" refreshError="1"/>
      <sheetData sheetId="3" refreshError="1"/>
      <sheetData sheetId="4" refreshError="1"/>
      <sheetData sheetId="5" refreshError="1"/>
      <sheetData sheetId="6">
        <row r="2">
          <cell r="A2" t="str">
            <v>1 - PLANEACIÓN TECNICA</v>
          </cell>
        </row>
        <row r="3">
          <cell r="A3" t="str">
            <v>10 - GESTION INTERNACIONAL</v>
          </cell>
        </row>
        <row r="4">
          <cell r="A4" t="str">
            <v>11 - COMUNICACIONES</v>
          </cell>
        </row>
        <row r="5">
          <cell r="A5" t="str">
            <v>12 - GESTION DEL CONOCIMIENTO</v>
          </cell>
        </row>
        <row r="6">
          <cell r="A6" t="str">
            <v>13 - GESTION DE CALIDAD</v>
          </cell>
        </row>
        <row r="7">
          <cell r="A7" t="str">
            <v>14 - PLANEACION</v>
          </cell>
        </row>
        <row r="8">
          <cell r="A8" t="str">
            <v>15 - GESTION DOCUMENTAL</v>
          </cell>
        </row>
        <row r="9">
          <cell r="A9" t="str">
            <v>16 - CONTROL INTERNO</v>
          </cell>
        </row>
        <row r="10">
          <cell r="A10" t="str">
            <v>17 - GESTION FINANCIERA</v>
          </cell>
        </row>
        <row r="11">
          <cell r="A11" t="str">
            <v>18 - CONTRATACION</v>
          </cell>
        </row>
        <row r="12">
          <cell r="A12" t="str">
            <v>19 - INGENIERIA ESPECTRO</v>
          </cell>
        </row>
        <row r="13">
          <cell r="A13" t="str">
            <v>2 - CONTROL TECNICO</v>
          </cell>
        </row>
        <row r="14">
          <cell r="A14" t="str">
            <v>20 - GESTION ESPECTRO</v>
          </cell>
        </row>
        <row r="15">
          <cell r="A15" t="str">
            <v>21 - INVESTIGACIONES</v>
          </cell>
        </row>
        <row r="16">
          <cell r="A16" t="str">
            <v>3 - TALENTO HUMANO</v>
          </cell>
        </row>
        <row r="17">
          <cell r="A17" t="str">
            <v>4 - RECURSOS FISICOS</v>
          </cell>
        </row>
        <row r="18">
          <cell r="A18" t="str">
            <v>5 - TECNOLOGIA Y SISTEMAS</v>
          </cell>
        </row>
        <row r="19">
          <cell r="A19" t="str">
            <v>7 - SOPORTE INSTITUCIONAL</v>
          </cell>
        </row>
        <row r="20">
          <cell r="A20" t="str">
            <v>9 - DIRECCION GENERAL</v>
          </cell>
        </row>
      </sheetData>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FT-TIC-FM-001 V3"/>
      <sheetName val="BASE DE DATOS"/>
    </sheetNames>
    <sheetDataSet>
      <sheetData sheetId="0" refreshError="1"/>
      <sheetData sheetId="1">
        <row r="3">
          <cell r="B3" t="str">
            <v>1 ARRENDAMIENTO y/o ADQUISICIÓN DE INMUEBLES</v>
          </cell>
          <cell r="C3" t="str">
            <v>1 INTERADMINSTRATIVO</v>
          </cell>
        </row>
        <row r="4">
          <cell r="B4" t="str">
            <v>2 COMODATO</v>
          </cell>
          <cell r="C4" t="str">
            <v>2 COOPERACION</v>
          </cell>
        </row>
        <row r="5">
          <cell r="B5" t="str">
            <v>3 COMPRAVENTA y/o SUMINISTRO</v>
          </cell>
          <cell r="C5">
            <v>0</v>
          </cell>
        </row>
        <row r="6">
          <cell r="B6" t="str">
            <v>4 CONCESIÓN</v>
          </cell>
          <cell r="C6">
            <v>0</v>
          </cell>
        </row>
        <row r="7">
          <cell r="B7" t="str">
            <v>5 CONSULTORÍA</v>
          </cell>
          <cell r="C7">
            <v>0</v>
          </cell>
        </row>
        <row r="8">
          <cell r="B8" t="str">
            <v>6 CONTRATOS DE ACTIVIDAD CIENTÍFICA Y TECNOLÓGICA</v>
          </cell>
          <cell r="C8">
            <v>0</v>
          </cell>
        </row>
        <row r="9">
          <cell r="B9" t="str">
            <v>8 DEPÓSITO</v>
          </cell>
          <cell r="C9">
            <v>0</v>
          </cell>
        </row>
        <row r="10">
          <cell r="B10" t="str">
            <v>9 FIDUCIA y/o ENCARGO FIDUCIARIO</v>
          </cell>
        </row>
        <row r="11">
          <cell r="B11" t="str">
            <v>10 INTERVENTORÍA</v>
          </cell>
        </row>
        <row r="12">
          <cell r="B12" t="str">
            <v>11 MANTENIMIENTO y/o REPARACIÓN</v>
          </cell>
        </row>
        <row r="13">
          <cell r="B13" t="str">
            <v>12 OBRA PÚBLICA</v>
          </cell>
        </row>
        <row r="14">
          <cell r="B14" t="str">
            <v>13 PERMUTA</v>
          </cell>
        </row>
        <row r="15">
          <cell r="B15" t="str">
            <v>14 PRESTACIÓN DE SERVICIOS</v>
          </cell>
        </row>
        <row r="16">
          <cell r="B16" t="str">
            <v>15 PRESTACIÓN DE SERVICIOS DE SALUD</v>
          </cell>
        </row>
        <row r="17">
          <cell r="B17" t="str">
            <v>16 PRÉSTAMO o MUTUO</v>
          </cell>
        </row>
        <row r="18">
          <cell r="B18" t="str">
            <v>17 PUBLICIDAD</v>
          </cell>
        </row>
        <row r="19">
          <cell r="B19" t="str">
            <v>18 SEGUROS</v>
          </cell>
        </row>
        <row r="20">
          <cell r="B20" t="str">
            <v>19 TRANSPORTE</v>
          </cell>
        </row>
        <row r="21">
          <cell r="B21" t="str">
            <v>20 FOMENTO</v>
          </cell>
        </row>
        <row r="22">
          <cell r="B22" t="str">
            <v>21 INTERADMINSTRATIVO</v>
          </cell>
        </row>
      </sheetData>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BC299-F773-47DC-8BF3-E0F08A0C32C1}">
  <sheetPr>
    <tabColor rgb="FFFFC000"/>
  </sheetPr>
  <dimension ref="B1:N83"/>
  <sheetViews>
    <sheetView zoomScale="90" zoomScaleNormal="90" workbookViewId="0">
      <pane ySplit="6" topLeftCell="A7" activePane="bottomLeft" state="frozen"/>
      <selection activeCell="A6" sqref="A6"/>
      <selection pane="bottomLeft" activeCell="B5" sqref="B5:M5"/>
    </sheetView>
  </sheetViews>
  <sheetFormatPr baseColWidth="10" defaultColWidth="27" defaultRowHeight="12" x14ac:dyDescent="0.25"/>
  <cols>
    <col min="1" max="1" width="2.61328125" style="3" customWidth="1"/>
    <col min="2" max="2" width="23.84375" style="3" customWidth="1"/>
    <col min="3" max="4" width="21.3828125" style="3" bestFit="1" customWidth="1"/>
    <col min="5" max="5" width="21.23046875" style="3" customWidth="1"/>
    <col min="6" max="6" width="12.765625" style="3" customWidth="1"/>
    <col min="7" max="7" width="20.61328125" style="3" customWidth="1"/>
    <col min="8" max="8" width="12.765625" style="3" customWidth="1"/>
    <col min="9" max="9" width="22.921875" style="3" customWidth="1"/>
    <col min="10" max="10" width="21.3828125" style="3" bestFit="1" customWidth="1"/>
    <col min="11" max="11" width="12.765625" style="3" customWidth="1"/>
    <col min="12" max="12" width="21.3828125" style="3" customWidth="1"/>
    <col min="13" max="13" width="102.3828125" style="62" customWidth="1"/>
    <col min="14" max="14" width="46.15234375" style="3" customWidth="1"/>
    <col min="15" max="16384" width="27" style="3"/>
  </cols>
  <sheetData>
    <row r="1" spans="2:13" ht="13.75" x14ac:dyDescent="0.3">
      <c r="B1" s="65" t="s">
        <v>0</v>
      </c>
      <c r="C1" s="66"/>
      <c r="D1" s="66"/>
      <c r="E1" s="66"/>
      <c r="F1" s="66"/>
      <c r="G1" s="66"/>
      <c r="H1" s="66"/>
      <c r="I1" s="66"/>
      <c r="J1" s="66"/>
      <c r="K1" s="66"/>
      <c r="L1" s="66"/>
      <c r="M1" s="67"/>
    </row>
    <row r="2" spans="2:13" ht="13.75" x14ac:dyDescent="0.3">
      <c r="B2" s="68" t="s">
        <v>1</v>
      </c>
      <c r="C2" s="69"/>
      <c r="D2" s="69"/>
      <c r="E2" s="69"/>
      <c r="F2" s="69"/>
      <c r="G2" s="69"/>
      <c r="H2" s="69"/>
      <c r="I2" s="69"/>
      <c r="J2" s="69"/>
      <c r="K2" s="69"/>
      <c r="L2" s="69"/>
      <c r="M2" s="70"/>
    </row>
    <row r="3" spans="2:13" ht="14.15" thickBot="1" x14ac:dyDescent="0.35">
      <c r="B3" s="71" t="s">
        <v>90</v>
      </c>
      <c r="C3" s="72"/>
      <c r="D3" s="72"/>
      <c r="E3" s="72"/>
      <c r="F3" s="72"/>
      <c r="G3" s="72"/>
      <c r="H3" s="72"/>
      <c r="I3" s="72"/>
      <c r="J3" s="72"/>
      <c r="K3" s="72"/>
      <c r="L3" s="72"/>
      <c r="M3" s="73"/>
    </row>
    <row r="4" spans="2:13" ht="12.9" thickBot="1" x14ac:dyDescent="0.35">
      <c r="B4" s="17"/>
      <c r="C4" s="18"/>
      <c r="D4" s="18"/>
      <c r="E4" s="18"/>
      <c r="F4" s="18"/>
      <c r="G4" s="18"/>
      <c r="H4" s="18"/>
      <c r="I4" s="18"/>
      <c r="J4" s="18"/>
      <c r="K4" s="18"/>
      <c r="L4" s="18"/>
      <c r="M4" s="19"/>
    </row>
    <row r="5" spans="2:13" ht="14.15" thickBot="1" x14ac:dyDescent="0.3">
      <c r="B5" s="74" t="s">
        <v>2</v>
      </c>
      <c r="C5" s="75"/>
      <c r="D5" s="75"/>
      <c r="E5" s="75"/>
      <c r="F5" s="75"/>
      <c r="G5" s="75"/>
      <c r="H5" s="75"/>
      <c r="I5" s="75"/>
      <c r="J5" s="75"/>
      <c r="K5" s="75"/>
      <c r="L5" s="75"/>
      <c r="M5" s="76"/>
    </row>
    <row r="6" spans="2:13" s="64" customFormat="1" ht="140.25" customHeight="1" thickBot="1" x14ac:dyDescent="0.3">
      <c r="B6" s="5" t="s">
        <v>3</v>
      </c>
      <c r="C6" s="5" t="s">
        <v>4</v>
      </c>
      <c r="D6" s="5" t="s">
        <v>5</v>
      </c>
      <c r="E6" s="5" t="s">
        <v>6</v>
      </c>
      <c r="F6" s="5" t="s">
        <v>114</v>
      </c>
      <c r="G6" s="5" t="s">
        <v>7</v>
      </c>
      <c r="H6" s="5" t="s">
        <v>115</v>
      </c>
      <c r="I6" s="5" t="s">
        <v>8</v>
      </c>
      <c r="J6" s="5" t="s">
        <v>9</v>
      </c>
      <c r="K6" s="5" t="s">
        <v>116</v>
      </c>
      <c r="L6" s="5" t="s">
        <v>10</v>
      </c>
      <c r="M6" s="5" t="s">
        <v>11</v>
      </c>
    </row>
    <row r="7" spans="2:13" ht="78.75" customHeight="1" thickBot="1" x14ac:dyDescent="0.3">
      <c r="B7" s="23" t="s">
        <v>12</v>
      </c>
      <c r="C7" s="24">
        <f>+C8+C18+C26+C33</f>
        <v>16149463000</v>
      </c>
      <c r="D7" s="25">
        <f>+D8+D18+D26+D33</f>
        <v>14649528000</v>
      </c>
      <c r="E7" s="24">
        <f>+C7-D7</f>
        <v>1499935000</v>
      </c>
      <c r="F7" s="26">
        <f>+D7/C7</f>
        <v>0.90712167952581457</v>
      </c>
      <c r="G7" s="25">
        <f>+G8+G18+G26+G33</f>
        <v>4033636125</v>
      </c>
      <c r="H7" s="26">
        <f>+G7/C7</f>
        <v>0.24976905578841849</v>
      </c>
      <c r="I7" s="24">
        <f t="shared" ref="I7:I38" si="0">+C7-G7</f>
        <v>12115826875</v>
      </c>
      <c r="J7" s="24">
        <f>+J8+J18+J26+J33</f>
        <v>3973354939</v>
      </c>
      <c r="K7" s="27">
        <f>J7/C7</f>
        <v>0.24603635049660785</v>
      </c>
      <c r="L7" s="24">
        <f>C7-J7</f>
        <v>12176108061</v>
      </c>
      <c r="M7" s="6" t="s">
        <v>100</v>
      </c>
    </row>
    <row r="8" spans="2:13" ht="26.15" customHeight="1" thickBot="1" x14ac:dyDescent="0.3">
      <c r="B8" s="28" t="s">
        <v>13</v>
      </c>
      <c r="C8" s="29">
        <f>SUM(C9:C17)</f>
        <v>10057287000</v>
      </c>
      <c r="D8" s="29">
        <f>SUM(D9:D17)</f>
        <v>10057287000</v>
      </c>
      <c r="E8" s="29">
        <f>SUM(E9:E17)</f>
        <v>0</v>
      </c>
      <c r="F8" s="30">
        <f t="shared" ref="F8:F59" si="1">+D8/C8</f>
        <v>1</v>
      </c>
      <c r="G8" s="31">
        <f>SUM(G9:G17)</f>
        <v>2733390502</v>
      </c>
      <c r="H8" s="10">
        <f>G8/C8</f>
        <v>0.2717820921288216</v>
      </c>
      <c r="I8" s="29">
        <f t="shared" si="0"/>
        <v>7323896498</v>
      </c>
      <c r="J8" s="29">
        <f>SUM(J9:J17)</f>
        <v>2733390502</v>
      </c>
      <c r="K8" s="32">
        <f t="shared" ref="K8:K68" si="2">J8/C8</f>
        <v>0.2717820921288216</v>
      </c>
      <c r="L8" s="29">
        <f t="shared" ref="L8:L68" si="3">C8-J8</f>
        <v>7323896498</v>
      </c>
      <c r="M8" s="7"/>
    </row>
    <row r="9" spans="2:13" ht="25.3" customHeight="1" thickBot="1" x14ac:dyDescent="0.3">
      <c r="B9" s="33" t="s">
        <v>14</v>
      </c>
      <c r="C9" s="34">
        <v>6974496666</v>
      </c>
      <c r="D9" s="35">
        <v>6974496666</v>
      </c>
      <c r="E9" s="36">
        <f>+C9-D9</f>
        <v>0</v>
      </c>
      <c r="F9" s="37">
        <f t="shared" si="1"/>
        <v>1</v>
      </c>
      <c r="G9" s="35">
        <v>2289669948</v>
      </c>
      <c r="H9" s="38">
        <f t="shared" ref="H9:H32" si="4">+G9/C9</f>
        <v>0.32829178328551228</v>
      </c>
      <c r="I9" s="36">
        <f t="shared" si="0"/>
        <v>4684826718</v>
      </c>
      <c r="J9" s="34">
        <v>2289669948</v>
      </c>
      <c r="K9" s="39">
        <f t="shared" si="2"/>
        <v>0.32829178328551228</v>
      </c>
      <c r="L9" s="36">
        <f t="shared" si="3"/>
        <v>4684826718</v>
      </c>
      <c r="M9" s="8"/>
    </row>
    <row r="10" spans="2:13" ht="27.9" customHeight="1" thickBot="1" x14ac:dyDescent="0.3">
      <c r="B10" s="33" t="s">
        <v>15</v>
      </c>
      <c r="C10" s="34">
        <v>1208963822</v>
      </c>
      <c r="D10" s="35">
        <v>1208963822</v>
      </c>
      <c r="E10" s="36">
        <f t="shared" ref="E10:E33" si="5">+C10-D10</f>
        <v>0</v>
      </c>
      <c r="F10" s="37">
        <f t="shared" si="1"/>
        <v>1</v>
      </c>
      <c r="G10" s="35">
        <v>261987989</v>
      </c>
      <c r="H10" s="38">
        <f t="shared" si="4"/>
        <v>0.21670457314974972</v>
      </c>
      <c r="I10" s="36">
        <f t="shared" si="0"/>
        <v>946975833</v>
      </c>
      <c r="J10" s="34">
        <v>261987989</v>
      </c>
      <c r="K10" s="39">
        <f t="shared" si="2"/>
        <v>0.21670457314974972</v>
      </c>
      <c r="L10" s="36">
        <f t="shared" si="3"/>
        <v>946975833</v>
      </c>
      <c r="M10" s="8"/>
    </row>
    <row r="11" spans="2:13" ht="29.6" customHeight="1" thickBot="1" x14ac:dyDescent="0.3">
      <c r="B11" s="33" t="s">
        <v>16</v>
      </c>
      <c r="C11" s="34">
        <v>1770560</v>
      </c>
      <c r="D11" s="35">
        <v>1770560</v>
      </c>
      <c r="E11" s="36">
        <f t="shared" si="5"/>
        <v>0</v>
      </c>
      <c r="F11" s="37">
        <f t="shared" si="1"/>
        <v>1</v>
      </c>
      <c r="G11" s="35">
        <v>1556376</v>
      </c>
      <c r="H11" s="38">
        <f t="shared" si="4"/>
        <v>0.87903036327489603</v>
      </c>
      <c r="I11" s="36">
        <f t="shared" si="0"/>
        <v>214184</v>
      </c>
      <c r="J11" s="34">
        <v>1556376</v>
      </c>
      <c r="K11" s="39">
        <f t="shared" si="2"/>
        <v>0.87903036327489603</v>
      </c>
      <c r="L11" s="36">
        <f t="shared" si="3"/>
        <v>214184</v>
      </c>
      <c r="M11" s="8"/>
    </row>
    <row r="12" spans="2:13" ht="25.3" customHeight="1" thickBot="1" x14ac:dyDescent="0.3">
      <c r="B12" s="33" t="s">
        <v>17</v>
      </c>
      <c r="C12" s="34">
        <v>8555148</v>
      </c>
      <c r="D12" s="35">
        <v>8555148</v>
      </c>
      <c r="E12" s="36">
        <f t="shared" si="5"/>
        <v>0</v>
      </c>
      <c r="F12" s="37">
        <f t="shared" si="1"/>
        <v>1</v>
      </c>
      <c r="G12" s="35">
        <v>1657800</v>
      </c>
      <c r="H12" s="38">
        <f t="shared" si="4"/>
        <v>0.1937780620510598</v>
      </c>
      <c r="I12" s="36">
        <f t="shared" si="0"/>
        <v>6897348</v>
      </c>
      <c r="J12" s="34">
        <v>1657800</v>
      </c>
      <c r="K12" s="39">
        <f t="shared" si="2"/>
        <v>0.1937780620510598</v>
      </c>
      <c r="L12" s="36">
        <f t="shared" si="3"/>
        <v>6897348</v>
      </c>
      <c r="M12" s="8"/>
    </row>
    <row r="13" spans="2:13" ht="27" customHeight="1" thickBot="1" x14ac:dyDescent="0.3">
      <c r="B13" s="33" t="s">
        <v>18</v>
      </c>
      <c r="C13" s="34">
        <v>370844078</v>
      </c>
      <c r="D13" s="35">
        <v>370844078</v>
      </c>
      <c r="E13" s="36">
        <f t="shared" si="5"/>
        <v>0</v>
      </c>
      <c r="F13" s="37">
        <f t="shared" si="1"/>
        <v>1</v>
      </c>
      <c r="G13" s="35">
        <v>0</v>
      </c>
      <c r="H13" s="38">
        <f t="shared" si="4"/>
        <v>0</v>
      </c>
      <c r="I13" s="36">
        <f t="shared" si="0"/>
        <v>370844078</v>
      </c>
      <c r="J13" s="34">
        <v>0</v>
      </c>
      <c r="K13" s="39">
        <f t="shared" si="2"/>
        <v>0</v>
      </c>
      <c r="L13" s="36">
        <f t="shared" si="3"/>
        <v>370844078</v>
      </c>
      <c r="M13" s="8"/>
    </row>
    <row r="14" spans="2:13" ht="35.15" customHeight="1" thickBot="1" x14ac:dyDescent="0.3">
      <c r="B14" s="33" t="s">
        <v>19</v>
      </c>
      <c r="C14" s="34">
        <v>252510361</v>
      </c>
      <c r="D14" s="35">
        <v>252510361</v>
      </c>
      <c r="E14" s="36">
        <f t="shared" si="5"/>
        <v>0</v>
      </c>
      <c r="F14" s="37">
        <f t="shared" si="1"/>
        <v>1</v>
      </c>
      <c r="G14" s="35">
        <v>131127500</v>
      </c>
      <c r="H14" s="38">
        <f t="shared" si="4"/>
        <v>0.51929552308548643</v>
      </c>
      <c r="I14" s="36">
        <f t="shared" si="0"/>
        <v>121382861</v>
      </c>
      <c r="J14" s="34">
        <v>131127500</v>
      </c>
      <c r="K14" s="39">
        <f t="shared" si="2"/>
        <v>0.51929552308548643</v>
      </c>
      <c r="L14" s="36">
        <f t="shared" si="3"/>
        <v>121382861</v>
      </c>
      <c r="M14" s="8"/>
    </row>
    <row r="15" spans="2:13" ht="47.15" customHeight="1" thickBot="1" x14ac:dyDescent="0.3">
      <c r="B15" s="33" t="s">
        <v>20</v>
      </c>
      <c r="C15" s="34">
        <v>49067295</v>
      </c>
      <c r="D15" s="35">
        <v>49067295</v>
      </c>
      <c r="E15" s="36">
        <f t="shared" si="5"/>
        <v>0</v>
      </c>
      <c r="F15" s="37">
        <f t="shared" si="1"/>
        <v>1</v>
      </c>
      <c r="G15" s="35">
        <v>1835253</v>
      </c>
      <c r="H15" s="38">
        <f t="shared" si="4"/>
        <v>3.7402775107125835E-2</v>
      </c>
      <c r="I15" s="36">
        <f t="shared" si="0"/>
        <v>47232042</v>
      </c>
      <c r="J15" s="34">
        <v>1835253</v>
      </c>
      <c r="K15" s="39">
        <f t="shared" si="2"/>
        <v>3.7402775107125835E-2</v>
      </c>
      <c r="L15" s="36">
        <f t="shared" si="3"/>
        <v>47232042</v>
      </c>
      <c r="M15" s="8"/>
    </row>
    <row r="16" spans="2:13" ht="33" customHeight="1" thickBot="1" x14ac:dyDescent="0.3">
      <c r="B16" s="33" t="s">
        <v>21</v>
      </c>
      <c r="C16" s="34">
        <v>804783156</v>
      </c>
      <c r="D16" s="35">
        <v>804783156</v>
      </c>
      <c r="E16" s="36">
        <f t="shared" si="5"/>
        <v>0</v>
      </c>
      <c r="F16" s="37">
        <f t="shared" si="1"/>
        <v>1</v>
      </c>
      <c r="G16" s="35">
        <v>0</v>
      </c>
      <c r="H16" s="38">
        <f t="shared" si="4"/>
        <v>0</v>
      </c>
      <c r="I16" s="36">
        <f t="shared" si="0"/>
        <v>804783156</v>
      </c>
      <c r="J16" s="34">
        <v>0</v>
      </c>
      <c r="K16" s="39">
        <f t="shared" si="2"/>
        <v>0</v>
      </c>
      <c r="L16" s="36">
        <f t="shared" si="3"/>
        <v>804783156</v>
      </c>
      <c r="M16" s="8"/>
    </row>
    <row r="17" spans="2:13" ht="33" customHeight="1" thickBot="1" x14ac:dyDescent="0.3">
      <c r="B17" s="33" t="s">
        <v>22</v>
      </c>
      <c r="C17" s="34">
        <v>386295914</v>
      </c>
      <c r="D17" s="35">
        <v>386295914</v>
      </c>
      <c r="E17" s="36">
        <f t="shared" si="5"/>
        <v>0</v>
      </c>
      <c r="F17" s="37">
        <f t="shared" si="1"/>
        <v>1</v>
      </c>
      <c r="G17" s="35">
        <v>45555636</v>
      </c>
      <c r="H17" s="38">
        <f t="shared" si="4"/>
        <v>0.11792937576864973</v>
      </c>
      <c r="I17" s="36">
        <f t="shared" si="0"/>
        <v>340740278</v>
      </c>
      <c r="J17" s="34">
        <v>45555636</v>
      </c>
      <c r="K17" s="39">
        <f t="shared" si="2"/>
        <v>0.11792937576864973</v>
      </c>
      <c r="L17" s="36">
        <f t="shared" si="3"/>
        <v>340740278</v>
      </c>
      <c r="M17" s="8"/>
    </row>
    <row r="18" spans="2:13" ht="55.5" customHeight="1" thickBot="1" x14ac:dyDescent="0.3">
      <c r="B18" s="40" t="s">
        <v>23</v>
      </c>
      <c r="C18" s="29">
        <f>SUM(C19:C25)</f>
        <v>3672306000</v>
      </c>
      <c r="D18" s="31">
        <f>SUM(D19:D25)</f>
        <v>3672306000</v>
      </c>
      <c r="E18" s="29">
        <f>+C18-D18</f>
        <v>0</v>
      </c>
      <c r="F18" s="30">
        <f>+D18/C18</f>
        <v>1</v>
      </c>
      <c r="G18" s="31">
        <f>SUM(G19:G25)</f>
        <v>1073302170</v>
      </c>
      <c r="H18" s="10">
        <f t="shared" si="4"/>
        <v>0.29226926350908666</v>
      </c>
      <c r="I18" s="29">
        <f t="shared" si="0"/>
        <v>2599003830</v>
      </c>
      <c r="J18" s="29">
        <f>SUM(J19:J25)</f>
        <v>1013020984</v>
      </c>
      <c r="K18" s="32">
        <f t="shared" si="2"/>
        <v>0.27585418644306875</v>
      </c>
      <c r="L18" s="29">
        <f t="shared" si="3"/>
        <v>2659285016</v>
      </c>
      <c r="M18" s="8"/>
    </row>
    <row r="19" spans="2:13" ht="35.6" customHeight="1" thickBot="1" x14ac:dyDescent="0.3">
      <c r="B19" s="33" t="s">
        <v>24</v>
      </c>
      <c r="C19" s="34">
        <v>1068472526</v>
      </c>
      <c r="D19" s="35">
        <v>1068472526</v>
      </c>
      <c r="E19" s="36">
        <f t="shared" si="5"/>
        <v>0</v>
      </c>
      <c r="F19" s="37">
        <f t="shared" si="1"/>
        <v>1</v>
      </c>
      <c r="G19" s="35">
        <v>332407500</v>
      </c>
      <c r="H19" s="38">
        <f t="shared" si="4"/>
        <v>0.31110533206166874</v>
      </c>
      <c r="I19" s="36">
        <f t="shared" si="0"/>
        <v>736065026</v>
      </c>
      <c r="J19" s="34">
        <v>332407500</v>
      </c>
      <c r="K19" s="39">
        <f t="shared" si="2"/>
        <v>0.31110533206166874</v>
      </c>
      <c r="L19" s="36">
        <f t="shared" si="3"/>
        <v>736065026</v>
      </c>
      <c r="M19" s="8"/>
    </row>
    <row r="20" spans="2:13" ht="33.9" customHeight="1" thickBot="1" x14ac:dyDescent="0.3">
      <c r="B20" s="33" t="s">
        <v>25</v>
      </c>
      <c r="C20" s="34">
        <v>756834663</v>
      </c>
      <c r="D20" s="35">
        <v>756834663</v>
      </c>
      <c r="E20" s="36">
        <f t="shared" si="5"/>
        <v>0</v>
      </c>
      <c r="F20" s="37">
        <f t="shared" si="1"/>
        <v>1</v>
      </c>
      <c r="G20" s="35">
        <v>235894100</v>
      </c>
      <c r="H20" s="38">
        <f t="shared" si="4"/>
        <v>0.31168511635678081</v>
      </c>
      <c r="I20" s="36">
        <f t="shared" si="0"/>
        <v>520940563</v>
      </c>
      <c r="J20" s="34">
        <v>235894100</v>
      </c>
      <c r="K20" s="39">
        <f t="shared" si="2"/>
        <v>0.31168511635678081</v>
      </c>
      <c r="L20" s="36">
        <f t="shared" si="3"/>
        <v>520940563</v>
      </c>
      <c r="M20" s="8"/>
    </row>
    <row r="21" spans="2:13" ht="26.15" customHeight="1" thickBot="1" x14ac:dyDescent="0.3">
      <c r="B21" s="33" t="s">
        <v>26</v>
      </c>
      <c r="C21" s="34">
        <v>877420816</v>
      </c>
      <c r="D21" s="35">
        <v>877420816</v>
      </c>
      <c r="E21" s="36">
        <f t="shared" si="5"/>
        <v>0</v>
      </c>
      <c r="F21" s="37">
        <f t="shared" si="1"/>
        <v>1</v>
      </c>
      <c r="G21" s="35">
        <v>230244170</v>
      </c>
      <c r="H21" s="38">
        <f t="shared" si="4"/>
        <v>0.26241019793631154</v>
      </c>
      <c r="I21" s="36">
        <f t="shared" si="0"/>
        <v>647176646</v>
      </c>
      <c r="J21" s="34">
        <v>169962984</v>
      </c>
      <c r="K21" s="39">
        <f t="shared" si="2"/>
        <v>0.19370749006711507</v>
      </c>
      <c r="L21" s="36">
        <f t="shared" si="3"/>
        <v>707457832</v>
      </c>
      <c r="M21" s="8"/>
    </row>
    <row r="22" spans="2:13" ht="33.450000000000003" customHeight="1" thickBot="1" x14ac:dyDescent="0.3">
      <c r="B22" s="33" t="s">
        <v>27</v>
      </c>
      <c r="C22" s="34">
        <v>374648112</v>
      </c>
      <c r="D22" s="35">
        <v>374648112</v>
      </c>
      <c r="E22" s="36">
        <f t="shared" si="5"/>
        <v>0</v>
      </c>
      <c r="F22" s="37">
        <f t="shared" si="1"/>
        <v>1</v>
      </c>
      <c r="G22" s="35">
        <v>111663600</v>
      </c>
      <c r="H22" s="38">
        <f t="shared" si="4"/>
        <v>0.2980492799066875</v>
      </c>
      <c r="I22" s="36">
        <f t="shared" si="0"/>
        <v>262984512</v>
      </c>
      <c r="J22" s="34">
        <v>111663600</v>
      </c>
      <c r="K22" s="39">
        <f t="shared" si="2"/>
        <v>0.2980492799066875</v>
      </c>
      <c r="L22" s="36">
        <f t="shared" si="3"/>
        <v>262984512</v>
      </c>
      <c r="M22" s="8"/>
    </row>
    <row r="23" spans="2:13" ht="40.299999999999997" customHeight="1" thickBot="1" x14ac:dyDescent="0.3">
      <c r="B23" s="33" t="s">
        <v>28</v>
      </c>
      <c r="C23" s="34">
        <v>126619007</v>
      </c>
      <c r="D23" s="35">
        <v>126619007</v>
      </c>
      <c r="E23" s="36">
        <f t="shared" si="5"/>
        <v>0</v>
      </c>
      <c r="F23" s="37">
        <f t="shared" si="1"/>
        <v>1</v>
      </c>
      <c r="G23" s="35">
        <v>23502300</v>
      </c>
      <c r="H23" s="38">
        <f t="shared" si="4"/>
        <v>0.18561431302332043</v>
      </c>
      <c r="I23" s="36">
        <f t="shared" si="0"/>
        <v>103116707</v>
      </c>
      <c r="J23" s="34">
        <v>23502300</v>
      </c>
      <c r="K23" s="39">
        <f t="shared" si="2"/>
        <v>0.18561431302332043</v>
      </c>
      <c r="L23" s="36">
        <f t="shared" si="3"/>
        <v>103116707</v>
      </c>
      <c r="M23" s="8"/>
    </row>
    <row r="24" spans="2:13" ht="26.15" customHeight="1" thickBot="1" x14ac:dyDescent="0.3">
      <c r="B24" s="33" t="s">
        <v>29</v>
      </c>
      <c r="C24" s="34">
        <v>280986363</v>
      </c>
      <c r="D24" s="35">
        <v>280986363</v>
      </c>
      <c r="E24" s="36">
        <f t="shared" si="5"/>
        <v>0</v>
      </c>
      <c r="F24" s="37">
        <f t="shared" si="1"/>
        <v>1</v>
      </c>
      <c r="G24" s="35">
        <v>83753300</v>
      </c>
      <c r="H24" s="38">
        <f t="shared" si="4"/>
        <v>0.29806891375721317</v>
      </c>
      <c r="I24" s="36">
        <f t="shared" si="0"/>
        <v>197233063</v>
      </c>
      <c r="J24" s="34">
        <v>83753300</v>
      </c>
      <c r="K24" s="39">
        <f t="shared" si="2"/>
        <v>0.29806891375721317</v>
      </c>
      <c r="L24" s="36">
        <f t="shared" si="3"/>
        <v>197233063</v>
      </c>
      <c r="M24" s="8"/>
    </row>
    <row r="25" spans="2:13" ht="26.15" customHeight="1" thickBot="1" x14ac:dyDescent="0.3">
      <c r="B25" s="33" t="s">
        <v>30</v>
      </c>
      <c r="C25" s="34">
        <v>187324513</v>
      </c>
      <c r="D25" s="35">
        <v>187324513</v>
      </c>
      <c r="E25" s="36">
        <f t="shared" si="5"/>
        <v>0</v>
      </c>
      <c r="F25" s="37">
        <f t="shared" si="1"/>
        <v>1</v>
      </c>
      <c r="G25" s="35">
        <v>55837200</v>
      </c>
      <c r="H25" s="38">
        <f t="shared" si="4"/>
        <v>0.29807737976075777</v>
      </c>
      <c r="I25" s="36">
        <f t="shared" si="0"/>
        <v>131487313</v>
      </c>
      <c r="J25" s="34">
        <v>55837200</v>
      </c>
      <c r="K25" s="39">
        <f t="shared" si="2"/>
        <v>0.29807737976075777</v>
      </c>
      <c r="L25" s="36">
        <f t="shared" si="3"/>
        <v>131487313</v>
      </c>
      <c r="M25" s="8"/>
    </row>
    <row r="26" spans="2:13" ht="52.5" customHeight="1" thickBot="1" x14ac:dyDescent="0.3">
      <c r="B26" s="40" t="s">
        <v>31</v>
      </c>
      <c r="C26" s="29">
        <f>SUM(C27:C32)</f>
        <v>919935000</v>
      </c>
      <c r="D26" s="31">
        <f>SUM(D27:D32)</f>
        <v>919935000</v>
      </c>
      <c r="E26" s="29">
        <f>+C26-D26</f>
        <v>0</v>
      </c>
      <c r="F26" s="30">
        <f>+D26/C26</f>
        <v>1</v>
      </c>
      <c r="G26" s="31">
        <f>SUM(G27:G32)</f>
        <v>226943453</v>
      </c>
      <c r="H26" s="10">
        <f t="shared" si="4"/>
        <v>0.24669509584916324</v>
      </c>
      <c r="I26" s="29">
        <f t="shared" si="0"/>
        <v>692991547</v>
      </c>
      <c r="J26" s="29">
        <f>SUM(J27:J32)</f>
        <v>226943453</v>
      </c>
      <c r="K26" s="32">
        <f t="shared" si="2"/>
        <v>0.24669509584916324</v>
      </c>
      <c r="L26" s="29">
        <f t="shared" si="3"/>
        <v>692991547</v>
      </c>
      <c r="M26" s="8"/>
    </row>
    <row r="27" spans="2:13" ht="32.049999999999997" customHeight="1" thickBot="1" x14ac:dyDescent="0.3">
      <c r="B27" s="33" t="s">
        <v>32</v>
      </c>
      <c r="C27" s="34">
        <v>253744860</v>
      </c>
      <c r="D27" s="35">
        <v>253744860</v>
      </c>
      <c r="E27" s="36">
        <f t="shared" si="5"/>
        <v>0</v>
      </c>
      <c r="F27" s="37">
        <f>+D27/C27</f>
        <v>1</v>
      </c>
      <c r="G27" s="35">
        <v>63620899</v>
      </c>
      <c r="H27" s="38">
        <f t="shared" si="4"/>
        <v>0.25072783346232119</v>
      </c>
      <c r="I27" s="36">
        <f t="shared" si="0"/>
        <v>190123961</v>
      </c>
      <c r="J27" s="34">
        <v>63620899</v>
      </c>
      <c r="K27" s="39">
        <f t="shared" si="2"/>
        <v>0.25072783346232119</v>
      </c>
      <c r="L27" s="36">
        <f t="shared" si="3"/>
        <v>190123961</v>
      </c>
      <c r="M27" s="8"/>
    </row>
    <row r="28" spans="2:13" ht="32.049999999999997" customHeight="1" thickBot="1" x14ac:dyDescent="0.3">
      <c r="B28" s="33" t="s">
        <v>33</v>
      </c>
      <c r="C28" s="34">
        <v>9536042</v>
      </c>
      <c r="D28" s="35">
        <v>9536042</v>
      </c>
      <c r="E28" s="36">
        <f t="shared" si="5"/>
        <v>0</v>
      </c>
      <c r="F28" s="37">
        <f t="shared" ref="F28:F32" si="6">+D28/C28</f>
        <v>1</v>
      </c>
      <c r="G28" s="35">
        <v>0</v>
      </c>
      <c r="H28" s="38">
        <f t="shared" si="4"/>
        <v>0</v>
      </c>
      <c r="I28" s="36">
        <f t="shared" si="0"/>
        <v>9536042</v>
      </c>
      <c r="J28" s="34">
        <v>0</v>
      </c>
      <c r="K28" s="39">
        <f t="shared" si="2"/>
        <v>0</v>
      </c>
      <c r="L28" s="36">
        <f t="shared" si="3"/>
        <v>9536042</v>
      </c>
      <c r="M28" s="8"/>
    </row>
    <row r="29" spans="2:13" ht="32.049999999999997" customHeight="1" thickBot="1" x14ac:dyDescent="0.3">
      <c r="B29" s="33" t="s">
        <v>34</v>
      </c>
      <c r="C29" s="34">
        <v>40696186</v>
      </c>
      <c r="D29" s="35">
        <v>40696186</v>
      </c>
      <c r="E29" s="36">
        <f t="shared" si="5"/>
        <v>0</v>
      </c>
      <c r="F29" s="37">
        <f t="shared" si="6"/>
        <v>1</v>
      </c>
      <c r="G29" s="35">
        <v>5434785</v>
      </c>
      <c r="H29" s="38">
        <f t="shared" si="4"/>
        <v>0.13354531552416238</v>
      </c>
      <c r="I29" s="36">
        <f t="shared" si="0"/>
        <v>35261401</v>
      </c>
      <c r="J29" s="34">
        <v>5434785</v>
      </c>
      <c r="K29" s="39">
        <f t="shared" si="2"/>
        <v>0.13354531552416238</v>
      </c>
      <c r="L29" s="36">
        <f t="shared" si="3"/>
        <v>35261401</v>
      </c>
      <c r="M29" s="8"/>
    </row>
    <row r="30" spans="2:13" ht="32.049999999999997" customHeight="1" thickBot="1" x14ac:dyDescent="0.3">
      <c r="B30" s="33" t="s">
        <v>35</v>
      </c>
      <c r="C30" s="34">
        <v>258513024</v>
      </c>
      <c r="D30" s="35">
        <v>258513024</v>
      </c>
      <c r="E30" s="36">
        <f t="shared" si="5"/>
        <v>0</v>
      </c>
      <c r="F30" s="37">
        <f t="shared" si="6"/>
        <v>1</v>
      </c>
      <c r="G30" s="35">
        <v>85499666</v>
      </c>
      <c r="H30" s="38">
        <f t="shared" si="4"/>
        <v>0.33073639647648856</v>
      </c>
      <c r="I30" s="36">
        <f t="shared" si="0"/>
        <v>173013358</v>
      </c>
      <c r="J30" s="34">
        <v>85499666</v>
      </c>
      <c r="K30" s="39">
        <f t="shared" si="2"/>
        <v>0.33073639647648856</v>
      </c>
      <c r="L30" s="36">
        <f t="shared" si="3"/>
        <v>173013358</v>
      </c>
      <c r="M30" s="8"/>
    </row>
    <row r="31" spans="2:13" ht="32.049999999999997" customHeight="1" thickBot="1" x14ac:dyDescent="0.3">
      <c r="B31" s="33" t="s">
        <v>36</v>
      </c>
      <c r="C31" s="34">
        <v>216956232</v>
      </c>
      <c r="D31" s="35">
        <v>216956232</v>
      </c>
      <c r="E31" s="36">
        <f t="shared" si="5"/>
        <v>0</v>
      </c>
      <c r="F31" s="37">
        <f t="shared" si="6"/>
        <v>1</v>
      </c>
      <c r="G31" s="35">
        <v>72388103</v>
      </c>
      <c r="H31" s="38">
        <f t="shared" si="4"/>
        <v>0.33365302454183476</v>
      </c>
      <c r="I31" s="36">
        <f t="shared" si="0"/>
        <v>144568129</v>
      </c>
      <c r="J31" s="34">
        <v>72388103</v>
      </c>
      <c r="K31" s="39">
        <f t="shared" si="2"/>
        <v>0.33365302454183476</v>
      </c>
      <c r="L31" s="36">
        <f t="shared" si="3"/>
        <v>144568129</v>
      </c>
      <c r="M31" s="8"/>
    </row>
    <row r="32" spans="2:13" ht="32.049999999999997" customHeight="1" thickBot="1" x14ac:dyDescent="0.3">
      <c r="B32" s="33" t="s">
        <v>37</v>
      </c>
      <c r="C32" s="34">
        <v>140488656</v>
      </c>
      <c r="D32" s="35">
        <v>140488656</v>
      </c>
      <c r="E32" s="36">
        <f t="shared" si="5"/>
        <v>0</v>
      </c>
      <c r="F32" s="37">
        <f t="shared" si="6"/>
        <v>1</v>
      </c>
      <c r="G32" s="35">
        <v>0</v>
      </c>
      <c r="H32" s="38">
        <f t="shared" si="4"/>
        <v>0</v>
      </c>
      <c r="I32" s="36">
        <f t="shared" si="0"/>
        <v>140488656</v>
      </c>
      <c r="J32" s="34">
        <v>0</v>
      </c>
      <c r="K32" s="39">
        <f t="shared" si="2"/>
        <v>0</v>
      </c>
      <c r="L32" s="36">
        <f t="shared" si="3"/>
        <v>140488656</v>
      </c>
      <c r="M32" s="9"/>
    </row>
    <row r="33" spans="2:14" ht="43.5" customHeight="1" thickBot="1" x14ac:dyDescent="0.3">
      <c r="B33" s="40" t="s">
        <v>38</v>
      </c>
      <c r="C33" s="29">
        <v>1499935000</v>
      </c>
      <c r="D33" s="31">
        <v>0</v>
      </c>
      <c r="E33" s="29">
        <f t="shared" si="5"/>
        <v>1499935000</v>
      </c>
      <c r="F33" s="30">
        <v>0</v>
      </c>
      <c r="G33" s="31">
        <v>0</v>
      </c>
      <c r="H33" s="10">
        <v>0</v>
      </c>
      <c r="I33" s="29">
        <f t="shared" si="0"/>
        <v>1499935000</v>
      </c>
      <c r="J33" s="29">
        <v>0</v>
      </c>
      <c r="K33" s="32">
        <v>0</v>
      </c>
      <c r="L33" s="29">
        <f t="shared" si="3"/>
        <v>1499935000</v>
      </c>
      <c r="M33" s="10" t="s">
        <v>39</v>
      </c>
    </row>
    <row r="34" spans="2:14" ht="36" customHeight="1" thickBot="1" x14ac:dyDescent="0.3">
      <c r="B34" s="41" t="s">
        <v>40</v>
      </c>
      <c r="C34" s="42">
        <f>SUM(C35:C59)</f>
        <v>3598705000</v>
      </c>
      <c r="D34" s="43">
        <f>SUM(D36:D59)</f>
        <v>2232073757.8600001</v>
      </c>
      <c r="E34" s="42">
        <f>SUM(E36:E59)</f>
        <v>1356226242.1399999</v>
      </c>
      <c r="F34" s="14">
        <f t="shared" si="1"/>
        <v>0.62024360370188725</v>
      </c>
      <c r="G34" s="43">
        <f>SUM(G36:G59)</f>
        <v>376557959.75999999</v>
      </c>
      <c r="H34" s="14">
        <f>G34/C34</f>
        <v>0.10463707354728992</v>
      </c>
      <c r="I34" s="42">
        <f t="shared" si="0"/>
        <v>3222147040.2399998</v>
      </c>
      <c r="J34" s="42">
        <f>SUM(J36:J59)</f>
        <v>371971359.75999999</v>
      </c>
      <c r="K34" s="44">
        <f t="shared" si="2"/>
        <v>0.10336255952071648</v>
      </c>
      <c r="L34" s="42">
        <f t="shared" si="3"/>
        <v>3226733640.2399998</v>
      </c>
      <c r="M34" s="11"/>
      <c r="N34" s="45"/>
    </row>
    <row r="35" spans="2:14" ht="32.6" customHeight="1" thickBot="1" x14ac:dyDescent="0.3">
      <c r="B35" s="33" t="s">
        <v>41</v>
      </c>
      <c r="C35" s="46">
        <v>10405000</v>
      </c>
      <c r="D35" s="47">
        <v>0</v>
      </c>
      <c r="E35" s="48">
        <f t="shared" ref="E35" si="7">+C35-D35</f>
        <v>10405000</v>
      </c>
      <c r="F35" s="37">
        <f t="shared" ref="F35" si="8">+D35/C35</f>
        <v>0</v>
      </c>
      <c r="G35" s="47">
        <v>0</v>
      </c>
      <c r="H35" s="49">
        <f t="shared" ref="H35" si="9">+G35/C35</f>
        <v>0</v>
      </c>
      <c r="I35" s="36">
        <f t="shared" ref="I35" si="10">+C35-G35</f>
        <v>10405000</v>
      </c>
      <c r="J35" s="34">
        <v>0</v>
      </c>
      <c r="K35" s="39">
        <f t="shared" ref="K35" si="11">J35/C35</f>
        <v>0</v>
      </c>
      <c r="L35" s="36">
        <f t="shared" ref="L35" si="12">C35-J35</f>
        <v>10405000</v>
      </c>
      <c r="M35" s="12" t="s">
        <v>42</v>
      </c>
    </row>
    <row r="36" spans="2:14" ht="55.3" customHeight="1" thickBot="1" x14ac:dyDescent="0.3">
      <c r="B36" s="33" t="s">
        <v>91</v>
      </c>
      <c r="C36" s="46">
        <v>24269612.879999999</v>
      </c>
      <c r="D36" s="47">
        <v>16700312.880000001</v>
      </c>
      <c r="E36" s="48">
        <f t="shared" ref="E36:E64" si="13">+C36-D36</f>
        <v>7569299.9999999981</v>
      </c>
      <c r="F36" s="37">
        <f t="shared" si="1"/>
        <v>0.68811616248573637</v>
      </c>
      <c r="G36" s="47">
        <v>128700</v>
      </c>
      <c r="H36" s="49">
        <f t="shared" ref="H36:H67" si="14">+G36/C36</f>
        <v>5.3029276007141657E-3</v>
      </c>
      <c r="I36" s="36">
        <f t="shared" si="0"/>
        <v>24140912.879999999</v>
      </c>
      <c r="J36" s="34">
        <v>0</v>
      </c>
      <c r="K36" s="39">
        <f t="shared" si="2"/>
        <v>0</v>
      </c>
      <c r="L36" s="36">
        <f t="shared" si="3"/>
        <v>24269612.879999999</v>
      </c>
      <c r="M36" s="12" t="s">
        <v>43</v>
      </c>
    </row>
    <row r="37" spans="2:14" ht="70.75" customHeight="1" thickBot="1" x14ac:dyDescent="0.3">
      <c r="B37" s="33" t="s">
        <v>44</v>
      </c>
      <c r="C37" s="46">
        <v>18000000</v>
      </c>
      <c r="D37" s="47">
        <v>12210035</v>
      </c>
      <c r="E37" s="36">
        <f t="shared" si="13"/>
        <v>5789965</v>
      </c>
      <c r="F37" s="37">
        <f t="shared" si="1"/>
        <v>0.6783352777777778</v>
      </c>
      <c r="G37" s="47">
        <v>2025596.27</v>
      </c>
      <c r="H37" s="38">
        <f t="shared" si="14"/>
        <v>0.11253312611111112</v>
      </c>
      <c r="I37" s="36">
        <f t="shared" si="0"/>
        <v>15974403.73</v>
      </c>
      <c r="J37" s="34">
        <v>2025596.27</v>
      </c>
      <c r="K37" s="39">
        <f t="shared" si="2"/>
        <v>0.11253312611111112</v>
      </c>
      <c r="L37" s="36">
        <f t="shared" si="3"/>
        <v>15974403.73</v>
      </c>
      <c r="M37" s="12" t="s">
        <v>45</v>
      </c>
    </row>
    <row r="38" spans="2:14" ht="69.45" customHeight="1" thickBot="1" x14ac:dyDescent="0.3">
      <c r="B38" s="33" t="s">
        <v>46</v>
      </c>
      <c r="C38" s="46">
        <v>400000</v>
      </c>
      <c r="D38" s="47">
        <v>0</v>
      </c>
      <c r="E38" s="36">
        <f t="shared" si="13"/>
        <v>400000</v>
      </c>
      <c r="F38" s="37">
        <f t="shared" si="1"/>
        <v>0</v>
      </c>
      <c r="G38" s="47">
        <v>0</v>
      </c>
      <c r="H38" s="38">
        <f t="shared" si="14"/>
        <v>0</v>
      </c>
      <c r="I38" s="36">
        <f t="shared" si="0"/>
        <v>400000</v>
      </c>
      <c r="J38" s="34">
        <v>0</v>
      </c>
      <c r="K38" s="39">
        <f t="shared" si="2"/>
        <v>0</v>
      </c>
      <c r="L38" s="36">
        <f t="shared" si="3"/>
        <v>400000</v>
      </c>
      <c r="M38" s="12" t="s">
        <v>47</v>
      </c>
    </row>
    <row r="39" spans="2:14" ht="33.9" customHeight="1" thickBot="1" x14ac:dyDescent="0.3">
      <c r="B39" s="33" t="s">
        <v>48</v>
      </c>
      <c r="C39" s="46">
        <v>772000</v>
      </c>
      <c r="D39" s="47">
        <v>77200</v>
      </c>
      <c r="E39" s="36">
        <f t="shared" si="13"/>
        <v>694800</v>
      </c>
      <c r="F39" s="37">
        <f t="shared" si="1"/>
        <v>0.1</v>
      </c>
      <c r="G39" s="47">
        <v>77200</v>
      </c>
      <c r="H39" s="38">
        <f t="shared" si="14"/>
        <v>0.1</v>
      </c>
      <c r="I39" s="36"/>
      <c r="J39" s="34">
        <v>0</v>
      </c>
      <c r="K39" s="39">
        <f t="shared" si="2"/>
        <v>0</v>
      </c>
      <c r="L39" s="36">
        <f t="shared" si="3"/>
        <v>772000</v>
      </c>
      <c r="M39" s="12" t="s">
        <v>101</v>
      </c>
    </row>
    <row r="40" spans="2:14" ht="44.6" customHeight="1" thickBot="1" x14ac:dyDescent="0.3">
      <c r="B40" s="33" t="s">
        <v>49</v>
      </c>
      <c r="C40" s="46">
        <v>348750000</v>
      </c>
      <c r="D40" s="47">
        <v>4800000</v>
      </c>
      <c r="E40" s="36">
        <f t="shared" ref="E40:E42" si="15">+C40-D40</f>
        <v>343950000</v>
      </c>
      <c r="F40" s="37">
        <f t="shared" ref="F40:F42" si="16">+D40/C40</f>
        <v>1.3763440860215054E-2</v>
      </c>
      <c r="G40" s="47">
        <v>3600000</v>
      </c>
      <c r="H40" s="49">
        <f t="shared" ref="H40:H42" si="17">+G40/C40</f>
        <v>1.032258064516129E-2</v>
      </c>
      <c r="I40" s="36"/>
      <c r="J40" s="34">
        <v>300000</v>
      </c>
      <c r="K40" s="39">
        <f t="shared" ref="K40:K42" si="18">J40/C40</f>
        <v>8.6021505376344086E-4</v>
      </c>
      <c r="L40" s="36">
        <f t="shared" ref="L40:L42" si="19">C40-J40</f>
        <v>348450000</v>
      </c>
      <c r="M40" s="12" t="s">
        <v>102</v>
      </c>
    </row>
    <row r="41" spans="2:14" ht="30.45" customHeight="1" thickBot="1" x14ac:dyDescent="0.3">
      <c r="B41" s="33" t="s">
        <v>50</v>
      </c>
      <c r="C41" s="46">
        <v>70000000</v>
      </c>
      <c r="D41" s="47">
        <v>0</v>
      </c>
      <c r="E41" s="36">
        <f t="shared" si="15"/>
        <v>70000000</v>
      </c>
      <c r="F41" s="37">
        <f t="shared" si="16"/>
        <v>0</v>
      </c>
      <c r="G41" s="47">
        <v>0</v>
      </c>
      <c r="H41" s="49">
        <f t="shared" si="17"/>
        <v>0</v>
      </c>
      <c r="I41" s="36"/>
      <c r="J41" s="34">
        <v>0</v>
      </c>
      <c r="K41" s="39">
        <f t="shared" si="18"/>
        <v>0</v>
      </c>
      <c r="L41" s="36">
        <f t="shared" si="19"/>
        <v>70000000</v>
      </c>
      <c r="M41" s="12" t="s">
        <v>51</v>
      </c>
    </row>
    <row r="42" spans="2:14" ht="45" customHeight="1" thickBot="1" x14ac:dyDescent="0.3">
      <c r="B42" s="33" t="s">
        <v>52</v>
      </c>
      <c r="C42" s="46">
        <v>113051000</v>
      </c>
      <c r="D42" s="47">
        <v>51985826.829999998</v>
      </c>
      <c r="E42" s="36">
        <f t="shared" si="15"/>
        <v>61065173.170000002</v>
      </c>
      <c r="F42" s="37">
        <f t="shared" si="16"/>
        <v>0.45984402464374485</v>
      </c>
      <c r="G42" s="47">
        <v>4856893.43</v>
      </c>
      <c r="H42" s="49">
        <f t="shared" si="17"/>
        <v>4.2961967872906917E-2</v>
      </c>
      <c r="I42" s="36"/>
      <c r="J42" s="34">
        <v>3991793.43</v>
      </c>
      <c r="K42" s="39">
        <f t="shared" si="18"/>
        <v>3.5309669352769989E-2</v>
      </c>
      <c r="L42" s="36">
        <f t="shared" si="19"/>
        <v>109059206.56999999</v>
      </c>
      <c r="M42" s="12" t="s">
        <v>103</v>
      </c>
    </row>
    <row r="43" spans="2:14" ht="63" customHeight="1" thickBot="1" x14ac:dyDescent="0.3">
      <c r="B43" s="33" t="s">
        <v>53</v>
      </c>
      <c r="C43" s="46">
        <v>420321875</v>
      </c>
      <c r="D43" s="47">
        <v>310047479</v>
      </c>
      <c r="E43" s="36">
        <f t="shared" si="13"/>
        <v>110274396</v>
      </c>
      <c r="F43" s="37">
        <f t="shared" si="1"/>
        <v>0.7376429765878828</v>
      </c>
      <c r="G43" s="47">
        <v>4205022</v>
      </c>
      <c r="H43" s="49">
        <f t="shared" si="14"/>
        <v>1.0004290164531646E-2</v>
      </c>
      <c r="I43" s="36"/>
      <c r="J43" s="34">
        <v>4205022</v>
      </c>
      <c r="K43" s="39">
        <f t="shared" si="2"/>
        <v>1.0004290164531646E-2</v>
      </c>
      <c r="L43" s="36">
        <f t="shared" si="3"/>
        <v>416116853</v>
      </c>
      <c r="M43" s="13" t="s">
        <v>54</v>
      </c>
    </row>
    <row r="44" spans="2:14" ht="42.9" customHeight="1" thickBot="1" x14ac:dyDescent="0.3">
      <c r="B44" s="33" t="s">
        <v>55</v>
      </c>
      <c r="C44" s="46">
        <v>13500000</v>
      </c>
      <c r="D44" s="47">
        <v>12000000</v>
      </c>
      <c r="E44" s="48">
        <f t="shared" si="13"/>
        <v>1500000</v>
      </c>
      <c r="F44" s="50">
        <f t="shared" si="1"/>
        <v>0.88888888888888884</v>
      </c>
      <c r="G44" s="47">
        <v>0</v>
      </c>
      <c r="H44" s="49">
        <f t="shared" si="14"/>
        <v>0</v>
      </c>
      <c r="I44" s="36">
        <f t="shared" ref="I44:I67" si="20">+C44-G44</f>
        <v>13500000</v>
      </c>
      <c r="J44" s="34">
        <v>0</v>
      </c>
      <c r="K44" s="39">
        <f t="shared" si="2"/>
        <v>0</v>
      </c>
      <c r="L44" s="36">
        <f t="shared" si="3"/>
        <v>13500000</v>
      </c>
      <c r="M44" s="13" t="s">
        <v>56</v>
      </c>
    </row>
    <row r="45" spans="2:14" ht="36.450000000000003" customHeight="1" thickBot="1" x14ac:dyDescent="0.3">
      <c r="B45" s="33" t="s">
        <v>57</v>
      </c>
      <c r="C45" s="46">
        <v>63018000</v>
      </c>
      <c r="D45" s="47">
        <v>57288588</v>
      </c>
      <c r="E45" s="48">
        <f t="shared" si="13"/>
        <v>5729412</v>
      </c>
      <c r="F45" s="37">
        <f t="shared" si="1"/>
        <v>0.90908292868704177</v>
      </c>
      <c r="G45" s="47">
        <v>8667686</v>
      </c>
      <c r="H45" s="38">
        <f t="shared" si="14"/>
        <v>0.13754301945475897</v>
      </c>
      <c r="I45" s="36">
        <f t="shared" si="20"/>
        <v>54350314</v>
      </c>
      <c r="J45" s="34">
        <v>8667686</v>
      </c>
      <c r="K45" s="39">
        <f t="shared" si="2"/>
        <v>0.13754301945475897</v>
      </c>
      <c r="L45" s="36">
        <f t="shared" si="3"/>
        <v>54350314</v>
      </c>
      <c r="M45" s="13" t="s">
        <v>58</v>
      </c>
    </row>
    <row r="46" spans="2:14" ht="69.900000000000006" customHeight="1" thickBot="1" x14ac:dyDescent="0.3">
      <c r="B46" s="33" t="s">
        <v>59</v>
      </c>
      <c r="C46" s="46">
        <v>107144160</v>
      </c>
      <c r="D46" s="47">
        <v>107144160</v>
      </c>
      <c r="E46" s="48">
        <f t="shared" si="13"/>
        <v>0</v>
      </c>
      <c r="F46" s="50">
        <f t="shared" si="1"/>
        <v>1</v>
      </c>
      <c r="G46" s="47">
        <v>40368589</v>
      </c>
      <c r="H46" s="49">
        <f t="shared" si="14"/>
        <v>0.3767689158233169</v>
      </c>
      <c r="I46" s="36">
        <f t="shared" si="20"/>
        <v>66775571</v>
      </c>
      <c r="J46" s="34">
        <v>40368589</v>
      </c>
      <c r="K46" s="39">
        <f t="shared" si="2"/>
        <v>0.3767689158233169</v>
      </c>
      <c r="L46" s="36">
        <f t="shared" si="3"/>
        <v>66775571</v>
      </c>
      <c r="M46" s="13" t="s">
        <v>60</v>
      </c>
    </row>
    <row r="47" spans="2:14" ht="151.75" customHeight="1" thickBot="1" x14ac:dyDescent="0.3">
      <c r="B47" s="33" t="s">
        <v>61</v>
      </c>
      <c r="C47" s="46">
        <v>443722125</v>
      </c>
      <c r="D47" s="47">
        <v>157479865</v>
      </c>
      <c r="E47" s="48">
        <f t="shared" si="13"/>
        <v>286242260</v>
      </c>
      <c r="F47" s="37">
        <f t="shared" si="1"/>
        <v>0.3549064969433291</v>
      </c>
      <c r="G47" s="47">
        <v>135364</v>
      </c>
      <c r="H47" s="38">
        <f t="shared" si="14"/>
        <v>3.0506479702809502E-4</v>
      </c>
      <c r="I47" s="36">
        <f t="shared" si="20"/>
        <v>443586761</v>
      </c>
      <c r="J47" s="34">
        <v>125664</v>
      </c>
      <c r="K47" s="39">
        <f t="shared" si="2"/>
        <v>2.832042688878766E-4</v>
      </c>
      <c r="L47" s="36">
        <f t="shared" si="3"/>
        <v>443596461</v>
      </c>
      <c r="M47" s="13" t="s">
        <v>104</v>
      </c>
    </row>
    <row r="48" spans="2:14" ht="30.45" customHeight="1" thickBot="1" x14ac:dyDescent="0.3">
      <c r="B48" s="33" t="s">
        <v>62</v>
      </c>
      <c r="C48" s="51">
        <v>202485000</v>
      </c>
      <c r="D48" s="52">
        <v>202485000</v>
      </c>
      <c r="E48" s="48">
        <f t="shared" si="13"/>
        <v>0</v>
      </c>
      <c r="F48" s="37">
        <f t="shared" si="1"/>
        <v>1</v>
      </c>
      <c r="G48" s="52">
        <v>51416000</v>
      </c>
      <c r="H48" s="38">
        <f t="shared" si="14"/>
        <v>0.2539249820974393</v>
      </c>
      <c r="I48" s="36">
        <f t="shared" si="20"/>
        <v>151069000</v>
      </c>
      <c r="J48" s="34">
        <v>51416000</v>
      </c>
      <c r="K48" s="39">
        <f t="shared" si="2"/>
        <v>0.2539249820974393</v>
      </c>
      <c r="L48" s="36">
        <f t="shared" si="3"/>
        <v>151069000</v>
      </c>
      <c r="M48" s="13" t="s">
        <v>63</v>
      </c>
    </row>
    <row r="49" spans="2:13" ht="43.75" customHeight="1" thickBot="1" x14ac:dyDescent="0.3">
      <c r="B49" s="33" t="s">
        <v>64</v>
      </c>
      <c r="C49" s="51">
        <v>61715798.049999997</v>
      </c>
      <c r="D49" s="52">
        <v>61715798.049999997</v>
      </c>
      <c r="E49" s="48">
        <f t="shared" si="13"/>
        <v>0</v>
      </c>
      <c r="F49" s="37">
        <f t="shared" si="1"/>
        <v>1</v>
      </c>
      <c r="G49" s="52">
        <v>15428952</v>
      </c>
      <c r="H49" s="38">
        <f t="shared" si="14"/>
        <v>0.25000004030572526</v>
      </c>
      <c r="I49" s="36">
        <f t="shared" si="20"/>
        <v>46286846.049999997</v>
      </c>
      <c r="J49" s="34">
        <v>15428952</v>
      </c>
      <c r="K49" s="39">
        <f t="shared" si="2"/>
        <v>0.25000004030572526</v>
      </c>
      <c r="L49" s="36">
        <f t="shared" si="3"/>
        <v>46286846.049999997</v>
      </c>
      <c r="M49" s="12" t="s">
        <v>65</v>
      </c>
    </row>
    <row r="50" spans="2:13" ht="89.15" customHeight="1" thickBot="1" x14ac:dyDescent="0.3">
      <c r="B50" s="33" t="s">
        <v>92</v>
      </c>
      <c r="C50" s="51">
        <v>5305000</v>
      </c>
      <c r="D50" s="52">
        <v>4463083</v>
      </c>
      <c r="E50" s="48">
        <f t="shared" si="13"/>
        <v>841917</v>
      </c>
      <c r="F50" s="37">
        <f t="shared" si="1"/>
        <v>0.84129745523091426</v>
      </c>
      <c r="G50" s="52">
        <v>357000</v>
      </c>
      <c r="H50" s="38">
        <f t="shared" si="14"/>
        <v>6.7295004712535342E-2</v>
      </c>
      <c r="I50" s="36">
        <f t="shared" si="20"/>
        <v>4948000</v>
      </c>
      <c r="J50" s="34">
        <v>357000</v>
      </c>
      <c r="K50" s="39">
        <f t="shared" si="2"/>
        <v>6.7295004712535342E-2</v>
      </c>
      <c r="L50" s="36">
        <f t="shared" si="3"/>
        <v>4948000</v>
      </c>
      <c r="M50" s="12" t="s">
        <v>105</v>
      </c>
    </row>
    <row r="51" spans="2:13" ht="69.900000000000006" customHeight="1" thickBot="1" x14ac:dyDescent="0.3">
      <c r="B51" s="33" t="s">
        <v>66</v>
      </c>
      <c r="C51" s="51">
        <v>73854720</v>
      </c>
      <c r="D51" s="52">
        <v>73854720</v>
      </c>
      <c r="E51" s="48">
        <f t="shared" si="13"/>
        <v>0</v>
      </c>
      <c r="F51" s="50">
        <f t="shared" si="1"/>
        <v>1</v>
      </c>
      <c r="G51" s="52">
        <v>14713939.779999999</v>
      </c>
      <c r="H51" s="38">
        <f t="shared" si="14"/>
        <v>0.19922815738790967</v>
      </c>
      <c r="I51" s="36">
        <f t="shared" si="20"/>
        <v>59140780.219999999</v>
      </c>
      <c r="J51" s="34">
        <v>14713939.779999999</v>
      </c>
      <c r="K51" s="39">
        <f t="shared" si="2"/>
        <v>0.19922815738790967</v>
      </c>
      <c r="L51" s="36">
        <f t="shared" si="3"/>
        <v>59140780.219999999</v>
      </c>
      <c r="M51" s="12" t="s">
        <v>67</v>
      </c>
    </row>
    <row r="52" spans="2:13" ht="57.9" customHeight="1" thickBot="1" x14ac:dyDescent="0.3">
      <c r="B52" s="33" t="s">
        <v>68</v>
      </c>
      <c r="C52" s="51">
        <v>1211367869.0699999</v>
      </c>
      <c r="D52" s="52">
        <v>1009271817.1</v>
      </c>
      <c r="E52" s="48">
        <f t="shared" si="13"/>
        <v>202096051.96999991</v>
      </c>
      <c r="F52" s="37">
        <f t="shared" si="1"/>
        <v>0.83316706912066729</v>
      </c>
      <c r="G52" s="52">
        <v>207756466.28</v>
      </c>
      <c r="H52" s="38">
        <f t="shared" si="14"/>
        <v>0.17150567683415632</v>
      </c>
      <c r="I52" s="36">
        <f t="shared" si="20"/>
        <v>1003611402.79</v>
      </c>
      <c r="J52" s="34">
        <v>207756466.28</v>
      </c>
      <c r="K52" s="39">
        <f t="shared" si="2"/>
        <v>0.17150567683415632</v>
      </c>
      <c r="L52" s="36">
        <f t="shared" si="3"/>
        <v>1003611402.79</v>
      </c>
      <c r="M52" s="12" t="s">
        <v>106</v>
      </c>
    </row>
    <row r="53" spans="2:13" ht="78" customHeight="1" thickBot="1" x14ac:dyDescent="0.3">
      <c r="B53" s="33" t="s">
        <v>69</v>
      </c>
      <c r="C53" s="51">
        <v>108500000</v>
      </c>
      <c r="D53" s="52">
        <v>38500000</v>
      </c>
      <c r="E53" s="48">
        <f t="shared" si="13"/>
        <v>70000000</v>
      </c>
      <c r="F53" s="37">
        <f t="shared" si="1"/>
        <v>0.35483870967741937</v>
      </c>
      <c r="G53" s="52">
        <v>0</v>
      </c>
      <c r="H53" s="38">
        <f t="shared" si="14"/>
        <v>0</v>
      </c>
      <c r="I53" s="36">
        <f t="shared" si="20"/>
        <v>108500000</v>
      </c>
      <c r="J53" s="34">
        <v>0</v>
      </c>
      <c r="K53" s="39">
        <f t="shared" si="2"/>
        <v>0</v>
      </c>
      <c r="L53" s="36">
        <f t="shared" si="3"/>
        <v>108500000</v>
      </c>
      <c r="M53" s="13" t="s">
        <v>107</v>
      </c>
    </row>
    <row r="54" spans="2:13" ht="91.3" customHeight="1" thickBot="1" x14ac:dyDescent="0.3">
      <c r="B54" s="33" t="s">
        <v>70</v>
      </c>
      <c r="C54" s="51">
        <v>15772000</v>
      </c>
      <c r="D54" s="52">
        <v>15077200</v>
      </c>
      <c r="E54" s="48">
        <f t="shared" si="13"/>
        <v>694800</v>
      </c>
      <c r="F54" s="37">
        <f t="shared" si="1"/>
        <v>0.95594724828810551</v>
      </c>
      <c r="G54" s="52">
        <v>2008000</v>
      </c>
      <c r="H54" s="38">
        <f t="shared" si="14"/>
        <v>0.12731422774537154</v>
      </c>
      <c r="I54" s="36">
        <f t="shared" si="20"/>
        <v>13764000</v>
      </c>
      <c r="J54" s="34">
        <v>1930800</v>
      </c>
      <c r="K54" s="39">
        <f t="shared" si="2"/>
        <v>0.12241947755516104</v>
      </c>
      <c r="L54" s="36">
        <f t="shared" si="3"/>
        <v>13841200</v>
      </c>
      <c r="M54" s="13" t="s">
        <v>71</v>
      </c>
    </row>
    <row r="55" spans="2:13" ht="55.3" customHeight="1" thickBot="1" x14ac:dyDescent="0.3">
      <c r="B55" s="33" t="s">
        <v>72</v>
      </c>
      <c r="C55" s="51">
        <v>10000000</v>
      </c>
      <c r="D55" s="52">
        <v>9978955</v>
      </c>
      <c r="E55" s="48">
        <f t="shared" si="13"/>
        <v>21045</v>
      </c>
      <c r="F55" s="37">
        <f t="shared" si="1"/>
        <v>0.99789550000000005</v>
      </c>
      <c r="G55" s="52">
        <v>0</v>
      </c>
      <c r="H55" s="38">
        <f t="shared" si="14"/>
        <v>0</v>
      </c>
      <c r="I55" s="36">
        <f t="shared" si="20"/>
        <v>10000000</v>
      </c>
      <c r="J55" s="34">
        <v>0</v>
      </c>
      <c r="K55" s="39">
        <f t="shared" si="2"/>
        <v>0</v>
      </c>
      <c r="L55" s="36">
        <f t="shared" si="3"/>
        <v>10000000</v>
      </c>
      <c r="M55" s="12" t="s">
        <v>108</v>
      </c>
    </row>
    <row r="56" spans="2:13" ht="102" customHeight="1" thickBot="1" x14ac:dyDescent="0.3">
      <c r="B56" s="33" t="s">
        <v>73</v>
      </c>
      <c r="C56" s="51">
        <v>6667840</v>
      </c>
      <c r="D56" s="52">
        <v>6667840</v>
      </c>
      <c r="E56" s="48">
        <f t="shared" si="13"/>
        <v>0</v>
      </c>
      <c r="F56" s="50">
        <f t="shared" si="1"/>
        <v>1</v>
      </c>
      <c r="G56" s="52">
        <v>1322941</v>
      </c>
      <c r="H56" s="49">
        <f t="shared" si="14"/>
        <v>0.1984062305034314</v>
      </c>
      <c r="I56" s="36">
        <f t="shared" si="20"/>
        <v>5344899</v>
      </c>
      <c r="J56" s="34">
        <v>1322941</v>
      </c>
      <c r="K56" s="39">
        <f t="shared" si="2"/>
        <v>0.1984062305034314</v>
      </c>
      <c r="L56" s="36">
        <f t="shared" si="3"/>
        <v>5344899</v>
      </c>
      <c r="M56" s="13" t="s">
        <v>109</v>
      </c>
    </row>
    <row r="57" spans="2:13" ht="40.299999999999997" customHeight="1" thickBot="1" x14ac:dyDescent="0.3">
      <c r="B57" s="33" t="s">
        <v>93</v>
      </c>
      <c r="C57" s="51">
        <v>61905000</v>
      </c>
      <c r="D57" s="52">
        <v>60628657</v>
      </c>
      <c r="E57" s="48">
        <f t="shared" si="13"/>
        <v>1276343</v>
      </c>
      <c r="F57" s="37">
        <f t="shared" si="1"/>
        <v>0.9793822308375737</v>
      </c>
      <c r="G57" s="52">
        <v>0</v>
      </c>
      <c r="H57" s="38">
        <f t="shared" si="14"/>
        <v>0</v>
      </c>
      <c r="I57" s="36">
        <f t="shared" si="20"/>
        <v>61905000</v>
      </c>
      <c r="J57" s="34">
        <v>0</v>
      </c>
      <c r="K57" s="39">
        <f t="shared" si="2"/>
        <v>0</v>
      </c>
      <c r="L57" s="36">
        <f t="shared" si="3"/>
        <v>61905000</v>
      </c>
      <c r="M57" s="13" t="s">
        <v>110</v>
      </c>
    </row>
    <row r="58" spans="2:13" ht="36" customHeight="1" thickBot="1" x14ac:dyDescent="0.3">
      <c r="B58" s="33" t="s">
        <v>74</v>
      </c>
      <c r="C58" s="51">
        <v>10399000</v>
      </c>
      <c r="D58" s="52">
        <v>128700</v>
      </c>
      <c r="E58" s="48">
        <f t="shared" si="13"/>
        <v>10270300</v>
      </c>
      <c r="F58" s="37">
        <f t="shared" si="1"/>
        <v>1.2376190018270988E-2</v>
      </c>
      <c r="G58" s="52">
        <v>128700</v>
      </c>
      <c r="H58" s="38">
        <f t="shared" si="14"/>
        <v>1.2376190018270988E-2</v>
      </c>
      <c r="I58" s="36">
        <f t="shared" si="20"/>
        <v>10270300</v>
      </c>
      <c r="J58" s="34">
        <v>0</v>
      </c>
      <c r="K58" s="39">
        <f t="shared" si="2"/>
        <v>0</v>
      </c>
      <c r="L58" s="36">
        <f t="shared" si="3"/>
        <v>10399000</v>
      </c>
      <c r="M58" s="13" t="s">
        <v>111</v>
      </c>
    </row>
    <row r="59" spans="2:13" ht="48" customHeight="1" thickBot="1" x14ac:dyDescent="0.3">
      <c r="B59" s="33" t="s">
        <v>75</v>
      </c>
      <c r="C59" s="51">
        <v>197379000</v>
      </c>
      <c r="D59" s="52">
        <v>19568521</v>
      </c>
      <c r="E59" s="48">
        <f t="shared" si="13"/>
        <v>177810479</v>
      </c>
      <c r="F59" s="50">
        <f t="shared" si="1"/>
        <v>9.9141859063020893E-2</v>
      </c>
      <c r="G59" s="52">
        <v>19360910</v>
      </c>
      <c r="H59" s="38">
        <f t="shared" si="14"/>
        <v>9.8090019708276965E-2</v>
      </c>
      <c r="I59" s="36">
        <f t="shared" si="20"/>
        <v>178018090</v>
      </c>
      <c r="J59" s="34">
        <v>19360910</v>
      </c>
      <c r="K59" s="39">
        <f t="shared" si="2"/>
        <v>9.8090019708276965E-2</v>
      </c>
      <c r="L59" s="36">
        <f t="shared" si="3"/>
        <v>178018090</v>
      </c>
      <c r="M59" s="13" t="s">
        <v>112</v>
      </c>
    </row>
    <row r="60" spans="2:13" ht="39" customHeight="1" thickBot="1" x14ac:dyDescent="0.3">
      <c r="B60" s="41" t="s">
        <v>76</v>
      </c>
      <c r="C60" s="42">
        <f>+C61+C62+C64+C63</f>
        <v>358392368</v>
      </c>
      <c r="D60" s="42">
        <f>+D61+D62+D64+D63</f>
        <v>62336333.329999998</v>
      </c>
      <c r="E60" s="42">
        <f>+E61+E62+E64+E63</f>
        <v>296056034.67000002</v>
      </c>
      <c r="F60" s="14">
        <f>+D60/C60</f>
        <v>0.17393320532428302</v>
      </c>
      <c r="G60" s="43">
        <f>+G61+G62+G64+G63</f>
        <v>7701033.3300000001</v>
      </c>
      <c r="H60" s="14">
        <f t="shared" si="14"/>
        <v>2.1487715748455892E-2</v>
      </c>
      <c r="I60" s="42">
        <f t="shared" si="20"/>
        <v>350691334.67000002</v>
      </c>
      <c r="J60" s="42">
        <f>+J61+J62+J64+J63</f>
        <v>7701033.3300000001</v>
      </c>
      <c r="K60" s="44">
        <f t="shared" si="2"/>
        <v>2.1487715748455892E-2</v>
      </c>
      <c r="L60" s="42">
        <f t="shared" si="3"/>
        <v>350691334.67000002</v>
      </c>
      <c r="M60" s="14"/>
    </row>
    <row r="61" spans="2:13" ht="37.299999999999997" customHeight="1" thickBot="1" x14ac:dyDescent="0.3">
      <c r="B61" s="33" t="s">
        <v>77</v>
      </c>
      <c r="C61" s="51">
        <v>34716804</v>
      </c>
      <c r="D61" s="52">
        <v>34716804</v>
      </c>
      <c r="E61" s="48">
        <f t="shared" si="13"/>
        <v>0</v>
      </c>
      <c r="F61" s="37">
        <f>+D61/C61</f>
        <v>1</v>
      </c>
      <c r="G61" s="35">
        <v>6624392</v>
      </c>
      <c r="H61" s="38">
        <f t="shared" si="14"/>
        <v>0.19081226486170788</v>
      </c>
      <c r="I61" s="36">
        <f t="shared" si="20"/>
        <v>28092412</v>
      </c>
      <c r="J61" s="34">
        <v>6624392</v>
      </c>
      <c r="K61" s="39">
        <f t="shared" si="2"/>
        <v>0.19081226486170788</v>
      </c>
      <c r="L61" s="36">
        <f t="shared" si="3"/>
        <v>28092412</v>
      </c>
      <c r="M61" s="15" t="s">
        <v>113</v>
      </c>
    </row>
    <row r="62" spans="2:13" ht="56.15" customHeight="1" thickBot="1" x14ac:dyDescent="0.3">
      <c r="B62" s="33" t="s">
        <v>78</v>
      </c>
      <c r="C62" s="51">
        <v>27186196</v>
      </c>
      <c r="D62" s="52">
        <v>27186196</v>
      </c>
      <c r="E62" s="48">
        <f t="shared" si="13"/>
        <v>0</v>
      </c>
      <c r="F62" s="37">
        <f t="shared" ref="F62:F64" si="21">+D62/C62</f>
        <v>1</v>
      </c>
      <c r="G62" s="35">
        <v>643308</v>
      </c>
      <c r="H62" s="38">
        <f t="shared" si="14"/>
        <v>2.366303840375461E-2</v>
      </c>
      <c r="I62" s="36">
        <f t="shared" si="20"/>
        <v>26542888</v>
      </c>
      <c r="J62" s="34">
        <v>643308</v>
      </c>
      <c r="K62" s="39">
        <f t="shared" si="2"/>
        <v>2.366303840375461E-2</v>
      </c>
      <c r="L62" s="36">
        <f t="shared" si="3"/>
        <v>26542888</v>
      </c>
      <c r="M62" s="16"/>
    </row>
    <row r="63" spans="2:13" ht="38.15" customHeight="1" thickBot="1" x14ac:dyDescent="0.3">
      <c r="B63" s="33" t="s">
        <v>79</v>
      </c>
      <c r="C63" s="51">
        <v>112560000</v>
      </c>
      <c r="D63" s="52">
        <v>433333.33</v>
      </c>
      <c r="E63" s="48">
        <f t="shared" si="13"/>
        <v>112126666.67</v>
      </c>
      <c r="F63" s="50">
        <f t="shared" si="21"/>
        <v>3.8497985963041933E-3</v>
      </c>
      <c r="G63" s="35">
        <v>433333.33</v>
      </c>
      <c r="H63" s="49">
        <f t="shared" si="14"/>
        <v>3.8497985963041933E-3</v>
      </c>
      <c r="I63" s="36">
        <f t="shared" si="20"/>
        <v>112126666.67</v>
      </c>
      <c r="J63" s="34">
        <v>433333.33</v>
      </c>
      <c r="K63" s="39">
        <f t="shared" si="2"/>
        <v>3.8497985963041933E-3</v>
      </c>
      <c r="L63" s="36">
        <f t="shared" si="3"/>
        <v>112126666.67</v>
      </c>
      <c r="M63" s="13" t="s">
        <v>80</v>
      </c>
    </row>
    <row r="64" spans="2:13" ht="57" customHeight="1" thickBot="1" x14ac:dyDescent="0.3">
      <c r="B64" s="40" t="s">
        <v>123</v>
      </c>
      <c r="C64" s="53">
        <v>183929368</v>
      </c>
      <c r="D64" s="54"/>
      <c r="E64" s="31">
        <f t="shared" si="13"/>
        <v>183929368</v>
      </c>
      <c r="F64" s="55">
        <f t="shared" si="21"/>
        <v>0</v>
      </c>
      <c r="G64" s="31">
        <v>0</v>
      </c>
      <c r="H64" s="56">
        <f t="shared" si="14"/>
        <v>0</v>
      </c>
      <c r="I64" s="29">
        <f t="shared" si="20"/>
        <v>183929368</v>
      </c>
      <c r="J64" s="29">
        <v>0</v>
      </c>
      <c r="K64" s="32">
        <f t="shared" si="2"/>
        <v>0</v>
      </c>
      <c r="L64" s="29">
        <f t="shared" si="3"/>
        <v>183929368</v>
      </c>
      <c r="M64" s="10" t="s">
        <v>39</v>
      </c>
    </row>
    <row r="65" spans="2:14" ht="46.5" customHeight="1" thickBot="1" x14ac:dyDescent="0.3">
      <c r="B65" s="41" t="s">
        <v>81</v>
      </c>
      <c r="C65" s="42">
        <f>+C66+C67</f>
        <v>90497000</v>
      </c>
      <c r="D65" s="42">
        <f>+D66+D67</f>
        <v>72263055</v>
      </c>
      <c r="E65" s="42">
        <f>+C65-D65</f>
        <v>18233945</v>
      </c>
      <c r="F65" s="14">
        <f>+D65/C65</f>
        <v>0.79851326563311487</v>
      </c>
      <c r="G65" s="42">
        <f>+G66+G67</f>
        <v>72263055</v>
      </c>
      <c r="H65" s="14">
        <f t="shared" si="14"/>
        <v>0.79851326563311487</v>
      </c>
      <c r="I65" s="42">
        <f t="shared" si="20"/>
        <v>18233945</v>
      </c>
      <c r="J65" s="42">
        <f>+J66+J67</f>
        <v>72263055</v>
      </c>
      <c r="K65" s="44">
        <f t="shared" si="2"/>
        <v>0.79851326563311487</v>
      </c>
      <c r="L65" s="42">
        <f t="shared" si="3"/>
        <v>18233945</v>
      </c>
      <c r="M65" s="14"/>
    </row>
    <row r="66" spans="2:14" ht="35.6" customHeight="1" thickBot="1" x14ac:dyDescent="0.3">
      <c r="B66" s="33" t="s">
        <v>82</v>
      </c>
      <c r="C66" s="51">
        <v>88234000</v>
      </c>
      <c r="D66" s="52">
        <v>71915055</v>
      </c>
      <c r="E66" s="36">
        <f>+C66-D66</f>
        <v>16318945</v>
      </c>
      <c r="F66" s="37">
        <f>+D66/C66</f>
        <v>0.81504924405557944</v>
      </c>
      <c r="G66" s="52">
        <v>71915055</v>
      </c>
      <c r="H66" s="38">
        <f t="shared" si="14"/>
        <v>0.81504924405557944</v>
      </c>
      <c r="I66" s="36">
        <f t="shared" si="20"/>
        <v>16318945</v>
      </c>
      <c r="J66" s="34">
        <v>71915055</v>
      </c>
      <c r="K66" s="39">
        <f t="shared" si="2"/>
        <v>0.81504924405557944</v>
      </c>
      <c r="L66" s="36">
        <f t="shared" si="3"/>
        <v>16318945</v>
      </c>
      <c r="M66" s="13" t="s">
        <v>83</v>
      </c>
    </row>
    <row r="67" spans="2:14" ht="32.15" customHeight="1" thickBot="1" x14ac:dyDescent="0.3">
      <c r="B67" s="33" t="s">
        <v>84</v>
      </c>
      <c r="C67" s="51">
        <v>2263000</v>
      </c>
      <c r="D67" s="52">
        <v>348000</v>
      </c>
      <c r="E67" s="36">
        <f t="shared" ref="E67" si="22">+C67-D67</f>
        <v>1915000</v>
      </c>
      <c r="F67" s="37">
        <f t="shared" ref="F67" si="23">+D67/C67</f>
        <v>0.15377817057003976</v>
      </c>
      <c r="G67" s="52">
        <v>348000</v>
      </c>
      <c r="H67" s="38">
        <f t="shared" si="14"/>
        <v>0.15377817057003976</v>
      </c>
      <c r="I67" s="36">
        <f t="shared" si="20"/>
        <v>1915000</v>
      </c>
      <c r="J67" s="34">
        <v>348000</v>
      </c>
      <c r="K67" s="39">
        <f t="shared" si="2"/>
        <v>0.15377817057003976</v>
      </c>
      <c r="L67" s="36">
        <f t="shared" si="3"/>
        <v>1915000</v>
      </c>
      <c r="M67" s="13" t="s">
        <v>85</v>
      </c>
    </row>
    <row r="68" spans="2:14" ht="45" customHeight="1" thickBot="1" x14ac:dyDescent="0.3">
      <c r="B68" s="41" t="s">
        <v>86</v>
      </c>
      <c r="C68" s="42">
        <f>+C65+C60+C34+C7</f>
        <v>20197057368</v>
      </c>
      <c r="D68" s="43">
        <f>+D65+D60+D34+D7</f>
        <v>17016201146.190001</v>
      </c>
      <c r="E68" s="43">
        <f>+C68-D68</f>
        <v>3180856221.8099995</v>
      </c>
      <c r="F68" s="14">
        <f>D68/C68</f>
        <v>0.84250892771886099</v>
      </c>
      <c r="G68" s="43">
        <f>+G65+G60+G34+G7</f>
        <v>4490158173.0900002</v>
      </c>
      <c r="H68" s="57">
        <f>G68/C68</f>
        <v>0.22231744413441923</v>
      </c>
      <c r="I68" s="43">
        <f>+C68-G68</f>
        <v>15706899194.91</v>
      </c>
      <c r="J68" s="43">
        <f>+J65+J60+J34+J7</f>
        <v>4425290387.0900002</v>
      </c>
      <c r="K68" s="44">
        <f t="shared" si="2"/>
        <v>0.21910569972937655</v>
      </c>
      <c r="L68" s="43">
        <f t="shared" si="3"/>
        <v>15771766980.91</v>
      </c>
      <c r="M68" s="1"/>
    </row>
    <row r="69" spans="2:14" ht="12.9" thickBot="1" x14ac:dyDescent="0.3">
      <c r="B69" s="20" t="s">
        <v>87</v>
      </c>
      <c r="C69" s="21"/>
      <c r="D69" s="21"/>
      <c r="E69" s="21"/>
      <c r="F69" s="21"/>
      <c r="G69" s="21"/>
      <c r="H69" s="21"/>
      <c r="I69" s="21"/>
      <c r="J69" s="21"/>
      <c r="K69" s="21"/>
      <c r="L69" s="21"/>
      <c r="M69" s="22"/>
      <c r="N69" s="2"/>
    </row>
    <row r="70" spans="2:14" ht="61.75" customHeight="1" thickBot="1" x14ac:dyDescent="0.3">
      <c r="B70" s="41" t="s">
        <v>96</v>
      </c>
      <c r="C70" s="42">
        <f>SUM(C71:C72)</f>
        <v>16224489129</v>
      </c>
      <c r="D70" s="42">
        <f>SUM(D71:D72)</f>
        <v>8542670957.6899996</v>
      </c>
      <c r="E70" s="42">
        <f>+C70-D70</f>
        <v>7681818171.3100004</v>
      </c>
      <c r="F70" s="14">
        <f>+D70/C70</f>
        <v>0.52652942658272339</v>
      </c>
      <c r="G70" s="42">
        <f>SUM(G71:G72)</f>
        <v>1600701415</v>
      </c>
      <c r="H70" s="14">
        <f t="shared" ref="H70:H76" si="24">+G70/C70</f>
        <v>9.8659588124649908E-2</v>
      </c>
      <c r="I70" s="42">
        <f t="shared" ref="I70:I76" si="25">+C70-G70</f>
        <v>14623787714</v>
      </c>
      <c r="J70" s="42">
        <f>SUM(J71:J72)</f>
        <v>1600046600</v>
      </c>
      <c r="K70" s="44">
        <f t="shared" ref="K70:K76" si="26">J70/C70</f>
        <v>9.8619228456324232E-2</v>
      </c>
      <c r="L70" s="42">
        <f t="shared" ref="L70:L76" si="27">C70-J70</f>
        <v>14624442529</v>
      </c>
      <c r="M70" s="14"/>
    </row>
    <row r="71" spans="2:14" ht="367.3" customHeight="1" thickBot="1" x14ac:dyDescent="0.3">
      <c r="B71" s="33" t="s">
        <v>94</v>
      </c>
      <c r="C71" s="51">
        <v>15621404570</v>
      </c>
      <c r="D71" s="52">
        <v>7941684058.6899996</v>
      </c>
      <c r="E71" s="36">
        <f t="shared" ref="E71:E72" si="28">+C71-D71</f>
        <v>7679720511.3100004</v>
      </c>
      <c r="F71" s="37">
        <f t="shared" ref="F71:F72" si="29">+D71/C71</f>
        <v>0.5083847629131597</v>
      </c>
      <c r="G71" s="52">
        <v>1580623903</v>
      </c>
      <c r="H71" s="38">
        <f t="shared" si="24"/>
        <v>0.10118321281016537</v>
      </c>
      <c r="I71" s="36">
        <f t="shared" si="25"/>
        <v>14040780667</v>
      </c>
      <c r="J71" s="34">
        <v>1579969088</v>
      </c>
      <c r="K71" s="39">
        <f t="shared" si="26"/>
        <v>0.10114129500456309</v>
      </c>
      <c r="L71" s="36">
        <f t="shared" si="27"/>
        <v>14041435482</v>
      </c>
      <c r="M71" s="13" t="s">
        <v>117</v>
      </c>
    </row>
    <row r="72" spans="2:14" ht="167.15" customHeight="1" thickBot="1" x14ac:dyDescent="0.3">
      <c r="B72" s="33" t="s">
        <v>95</v>
      </c>
      <c r="C72" s="51">
        <v>603084559</v>
      </c>
      <c r="D72" s="52">
        <v>600986899</v>
      </c>
      <c r="E72" s="36">
        <f t="shared" si="28"/>
        <v>2097660</v>
      </c>
      <c r="F72" s="37">
        <f t="shared" si="29"/>
        <v>0.9965217812847369</v>
      </c>
      <c r="G72" s="52">
        <v>20077512</v>
      </c>
      <c r="H72" s="38">
        <f t="shared" si="24"/>
        <v>3.3291371334877765E-2</v>
      </c>
      <c r="I72" s="36">
        <f t="shared" si="25"/>
        <v>583007047</v>
      </c>
      <c r="J72" s="34">
        <v>20077512</v>
      </c>
      <c r="K72" s="39">
        <f t="shared" si="26"/>
        <v>3.3291371334877765E-2</v>
      </c>
      <c r="L72" s="36">
        <f t="shared" si="27"/>
        <v>583007047</v>
      </c>
      <c r="M72" s="13" t="s">
        <v>119</v>
      </c>
    </row>
    <row r="73" spans="2:14" ht="66.45" customHeight="1" thickBot="1" x14ac:dyDescent="0.3">
      <c r="B73" s="41" t="s">
        <v>99</v>
      </c>
      <c r="C73" s="42">
        <f>SUM(C74:C75)</f>
        <v>10879453503</v>
      </c>
      <c r="D73" s="42">
        <f>SUM(D74:D75)</f>
        <v>6298276238</v>
      </c>
      <c r="E73" s="42">
        <f>+C73-D73</f>
        <v>4581177265</v>
      </c>
      <c r="F73" s="14">
        <f>+D73/C73</f>
        <v>0.57891476224088423</v>
      </c>
      <c r="G73" s="42">
        <f>SUM(G74:G75)</f>
        <v>1191673377</v>
      </c>
      <c r="H73" s="14">
        <f t="shared" si="24"/>
        <v>0.10953430488685825</v>
      </c>
      <c r="I73" s="42">
        <f t="shared" si="25"/>
        <v>9687780126</v>
      </c>
      <c r="J73" s="42">
        <f>SUM(J74:J75)</f>
        <v>1191673377</v>
      </c>
      <c r="K73" s="44">
        <f t="shared" si="26"/>
        <v>0.10953430488685825</v>
      </c>
      <c r="L73" s="42">
        <f t="shared" si="27"/>
        <v>9687780126</v>
      </c>
      <c r="M73" s="14"/>
    </row>
    <row r="74" spans="2:14" ht="248.15" customHeight="1" thickBot="1" x14ac:dyDescent="0.3">
      <c r="B74" s="33" t="s">
        <v>97</v>
      </c>
      <c r="C74" s="51">
        <v>5101334579</v>
      </c>
      <c r="D74" s="52">
        <v>2196183743</v>
      </c>
      <c r="E74" s="36">
        <f t="shared" ref="E74:E75" si="30">+C74-D74</f>
        <v>2905150836</v>
      </c>
      <c r="F74" s="37">
        <f t="shared" ref="F74:F75" si="31">+D74/C74</f>
        <v>0.43051160612768741</v>
      </c>
      <c r="G74" s="52">
        <v>274944729</v>
      </c>
      <c r="H74" s="38">
        <f t="shared" si="24"/>
        <v>5.3896627390767345E-2</v>
      </c>
      <c r="I74" s="36">
        <f t="shared" si="25"/>
        <v>4826389850</v>
      </c>
      <c r="J74" s="34">
        <v>274944729</v>
      </c>
      <c r="K74" s="39">
        <f t="shared" si="26"/>
        <v>5.3896627390767345E-2</v>
      </c>
      <c r="L74" s="36">
        <f t="shared" si="27"/>
        <v>4826389850</v>
      </c>
      <c r="M74" s="13" t="s">
        <v>118</v>
      </c>
    </row>
    <row r="75" spans="2:14" ht="282.45" customHeight="1" thickBot="1" x14ac:dyDescent="0.3">
      <c r="B75" s="33" t="s">
        <v>98</v>
      </c>
      <c r="C75" s="51">
        <v>5778118924</v>
      </c>
      <c r="D75" s="52">
        <v>4102092495</v>
      </c>
      <c r="E75" s="36">
        <f t="shared" si="30"/>
        <v>1676026429</v>
      </c>
      <c r="F75" s="37">
        <f t="shared" si="31"/>
        <v>0.70993562938996368</v>
      </c>
      <c r="G75" s="52">
        <v>916728648</v>
      </c>
      <c r="H75" s="38">
        <f t="shared" si="24"/>
        <v>0.15865520596889673</v>
      </c>
      <c r="I75" s="36">
        <f t="shared" si="25"/>
        <v>4861390276</v>
      </c>
      <c r="J75" s="34">
        <v>916728648</v>
      </c>
      <c r="K75" s="39">
        <f t="shared" si="26"/>
        <v>0.15865520596889673</v>
      </c>
      <c r="L75" s="36">
        <f t="shared" si="27"/>
        <v>4861390276</v>
      </c>
      <c r="M75" s="13" t="s">
        <v>120</v>
      </c>
    </row>
    <row r="76" spans="2:14" ht="45" customHeight="1" thickBot="1" x14ac:dyDescent="0.3">
      <c r="B76" s="41" t="s">
        <v>88</v>
      </c>
      <c r="C76" s="42">
        <f>C73+C70</f>
        <v>27103942632</v>
      </c>
      <c r="D76" s="42">
        <f>D73+D70</f>
        <v>14840947195.689999</v>
      </c>
      <c r="E76" s="43">
        <f>+C76-D76</f>
        <v>12262995436.310001</v>
      </c>
      <c r="F76" s="14">
        <f>D76/C76</f>
        <v>0.54755676682137688</v>
      </c>
      <c r="G76" s="42">
        <f>G73+G70</f>
        <v>2792374792</v>
      </c>
      <c r="H76" s="57">
        <f t="shared" si="24"/>
        <v>0.10302467172075587</v>
      </c>
      <c r="I76" s="43">
        <f t="shared" si="25"/>
        <v>24311567840</v>
      </c>
      <c r="J76" s="42">
        <f>J73+J70</f>
        <v>2791719977</v>
      </c>
      <c r="K76" s="44">
        <f t="shared" si="26"/>
        <v>0.10300051232044682</v>
      </c>
      <c r="L76" s="43">
        <f t="shared" si="27"/>
        <v>24312222655</v>
      </c>
      <c r="M76" s="1"/>
    </row>
    <row r="77" spans="2:14" ht="67" customHeight="1" thickBot="1" x14ac:dyDescent="0.3">
      <c r="B77" s="58" t="s">
        <v>89</v>
      </c>
      <c r="C77" s="59">
        <f>+C76+C68</f>
        <v>47301000000</v>
      </c>
      <c r="D77" s="59">
        <f>+D76+D68</f>
        <v>31857148341.879997</v>
      </c>
      <c r="E77" s="59">
        <f>+C77-D77</f>
        <v>15443851658.120003</v>
      </c>
      <c r="F77" s="60">
        <f>D77/C77</f>
        <v>0.67349841106699637</v>
      </c>
      <c r="G77" s="59">
        <f>+G76+G68</f>
        <v>7282532965.0900002</v>
      </c>
      <c r="H77" s="60">
        <f t="shared" ref="H77" si="32">+G77/C77</f>
        <v>0.15396150113295703</v>
      </c>
      <c r="I77" s="59">
        <f t="shared" ref="I77" si="33">+C77-G77</f>
        <v>40018467034.910004</v>
      </c>
      <c r="J77" s="59">
        <f>+J76+J68</f>
        <v>7217010364.0900002</v>
      </c>
      <c r="K77" s="61">
        <f t="shared" ref="K77" si="34">J77/C77</f>
        <v>0.15257627458383544</v>
      </c>
      <c r="L77" s="59">
        <f t="shared" ref="L77" si="35">C77-J77</f>
        <v>40083989635.910004</v>
      </c>
      <c r="M77" s="4"/>
    </row>
    <row r="78" spans="2:14" x14ac:dyDescent="0.25">
      <c r="B78" s="3" t="s">
        <v>121</v>
      </c>
    </row>
    <row r="79" spans="2:14" x14ac:dyDescent="0.25">
      <c r="B79" s="3" t="s">
        <v>122</v>
      </c>
    </row>
    <row r="82" spans="3:3" x14ac:dyDescent="0.25">
      <c r="C82" s="63"/>
    </row>
    <row r="83" spans="3:3" x14ac:dyDescent="0.25">
      <c r="C83" s="2"/>
    </row>
  </sheetData>
  <autoFilter ref="B6:N79" xr:uid="{5CC17C32-8077-4403-B275-93912E9C5163}"/>
  <mergeCells count="7">
    <mergeCell ref="B69:M69"/>
    <mergeCell ref="B1:M1"/>
    <mergeCell ref="B2:M2"/>
    <mergeCell ref="B3:M3"/>
    <mergeCell ref="B5:M5"/>
    <mergeCell ref="M7:M32"/>
    <mergeCell ref="M61:M62"/>
  </mergeCells>
  <printOptions horizontalCentered="1"/>
  <pageMargins left="0.70866141732283472" right="0.70866141732283472" top="0.74803149606299213" bottom="0.35433070866141736" header="0.31496062992125984" footer="0.31496062992125984"/>
  <pageSetup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AD734-E26F-4FA5-BBF3-40EA0FC4F36B}">
  <sheetPr>
    <tabColor theme="8" tint="0.39997558519241921"/>
  </sheetPr>
  <dimension ref="B1:N74"/>
  <sheetViews>
    <sheetView zoomScale="90" zoomScaleNormal="90" workbookViewId="0">
      <pane ySplit="6" topLeftCell="A59" activePane="bottomLeft" state="frozen"/>
      <selection activeCell="A6" sqref="A6"/>
      <selection pane="bottomLeft" activeCell="C75" sqref="C75"/>
    </sheetView>
  </sheetViews>
  <sheetFormatPr baseColWidth="10" defaultColWidth="27" defaultRowHeight="12" x14ac:dyDescent="0.25"/>
  <cols>
    <col min="1" max="1" width="2.61328125" style="3" customWidth="1"/>
    <col min="2" max="2" width="23.84375" style="3" customWidth="1"/>
    <col min="3" max="4" width="21.3828125" style="3" bestFit="1" customWidth="1"/>
    <col min="5" max="5" width="21.23046875" style="3" customWidth="1"/>
    <col min="6" max="6" width="12.765625" style="3" customWidth="1"/>
    <col min="7" max="7" width="20.61328125" style="3" customWidth="1"/>
    <col min="8" max="8" width="12.765625" style="3" customWidth="1"/>
    <col min="9" max="9" width="22.921875" style="3" customWidth="1"/>
    <col min="10" max="10" width="21.3828125" style="3" bestFit="1" customWidth="1"/>
    <col min="11" max="11" width="12.765625" style="3" customWidth="1"/>
    <col min="12" max="12" width="21.3828125" style="3" customWidth="1"/>
    <col min="13" max="13" width="102.3828125" style="62" customWidth="1"/>
    <col min="14" max="14" width="46.15234375" style="3" customWidth="1"/>
    <col min="15" max="16384" width="27" style="3"/>
  </cols>
  <sheetData>
    <row r="1" spans="2:13" ht="13.75" x14ac:dyDescent="0.3">
      <c r="B1" s="65" t="s">
        <v>0</v>
      </c>
      <c r="C1" s="66"/>
      <c r="D1" s="66"/>
      <c r="E1" s="66"/>
      <c r="F1" s="66"/>
      <c r="G1" s="66"/>
      <c r="H1" s="66"/>
      <c r="I1" s="66"/>
      <c r="J1" s="66"/>
      <c r="K1" s="66"/>
      <c r="L1" s="66"/>
      <c r="M1" s="67"/>
    </row>
    <row r="2" spans="2:13" ht="13.75" x14ac:dyDescent="0.3">
      <c r="B2" s="68" t="s">
        <v>1</v>
      </c>
      <c r="C2" s="69"/>
      <c r="D2" s="69"/>
      <c r="E2" s="69"/>
      <c r="F2" s="69"/>
      <c r="G2" s="69"/>
      <c r="H2" s="69"/>
      <c r="I2" s="69"/>
      <c r="J2" s="69"/>
      <c r="K2" s="69"/>
      <c r="L2" s="69"/>
      <c r="M2" s="70"/>
    </row>
    <row r="3" spans="2:13" ht="14.15" thickBot="1" x14ac:dyDescent="0.35">
      <c r="B3" s="71" t="s">
        <v>90</v>
      </c>
      <c r="C3" s="72"/>
      <c r="D3" s="72"/>
      <c r="E3" s="72"/>
      <c r="F3" s="72"/>
      <c r="G3" s="72"/>
      <c r="H3" s="72"/>
      <c r="I3" s="72"/>
      <c r="J3" s="72"/>
      <c r="K3" s="72"/>
      <c r="L3" s="72"/>
      <c r="M3" s="73"/>
    </row>
    <row r="4" spans="2:13" ht="12.9" thickBot="1" x14ac:dyDescent="0.35">
      <c r="B4" s="17"/>
      <c r="C4" s="18"/>
      <c r="D4" s="18"/>
      <c r="E4" s="18"/>
      <c r="F4" s="18"/>
      <c r="G4" s="18"/>
      <c r="H4" s="18"/>
      <c r="I4" s="18"/>
      <c r="J4" s="18"/>
      <c r="K4" s="18"/>
      <c r="L4" s="18"/>
      <c r="M4" s="19"/>
    </row>
    <row r="5" spans="2:13" ht="14.15" thickBot="1" x14ac:dyDescent="0.3">
      <c r="B5" s="74" t="s">
        <v>2</v>
      </c>
      <c r="C5" s="75"/>
      <c r="D5" s="75"/>
      <c r="E5" s="75"/>
      <c r="F5" s="75"/>
      <c r="G5" s="75"/>
      <c r="H5" s="75"/>
      <c r="I5" s="75"/>
      <c r="J5" s="75"/>
      <c r="K5" s="75"/>
      <c r="L5" s="75"/>
      <c r="M5" s="76"/>
    </row>
    <row r="6" spans="2:13" s="64" customFormat="1" ht="140.25" customHeight="1" thickBot="1" x14ac:dyDescent="0.3">
      <c r="B6" s="5" t="s">
        <v>3</v>
      </c>
      <c r="C6" s="5" t="s">
        <v>4</v>
      </c>
      <c r="D6" s="5" t="s">
        <v>5</v>
      </c>
      <c r="E6" s="5" t="s">
        <v>6</v>
      </c>
      <c r="F6" s="5" t="s">
        <v>114</v>
      </c>
      <c r="G6" s="5" t="s">
        <v>7</v>
      </c>
      <c r="H6" s="5" t="s">
        <v>115</v>
      </c>
      <c r="I6" s="5" t="s">
        <v>8</v>
      </c>
      <c r="J6" s="5" t="s">
        <v>9</v>
      </c>
      <c r="K6" s="5" t="s">
        <v>116</v>
      </c>
      <c r="L6" s="5" t="s">
        <v>10</v>
      </c>
      <c r="M6" s="5" t="s">
        <v>11</v>
      </c>
    </row>
    <row r="7" spans="2:13" ht="78.75" customHeight="1" thickBot="1" x14ac:dyDescent="0.3">
      <c r="B7" s="23" t="s">
        <v>12</v>
      </c>
      <c r="C7" s="24">
        <v>16149463000</v>
      </c>
      <c r="D7" s="25">
        <v>14649528000</v>
      </c>
      <c r="E7" s="24">
        <v>1499935000</v>
      </c>
      <c r="F7" s="26">
        <v>0.90712167952581457</v>
      </c>
      <c r="G7" s="25">
        <v>4033636125</v>
      </c>
      <c r="H7" s="26">
        <v>0.24976905578841849</v>
      </c>
      <c r="I7" s="24">
        <v>12115826875</v>
      </c>
      <c r="J7" s="24">
        <v>3973354939</v>
      </c>
      <c r="K7" s="27">
        <v>0.24603635049660785</v>
      </c>
      <c r="L7" s="24">
        <v>12176108061</v>
      </c>
      <c r="M7" s="6" t="s">
        <v>100</v>
      </c>
    </row>
    <row r="8" spans="2:13" ht="26.15" customHeight="1" thickBot="1" x14ac:dyDescent="0.3">
      <c r="B8" s="28" t="s">
        <v>13</v>
      </c>
      <c r="C8" s="29">
        <v>10057287000</v>
      </c>
      <c r="D8" s="29">
        <v>10057287000</v>
      </c>
      <c r="E8" s="29">
        <v>0</v>
      </c>
      <c r="F8" s="30">
        <v>1</v>
      </c>
      <c r="G8" s="31">
        <v>2733390502</v>
      </c>
      <c r="H8" s="10">
        <v>0.2717820921288216</v>
      </c>
      <c r="I8" s="29">
        <v>7323896498</v>
      </c>
      <c r="J8" s="29">
        <v>2733390502</v>
      </c>
      <c r="K8" s="32">
        <v>0.2717820921288216</v>
      </c>
      <c r="L8" s="29">
        <v>7323896498</v>
      </c>
      <c r="M8" s="7"/>
    </row>
    <row r="9" spans="2:13" ht="25.3" customHeight="1" thickBot="1" x14ac:dyDescent="0.3">
      <c r="B9" s="33" t="s">
        <v>14</v>
      </c>
      <c r="C9" s="34">
        <v>6974496666</v>
      </c>
      <c r="D9" s="35">
        <v>6974496666</v>
      </c>
      <c r="E9" s="36">
        <v>0</v>
      </c>
      <c r="F9" s="37">
        <v>1</v>
      </c>
      <c r="G9" s="35">
        <v>2289669948</v>
      </c>
      <c r="H9" s="38">
        <v>0.32829178328551228</v>
      </c>
      <c r="I9" s="36">
        <v>4684826718</v>
      </c>
      <c r="J9" s="34">
        <v>2289669948</v>
      </c>
      <c r="K9" s="39">
        <v>0.32829178328551228</v>
      </c>
      <c r="L9" s="36">
        <v>4684826718</v>
      </c>
      <c r="M9" s="8"/>
    </row>
    <row r="10" spans="2:13" ht="27.9" customHeight="1" thickBot="1" x14ac:dyDescent="0.3">
      <c r="B10" s="33" t="s">
        <v>15</v>
      </c>
      <c r="C10" s="34">
        <v>1208963822</v>
      </c>
      <c r="D10" s="35">
        <v>1208963822</v>
      </c>
      <c r="E10" s="36">
        <v>0</v>
      </c>
      <c r="F10" s="37">
        <v>1</v>
      </c>
      <c r="G10" s="35">
        <v>261987989</v>
      </c>
      <c r="H10" s="38">
        <v>0.21670457314974972</v>
      </c>
      <c r="I10" s="36">
        <v>946975833</v>
      </c>
      <c r="J10" s="34">
        <v>261987989</v>
      </c>
      <c r="K10" s="39">
        <v>0.21670457314974972</v>
      </c>
      <c r="L10" s="36">
        <v>946975833</v>
      </c>
      <c r="M10" s="8"/>
    </row>
    <row r="11" spans="2:13" ht="29.6" customHeight="1" thickBot="1" x14ac:dyDescent="0.3">
      <c r="B11" s="33" t="s">
        <v>16</v>
      </c>
      <c r="C11" s="34">
        <v>1770560</v>
      </c>
      <c r="D11" s="35">
        <v>1770560</v>
      </c>
      <c r="E11" s="36">
        <v>0</v>
      </c>
      <c r="F11" s="37">
        <v>1</v>
      </c>
      <c r="G11" s="35">
        <v>1556376</v>
      </c>
      <c r="H11" s="38">
        <v>0.87903036327489603</v>
      </c>
      <c r="I11" s="36">
        <v>214184</v>
      </c>
      <c r="J11" s="34">
        <v>1556376</v>
      </c>
      <c r="K11" s="39">
        <v>0.87903036327489603</v>
      </c>
      <c r="L11" s="36">
        <v>214184</v>
      </c>
      <c r="M11" s="8"/>
    </row>
    <row r="12" spans="2:13" ht="25.3" customHeight="1" thickBot="1" x14ac:dyDescent="0.3">
      <c r="B12" s="33" t="s">
        <v>17</v>
      </c>
      <c r="C12" s="34">
        <v>8555148</v>
      </c>
      <c r="D12" s="35">
        <v>8555148</v>
      </c>
      <c r="E12" s="36">
        <v>0</v>
      </c>
      <c r="F12" s="37">
        <v>1</v>
      </c>
      <c r="G12" s="35">
        <v>1657800</v>
      </c>
      <c r="H12" s="38">
        <v>0.1937780620510598</v>
      </c>
      <c r="I12" s="36">
        <v>6897348</v>
      </c>
      <c r="J12" s="34">
        <v>1657800</v>
      </c>
      <c r="K12" s="39">
        <v>0.1937780620510598</v>
      </c>
      <c r="L12" s="36">
        <v>6897348</v>
      </c>
      <c r="M12" s="8"/>
    </row>
    <row r="13" spans="2:13" ht="27" customHeight="1" thickBot="1" x14ac:dyDescent="0.3">
      <c r="B13" s="33" t="s">
        <v>18</v>
      </c>
      <c r="C13" s="34">
        <v>370844078</v>
      </c>
      <c r="D13" s="35">
        <v>370844078</v>
      </c>
      <c r="E13" s="36">
        <v>0</v>
      </c>
      <c r="F13" s="37">
        <v>1</v>
      </c>
      <c r="G13" s="35">
        <v>0</v>
      </c>
      <c r="H13" s="38">
        <v>0</v>
      </c>
      <c r="I13" s="36">
        <v>370844078</v>
      </c>
      <c r="J13" s="34">
        <v>0</v>
      </c>
      <c r="K13" s="39">
        <v>0</v>
      </c>
      <c r="L13" s="36">
        <v>370844078</v>
      </c>
      <c r="M13" s="8"/>
    </row>
    <row r="14" spans="2:13" ht="35.15" customHeight="1" thickBot="1" x14ac:dyDescent="0.3">
      <c r="B14" s="33" t="s">
        <v>19</v>
      </c>
      <c r="C14" s="34">
        <v>252510361</v>
      </c>
      <c r="D14" s="35">
        <v>252510361</v>
      </c>
      <c r="E14" s="36">
        <v>0</v>
      </c>
      <c r="F14" s="37">
        <v>1</v>
      </c>
      <c r="G14" s="35">
        <v>131127500</v>
      </c>
      <c r="H14" s="38">
        <v>0.51929552308548643</v>
      </c>
      <c r="I14" s="36">
        <v>121382861</v>
      </c>
      <c r="J14" s="34">
        <v>131127500</v>
      </c>
      <c r="K14" s="39">
        <v>0.51929552308548643</v>
      </c>
      <c r="L14" s="36">
        <v>121382861</v>
      </c>
      <c r="M14" s="8"/>
    </row>
    <row r="15" spans="2:13" ht="47.15" customHeight="1" thickBot="1" x14ac:dyDescent="0.3">
      <c r="B15" s="33" t="s">
        <v>20</v>
      </c>
      <c r="C15" s="34">
        <v>49067295</v>
      </c>
      <c r="D15" s="35">
        <v>49067295</v>
      </c>
      <c r="E15" s="36">
        <v>0</v>
      </c>
      <c r="F15" s="37">
        <v>1</v>
      </c>
      <c r="G15" s="35">
        <v>1835253</v>
      </c>
      <c r="H15" s="38">
        <v>3.7402775107125835E-2</v>
      </c>
      <c r="I15" s="36">
        <v>47232042</v>
      </c>
      <c r="J15" s="34">
        <v>1835253</v>
      </c>
      <c r="K15" s="39">
        <v>3.7402775107125835E-2</v>
      </c>
      <c r="L15" s="36">
        <v>47232042</v>
      </c>
      <c r="M15" s="8"/>
    </row>
    <row r="16" spans="2:13" ht="33" customHeight="1" thickBot="1" x14ac:dyDescent="0.3">
      <c r="B16" s="33" t="s">
        <v>21</v>
      </c>
      <c r="C16" s="34">
        <v>804783156</v>
      </c>
      <c r="D16" s="35">
        <v>804783156</v>
      </c>
      <c r="E16" s="36">
        <v>0</v>
      </c>
      <c r="F16" s="37">
        <v>1</v>
      </c>
      <c r="G16" s="35">
        <v>0</v>
      </c>
      <c r="H16" s="38">
        <v>0</v>
      </c>
      <c r="I16" s="36">
        <v>804783156</v>
      </c>
      <c r="J16" s="34">
        <v>0</v>
      </c>
      <c r="K16" s="39">
        <v>0</v>
      </c>
      <c r="L16" s="36">
        <v>804783156</v>
      </c>
      <c r="M16" s="8"/>
    </row>
    <row r="17" spans="2:13" ht="33" customHeight="1" thickBot="1" x14ac:dyDescent="0.3">
      <c r="B17" s="33" t="s">
        <v>22</v>
      </c>
      <c r="C17" s="34">
        <v>386295914</v>
      </c>
      <c r="D17" s="35">
        <v>386295914</v>
      </c>
      <c r="E17" s="36">
        <v>0</v>
      </c>
      <c r="F17" s="37">
        <v>1</v>
      </c>
      <c r="G17" s="35">
        <v>45555636</v>
      </c>
      <c r="H17" s="38">
        <v>0.11792937576864973</v>
      </c>
      <c r="I17" s="36">
        <v>340740278</v>
      </c>
      <c r="J17" s="34">
        <v>45555636</v>
      </c>
      <c r="K17" s="39">
        <v>0.11792937576864973</v>
      </c>
      <c r="L17" s="36">
        <v>340740278</v>
      </c>
      <c r="M17" s="8"/>
    </row>
    <row r="18" spans="2:13" ht="55.5" customHeight="1" thickBot="1" x14ac:dyDescent="0.3">
      <c r="B18" s="40" t="s">
        <v>23</v>
      </c>
      <c r="C18" s="29">
        <v>3672306000</v>
      </c>
      <c r="D18" s="31">
        <v>3672306000</v>
      </c>
      <c r="E18" s="29">
        <v>0</v>
      </c>
      <c r="F18" s="30">
        <v>1</v>
      </c>
      <c r="G18" s="31">
        <v>1073302170</v>
      </c>
      <c r="H18" s="10">
        <v>0.29226926350908666</v>
      </c>
      <c r="I18" s="29">
        <v>2599003830</v>
      </c>
      <c r="J18" s="29">
        <v>1013020984</v>
      </c>
      <c r="K18" s="32">
        <v>0.27585418644306875</v>
      </c>
      <c r="L18" s="29">
        <v>2659285016</v>
      </c>
      <c r="M18" s="8"/>
    </row>
    <row r="19" spans="2:13" ht="35.6" customHeight="1" thickBot="1" x14ac:dyDescent="0.3">
      <c r="B19" s="33" t="s">
        <v>24</v>
      </c>
      <c r="C19" s="34">
        <v>1068472526</v>
      </c>
      <c r="D19" s="35">
        <v>1068472526</v>
      </c>
      <c r="E19" s="36">
        <v>0</v>
      </c>
      <c r="F19" s="37">
        <v>1</v>
      </c>
      <c r="G19" s="35">
        <v>332407500</v>
      </c>
      <c r="H19" s="38">
        <v>0.31110533206166874</v>
      </c>
      <c r="I19" s="36">
        <v>736065026</v>
      </c>
      <c r="J19" s="34">
        <v>332407500</v>
      </c>
      <c r="K19" s="39">
        <v>0.31110533206166874</v>
      </c>
      <c r="L19" s="36">
        <v>736065026</v>
      </c>
      <c r="M19" s="8"/>
    </row>
    <row r="20" spans="2:13" ht="33.9" customHeight="1" thickBot="1" x14ac:dyDescent="0.3">
      <c r="B20" s="33" t="s">
        <v>25</v>
      </c>
      <c r="C20" s="34">
        <v>756834663</v>
      </c>
      <c r="D20" s="35">
        <v>756834663</v>
      </c>
      <c r="E20" s="36">
        <v>0</v>
      </c>
      <c r="F20" s="37">
        <v>1</v>
      </c>
      <c r="G20" s="35">
        <v>235894100</v>
      </c>
      <c r="H20" s="38">
        <v>0.31168511635678081</v>
      </c>
      <c r="I20" s="36">
        <v>520940563</v>
      </c>
      <c r="J20" s="34">
        <v>235894100</v>
      </c>
      <c r="K20" s="39">
        <v>0.31168511635678081</v>
      </c>
      <c r="L20" s="36">
        <v>520940563</v>
      </c>
      <c r="M20" s="8"/>
    </row>
    <row r="21" spans="2:13" ht="26.15" customHeight="1" thickBot="1" x14ac:dyDescent="0.3">
      <c r="B21" s="33" t="s">
        <v>26</v>
      </c>
      <c r="C21" s="34">
        <v>877420816</v>
      </c>
      <c r="D21" s="35">
        <v>877420816</v>
      </c>
      <c r="E21" s="36">
        <v>0</v>
      </c>
      <c r="F21" s="37">
        <v>1</v>
      </c>
      <c r="G21" s="35">
        <v>230244170</v>
      </c>
      <c r="H21" s="38">
        <v>0.26241019793631154</v>
      </c>
      <c r="I21" s="36">
        <v>647176646</v>
      </c>
      <c r="J21" s="34">
        <v>169962984</v>
      </c>
      <c r="K21" s="39">
        <v>0.19370749006711507</v>
      </c>
      <c r="L21" s="36">
        <v>707457832</v>
      </c>
      <c r="M21" s="8"/>
    </row>
    <row r="22" spans="2:13" ht="33.450000000000003" customHeight="1" thickBot="1" x14ac:dyDescent="0.3">
      <c r="B22" s="33" t="s">
        <v>27</v>
      </c>
      <c r="C22" s="34">
        <v>374648112</v>
      </c>
      <c r="D22" s="35">
        <v>374648112</v>
      </c>
      <c r="E22" s="36">
        <v>0</v>
      </c>
      <c r="F22" s="37">
        <v>1</v>
      </c>
      <c r="G22" s="35">
        <v>111663600</v>
      </c>
      <c r="H22" s="38">
        <v>0.2980492799066875</v>
      </c>
      <c r="I22" s="36">
        <v>262984512</v>
      </c>
      <c r="J22" s="34">
        <v>111663600</v>
      </c>
      <c r="K22" s="39">
        <v>0.2980492799066875</v>
      </c>
      <c r="L22" s="36">
        <v>262984512</v>
      </c>
      <c r="M22" s="8"/>
    </row>
    <row r="23" spans="2:13" ht="40.299999999999997" customHeight="1" thickBot="1" x14ac:dyDescent="0.3">
      <c r="B23" s="33" t="s">
        <v>28</v>
      </c>
      <c r="C23" s="34">
        <v>126619007</v>
      </c>
      <c r="D23" s="35">
        <v>126619007</v>
      </c>
      <c r="E23" s="36">
        <v>0</v>
      </c>
      <c r="F23" s="37">
        <v>1</v>
      </c>
      <c r="G23" s="35">
        <v>23502300</v>
      </c>
      <c r="H23" s="38">
        <v>0.18561431302332043</v>
      </c>
      <c r="I23" s="36">
        <v>103116707</v>
      </c>
      <c r="J23" s="34">
        <v>23502300</v>
      </c>
      <c r="K23" s="39">
        <v>0.18561431302332043</v>
      </c>
      <c r="L23" s="36">
        <v>103116707</v>
      </c>
      <c r="M23" s="8"/>
    </row>
    <row r="24" spans="2:13" ht="26.15" customHeight="1" thickBot="1" x14ac:dyDescent="0.3">
      <c r="B24" s="33" t="s">
        <v>29</v>
      </c>
      <c r="C24" s="34">
        <v>280986363</v>
      </c>
      <c r="D24" s="35">
        <v>280986363</v>
      </c>
      <c r="E24" s="36">
        <v>0</v>
      </c>
      <c r="F24" s="37">
        <v>1</v>
      </c>
      <c r="G24" s="35">
        <v>83753300</v>
      </c>
      <c r="H24" s="38">
        <v>0.29806891375721317</v>
      </c>
      <c r="I24" s="36">
        <v>197233063</v>
      </c>
      <c r="J24" s="34">
        <v>83753300</v>
      </c>
      <c r="K24" s="39">
        <v>0.29806891375721317</v>
      </c>
      <c r="L24" s="36">
        <v>197233063</v>
      </c>
      <c r="M24" s="8"/>
    </row>
    <row r="25" spans="2:13" ht="26.15" customHeight="1" thickBot="1" x14ac:dyDescent="0.3">
      <c r="B25" s="33" t="s">
        <v>30</v>
      </c>
      <c r="C25" s="34">
        <v>187324513</v>
      </c>
      <c r="D25" s="35">
        <v>187324513</v>
      </c>
      <c r="E25" s="36">
        <v>0</v>
      </c>
      <c r="F25" s="37">
        <v>1</v>
      </c>
      <c r="G25" s="35">
        <v>55837200</v>
      </c>
      <c r="H25" s="38">
        <v>0.29807737976075777</v>
      </c>
      <c r="I25" s="36">
        <v>131487313</v>
      </c>
      <c r="J25" s="34">
        <v>55837200</v>
      </c>
      <c r="K25" s="39">
        <v>0.29807737976075777</v>
      </c>
      <c r="L25" s="36">
        <v>131487313</v>
      </c>
      <c r="M25" s="8"/>
    </row>
    <row r="26" spans="2:13" ht="52.5" customHeight="1" thickBot="1" x14ac:dyDescent="0.3">
      <c r="B26" s="40" t="s">
        <v>31</v>
      </c>
      <c r="C26" s="29">
        <v>919935000</v>
      </c>
      <c r="D26" s="31">
        <v>919935000</v>
      </c>
      <c r="E26" s="29">
        <v>0</v>
      </c>
      <c r="F26" s="30">
        <v>1</v>
      </c>
      <c r="G26" s="31">
        <v>226943453</v>
      </c>
      <c r="H26" s="10">
        <v>0.24669509584916324</v>
      </c>
      <c r="I26" s="29">
        <v>692991547</v>
      </c>
      <c r="J26" s="29">
        <v>226943453</v>
      </c>
      <c r="K26" s="32">
        <v>0.24669509584916324</v>
      </c>
      <c r="L26" s="29">
        <v>692991547</v>
      </c>
      <c r="M26" s="8"/>
    </row>
    <row r="27" spans="2:13" ht="32.049999999999997" customHeight="1" thickBot="1" x14ac:dyDescent="0.3">
      <c r="B27" s="33" t="s">
        <v>32</v>
      </c>
      <c r="C27" s="34">
        <v>253744860</v>
      </c>
      <c r="D27" s="35">
        <v>253744860</v>
      </c>
      <c r="E27" s="36">
        <v>0</v>
      </c>
      <c r="F27" s="37">
        <v>1</v>
      </c>
      <c r="G27" s="35">
        <v>63620899</v>
      </c>
      <c r="H27" s="38">
        <v>0.25072783346232119</v>
      </c>
      <c r="I27" s="36">
        <v>190123961</v>
      </c>
      <c r="J27" s="34">
        <v>63620899</v>
      </c>
      <c r="K27" s="39">
        <v>0.25072783346232119</v>
      </c>
      <c r="L27" s="36">
        <v>190123961</v>
      </c>
      <c r="M27" s="8"/>
    </row>
    <row r="28" spans="2:13" ht="32.049999999999997" customHeight="1" thickBot="1" x14ac:dyDescent="0.3">
      <c r="B28" s="33" t="s">
        <v>33</v>
      </c>
      <c r="C28" s="34">
        <v>9536042</v>
      </c>
      <c r="D28" s="35">
        <v>9536042</v>
      </c>
      <c r="E28" s="36">
        <v>0</v>
      </c>
      <c r="F28" s="37">
        <v>1</v>
      </c>
      <c r="G28" s="35">
        <v>0</v>
      </c>
      <c r="H28" s="38">
        <v>0</v>
      </c>
      <c r="I28" s="36">
        <v>9536042</v>
      </c>
      <c r="J28" s="34">
        <v>0</v>
      </c>
      <c r="K28" s="39">
        <v>0</v>
      </c>
      <c r="L28" s="36">
        <v>9536042</v>
      </c>
      <c r="M28" s="8"/>
    </row>
    <row r="29" spans="2:13" ht="32.049999999999997" customHeight="1" thickBot="1" x14ac:dyDescent="0.3">
      <c r="B29" s="33" t="s">
        <v>34</v>
      </c>
      <c r="C29" s="34">
        <v>40696186</v>
      </c>
      <c r="D29" s="35">
        <v>40696186</v>
      </c>
      <c r="E29" s="36">
        <v>0</v>
      </c>
      <c r="F29" s="37">
        <v>1</v>
      </c>
      <c r="G29" s="35">
        <v>5434785</v>
      </c>
      <c r="H29" s="38">
        <v>0.13354531552416238</v>
      </c>
      <c r="I29" s="36">
        <v>35261401</v>
      </c>
      <c r="J29" s="34">
        <v>5434785</v>
      </c>
      <c r="K29" s="39">
        <v>0.13354531552416238</v>
      </c>
      <c r="L29" s="36">
        <v>35261401</v>
      </c>
      <c r="M29" s="8"/>
    </row>
    <row r="30" spans="2:13" ht="32.049999999999997" customHeight="1" thickBot="1" x14ac:dyDescent="0.3">
      <c r="B30" s="33" t="s">
        <v>35</v>
      </c>
      <c r="C30" s="34">
        <v>258513024</v>
      </c>
      <c r="D30" s="35">
        <v>258513024</v>
      </c>
      <c r="E30" s="36">
        <v>0</v>
      </c>
      <c r="F30" s="37">
        <v>1</v>
      </c>
      <c r="G30" s="35">
        <v>85499666</v>
      </c>
      <c r="H30" s="38">
        <v>0.33073639647648856</v>
      </c>
      <c r="I30" s="36">
        <v>173013358</v>
      </c>
      <c r="J30" s="34">
        <v>85499666</v>
      </c>
      <c r="K30" s="39">
        <v>0.33073639647648856</v>
      </c>
      <c r="L30" s="36">
        <v>173013358</v>
      </c>
      <c r="M30" s="8"/>
    </row>
    <row r="31" spans="2:13" ht="32.049999999999997" customHeight="1" thickBot="1" x14ac:dyDescent="0.3">
      <c r="B31" s="33" t="s">
        <v>36</v>
      </c>
      <c r="C31" s="34">
        <v>216956232</v>
      </c>
      <c r="D31" s="35">
        <v>216956232</v>
      </c>
      <c r="E31" s="36">
        <v>0</v>
      </c>
      <c r="F31" s="37">
        <v>1</v>
      </c>
      <c r="G31" s="35">
        <v>72388103</v>
      </c>
      <c r="H31" s="38">
        <v>0.33365302454183476</v>
      </c>
      <c r="I31" s="36">
        <v>144568129</v>
      </c>
      <c r="J31" s="34">
        <v>72388103</v>
      </c>
      <c r="K31" s="39">
        <v>0.33365302454183476</v>
      </c>
      <c r="L31" s="36">
        <v>144568129</v>
      </c>
      <c r="M31" s="8"/>
    </row>
    <row r="32" spans="2:13" ht="32.049999999999997" customHeight="1" thickBot="1" x14ac:dyDescent="0.3">
      <c r="B32" s="33" t="s">
        <v>37</v>
      </c>
      <c r="C32" s="34">
        <v>140488656</v>
      </c>
      <c r="D32" s="35">
        <v>140488656</v>
      </c>
      <c r="E32" s="36">
        <v>0</v>
      </c>
      <c r="F32" s="37">
        <v>1</v>
      </c>
      <c r="G32" s="35">
        <v>0</v>
      </c>
      <c r="H32" s="38">
        <v>0</v>
      </c>
      <c r="I32" s="36">
        <v>140488656</v>
      </c>
      <c r="J32" s="34">
        <v>0</v>
      </c>
      <c r="K32" s="39">
        <v>0</v>
      </c>
      <c r="L32" s="36">
        <v>140488656</v>
      </c>
      <c r="M32" s="9"/>
    </row>
    <row r="33" spans="2:14" ht="43.5" customHeight="1" thickBot="1" x14ac:dyDescent="0.3">
      <c r="B33" s="40" t="s">
        <v>38</v>
      </c>
      <c r="C33" s="29">
        <v>1499935000</v>
      </c>
      <c r="D33" s="31">
        <v>0</v>
      </c>
      <c r="E33" s="29">
        <v>1499935000</v>
      </c>
      <c r="F33" s="30">
        <v>0</v>
      </c>
      <c r="G33" s="31">
        <v>0</v>
      </c>
      <c r="H33" s="10">
        <v>0</v>
      </c>
      <c r="I33" s="29">
        <v>1499935000</v>
      </c>
      <c r="J33" s="29">
        <v>0</v>
      </c>
      <c r="K33" s="32">
        <v>0</v>
      </c>
      <c r="L33" s="29">
        <v>1499935000</v>
      </c>
      <c r="M33" s="10" t="s">
        <v>39</v>
      </c>
    </row>
    <row r="34" spans="2:14" ht="36" customHeight="1" thickBot="1" x14ac:dyDescent="0.3">
      <c r="B34" s="41" t="s">
        <v>40</v>
      </c>
      <c r="C34" s="42">
        <v>3598705000</v>
      </c>
      <c r="D34" s="43">
        <v>2232073757.8600001</v>
      </c>
      <c r="E34" s="42">
        <v>1356226242.1399999</v>
      </c>
      <c r="F34" s="14">
        <v>0.62024360370188725</v>
      </c>
      <c r="G34" s="43">
        <v>376557959.75999999</v>
      </c>
      <c r="H34" s="14">
        <v>0.10463707354728992</v>
      </c>
      <c r="I34" s="42">
        <v>3222147040.2399998</v>
      </c>
      <c r="J34" s="42">
        <v>371971359.75999999</v>
      </c>
      <c r="K34" s="44">
        <v>0.10336255952071648</v>
      </c>
      <c r="L34" s="42">
        <v>3226733640.2399998</v>
      </c>
      <c r="M34" s="11"/>
      <c r="N34" s="45"/>
    </row>
    <row r="35" spans="2:14" ht="32.6" customHeight="1" thickBot="1" x14ac:dyDescent="0.3">
      <c r="B35" s="33" t="s">
        <v>41</v>
      </c>
      <c r="C35" s="46">
        <v>10405000</v>
      </c>
      <c r="D35" s="47">
        <v>0</v>
      </c>
      <c r="E35" s="48">
        <v>10405000</v>
      </c>
      <c r="F35" s="37">
        <v>0</v>
      </c>
      <c r="G35" s="47">
        <v>0</v>
      </c>
      <c r="H35" s="49">
        <v>0</v>
      </c>
      <c r="I35" s="36">
        <v>10405000</v>
      </c>
      <c r="J35" s="34">
        <v>0</v>
      </c>
      <c r="K35" s="39">
        <v>0</v>
      </c>
      <c r="L35" s="36">
        <v>10405000</v>
      </c>
      <c r="M35" s="12" t="s">
        <v>42</v>
      </c>
    </row>
    <row r="36" spans="2:14" ht="55.3" customHeight="1" thickBot="1" x14ac:dyDescent="0.3">
      <c r="B36" s="33" t="s">
        <v>91</v>
      </c>
      <c r="C36" s="46">
        <v>24269612.879999999</v>
      </c>
      <c r="D36" s="47">
        <v>16700312.880000001</v>
      </c>
      <c r="E36" s="48">
        <v>7569299.9999999981</v>
      </c>
      <c r="F36" s="37">
        <v>0.68811616248573637</v>
      </c>
      <c r="G36" s="47">
        <v>128700</v>
      </c>
      <c r="H36" s="49">
        <v>5.3029276007141657E-3</v>
      </c>
      <c r="I36" s="36">
        <v>24140912.879999999</v>
      </c>
      <c r="J36" s="34">
        <v>0</v>
      </c>
      <c r="K36" s="39">
        <v>0</v>
      </c>
      <c r="L36" s="36">
        <v>24269612.879999999</v>
      </c>
      <c r="M36" s="12" t="s">
        <v>43</v>
      </c>
    </row>
    <row r="37" spans="2:14" ht="70.75" customHeight="1" thickBot="1" x14ac:dyDescent="0.3">
      <c r="B37" s="33" t="s">
        <v>44</v>
      </c>
      <c r="C37" s="46">
        <v>18000000</v>
      </c>
      <c r="D37" s="47">
        <v>12210035</v>
      </c>
      <c r="E37" s="36">
        <v>5789965</v>
      </c>
      <c r="F37" s="37">
        <v>0.6783352777777778</v>
      </c>
      <c r="G37" s="47">
        <v>2025596.27</v>
      </c>
      <c r="H37" s="38">
        <v>0.11253312611111112</v>
      </c>
      <c r="I37" s="36">
        <v>15974403.73</v>
      </c>
      <c r="J37" s="34">
        <v>2025596.27</v>
      </c>
      <c r="K37" s="39">
        <v>0.11253312611111112</v>
      </c>
      <c r="L37" s="36">
        <v>15974403.73</v>
      </c>
      <c r="M37" s="12" t="s">
        <v>45</v>
      </c>
    </row>
    <row r="38" spans="2:14" ht="69.45" customHeight="1" thickBot="1" x14ac:dyDescent="0.3">
      <c r="B38" s="33" t="s">
        <v>46</v>
      </c>
      <c r="C38" s="46">
        <v>400000</v>
      </c>
      <c r="D38" s="47">
        <v>0</v>
      </c>
      <c r="E38" s="36">
        <v>400000</v>
      </c>
      <c r="F38" s="37">
        <v>0</v>
      </c>
      <c r="G38" s="47">
        <v>0</v>
      </c>
      <c r="H38" s="38">
        <v>0</v>
      </c>
      <c r="I38" s="36">
        <v>400000</v>
      </c>
      <c r="J38" s="34">
        <v>0</v>
      </c>
      <c r="K38" s="39">
        <v>0</v>
      </c>
      <c r="L38" s="36">
        <v>400000</v>
      </c>
      <c r="M38" s="12" t="s">
        <v>47</v>
      </c>
    </row>
    <row r="39" spans="2:14" ht="33.9" customHeight="1" thickBot="1" x14ac:dyDescent="0.3">
      <c r="B39" s="33" t="s">
        <v>48</v>
      </c>
      <c r="C39" s="46">
        <v>772000</v>
      </c>
      <c r="D39" s="47">
        <v>77200</v>
      </c>
      <c r="E39" s="36">
        <v>694800</v>
      </c>
      <c r="F39" s="37">
        <v>0.1</v>
      </c>
      <c r="G39" s="47">
        <v>77200</v>
      </c>
      <c r="H39" s="38">
        <v>0.1</v>
      </c>
      <c r="I39" s="36"/>
      <c r="J39" s="34">
        <v>0</v>
      </c>
      <c r="K39" s="39">
        <v>0</v>
      </c>
      <c r="L39" s="36">
        <v>772000</v>
      </c>
      <c r="M39" s="12" t="s">
        <v>101</v>
      </c>
    </row>
    <row r="40" spans="2:14" ht="44.6" customHeight="1" thickBot="1" x14ac:dyDescent="0.3">
      <c r="B40" s="33" t="s">
        <v>49</v>
      </c>
      <c r="C40" s="46">
        <v>348750000</v>
      </c>
      <c r="D40" s="47">
        <v>4800000</v>
      </c>
      <c r="E40" s="36">
        <v>343950000</v>
      </c>
      <c r="F40" s="37">
        <v>1.3763440860215054E-2</v>
      </c>
      <c r="G40" s="47">
        <v>3600000</v>
      </c>
      <c r="H40" s="49">
        <v>1.032258064516129E-2</v>
      </c>
      <c r="I40" s="36"/>
      <c r="J40" s="34">
        <v>300000</v>
      </c>
      <c r="K40" s="39">
        <v>8.6021505376344086E-4</v>
      </c>
      <c r="L40" s="36">
        <v>348450000</v>
      </c>
      <c r="M40" s="12" t="s">
        <v>102</v>
      </c>
    </row>
    <row r="41" spans="2:14" ht="30.45" customHeight="1" thickBot="1" x14ac:dyDescent="0.3">
      <c r="B41" s="33" t="s">
        <v>50</v>
      </c>
      <c r="C41" s="46">
        <v>70000000</v>
      </c>
      <c r="D41" s="47">
        <v>0</v>
      </c>
      <c r="E41" s="36">
        <v>70000000</v>
      </c>
      <c r="F41" s="37">
        <v>0</v>
      </c>
      <c r="G41" s="47">
        <v>0</v>
      </c>
      <c r="H41" s="49">
        <v>0</v>
      </c>
      <c r="I41" s="36"/>
      <c r="J41" s="34">
        <v>0</v>
      </c>
      <c r="K41" s="39">
        <v>0</v>
      </c>
      <c r="L41" s="36">
        <v>70000000</v>
      </c>
      <c r="M41" s="12" t="s">
        <v>51</v>
      </c>
    </row>
    <row r="42" spans="2:14" ht="45" customHeight="1" thickBot="1" x14ac:dyDescent="0.3">
      <c r="B42" s="33" t="s">
        <v>52</v>
      </c>
      <c r="C42" s="46">
        <v>113051000</v>
      </c>
      <c r="D42" s="47">
        <v>51985826.829999998</v>
      </c>
      <c r="E42" s="36">
        <v>61065173.170000002</v>
      </c>
      <c r="F42" s="37">
        <v>0.45984402464374485</v>
      </c>
      <c r="G42" s="47">
        <v>4856893.43</v>
      </c>
      <c r="H42" s="49">
        <v>4.2961967872906917E-2</v>
      </c>
      <c r="I42" s="36"/>
      <c r="J42" s="34">
        <v>3991793.43</v>
      </c>
      <c r="K42" s="39">
        <v>3.5309669352769989E-2</v>
      </c>
      <c r="L42" s="36">
        <v>109059206.56999999</v>
      </c>
      <c r="M42" s="12" t="s">
        <v>103</v>
      </c>
    </row>
    <row r="43" spans="2:14" ht="63" customHeight="1" thickBot="1" x14ac:dyDescent="0.3">
      <c r="B43" s="33" t="s">
        <v>53</v>
      </c>
      <c r="C43" s="46">
        <v>420321875</v>
      </c>
      <c r="D43" s="47">
        <v>310047479</v>
      </c>
      <c r="E43" s="36">
        <v>110274396</v>
      </c>
      <c r="F43" s="37">
        <v>0.7376429765878828</v>
      </c>
      <c r="G43" s="47">
        <v>4205022</v>
      </c>
      <c r="H43" s="49">
        <v>1.0004290164531646E-2</v>
      </c>
      <c r="I43" s="36"/>
      <c r="J43" s="34">
        <v>4205022</v>
      </c>
      <c r="K43" s="39">
        <v>1.0004290164531646E-2</v>
      </c>
      <c r="L43" s="36">
        <v>416116853</v>
      </c>
      <c r="M43" s="13" t="s">
        <v>54</v>
      </c>
    </row>
    <row r="44" spans="2:14" ht="42.9" customHeight="1" thickBot="1" x14ac:dyDescent="0.3">
      <c r="B44" s="33" t="s">
        <v>55</v>
      </c>
      <c r="C44" s="46">
        <v>13500000</v>
      </c>
      <c r="D44" s="47">
        <v>12000000</v>
      </c>
      <c r="E44" s="48">
        <v>1500000</v>
      </c>
      <c r="F44" s="50">
        <v>0.88888888888888884</v>
      </c>
      <c r="G44" s="47">
        <v>0</v>
      </c>
      <c r="H44" s="49">
        <v>0</v>
      </c>
      <c r="I44" s="36">
        <v>13500000</v>
      </c>
      <c r="J44" s="34">
        <v>0</v>
      </c>
      <c r="K44" s="39">
        <v>0</v>
      </c>
      <c r="L44" s="36">
        <v>13500000</v>
      </c>
      <c r="M44" s="13" t="s">
        <v>56</v>
      </c>
    </row>
    <row r="45" spans="2:14" ht="36.450000000000003" customHeight="1" thickBot="1" x14ac:dyDescent="0.3">
      <c r="B45" s="33" t="s">
        <v>57</v>
      </c>
      <c r="C45" s="46">
        <v>63018000</v>
      </c>
      <c r="D45" s="47">
        <v>57288588</v>
      </c>
      <c r="E45" s="48">
        <v>5729412</v>
      </c>
      <c r="F45" s="37">
        <v>0.90908292868704177</v>
      </c>
      <c r="G45" s="47">
        <v>8667686</v>
      </c>
      <c r="H45" s="38">
        <v>0.13754301945475897</v>
      </c>
      <c r="I45" s="36">
        <v>54350314</v>
      </c>
      <c r="J45" s="34">
        <v>8667686</v>
      </c>
      <c r="K45" s="39">
        <v>0.13754301945475897</v>
      </c>
      <c r="L45" s="36">
        <v>54350314</v>
      </c>
      <c r="M45" s="13" t="s">
        <v>58</v>
      </c>
    </row>
    <row r="46" spans="2:14" ht="69.900000000000006" customHeight="1" thickBot="1" x14ac:dyDescent="0.3">
      <c r="B46" s="33" t="s">
        <v>59</v>
      </c>
      <c r="C46" s="46">
        <v>107144160</v>
      </c>
      <c r="D46" s="47">
        <v>107144160</v>
      </c>
      <c r="E46" s="48">
        <v>0</v>
      </c>
      <c r="F46" s="50">
        <v>1</v>
      </c>
      <c r="G46" s="47">
        <v>40368589</v>
      </c>
      <c r="H46" s="49">
        <v>0.3767689158233169</v>
      </c>
      <c r="I46" s="36">
        <v>66775571</v>
      </c>
      <c r="J46" s="34">
        <v>40368589</v>
      </c>
      <c r="K46" s="39">
        <v>0.3767689158233169</v>
      </c>
      <c r="L46" s="36">
        <v>66775571</v>
      </c>
      <c r="M46" s="13" t="s">
        <v>60</v>
      </c>
    </row>
    <row r="47" spans="2:14" ht="151.75" customHeight="1" thickBot="1" x14ac:dyDescent="0.3">
      <c r="B47" s="33" t="s">
        <v>61</v>
      </c>
      <c r="C47" s="46">
        <v>443722125</v>
      </c>
      <c r="D47" s="47">
        <v>157479865</v>
      </c>
      <c r="E47" s="48">
        <v>286242260</v>
      </c>
      <c r="F47" s="37">
        <v>0.3549064969433291</v>
      </c>
      <c r="G47" s="47">
        <v>135364</v>
      </c>
      <c r="H47" s="38">
        <v>3.0506479702809502E-4</v>
      </c>
      <c r="I47" s="36">
        <v>443586761</v>
      </c>
      <c r="J47" s="34">
        <v>125664</v>
      </c>
      <c r="K47" s="39">
        <v>2.832042688878766E-4</v>
      </c>
      <c r="L47" s="36">
        <v>443596461</v>
      </c>
      <c r="M47" s="13" t="s">
        <v>104</v>
      </c>
    </row>
    <row r="48" spans="2:14" ht="30.45" customHeight="1" thickBot="1" x14ac:dyDescent="0.3">
      <c r="B48" s="33" t="s">
        <v>62</v>
      </c>
      <c r="C48" s="51">
        <v>202485000</v>
      </c>
      <c r="D48" s="52">
        <v>202485000</v>
      </c>
      <c r="E48" s="48">
        <v>0</v>
      </c>
      <c r="F48" s="37">
        <v>1</v>
      </c>
      <c r="G48" s="52">
        <v>51416000</v>
      </c>
      <c r="H48" s="38">
        <v>0.2539249820974393</v>
      </c>
      <c r="I48" s="36">
        <v>151069000</v>
      </c>
      <c r="J48" s="34">
        <v>51416000</v>
      </c>
      <c r="K48" s="39">
        <v>0.2539249820974393</v>
      </c>
      <c r="L48" s="36">
        <v>151069000</v>
      </c>
      <c r="M48" s="13" t="s">
        <v>63</v>
      </c>
    </row>
    <row r="49" spans="2:13" ht="43.75" customHeight="1" thickBot="1" x14ac:dyDescent="0.3">
      <c r="B49" s="33" t="s">
        <v>64</v>
      </c>
      <c r="C49" s="51">
        <v>61715798.049999997</v>
      </c>
      <c r="D49" s="52">
        <v>61715798.049999997</v>
      </c>
      <c r="E49" s="48">
        <v>0</v>
      </c>
      <c r="F49" s="37">
        <v>1</v>
      </c>
      <c r="G49" s="52">
        <v>15428952</v>
      </c>
      <c r="H49" s="38">
        <v>0.25000004030572526</v>
      </c>
      <c r="I49" s="36">
        <v>46286846.049999997</v>
      </c>
      <c r="J49" s="34">
        <v>15428952</v>
      </c>
      <c r="K49" s="39">
        <v>0.25000004030572526</v>
      </c>
      <c r="L49" s="36">
        <v>46286846.049999997</v>
      </c>
      <c r="M49" s="12" t="s">
        <v>65</v>
      </c>
    </row>
    <row r="50" spans="2:13" ht="89.15" customHeight="1" thickBot="1" x14ac:dyDescent="0.3">
      <c r="B50" s="33" t="s">
        <v>92</v>
      </c>
      <c r="C50" s="51">
        <v>5305000</v>
      </c>
      <c r="D50" s="52">
        <v>4463083</v>
      </c>
      <c r="E50" s="48">
        <v>841917</v>
      </c>
      <c r="F50" s="37">
        <v>0.84129745523091426</v>
      </c>
      <c r="G50" s="52">
        <v>357000</v>
      </c>
      <c r="H50" s="38">
        <v>6.7295004712535342E-2</v>
      </c>
      <c r="I50" s="36">
        <v>4948000</v>
      </c>
      <c r="J50" s="34">
        <v>357000</v>
      </c>
      <c r="K50" s="39">
        <v>6.7295004712535342E-2</v>
      </c>
      <c r="L50" s="36">
        <v>4948000</v>
      </c>
      <c r="M50" s="12" t="s">
        <v>105</v>
      </c>
    </row>
    <row r="51" spans="2:13" ht="69.900000000000006" customHeight="1" thickBot="1" x14ac:dyDescent="0.3">
      <c r="B51" s="33" t="s">
        <v>66</v>
      </c>
      <c r="C51" s="51">
        <v>73854720</v>
      </c>
      <c r="D51" s="52">
        <v>73854720</v>
      </c>
      <c r="E51" s="48">
        <v>0</v>
      </c>
      <c r="F51" s="50">
        <v>1</v>
      </c>
      <c r="G51" s="52">
        <v>14713939.779999999</v>
      </c>
      <c r="H51" s="38">
        <v>0.19922815738790967</v>
      </c>
      <c r="I51" s="36">
        <v>59140780.219999999</v>
      </c>
      <c r="J51" s="34">
        <v>14713939.779999999</v>
      </c>
      <c r="K51" s="39">
        <v>0.19922815738790967</v>
      </c>
      <c r="L51" s="36">
        <v>59140780.219999999</v>
      </c>
      <c r="M51" s="12" t="s">
        <v>67</v>
      </c>
    </row>
    <row r="52" spans="2:13" ht="57.9" customHeight="1" thickBot="1" x14ac:dyDescent="0.3">
      <c r="B52" s="33" t="s">
        <v>68</v>
      </c>
      <c r="C52" s="51">
        <v>1211367869.0699999</v>
      </c>
      <c r="D52" s="52">
        <v>1009271817.1</v>
      </c>
      <c r="E52" s="48">
        <v>202096051.96999991</v>
      </c>
      <c r="F52" s="37">
        <v>0.83316706912066729</v>
      </c>
      <c r="G52" s="52">
        <v>207756466.28</v>
      </c>
      <c r="H52" s="38">
        <v>0.17150567683415632</v>
      </c>
      <c r="I52" s="36">
        <v>1003611402.79</v>
      </c>
      <c r="J52" s="34">
        <v>207756466.28</v>
      </c>
      <c r="K52" s="39">
        <v>0.17150567683415632</v>
      </c>
      <c r="L52" s="36">
        <v>1003611402.79</v>
      </c>
      <c r="M52" s="12" t="s">
        <v>106</v>
      </c>
    </row>
    <row r="53" spans="2:13" ht="78" customHeight="1" thickBot="1" x14ac:dyDescent="0.3">
      <c r="B53" s="33" t="s">
        <v>69</v>
      </c>
      <c r="C53" s="51">
        <v>108500000</v>
      </c>
      <c r="D53" s="52">
        <v>38500000</v>
      </c>
      <c r="E53" s="48">
        <v>70000000</v>
      </c>
      <c r="F53" s="37">
        <v>0.35483870967741937</v>
      </c>
      <c r="G53" s="52">
        <v>0</v>
      </c>
      <c r="H53" s="38">
        <v>0</v>
      </c>
      <c r="I53" s="36">
        <v>108500000</v>
      </c>
      <c r="J53" s="34">
        <v>0</v>
      </c>
      <c r="K53" s="39">
        <v>0</v>
      </c>
      <c r="L53" s="36">
        <v>108500000</v>
      </c>
      <c r="M53" s="13" t="s">
        <v>107</v>
      </c>
    </row>
    <row r="54" spans="2:13" ht="91.3" customHeight="1" thickBot="1" x14ac:dyDescent="0.3">
      <c r="B54" s="33" t="s">
        <v>70</v>
      </c>
      <c r="C54" s="51">
        <v>15772000</v>
      </c>
      <c r="D54" s="52">
        <v>15077200</v>
      </c>
      <c r="E54" s="48">
        <v>694800</v>
      </c>
      <c r="F54" s="37">
        <v>0.95594724828810551</v>
      </c>
      <c r="G54" s="52">
        <v>2008000</v>
      </c>
      <c r="H54" s="38">
        <v>0.12731422774537154</v>
      </c>
      <c r="I54" s="36">
        <v>13764000</v>
      </c>
      <c r="J54" s="34">
        <v>1930800</v>
      </c>
      <c r="K54" s="39">
        <v>0.12241947755516104</v>
      </c>
      <c r="L54" s="36">
        <v>13841200</v>
      </c>
      <c r="M54" s="13" t="s">
        <v>71</v>
      </c>
    </row>
    <row r="55" spans="2:13" ht="55.3" customHeight="1" thickBot="1" x14ac:dyDescent="0.3">
      <c r="B55" s="33" t="s">
        <v>72</v>
      </c>
      <c r="C55" s="51">
        <v>10000000</v>
      </c>
      <c r="D55" s="52">
        <v>9978955</v>
      </c>
      <c r="E55" s="48">
        <v>21045</v>
      </c>
      <c r="F55" s="37">
        <v>0.99789550000000005</v>
      </c>
      <c r="G55" s="52">
        <v>0</v>
      </c>
      <c r="H55" s="38">
        <v>0</v>
      </c>
      <c r="I55" s="36">
        <v>10000000</v>
      </c>
      <c r="J55" s="34">
        <v>0</v>
      </c>
      <c r="K55" s="39">
        <v>0</v>
      </c>
      <c r="L55" s="36">
        <v>10000000</v>
      </c>
      <c r="M55" s="12" t="s">
        <v>108</v>
      </c>
    </row>
    <row r="56" spans="2:13" ht="102" customHeight="1" thickBot="1" x14ac:dyDescent="0.3">
      <c r="B56" s="33" t="s">
        <v>73</v>
      </c>
      <c r="C56" s="51">
        <v>6667840</v>
      </c>
      <c r="D56" s="52">
        <v>6667840</v>
      </c>
      <c r="E56" s="48">
        <v>0</v>
      </c>
      <c r="F56" s="50">
        <v>1</v>
      </c>
      <c r="G56" s="52">
        <v>1322941</v>
      </c>
      <c r="H56" s="49">
        <v>0.1984062305034314</v>
      </c>
      <c r="I56" s="36">
        <v>5344899</v>
      </c>
      <c r="J56" s="34">
        <v>1322941</v>
      </c>
      <c r="K56" s="39">
        <v>0.1984062305034314</v>
      </c>
      <c r="L56" s="36">
        <v>5344899</v>
      </c>
      <c r="M56" s="13" t="s">
        <v>109</v>
      </c>
    </row>
    <row r="57" spans="2:13" ht="40.299999999999997" customHeight="1" thickBot="1" x14ac:dyDescent="0.3">
      <c r="B57" s="33" t="s">
        <v>93</v>
      </c>
      <c r="C57" s="51">
        <v>61905000</v>
      </c>
      <c r="D57" s="52">
        <v>60628657</v>
      </c>
      <c r="E57" s="48">
        <v>1276343</v>
      </c>
      <c r="F57" s="37">
        <v>0.9793822308375737</v>
      </c>
      <c r="G57" s="52">
        <v>0</v>
      </c>
      <c r="H57" s="38">
        <v>0</v>
      </c>
      <c r="I57" s="36">
        <v>61905000</v>
      </c>
      <c r="J57" s="34">
        <v>0</v>
      </c>
      <c r="K57" s="39">
        <v>0</v>
      </c>
      <c r="L57" s="36">
        <v>61905000</v>
      </c>
      <c r="M57" s="13" t="s">
        <v>110</v>
      </c>
    </row>
    <row r="58" spans="2:13" ht="36" customHeight="1" thickBot="1" x14ac:dyDescent="0.3">
      <c r="B58" s="33" t="s">
        <v>74</v>
      </c>
      <c r="C58" s="51">
        <v>10399000</v>
      </c>
      <c r="D58" s="52">
        <v>128700</v>
      </c>
      <c r="E58" s="48">
        <v>10270300</v>
      </c>
      <c r="F58" s="37">
        <v>1.2376190018270988E-2</v>
      </c>
      <c r="G58" s="52">
        <v>128700</v>
      </c>
      <c r="H58" s="38">
        <v>1.2376190018270988E-2</v>
      </c>
      <c r="I58" s="36">
        <v>10270300</v>
      </c>
      <c r="J58" s="34">
        <v>0</v>
      </c>
      <c r="K58" s="39">
        <v>0</v>
      </c>
      <c r="L58" s="36">
        <v>10399000</v>
      </c>
      <c r="M58" s="13" t="s">
        <v>111</v>
      </c>
    </row>
    <row r="59" spans="2:13" ht="48" customHeight="1" thickBot="1" x14ac:dyDescent="0.3">
      <c r="B59" s="33" t="s">
        <v>75</v>
      </c>
      <c r="C59" s="51">
        <v>197379000</v>
      </c>
      <c r="D59" s="52">
        <v>19568521</v>
      </c>
      <c r="E59" s="48">
        <v>177810479</v>
      </c>
      <c r="F59" s="50">
        <v>9.9141859063020893E-2</v>
      </c>
      <c r="G59" s="52">
        <v>19360910</v>
      </c>
      <c r="H59" s="38">
        <v>9.8090019708276965E-2</v>
      </c>
      <c r="I59" s="36">
        <v>178018090</v>
      </c>
      <c r="J59" s="34">
        <v>19360910</v>
      </c>
      <c r="K59" s="39">
        <v>9.8090019708276965E-2</v>
      </c>
      <c r="L59" s="36">
        <v>178018090</v>
      </c>
      <c r="M59" s="13" t="s">
        <v>112</v>
      </c>
    </row>
    <row r="60" spans="2:13" ht="39" customHeight="1" thickBot="1" x14ac:dyDescent="0.3">
      <c r="B60" s="41" t="s">
        <v>76</v>
      </c>
      <c r="C60" s="42">
        <v>358392368</v>
      </c>
      <c r="D60" s="42">
        <v>62336333.329999998</v>
      </c>
      <c r="E60" s="42">
        <v>296056034.67000002</v>
      </c>
      <c r="F60" s="14">
        <v>0.17393320532428302</v>
      </c>
      <c r="G60" s="43">
        <v>7701033.3300000001</v>
      </c>
      <c r="H60" s="14">
        <v>2.1487715748455892E-2</v>
      </c>
      <c r="I60" s="42">
        <v>350691334.67000002</v>
      </c>
      <c r="J60" s="42">
        <v>7701033.3300000001</v>
      </c>
      <c r="K60" s="44">
        <v>2.1487715748455892E-2</v>
      </c>
      <c r="L60" s="42">
        <v>350691334.67000002</v>
      </c>
      <c r="M60" s="14"/>
    </row>
    <row r="61" spans="2:13" ht="37.299999999999997" customHeight="1" thickBot="1" x14ac:dyDescent="0.3">
      <c r="B61" s="33" t="s">
        <v>77</v>
      </c>
      <c r="C61" s="51">
        <v>34716804</v>
      </c>
      <c r="D61" s="52">
        <v>34716804</v>
      </c>
      <c r="E61" s="48">
        <v>0</v>
      </c>
      <c r="F61" s="37">
        <v>1</v>
      </c>
      <c r="G61" s="35">
        <v>6624392</v>
      </c>
      <c r="H61" s="38">
        <v>0.19081226486170788</v>
      </c>
      <c r="I61" s="36">
        <v>28092412</v>
      </c>
      <c r="J61" s="34">
        <v>6624392</v>
      </c>
      <c r="K61" s="39">
        <v>0.19081226486170788</v>
      </c>
      <c r="L61" s="36">
        <v>28092412</v>
      </c>
      <c r="M61" s="15" t="s">
        <v>113</v>
      </c>
    </row>
    <row r="62" spans="2:13" ht="56.15" customHeight="1" thickBot="1" x14ac:dyDescent="0.3">
      <c r="B62" s="33" t="s">
        <v>78</v>
      </c>
      <c r="C62" s="51">
        <v>27186196</v>
      </c>
      <c r="D62" s="52">
        <v>27186196</v>
      </c>
      <c r="E62" s="48">
        <v>0</v>
      </c>
      <c r="F62" s="37">
        <v>1</v>
      </c>
      <c r="G62" s="35">
        <v>643308</v>
      </c>
      <c r="H62" s="38">
        <v>2.366303840375461E-2</v>
      </c>
      <c r="I62" s="36">
        <v>26542888</v>
      </c>
      <c r="J62" s="34">
        <v>643308</v>
      </c>
      <c r="K62" s="39">
        <v>2.366303840375461E-2</v>
      </c>
      <c r="L62" s="36">
        <v>26542888</v>
      </c>
      <c r="M62" s="16"/>
    </row>
    <row r="63" spans="2:13" ht="38.15" customHeight="1" thickBot="1" x14ac:dyDescent="0.3">
      <c r="B63" s="33" t="s">
        <v>79</v>
      </c>
      <c r="C63" s="51">
        <v>112560000</v>
      </c>
      <c r="D63" s="52">
        <v>433333.33</v>
      </c>
      <c r="E63" s="48">
        <v>112126666.67</v>
      </c>
      <c r="F63" s="50">
        <v>3.8497985963041933E-3</v>
      </c>
      <c r="G63" s="35">
        <v>433333.33</v>
      </c>
      <c r="H63" s="49">
        <v>3.8497985963041933E-3</v>
      </c>
      <c r="I63" s="36">
        <v>112126666.67</v>
      </c>
      <c r="J63" s="34">
        <v>433333.33</v>
      </c>
      <c r="K63" s="39">
        <v>3.8497985963041933E-3</v>
      </c>
      <c r="L63" s="36">
        <v>112126666.67</v>
      </c>
      <c r="M63" s="13" t="s">
        <v>80</v>
      </c>
    </row>
    <row r="64" spans="2:13" ht="57" customHeight="1" thickBot="1" x14ac:dyDescent="0.3">
      <c r="B64" s="40" t="s">
        <v>123</v>
      </c>
      <c r="C64" s="53">
        <v>183929368</v>
      </c>
      <c r="D64" s="54"/>
      <c r="E64" s="31">
        <v>183929368</v>
      </c>
      <c r="F64" s="55">
        <v>0</v>
      </c>
      <c r="G64" s="31">
        <v>0</v>
      </c>
      <c r="H64" s="56">
        <v>0</v>
      </c>
      <c r="I64" s="29">
        <v>183929368</v>
      </c>
      <c r="J64" s="29">
        <v>0</v>
      </c>
      <c r="K64" s="32">
        <v>0</v>
      </c>
      <c r="L64" s="29">
        <v>183929368</v>
      </c>
      <c r="M64" s="10" t="s">
        <v>39</v>
      </c>
    </row>
    <row r="65" spans="2:13" ht="46.5" customHeight="1" thickBot="1" x14ac:dyDescent="0.3">
      <c r="B65" s="41" t="s">
        <v>81</v>
      </c>
      <c r="C65" s="42">
        <v>90497000</v>
      </c>
      <c r="D65" s="42">
        <v>72263055</v>
      </c>
      <c r="E65" s="42">
        <v>18233945</v>
      </c>
      <c r="F65" s="14">
        <v>0.79851326563311487</v>
      </c>
      <c r="G65" s="42">
        <v>72263055</v>
      </c>
      <c r="H65" s="14">
        <v>0.79851326563311487</v>
      </c>
      <c r="I65" s="42">
        <v>18233945</v>
      </c>
      <c r="J65" s="42">
        <v>72263055</v>
      </c>
      <c r="K65" s="44">
        <v>0.79851326563311487</v>
      </c>
      <c r="L65" s="42">
        <v>18233945</v>
      </c>
      <c r="M65" s="14"/>
    </row>
    <row r="66" spans="2:13" ht="35.6" customHeight="1" thickBot="1" x14ac:dyDescent="0.3">
      <c r="B66" s="33" t="s">
        <v>82</v>
      </c>
      <c r="C66" s="51">
        <v>88234000</v>
      </c>
      <c r="D66" s="52">
        <v>71915055</v>
      </c>
      <c r="E66" s="36">
        <v>16318945</v>
      </c>
      <c r="F66" s="37">
        <v>0.81504924405557944</v>
      </c>
      <c r="G66" s="52">
        <v>71915055</v>
      </c>
      <c r="H66" s="38">
        <v>0.81504924405557944</v>
      </c>
      <c r="I66" s="36">
        <v>16318945</v>
      </c>
      <c r="J66" s="34">
        <v>71915055</v>
      </c>
      <c r="K66" s="39">
        <v>0.81504924405557944</v>
      </c>
      <c r="L66" s="36">
        <v>16318945</v>
      </c>
      <c r="M66" s="13" t="s">
        <v>83</v>
      </c>
    </row>
    <row r="67" spans="2:13" ht="32.15" customHeight="1" thickBot="1" x14ac:dyDescent="0.3">
      <c r="B67" s="33" t="s">
        <v>84</v>
      </c>
      <c r="C67" s="51">
        <v>2263000</v>
      </c>
      <c r="D67" s="52">
        <v>348000</v>
      </c>
      <c r="E67" s="36">
        <v>1915000</v>
      </c>
      <c r="F67" s="37">
        <v>0.15377817057003976</v>
      </c>
      <c r="G67" s="52">
        <v>348000</v>
      </c>
      <c r="H67" s="38">
        <v>0.15377817057003976</v>
      </c>
      <c r="I67" s="36">
        <v>1915000</v>
      </c>
      <c r="J67" s="34">
        <v>348000</v>
      </c>
      <c r="K67" s="39">
        <v>0.15377817057003976</v>
      </c>
      <c r="L67" s="36">
        <v>1915000</v>
      </c>
      <c r="M67" s="13" t="s">
        <v>85</v>
      </c>
    </row>
    <row r="68" spans="2:13" ht="45" customHeight="1" thickBot="1" x14ac:dyDescent="0.3">
      <c r="B68" s="41" t="s">
        <v>86</v>
      </c>
      <c r="C68" s="42">
        <v>20197057368</v>
      </c>
      <c r="D68" s="43">
        <v>17016201146.190001</v>
      </c>
      <c r="E68" s="43">
        <v>3180856221.8099995</v>
      </c>
      <c r="F68" s="14">
        <v>0.84250892771886099</v>
      </c>
      <c r="G68" s="43">
        <v>4490158173.0900002</v>
      </c>
      <c r="H68" s="57">
        <v>0.22231744413441923</v>
      </c>
      <c r="I68" s="43">
        <v>15706899194.91</v>
      </c>
      <c r="J68" s="43">
        <v>4425290387.0900002</v>
      </c>
      <c r="K68" s="44">
        <v>0.21910569972937655</v>
      </c>
      <c r="L68" s="43">
        <v>15771766980.91</v>
      </c>
      <c r="M68" s="1"/>
    </row>
    <row r="69" spans="2:13" x14ac:dyDescent="0.25">
      <c r="B69" s="3" t="s">
        <v>121</v>
      </c>
    </row>
    <row r="70" spans="2:13" x14ac:dyDescent="0.25">
      <c r="B70" s="3" t="s">
        <v>122</v>
      </c>
    </row>
    <row r="73" spans="2:13" x14ac:dyDescent="0.25">
      <c r="C73" s="63"/>
    </row>
    <row r="74" spans="2:13" x14ac:dyDescent="0.25">
      <c r="C74" s="2"/>
    </row>
  </sheetData>
  <autoFilter ref="B6:N70" xr:uid="{5CC17C32-8077-4403-B275-93912E9C5163}"/>
  <mergeCells count="6">
    <mergeCell ref="B1:M1"/>
    <mergeCell ref="B2:M2"/>
    <mergeCell ref="B3:M3"/>
    <mergeCell ref="B5:M5"/>
    <mergeCell ref="M7:M32"/>
    <mergeCell ref="M61:M62"/>
  </mergeCells>
  <printOptions horizontalCentered="1"/>
  <pageMargins left="0.70866141732283472" right="0.70866141732283472" top="0.74803149606299213" bottom="0.35433070866141736" header="0.31496062992125984" footer="0.31496062992125984"/>
  <pageSetup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2CC646-E412-458E-8FCE-C2AB89C41CD8}">
  <sheetPr>
    <tabColor theme="9" tint="0.39997558519241921"/>
  </sheetPr>
  <dimension ref="B1:M19"/>
  <sheetViews>
    <sheetView tabSelected="1" zoomScale="90" zoomScaleNormal="90" workbookViewId="0">
      <pane ySplit="6" topLeftCell="A7" activePane="bottomLeft" state="frozen"/>
      <selection activeCell="A6" sqref="A6"/>
      <selection pane="bottomLeft" activeCell="G12" sqref="G12"/>
    </sheetView>
  </sheetViews>
  <sheetFormatPr baseColWidth="10" defaultColWidth="27" defaultRowHeight="12" x14ac:dyDescent="0.25"/>
  <cols>
    <col min="1" max="1" width="2.61328125" style="3" customWidth="1"/>
    <col min="2" max="2" width="23.84375" style="3" customWidth="1"/>
    <col min="3" max="4" width="21.3828125" style="3" bestFit="1" customWidth="1"/>
    <col min="5" max="5" width="21.23046875" style="3" customWidth="1"/>
    <col min="6" max="6" width="12.765625" style="3" customWidth="1"/>
    <col min="7" max="7" width="20.61328125" style="3" customWidth="1"/>
    <col min="8" max="8" width="12.765625" style="3" customWidth="1"/>
    <col min="9" max="9" width="22.921875" style="3" customWidth="1"/>
    <col min="10" max="10" width="21.3828125" style="3" bestFit="1" customWidth="1"/>
    <col min="11" max="11" width="12.765625" style="3" customWidth="1"/>
    <col min="12" max="12" width="21.3828125" style="3" customWidth="1"/>
    <col min="13" max="13" width="102.3828125" style="62" customWidth="1"/>
    <col min="14" max="14" width="46.15234375" style="3" customWidth="1"/>
    <col min="15" max="16384" width="27" style="3"/>
  </cols>
  <sheetData>
    <row r="1" spans="2:13" ht="13.75" x14ac:dyDescent="0.3">
      <c r="B1" s="65" t="s">
        <v>0</v>
      </c>
      <c r="C1" s="66"/>
      <c r="D1" s="66"/>
      <c r="E1" s="66"/>
      <c r="F1" s="66"/>
      <c r="G1" s="66"/>
      <c r="H1" s="66"/>
      <c r="I1" s="66"/>
      <c r="J1" s="66"/>
      <c r="K1" s="66"/>
      <c r="L1" s="66"/>
      <c r="M1" s="67"/>
    </row>
    <row r="2" spans="2:13" ht="13.75" x14ac:dyDescent="0.3">
      <c r="B2" s="68" t="s">
        <v>1</v>
      </c>
      <c r="C2" s="69"/>
      <c r="D2" s="69"/>
      <c r="E2" s="69"/>
      <c r="F2" s="69"/>
      <c r="G2" s="69"/>
      <c r="H2" s="69"/>
      <c r="I2" s="69"/>
      <c r="J2" s="69"/>
      <c r="K2" s="69"/>
      <c r="L2" s="69"/>
      <c r="M2" s="70"/>
    </row>
    <row r="3" spans="2:13" ht="14.15" thickBot="1" x14ac:dyDescent="0.35">
      <c r="B3" s="71" t="s">
        <v>90</v>
      </c>
      <c r="C3" s="72"/>
      <c r="D3" s="72"/>
      <c r="E3" s="72"/>
      <c r="F3" s="72"/>
      <c r="G3" s="72"/>
      <c r="H3" s="72"/>
      <c r="I3" s="72"/>
      <c r="J3" s="72"/>
      <c r="K3" s="72"/>
      <c r="L3" s="72"/>
      <c r="M3" s="73"/>
    </row>
    <row r="4" spans="2:13" ht="12.9" thickBot="1" x14ac:dyDescent="0.35">
      <c r="B4" s="17"/>
      <c r="C4" s="18"/>
      <c r="D4" s="18"/>
      <c r="E4" s="18"/>
      <c r="F4" s="18"/>
      <c r="G4" s="18"/>
      <c r="H4" s="18"/>
      <c r="I4" s="18"/>
      <c r="J4" s="18"/>
      <c r="K4" s="18"/>
      <c r="L4" s="18"/>
      <c r="M4" s="19"/>
    </row>
    <row r="5" spans="2:13" ht="14.15" thickBot="1" x14ac:dyDescent="0.3">
      <c r="B5" s="74" t="s">
        <v>124</v>
      </c>
      <c r="C5" s="75"/>
      <c r="D5" s="75"/>
      <c r="E5" s="75"/>
      <c r="F5" s="75"/>
      <c r="G5" s="75"/>
      <c r="H5" s="75"/>
      <c r="I5" s="75"/>
      <c r="J5" s="75"/>
      <c r="K5" s="75"/>
      <c r="L5" s="75"/>
      <c r="M5" s="76"/>
    </row>
    <row r="6" spans="2:13" s="64" customFormat="1" ht="140.25" customHeight="1" thickBot="1" x14ac:dyDescent="0.3">
      <c r="B6" s="5" t="s">
        <v>3</v>
      </c>
      <c r="C6" s="5" t="s">
        <v>4</v>
      </c>
      <c r="D6" s="5" t="s">
        <v>5</v>
      </c>
      <c r="E6" s="5" t="s">
        <v>6</v>
      </c>
      <c r="F6" s="5" t="s">
        <v>114</v>
      </c>
      <c r="G6" s="5" t="s">
        <v>7</v>
      </c>
      <c r="H6" s="5" t="s">
        <v>115</v>
      </c>
      <c r="I6" s="5" t="s">
        <v>8</v>
      </c>
      <c r="J6" s="5" t="s">
        <v>9</v>
      </c>
      <c r="K6" s="5" t="s">
        <v>116</v>
      </c>
      <c r="L6" s="5" t="s">
        <v>10</v>
      </c>
      <c r="M6" s="5" t="s">
        <v>11</v>
      </c>
    </row>
    <row r="7" spans="2:13" ht="61.75" customHeight="1" thickBot="1" x14ac:dyDescent="0.3">
      <c r="B7" s="41" t="s">
        <v>96</v>
      </c>
      <c r="C7" s="42">
        <v>16224489129</v>
      </c>
      <c r="D7" s="42">
        <v>8542670957.6899996</v>
      </c>
      <c r="E7" s="42">
        <v>7681818171.3100004</v>
      </c>
      <c r="F7" s="14">
        <v>0.52652942658272339</v>
      </c>
      <c r="G7" s="42">
        <v>1600701415</v>
      </c>
      <c r="H7" s="14">
        <v>9.8659588124649908E-2</v>
      </c>
      <c r="I7" s="42">
        <v>14623787714</v>
      </c>
      <c r="J7" s="42">
        <v>1600046600</v>
      </c>
      <c r="K7" s="44">
        <v>9.8619228456324232E-2</v>
      </c>
      <c r="L7" s="42">
        <v>14624442529</v>
      </c>
      <c r="M7" s="14"/>
    </row>
    <row r="8" spans="2:13" ht="367.3" customHeight="1" thickBot="1" x14ac:dyDescent="0.3">
      <c r="B8" s="33" t="s">
        <v>94</v>
      </c>
      <c r="C8" s="51">
        <v>15621404570</v>
      </c>
      <c r="D8" s="52">
        <v>7941684058.6899996</v>
      </c>
      <c r="E8" s="36">
        <v>7679720511.3100004</v>
      </c>
      <c r="F8" s="37">
        <v>0.5083847629131597</v>
      </c>
      <c r="G8" s="52">
        <v>1580623903</v>
      </c>
      <c r="H8" s="38">
        <v>0.10118321281016537</v>
      </c>
      <c r="I8" s="36">
        <v>14040780667</v>
      </c>
      <c r="J8" s="34">
        <v>1579969088</v>
      </c>
      <c r="K8" s="39">
        <v>0.10114129500456309</v>
      </c>
      <c r="L8" s="36">
        <v>14041435482</v>
      </c>
      <c r="M8" s="13" t="s">
        <v>117</v>
      </c>
    </row>
    <row r="9" spans="2:13" ht="167.15" customHeight="1" thickBot="1" x14ac:dyDescent="0.3">
      <c r="B9" s="33" t="s">
        <v>95</v>
      </c>
      <c r="C9" s="51">
        <v>603084559</v>
      </c>
      <c r="D9" s="52">
        <v>600986899</v>
      </c>
      <c r="E9" s="36">
        <v>2097660</v>
      </c>
      <c r="F9" s="37">
        <v>0.9965217812847369</v>
      </c>
      <c r="G9" s="52">
        <v>20077512</v>
      </c>
      <c r="H9" s="38">
        <v>3.3291371334877765E-2</v>
      </c>
      <c r="I9" s="36">
        <v>583007047</v>
      </c>
      <c r="J9" s="34">
        <v>20077512</v>
      </c>
      <c r="K9" s="39">
        <v>3.3291371334877765E-2</v>
      </c>
      <c r="L9" s="36">
        <v>583007047</v>
      </c>
      <c r="M9" s="13" t="s">
        <v>119</v>
      </c>
    </row>
    <row r="10" spans="2:13" ht="66.45" customHeight="1" thickBot="1" x14ac:dyDescent="0.3">
      <c r="B10" s="41" t="s">
        <v>99</v>
      </c>
      <c r="C10" s="42">
        <v>10879453503</v>
      </c>
      <c r="D10" s="42">
        <v>6298276238</v>
      </c>
      <c r="E10" s="42">
        <v>4581177265</v>
      </c>
      <c r="F10" s="14">
        <v>0.57891476224088423</v>
      </c>
      <c r="G10" s="42">
        <v>1191673377</v>
      </c>
      <c r="H10" s="14">
        <v>0.10953430488685825</v>
      </c>
      <c r="I10" s="42">
        <v>9687780126</v>
      </c>
      <c r="J10" s="42">
        <v>1191673377</v>
      </c>
      <c r="K10" s="44">
        <v>0.10953430488685825</v>
      </c>
      <c r="L10" s="42">
        <v>9687780126</v>
      </c>
      <c r="M10" s="14"/>
    </row>
    <row r="11" spans="2:13" ht="248.15" customHeight="1" thickBot="1" x14ac:dyDescent="0.3">
      <c r="B11" s="33" t="s">
        <v>97</v>
      </c>
      <c r="C11" s="51">
        <v>5101334579</v>
      </c>
      <c r="D11" s="52">
        <v>2196183743</v>
      </c>
      <c r="E11" s="36">
        <v>2905150836</v>
      </c>
      <c r="F11" s="37">
        <v>0.43051160612768741</v>
      </c>
      <c r="G11" s="52">
        <v>274944729</v>
      </c>
      <c r="H11" s="38">
        <v>5.3896627390767345E-2</v>
      </c>
      <c r="I11" s="36">
        <v>4826389850</v>
      </c>
      <c r="J11" s="34">
        <v>274944729</v>
      </c>
      <c r="K11" s="39">
        <v>5.3896627390767345E-2</v>
      </c>
      <c r="L11" s="36">
        <v>4826389850</v>
      </c>
      <c r="M11" s="13" t="s">
        <v>118</v>
      </c>
    </row>
    <row r="12" spans="2:13" ht="282.45" customHeight="1" thickBot="1" x14ac:dyDescent="0.3">
      <c r="B12" s="33" t="s">
        <v>98</v>
      </c>
      <c r="C12" s="51">
        <v>5778118924</v>
      </c>
      <c r="D12" s="52">
        <v>4102092495</v>
      </c>
      <c r="E12" s="36">
        <v>1676026429</v>
      </c>
      <c r="F12" s="37">
        <v>0.70993562938996368</v>
      </c>
      <c r="G12" s="52">
        <v>916728648</v>
      </c>
      <c r="H12" s="38">
        <v>0.15865520596889673</v>
      </c>
      <c r="I12" s="36">
        <v>4861390276</v>
      </c>
      <c r="J12" s="34">
        <v>916728648</v>
      </c>
      <c r="K12" s="39">
        <v>0.15865520596889673</v>
      </c>
      <c r="L12" s="36">
        <v>4861390276</v>
      </c>
      <c r="M12" s="13" t="s">
        <v>120</v>
      </c>
    </row>
    <row r="13" spans="2:13" ht="45" customHeight="1" thickBot="1" x14ac:dyDescent="0.3">
      <c r="B13" s="41" t="s">
        <v>88</v>
      </c>
      <c r="C13" s="42">
        <v>27103942632</v>
      </c>
      <c r="D13" s="42">
        <v>14840947195.689999</v>
      </c>
      <c r="E13" s="43">
        <v>12262995436.310001</v>
      </c>
      <c r="F13" s="14">
        <v>0.54755676682137688</v>
      </c>
      <c r="G13" s="42">
        <v>2792374792</v>
      </c>
      <c r="H13" s="57">
        <v>0.10302467172075587</v>
      </c>
      <c r="I13" s="43">
        <v>24311567840</v>
      </c>
      <c r="J13" s="42">
        <v>2791719977</v>
      </c>
      <c r="K13" s="44">
        <v>0.10300051232044682</v>
      </c>
      <c r="L13" s="43">
        <v>24312222655</v>
      </c>
      <c r="M13" s="1"/>
    </row>
    <row r="14" spans="2:13" x14ac:dyDescent="0.25">
      <c r="B14" s="3" t="s">
        <v>121</v>
      </c>
    </row>
    <row r="15" spans="2:13" x14ac:dyDescent="0.25">
      <c r="B15" s="3" t="s">
        <v>122</v>
      </c>
    </row>
    <row r="18" spans="3:3" x14ac:dyDescent="0.25">
      <c r="C18" s="63"/>
    </row>
    <row r="19" spans="3:3" x14ac:dyDescent="0.25">
      <c r="C19" s="2"/>
    </row>
  </sheetData>
  <autoFilter ref="B6:N15" xr:uid="{5CC17C32-8077-4403-B275-93912E9C5163}"/>
  <mergeCells count="4">
    <mergeCell ref="B1:M1"/>
    <mergeCell ref="B2:M2"/>
    <mergeCell ref="B3:M3"/>
    <mergeCell ref="B5:M5"/>
  </mergeCells>
  <printOptions horizontalCentered="1"/>
  <pageMargins left="0.70866141732283472" right="0.70866141732283472" top="0.74803149606299213" bottom="0.35433070866141736" header="0.31496062992125984" footer="0.31496062992125984"/>
  <pageSetup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Ejecución Consol Ppto Total ANE</vt:lpstr>
      <vt:lpstr>Ejecución Funcionamiento</vt:lpstr>
      <vt:lpstr>Ejecución Inversión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Alexander Cifuentes Castiblanco</dc:creator>
  <cp:lastModifiedBy>Alexander Cifuentes Castiblanco</cp:lastModifiedBy>
  <dcterms:created xsi:type="dcterms:W3CDTF">2023-08-10T18:31:30Z</dcterms:created>
  <dcterms:modified xsi:type="dcterms:W3CDTF">2024-05-07T17:23:55Z</dcterms:modified>
</cp:coreProperties>
</file>