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bermudez\Documents\CAMARA DE REPRESENTANTES\RESPUESTA REQUERIMIENTO Nro. 8  - INM\"/>
    </mc:Choice>
  </mc:AlternateContent>
  <xr:revisionPtr revIDLastSave="0" documentId="8_{20AC9740-D545-4B2A-A608-6B14B275A8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_EPG034_EjecucionPresupues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0" i="1" l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K5" i="1"/>
  <c r="AJ40" i="1"/>
  <c r="AJ39" i="1"/>
  <c r="AJ38" i="1"/>
  <c r="AJ37" i="1"/>
  <c r="AJ36" i="1"/>
  <c r="AJ35" i="1"/>
  <c r="AJ34" i="1"/>
  <c r="AJ33" i="1"/>
  <c r="AJ32" i="1"/>
  <c r="AJ31" i="1"/>
  <c r="AJ30" i="1"/>
  <c r="AJ29" i="1"/>
  <c r="AJ28" i="1"/>
  <c r="AJ27" i="1"/>
  <c r="AJ26" i="1"/>
  <c r="AJ25" i="1"/>
  <c r="AJ24" i="1"/>
  <c r="AJ23" i="1"/>
  <c r="AJ22" i="1"/>
  <c r="AJ21" i="1"/>
  <c r="AJ20" i="1"/>
  <c r="AJ19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5" i="1"/>
  <c r="AI38" i="1" l="1"/>
  <c r="AH38" i="1"/>
  <c r="AG38" i="1"/>
  <c r="AF38" i="1"/>
  <c r="AE38" i="1"/>
  <c r="AD38" i="1"/>
  <c r="AC38" i="1"/>
  <c r="AB38" i="1"/>
  <c r="AI37" i="1"/>
  <c r="AH37" i="1"/>
  <c r="AG37" i="1"/>
  <c r="AF37" i="1"/>
  <c r="AE37" i="1"/>
  <c r="AD37" i="1"/>
  <c r="AC37" i="1"/>
  <c r="AB37" i="1"/>
  <c r="AI36" i="1"/>
  <c r="AH36" i="1"/>
  <c r="AG36" i="1"/>
  <c r="AF36" i="1"/>
  <c r="AE36" i="1"/>
  <c r="AD36" i="1"/>
  <c r="AC36" i="1"/>
  <c r="AB36" i="1"/>
  <c r="AI35" i="1"/>
  <c r="AH35" i="1"/>
  <c r="AG35" i="1"/>
  <c r="AF35" i="1"/>
  <c r="AE35" i="1"/>
  <c r="AD35" i="1"/>
  <c r="AC35" i="1"/>
  <c r="AB35" i="1"/>
  <c r="AI34" i="1"/>
  <c r="AH34" i="1"/>
  <c r="AG34" i="1"/>
  <c r="AF34" i="1"/>
  <c r="AE34" i="1"/>
  <c r="AD34" i="1"/>
  <c r="AC34" i="1"/>
  <c r="AB34" i="1"/>
  <c r="AI33" i="1"/>
  <c r="AH33" i="1"/>
  <c r="AG33" i="1"/>
  <c r="AF33" i="1"/>
  <c r="AE33" i="1"/>
  <c r="AD33" i="1"/>
  <c r="AC33" i="1"/>
  <c r="AB33" i="1"/>
  <c r="AI32" i="1"/>
  <c r="AH32" i="1"/>
  <c r="AG32" i="1"/>
  <c r="AF32" i="1"/>
  <c r="AE32" i="1"/>
  <c r="AD32" i="1"/>
  <c r="AC32" i="1"/>
  <c r="AB32" i="1"/>
  <c r="AI31" i="1"/>
  <c r="AH31" i="1"/>
  <c r="AG31" i="1"/>
  <c r="AF31" i="1"/>
  <c r="AE31" i="1"/>
  <c r="AD31" i="1"/>
  <c r="AC31" i="1"/>
  <c r="AB31" i="1"/>
  <c r="AI30" i="1"/>
  <c r="AH30" i="1"/>
  <c r="AG30" i="1"/>
  <c r="AF30" i="1"/>
  <c r="AE30" i="1"/>
  <c r="AD30" i="1"/>
  <c r="AC30" i="1"/>
  <c r="AB30" i="1"/>
  <c r="AI29" i="1"/>
  <c r="AH29" i="1"/>
  <c r="AG29" i="1"/>
  <c r="AF29" i="1"/>
  <c r="AE29" i="1"/>
  <c r="AD29" i="1"/>
  <c r="AC29" i="1"/>
  <c r="AB29" i="1"/>
  <c r="AI28" i="1"/>
  <c r="AH28" i="1"/>
  <c r="AG28" i="1"/>
  <c r="AF28" i="1"/>
  <c r="AE28" i="1"/>
  <c r="AD28" i="1"/>
  <c r="AC28" i="1"/>
  <c r="AB28" i="1"/>
  <c r="AI27" i="1"/>
  <c r="AH27" i="1"/>
  <c r="AG27" i="1"/>
  <c r="AF27" i="1"/>
  <c r="AE27" i="1"/>
  <c r="AD27" i="1"/>
  <c r="AC27" i="1"/>
  <c r="AB27" i="1"/>
  <c r="AI25" i="1"/>
  <c r="AH25" i="1"/>
  <c r="AG25" i="1"/>
  <c r="AF25" i="1"/>
  <c r="AE25" i="1"/>
  <c r="AD25" i="1"/>
  <c r="AC25" i="1"/>
  <c r="AB25" i="1"/>
  <c r="AI23" i="1"/>
  <c r="AH23" i="1"/>
  <c r="AG23" i="1"/>
  <c r="AF23" i="1"/>
  <c r="AE23" i="1"/>
  <c r="AD23" i="1"/>
  <c r="AC23" i="1"/>
  <c r="AB23" i="1"/>
  <c r="AI22" i="1"/>
  <c r="AH22" i="1"/>
  <c r="AG22" i="1"/>
  <c r="AF22" i="1"/>
  <c r="AE22" i="1"/>
  <c r="AD22" i="1"/>
  <c r="AC22" i="1"/>
  <c r="AB22" i="1"/>
  <c r="AI21" i="1"/>
  <c r="AH21" i="1"/>
  <c r="AG21" i="1"/>
  <c r="AF21" i="1"/>
  <c r="AE21" i="1"/>
  <c r="AD21" i="1"/>
  <c r="AC21" i="1"/>
  <c r="AB21" i="1"/>
  <c r="AI20" i="1"/>
  <c r="AH20" i="1"/>
  <c r="AG20" i="1"/>
  <c r="AF20" i="1"/>
  <c r="AE20" i="1"/>
  <c r="AD20" i="1"/>
  <c r="AC20" i="1"/>
  <c r="AB20" i="1"/>
  <c r="AI17" i="1"/>
  <c r="AH17" i="1"/>
  <c r="AG17" i="1"/>
  <c r="AF17" i="1"/>
  <c r="AE17" i="1"/>
  <c r="AD17" i="1"/>
  <c r="AC17" i="1"/>
  <c r="AB17" i="1"/>
  <c r="AI15" i="1"/>
  <c r="AH15" i="1"/>
  <c r="AG15" i="1"/>
  <c r="AF15" i="1"/>
  <c r="AE15" i="1"/>
  <c r="AD15" i="1"/>
  <c r="AC15" i="1"/>
  <c r="AB15" i="1"/>
  <c r="AI14" i="1"/>
  <c r="AH14" i="1"/>
  <c r="AG14" i="1"/>
  <c r="AF14" i="1"/>
  <c r="AE14" i="1"/>
  <c r="AD14" i="1"/>
  <c r="AC14" i="1"/>
  <c r="AB14" i="1"/>
  <c r="AI13" i="1"/>
  <c r="AH13" i="1"/>
  <c r="AG13" i="1"/>
  <c r="AF13" i="1"/>
  <c r="AE13" i="1"/>
  <c r="AD13" i="1"/>
  <c r="AC13" i="1"/>
  <c r="AB13" i="1"/>
  <c r="AI12" i="1"/>
  <c r="AH12" i="1"/>
  <c r="AG12" i="1"/>
  <c r="AF12" i="1"/>
  <c r="AE12" i="1"/>
  <c r="AD12" i="1"/>
  <c r="AC12" i="1"/>
  <c r="AB12" i="1"/>
  <c r="AI10" i="1"/>
  <c r="AH10" i="1"/>
  <c r="AG10" i="1"/>
  <c r="AF10" i="1"/>
  <c r="AE10" i="1"/>
  <c r="AD10" i="1"/>
  <c r="AC10" i="1"/>
  <c r="AB10" i="1"/>
  <c r="AI8" i="1"/>
  <c r="AH8" i="1"/>
  <c r="AG8" i="1"/>
  <c r="AF8" i="1"/>
  <c r="AE8" i="1"/>
  <c r="AD8" i="1"/>
  <c r="AC8" i="1"/>
  <c r="AB8" i="1"/>
  <c r="AI7" i="1"/>
  <c r="AH7" i="1"/>
  <c r="AG7" i="1"/>
  <c r="AF7" i="1"/>
  <c r="AE7" i="1"/>
  <c r="AD7" i="1"/>
  <c r="AC7" i="1"/>
  <c r="AB7" i="1"/>
  <c r="AI6" i="1"/>
  <c r="AH6" i="1"/>
  <c r="AG6" i="1"/>
  <c r="AF6" i="1"/>
  <c r="AE6" i="1"/>
  <c r="AD6" i="1"/>
  <c r="AC6" i="1"/>
  <c r="AB6" i="1"/>
  <c r="AA39" i="1" l="1"/>
  <c r="Z39" i="1"/>
  <c r="Y39" i="1"/>
  <c r="X39" i="1"/>
  <c r="W39" i="1"/>
  <c r="V39" i="1"/>
  <c r="U39" i="1"/>
  <c r="T39" i="1"/>
  <c r="S39" i="1"/>
  <c r="R39" i="1"/>
  <c r="Q39" i="1"/>
  <c r="AA26" i="1"/>
  <c r="Z26" i="1"/>
  <c r="Y26" i="1"/>
  <c r="X26" i="1"/>
  <c r="W26" i="1"/>
  <c r="V26" i="1"/>
  <c r="U26" i="1"/>
  <c r="T26" i="1"/>
  <c r="S26" i="1"/>
  <c r="R26" i="1"/>
  <c r="Q26" i="1"/>
  <c r="AA24" i="1"/>
  <c r="Z24" i="1"/>
  <c r="Y24" i="1"/>
  <c r="X24" i="1"/>
  <c r="W24" i="1"/>
  <c r="V24" i="1"/>
  <c r="U24" i="1"/>
  <c r="T24" i="1"/>
  <c r="S24" i="1"/>
  <c r="R24" i="1"/>
  <c r="Q24" i="1"/>
  <c r="AA18" i="1"/>
  <c r="Z18" i="1"/>
  <c r="Y18" i="1"/>
  <c r="X18" i="1"/>
  <c r="W18" i="1"/>
  <c r="V18" i="1"/>
  <c r="U18" i="1"/>
  <c r="T18" i="1"/>
  <c r="S18" i="1"/>
  <c r="R18" i="1"/>
  <c r="Q18" i="1"/>
  <c r="AA16" i="1"/>
  <c r="Z16" i="1"/>
  <c r="Y16" i="1"/>
  <c r="X16" i="1"/>
  <c r="W16" i="1"/>
  <c r="V16" i="1"/>
  <c r="U16" i="1"/>
  <c r="T16" i="1"/>
  <c r="S16" i="1"/>
  <c r="R16" i="1"/>
  <c r="Q16" i="1"/>
  <c r="AA11" i="1"/>
  <c r="Z11" i="1"/>
  <c r="Y11" i="1"/>
  <c r="X11" i="1"/>
  <c r="W11" i="1"/>
  <c r="V11" i="1"/>
  <c r="U11" i="1"/>
  <c r="T11" i="1"/>
  <c r="S11" i="1"/>
  <c r="R11" i="1"/>
  <c r="Q11" i="1"/>
  <c r="AA9" i="1"/>
  <c r="AE9" i="1" s="1"/>
  <c r="Z9" i="1"/>
  <c r="Y9" i="1"/>
  <c r="X9" i="1"/>
  <c r="W9" i="1"/>
  <c r="V9" i="1"/>
  <c r="U9" i="1"/>
  <c r="T9" i="1"/>
  <c r="S9" i="1"/>
  <c r="R9" i="1"/>
  <c r="Q9" i="1"/>
  <c r="AE24" i="1" l="1"/>
  <c r="Q19" i="1"/>
  <c r="U19" i="1"/>
  <c r="AC26" i="1"/>
  <c r="AH26" i="1"/>
  <c r="AI39" i="1"/>
  <c r="AD39" i="1"/>
  <c r="AF9" i="1"/>
  <c r="AH9" i="1"/>
  <c r="AC9" i="1"/>
  <c r="AI11" i="1"/>
  <c r="AD11" i="1"/>
  <c r="R19" i="1"/>
  <c r="V19" i="1"/>
  <c r="AB16" i="1"/>
  <c r="AG16" i="1"/>
  <c r="Z19" i="1"/>
  <c r="Z5" i="1" s="1"/>
  <c r="Z40" i="1" s="1"/>
  <c r="S19" i="1"/>
  <c r="W19" i="1"/>
  <c r="AA19" i="1"/>
  <c r="AE18" i="1"/>
  <c r="AF24" i="1"/>
  <c r="AH24" i="1"/>
  <c r="AC24" i="1"/>
  <c r="AD26" i="1"/>
  <c r="AI26" i="1"/>
  <c r="AG39" i="1"/>
  <c r="AB39" i="1"/>
  <c r="AB18" i="1"/>
  <c r="AG18" i="1"/>
  <c r="AF26" i="1"/>
  <c r="AI9" i="1"/>
  <c r="AD9" i="1"/>
  <c r="AB11" i="1"/>
  <c r="AG11" i="1"/>
  <c r="AE16" i="1"/>
  <c r="AF18" i="1"/>
  <c r="AC18" i="1"/>
  <c r="AH18" i="1"/>
  <c r="AD24" i="1"/>
  <c r="AI24" i="1"/>
  <c r="AG26" i="1"/>
  <c r="AB26" i="1"/>
  <c r="AE39" i="1"/>
  <c r="AF11" i="1"/>
  <c r="AH11" i="1"/>
  <c r="AC11" i="1"/>
  <c r="Y19" i="1"/>
  <c r="Y5" i="1" s="1"/>
  <c r="AI16" i="1"/>
  <c r="AD16" i="1"/>
  <c r="AG9" i="1"/>
  <c r="AB9" i="1"/>
  <c r="AE11" i="1"/>
  <c r="T19" i="1"/>
  <c r="AF16" i="1"/>
  <c r="X19" i="1"/>
  <c r="X5" i="1" s="1"/>
  <c r="AH16" i="1"/>
  <c r="AC16" i="1"/>
  <c r="AI18" i="1"/>
  <c r="AD18" i="1"/>
  <c r="AG24" i="1"/>
  <c r="AB24" i="1"/>
  <c r="AE26" i="1"/>
  <c r="AF39" i="1"/>
  <c r="AC39" i="1"/>
  <c r="AH39" i="1"/>
  <c r="Q5" i="1"/>
  <c r="Q40" i="1" s="1"/>
  <c r="U5" i="1"/>
  <c r="U40" i="1" s="1"/>
  <c r="R5" i="1"/>
  <c r="R40" i="1" s="1"/>
  <c r="V5" i="1"/>
  <c r="T5" i="1"/>
  <c r="S5" i="1"/>
  <c r="S40" i="1" s="1"/>
  <c r="W5" i="1"/>
  <c r="W40" i="1" s="1"/>
  <c r="AA5" i="1"/>
  <c r="X40" i="1" l="1"/>
  <c r="AH5" i="1"/>
  <c r="AC5" i="1"/>
  <c r="AC19" i="1"/>
  <c r="AH19" i="1"/>
  <c r="AF19" i="1"/>
  <c r="AE19" i="1"/>
  <c r="Y40" i="1"/>
  <c r="AD5" i="1"/>
  <c r="AI5" i="1"/>
  <c r="T40" i="1"/>
  <c r="AF5" i="1"/>
  <c r="AA40" i="1"/>
  <c r="AE5" i="1"/>
  <c r="V40" i="1"/>
  <c r="AG5" i="1"/>
  <c r="AB5" i="1"/>
  <c r="AI19" i="1"/>
  <c r="AD19" i="1"/>
  <c r="AB19" i="1"/>
  <c r="AG19" i="1"/>
  <c r="AE40" i="1" l="1"/>
  <c r="AD40" i="1"/>
  <c r="AI40" i="1"/>
  <c r="AG40" i="1"/>
  <c r="AB40" i="1"/>
  <c r="AF40" i="1"/>
  <c r="AH40" i="1"/>
  <c r="AC40" i="1"/>
</calcChain>
</file>

<file path=xl/sharedStrings.xml><?xml version="1.0" encoding="utf-8"?>
<sst xmlns="http://schemas.openxmlformats.org/spreadsheetml/2006/main" count="421" uniqueCount="124">
  <si>
    <t>Año Fiscal:</t>
  </si>
  <si>
    <t/>
  </si>
  <si>
    <t>Vigencia:</t>
  </si>
  <si>
    <t>Actual</t>
  </si>
  <si>
    <t>Periodo:</t>
  </si>
  <si>
    <t>Enero-Diciembre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</si>
  <si>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</si>
  <si>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</si>
  <si>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</si>
  <si>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</si>
  <si>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</si>
  <si>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</si>
  <si>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</si>
  <si>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</si>
  <si>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</si>
  <si>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</si>
  <si>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</si>
  <si>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</si>
  <si>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</si>
  <si>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</si>
  <si>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</si>
  <si>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</si>
  <si>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</si>
  <si>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</si>
  <si>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</si>
  <si>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</si>
  <si>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</si>
  <si>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</si>
  <si>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</si>
  <si>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</si>
  <si>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</si>
  <si>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ORDEN PAGO</t>
  </si>
  <si>
    <t>PAGOS</t>
  </si>
  <si>
    <t>35-05-00</t>
  </si>
  <si>
    <t>INSTITUTO NACIONAL DE METROLOGIA - INM</t>
  </si>
  <si>
    <t>A-01-01-01</t>
  </si>
  <si>
    <t>A</t>
  </si>
  <si>
    <t>01</t>
  </si>
  <si>
    <t>Nación</t>
  </si>
  <si>
    <t>10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</si>
  <si>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</si>
  <si>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</si>
  <si>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</si>
  <si>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</si>
  <si>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</si>
  <si>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</si>
  <si>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</si>
  <si>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</si>
  <si>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</si>
  <si>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</si>
  <si>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</si>
  <si>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</si>
  <si>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</si>
  <si>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</si>
  <si>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</si>
  <si>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A-03-04-02-012</t>
  </si>
  <si>
    <t>04</t>
  </si>
  <si>
    <t>012</t>
  </si>
  <si>
    <t>INCAPACIDADES Y LICENCIAS DE MATERNIDAD Y PATERNIDAD (NO DE PENSIONES)</t>
  </si>
  <si>
    <t>A-03-04-02-029</t>
  </si>
  <si>
    <t>029</t>
  </si>
  <si>
    <t>PLANES COMPLEMENTARIOS DE SALUD (NO DE PENSIONES).</t>
  </si>
  <si>
    <t>A-03-10</t>
  </si>
  <si>
    <t>Propios</t>
  </si>
  <si>
    <t>20</t>
  </si>
  <si>
    <t>SENTENCIAS Y CONCILIACIONES</t>
  </si>
  <si>
    <t>A-08-01</t>
  </si>
  <si>
    <t>08</t>
  </si>
  <si>
    <t>IMPUESTOS</t>
  </si>
  <si>
    <t>A-08-02</t>
  </si>
  <si>
    <t>ESTAMPILLAS</t>
  </si>
  <si>
    <t>A-08-04-01</t>
  </si>
  <si>
    <t>11</t>
  </si>
  <si>
    <t>SSF</t>
  </si>
  <si>
    <t>CUOTA DE FISCALIZACIÓN Y AUDITAJE</t>
  </si>
  <si>
    <t>A-08-05</t>
  </si>
  <si>
    <t>05</t>
  </si>
  <si>
    <t>MULTAS, SANCIONES E INTERESES DE MORA</t>
  </si>
  <si>
    <t>B-10-04-01</t>
  </si>
  <si>
    <t>B</t>
  </si>
  <si>
    <t>APORTES AL FONDO DE CONTINGENCIAS</t>
  </si>
  <si>
    <t>C-3502-0200-5</t>
  </si>
  <si>
    <t>C</t>
  </si>
  <si>
    <t>3502</t>
  </si>
  <si>
    <t>0200</t>
  </si>
  <si>
    <t>5</t>
  </si>
  <si>
    <t>FORTALECIMIENTO DE LA COMERCIALIZACIÓN DE LOS SERVICIOS METROLÓGICOS A NIVEL   NACIONAL</t>
  </si>
  <si>
    <t>C-3502-0200-6</t>
  </si>
  <si>
    <t>6</t>
  </si>
  <si>
    <t>FORTALECIMIENTO DE LA CAPACIDAD ANALÍTICA EN METROLOGÍA QUÍMICA Y BIOMEDICINA A NIVEL  NACIONAL</t>
  </si>
  <si>
    <t>C-3502-0200-7</t>
  </si>
  <si>
    <t>7</t>
  </si>
  <si>
    <t>DESARROLLO DE LA OFERTA DE SERVICIOS EN METROLOGÍA FÍSICA EN EL ÁMBITO  NACIONAL</t>
  </si>
  <si>
    <t>C-3599-0200-4</t>
  </si>
  <si>
    <t>3599</t>
  </si>
  <si>
    <t>4</t>
  </si>
  <si>
    <t>INNOVACIÓN DE LAS TECNOLOGÍAS DE INFORMACIÓN EN EL INSTITUTO DE METROLOGIA  NACIONAL</t>
  </si>
  <si>
    <t>21</t>
  </si>
  <si>
    <t>C-3599-0200-6</t>
  </si>
  <si>
    <t>MEJORAMIENTO Y SOSTENIBILIDAD DE LA SEDE DEL INSTITUTO NACIONAL DE METROLOGÍA  BOGOTÁ</t>
  </si>
  <si>
    <t>C-3599-0200-7</t>
  </si>
  <si>
    <t>FORTALECIMIENTO DE LA PLANEACION Y GESTION ESTRATEGICA DEL INM -  NACIONAL</t>
  </si>
  <si>
    <t>GASTOS DE PERSONAL</t>
  </si>
  <si>
    <t>TRANSFERENCIAS</t>
  </si>
  <si>
    <t>INVERSION</t>
  </si>
  <si>
    <t>TOTAL</t>
  </si>
  <si>
    <t>GASTOS DE FUNCIONAMIENTO</t>
  </si>
  <si>
    <t>TRANSFERENCIAS CORRIENTES</t>
  </si>
  <si>
    <t>GASTOS POR TRIBUTOS, MULTAS, SANCIONES E INTERESES DE MORA</t>
  </si>
  <si>
    <t>SALDOS PENDIENTES DE EJECUTAR</t>
  </si>
  <si>
    <t>PORCENTAJE DE EJECUCION FRENTE A LA APROPIACION VIGENTE</t>
  </si>
  <si>
    <t>APROPIACION DISPONIBLE</t>
  </si>
  <si>
    <t>CPS EXPEDIDOS PENDIENTES DE COMPROMISO</t>
  </si>
  <si>
    <t>COMPROMISOS PENDIENTES DE OBLIGAR</t>
  </si>
  <si>
    <t>OBLIGACIONES PENDIENTES DE PAGAR</t>
  </si>
  <si>
    <t>CDPS</t>
  </si>
  <si>
    <t>COMPROMISOS</t>
  </si>
  <si>
    <t>OBLIGACIONES</t>
  </si>
  <si>
    <t>(APROPIACION Vs CDP EXPEDIDOS)</t>
  </si>
  <si>
    <t>(COMPROMISOS Vs CDP EXPEDIDOS)</t>
  </si>
  <si>
    <t>RESERVAS PRESUPUESTALES (COMPROMISOS Vs OBLIGACIONES)</t>
  </si>
  <si>
    <t>CUENTAS POR PAGAR (OBLIGADO Vs PAGOS)</t>
  </si>
  <si>
    <t>RESERVAS PRESUPUESTALES ( % PARTICIPACION SOBRE PTO ASIGNADO)</t>
  </si>
  <si>
    <t>CUENTAS POR PAGAR ( % PARTICIPACION SOBRE PTO ASIGNADO)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</si>
</sst>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240A]&quot;$&quot;\ #,##0.00;\-&quot;$&quot;\ #,##0.00"/>
    <numFmt numFmtId="165" formatCode="[$-1240A]&quot;$&quot;\ #,##0.00;\(&quot;$&quot;\ #,##0.00\)"/>
  </numFmts>
  <fonts count="13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b/>
      <sz val="8"/>
      <name val="Arial"/>
      <family val="2"/>
    </font>
    <font>
      <b/>
      <sz val="11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4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164" fontId="4" fillId="0" borderId="1" xfId="0" applyNumberFormat="1" applyFont="1" applyBorder="1" applyAlignment="1">
      <alignment horizontal="right" vertical="center" wrapText="1" readingOrder="1"/>
    </xf>
    <xf numFmtId="0" fontId="6" fillId="0" borderId="0" xfId="0" applyFont="1"/>
    <xf numFmtId="0" fontId="11" fillId="0" borderId="2" xfId="0" applyFont="1" applyBorder="1" applyAlignment="1">
      <alignment horizontal="center" vertical="center" wrapText="1" readingOrder="1"/>
    </xf>
    <xf numFmtId="10" fontId="11" fillId="0" borderId="2" xfId="0" applyNumberFormat="1" applyFont="1" applyBorder="1" applyAlignment="1">
      <alignment horizontal="center" vertical="center" wrapText="1" readingOrder="1"/>
    </xf>
    <xf numFmtId="10" fontId="11" fillId="0" borderId="2" xfId="1" applyNumberFormat="1" applyFont="1" applyFill="1" applyBorder="1" applyAlignment="1">
      <alignment horizontal="center" vertical="center" wrapText="1" readingOrder="1"/>
    </xf>
    <xf numFmtId="165" fontId="11" fillId="0" borderId="2" xfId="0" applyNumberFormat="1" applyFont="1" applyBorder="1" applyAlignment="1">
      <alignment horizontal="right" vertical="center" wrapText="1" readingOrder="1"/>
    </xf>
    <xf numFmtId="10" fontId="12" fillId="0" borderId="2" xfId="0" applyNumberFormat="1" applyFont="1" applyBorder="1" applyAlignment="1">
      <alignment horizontal="center" vertical="center" wrapText="1" readingOrder="1"/>
    </xf>
    <xf numFmtId="10" fontId="12" fillId="0" borderId="2" xfId="1" applyNumberFormat="1" applyFont="1" applyFill="1" applyBorder="1" applyAlignment="1">
      <alignment horizontal="center" vertical="center" wrapText="1" readingOrder="1"/>
    </xf>
    <xf numFmtId="165" fontId="12" fillId="0" borderId="2" xfId="0" applyNumberFormat="1" applyFont="1" applyBorder="1" applyAlignment="1">
      <alignment horizontal="right" vertical="center" wrapText="1" readingOrder="1"/>
    </xf>
    <xf numFmtId="0" fontId="9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 readingOrder="1"/>
    </xf>
    <xf numFmtId="10" fontId="10" fillId="0" borderId="2" xfId="1" applyNumberFormat="1" applyFont="1" applyBorder="1" applyAlignment="1">
      <alignment horizontal="center" vertical="center" wrapText="1"/>
    </xf>
    <xf numFmtId="10" fontId="1" fillId="0" borderId="0" xfId="1" applyNumberFormat="1" applyFont="1"/>
    <xf numFmtId="0" fontId="11" fillId="4" borderId="2" xfId="0" applyFont="1" applyFill="1" applyBorder="1" applyAlignment="1">
      <alignment horizontal="center" vertical="center" wrapText="1" readingOrder="1"/>
    </xf>
    <xf numFmtId="0" fontId="7" fillId="2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41"/>
  <sheetViews>
    <sheetView showGridLines="0" tabSelected="1" workbookViewId="0">
      <pane xSplit="16" ySplit="4" topLeftCell="AF34" activePane="bottomRight" state="frozen"/>
      <selection pane="topRight" activeCell="Q1" sqref="Q1"/>
      <selection pane="bottomLeft" activeCell="A5" sqref="A5"/>
      <selection pane="bottomRight" activeCell="AJ39" sqref="AJ39"/>
    </sheetView>
  </sheetViews>
  <sheetFormatPr baseColWidth="10" defaultRowHeight="15" x14ac:dyDescent="0.25"/>
  <cols>
    <col min="1" max="1" width="9.42578125" bestFit="1" customWidth="1"/>
    <col min="2" max="2" width="21.28515625" bestFit="1" customWidth="1"/>
    <col min="3" max="3" width="12.140625" hidden="1" customWidth="1"/>
    <col min="4" max="4" width="5.140625" bestFit="1" customWidth="1"/>
    <col min="5" max="6" width="4.5703125" bestFit="1" customWidth="1"/>
    <col min="7" max="7" width="4.42578125" bestFit="1" customWidth="1"/>
    <col min="8" max="8" width="4.85546875" bestFit="1" customWidth="1"/>
    <col min="9" max="9" width="4.85546875" hidden="1" customWidth="1"/>
    <col min="10" max="11" width="5.28515625" hidden="1" customWidth="1"/>
    <col min="12" max="12" width="6.5703125" hidden="1" customWidth="1"/>
    <col min="13" max="13" width="7.5703125" bestFit="1" customWidth="1"/>
    <col min="14" max="14" width="4.42578125" bestFit="1" customWidth="1"/>
    <col min="15" max="15" width="3.85546875" bestFit="1" customWidth="1"/>
    <col min="16" max="16" width="27.5703125" customWidth="1"/>
    <col min="17" max="17" width="15.140625" bestFit="1" customWidth="1"/>
    <col min="18" max="18" width="16.42578125" bestFit="1" customWidth="1"/>
    <col min="19" max="19" width="14" bestFit="1" customWidth="1"/>
    <col min="20" max="20" width="15.140625" bestFit="1" customWidth="1"/>
    <col min="21" max="21" width="15.42578125" bestFit="1" customWidth="1"/>
    <col min="22" max="22" width="15.140625" bestFit="1" customWidth="1"/>
    <col min="23" max="23" width="15.5703125" bestFit="1" customWidth="1"/>
    <col min="24" max="27" width="15.140625" bestFit="1" customWidth="1"/>
    <col min="28" max="28" width="12.140625" hidden="1" customWidth="1"/>
    <col min="29" max="29" width="13.140625" hidden="1" customWidth="1"/>
    <col min="30" max="30" width="13.85546875" hidden="1" customWidth="1"/>
    <col min="31" max="31" width="0" hidden="1" customWidth="1"/>
    <col min="32" max="32" width="14.28515625" bestFit="1" customWidth="1"/>
    <col min="33" max="33" width="15.140625" customWidth="1"/>
    <col min="34" max="34" width="15.85546875" customWidth="1"/>
    <col min="35" max="35" width="13" bestFit="1" customWidth="1"/>
    <col min="36" max="36" width="14.7109375" customWidth="1"/>
    <col min="37" max="37" width="14.28515625" customWidth="1"/>
  </cols>
  <sheetData>
    <row r="1" spans="1:37" x14ac:dyDescent="0.25">
      <c r="A1" s="1" t="s">
        <v>0</v>
      </c>
      <c r="B1" s="1">
        <v>2023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  <c r="Z1" s="2" t="s">
        <v>1</v>
      </c>
      <c r="AA1" s="2" t="s">
        <v>1</v>
      </c>
    </row>
    <row r="2" spans="1:37" ht="15" customHeight="1" x14ac:dyDescent="0.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  <c r="Z2" s="2" t="s">
        <v>1</v>
      </c>
      <c r="AA2" s="2" t="s">
        <v>1</v>
      </c>
      <c r="AB2" s="9"/>
      <c r="AC2" s="9"/>
      <c r="AD2" s="9"/>
      <c r="AE2" s="9"/>
      <c r="AF2" s="22" t="s">
        <v>109</v>
      </c>
      <c r="AG2" s="22"/>
      <c r="AH2" s="22"/>
      <c r="AI2" s="22"/>
    </row>
    <row r="3" spans="1:37" ht="39.75" customHeight="1" x14ac:dyDescent="0.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  <c r="Z3" s="2" t="s">
        <v>1</v>
      </c>
      <c r="AA3" s="2" t="s">
        <v>1</v>
      </c>
      <c r="AB3" s="23" t="s">
        <v>110</v>
      </c>
      <c r="AC3" s="23"/>
      <c r="AD3" s="23"/>
      <c r="AE3" s="23"/>
      <c r="AF3" s="17" t="s">
        <v>111</v>
      </c>
      <c r="AG3" s="17" t="s">
        <v>112</v>
      </c>
      <c r="AH3" s="17" t="s">
        <v>113</v>
      </c>
      <c r="AI3" s="17" t="s">
        <v>114</v>
      </c>
      <c r="AJ3" s="21" t="s">
        <v>122</v>
      </c>
      <c r="AK3" s="21" t="s">
        <v>123</v>
      </c>
    </row>
    <row r="4" spans="1:37" ht="45.75" customHeight="1" x14ac:dyDescent="0.25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  <c r="Z4" s="1" t="s">
        <v>31</v>
      </c>
      <c r="AA4" s="1" t="s">
        <v>32</v>
      </c>
      <c r="AB4" s="10" t="s">
        <v>115</v>
      </c>
      <c r="AC4" s="10" t="s">
        <v>116</v>
      </c>
      <c r="AD4" s="10" t="s">
        <v>117</v>
      </c>
      <c r="AE4" s="10" t="s">
        <v>32</v>
      </c>
      <c r="AF4" s="18" t="s">
        <v>118</v>
      </c>
      <c r="AG4" s="18" t="s">
        <v>119</v>
      </c>
      <c r="AH4" s="18" t="s">
        <v>120</v>
      </c>
      <c r="AI4" s="18" t="s">
        <v>121</v>
      </c>
      <c r="AJ4" s="21"/>
      <c r="AK4" s="21"/>
    </row>
    <row r="5" spans="1:3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7" t="s">
        <v>106</v>
      </c>
      <c r="Q5" s="8">
        <f>+Q9+Q11+Q19+Q24</f>
        <v>19335997000</v>
      </c>
      <c r="R5" s="8">
        <f t="shared" ref="R5:AA5" si="0">+R9+R11+R19+R24</f>
        <v>676158420</v>
      </c>
      <c r="S5" s="8">
        <f t="shared" si="0"/>
        <v>147158420</v>
      </c>
      <c r="T5" s="8">
        <f t="shared" si="0"/>
        <v>19864997000</v>
      </c>
      <c r="U5" s="8">
        <f t="shared" si="0"/>
        <v>271026580</v>
      </c>
      <c r="V5" s="8">
        <f t="shared" si="0"/>
        <v>18288104618.93</v>
      </c>
      <c r="W5" s="8">
        <f t="shared" si="0"/>
        <v>1305865801.0700002</v>
      </c>
      <c r="X5" s="8">
        <f t="shared" si="0"/>
        <v>18288104618.93</v>
      </c>
      <c r="Y5" s="8">
        <f t="shared" si="0"/>
        <v>18112662986.32</v>
      </c>
      <c r="Z5" s="8">
        <f t="shared" si="0"/>
        <v>18048919148.32</v>
      </c>
      <c r="AA5" s="8">
        <f t="shared" si="0"/>
        <v>18048919148.32</v>
      </c>
      <c r="AB5" s="11">
        <f>+V5/T5</f>
        <v>0.92061955100874171</v>
      </c>
      <c r="AC5" s="12">
        <f>+X5/T5</f>
        <v>0.92061955100874171</v>
      </c>
      <c r="AD5" s="12">
        <f>+Y5/T5</f>
        <v>0.9117878540993487</v>
      </c>
      <c r="AE5" s="12">
        <f>+AA5/T5</f>
        <v>0.90857900196612162</v>
      </c>
      <c r="AF5" s="13">
        <f>+T5-U5-V5</f>
        <v>1305865801.0699997</v>
      </c>
      <c r="AG5" s="13">
        <f>+V5-X5</f>
        <v>0</v>
      </c>
      <c r="AH5" s="13">
        <f>+X5-Y5</f>
        <v>175441632.61000061</v>
      </c>
      <c r="AI5" s="13">
        <f>+Y5-AA5</f>
        <v>63743838</v>
      </c>
      <c r="AJ5" s="19">
        <f>+AH5/T5</f>
        <v>8.8316969093929689E-3</v>
      </c>
      <c r="AK5" s="19">
        <f>+AI5/T5</f>
        <v>3.2088521332271028E-3</v>
      </c>
    </row>
    <row r="6" spans="1:37" ht="22.5" x14ac:dyDescent="0.25">
      <c r="A6" s="3" t="s">
        <v>33</v>
      </c>
      <c r="B6" s="4" t="s">
        <v>34</v>
      </c>
      <c r="C6" s="5" t="s">
        <v>35</v>
      </c>
      <c r="D6" s="3" t="s">
        <v>36</v>
      </c>
      <c r="E6" s="3" t="s">
        <v>37</v>
      </c>
      <c r="F6" s="3" t="s">
        <v>37</v>
      </c>
      <c r="G6" s="3" t="s">
        <v>37</v>
      </c>
      <c r="H6" s="3"/>
      <c r="I6" s="3"/>
      <c r="J6" s="3"/>
      <c r="K6" s="3"/>
      <c r="L6" s="3"/>
      <c r="M6" s="3" t="s">
        <v>38</v>
      </c>
      <c r="N6" s="3" t="s">
        <v>39</v>
      </c>
      <c r="O6" s="3" t="s">
        <v>40</v>
      </c>
      <c r="P6" s="4" t="s">
        <v>41</v>
      </c>
      <c r="Q6" s="6">
        <v>10198928000</v>
      </c>
      <c r="R6" s="6">
        <v>367000000</v>
      </c>
      <c r="S6" s="6">
        <v>0</v>
      </c>
      <c r="T6" s="6">
        <v>10565928000</v>
      </c>
      <c r="U6" s="6">
        <v>0</v>
      </c>
      <c r="V6" s="6">
        <v>10245107955</v>
      </c>
      <c r="W6" s="6">
        <v>320820045</v>
      </c>
      <c r="X6" s="6">
        <v>10245107955</v>
      </c>
      <c r="Y6" s="6">
        <v>10212876612</v>
      </c>
      <c r="Z6" s="6">
        <v>10195053761</v>
      </c>
      <c r="AA6" s="6">
        <v>10195053761</v>
      </c>
      <c r="AB6" s="14">
        <f t="shared" ref="AB6:AB40" si="1">+V6/T6</f>
        <v>0.96963635896439948</v>
      </c>
      <c r="AC6" s="15">
        <f t="shared" ref="AC6:AC40" si="2">+X6/T6</f>
        <v>0.96963635896439948</v>
      </c>
      <c r="AD6" s="15">
        <f t="shared" ref="AD6:AD40" si="3">+Y6/T6</f>
        <v>0.96658586089172671</v>
      </c>
      <c r="AE6" s="15">
        <f t="shared" ref="AE6:AE40" si="4">+AA6/T6</f>
        <v>0.96489903783179287</v>
      </c>
      <c r="AF6" s="16">
        <f t="shared" ref="AF6:AF40" si="5">+T6-U6-V6</f>
        <v>320820045</v>
      </c>
      <c r="AG6" s="16">
        <f t="shared" ref="AG6:AG40" si="6">+V6-X6</f>
        <v>0</v>
      </c>
      <c r="AH6" s="16">
        <f t="shared" ref="AH6:AH40" si="7">+X6-Y6</f>
        <v>32231343</v>
      </c>
      <c r="AI6" s="16">
        <f t="shared" ref="AI6:AI40" si="8">+Y6-AA6</f>
        <v>17822851</v>
      </c>
      <c r="AJ6" s="19">
        <f t="shared" ref="AJ6:AJ40" si="9">+AH6/T6</f>
        <v>3.0504980726728404E-3</v>
      </c>
      <c r="AK6" s="19">
        <f t="shared" ref="AK6:AK40" si="10">+AI6/T6</f>
        <v>1.6868230599337796E-3</v>
      </c>
    </row>
    <row r="7" spans="1:37" ht="22.5" x14ac:dyDescent="0.25">
      <c r="A7" s="3" t="s">
        <v>33</v>
      </c>
      <c r="B7" s="4" t="s">
        <v>34</v>
      </c>
      <c r="C7" s="5" t="s">
        <v>42</v>
      </c>
      <c r="D7" s="3" t="s">
        <v>36</v>
      </c>
      <c r="E7" s="3" t="s">
        <v>37</v>
      </c>
      <c r="F7" s="3" t="s">
        <v>37</v>
      </c>
      <c r="G7" s="3" t="s">
        <v>43</v>
      </c>
      <c r="H7" s="3"/>
      <c r="I7" s="3"/>
      <c r="J7" s="3"/>
      <c r="K7" s="3"/>
      <c r="L7" s="3"/>
      <c r="M7" s="3" t="s">
        <v>38</v>
      </c>
      <c r="N7" s="3" t="s">
        <v>39</v>
      </c>
      <c r="O7" s="3" t="s">
        <v>40</v>
      </c>
      <c r="P7" s="4" t="s">
        <v>44</v>
      </c>
      <c r="Q7" s="6">
        <v>3906844000</v>
      </c>
      <c r="R7" s="6">
        <v>142000000</v>
      </c>
      <c r="S7" s="6">
        <v>0</v>
      </c>
      <c r="T7" s="6">
        <v>4048844000</v>
      </c>
      <c r="U7" s="6">
        <v>0</v>
      </c>
      <c r="V7" s="6">
        <v>3754359627</v>
      </c>
      <c r="W7" s="6">
        <v>294484373</v>
      </c>
      <c r="X7" s="6">
        <v>3754359627</v>
      </c>
      <c r="Y7" s="6">
        <v>3754359627</v>
      </c>
      <c r="Z7" s="6">
        <v>3754359627</v>
      </c>
      <c r="AA7" s="6">
        <v>3754359627</v>
      </c>
      <c r="AB7" s="14">
        <f t="shared" si="1"/>
        <v>0.92726704881689692</v>
      </c>
      <c r="AC7" s="15">
        <f t="shared" si="2"/>
        <v>0.92726704881689692</v>
      </c>
      <c r="AD7" s="15">
        <f t="shared" si="3"/>
        <v>0.92726704881689692</v>
      </c>
      <c r="AE7" s="15">
        <f t="shared" si="4"/>
        <v>0.92726704881689692</v>
      </c>
      <c r="AF7" s="16">
        <f t="shared" si="5"/>
        <v>294484373</v>
      </c>
      <c r="AG7" s="16">
        <f t="shared" si="6"/>
        <v>0</v>
      </c>
      <c r="AH7" s="16">
        <f t="shared" si="7"/>
        <v>0</v>
      </c>
      <c r="AI7" s="16">
        <f t="shared" si="8"/>
        <v>0</v>
      </c>
      <c r="AJ7" s="19">
        <f t="shared" si="9"/>
        <v>0</v>
      </c>
      <c r="AK7" s="19">
        <f t="shared" si="10"/>
        <v>0</v>
      </c>
    </row>
    <row r="8" spans="1:37" ht="33.75" x14ac:dyDescent="0.25">
      <c r="A8" s="3" t="s">
        <v>33</v>
      </c>
      <c r="B8" s="4" t="s">
        <v>34</v>
      </c>
      <c r="C8" s="5" t="s">
        <v>45</v>
      </c>
      <c r="D8" s="3" t="s">
        <v>36</v>
      </c>
      <c r="E8" s="3" t="s">
        <v>37</v>
      </c>
      <c r="F8" s="3" t="s">
        <v>37</v>
      </c>
      <c r="G8" s="3" t="s">
        <v>46</v>
      </c>
      <c r="H8" s="3"/>
      <c r="I8" s="3"/>
      <c r="J8" s="3"/>
      <c r="K8" s="3"/>
      <c r="L8" s="3"/>
      <c r="M8" s="3" t="s">
        <v>38</v>
      </c>
      <c r="N8" s="3" t="s">
        <v>39</v>
      </c>
      <c r="O8" s="3" t="s">
        <v>40</v>
      </c>
      <c r="P8" s="4" t="s">
        <v>47</v>
      </c>
      <c r="Q8" s="6">
        <v>1407752000</v>
      </c>
      <c r="R8" s="6">
        <v>20000000</v>
      </c>
      <c r="S8" s="6">
        <v>0</v>
      </c>
      <c r="T8" s="6">
        <v>1427752000</v>
      </c>
      <c r="U8" s="6">
        <v>0</v>
      </c>
      <c r="V8" s="6">
        <v>1248216074</v>
      </c>
      <c r="W8" s="6">
        <v>179535926</v>
      </c>
      <c r="X8" s="6">
        <v>1248216074</v>
      </c>
      <c r="Y8" s="6">
        <v>1227057259</v>
      </c>
      <c r="Z8" s="6">
        <v>1212298956</v>
      </c>
      <c r="AA8" s="6">
        <v>1212298956</v>
      </c>
      <c r="AB8" s="14">
        <f t="shared" si="1"/>
        <v>0.87425272316200575</v>
      </c>
      <c r="AC8" s="15">
        <f t="shared" si="2"/>
        <v>0.87425272316200575</v>
      </c>
      <c r="AD8" s="15">
        <f t="shared" si="3"/>
        <v>0.85943305209868381</v>
      </c>
      <c r="AE8" s="15">
        <f t="shared" si="4"/>
        <v>0.84909631084390003</v>
      </c>
      <c r="AF8" s="16">
        <f t="shared" si="5"/>
        <v>179535926</v>
      </c>
      <c r="AG8" s="16">
        <f t="shared" si="6"/>
        <v>0</v>
      </c>
      <c r="AH8" s="16">
        <f t="shared" si="7"/>
        <v>21158815</v>
      </c>
      <c r="AI8" s="16">
        <f t="shared" si="8"/>
        <v>14758303</v>
      </c>
      <c r="AJ8" s="19">
        <f t="shared" si="9"/>
        <v>1.4819671063321922E-2</v>
      </c>
      <c r="AK8" s="19">
        <f t="shared" si="10"/>
        <v>1.0336741254783744E-2</v>
      </c>
    </row>
    <row r="9" spans="1:37" x14ac:dyDescent="0.25">
      <c r="A9" s="3"/>
      <c r="B9" s="4"/>
      <c r="C9" s="5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7" t="s">
        <v>102</v>
      </c>
      <c r="Q9" s="8">
        <f>SUM(Q6:Q8)</f>
        <v>15513524000</v>
      </c>
      <c r="R9" s="8">
        <f t="shared" ref="R9:AA9" si="11">SUM(R6:R8)</f>
        <v>529000000</v>
      </c>
      <c r="S9" s="8">
        <f t="shared" si="11"/>
        <v>0</v>
      </c>
      <c r="T9" s="8">
        <f t="shared" si="11"/>
        <v>16042524000</v>
      </c>
      <c r="U9" s="8">
        <f t="shared" si="11"/>
        <v>0</v>
      </c>
      <c r="V9" s="8">
        <f t="shared" si="11"/>
        <v>15247683656</v>
      </c>
      <c r="W9" s="8">
        <f t="shared" si="11"/>
        <v>794840344</v>
      </c>
      <c r="X9" s="8">
        <f t="shared" si="11"/>
        <v>15247683656</v>
      </c>
      <c r="Y9" s="8">
        <f t="shared" si="11"/>
        <v>15194293498</v>
      </c>
      <c r="Z9" s="8">
        <f t="shared" si="11"/>
        <v>15161712344</v>
      </c>
      <c r="AA9" s="8">
        <f t="shared" si="11"/>
        <v>15161712344</v>
      </c>
      <c r="AB9" s="11">
        <f t="shared" si="1"/>
        <v>0.95045415895902663</v>
      </c>
      <c r="AC9" s="12">
        <f t="shared" si="2"/>
        <v>0.95045415895902663</v>
      </c>
      <c r="AD9" s="12">
        <f t="shared" si="3"/>
        <v>0.94712611918174472</v>
      </c>
      <c r="AE9" s="12">
        <f t="shared" si="4"/>
        <v>0.94509519474616344</v>
      </c>
      <c r="AF9" s="13">
        <f t="shared" si="5"/>
        <v>794840344</v>
      </c>
      <c r="AG9" s="13">
        <f t="shared" si="6"/>
        <v>0</v>
      </c>
      <c r="AH9" s="13">
        <f t="shared" si="7"/>
        <v>53390158</v>
      </c>
      <c r="AI9" s="13">
        <f t="shared" si="8"/>
        <v>32581154</v>
      </c>
      <c r="AJ9" s="19">
        <f t="shared" si="9"/>
        <v>3.328039777281929E-3</v>
      </c>
      <c r="AK9" s="19">
        <f t="shared" si="10"/>
        <v>2.0309244355813335E-3</v>
      </c>
    </row>
    <row r="10" spans="1:37" ht="22.5" x14ac:dyDescent="0.25">
      <c r="A10" s="3" t="s">
        <v>33</v>
      </c>
      <c r="B10" s="4" t="s">
        <v>34</v>
      </c>
      <c r="C10" s="5" t="s">
        <v>48</v>
      </c>
      <c r="D10" s="3" t="s">
        <v>36</v>
      </c>
      <c r="E10" s="3" t="s">
        <v>43</v>
      </c>
      <c r="F10" s="3"/>
      <c r="G10" s="3"/>
      <c r="H10" s="3"/>
      <c r="I10" s="3"/>
      <c r="J10" s="3"/>
      <c r="K10" s="3"/>
      <c r="L10" s="3"/>
      <c r="M10" s="3" t="s">
        <v>38</v>
      </c>
      <c r="N10" s="3" t="s">
        <v>39</v>
      </c>
      <c r="O10" s="3" t="s">
        <v>40</v>
      </c>
      <c r="P10" s="4" t="s">
        <v>49</v>
      </c>
      <c r="Q10" s="6">
        <v>2556588000</v>
      </c>
      <c r="R10" s="6">
        <v>0</v>
      </c>
      <c r="S10" s="6">
        <v>34618094</v>
      </c>
      <c r="T10" s="6">
        <v>2521969906</v>
      </c>
      <c r="U10" s="6">
        <v>0</v>
      </c>
      <c r="V10" s="6">
        <v>2324564679.8099999</v>
      </c>
      <c r="W10" s="6">
        <v>197405226.19</v>
      </c>
      <c r="X10" s="6">
        <v>2324564679.8099999</v>
      </c>
      <c r="Y10" s="6">
        <v>2202513205.1999998</v>
      </c>
      <c r="Z10" s="6">
        <v>2171636032.1999998</v>
      </c>
      <c r="AA10" s="6">
        <v>2171636032.1999998</v>
      </c>
      <c r="AB10" s="14">
        <f t="shared" si="1"/>
        <v>0.92172578042253606</v>
      </c>
      <c r="AC10" s="15">
        <f t="shared" si="2"/>
        <v>0.92172578042253606</v>
      </c>
      <c r="AD10" s="15">
        <f t="shared" si="3"/>
        <v>0.87333048660097679</v>
      </c>
      <c r="AE10" s="15">
        <f t="shared" si="4"/>
        <v>0.86108721084794726</v>
      </c>
      <c r="AF10" s="16">
        <f t="shared" si="5"/>
        <v>197405226.19000006</v>
      </c>
      <c r="AG10" s="16">
        <f t="shared" si="6"/>
        <v>0</v>
      </c>
      <c r="AH10" s="16">
        <f t="shared" si="7"/>
        <v>122051474.61000013</v>
      </c>
      <c r="AI10" s="16">
        <f t="shared" si="8"/>
        <v>30877173</v>
      </c>
      <c r="AJ10" s="19">
        <f t="shared" si="9"/>
        <v>4.8395293821559236E-2</v>
      </c>
      <c r="AK10" s="19">
        <f t="shared" si="10"/>
        <v>1.2243275753029545E-2</v>
      </c>
    </row>
    <row r="11" spans="1:37" ht="21" x14ac:dyDescent="0.25">
      <c r="A11" s="3"/>
      <c r="B11" s="4"/>
      <c r="C11" s="5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7" t="s">
        <v>49</v>
      </c>
      <c r="Q11" s="8">
        <f>SUM(Q10)</f>
        <v>2556588000</v>
      </c>
      <c r="R11" s="8">
        <f t="shared" ref="R11:AA11" si="12">SUM(R10)</f>
        <v>0</v>
      </c>
      <c r="S11" s="8">
        <f t="shared" si="12"/>
        <v>34618094</v>
      </c>
      <c r="T11" s="8">
        <f t="shared" si="12"/>
        <v>2521969906</v>
      </c>
      <c r="U11" s="8">
        <f t="shared" si="12"/>
        <v>0</v>
      </c>
      <c r="V11" s="8">
        <f t="shared" si="12"/>
        <v>2324564679.8099999</v>
      </c>
      <c r="W11" s="8">
        <f t="shared" si="12"/>
        <v>197405226.19</v>
      </c>
      <c r="X11" s="8">
        <f t="shared" si="12"/>
        <v>2324564679.8099999</v>
      </c>
      <c r="Y11" s="8">
        <f t="shared" si="12"/>
        <v>2202513205.1999998</v>
      </c>
      <c r="Z11" s="8">
        <f t="shared" si="12"/>
        <v>2171636032.1999998</v>
      </c>
      <c r="AA11" s="8">
        <f t="shared" si="12"/>
        <v>2171636032.1999998</v>
      </c>
      <c r="AB11" s="11">
        <f t="shared" si="1"/>
        <v>0.92172578042253606</v>
      </c>
      <c r="AC11" s="12">
        <f t="shared" si="2"/>
        <v>0.92172578042253606</v>
      </c>
      <c r="AD11" s="12">
        <f t="shared" si="3"/>
        <v>0.87333048660097679</v>
      </c>
      <c r="AE11" s="12">
        <f t="shared" si="4"/>
        <v>0.86108721084794726</v>
      </c>
      <c r="AF11" s="13">
        <f t="shared" si="5"/>
        <v>197405226.19000006</v>
      </c>
      <c r="AG11" s="13">
        <f t="shared" si="6"/>
        <v>0</v>
      </c>
      <c r="AH11" s="13">
        <f t="shared" si="7"/>
        <v>122051474.61000013</v>
      </c>
      <c r="AI11" s="13">
        <f t="shared" si="8"/>
        <v>30877173</v>
      </c>
      <c r="AJ11" s="19">
        <f t="shared" si="9"/>
        <v>4.8395293821559236E-2</v>
      </c>
      <c r="AK11" s="19">
        <f t="shared" si="10"/>
        <v>1.2243275753029545E-2</v>
      </c>
    </row>
    <row r="12" spans="1:37" ht="22.5" x14ac:dyDescent="0.25">
      <c r="A12" s="3" t="s">
        <v>33</v>
      </c>
      <c r="B12" s="4" t="s">
        <v>34</v>
      </c>
      <c r="C12" s="5" t="s">
        <v>50</v>
      </c>
      <c r="D12" s="3" t="s">
        <v>36</v>
      </c>
      <c r="E12" s="3" t="s">
        <v>46</v>
      </c>
      <c r="F12" s="3" t="s">
        <v>43</v>
      </c>
      <c r="G12" s="3" t="s">
        <v>43</v>
      </c>
      <c r="H12" s="3"/>
      <c r="I12" s="3"/>
      <c r="J12" s="3"/>
      <c r="K12" s="3"/>
      <c r="L12" s="3"/>
      <c r="M12" s="3" t="s">
        <v>38</v>
      </c>
      <c r="N12" s="3" t="s">
        <v>39</v>
      </c>
      <c r="O12" s="3" t="s">
        <v>40</v>
      </c>
      <c r="P12" s="4" t="s">
        <v>51</v>
      </c>
      <c r="Q12" s="6">
        <v>272488000</v>
      </c>
      <c r="R12" s="6">
        <v>51701420</v>
      </c>
      <c r="S12" s="6">
        <v>45381906</v>
      </c>
      <c r="T12" s="6">
        <v>278807514</v>
      </c>
      <c r="U12" s="6">
        <v>0</v>
      </c>
      <c r="V12" s="6">
        <v>278807513.12</v>
      </c>
      <c r="W12" s="6">
        <v>0.88</v>
      </c>
      <c r="X12" s="6">
        <v>278807513.12</v>
      </c>
      <c r="Y12" s="6">
        <v>278807513.12</v>
      </c>
      <c r="Z12" s="6">
        <v>278807513.12</v>
      </c>
      <c r="AA12" s="6">
        <v>278807513.12</v>
      </c>
      <c r="AB12" s="14">
        <f t="shared" si="1"/>
        <v>0.99999999684370056</v>
      </c>
      <c r="AC12" s="15">
        <f t="shared" si="2"/>
        <v>0.99999999684370056</v>
      </c>
      <c r="AD12" s="15">
        <f t="shared" si="3"/>
        <v>0.99999999684370056</v>
      </c>
      <c r="AE12" s="15">
        <f t="shared" si="4"/>
        <v>0.99999999684370056</v>
      </c>
      <c r="AF12" s="16">
        <f t="shared" si="5"/>
        <v>0.87999999523162842</v>
      </c>
      <c r="AG12" s="16">
        <f t="shared" si="6"/>
        <v>0</v>
      </c>
      <c r="AH12" s="16">
        <f t="shared" si="7"/>
        <v>0</v>
      </c>
      <c r="AI12" s="16">
        <f t="shared" si="8"/>
        <v>0</v>
      </c>
      <c r="AJ12" s="19">
        <f t="shared" si="9"/>
        <v>0</v>
      </c>
      <c r="AK12" s="19">
        <f t="shared" si="10"/>
        <v>0</v>
      </c>
    </row>
    <row r="13" spans="1:37" ht="33.75" x14ac:dyDescent="0.25">
      <c r="A13" s="3" t="s">
        <v>33</v>
      </c>
      <c r="B13" s="4" t="s">
        <v>34</v>
      </c>
      <c r="C13" s="5" t="s">
        <v>52</v>
      </c>
      <c r="D13" s="3" t="s">
        <v>36</v>
      </c>
      <c r="E13" s="3" t="s">
        <v>46</v>
      </c>
      <c r="F13" s="3" t="s">
        <v>46</v>
      </c>
      <c r="G13" s="3" t="s">
        <v>37</v>
      </c>
      <c r="H13" s="3" t="s">
        <v>53</v>
      </c>
      <c r="I13" s="3"/>
      <c r="J13" s="3"/>
      <c r="K13" s="3"/>
      <c r="L13" s="3"/>
      <c r="M13" s="3" t="s">
        <v>38</v>
      </c>
      <c r="N13" s="3" t="s">
        <v>39</v>
      </c>
      <c r="O13" s="3" t="s">
        <v>40</v>
      </c>
      <c r="P13" s="4" t="s">
        <v>54</v>
      </c>
      <c r="Q13" s="6">
        <v>323185000</v>
      </c>
      <c r="R13" s="6">
        <v>0</v>
      </c>
      <c r="S13" s="6">
        <v>52158420</v>
      </c>
      <c r="T13" s="6">
        <v>271026580</v>
      </c>
      <c r="U13" s="6">
        <v>271026580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14">
        <f t="shared" si="1"/>
        <v>0</v>
      </c>
      <c r="AC13" s="15">
        <f t="shared" si="2"/>
        <v>0</v>
      </c>
      <c r="AD13" s="15">
        <f t="shared" si="3"/>
        <v>0</v>
      </c>
      <c r="AE13" s="15">
        <f t="shared" si="4"/>
        <v>0</v>
      </c>
      <c r="AF13" s="16">
        <f t="shared" si="5"/>
        <v>0</v>
      </c>
      <c r="AG13" s="16">
        <f t="shared" si="6"/>
        <v>0</v>
      </c>
      <c r="AH13" s="16">
        <f t="shared" si="7"/>
        <v>0</v>
      </c>
      <c r="AI13" s="16">
        <f t="shared" si="8"/>
        <v>0</v>
      </c>
      <c r="AJ13" s="19">
        <f t="shared" si="9"/>
        <v>0</v>
      </c>
      <c r="AK13" s="19">
        <f t="shared" si="10"/>
        <v>0</v>
      </c>
    </row>
    <row r="14" spans="1:37" ht="33.75" x14ac:dyDescent="0.25">
      <c r="A14" s="3" t="s">
        <v>33</v>
      </c>
      <c r="B14" s="4" t="s">
        <v>34</v>
      </c>
      <c r="C14" s="5" t="s">
        <v>55</v>
      </c>
      <c r="D14" s="3" t="s">
        <v>36</v>
      </c>
      <c r="E14" s="3" t="s">
        <v>46</v>
      </c>
      <c r="F14" s="3" t="s">
        <v>56</v>
      </c>
      <c r="G14" s="3" t="s">
        <v>43</v>
      </c>
      <c r="H14" s="3" t="s">
        <v>57</v>
      </c>
      <c r="I14" s="3"/>
      <c r="J14" s="3"/>
      <c r="K14" s="3"/>
      <c r="L14" s="3"/>
      <c r="M14" s="3" t="s">
        <v>38</v>
      </c>
      <c r="N14" s="3" t="s">
        <v>39</v>
      </c>
      <c r="O14" s="3" t="s">
        <v>40</v>
      </c>
      <c r="P14" s="4" t="s">
        <v>58</v>
      </c>
      <c r="Q14" s="6">
        <v>112464000</v>
      </c>
      <c r="R14" s="6">
        <v>0</v>
      </c>
      <c r="S14" s="6">
        <v>15000000</v>
      </c>
      <c r="T14" s="6">
        <v>97464000</v>
      </c>
      <c r="U14" s="6">
        <v>0</v>
      </c>
      <c r="V14" s="6">
        <v>9289304</v>
      </c>
      <c r="W14" s="6">
        <v>88174696</v>
      </c>
      <c r="X14" s="6">
        <v>9289304</v>
      </c>
      <c r="Y14" s="6">
        <v>9289304</v>
      </c>
      <c r="Z14" s="6">
        <v>9003793</v>
      </c>
      <c r="AA14" s="6">
        <v>9003793</v>
      </c>
      <c r="AB14" s="14">
        <f t="shared" si="1"/>
        <v>9.531010424361816E-2</v>
      </c>
      <c r="AC14" s="15">
        <f t="shared" si="2"/>
        <v>9.531010424361816E-2</v>
      </c>
      <c r="AD14" s="15">
        <f t="shared" si="3"/>
        <v>9.531010424361816E-2</v>
      </c>
      <c r="AE14" s="15">
        <f t="shared" si="4"/>
        <v>9.2380704670442418E-2</v>
      </c>
      <c r="AF14" s="16">
        <f t="shared" si="5"/>
        <v>88174696</v>
      </c>
      <c r="AG14" s="16">
        <f t="shared" si="6"/>
        <v>0</v>
      </c>
      <c r="AH14" s="16">
        <f t="shared" si="7"/>
        <v>0</v>
      </c>
      <c r="AI14" s="16">
        <f t="shared" si="8"/>
        <v>285511</v>
      </c>
      <c r="AJ14" s="19">
        <f t="shared" si="9"/>
        <v>0</v>
      </c>
      <c r="AK14" s="19">
        <f t="shared" si="10"/>
        <v>2.9293995731757365E-3</v>
      </c>
    </row>
    <row r="15" spans="1:37" ht="22.5" x14ac:dyDescent="0.25">
      <c r="A15" s="3" t="s">
        <v>33</v>
      </c>
      <c r="B15" s="4" t="s">
        <v>34</v>
      </c>
      <c r="C15" s="5" t="s">
        <v>59</v>
      </c>
      <c r="D15" s="3" t="s">
        <v>36</v>
      </c>
      <c r="E15" s="3" t="s">
        <v>46</v>
      </c>
      <c r="F15" s="3" t="s">
        <v>56</v>
      </c>
      <c r="G15" s="3" t="s">
        <v>43</v>
      </c>
      <c r="H15" s="3" t="s">
        <v>60</v>
      </c>
      <c r="I15" s="3"/>
      <c r="J15" s="3"/>
      <c r="K15" s="3"/>
      <c r="L15" s="3"/>
      <c r="M15" s="3" t="s">
        <v>38</v>
      </c>
      <c r="N15" s="3" t="s">
        <v>39</v>
      </c>
      <c r="O15" s="3" t="s">
        <v>40</v>
      </c>
      <c r="P15" s="4" t="s">
        <v>61</v>
      </c>
      <c r="Q15" s="6">
        <v>132197000</v>
      </c>
      <c r="R15" s="6">
        <v>15000000</v>
      </c>
      <c r="S15" s="6">
        <v>0</v>
      </c>
      <c r="T15" s="6">
        <v>147197000</v>
      </c>
      <c r="U15" s="6">
        <v>0</v>
      </c>
      <c r="V15" s="6">
        <v>147028140</v>
      </c>
      <c r="W15" s="6">
        <v>168860</v>
      </c>
      <c r="X15" s="6">
        <v>147028140</v>
      </c>
      <c r="Y15" s="6">
        <v>147028140</v>
      </c>
      <c r="Z15" s="6">
        <v>147028140</v>
      </c>
      <c r="AA15" s="6">
        <v>147028140</v>
      </c>
      <c r="AB15" s="14">
        <f t="shared" si="1"/>
        <v>0.99885282988104374</v>
      </c>
      <c r="AC15" s="15">
        <f t="shared" si="2"/>
        <v>0.99885282988104374</v>
      </c>
      <c r="AD15" s="15">
        <f t="shared" si="3"/>
        <v>0.99885282988104374</v>
      </c>
      <c r="AE15" s="15">
        <f t="shared" si="4"/>
        <v>0.99885282988104374</v>
      </c>
      <c r="AF15" s="16">
        <f t="shared" si="5"/>
        <v>168860</v>
      </c>
      <c r="AG15" s="16">
        <f t="shared" si="6"/>
        <v>0</v>
      </c>
      <c r="AH15" s="16">
        <f t="shared" si="7"/>
        <v>0</v>
      </c>
      <c r="AI15" s="16">
        <f t="shared" si="8"/>
        <v>0</v>
      </c>
      <c r="AJ15" s="19">
        <f t="shared" si="9"/>
        <v>0</v>
      </c>
      <c r="AK15" s="19">
        <f t="shared" si="10"/>
        <v>0</v>
      </c>
    </row>
    <row r="16" spans="1:37" x14ac:dyDescent="0.25">
      <c r="A16" s="3"/>
      <c r="B16" s="4"/>
      <c r="C16" s="5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7" t="s">
        <v>103</v>
      </c>
      <c r="Q16" s="8">
        <f>SUM(Q12:Q15)</f>
        <v>840334000</v>
      </c>
      <c r="R16" s="8">
        <f t="shared" ref="R16:AA16" si="13">SUM(R12:R15)</f>
        <v>66701420</v>
      </c>
      <c r="S16" s="8">
        <f t="shared" si="13"/>
        <v>112540326</v>
      </c>
      <c r="T16" s="8">
        <f t="shared" si="13"/>
        <v>794495094</v>
      </c>
      <c r="U16" s="8">
        <f t="shared" si="13"/>
        <v>271026580</v>
      </c>
      <c r="V16" s="8">
        <f t="shared" si="13"/>
        <v>435124957.12</v>
      </c>
      <c r="W16" s="8">
        <f t="shared" si="13"/>
        <v>88343556.879999995</v>
      </c>
      <c r="X16" s="8">
        <f t="shared" si="13"/>
        <v>435124957.12</v>
      </c>
      <c r="Y16" s="8">
        <f t="shared" si="13"/>
        <v>435124957.12</v>
      </c>
      <c r="Z16" s="8">
        <f t="shared" si="13"/>
        <v>434839446.12</v>
      </c>
      <c r="AA16" s="8">
        <f t="shared" si="13"/>
        <v>434839446.12</v>
      </c>
      <c r="AB16" s="11">
        <f t="shared" si="1"/>
        <v>0.54767481939919949</v>
      </c>
      <c r="AC16" s="12">
        <f t="shared" si="2"/>
        <v>0.54767481939919949</v>
      </c>
      <c r="AD16" s="12">
        <f t="shared" si="3"/>
        <v>0.54767481939919949</v>
      </c>
      <c r="AE16" s="12">
        <f t="shared" si="4"/>
        <v>0.5473154578346584</v>
      </c>
      <c r="AF16" s="13">
        <f t="shared" si="5"/>
        <v>88343556.879999995</v>
      </c>
      <c r="AG16" s="13">
        <f t="shared" si="6"/>
        <v>0</v>
      </c>
      <c r="AH16" s="13">
        <f t="shared" si="7"/>
        <v>0</v>
      </c>
      <c r="AI16" s="13">
        <f t="shared" si="8"/>
        <v>285511</v>
      </c>
      <c r="AJ16" s="19">
        <f t="shared" si="9"/>
        <v>0</v>
      </c>
      <c r="AK16" s="19">
        <f t="shared" si="10"/>
        <v>3.5936156454101402E-4</v>
      </c>
    </row>
    <row r="17" spans="1:37" ht="22.5" x14ac:dyDescent="0.25">
      <c r="A17" s="3" t="s">
        <v>33</v>
      </c>
      <c r="B17" s="4" t="s">
        <v>34</v>
      </c>
      <c r="C17" s="5" t="s">
        <v>62</v>
      </c>
      <c r="D17" s="3" t="s">
        <v>36</v>
      </c>
      <c r="E17" s="3" t="s">
        <v>46</v>
      </c>
      <c r="F17" s="3" t="s">
        <v>39</v>
      </c>
      <c r="G17" s="3"/>
      <c r="H17" s="3"/>
      <c r="I17" s="3"/>
      <c r="J17" s="3"/>
      <c r="K17" s="3"/>
      <c r="L17" s="3"/>
      <c r="M17" s="3" t="s">
        <v>63</v>
      </c>
      <c r="N17" s="3" t="s">
        <v>64</v>
      </c>
      <c r="O17" s="3" t="s">
        <v>40</v>
      </c>
      <c r="P17" s="4" t="s">
        <v>65</v>
      </c>
      <c r="Q17" s="6">
        <v>224270000</v>
      </c>
      <c r="R17" s="6">
        <v>0</v>
      </c>
      <c r="S17" s="6">
        <v>0</v>
      </c>
      <c r="T17" s="6">
        <v>224270000</v>
      </c>
      <c r="U17" s="6">
        <v>0</v>
      </c>
      <c r="V17" s="6">
        <v>30097540</v>
      </c>
      <c r="W17" s="6">
        <v>194172460</v>
      </c>
      <c r="X17" s="6">
        <v>30097540</v>
      </c>
      <c r="Y17" s="6">
        <v>30097540</v>
      </c>
      <c r="Z17" s="6">
        <v>30097540</v>
      </c>
      <c r="AA17" s="6">
        <v>30097540</v>
      </c>
      <c r="AB17" s="14">
        <f t="shared" si="1"/>
        <v>0.13420225620903375</v>
      </c>
      <c r="AC17" s="15">
        <f t="shared" si="2"/>
        <v>0.13420225620903375</v>
      </c>
      <c r="AD17" s="15">
        <f t="shared" si="3"/>
        <v>0.13420225620903375</v>
      </c>
      <c r="AE17" s="15">
        <f t="shared" si="4"/>
        <v>0.13420225620903375</v>
      </c>
      <c r="AF17" s="16">
        <f t="shared" si="5"/>
        <v>194172460</v>
      </c>
      <c r="AG17" s="16">
        <f t="shared" si="6"/>
        <v>0</v>
      </c>
      <c r="AH17" s="16">
        <f t="shared" si="7"/>
        <v>0</v>
      </c>
      <c r="AI17" s="16">
        <f t="shared" si="8"/>
        <v>0</v>
      </c>
      <c r="AJ17" s="19">
        <f t="shared" si="9"/>
        <v>0</v>
      </c>
      <c r="AK17" s="19">
        <f t="shared" si="10"/>
        <v>0</v>
      </c>
    </row>
    <row r="18" spans="1:37" ht="21" x14ac:dyDescent="0.25">
      <c r="A18" s="3"/>
      <c r="B18" s="4"/>
      <c r="C18" s="5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7" t="s">
        <v>65</v>
      </c>
      <c r="Q18" s="8">
        <f>SUM(Q17)</f>
        <v>224270000</v>
      </c>
      <c r="R18" s="8">
        <f t="shared" ref="R18:AA18" si="14">SUM(R17)</f>
        <v>0</v>
      </c>
      <c r="S18" s="8">
        <f t="shared" si="14"/>
        <v>0</v>
      </c>
      <c r="T18" s="8">
        <f t="shared" si="14"/>
        <v>224270000</v>
      </c>
      <c r="U18" s="8">
        <f t="shared" si="14"/>
        <v>0</v>
      </c>
      <c r="V18" s="8">
        <f t="shared" si="14"/>
        <v>30097540</v>
      </c>
      <c r="W18" s="8">
        <f t="shared" si="14"/>
        <v>194172460</v>
      </c>
      <c r="X18" s="8">
        <f t="shared" si="14"/>
        <v>30097540</v>
      </c>
      <c r="Y18" s="8">
        <f t="shared" si="14"/>
        <v>30097540</v>
      </c>
      <c r="Z18" s="8">
        <f t="shared" si="14"/>
        <v>30097540</v>
      </c>
      <c r="AA18" s="8">
        <f t="shared" si="14"/>
        <v>30097540</v>
      </c>
      <c r="AB18" s="11">
        <f t="shared" si="1"/>
        <v>0.13420225620903375</v>
      </c>
      <c r="AC18" s="12">
        <f t="shared" si="2"/>
        <v>0.13420225620903375</v>
      </c>
      <c r="AD18" s="12">
        <f t="shared" si="3"/>
        <v>0.13420225620903375</v>
      </c>
      <c r="AE18" s="12">
        <f t="shared" si="4"/>
        <v>0.13420225620903375</v>
      </c>
      <c r="AF18" s="13">
        <f t="shared" si="5"/>
        <v>194172460</v>
      </c>
      <c r="AG18" s="13">
        <f t="shared" si="6"/>
        <v>0</v>
      </c>
      <c r="AH18" s="13">
        <f t="shared" si="7"/>
        <v>0</v>
      </c>
      <c r="AI18" s="13">
        <f t="shared" si="8"/>
        <v>0</v>
      </c>
      <c r="AJ18" s="19">
        <f t="shared" si="9"/>
        <v>0</v>
      </c>
      <c r="AK18" s="19">
        <f t="shared" si="10"/>
        <v>0</v>
      </c>
    </row>
    <row r="19" spans="1:37" x14ac:dyDescent="0.25">
      <c r="A19" s="3"/>
      <c r="B19" s="4"/>
      <c r="C19" s="5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7" t="s">
        <v>107</v>
      </c>
      <c r="Q19" s="8">
        <f>+Q16+Q18</f>
        <v>1064604000</v>
      </c>
      <c r="R19" s="8">
        <f t="shared" ref="R19:AA19" si="15">+R16+R18</f>
        <v>66701420</v>
      </c>
      <c r="S19" s="8">
        <f t="shared" si="15"/>
        <v>112540326</v>
      </c>
      <c r="T19" s="8">
        <f t="shared" si="15"/>
        <v>1018765094</v>
      </c>
      <c r="U19" s="8">
        <f t="shared" si="15"/>
        <v>271026580</v>
      </c>
      <c r="V19" s="8">
        <f t="shared" si="15"/>
        <v>465222497.12</v>
      </c>
      <c r="W19" s="8">
        <f t="shared" si="15"/>
        <v>282516016.88</v>
      </c>
      <c r="X19" s="8">
        <f t="shared" si="15"/>
        <v>465222497.12</v>
      </c>
      <c r="Y19" s="8">
        <f t="shared" si="15"/>
        <v>465222497.12</v>
      </c>
      <c r="Z19" s="8">
        <f t="shared" si="15"/>
        <v>464936986.12</v>
      </c>
      <c r="AA19" s="8">
        <f t="shared" si="15"/>
        <v>464936986.12</v>
      </c>
      <c r="AB19" s="11">
        <f t="shared" si="1"/>
        <v>0.45665335400664997</v>
      </c>
      <c r="AC19" s="12">
        <f t="shared" si="2"/>
        <v>0.45665335400664997</v>
      </c>
      <c r="AD19" s="12">
        <f t="shared" si="3"/>
        <v>0.45665335400664997</v>
      </c>
      <c r="AE19" s="12">
        <f t="shared" si="4"/>
        <v>0.45637310196260022</v>
      </c>
      <c r="AF19" s="13">
        <f t="shared" si="5"/>
        <v>282516016.88</v>
      </c>
      <c r="AG19" s="13">
        <f t="shared" si="6"/>
        <v>0</v>
      </c>
      <c r="AH19" s="13">
        <f t="shared" si="7"/>
        <v>0</v>
      </c>
      <c r="AI19" s="13">
        <f t="shared" si="8"/>
        <v>285511</v>
      </c>
      <c r="AJ19" s="19">
        <f t="shared" si="9"/>
        <v>0</v>
      </c>
      <c r="AK19" s="19">
        <f t="shared" si="10"/>
        <v>2.8025204404971498E-4</v>
      </c>
    </row>
    <row r="20" spans="1:37" ht="22.5" x14ac:dyDescent="0.25">
      <c r="A20" s="3" t="s">
        <v>33</v>
      </c>
      <c r="B20" s="4" t="s">
        <v>34</v>
      </c>
      <c r="C20" s="5" t="s">
        <v>66</v>
      </c>
      <c r="D20" s="3" t="s">
        <v>36</v>
      </c>
      <c r="E20" s="3" t="s">
        <v>67</v>
      </c>
      <c r="F20" s="3" t="s">
        <v>37</v>
      </c>
      <c r="G20" s="3"/>
      <c r="H20" s="3"/>
      <c r="I20" s="3"/>
      <c r="J20" s="3"/>
      <c r="K20" s="3"/>
      <c r="L20" s="3"/>
      <c r="M20" s="3" t="s">
        <v>38</v>
      </c>
      <c r="N20" s="3" t="s">
        <v>39</v>
      </c>
      <c r="O20" s="3" t="s">
        <v>40</v>
      </c>
      <c r="P20" s="4" t="s">
        <v>68</v>
      </c>
      <c r="Q20" s="6">
        <v>102369000</v>
      </c>
      <c r="R20" s="6">
        <v>457000</v>
      </c>
      <c r="S20" s="6">
        <v>0</v>
      </c>
      <c r="T20" s="6">
        <v>102826000</v>
      </c>
      <c r="U20" s="6">
        <v>0</v>
      </c>
      <c r="V20" s="6">
        <v>102826000</v>
      </c>
      <c r="W20" s="6">
        <v>0</v>
      </c>
      <c r="X20" s="6">
        <v>102826000</v>
      </c>
      <c r="Y20" s="6">
        <v>102826000</v>
      </c>
      <c r="Z20" s="6">
        <v>102826000</v>
      </c>
      <c r="AA20" s="6">
        <v>102826000</v>
      </c>
      <c r="AB20" s="14">
        <f t="shared" si="1"/>
        <v>1</v>
      </c>
      <c r="AC20" s="15">
        <f t="shared" si="2"/>
        <v>1</v>
      </c>
      <c r="AD20" s="15">
        <f t="shared" si="3"/>
        <v>1</v>
      </c>
      <c r="AE20" s="15">
        <f t="shared" si="4"/>
        <v>1</v>
      </c>
      <c r="AF20" s="16">
        <f t="shared" si="5"/>
        <v>0</v>
      </c>
      <c r="AG20" s="16">
        <f t="shared" si="6"/>
        <v>0</v>
      </c>
      <c r="AH20" s="16">
        <f t="shared" si="7"/>
        <v>0</v>
      </c>
      <c r="AI20" s="16">
        <f t="shared" si="8"/>
        <v>0</v>
      </c>
      <c r="AJ20" s="19">
        <f t="shared" si="9"/>
        <v>0</v>
      </c>
      <c r="AK20" s="19">
        <f t="shared" si="10"/>
        <v>0</v>
      </c>
    </row>
    <row r="21" spans="1:37" ht="22.5" x14ac:dyDescent="0.25">
      <c r="A21" s="3" t="s">
        <v>33</v>
      </c>
      <c r="B21" s="4" t="s">
        <v>34</v>
      </c>
      <c r="C21" s="5" t="s">
        <v>69</v>
      </c>
      <c r="D21" s="3" t="s">
        <v>36</v>
      </c>
      <c r="E21" s="3" t="s">
        <v>67</v>
      </c>
      <c r="F21" s="3" t="s">
        <v>43</v>
      </c>
      <c r="G21" s="3"/>
      <c r="H21" s="3"/>
      <c r="I21" s="3"/>
      <c r="J21" s="3"/>
      <c r="K21" s="3"/>
      <c r="L21" s="3"/>
      <c r="M21" s="3" t="s">
        <v>38</v>
      </c>
      <c r="N21" s="3" t="s">
        <v>39</v>
      </c>
      <c r="O21" s="3" t="s">
        <v>40</v>
      </c>
      <c r="P21" s="4" t="s">
        <v>70</v>
      </c>
      <c r="Q21" s="6">
        <v>0</v>
      </c>
      <c r="R21" s="6">
        <v>22567284</v>
      </c>
      <c r="S21" s="6">
        <v>0</v>
      </c>
      <c r="T21" s="6">
        <v>22567284</v>
      </c>
      <c r="U21" s="6">
        <v>0</v>
      </c>
      <c r="V21" s="6">
        <v>22567284</v>
      </c>
      <c r="W21" s="6">
        <v>0</v>
      </c>
      <c r="X21" s="6">
        <v>22567284</v>
      </c>
      <c r="Y21" s="6">
        <v>22567284</v>
      </c>
      <c r="Z21" s="6">
        <v>22567284</v>
      </c>
      <c r="AA21" s="6">
        <v>22567284</v>
      </c>
      <c r="AB21" s="14">
        <f t="shared" si="1"/>
        <v>1</v>
      </c>
      <c r="AC21" s="15">
        <f t="shared" si="2"/>
        <v>1</v>
      </c>
      <c r="AD21" s="15">
        <f t="shared" si="3"/>
        <v>1</v>
      </c>
      <c r="AE21" s="15">
        <f t="shared" si="4"/>
        <v>1</v>
      </c>
      <c r="AF21" s="16">
        <f t="shared" si="5"/>
        <v>0</v>
      </c>
      <c r="AG21" s="16">
        <f t="shared" si="6"/>
        <v>0</v>
      </c>
      <c r="AH21" s="16">
        <f t="shared" si="7"/>
        <v>0</v>
      </c>
      <c r="AI21" s="16">
        <f t="shared" si="8"/>
        <v>0</v>
      </c>
      <c r="AJ21" s="19">
        <f t="shared" si="9"/>
        <v>0</v>
      </c>
      <c r="AK21" s="19">
        <f t="shared" si="10"/>
        <v>0</v>
      </c>
    </row>
    <row r="22" spans="1:37" ht="22.5" x14ac:dyDescent="0.25">
      <c r="A22" s="3" t="s">
        <v>33</v>
      </c>
      <c r="B22" s="4" t="s">
        <v>34</v>
      </c>
      <c r="C22" s="5" t="s">
        <v>71</v>
      </c>
      <c r="D22" s="3" t="s">
        <v>36</v>
      </c>
      <c r="E22" s="3" t="s">
        <v>67</v>
      </c>
      <c r="F22" s="3" t="s">
        <v>56</v>
      </c>
      <c r="G22" s="3" t="s">
        <v>37</v>
      </c>
      <c r="H22" s="3"/>
      <c r="I22" s="3"/>
      <c r="J22" s="3"/>
      <c r="K22" s="3"/>
      <c r="L22" s="3"/>
      <c r="M22" s="3" t="s">
        <v>38</v>
      </c>
      <c r="N22" s="3" t="s">
        <v>72</v>
      </c>
      <c r="O22" s="3" t="s">
        <v>73</v>
      </c>
      <c r="P22" s="4" t="s">
        <v>74</v>
      </c>
      <c r="Q22" s="6">
        <v>98912000</v>
      </c>
      <c r="R22" s="6">
        <v>0</v>
      </c>
      <c r="S22" s="6">
        <v>0</v>
      </c>
      <c r="T22" s="6">
        <v>98912000</v>
      </c>
      <c r="U22" s="6">
        <v>0</v>
      </c>
      <c r="V22" s="6">
        <v>69938502</v>
      </c>
      <c r="W22" s="6">
        <v>28973498</v>
      </c>
      <c r="X22" s="6">
        <v>69938502</v>
      </c>
      <c r="Y22" s="6">
        <v>69938502</v>
      </c>
      <c r="Z22" s="6">
        <v>69938502</v>
      </c>
      <c r="AA22" s="6">
        <v>69938502</v>
      </c>
      <c r="AB22" s="11">
        <f t="shared" si="1"/>
        <v>0.70707802895503069</v>
      </c>
      <c r="AC22" s="12">
        <f t="shared" si="2"/>
        <v>0.70707802895503069</v>
      </c>
      <c r="AD22" s="12">
        <f t="shared" si="3"/>
        <v>0.70707802895503069</v>
      </c>
      <c r="AE22" s="12">
        <f t="shared" si="4"/>
        <v>0.70707802895503069</v>
      </c>
      <c r="AF22" s="13">
        <f t="shared" si="5"/>
        <v>28973498</v>
      </c>
      <c r="AG22" s="13">
        <f t="shared" si="6"/>
        <v>0</v>
      </c>
      <c r="AH22" s="13">
        <f t="shared" si="7"/>
        <v>0</v>
      </c>
      <c r="AI22" s="13">
        <f t="shared" si="8"/>
        <v>0</v>
      </c>
      <c r="AJ22" s="19">
        <f t="shared" si="9"/>
        <v>0</v>
      </c>
      <c r="AK22" s="19">
        <f t="shared" si="10"/>
        <v>0</v>
      </c>
    </row>
    <row r="23" spans="1:37" ht="22.5" x14ac:dyDescent="0.25">
      <c r="A23" s="3" t="s">
        <v>33</v>
      </c>
      <c r="B23" s="4" t="s">
        <v>34</v>
      </c>
      <c r="C23" s="5" t="s">
        <v>75</v>
      </c>
      <c r="D23" s="3" t="s">
        <v>36</v>
      </c>
      <c r="E23" s="3" t="s">
        <v>67</v>
      </c>
      <c r="F23" s="3" t="s">
        <v>76</v>
      </c>
      <c r="G23" s="3"/>
      <c r="H23" s="3"/>
      <c r="I23" s="3"/>
      <c r="J23" s="3"/>
      <c r="K23" s="3"/>
      <c r="L23" s="3"/>
      <c r="M23" s="3" t="s">
        <v>38</v>
      </c>
      <c r="N23" s="3" t="s">
        <v>39</v>
      </c>
      <c r="O23" s="3" t="s">
        <v>40</v>
      </c>
      <c r="P23" s="4" t="s">
        <v>77</v>
      </c>
      <c r="Q23" s="6">
        <v>0</v>
      </c>
      <c r="R23" s="6">
        <v>57432716</v>
      </c>
      <c r="S23" s="6">
        <v>0</v>
      </c>
      <c r="T23" s="6">
        <v>57432716</v>
      </c>
      <c r="U23" s="6">
        <v>0</v>
      </c>
      <c r="V23" s="6">
        <v>55302000</v>
      </c>
      <c r="W23" s="6">
        <v>2130716</v>
      </c>
      <c r="X23" s="6">
        <v>55302000</v>
      </c>
      <c r="Y23" s="6">
        <v>55302000</v>
      </c>
      <c r="Z23" s="6">
        <v>55302000</v>
      </c>
      <c r="AA23" s="6">
        <v>55302000</v>
      </c>
      <c r="AB23" s="14">
        <f t="shared" si="1"/>
        <v>0.96290065752767118</v>
      </c>
      <c r="AC23" s="15">
        <f t="shared" si="2"/>
        <v>0.96290065752767118</v>
      </c>
      <c r="AD23" s="15">
        <f t="shared" si="3"/>
        <v>0.96290065752767118</v>
      </c>
      <c r="AE23" s="15">
        <f t="shared" si="4"/>
        <v>0.96290065752767118</v>
      </c>
      <c r="AF23" s="16">
        <f t="shared" si="5"/>
        <v>2130716</v>
      </c>
      <c r="AG23" s="16">
        <f t="shared" si="6"/>
        <v>0</v>
      </c>
      <c r="AH23" s="16">
        <f t="shared" si="7"/>
        <v>0</v>
      </c>
      <c r="AI23" s="16">
        <f t="shared" si="8"/>
        <v>0</v>
      </c>
      <c r="AJ23" s="19">
        <f t="shared" si="9"/>
        <v>0</v>
      </c>
      <c r="AK23" s="19">
        <f t="shared" si="10"/>
        <v>0</v>
      </c>
    </row>
    <row r="24" spans="1:37" ht="31.5" x14ac:dyDescent="0.25">
      <c r="A24" s="3"/>
      <c r="B24" s="4"/>
      <c r="C24" s="5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7" t="s">
        <v>108</v>
      </c>
      <c r="Q24" s="8">
        <f>SUM(Q20:Q23)</f>
        <v>201281000</v>
      </c>
      <c r="R24" s="8">
        <f t="shared" ref="R24:AA24" si="16">SUM(R20:R23)</f>
        <v>80457000</v>
      </c>
      <c r="S24" s="8">
        <f t="shared" si="16"/>
        <v>0</v>
      </c>
      <c r="T24" s="8">
        <f t="shared" si="16"/>
        <v>281738000</v>
      </c>
      <c r="U24" s="8">
        <f t="shared" si="16"/>
        <v>0</v>
      </c>
      <c r="V24" s="8">
        <f t="shared" si="16"/>
        <v>250633786</v>
      </c>
      <c r="W24" s="8">
        <f t="shared" si="16"/>
        <v>31104214</v>
      </c>
      <c r="X24" s="8">
        <f t="shared" si="16"/>
        <v>250633786</v>
      </c>
      <c r="Y24" s="8">
        <f t="shared" si="16"/>
        <v>250633786</v>
      </c>
      <c r="Z24" s="8">
        <f t="shared" si="16"/>
        <v>250633786</v>
      </c>
      <c r="AA24" s="8">
        <f t="shared" si="16"/>
        <v>250633786</v>
      </c>
      <c r="AB24" s="11">
        <f t="shared" si="1"/>
        <v>0.88959879746431081</v>
      </c>
      <c r="AC24" s="12">
        <f t="shared" si="2"/>
        <v>0.88959879746431081</v>
      </c>
      <c r="AD24" s="12">
        <f t="shared" si="3"/>
        <v>0.88959879746431081</v>
      </c>
      <c r="AE24" s="12">
        <f t="shared" si="4"/>
        <v>0.88959879746431081</v>
      </c>
      <c r="AF24" s="13">
        <f t="shared" si="5"/>
        <v>31104214</v>
      </c>
      <c r="AG24" s="13">
        <f t="shared" si="6"/>
        <v>0</v>
      </c>
      <c r="AH24" s="13">
        <f t="shared" si="7"/>
        <v>0</v>
      </c>
      <c r="AI24" s="13">
        <f t="shared" si="8"/>
        <v>0</v>
      </c>
      <c r="AJ24" s="19">
        <f t="shared" si="9"/>
        <v>0</v>
      </c>
      <c r="AK24" s="19">
        <f t="shared" si="10"/>
        <v>0</v>
      </c>
    </row>
    <row r="25" spans="1:37" ht="22.5" x14ac:dyDescent="0.25">
      <c r="A25" s="3" t="s">
        <v>33</v>
      </c>
      <c r="B25" s="4" t="s">
        <v>34</v>
      </c>
      <c r="C25" s="5" t="s">
        <v>78</v>
      </c>
      <c r="D25" s="3" t="s">
        <v>79</v>
      </c>
      <c r="E25" s="3" t="s">
        <v>39</v>
      </c>
      <c r="F25" s="3" t="s">
        <v>56</v>
      </c>
      <c r="G25" s="3" t="s">
        <v>37</v>
      </c>
      <c r="H25" s="3"/>
      <c r="I25" s="3"/>
      <c r="J25" s="3"/>
      <c r="K25" s="3"/>
      <c r="L25" s="3"/>
      <c r="M25" s="3" t="s">
        <v>63</v>
      </c>
      <c r="N25" s="3" t="s">
        <v>64</v>
      </c>
      <c r="O25" s="3" t="s">
        <v>40</v>
      </c>
      <c r="P25" s="4" t="s">
        <v>80</v>
      </c>
      <c r="Q25" s="6">
        <v>4928099</v>
      </c>
      <c r="R25" s="6">
        <v>0</v>
      </c>
      <c r="S25" s="6">
        <v>0</v>
      </c>
      <c r="T25" s="6">
        <v>4928099</v>
      </c>
      <c r="U25" s="6">
        <v>0</v>
      </c>
      <c r="V25" s="6">
        <v>4928099</v>
      </c>
      <c r="W25" s="6">
        <v>0</v>
      </c>
      <c r="X25" s="6">
        <v>4928099</v>
      </c>
      <c r="Y25" s="6">
        <v>4928099</v>
      </c>
      <c r="Z25" s="6">
        <v>4928099</v>
      </c>
      <c r="AA25" s="6">
        <v>4928099</v>
      </c>
      <c r="AB25" s="14">
        <f t="shared" si="1"/>
        <v>1</v>
      </c>
      <c r="AC25" s="14">
        <f t="shared" si="2"/>
        <v>1</v>
      </c>
      <c r="AD25" s="15">
        <f t="shared" si="3"/>
        <v>1</v>
      </c>
      <c r="AE25" s="15">
        <f t="shared" si="4"/>
        <v>1</v>
      </c>
      <c r="AF25" s="16">
        <f t="shared" si="5"/>
        <v>0</v>
      </c>
      <c r="AG25" s="16">
        <f t="shared" si="6"/>
        <v>0</v>
      </c>
      <c r="AH25" s="16">
        <f t="shared" si="7"/>
        <v>0</v>
      </c>
      <c r="AI25" s="16">
        <f t="shared" si="8"/>
        <v>0</v>
      </c>
      <c r="AJ25" s="19">
        <f t="shared" si="9"/>
        <v>0</v>
      </c>
      <c r="AK25" s="19">
        <f t="shared" si="10"/>
        <v>0</v>
      </c>
    </row>
    <row r="26" spans="1:37" ht="21" x14ac:dyDescent="0.25">
      <c r="A26" s="3"/>
      <c r="B26" s="4"/>
      <c r="C26" s="5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7" t="s">
        <v>80</v>
      </c>
      <c r="Q26" s="8">
        <f>SUM(Q25)</f>
        <v>4928099</v>
      </c>
      <c r="R26" s="8">
        <f t="shared" ref="R26:AA26" si="17">SUM(R25)</f>
        <v>0</v>
      </c>
      <c r="S26" s="8">
        <f t="shared" si="17"/>
        <v>0</v>
      </c>
      <c r="T26" s="8">
        <f t="shared" si="17"/>
        <v>4928099</v>
      </c>
      <c r="U26" s="8">
        <f t="shared" si="17"/>
        <v>0</v>
      </c>
      <c r="V26" s="8">
        <f t="shared" si="17"/>
        <v>4928099</v>
      </c>
      <c r="W26" s="8">
        <f t="shared" si="17"/>
        <v>0</v>
      </c>
      <c r="X26" s="8">
        <f t="shared" si="17"/>
        <v>4928099</v>
      </c>
      <c r="Y26" s="8">
        <f t="shared" si="17"/>
        <v>4928099</v>
      </c>
      <c r="Z26" s="8">
        <f t="shared" si="17"/>
        <v>4928099</v>
      </c>
      <c r="AA26" s="8">
        <f t="shared" si="17"/>
        <v>4928099</v>
      </c>
      <c r="AB26" s="14">
        <f t="shared" si="1"/>
        <v>1</v>
      </c>
      <c r="AC26" s="14">
        <f t="shared" si="2"/>
        <v>1</v>
      </c>
      <c r="AD26" s="15">
        <f t="shared" si="3"/>
        <v>1</v>
      </c>
      <c r="AE26" s="15">
        <f t="shared" si="4"/>
        <v>1</v>
      </c>
      <c r="AF26" s="16">
        <f t="shared" si="5"/>
        <v>0</v>
      </c>
      <c r="AG26" s="16">
        <f t="shared" si="6"/>
        <v>0</v>
      </c>
      <c r="AH26" s="16">
        <f t="shared" si="7"/>
        <v>0</v>
      </c>
      <c r="AI26" s="16">
        <f t="shared" si="8"/>
        <v>0</v>
      </c>
      <c r="AJ26" s="19">
        <f t="shared" si="9"/>
        <v>0</v>
      </c>
      <c r="AK26" s="19">
        <f t="shared" si="10"/>
        <v>0</v>
      </c>
    </row>
    <row r="27" spans="1:37" ht="45" x14ac:dyDescent="0.25">
      <c r="A27" s="3" t="s">
        <v>33</v>
      </c>
      <c r="B27" s="4" t="s">
        <v>34</v>
      </c>
      <c r="C27" s="5" t="s">
        <v>81</v>
      </c>
      <c r="D27" s="3" t="s">
        <v>82</v>
      </c>
      <c r="E27" s="3" t="s">
        <v>83</v>
      </c>
      <c r="F27" s="3" t="s">
        <v>84</v>
      </c>
      <c r="G27" s="3" t="s">
        <v>85</v>
      </c>
      <c r="H27" s="3"/>
      <c r="I27" s="3"/>
      <c r="J27" s="3"/>
      <c r="K27" s="3"/>
      <c r="L27" s="3"/>
      <c r="M27" s="3" t="s">
        <v>38</v>
      </c>
      <c r="N27" s="3" t="s">
        <v>72</v>
      </c>
      <c r="O27" s="3" t="s">
        <v>40</v>
      </c>
      <c r="P27" s="4" t="s">
        <v>86</v>
      </c>
      <c r="Q27" s="6">
        <v>3103793070</v>
      </c>
      <c r="R27" s="6">
        <v>0</v>
      </c>
      <c r="S27" s="6">
        <v>0</v>
      </c>
      <c r="T27" s="6">
        <v>3103793070</v>
      </c>
      <c r="U27" s="6">
        <v>0</v>
      </c>
      <c r="V27" s="6">
        <v>3032551849.5</v>
      </c>
      <c r="W27" s="6">
        <v>71241220.5</v>
      </c>
      <c r="X27" s="6">
        <v>3032551849.5</v>
      </c>
      <c r="Y27" s="6">
        <v>3025136049.5</v>
      </c>
      <c r="Z27" s="6">
        <v>3002136049.5</v>
      </c>
      <c r="AA27" s="6">
        <v>3002136049.5</v>
      </c>
      <c r="AB27" s="14">
        <f t="shared" si="1"/>
        <v>0.97704704569754064</v>
      </c>
      <c r="AC27" s="15">
        <f t="shared" si="2"/>
        <v>0.97704704569754064</v>
      </c>
      <c r="AD27" s="15">
        <f t="shared" si="3"/>
        <v>0.97465777559069045</v>
      </c>
      <c r="AE27" s="15">
        <f t="shared" si="4"/>
        <v>0.96724748776502678</v>
      </c>
      <c r="AF27" s="16">
        <f t="shared" si="5"/>
        <v>71241220.5</v>
      </c>
      <c r="AG27" s="16">
        <f t="shared" si="6"/>
        <v>0</v>
      </c>
      <c r="AH27" s="16">
        <f t="shared" si="7"/>
        <v>7415800</v>
      </c>
      <c r="AI27" s="16">
        <f t="shared" si="8"/>
        <v>23000000</v>
      </c>
      <c r="AJ27" s="19">
        <f t="shared" si="9"/>
        <v>2.389270106850261E-3</v>
      </c>
      <c r="AK27" s="19">
        <f t="shared" si="10"/>
        <v>7.4102878256635842E-3</v>
      </c>
    </row>
    <row r="28" spans="1:37" ht="45" x14ac:dyDescent="0.25">
      <c r="A28" s="3" t="s">
        <v>33</v>
      </c>
      <c r="B28" s="4" t="s">
        <v>34</v>
      </c>
      <c r="C28" s="5" t="s">
        <v>81</v>
      </c>
      <c r="D28" s="3" t="s">
        <v>82</v>
      </c>
      <c r="E28" s="3" t="s">
        <v>83</v>
      </c>
      <c r="F28" s="3" t="s">
        <v>84</v>
      </c>
      <c r="G28" s="3" t="s">
        <v>85</v>
      </c>
      <c r="H28" s="3"/>
      <c r="I28" s="3"/>
      <c r="J28" s="3"/>
      <c r="K28" s="3"/>
      <c r="L28" s="3"/>
      <c r="M28" s="3" t="s">
        <v>63</v>
      </c>
      <c r="N28" s="3" t="s">
        <v>64</v>
      </c>
      <c r="O28" s="3" t="s">
        <v>40</v>
      </c>
      <c r="P28" s="4" t="s">
        <v>86</v>
      </c>
      <c r="Q28" s="6">
        <v>154107739</v>
      </c>
      <c r="R28" s="6">
        <v>0</v>
      </c>
      <c r="S28" s="6">
        <v>0</v>
      </c>
      <c r="T28" s="6">
        <v>154107739</v>
      </c>
      <c r="U28" s="6">
        <v>0</v>
      </c>
      <c r="V28" s="6">
        <v>0</v>
      </c>
      <c r="W28" s="6">
        <v>154107739</v>
      </c>
      <c r="X28" s="6">
        <v>0</v>
      </c>
      <c r="Y28" s="6">
        <v>0</v>
      </c>
      <c r="Z28" s="6">
        <v>0</v>
      </c>
      <c r="AA28" s="6">
        <v>0</v>
      </c>
      <c r="AB28" s="14">
        <f t="shared" si="1"/>
        <v>0</v>
      </c>
      <c r="AC28" s="15">
        <f t="shared" si="2"/>
        <v>0</v>
      </c>
      <c r="AD28" s="15">
        <f t="shared" si="3"/>
        <v>0</v>
      </c>
      <c r="AE28" s="15">
        <f t="shared" si="4"/>
        <v>0</v>
      </c>
      <c r="AF28" s="16">
        <f t="shared" si="5"/>
        <v>154107739</v>
      </c>
      <c r="AG28" s="16">
        <f t="shared" si="6"/>
        <v>0</v>
      </c>
      <c r="AH28" s="16">
        <f t="shared" si="7"/>
        <v>0</v>
      </c>
      <c r="AI28" s="16">
        <f t="shared" si="8"/>
        <v>0</v>
      </c>
      <c r="AJ28" s="19">
        <f t="shared" si="9"/>
        <v>0</v>
      </c>
      <c r="AK28" s="19">
        <f t="shared" si="10"/>
        <v>0</v>
      </c>
    </row>
    <row r="29" spans="1:37" ht="56.25" x14ac:dyDescent="0.25">
      <c r="A29" s="3" t="s">
        <v>33</v>
      </c>
      <c r="B29" s="4" t="s">
        <v>34</v>
      </c>
      <c r="C29" s="5" t="s">
        <v>87</v>
      </c>
      <c r="D29" s="3" t="s">
        <v>82</v>
      </c>
      <c r="E29" s="3" t="s">
        <v>83</v>
      </c>
      <c r="F29" s="3" t="s">
        <v>84</v>
      </c>
      <c r="G29" s="3" t="s">
        <v>88</v>
      </c>
      <c r="H29" s="3"/>
      <c r="I29" s="3"/>
      <c r="J29" s="3"/>
      <c r="K29" s="3"/>
      <c r="L29" s="3"/>
      <c r="M29" s="3" t="s">
        <v>38</v>
      </c>
      <c r="N29" s="3" t="s">
        <v>72</v>
      </c>
      <c r="O29" s="3" t="s">
        <v>40</v>
      </c>
      <c r="P29" s="4" t="s">
        <v>89</v>
      </c>
      <c r="Q29" s="6">
        <v>4504741337</v>
      </c>
      <c r="R29" s="6">
        <v>0</v>
      </c>
      <c r="S29" s="6">
        <v>0</v>
      </c>
      <c r="T29" s="6">
        <v>4504741337</v>
      </c>
      <c r="U29" s="6">
        <v>0</v>
      </c>
      <c r="V29" s="6">
        <v>4206473082.6300001</v>
      </c>
      <c r="W29" s="6">
        <v>298268254.37</v>
      </c>
      <c r="X29" s="6">
        <v>4206473082.6300001</v>
      </c>
      <c r="Y29" s="6">
        <v>4067507426.6300001</v>
      </c>
      <c r="Z29" s="6">
        <v>4048200156.6300001</v>
      </c>
      <c r="AA29" s="6">
        <v>4048200156.6300001</v>
      </c>
      <c r="AB29" s="14">
        <f t="shared" si="1"/>
        <v>0.93378792874961469</v>
      </c>
      <c r="AC29" s="15">
        <f t="shared" si="2"/>
        <v>0.93378792874961469</v>
      </c>
      <c r="AD29" s="15">
        <f t="shared" si="3"/>
        <v>0.90293917504680032</v>
      </c>
      <c r="AE29" s="15">
        <f t="shared" si="4"/>
        <v>0.89865318645042547</v>
      </c>
      <c r="AF29" s="16">
        <f t="shared" si="5"/>
        <v>298268254.36999989</v>
      </c>
      <c r="AG29" s="16">
        <f t="shared" si="6"/>
        <v>0</v>
      </c>
      <c r="AH29" s="16">
        <f t="shared" si="7"/>
        <v>138965656</v>
      </c>
      <c r="AI29" s="16">
        <f t="shared" si="8"/>
        <v>19307270</v>
      </c>
      <c r="AJ29" s="19">
        <f t="shared" si="9"/>
        <v>3.0848753702814435E-2</v>
      </c>
      <c r="AK29" s="19">
        <f t="shared" si="10"/>
        <v>4.2859885963747622E-3</v>
      </c>
    </row>
    <row r="30" spans="1:37" ht="33.75" x14ac:dyDescent="0.25">
      <c r="A30" s="3" t="s">
        <v>33</v>
      </c>
      <c r="B30" s="4" t="s">
        <v>34</v>
      </c>
      <c r="C30" s="5" t="s">
        <v>90</v>
      </c>
      <c r="D30" s="3" t="s">
        <v>82</v>
      </c>
      <c r="E30" s="3" t="s">
        <v>83</v>
      </c>
      <c r="F30" s="3" t="s">
        <v>84</v>
      </c>
      <c r="G30" s="3" t="s">
        <v>91</v>
      </c>
      <c r="H30" s="3"/>
      <c r="I30" s="3"/>
      <c r="J30" s="3"/>
      <c r="K30" s="3"/>
      <c r="L30" s="3"/>
      <c r="M30" s="3" t="s">
        <v>38</v>
      </c>
      <c r="N30" s="3" t="s">
        <v>72</v>
      </c>
      <c r="O30" s="3" t="s">
        <v>40</v>
      </c>
      <c r="P30" s="4" t="s">
        <v>92</v>
      </c>
      <c r="Q30" s="6">
        <v>4103793070</v>
      </c>
      <c r="R30" s="6">
        <v>0</v>
      </c>
      <c r="S30" s="6">
        <v>0</v>
      </c>
      <c r="T30" s="6">
        <v>4103793070</v>
      </c>
      <c r="U30" s="6">
        <v>0</v>
      </c>
      <c r="V30" s="6">
        <v>3974046382.0799999</v>
      </c>
      <c r="W30" s="6">
        <v>129746687.92</v>
      </c>
      <c r="X30" s="6">
        <v>3974046382.0799999</v>
      </c>
      <c r="Y30" s="6">
        <v>3414275554.0300002</v>
      </c>
      <c r="Z30" s="6">
        <v>3414275554.0300002</v>
      </c>
      <c r="AA30" s="6">
        <v>3414275554.0300002</v>
      </c>
      <c r="AB30" s="14">
        <f t="shared" si="1"/>
        <v>0.9683837158192774</v>
      </c>
      <c r="AC30" s="15">
        <f t="shared" si="2"/>
        <v>0.9683837158192774</v>
      </c>
      <c r="AD30" s="15">
        <f t="shared" si="3"/>
        <v>0.83198043755895323</v>
      </c>
      <c r="AE30" s="15">
        <f t="shared" si="4"/>
        <v>0.83198043755895323</v>
      </c>
      <c r="AF30" s="16">
        <f t="shared" si="5"/>
        <v>129746687.92000008</v>
      </c>
      <c r="AG30" s="16">
        <f t="shared" si="6"/>
        <v>0</v>
      </c>
      <c r="AH30" s="16">
        <f t="shared" si="7"/>
        <v>559770828.04999971</v>
      </c>
      <c r="AI30" s="16">
        <f t="shared" si="8"/>
        <v>0</v>
      </c>
      <c r="AJ30" s="19">
        <f t="shared" si="9"/>
        <v>0.13640327826032411</v>
      </c>
      <c r="AK30" s="19">
        <f t="shared" si="10"/>
        <v>0</v>
      </c>
    </row>
    <row r="31" spans="1:37" ht="33.75" x14ac:dyDescent="0.25">
      <c r="A31" s="3" t="s">
        <v>33</v>
      </c>
      <c r="B31" s="4" t="s">
        <v>34</v>
      </c>
      <c r="C31" s="5" t="s">
        <v>90</v>
      </c>
      <c r="D31" s="3" t="s">
        <v>82</v>
      </c>
      <c r="E31" s="3" t="s">
        <v>83</v>
      </c>
      <c r="F31" s="3" t="s">
        <v>84</v>
      </c>
      <c r="G31" s="3" t="s">
        <v>91</v>
      </c>
      <c r="H31" s="3"/>
      <c r="I31" s="3"/>
      <c r="J31" s="3"/>
      <c r="K31" s="3"/>
      <c r="L31" s="3"/>
      <c r="M31" s="3" t="s">
        <v>63</v>
      </c>
      <c r="N31" s="3" t="s">
        <v>64</v>
      </c>
      <c r="O31" s="3" t="s">
        <v>40</v>
      </c>
      <c r="P31" s="4" t="s">
        <v>92</v>
      </c>
      <c r="Q31" s="6">
        <v>499309075</v>
      </c>
      <c r="R31" s="6">
        <v>0</v>
      </c>
      <c r="S31" s="6">
        <v>0</v>
      </c>
      <c r="T31" s="6">
        <v>499309075</v>
      </c>
      <c r="U31" s="6">
        <v>0</v>
      </c>
      <c r="V31" s="6">
        <v>490447068.13999999</v>
      </c>
      <c r="W31" s="6">
        <v>8862006.8599999994</v>
      </c>
      <c r="X31" s="6">
        <v>490447068.13999999</v>
      </c>
      <c r="Y31" s="6">
        <v>331451538.13999999</v>
      </c>
      <c r="Z31" s="6">
        <v>302928801.13999999</v>
      </c>
      <c r="AA31" s="6">
        <v>302928801.13999999</v>
      </c>
      <c r="AB31" s="14">
        <f t="shared" si="1"/>
        <v>0.98225146046063749</v>
      </c>
      <c r="AC31" s="15">
        <f t="shared" si="2"/>
        <v>0.98225146046063749</v>
      </c>
      <c r="AD31" s="15">
        <f t="shared" si="3"/>
        <v>0.66382037646722125</v>
      </c>
      <c r="AE31" s="15">
        <f t="shared" si="4"/>
        <v>0.60669596509937251</v>
      </c>
      <c r="AF31" s="16">
        <f t="shared" si="5"/>
        <v>8862006.8600000143</v>
      </c>
      <c r="AG31" s="16">
        <f t="shared" si="6"/>
        <v>0</v>
      </c>
      <c r="AH31" s="16">
        <f t="shared" si="7"/>
        <v>158995530</v>
      </c>
      <c r="AI31" s="16">
        <f t="shared" si="8"/>
        <v>28522737</v>
      </c>
      <c r="AJ31" s="19">
        <f t="shared" si="9"/>
        <v>0.3184310839934163</v>
      </c>
      <c r="AK31" s="19">
        <f t="shared" si="10"/>
        <v>5.7124411367848661E-2</v>
      </c>
    </row>
    <row r="32" spans="1:37" ht="45" x14ac:dyDescent="0.25">
      <c r="A32" s="3" t="s">
        <v>33</v>
      </c>
      <c r="B32" s="4" t="s">
        <v>34</v>
      </c>
      <c r="C32" s="5" t="s">
        <v>93</v>
      </c>
      <c r="D32" s="3" t="s">
        <v>82</v>
      </c>
      <c r="E32" s="3" t="s">
        <v>94</v>
      </c>
      <c r="F32" s="3" t="s">
        <v>84</v>
      </c>
      <c r="G32" s="3" t="s">
        <v>95</v>
      </c>
      <c r="H32" s="3"/>
      <c r="I32" s="3"/>
      <c r="J32" s="3"/>
      <c r="K32" s="3"/>
      <c r="L32" s="3"/>
      <c r="M32" s="3" t="s">
        <v>38</v>
      </c>
      <c r="N32" s="3" t="s">
        <v>72</v>
      </c>
      <c r="O32" s="3" t="s">
        <v>40</v>
      </c>
      <c r="P32" s="4" t="s">
        <v>96</v>
      </c>
      <c r="Q32" s="6">
        <v>2760224110</v>
      </c>
      <c r="R32" s="6">
        <v>0</v>
      </c>
      <c r="S32" s="6">
        <v>0</v>
      </c>
      <c r="T32" s="6">
        <v>2760224110</v>
      </c>
      <c r="U32" s="6">
        <v>0</v>
      </c>
      <c r="V32" s="6">
        <v>2708693239.4400001</v>
      </c>
      <c r="W32" s="6">
        <v>51530870.560000002</v>
      </c>
      <c r="X32" s="6">
        <v>2708693239.4400001</v>
      </c>
      <c r="Y32" s="6">
        <v>2416987898.3800001</v>
      </c>
      <c r="Z32" s="6">
        <v>2381907715.3400002</v>
      </c>
      <c r="AA32" s="6">
        <v>2381907715.3400002</v>
      </c>
      <c r="AB32" s="14">
        <f t="shared" si="1"/>
        <v>0.98133091064116529</v>
      </c>
      <c r="AC32" s="15">
        <f t="shared" si="2"/>
        <v>0.98133091064116529</v>
      </c>
      <c r="AD32" s="15">
        <f t="shared" si="3"/>
        <v>0.87564915095970242</v>
      </c>
      <c r="AE32" s="15">
        <f t="shared" si="4"/>
        <v>0.86293997168947278</v>
      </c>
      <c r="AF32" s="16">
        <f t="shared" si="5"/>
        <v>51530870.559999943</v>
      </c>
      <c r="AG32" s="16">
        <f t="shared" si="6"/>
        <v>0</v>
      </c>
      <c r="AH32" s="16">
        <f t="shared" si="7"/>
        <v>291705341.05999994</v>
      </c>
      <c r="AI32" s="16">
        <f t="shared" si="8"/>
        <v>35080183.039999962</v>
      </c>
      <c r="AJ32" s="19">
        <f t="shared" si="9"/>
        <v>0.10568175968146294</v>
      </c>
      <c r="AK32" s="19">
        <f t="shared" si="10"/>
        <v>1.2709179270229605E-2</v>
      </c>
    </row>
    <row r="33" spans="1:37" ht="45" x14ac:dyDescent="0.25">
      <c r="A33" s="3" t="s">
        <v>33</v>
      </c>
      <c r="B33" s="4" t="s">
        <v>34</v>
      </c>
      <c r="C33" s="5" t="s">
        <v>93</v>
      </c>
      <c r="D33" s="3" t="s">
        <v>82</v>
      </c>
      <c r="E33" s="3" t="s">
        <v>94</v>
      </c>
      <c r="F33" s="3" t="s">
        <v>84</v>
      </c>
      <c r="G33" s="3" t="s">
        <v>95</v>
      </c>
      <c r="H33" s="3"/>
      <c r="I33" s="3"/>
      <c r="J33" s="3"/>
      <c r="K33" s="3"/>
      <c r="L33" s="3"/>
      <c r="M33" s="3" t="s">
        <v>63</v>
      </c>
      <c r="N33" s="3" t="s">
        <v>64</v>
      </c>
      <c r="O33" s="3" t="s">
        <v>40</v>
      </c>
      <c r="P33" s="4" t="s">
        <v>96</v>
      </c>
      <c r="Q33" s="6">
        <v>231161608</v>
      </c>
      <c r="R33" s="6">
        <v>0</v>
      </c>
      <c r="S33" s="6">
        <v>0</v>
      </c>
      <c r="T33" s="6">
        <v>231161608</v>
      </c>
      <c r="U33" s="6">
        <v>0</v>
      </c>
      <c r="V33" s="6">
        <v>231161607.80000001</v>
      </c>
      <c r="W33" s="6">
        <v>0.2</v>
      </c>
      <c r="X33" s="6">
        <v>231161607.80000001</v>
      </c>
      <c r="Y33" s="6">
        <v>178281607.80000001</v>
      </c>
      <c r="Z33" s="6">
        <v>119652458.8</v>
      </c>
      <c r="AA33" s="6">
        <v>119652458.8</v>
      </c>
      <c r="AB33" s="14">
        <f t="shared" si="1"/>
        <v>0.99999999913480453</v>
      </c>
      <c r="AC33" s="15">
        <f t="shared" si="2"/>
        <v>0.99999999913480453</v>
      </c>
      <c r="AD33" s="15">
        <f t="shared" si="3"/>
        <v>0.77124228950682849</v>
      </c>
      <c r="AE33" s="15">
        <f t="shared" si="4"/>
        <v>0.51761388854848245</v>
      </c>
      <c r="AF33" s="16">
        <f t="shared" si="5"/>
        <v>0.19999998807907104</v>
      </c>
      <c r="AG33" s="16">
        <f t="shared" si="6"/>
        <v>0</v>
      </c>
      <c r="AH33" s="16">
        <f t="shared" si="7"/>
        <v>52880000</v>
      </c>
      <c r="AI33" s="16">
        <f t="shared" si="8"/>
        <v>58629149.000000015</v>
      </c>
      <c r="AJ33" s="19">
        <f t="shared" si="9"/>
        <v>0.22875770962797595</v>
      </c>
      <c r="AK33" s="19">
        <f t="shared" si="10"/>
        <v>0.25362840095834605</v>
      </c>
    </row>
    <row r="34" spans="1:37" ht="45" x14ac:dyDescent="0.25">
      <c r="A34" s="3" t="s">
        <v>33</v>
      </c>
      <c r="B34" s="4" t="s">
        <v>34</v>
      </c>
      <c r="C34" s="5" t="s">
        <v>93</v>
      </c>
      <c r="D34" s="3" t="s">
        <v>82</v>
      </c>
      <c r="E34" s="3" t="s">
        <v>94</v>
      </c>
      <c r="F34" s="3" t="s">
        <v>84</v>
      </c>
      <c r="G34" s="3" t="s">
        <v>95</v>
      </c>
      <c r="H34" s="3"/>
      <c r="I34" s="3"/>
      <c r="J34" s="3"/>
      <c r="K34" s="3"/>
      <c r="L34" s="3"/>
      <c r="M34" s="3" t="s">
        <v>63</v>
      </c>
      <c r="N34" s="3" t="s">
        <v>97</v>
      </c>
      <c r="O34" s="3" t="s">
        <v>40</v>
      </c>
      <c r="P34" s="4" t="s">
        <v>96</v>
      </c>
      <c r="Q34" s="6">
        <v>255363818</v>
      </c>
      <c r="R34" s="6">
        <v>0</v>
      </c>
      <c r="S34" s="6">
        <v>0</v>
      </c>
      <c r="T34" s="6">
        <v>255363818</v>
      </c>
      <c r="U34" s="6">
        <v>0</v>
      </c>
      <c r="V34" s="6">
        <v>255363817.40000001</v>
      </c>
      <c r="W34" s="6">
        <v>0.6</v>
      </c>
      <c r="X34" s="6">
        <v>255363817.40000001</v>
      </c>
      <c r="Y34" s="6">
        <v>255363817.40000001</v>
      </c>
      <c r="Z34" s="6">
        <v>239999635.40000001</v>
      </c>
      <c r="AA34" s="6">
        <v>239999635.40000001</v>
      </c>
      <c r="AB34" s="14">
        <f t="shared" si="1"/>
        <v>0.99999999765041114</v>
      </c>
      <c r="AC34" s="15">
        <f t="shared" si="2"/>
        <v>0.99999999765041114</v>
      </c>
      <c r="AD34" s="15">
        <f t="shared" si="3"/>
        <v>0.99999999765041114</v>
      </c>
      <c r="AE34" s="15">
        <f t="shared" si="4"/>
        <v>0.93983414439707358</v>
      </c>
      <c r="AF34" s="16">
        <f t="shared" si="5"/>
        <v>0.59999999403953552</v>
      </c>
      <c r="AG34" s="16">
        <f t="shared" si="6"/>
        <v>0</v>
      </c>
      <c r="AH34" s="16">
        <f t="shared" si="7"/>
        <v>0</v>
      </c>
      <c r="AI34" s="16">
        <f t="shared" si="8"/>
        <v>15364182</v>
      </c>
      <c r="AJ34" s="19">
        <f t="shared" si="9"/>
        <v>0</v>
      </c>
      <c r="AK34" s="19">
        <f t="shared" si="10"/>
        <v>6.0165853253337558E-2</v>
      </c>
    </row>
    <row r="35" spans="1:37" ht="45" x14ac:dyDescent="0.25">
      <c r="A35" s="3" t="s">
        <v>33</v>
      </c>
      <c r="B35" s="4" t="s">
        <v>34</v>
      </c>
      <c r="C35" s="5" t="s">
        <v>98</v>
      </c>
      <c r="D35" s="3" t="s">
        <v>82</v>
      </c>
      <c r="E35" s="3" t="s">
        <v>94</v>
      </c>
      <c r="F35" s="3" t="s">
        <v>84</v>
      </c>
      <c r="G35" s="3" t="s">
        <v>88</v>
      </c>
      <c r="H35" s="3"/>
      <c r="I35" s="3"/>
      <c r="J35" s="3"/>
      <c r="K35" s="3"/>
      <c r="L35" s="3"/>
      <c r="M35" s="3" t="s">
        <v>38</v>
      </c>
      <c r="N35" s="3" t="s">
        <v>72</v>
      </c>
      <c r="O35" s="3" t="s">
        <v>40</v>
      </c>
      <c r="P35" s="4" t="s">
        <v>99</v>
      </c>
      <c r="Q35" s="6">
        <v>2546433763</v>
      </c>
      <c r="R35" s="6">
        <v>0</v>
      </c>
      <c r="S35" s="6">
        <v>0</v>
      </c>
      <c r="T35" s="6">
        <v>2546433763</v>
      </c>
      <c r="U35" s="6">
        <v>0</v>
      </c>
      <c r="V35" s="6">
        <v>2009374037.76</v>
      </c>
      <c r="W35" s="6">
        <v>537059725.24000001</v>
      </c>
      <c r="X35" s="6">
        <v>2009374037.76</v>
      </c>
      <c r="Y35" s="6">
        <v>2000507311.76</v>
      </c>
      <c r="Z35" s="6">
        <v>1683713731.76</v>
      </c>
      <c r="AA35" s="6">
        <v>1683713731.76</v>
      </c>
      <c r="AB35" s="14">
        <f t="shared" si="1"/>
        <v>0.78909338501415405</v>
      </c>
      <c r="AC35" s="15">
        <f t="shared" si="2"/>
        <v>0.78909338501415405</v>
      </c>
      <c r="AD35" s="15">
        <f t="shared" si="3"/>
        <v>0.78561136787754726</v>
      </c>
      <c r="AE35" s="15">
        <f t="shared" si="4"/>
        <v>0.66120460552501714</v>
      </c>
      <c r="AF35" s="16">
        <f t="shared" si="5"/>
        <v>537059725.24000001</v>
      </c>
      <c r="AG35" s="16">
        <f t="shared" si="6"/>
        <v>0</v>
      </c>
      <c r="AH35" s="16">
        <f t="shared" si="7"/>
        <v>8866726</v>
      </c>
      <c r="AI35" s="16">
        <f t="shared" si="8"/>
        <v>316793580</v>
      </c>
      <c r="AJ35" s="19">
        <f t="shared" si="9"/>
        <v>3.4820171366067455E-3</v>
      </c>
      <c r="AK35" s="19">
        <f t="shared" si="10"/>
        <v>0.12440676235253012</v>
      </c>
    </row>
    <row r="36" spans="1:37" ht="45" x14ac:dyDescent="0.25">
      <c r="A36" s="3" t="s">
        <v>33</v>
      </c>
      <c r="B36" s="4" t="s">
        <v>34</v>
      </c>
      <c r="C36" s="5" t="s">
        <v>98</v>
      </c>
      <c r="D36" s="3" t="s">
        <v>82</v>
      </c>
      <c r="E36" s="3" t="s">
        <v>94</v>
      </c>
      <c r="F36" s="3" t="s">
        <v>84</v>
      </c>
      <c r="G36" s="3" t="s">
        <v>88</v>
      </c>
      <c r="H36" s="3"/>
      <c r="I36" s="3"/>
      <c r="J36" s="3"/>
      <c r="K36" s="3"/>
      <c r="L36" s="3"/>
      <c r="M36" s="3" t="s">
        <v>63</v>
      </c>
      <c r="N36" s="3" t="s">
        <v>64</v>
      </c>
      <c r="O36" s="3" t="s">
        <v>40</v>
      </c>
      <c r="P36" s="4" t="s">
        <v>99</v>
      </c>
      <c r="Q36" s="6">
        <v>136209666</v>
      </c>
      <c r="R36" s="6">
        <v>0</v>
      </c>
      <c r="S36" s="6">
        <v>0</v>
      </c>
      <c r="T36" s="6">
        <v>136209666</v>
      </c>
      <c r="U36" s="6">
        <v>0</v>
      </c>
      <c r="V36" s="6">
        <v>82130229</v>
      </c>
      <c r="W36" s="6">
        <v>54079437</v>
      </c>
      <c r="X36" s="6">
        <v>82130229</v>
      </c>
      <c r="Y36" s="6">
        <v>82130229</v>
      </c>
      <c r="Z36" s="6">
        <v>82130229</v>
      </c>
      <c r="AA36" s="6">
        <v>82130229</v>
      </c>
      <c r="AB36" s="14">
        <f t="shared" si="1"/>
        <v>0.60296916813524815</v>
      </c>
      <c r="AC36" s="15">
        <f t="shared" si="2"/>
        <v>0.60296916813524815</v>
      </c>
      <c r="AD36" s="15">
        <f t="shared" si="3"/>
        <v>0.60296916813524815</v>
      </c>
      <c r="AE36" s="15">
        <f t="shared" si="4"/>
        <v>0.60296916813524815</v>
      </c>
      <c r="AF36" s="16">
        <f t="shared" si="5"/>
        <v>54079437</v>
      </c>
      <c r="AG36" s="16">
        <f t="shared" si="6"/>
        <v>0</v>
      </c>
      <c r="AH36" s="16">
        <f t="shared" si="7"/>
        <v>0</v>
      </c>
      <c r="AI36" s="16">
        <f t="shared" si="8"/>
        <v>0</v>
      </c>
      <c r="AJ36" s="19">
        <f t="shared" si="9"/>
        <v>0</v>
      </c>
      <c r="AK36" s="19">
        <f t="shared" si="10"/>
        <v>0</v>
      </c>
    </row>
    <row r="37" spans="1:37" ht="45" x14ac:dyDescent="0.25">
      <c r="A37" s="3" t="s">
        <v>33</v>
      </c>
      <c r="B37" s="4" t="s">
        <v>34</v>
      </c>
      <c r="C37" s="5" t="s">
        <v>98</v>
      </c>
      <c r="D37" s="3" t="s">
        <v>82</v>
      </c>
      <c r="E37" s="3" t="s">
        <v>94</v>
      </c>
      <c r="F37" s="3" t="s">
        <v>84</v>
      </c>
      <c r="G37" s="3" t="s">
        <v>88</v>
      </c>
      <c r="H37" s="3"/>
      <c r="I37" s="3"/>
      <c r="J37" s="3"/>
      <c r="K37" s="3"/>
      <c r="L37" s="3"/>
      <c r="M37" s="3" t="s">
        <v>63</v>
      </c>
      <c r="N37" s="3" t="s">
        <v>97</v>
      </c>
      <c r="O37" s="3" t="s">
        <v>40</v>
      </c>
      <c r="P37" s="4" t="s">
        <v>99</v>
      </c>
      <c r="Q37" s="6">
        <v>255363818</v>
      </c>
      <c r="R37" s="6">
        <v>0</v>
      </c>
      <c r="S37" s="6">
        <v>0</v>
      </c>
      <c r="T37" s="6">
        <v>255363818</v>
      </c>
      <c r="U37" s="6">
        <v>0</v>
      </c>
      <c r="V37" s="6">
        <v>223751538</v>
      </c>
      <c r="W37" s="6">
        <v>31612280</v>
      </c>
      <c r="X37" s="6">
        <v>223751538</v>
      </c>
      <c r="Y37" s="6">
        <v>223751538</v>
      </c>
      <c r="Z37" s="6">
        <v>223751538</v>
      </c>
      <c r="AA37" s="6">
        <v>223751538</v>
      </c>
      <c r="AB37" s="14">
        <f t="shared" si="1"/>
        <v>0.87620689474497127</v>
      </c>
      <c r="AC37" s="15">
        <f t="shared" si="2"/>
        <v>0.87620689474497127</v>
      </c>
      <c r="AD37" s="15">
        <f t="shared" si="3"/>
        <v>0.87620689474497127</v>
      </c>
      <c r="AE37" s="15">
        <f t="shared" si="4"/>
        <v>0.87620689474497127</v>
      </c>
      <c r="AF37" s="16">
        <f t="shared" si="5"/>
        <v>31612280</v>
      </c>
      <c r="AG37" s="16">
        <f t="shared" si="6"/>
        <v>0</v>
      </c>
      <c r="AH37" s="16">
        <f t="shared" si="7"/>
        <v>0</v>
      </c>
      <c r="AI37" s="16">
        <f t="shared" si="8"/>
        <v>0</v>
      </c>
      <c r="AJ37" s="19">
        <f t="shared" si="9"/>
        <v>0</v>
      </c>
      <c r="AK37" s="19">
        <f t="shared" si="10"/>
        <v>0</v>
      </c>
    </row>
    <row r="38" spans="1:37" ht="45" x14ac:dyDescent="0.25">
      <c r="A38" s="3" t="s">
        <v>33</v>
      </c>
      <c r="B38" s="4" t="s">
        <v>34</v>
      </c>
      <c r="C38" s="5" t="s">
        <v>100</v>
      </c>
      <c r="D38" s="3" t="s">
        <v>82</v>
      </c>
      <c r="E38" s="3" t="s">
        <v>94</v>
      </c>
      <c r="F38" s="3" t="s">
        <v>84</v>
      </c>
      <c r="G38" s="3" t="s">
        <v>91</v>
      </c>
      <c r="H38" s="3" t="s">
        <v>1</v>
      </c>
      <c r="I38" s="3" t="s">
        <v>1</v>
      </c>
      <c r="J38" s="3" t="s">
        <v>1</v>
      </c>
      <c r="K38" s="3" t="s">
        <v>1</v>
      </c>
      <c r="L38" s="3" t="s">
        <v>1</v>
      </c>
      <c r="M38" s="3" t="s">
        <v>38</v>
      </c>
      <c r="N38" s="3" t="s">
        <v>72</v>
      </c>
      <c r="O38" s="3" t="s">
        <v>40</v>
      </c>
      <c r="P38" s="4" t="s">
        <v>101</v>
      </c>
      <c r="Q38" s="6">
        <v>1000000000</v>
      </c>
      <c r="R38" s="6">
        <v>0</v>
      </c>
      <c r="S38" s="6">
        <v>0</v>
      </c>
      <c r="T38" s="6">
        <v>1000000000</v>
      </c>
      <c r="U38" s="6">
        <v>0</v>
      </c>
      <c r="V38" s="6">
        <v>831525691.25</v>
      </c>
      <c r="W38" s="6">
        <v>168474308.75</v>
      </c>
      <c r="X38" s="6">
        <v>831525691.25</v>
      </c>
      <c r="Y38" s="6">
        <v>594056881.25</v>
      </c>
      <c r="Z38" s="6">
        <v>482752481.25</v>
      </c>
      <c r="AA38" s="6">
        <v>482752481.25</v>
      </c>
      <c r="AB38" s="14">
        <f t="shared" si="1"/>
        <v>0.83152569124999998</v>
      </c>
      <c r="AC38" s="15">
        <f t="shared" si="2"/>
        <v>0.83152569124999998</v>
      </c>
      <c r="AD38" s="15">
        <f t="shared" si="3"/>
        <v>0.59405688125</v>
      </c>
      <c r="AE38" s="15">
        <f t="shared" si="4"/>
        <v>0.48275248124999998</v>
      </c>
      <c r="AF38" s="16">
        <f t="shared" si="5"/>
        <v>168474308.75</v>
      </c>
      <c r="AG38" s="16">
        <f t="shared" si="6"/>
        <v>0</v>
      </c>
      <c r="AH38" s="16">
        <f t="shared" si="7"/>
        <v>237468810</v>
      </c>
      <c r="AI38" s="16">
        <f t="shared" si="8"/>
        <v>111304400</v>
      </c>
      <c r="AJ38" s="19">
        <f t="shared" si="9"/>
        <v>0.23746881</v>
      </c>
      <c r="AK38" s="19">
        <f t="shared" si="10"/>
        <v>0.1113044</v>
      </c>
    </row>
    <row r="39" spans="1:37" x14ac:dyDescent="0.25">
      <c r="A39" s="3"/>
      <c r="B39" s="4"/>
      <c r="C39" s="5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7" t="s">
        <v>104</v>
      </c>
      <c r="Q39" s="8">
        <f>SUM(Q27:Q38)</f>
        <v>19550501074</v>
      </c>
      <c r="R39" s="8">
        <f t="shared" ref="R39:AA39" si="18">SUM(R27:R38)</f>
        <v>0</v>
      </c>
      <c r="S39" s="8">
        <f t="shared" si="18"/>
        <v>0</v>
      </c>
      <c r="T39" s="8">
        <f t="shared" si="18"/>
        <v>19550501074</v>
      </c>
      <c r="U39" s="8">
        <f t="shared" si="18"/>
        <v>0</v>
      </c>
      <c r="V39" s="8">
        <f t="shared" si="18"/>
        <v>18045518543</v>
      </c>
      <c r="W39" s="8">
        <f t="shared" si="18"/>
        <v>1504982531</v>
      </c>
      <c r="X39" s="8">
        <f t="shared" si="18"/>
        <v>18045518543</v>
      </c>
      <c r="Y39" s="8">
        <f t="shared" si="18"/>
        <v>16589449851.889999</v>
      </c>
      <c r="Z39" s="8">
        <f t="shared" si="18"/>
        <v>15981448350.849998</v>
      </c>
      <c r="AA39" s="8">
        <f t="shared" si="18"/>
        <v>15981448350.849998</v>
      </c>
      <c r="AB39" s="11">
        <f t="shared" si="1"/>
        <v>0.92302076937549904</v>
      </c>
      <c r="AC39" s="12">
        <f t="shared" si="2"/>
        <v>0.92302076937549904</v>
      </c>
      <c r="AD39" s="12">
        <f t="shared" si="3"/>
        <v>0.84854346132090341</v>
      </c>
      <c r="AE39" s="12">
        <f t="shared" si="4"/>
        <v>0.81744443737575367</v>
      </c>
      <c r="AF39" s="13">
        <f t="shared" si="5"/>
        <v>1504982531</v>
      </c>
      <c r="AG39" s="13">
        <f t="shared" si="6"/>
        <v>0</v>
      </c>
      <c r="AH39" s="13">
        <f t="shared" si="7"/>
        <v>1456068691.1100006</v>
      </c>
      <c r="AI39" s="13">
        <f t="shared" si="8"/>
        <v>608001501.04000092</v>
      </c>
      <c r="AJ39" s="19">
        <f t="shared" si="9"/>
        <v>7.4477308054595626E-2</v>
      </c>
      <c r="AK39" s="19">
        <f t="shared" si="10"/>
        <v>3.1099023945149698E-2</v>
      </c>
    </row>
    <row r="40" spans="1:37" x14ac:dyDescent="0.25">
      <c r="A40" s="3"/>
      <c r="B40" s="4"/>
      <c r="C40" s="5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7" t="s">
        <v>105</v>
      </c>
      <c r="Q40" s="8">
        <f>+Q5+Q26+Q39</f>
        <v>38891426173</v>
      </c>
      <c r="R40" s="8">
        <f t="shared" ref="R40:AA40" si="19">+R5+R26+R39</f>
        <v>676158420</v>
      </c>
      <c r="S40" s="8">
        <f t="shared" si="19"/>
        <v>147158420</v>
      </c>
      <c r="T40" s="8">
        <f t="shared" si="19"/>
        <v>39420426173</v>
      </c>
      <c r="U40" s="8">
        <f t="shared" si="19"/>
        <v>271026580</v>
      </c>
      <c r="V40" s="8">
        <f t="shared" si="19"/>
        <v>36338551260.93</v>
      </c>
      <c r="W40" s="8">
        <f t="shared" si="19"/>
        <v>2810848332.0700002</v>
      </c>
      <c r="X40" s="8">
        <f t="shared" si="19"/>
        <v>36338551260.93</v>
      </c>
      <c r="Y40" s="8">
        <f t="shared" si="19"/>
        <v>34707040937.209999</v>
      </c>
      <c r="Z40" s="8">
        <f t="shared" si="19"/>
        <v>34035295598.169998</v>
      </c>
      <c r="AA40" s="8">
        <f t="shared" si="19"/>
        <v>34035295598.169998</v>
      </c>
      <c r="AB40" s="11">
        <f t="shared" si="1"/>
        <v>0.92182035530146422</v>
      </c>
      <c r="AC40" s="12">
        <f t="shared" si="2"/>
        <v>0.92182035530146422</v>
      </c>
      <c r="AD40" s="12">
        <f t="shared" si="3"/>
        <v>0.88043292035695164</v>
      </c>
      <c r="AE40" s="12">
        <f t="shared" si="4"/>
        <v>0.8633923806100704</v>
      </c>
      <c r="AF40" s="13">
        <f t="shared" si="5"/>
        <v>2810848332.0699997</v>
      </c>
      <c r="AG40" s="13">
        <f t="shared" si="6"/>
        <v>0</v>
      </c>
      <c r="AH40" s="13">
        <f t="shared" si="7"/>
        <v>1631510323.7200012</v>
      </c>
      <c r="AI40" s="13">
        <f t="shared" si="8"/>
        <v>671745339.04000092</v>
      </c>
      <c r="AJ40" s="19">
        <f t="shared" si="9"/>
        <v>4.1387434944512649E-2</v>
      </c>
      <c r="AK40" s="19">
        <f t="shared" si="10"/>
        <v>1.7040539746881161E-2</v>
      </c>
    </row>
    <row r="41" spans="1:37" x14ac:dyDescent="0.25">
      <c r="AH41" s="20"/>
    </row>
  </sheetData>
  <mergeCells count="4">
    <mergeCell ref="AK3:AK4"/>
    <mergeCell ref="AF2:AI2"/>
    <mergeCell ref="AB3:AE3"/>
    <mergeCell ref="AJ3:AJ4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REP_EPG034_EjecucionPresupuesta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Alberto Lopez Piraneque</dc:creator>
  <cp:lastModifiedBy>Jose Alvaro Bermudez Aguilar</cp:lastModifiedBy>
  <dcterms:created xsi:type="dcterms:W3CDTF">2024-01-22T12:27:59Z</dcterms:created>
  <dcterms:modified xsi:type="dcterms:W3CDTF">2024-04-16T22:24:59Z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