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https://dpsco-my.sharepoint.com/personal/david_imedio_prosperidadsocial_gov_co/Documents/2023_2024/Planeación 2023/Congreso/Requerimientos/Comisión 4ta Ppto/Proposc 53 Abril 24/"/>
    </mc:Choice>
  </mc:AlternateContent>
  <xr:revisionPtr revIDLastSave="0" documentId="8_{52985539-5B86-4272-8887-950B7BC3BA1B}" xr6:coauthVersionLast="47" xr6:coauthVersionMax="47" xr10:uidLastSave="{00000000-0000-0000-0000-000000000000}"/>
  <bookViews>
    <workbookView xWindow="-120" yWindow="-120" windowWidth="21840" windowHeight="13140" xr2:uid="{B31C2883-985D-44EE-859A-52063BCE65A9}"/>
  </bookViews>
  <sheets>
    <sheet name="Ejec_VIG_2024" sheetId="1" r:id="rId1"/>
  </sheets>
  <definedNames>
    <definedName name="_xlnm._FilterDatabase" localSheetId="0" hidden="1">Ejec_VIG_2024!$A$6:$U$213</definedName>
    <definedName name="_xlnm.Print_Area" localSheetId="0">Ejec_VIG_2024!$C$1:$U$220</definedName>
    <definedName name="_xlnm.Print_Titles" localSheetId="0">Ejec_VIG_2024!$5:$6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" i="1" l="1"/>
  <c r="M208" i="1"/>
  <c r="M206" i="1"/>
  <c r="M205" i="1" s="1"/>
  <c r="M204" i="1" s="1"/>
  <c r="M203" i="1" s="1"/>
  <c r="M201" i="1"/>
  <c r="M200" i="1" s="1"/>
  <c r="M195" i="1"/>
  <c r="M193" i="1"/>
  <c r="M192" i="1"/>
  <c r="M189" i="1"/>
  <c r="M188" i="1" s="1"/>
  <c r="M186" i="1"/>
  <c r="M184" i="1"/>
  <c r="M182" i="1"/>
  <c r="M180" i="1"/>
  <c r="M178" i="1"/>
  <c r="M177" i="1"/>
  <c r="M175" i="1"/>
  <c r="M166" i="1" s="1"/>
  <c r="M173" i="1"/>
  <c r="M171" i="1"/>
  <c r="M169" i="1"/>
  <c r="M167" i="1"/>
  <c r="M163" i="1"/>
  <c r="M161" i="1"/>
  <c r="M158" i="1"/>
  <c r="M157" i="1" s="1"/>
  <c r="M155" i="1"/>
  <c r="M153" i="1"/>
  <c r="M152" i="1" s="1"/>
  <c r="M150" i="1"/>
  <c r="M148" i="1"/>
  <c r="M146" i="1"/>
  <c r="M145" i="1"/>
  <c r="M142" i="1"/>
  <c r="M139" i="1" s="1"/>
  <c r="M140" i="1"/>
  <c r="M136" i="1"/>
  <c r="M133" i="1"/>
  <c r="M131" i="1"/>
  <c r="M129" i="1"/>
  <c r="M127" i="1"/>
  <c r="M125" i="1"/>
  <c r="M124" i="1" s="1"/>
  <c r="M122" i="1"/>
  <c r="M120" i="1"/>
  <c r="M118" i="1"/>
  <c r="M116" i="1"/>
  <c r="M114" i="1"/>
  <c r="M113" i="1"/>
  <c r="M108" i="1"/>
  <c r="M104" i="1"/>
  <c r="M103" i="1"/>
  <c r="M102" i="1"/>
  <c r="M100" i="1"/>
  <c r="M99" i="1" s="1"/>
  <c r="M96" i="1"/>
  <c r="M95" i="1"/>
  <c r="M94" i="1" s="1"/>
  <c r="M93" i="1" s="1"/>
  <c r="M86" i="1"/>
  <c r="M79" i="1"/>
  <c r="M76" i="1"/>
  <c r="M70" i="1"/>
  <c r="M69" i="1" s="1"/>
  <c r="M51" i="1" s="1"/>
  <c r="M64" i="1"/>
  <c r="M58" i="1"/>
  <c r="M56" i="1"/>
  <c r="M53" i="1"/>
  <c r="M52" i="1"/>
  <c r="M46" i="1"/>
  <c r="M45" i="1" s="1"/>
  <c r="M44" i="1" s="1"/>
  <c r="M33" i="1"/>
  <c r="M32" i="1"/>
  <c r="M22" i="1"/>
  <c r="M11" i="1"/>
  <c r="M10" i="1" s="1"/>
  <c r="M9" i="1" s="1"/>
  <c r="M8" i="1" s="1"/>
  <c r="U210" i="1"/>
  <c r="U209" i="1"/>
  <c r="U208" i="1"/>
  <c r="U207" i="1"/>
  <c r="U206" i="1"/>
  <c r="U205" i="1"/>
  <c r="U204" i="1"/>
  <c r="U203" i="1"/>
  <c r="U202" i="1"/>
  <c r="U201" i="1"/>
  <c r="U200" i="1"/>
  <c r="U199" i="1"/>
  <c r="U198" i="1"/>
  <c r="U197" i="1"/>
  <c r="U196" i="1"/>
  <c r="U195" i="1"/>
  <c r="U194" i="1"/>
  <c r="U193" i="1"/>
  <c r="U192" i="1"/>
  <c r="U191" i="1"/>
  <c r="U190" i="1"/>
  <c r="U189" i="1"/>
  <c r="U188" i="1"/>
  <c r="U187" i="1"/>
  <c r="U186" i="1"/>
  <c r="U185" i="1"/>
  <c r="U184" i="1"/>
  <c r="U183" i="1"/>
  <c r="U182" i="1"/>
  <c r="U181" i="1"/>
  <c r="U180" i="1"/>
  <c r="U179" i="1"/>
  <c r="U178" i="1"/>
  <c r="U177" i="1"/>
  <c r="U176" i="1"/>
  <c r="U175" i="1"/>
  <c r="U174" i="1"/>
  <c r="U173" i="1"/>
  <c r="U172" i="1"/>
  <c r="U171" i="1"/>
  <c r="U170" i="1"/>
  <c r="U169" i="1"/>
  <c r="U168" i="1"/>
  <c r="U167" i="1"/>
  <c r="U166" i="1"/>
  <c r="U165" i="1"/>
  <c r="U164" i="1"/>
  <c r="U163" i="1"/>
  <c r="U162" i="1"/>
  <c r="U161" i="1"/>
  <c r="U160" i="1"/>
  <c r="U159" i="1"/>
  <c r="U158" i="1"/>
  <c r="U157" i="1"/>
  <c r="U156" i="1"/>
  <c r="U155" i="1"/>
  <c r="U154" i="1"/>
  <c r="U153" i="1"/>
  <c r="U152" i="1"/>
  <c r="U151" i="1"/>
  <c r="U150" i="1"/>
  <c r="U149" i="1"/>
  <c r="U148" i="1"/>
  <c r="U147" i="1"/>
  <c r="U146" i="1"/>
  <c r="U145" i="1"/>
  <c r="U144" i="1"/>
  <c r="U143" i="1"/>
  <c r="U142" i="1"/>
  <c r="U141" i="1"/>
  <c r="U140" i="1"/>
  <c r="U139" i="1"/>
  <c r="U138" i="1"/>
  <c r="U137" i="1"/>
  <c r="U136" i="1"/>
  <c r="U135" i="1"/>
  <c r="U134" i="1"/>
  <c r="U133" i="1"/>
  <c r="U132" i="1"/>
  <c r="U131" i="1"/>
  <c r="U130" i="1"/>
  <c r="U129" i="1"/>
  <c r="U128" i="1"/>
  <c r="U127" i="1"/>
  <c r="U126" i="1"/>
  <c r="U125" i="1"/>
  <c r="U124" i="1"/>
  <c r="U123" i="1"/>
  <c r="U122" i="1"/>
  <c r="U121" i="1"/>
  <c r="U120" i="1"/>
  <c r="U119" i="1"/>
  <c r="U118" i="1"/>
  <c r="U117" i="1"/>
  <c r="U116" i="1"/>
  <c r="U115" i="1"/>
  <c r="U114" i="1"/>
  <c r="U113" i="1"/>
  <c r="U112" i="1"/>
  <c r="U111" i="1"/>
  <c r="U110" i="1"/>
  <c r="U109" i="1"/>
  <c r="U108" i="1"/>
  <c r="U107" i="1"/>
  <c r="U106" i="1"/>
  <c r="U105" i="1"/>
  <c r="U104" i="1"/>
  <c r="U103" i="1"/>
  <c r="U102" i="1"/>
  <c r="U101" i="1"/>
  <c r="U100" i="1"/>
  <c r="U99" i="1"/>
  <c r="U98" i="1"/>
  <c r="U97" i="1"/>
  <c r="U96" i="1"/>
  <c r="U95" i="1"/>
  <c r="U94" i="1"/>
  <c r="U93" i="1"/>
  <c r="U92" i="1"/>
  <c r="U91" i="1"/>
  <c r="U90" i="1"/>
  <c r="U89" i="1"/>
  <c r="U88" i="1"/>
  <c r="U87" i="1"/>
  <c r="U86" i="1"/>
  <c r="U85" i="1"/>
  <c r="U84" i="1"/>
  <c r="U83" i="1"/>
  <c r="U82" i="1"/>
  <c r="U81" i="1"/>
  <c r="U80" i="1"/>
  <c r="U79" i="1"/>
  <c r="U78" i="1"/>
  <c r="U77" i="1"/>
  <c r="U76" i="1"/>
  <c r="U75" i="1"/>
  <c r="U74" i="1"/>
  <c r="U73" i="1"/>
  <c r="U72" i="1"/>
  <c r="U71" i="1"/>
  <c r="U70" i="1"/>
  <c r="U69" i="1"/>
  <c r="U68" i="1"/>
  <c r="U67" i="1"/>
  <c r="U66" i="1"/>
  <c r="U65" i="1"/>
  <c r="U64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S210" i="1"/>
  <c r="S209" i="1"/>
  <c r="S208" i="1"/>
  <c r="S207" i="1"/>
  <c r="S206" i="1"/>
  <c r="S205" i="1"/>
  <c r="S204" i="1"/>
  <c r="S203" i="1"/>
  <c r="S202" i="1"/>
  <c r="S201" i="1"/>
  <c r="S200" i="1"/>
  <c r="S199" i="1"/>
  <c r="S198" i="1"/>
  <c r="S197" i="1"/>
  <c r="S196" i="1"/>
  <c r="S195" i="1"/>
  <c r="S194" i="1"/>
  <c r="S193" i="1"/>
  <c r="S192" i="1"/>
  <c r="S191" i="1"/>
  <c r="S190" i="1"/>
  <c r="S189" i="1"/>
  <c r="S188" i="1"/>
  <c r="S187" i="1"/>
  <c r="S186" i="1"/>
  <c r="S185" i="1"/>
  <c r="S184" i="1"/>
  <c r="S183" i="1"/>
  <c r="S182" i="1"/>
  <c r="S181" i="1"/>
  <c r="S180" i="1"/>
  <c r="S179" i="1"/>
  <c r="S178" i="1"/>
  <c r="S177" i="1"/>
  <c r="S176" i="1"/>
  <c r="S175" i="1"/>
  <c r="S174" i="1"/>
  <c r="S173" i="1"/>
  <c r="S172" i="1"/>
  <c r="S171" i="1"/>
  <c r="S170" i="1"/>
  <c r="S169" i="1"/>
  <c r="S168" i="1"/>
  <c r="S167" i="1"/>
  <c r="S166" i="1"/>
  <c r="S165" i="1"/>
  <c r="S164" i="1"/>
  <c r="S163" i="1"/>
  <c r="S162" i="1"/>
  <c r="S161" i="1"/>
  <c r="S160" i="1"/>
  <c r="S159" i="1"/>
  <c r="S158" i="1"/>
  <c r="S157" i="1"/>
  <c r="S156" i="1"/>
  <c r="S155" i="1"/>
  <c r="S154" i="1"/>
  <c r="S153" i="1"/>
  <c r="S152" i="1"/>
  <c r="S151" i="1"/>
  <c r="S150" i="1"/>
  <c r="S149" i="1"/>
  <c r="S148" i="1"/>
  <c r="S147" i="1"/>
  <c r="S146" i="1"/>
  <c r="S145" i="1"/>
  <c r="S144" i="1"/>
  <c r="S143" i="1"/>
  <c r="S142" i="1"/>
  <c r="S141" i="1"/>
  <c r="S140" i="1"/>
  <c r="S139" i="1"/>
  <c r="S138" i="1"/>
  <c r="S137" i="1"/>
  <c r="S136" i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Q210" i="1"/>
  <c r="Q209" i="1"/>
  <c r="Q208" i="1"/>
  <c r="Q207" i="1"/>
  <c r="Q206" i="1"/>
  <c r="Q205" i="1"/>
  <c r="Q204" i="1"/>
  <c r="Q203" i="1"/>
  <c r="Q202" i="1"/>
  <c r="Q201" i="1"/>
  <c r="Q200" i="1"/>
  <c r="Q199" i="1"/>
  <c r="Q198" i="1"/>
  <c r="Q197" i="1"/>
  <c r="Q196" i="1"/>
  <c r="Q195" i="1"/>
  <c r="Q194" i="1"/>
  <c r="Q193" i="1"/>
  <c r="Q192" i="1"/>
  <c r="Q191" i="1"/>
  <c r="Q190" i="1"/>
  <c r="Q189" i="1"/>
  <c r="Q188" i="1"/>
  <c r="Q187" i="1"/>
  <c r="Q186" i="1"/>
  <c r="Q185" i="1"/>
  <c r="Q184" i="1"/>
  <c r="Q183" i="1"/>
  <c r="Q182" i="1"/>
  <c r="Q181" i="1"/>
  <c r="Q180" i="1"/>
  <c r="Q179" i="1"/>
  <c r="Q178" i="1"/>
  <c r="Q177" i="1"/>
  <c r="Q176" i="1"/>
  <c r="Q175" i="1"/>
  <c r="Q174" i="1"/>
  <c r="Q173" i="1"/>
  <c r="Q172" i="1"/>
  <c r="Q171" i="1"/>
  <c r="Q170" i="1"/>
  <c r="Q169" i="1"/>
  <c r="Q168" i="1"/>
  <c r="Q167" i="1"/>
  <c r="Q166" i="1"/>
  <c r="Q165" i="1"/>
  <c r="Q164" i="1"/>
  <c r="Q163" i="1"/>
  <c r="Q162" i="1"/>
  <c r="Q161" i="1"/>
  <c r="Q160" i="1"/>
  <c r="Q159" i="1"/>
  <c r="Q158" i="1"/>
  <c r="Q157" i="1"/>
  <c r="Q156" i="1"/>
  <c r="Q155" i="1"/>
  <c r="Q154" i="1"/>
  <c r="Q153" i="1"/>
  <c r="Q152" i="1"/>
  <c r="Q151" i="1"/>
  <c r="Q150" i="1"/>
  <c r="Q149" i="1"/>
  <c r="Q148" i="1"/>
  <c r="Q147" i="1"/>
  <c r="Q146" i="1"/>
  <c r="Q145" i="1"/>
  <c r="Q144" i="1"/>
  <c r="Q143" i="1"/>
  <c r="Q142" i="1"/>
  <c r="Q141" i="1"/>
  <c r="Q140" i="1"/>
  <c r="Q139" i="1"/>
  <c r="Q138" i="1"/>
  <c r="Q137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3" i="1"/>
  <c r="Q122" i="1"/>
  <c r="Q121" i="1"/>
  <c r="Q120" i="1"/>
  <c r="Q119" i="1"/>
  <c r="Q118" i="1"/>
  <c r="Q117" i="1"/>
  <c r="Q116" i="1"/>
  <c r="Q115" i="1"/>
  <c r="Q114" i="1"/>
  <c r="Q113" i="1"/>
  <c r="Q112" i="1"/>
  <c r="Q111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A210" i="1"/>
  <c r="B209" i="1"/>
  <c r="B208" i="1"/>
  <c r="B207" i="1"/>
  <c r="A207" i="1"/>
  <c r="B206" i="1"/>
  <c r="A206" i="1"/>
  <c r="B205" i="1"/>
  <c r="A205" i="1"/>
  <c r="B204" i="1"/>
  <c r="A204" i="1"/>
  <c r="B203" i="1"/>
  <c r="A203" i="1"/>
  <c r="B202" i="1"/>
  <c r="A202" i="1"/>
  <c r="B201" i="1"/>
  <c r="A201" i="1"/>
  <c r="B200" i="1"/>
  <c r="A200" i="1"/>
  <c r="B199" i="1"/>
  <c r="B198" i="1"/>
  <c r="B197" i="1"/>
  <c r="B196" i="1"/>
  <c r="B195" i="1"/>
  <c r="B194" i="1"/>
  <c r="A194" i="1"/>
  <c r="B193" i="1"/>
  <c r="A193" i="1"/>
  <c r="B192" i="1"/>
  <c r="A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A170" i="1"/>
  <c r="B169" i="1"/>
  <c r="A169" i="1"/>
  <c r="B168" i="1"/>
  <c r="A168" i="1"/>
  <c r="B167" i="1"/>
  <c r="A167" i="1"/>
  <c r="B166" i="1"/>
  <c r="A166" i="1"/>
  <c r="B165" i="1"/>
  <c r="B164" i="1"/>
  <c r="B163" i="1"/>
  <c r="B162" i="1"/>
  <c r="A162" i="1"/>
  <c r="B161" i="1"/>
  <c r="A161" i="1"/>
  <c r="B160" i="1"/>
  <c r="A160" i="1"/>
  <c r="B159" i="1"/>
  <c r="A159" i="1"/>
  <c r="B158" i="1"/>
  <c r="A158" i="1"/>
  <c r="B157" i="1"/>
  <c r="A157" i="1"/>
  <c r="B156" i="1"/>
  <c r="A156" i="1"/>
  <c r="B155" i="1"/>
  <c r="A155" i="1"/>
  <c r="B154" i="1"/>
  <c r="A154" i="1"/>
  <c r="B153" i="1"/>
  <c r="A153" i="1"/>
  <c r="B152" i="1"/>
  <c r="A152" i="1"/>
  <c r="B151" i="1"/>
  <c r="B150" i="1"/>
  <c r="B149" i="1"/>
  <c r="B148" i="1"/>
  <c r="B147" i="1"/>
  <c r="A147" i="1"/>
  <c r="B146" i="1"/>
  <c r="A146" i="1"/>
  <c r="B145" i="1"/>
  <c r="A145" i="1"/>
  <c r="B144" i="1"/>
  <c r="A144" i="1"/>
  <c r="B143" i="1"/>
  <c r="A143" i="1"/>
  <c r="B142" i="1"/>
  <c r="A142" i="1"/>
  <c r="B141" i="1"/>
  <c r="A141" i="1"/>
  <c r="B140" i="1"/>
  <c r="A140" i="1"/>
  <c r="B139" i="1"/>
  <c r="A139" i="1"/>
  <c r="B138" i="1"/>
  <c r="A138" i="1"/>
  <c r="B137" i="1"/>
  <c r="A137" i="1"/>
  <c r="B136" i="1"/>
  <c r="A136" i="1"/>
  <c r="B135" i="1"/>
  <c r="A135" i="1"/>
  <c r="B134" i="1"/>
  <c r="A134" i="1"/>
  <c r="B133" i="1"/>
  <c r="A133" i="1"/>
  <c r="B132" i="1"/>
  <c r="A132" i="1"/>
  <c r="B131" i="1"/>
  <c r="A131" i="1"/>
  <c r="B130" i="1"/>
  <c r="A130" i="1"/>
  <c r="B129" i="1"/>
  <c r="A129" i="1"/>
  <c r="B128" i="1"/>
  <c r="A128" i="1"/>
  <c r="B127" i="1"/>
  <c r="A127" i="1"/>
  <c r="B126" i="1"/>
  <c r="A126" i="1"/>
  <c r="B125" i="1"/>
  <c r="A125" i="1"/>
  <c r="B124" i="1"/>
  <c r="A124" i="1"/>
  <c r="B123" i="1"/>
  <c r="A123" i="1"/>
  <c r="B122" i="1"/>
  <c r="A122" i="1"/>
  <c r="B121" i="1"/>
  <c r="A121" i="1"/>
  <c r="B120" i="1"/>
  <c r="A120" i="1"/>
  <c r="B119" i="1"/>
  <c r="A119" i="1"/>
  <c r="B118" i="1"/>
  <c r="A118" i="1"/>
  <c r="B117" i="1"/>
  <c r="A117" i="1"/>
  <c r="B116" i="1"/>
  <c r="A116" i="1"/>
  <c r="B115" i="1"/>
  <c r="A115" i="1"/>
  <c r="B114" i="1"/>
  <c r="A114" i="1"/>
  <c r="B113" i="1"/>
  <c r="A113" i="1"/>
  <c r="B112" i="1"/>
  <c r="A112" i="1"/>
  <c r="B111" i="1"/>
  <c r="A111" i="1"/>
  <c r="A110" i="1"/>
  <c r="B109" i="1"/>
  <c r="A109" i="1"/>
  <c r="B108" i="1"/>
  <c r="A108" i="1"/>
  <c r="B107" i="1"/>
  <c r="A107" i="1"/>
  <c r="B106" i="1"/>
  <c r="A106" i="1"/>
  <c r="B105" i="1"/>
  <c r="A105" i="1"/>
  <c r="B104" i="1"/>
  <c r="A104" i="1"/>
  <c r="B103" i="1"/>
  <c r="A103" i="1"/>
  <c r="B102" i="1"/>
  <c r="A102" i="1"/>
  <c r="B101" i="1"/>
  <c r="A101" i="1"/>
  <c r="B100" i="1"/>
  <c r="A100" i="1"/>
  <c r="B99" i="1"/>
  <c r="A99" i="1"/>
  <c r="B98" i="1"/>
  <c r="A98" i="1"/>
  <c r="B97" i="1"/>
  <c r="A97" i="1"/>
  <c r="B96" i="1"/>
  <c r="A96" i="1"/>
  <c r="B95" i="1"/>
  <c r="A95" i="1"/>
  <c r="B94" i="1"/>
  <c r="A94" i="1"/>
  <c r="B93" i="1"/>
  <c r="B92" i="1"/>
  <c r="A92" i="1"/>
  <c r="B91" i="1"/>
  <c r="A91" i="1"/>
  <c r="B90" i="1"/>
  <c r="A90" i="1"/>
  <c r="B89" i="1"/>
  <c r="A89" i="1"/>
  <c r="B88" i="1"/>
  <c r="A88" i="1"/>
  <c r="B87" i="1"/>
  <c r="A87" i="1"/>
  <c r="B86" i="1"/>
  <c r="A86" i="1"/>
  <c r="B85" i="1"/>
  <c r="A85" i="1"/>
  <c r="B84" i="1"/>
  <c r="A84" i="1"/>
  <c r="B83" i="1"/>
  <c r="A83" i="1"/>
  <c r="B82" i="1"/>
  <c r="A82" i="1"/>
  <c r="B81" i="1"/>
  <c r="A81" i="1"/>
  <c r="B80" i="1"/>
  <c r="A80" i="1"/>
  <c r="B79" i="1"/>
  <c r="A79" i="1"/>
  <c r="B78" i="1"/>
  <c r="A78" i="1"/>
  <c r="B77" i="1"/>
  <c r="A77" i="1"/>
  <c r="B76" i="1"/>
  <c r="A76" i="1"/>
  <c r="B75" i="1"/>
  <c r="A75" i="1"/>
  <c r="B74" i="1"/>
  <c r="A74" i="1"/>
  <c r="B73" i="1"/>
  <c r="A73" i="1"/>
  <c r="B72" i="1"/>
  <c r="A72" i="1"/>
  <c r="B71" i="1"/>
  <c r="A71" i="1"/>
  <c r="B70" i="1"/>
  <c r="A70" i="1"/>
  <c r="B69" i="1"/>
  <c r="A69" i="1"/>
  <c r="B68" i="1"/>
  <c r="A68" i="1"/>
  <c r="B67" i="1"/>
  <c r="A67" i="1"/>
  <c r="B66" i="1"/>
  <c r="A66" i="1"/>
  <c r="B65" i="1"/>
  <c r="A65" i="1"/>
  <c r="B64" i="1"/>
  <c r="A64" i="1"/>
  <c r="B63" i="1"/>
  <c r="A63" i="1"/>
  <c r="B62" i="1"/>
  <c r="A62" i="1"/>
  <c r="B61" i="1"/>
  <c r="A61" i="1"/>
  <c r="B60" i="1"/>
  <c r="A60" i="1"/>
  <c r="B59" i="1"/>
  <c r="A59" i="1"/>
  <c r="B58" i="1"/>
  <c r="A58" i="1"/>
  <c r="B57" i="1"/>
  <c r="A57" i="1"/>
  <c r="B56" i="1"/>
  <c r="A56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  <c r="B33" i="1"/>
  <c r="A33" i="1"/>
  <c r="B32" i="1"/>
  <c r="A32" i="1"/>
  <c r="B31" i="1"/>
  <c r="A31" i="1"/>
  <c r="B30" i="1"/>
  <c r="A30" i="1"/>
  <c r="B29" i="1"/>
  <c r="A29" i="1"/>
  <c r="B28" i="1"/>
  <c r="A28" i="1"/>
  <c r="B27" i="1"/>
  <c r="A27" i="1"/>
  <c r="B26" i="1"/>
  <c r="A26" i="1"/>
  <c r="B25" i="1"/>
  <c r="A25" i="1"/>
  <c r="B24" i="1"/>
  <c r="A24" i="1"/>
  <c r="B23" i="1"/>
  <c r="A23" i="1"/>
  <c r="B22" i="1"/>
  <c r="A22" i="1"/>
  <c r="B21" i="1"/>
  <c r="A21" i="1"/>
  <c r="B20" i="1"/>
  <c r="A20" i="1"/>
  <c r="B19" i="1"/>
  <c r="A19" i="1"/>
  <c r="B18" i="1"/>
  <c r="A18" i="1"/>
  <c r="B17" i="1"/>
  <c r="A17" i="1"/>
  <c r="B16" i="1"/>
  <c r="A16" i="1"/>
  <c r="B15" i="1"/>
  <c r="A15" i="1"/>
  <c r="B14" i="1"/>
  <c r="A14" i="1"/>
  <c r="B13" i="1"/>
  <c r="A13" i="1"/>
  <c r="B12" i="1"/>
  <c r="A12" i="1"/>
  <c r="B11" i="1"/>
  <c r="A11" i="1"/>
  <c r="B10" i="1"/>
  <c r="A10" i="1"/>
  <c r="B9" i="1"/>
  <c r="A9" i="1"/>
  <c r="B8" i="1"/>
  <c r="A8" i="1"/>
  <c r="B7" i="1"/>
  <c r="A7" i="1"/>
  <c r="M43" i="1" l="1"/>
  <c r="M210" i="1" s="1"/>
  <c r="M112" i="1"/>
  <c r="M111" i="1" s="1"/>
  <c r="M110" i="1" s="1"/>
</calcChain>
</file>

<file path=xl/sharedStrings.xml><?xml version="1.0" encoding="utf-8"?>
<sst xmlns="http://schemas.openxmlformats.org/spreadsheetml/2006/main" count="1377" uniqueCount="215">
  <si>
    <t>DEPARTAMENTO ADMINISTRATIVO PARA LA PROSPERIDAD SOCIAL</t>
  </si>
  <si>
    <t>EJECUCIÓN PRESUPUESTAL VIGENCIA 2024 AL 31 DE MARZO 2024</t>
  </si>
  <si>
    <t>RUBRO</t>
  </si>
  <si>
    <t>REC.</t>
  </si>
  <si>
    <t>SIT.</t>
  </si>
  <si>
    <t>CONCEPTO</t>
  </si>
  <si>
    <t>APROPIACION
INICIAL</t>
  </si>
  <si>
    <t>APROPIACION
DEFINITIVA</t>
  </si>
  <si>
    <t>COMPROMISOS</t>
  </si>
  <si>
    <t>OBLIGACIONES</t>
  </si>
  <si>
    <t>PAGOS</t>
  </si>
  <si>
    <t>TIPO</t>
  </si>
  <si>
    <t>CTA</t>
  </si>
  <si>
    <t>SUBC</t>
  </si>
  <si>
    <t>OBJG</t>
  </si>
  <si>
    <t>ORD</t>
  </si>
  <si>
    <t>SORD</t>
  </si>
  <si>
    <t>ITEM</t>
  </si>
  <si>
    <t>SIT</t>
  </si>
  <si>
    <t>ACUMULADO</t>
  </si>
  <si>
    <t>SALDO APROPIACION POR COMPROMETER</t>
  </si>
  <si>
    <t>% EJEC  RP</t>
  </si>
  <si>
    <t>% EJEC PAGOS</t>
  </si>
  <si>
    <t>A</t>
  </si>
  <si>
    <t xml:space="preserve">FUNCIONAMIENTO </t>
  </si>
  <si>
    <t>01</t>
  </si>
  <si>
    <t>GASTOS DE PERSONAL</t>
  </si>
  <si>
    <t>PLANTA DE PERSONAL PERMANENTE</t>
  </si>
  <si>
    <t>10</t>
  </si>
  <si>
    <t>CSF</t>
  </si>
  <si>
    <t>SALARIO</t>
  </si>
  <si>
    <t>001</t>
  </si>
  <si>
    <t>FACTORES SALARIALES COMUNES</t>
  </si>
  <si>
    <t>SUELDO BÁSICO</t>
  </si>
  <si>
    <t>002</t>
  </si>
  <si>
    <t>GASTOS DE REPRESENTACIÓN</t>
  </si>
  <si>
    <t>003</t>
  </si>
  <si>
    <t>PRIMA TÉCNICA SALARIAL</t>
  </si>
  <si>
    <t>004</t>
  </si>
  <si>
    <t>SUBSIDIO DE ALIMENTACIÓN</t>
  </si>
  <si>
    <t>005</t>
  </si>
  <si>
    <t>AUXILIO DE TRANSPORTE</t>
  </si>
  <si>
    <t>006</t>
  </si>
  <si>
    <t>PRIMA DE SERVICIO</t>
  </si>
  <si>
    <t>007</t>
  </si>
  <si>
    <t>BONIFICACIÓN POR SERVICIOS PRESTADOS</t>
  </si>
  <si>
    <t>008</t>
  </si>
  <si>
    <t>HORAS EXTRAS, DOMINICALES, FESTIVOS Y RECARGOS</t>
  </si>
  <si>
    <t>009</t>
  </si>
  <si>
    <t>PRIMA DE NAVIDAD</t>
  </si>
  <si>
    <t>010</t>
  </si>
  <si>
    <t>PRIMA DE VACACIONES</t>
  </si>
  <si>
    <t>02</t>
  </si>
  <si>
    <t>CONTRIBUCIONES INHERENTES A LA NÓMINA</t>
  </si>
  <si>
    <t>APORTES A LA SEGURIDAD SOCIAL EN PENSIONES</t>
  </si>
  <si>
    <t>APORTES A LA SEGURIDAD SOCIAL EN SALUD</t>
  </si>
  <si>
    <t xml:space="preserve">AUXILIO DE CESANTÍAS </t>
  </si>
  <si>
    <t>APORTES A CAJAS DE COMPENSACIÓN FAMILIAR</t>
  </si>
  <si>
    <t>APORTES GENERALES AL SISTEMA DE RIESGOS LABORALES</t>
  </si>
  <si>
    <t>APORTES AL ICBF</t>
  </si>
  <si>
    <t>APORTES AL SENA</t>
  </si>
  <si>
    <t>APORTES A LA ESAP</t>
  </si>
  <si>
    <t>APORTES A ESCUELAS INDUSTRIALES E INSTITUTOS TÉCNICOS</t>
  </si>
  <si>
    <t>03</t>
  </si>
  <si>
    <t>REMUNERACIONES NO CONSTITUTIVAS DE FACTOR SALARIAL</t>
  </si>
  <si>
    <t>PRESTACIONES SOCIALES SEGÚN DEFINICIÓN LEGAL</t>
  </si>
  <si>
    <t>VACACIONES</t>
  </si>
  <si>
    <t>INDEMNIZACIÓN POR VACACIONES</t>
  </si>
  <si>
    <t>BONIFICACIÓN ESPECIAL DE RECREACIÓN</t>
  </si>
  <si>
    <t>PRIMA TÉCNICA NO SALARIAL</t>
  </si>
  <si>
    <t>PRIMA DE RIESGO</t>
  </si>
  <si>
    <t>PRIMA DE DIRECCIÓN</t>
  </si>
  <si>
    <t>013</t>
  </si>
  <si>
    <t>ESTÍMULOS A LOS EMPLEADOS DEL ESTADO</t>
  </si>
  <si>
    <t>016</t>
  </si>
  <si>
    <t>PRIMA DE COORDINACIÓN</t>
  </si>
  <si>
    <t>030</t>
  </si>
  <si>
    <t>BONIFICACIÓN DE DIRECCIÓN</t>
  </si>
  <si>
    <t>ADQUISICIÓN DE BIENES Y SERVICIOS</t>
  </si>
  <si>
    <t>ADQUISICIÓN DE ACTIVOS NO FINANCIEROS</t>
  </si>
  <si>
    <t>ACTIVOS FIJOS</t>
  </si>
  <si>
    <t>MAQUINARIA Y EQUIPO</t>
  </si>
  <si>
    <t>MAQUINARIA DE OFICINA, CONTABILIDAD E INFORMÁTICA</t>
  </si>
  <si>
    <t>MAQUINARIA Y APARATOS ELÉCTRICOS</t>
  </si>
  <si>
    <t>EQUIPO Y APARATOS DE RADIO, TELEVISIÓN Y COMUNICACIONES</t>
  </si>
  <si>
    <t>EQUIPO DE TRANSPORTE</t>
  </si>
  <si>
    <t>ADQUISICIONES DIFERENTES DE ACTIVOS</t>
  </si>
  <si>
    <t>MATERIALES Y SUMINISTROS</t>
  </si>
  <si>
    <t>MINERALES; ELECTRICIDAD, GAS Y AGUA</t>
  </si>
  <si>
    <t>PIEDRA, ARENA Y ARCILLA</t>
  </si>
  <si>
    <t>ELECTRICIDAD, GAS DE CIUDAD, VAPOR Y AGUA CALIENTE</t>
  </si>
  <si>
    <t>PRODUCTOS ALIMENTICIOS, BEBIDAS Y TABACO; TEXTILES, PRENDAS DE VESTIR Y PRODUCTOS DE CUERO</t>
  </si>
  <si>
    <t>DOTACIÓN (PRENDAS DE VESTIR Y CALZADO)</t>
  </si>
  <si>
    <t>OTROS BIENES TRANSPORTABLES (EXCEPTO PRODUCTOS METÁLICOS, MAQUINARIA Y EQUIPO)</t>
  </si>
  <si>
    <t>PASTA O PULPA, PAPEL Y PRODUCTOS DE PAPEL; IMPRESOS Y ARTÍCULOS RELACIONADOS</t>
  </si>
  <si>
    <t>PRODUCTOS DE HORNOS DE COQUE; PRODUCTOS DE REFINACIÓN DE PETRÓLEO Y COMBUSTIBLE NUCLEAR</t>
  </si>
  <si>
    <t>OTROS PRODUCTOS QUÍMICOS; FIBRAS ARTIFICIALES (O FIBRAS INDUSTRIALES HECHAS POR EL HOMBRE)</t>
  </si>
  <si>
    <t>PRODUCTOS DE CAUCHO Y PLÁSTICO</t>
  </si>
  <si>
    <t>OTROS BIENES TRANSPORTABLES N.C.P.</t>
  </si>
  <si>
    <t>PRODUCTOS METÁLICOS Y PAQUETES DE SOFTWARE</t>
  </si>
  <si>
    <t>PRODUCTOS METÁLICOS ELABORADOS (EXCEPTO MAQUINARIA Y EQUIPO)</t>
  </si>
  <si>
    <t>ADQUISICIÓN DE SERVICIOS</t>
  </si>
  <si>
    <t>SERVICIOS DE ALOJAMIENTO; SERVICIOS DE SUMINISTRO DE COMIDAS Y BEBIDAS; SERVICIOS DE TRANSPORTE; Y SERVICIOS DE DISTRIBUCIÓN DE ELECTRICIDAD, GAS Y AGUA</t>
  </si>
  <si>
    <t>ALOJAMIENTO; SERVICIOS DE SUMINISTROS DE COMIDAS Y BEBIDAS</t>
  </si>
  <si>
    <t>SERVICIOS DE TRANSPORTE DE PASAJEROS</t>
  </si>
  <si>
    <t>SERVICIOS DE TRANSPORTE DE CARGA</t>
  </si>
  <si>
    <t>SERVICIOS POSTALES Y DE MENSAJERÍA</t>
  </si>
  <si>
    <t>SERVICIOS DE DISTRIBUCIÓN DE ELECTRICIDAD, GAS Y AGUA (POR CUENTA PROPIA)</t>
  </si>
  <si>
    <t>SERVICIOS FINANCIEROS Y SERVICIOS CONEXOS, SERVICIOS INMOBILIARIOS Y SERVICIOS DE LEASING</t>
  </si>
  <si>
    <t>SERVICIOS FINANCIEROS Y SERVICIOS CONEXOS</t>
  </si>
  <si>
    <t>SERVICIOS INMOBILIARIOS</t>
  </si>
  <si>
    <t>SERVICIOS PRESTADOS A LAS EMPRESAS Y SERVICIOS DE PRODUCCIÓN</t>
  </si>
  <si>
    <t>SERVICIOS JURÍDICOS Y CONTABLES</t>
  </si>
  <si>
    <t>OTROS SERVICIOS PROFESIONALES, CIENTÍFICOS Y TÉCNICOS</t>
  </si>
  <si>
    <t>SERVICIOS DE TELECOMUNICACIONES, TRANSMISIÓN Y SUMINISTRO DE INFORMACIÓN</t>
  </si>
  <si>
    <t>SERVICIOS DE SOPORTE</t>
  </si>
  <si>
    <t>SERVICIOS DE MANTENIMIENTO, REPARACIÓN E INSTALACIÓN (EXCEPTO SERVICIOS DE CONSTRUCCIÓN)</t>
  </si>
  <si>
    <t>OTROS SERVICIOS DE FABRICACIÓN; SERVICIOS DE EDICIÓN, IMPRESIÓN Y REPRODUCCIÓN; SERVICIOS DE RECUPERACIÓN DE MATERIALES</t>
  </si>
  <si>
    <t>SERVICIOS PARA LA COMUNIDAD, SOCIALES Y PERSONALES</t>
  </si>
  <si>
    <t>SERVICIOS DE EDUCACIÓN</t>
  </si>
  <si>
    <t>SERVICIOS PARA EL CUIDADO DE LA SALUD HUMANA Y SERVICIOS SOCIALES</t>
  </si>
  <si>
    <t>SERVICIOS DE ALCANTARILLADO, RECOLECCIÓN, TRATAMIENTO Y DISPOSICIÓN DE DESECHOS Y OTROS SERVICIOS DE SANEAMIENTO AMBIENTAL</t>
  </si>
  <si>
    <t>SERVICIOS DE ESPARCIMIENTO, CULTURALES Y DEPORTIVOS</t>
  </si>
  <si>
    <t>OTROS SERVICIOS</t>
  </si>
  <si>
    <t>VIÁTICOS DE LOS FUNCIONARIOS EN COMISIÓN</t>
  </si>
  <si>
    <t>TRANSFERENCIAS CORRIENTES</t>
  </si>
  <si>
    <t>04</t>
  </si>
  <si>
    <t>PRESTACIONES PARA CUBRIR RIESGOS SOCIALES</t>
  </si>
  <si>
    <t>PRESTACIONES SOCIALES RELACIONADAS CON EL EMPLEO</t>
  </si>
  <si>
    <t>012</t>
  </si>
  <si>
    <t>INCAPACIDADES Y LICENCIAS DE MATERNIDAD Y PATERNIDAD (NO DE PENSIONES)</t>
  </si>
  <si>
    <t>INCAPACIDADES (NO DE PENSIONES)</t>
  </si>
  <si>
    <t>LICENCIAS DE MATERNIDAD Y PATERNIDAD (NO DE PENSIONES)</t>
  </si>
  <si>
    <t>SENTENCIAS Y CONCILIACIONES</t>
  </si>
  <si>
    <t>FALLOS NACIONALES</t>
  </si>
  <si>
    <t>SENTENCIAS</t>
  </si>
  <si>
    <t>08</t>
  </si>
  <si>
    <t>GASTOS POR TRIBUTOS, MULTAS, SANCIONES E INTERESES DE MORA</t>
  </si>
  <si>
    <t>IMPUESTOS</t>
  </si>
  <si>
    <t>IMPUESTOS TERRITORIALES</t>
  </si>
  <si>
    <t>IMPUESTO PREDIAL Y SOBRETASA AMBIENTAL</t>
  </si>
  <si>
    <t>IMPUESTO DE ALUMBRADO PÚBLICO</t>
  </si>
  <si>
    <t>IMPUESTO SOBRE VEHÍCULOS AUTOMOTORES</t>
  </si>
  <si>
    <t>CONTRIBUCIONES</t>
  </si>
  <si>
    <t>11</t>
  </si>
  <si>
    <t>SSF</t>
  </si>
  <si>
    <t>CUOTA DE FISCALIZACIÓN Y AUDITAJE</t>
  </si>
  <si>
    <t>C</t>
  </si>
  <si>
    <t>INVERSIÓN</t>
  </si>
  <si>
    <t>INCLUSIÓN SOCIAL Y PRODUCTIVA PARA LA POBLACIÓN EN SITUACIÓN DE VULNERABILIDAD</t>
  </si>
  <si>
    <t>INTERSUBSECTORIAL DESARROLLO SOCIAL</t>
  </si>
  <si>
    <t>1500</t>
  </si>
  <si>
    <r>
      <t xml:space="preserve">IMPLEMENTACIÓN DE INTERVENCIÓN INTEGRAL A POBLACIÓN CON ENFOQUE DIFERENCIAL ÉTNICO, A NIVEL NACIONAL </t>
    </r>
    <r>
      <rPr>
        <b/>
        <sz val="10"/>
        <color rgb="FFFF0000"/>
        <rFont val="Helvética Light"/>
      </rPr>
      <t>- IRACA</t>
    </r>
  </si>
  <si>
    <t>4103005</t>
  </si>
  <si>
    <t>SERVICIO DE ASISTENCIA TÉCNICA PARA EL EMPRENDIMIENTO</t>
  </si>
  <si>
    <t>4103050</t>
  </si>
  <si>
    <t>SERVICIO DE ACOMPAÑAMIENTO FAMILIAR Y COMUNITARIO PARA LA SUPERACIÓN DE LA POBREZA</t>
  </si>
  <si>
    <t>4103051</t>
  </si>
  <si>
    <t>SERVICIO DE ASISTENCIA TÉCNICA PARA EL AUTOCONSUMO DE LOS HOGARES EN SITUACIÓN DE VULNERABILIDAD SOCIAL</t>
  </si>
  <si>
    <t>4103055</t>
  </si>
  <si>
    <t>SERVICIO DE APOYO PARA LAS UNIDADES PRODUCTIVAS PARA EL AUTOCONSUMO DE LOS HOGARES EN SITUACIÓN DE VULNERABILIDAD SOCIAL</t>
  </si>
  <si>
    <t>4103058</t>
  </si>
  <si>
    <t>SERVICIO DE APOYO PARA EL FORTALECIMIENTO DE UNIDADES PRODUCTIVAS COLECTIVAS PARA LA GENERACIÓN DE INGRESOS</t>
  </si>
  <si>
    <r>
      <t xml:space="preserve">IMPLEMENTACIÓN DE UNA INTERVENCIÓN INTEGRAL DIRIGIDA A LOS HOGARES RURALES VICTIMAS DE DESPLAZAMIENTO FORZADO EN CONDICIONES DE VULNERABILIDAD, A NIVEL NACIONAL - </t>
    </r>
    <r>
      <rPr>
        <b/>
        <sz val="10"/>
        <color rgb="FFFF0000"/>
        <rFont val="Helvética Light"/>
      </rPr>
      <t>FEST</t>
    </r>
  </si>
  <si>
    <t>20101I</t>
  </si>
  <si>
    <t>SERVICIO DE APOYO A UNIDADES PRODUCTIVAS INDIVIDUALES PARA LA GENERACIÓN DE INGRESOS</t>
  </si>
  <si>
    <t>4103057</t>
  </si>
  <si>
    <t>SERVICIO DE APOYO PARA EL MEJORAMIENTO DE CONDICIONES FÍSICAS O DOTACIÓN DE VIVIENDA DE HOGARES  VULNERABLES RURALES</t>
  </si>
  <si>
    <t>4103062</t>
  </si>
  <si>
    <t>4103</t>
  </si>
  <si>
    <r>
      <t xml:space="preserve">IMPLEMENTACION  DE UNA HERRAMIENTA DE </t>
    </r>
    <r>
      <rPr>
        <b/>
        <sz val="10"/>
        <color rgb="FFFF0000"/>
        <rFont val="Helvética Light"/>
      </rPr>
      <t>GENERACION DE INGRESOS</t>
    </r>
    <r>
      <rPr>
        <b/>
        <sz val="10"/>
        <rFont val="Helvética Light"/>
      </rPr>
      <t xml:space="preserve"> PARA POBLACION VULNERABLE A NIVEL NACIONAL NACIONAL  NACIONAL</t>
    </r>
  </si>
  <si>
    <t>20101A</t>
  </si>
  <si>
    <r>
      <t xml:space="preserve">IMPLEMENTACIÓN DE UNIDADES PRODUCTIVAS DE AUTOCONSUMO PARA POBLACIÓN POBRE Y VULNERABLE NACIONAL - </t>
    </r>
    <r>
      <rPr>
        <b/>
        <sz val="10"/>
        <color rgb="FFFF0000"/>
        <rFont val="Helvética Light"/>
      </rPr>
      <t>RESA</t>
    </r>
  </si>
  <si>
    <t>30206A</t>
  </si>
  <si>
    <t>SERVICIO DE MONITOREO Y SEGUIMIENTO</t>
  </si>
  <si>
    <t xml:space="preserve">SERVICIO DE ASISTENCIA TÉCNICA </t>
  </si>
  <si>
    <r>
      <t xml:space="preserve">FORTALECIMIENTO A ENTIDADES TERRITORIALES EN </t>
    </r>
    <r>
      <rPr>
        <b/>
        <sz val="10"/>
        <color rgb="FFFF0000"/>
        <rFont val="Helvética Light"/>
      </rPr>
      <t>POLÍTICA DE SEGURIDAD ALIMENTARIA</t>
    </r>
    <r>
      <rPr>
        <b/>
        <sz val="10"/>
        <rFont val="Helvética Light"/>
      </rPr>
      <t xml:space="preserve"> NACIONAL  NACIONAL</t>
    </r>
  </si>
  <si>
    <t>30205B</t>
  </si>
  <si>
    <t>DOCUMENTO DE LINEAMIENTOS TÉCNICOS</t>
  </si>
  <si>
    <t>SERVICIO DE ASISTENCIA TÉCNICA -  EN SEGURIDAD ALIMENTARIA Y NUTRICIONAL A ENTIDADES TERRITORIALES</t>
  </si>
  <si>
    <r>
      <t>FORTALECIMIENTO DE CAPACIDADES PARA EL  DESARROLLO DE LA</t>
    </r>
    <r>
      <rPr>
        <b/>
        <sz val="10"/>
        <color rgb="FFFF0000"/>
        <rFont val="Helvética Light"/>
      </rPr>
      <t xml:space="preserve"> INFRAESTRUCTURA SOCIAL Y HÁBITAT </t>
    </r>
    <r>
      <rPr>
        <sz val="10"/>
        <color rgb="FFFF0000"/>
        <rFont val="Helvética Light"/>
      </rPr>
      <t xml:space="preserve"> </t>
    </r>
    <r>
      <rPr>
        <b/>
        <sz val="10"/>
        <rFont val="Helvética Light"/>
      </rPr>
      <t>PARA LA PAZ TOTAL A NIVEL NACIONAL - FIP  NACIONAL</t>
    </r>
  </si>
  <si>
    <t>4103016</t>
  </si>
  <si>
    <t>SERVICIO DE APOYO FINANCIERO PARA FINANCIACIÓN DE OBRAS DE INFRAESTRUCTURA SOCIAL</t>
  </si>
  <si>
    <t>SERVICIO DE APOYO FINANCIERO PARA MEJORAMIENTOS DE VIVIENDA</t>
  </si>
  <si>
    <r>
      <rPr>
        <b/>
        <sz val="10"/>
        <color rgb="FFFF0000"/>
        <rFont val="Helvética Light"/>
      </rPr>
      <t>FORTALECIMIENTO DE LAS CAPACIDADES</t>
    </r>
    <r>
      <rPr>
        <b/>
        <sz val="10"/>
        <rFont val="Helvética Light"/>
      </rPr>
      <t xml:space="preserve"> DE  LA POBLACIÓN EN POBREZA Y VULNERABILIDAD HACIA LA MOVILIDAD SOCIAL  NACIONAL</t>
    </r>
  </si>
  <si>
    <t>20101B</t>
  </si>
  <si>
    <t>SERVICIO DE GESTIÓN DE OFERTA SOCIAL PARA LA POBLACIÓN VULNERABLE</t>
  </si>
  <si>
    <t>DOCUMENTOS DE ESTUDIOS TÉCNICOS</t>
  </si>
  <si>
    <t>SERVICIO DE ASISTENCIA TÉCNICA - A LAS ENTIDADES TERRITORIALES EN LA FORMULACIÓN DE SUS MARCOS DE LUCHA CONTRA LA POBREZA</t>
  </si>
  <si>
    <r>
      <t xml:space="preserve">IMPLEMENTACIÓN DEL PROGRAMA DE TRANSFERENCIAS </t>
    </r>
    <r>
      <rPr>
        <b/>
        <sz val="10"/>
        <color rgb="FFFF0000"/>
        <rFont val="Helvética Light"/>
      </rPr>
      <t>HAMBRE CERO</t>
    </r>
    <r>
      <rPr>
        <b/>
        <sz val="10"/>
        <rFont val="Helvética Light"/>
      </rPr>
      <t xml:space="preserve"> PARA APOYAR LA INCLUSIÓN PRODUCTIVA DE LA POBLACIÓN EN CONDICIÓN DE POBREZA, VULNERABILIDAD Y VÍCTIMAS DE DESPLAZAMIENTO NACIONAL</t>
    </r>
  </si>
  <si>
    <t>020101A</t>
  </si>
  <si>
    <t>SERVICIO DE FORTALECIMIENTO DE CAPACIDADES PARA GENERACIÓN DE INGRESOS</t>
  </si>
  <si>
    <t>SERVICIO DE APOYO A INICIATIVAS PRODUCTIVAS</t>
  </si>
  <si>
    <t>SERVICIO DE APOYO PARA LA SUBSISTENCIA EN MATERIA DE SEGURIDAD ALIMENTARIA</t>
  </si>
  <si>
    <t>SERVICIO DE APOYO PARA REMISIÓN A RUTAS DE ATENCIÓN COMPLEMENTARIAS</t>
  </si>
  <si>
    <r>
      <t xml:space="preserve">IMPLEMENTACIÓN DEL PROGRAMA </t>
    </r>
    <r>
      <rPr>
        <b/>
        <sz val="10"/>
        <color rgb="FFFF0000"/>
        <rFont val="Helvética Light"/>
      </rPr>
      <t>JÓVENES EN PAZ</t>
    </r>
    <r>
      <rPr>
        <b/>
        <sz val="10"/>
        <rFont val="Helvética Light"/>
      </rPr>
      <t xml:space="preserve"> A NIVEL NACIONAL -</t>
    </r>
  </si>
  <si>
    <t>4103006</t>
  </si>
  <si>
    <t>SERVICIO DE APOYO FINANCIERO PARA LA ENTREGA DE TRANSFERENCIAS MONETARIAS CONDICIONADAS</t>
  </si>
  <si>
    <r>
      <t xml:space="preserve">IMPLEMENTACIÓN DE </t>
    </r>
    <r>
      <rPr>
        <b/>
        <sz val="10"/>
        <color rgb="FFFF0000"/>
        <rFont val="Helvética Light"/>
      </rPr>
      <t>TRANSFERENCIAS MONETARIAS</t>
    </r>
    <r>
      <rPr>
        <b/>
        <sz val="10"/>
        <rFont val="Helvética Light"/>
      </rPr>
      <t xml:space="preserve"> PARA POBLACIÓN EN SITUACIÓN DE POBREZA O VULNERABILIDAD A NIVEL   NACIONAL - </t>
    </r>
    <r>
      <rPr>
        <b/>
        <sz val="10"/>
        <color rgb="FFFF0000"/>
        <rFont val="Helvética Light"/>
      </rPr>
      <t>RENTA CIUDADANA</t>
    </r>
  </si>
  <si>
    <t>SERVICIO DE ASISTENCIA TÉCNICA EN EL COMPONENTE SOCIAL Y COMUNITARIO</t>
  </si>
  <si>
    <t>SERVICIO DE APOYO FINANCIERO PARA LA ENTREGA DE TRANSFERENCIAS MONETARIAS</t>
  </si>
  <si>
    <t>06</t>
  </si>
  <si>
    <t>ADQUISICIÓN DE ACTIVOS FINANCIEROS</t>
  </si>
  <si>
    <r>
      <t xml:space="preserve">IMPLEMENTACIÓN SERVICIO DE </t>
    </r>
    <r>
      <rPr>
        <b/>
        <sz val="10"/>
        <color rgb="FFFF0000"/>
        <rFont val="Helvética Light"/>
      </rPr>
      <t>ORIENTACIÓN Y COMUNICACIÓN DE LOS PROGRAMAS MISIONALES</t>
    </r>
    <r>
      <rPr>
        <b/>
        <sz val="10"/>
        <rFont val="Helvética Light"/>
      </rPr>
      <t xml:space="preserve"> DE PROSPERIDAD SOCIAL PARA EL FORTALECIMIENTO DE LA RELACIÓN ESTADO - CIUDADANO  NACIONAL</t>
    </r>
  </si>
  <si>
    <t>53105B</t>
  </si>
  <si>
    <t>FORTALECIMIENTO DE LA GESTIÓN Y DIRECCIÓN DEL SECTOR INCLUSIÓN SOCIAL Y RECONCILIACIÓN</t>
  </si>
  <si>
    <t>4199</t>
  </si>
  <si>
    <t>FORTALECIMIENTO DE LAS TECNOLOGÍAS DE INFORMACIÓN Y COMUNICACIONES EN PROSPERIDAD SOCIAL DPS A NIVEL NACIONAL  NACIONAL</t>
  </si>
  <si>
    <t>SERVICIOS DE INFORMACIÓN IMPLEMENTADOS</t>
  </si>
  <si>
    <t>4199062</t>
  </si>
  <si>
    <t>SERVICIOS TECNOLÓGICOS</t>
  </si>
  <si>
    <t>TOTAL PRESUPUESTO</t>
  </si>
  <si>
    <t>FRANCISCO TORRES RODRIGUEZ</t>
  </si>
  <si>
    <t xml:space="preserve">Coordinador GIT Presupuesto </t>
  </si>
  <si>
    <t>% EJEC OBLIGAC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</si>
</sst>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00"/>
    <numFmt numFmtId="166" formatCode="000"/>
    <numFmt numFmtId="167" formatCode="0.0%"/>
  </numFmts>
  <fonts count="36">
    <font>
      <sz val="11"/>
      <color theme="1"/>
      <name val="Aptos Narrow"/>
      <family val="2"/>
      <scheme val="minor"/>
    </font>
    <font>
      <sz val="10"/>
      <color indexed="8"/>
      <name val="MS Sans Serif"/>
      <family val="2"/>
    </font>
    <font>
      <sz val="10"/>
      <color theme="0"/>
      <name val="Helvética Light"/>
    </font>
    <font>
      <sz val="8"/>
      <color theme="0"/>
      <name val="Helvética Light"/>
    </font>
    <font>
      <sz val="10"/>
      <color indexed="8"/>
      <name val="Calibri"/>
      <family val="2"/>
    </font>
    <font>
      <sz val="10"/>
      <color theme="1"/>
      <name val="Aptos Narrow"/>
      <family val="2"/>
      <scheme val="minor"/>
    </font>
    <font>
      <sz val="10"/>
      <color theme="1"/>
      <name val="Helvética Light"/>
    </font>
    <font>
      <b/>
      <i/>
      <sz val="24"/>
      <color indexed="8"/>
      <name val="Helvética Light"/>
    </font>
    <font>
      <b/>
      <sz val="24"/>
      <color rgb="FF003087"/>
      <name val="Helvética Light"/>
    </font>
    <font>
      <b/>
      <sz val="20"/>
      <color indexed="8"/>
      <name val="Helvética Light"/>
    </font>
    <font>
      <b/>
      <sz val="20"/>
      <color rgb="FF003087"/>
      <name val="Helvética Light"/>
    </font>
    <font>
      <b/>
      <sz val="10"/>
      <color indexed="8"/>
      <name val="Helvética Light"/>
    </font>
    <font>
      <sz val="10"/>
      <color indexed="8"/>
      <name val="Helvética Light"/>
    </font>
    <font>
      <sz val="11"/>
      <color theme="0"/>
      <name val="Helvética Light"/>
    </font>
    <font>
      <b/>
      <sz val="11"/>
      <color theme="1"/>
      <name val="Helvética Light"/>
    </font>
    <font>
      <sz val="10"/>
      <name val="Arial Narrow"/>
      <family val="2"/>
    </font>
    <font>
      <sz val="10"/>
      <color theme="0"/>
      <name val="Arial Narrow"/>
      <family val="2"/>
    </font>
    <font>
      <b/>
      <sz val="11"/>
      <color theme="0"/>
      <name val="Helvética Light"/>
    </font>
    <font>
      <b/>
      <sz val="10"/>
      <color theme="0"/>
      <name val="Helvética Light"/>
    </font>
    <font>
      <b/>
      <sz val="10"/>
      <name val="Helvética Light"/>
    </font>
    <font>
      <sz val="10"/>
      <name val="Helvética Light"/>
    </font>
    <font>
      <sz val="11"/>
      <color rgb="FF000000"/>
      <name val="Aptos Narrow"/>
      <family val="2"/>
      <scheme val="minor"/>
    </font>
    <font>
      <b/>
      <sz val="11.05"/>
      <color indexed="8"/>
      <name val="Arial"/>
      <family val="2"/>
    </font>
    <font>
      <b/>
      <sz val="10"/>
      <color rgb="FFFF0000"/>
      <name val="Helvética Light"/>
    </font>
    <font>
      <sz val="10"/>
      <color rgb="FFFF0000"/>
      <name val="Helvética Light"/>
    </font>
    <font>
      <b/>
      <sz val="11"/>
      <color rgb="FFFF0000"/>
      <name val="Helvética Light"/>
    </font>
    <font>
      <sz val="11"/>
      <color rgb="FFFF0000"/>
      <name val="Helvética Light"/>
    </font>
    <font>
      <sz val="9"/>
      <color theme="0"/>
      <name val="Helvética Light"/>
    </font>
    <font>
      <b/>
      <sz val="9"/>
      <color theme="0"/>
      <name val="Helvética Light"/>
    </font>
    <font>
      <sz val="12"/>
      <color rgb="FFFF0000"/>
      <name val="Helvética Light"/>
    </font>
    <font>
      <b/>
      <sz val="14"/>
      <color rgb="FFFF0000"/>
      <name val="Helvética Light"/>
    </font>
    <font>
      <sz val="12"/>
      <color theme="1"/>
      <name val="Helvética Light"/>
    </font>
    <font>
      <b/>
      <sz val="14"/>
      <color theme="1"/>
      <name val="Helvética Light"/>
    </font>
    <font>
      <b/>
      <sz val="12"/>
      <color theme="1"/>
      <name val="Helvética Light"/>
    </font>
    <font>
      <b/>
      <i/>
      <sz val="24"/>
      <color theme="1"/>
      <name val="Helvética Light"/>
    </font>
    <font>
      <b/>
      <i/>
      <sz val="14"/>
      <color theme="1"/>
      <name val="Helvética Light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D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3087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888888"/>
        <bgColor indexed="64"/>
      </patternFill>
    </fill>
    <fill>
      <patternFill patternType="solid">
        <fgColor rgb="FFE1E1E1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rgb="FFF5F5F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" fillId="0" borderId="0"/>
    <xf numFmtId="165" fontId="15" fillId="0" borderId="0" applyFill="0">
      <alignment horizontal="center" vertical="center" wrapText="1"/>
    </xf>
    <xf numFmtId="166" fontId="16" fillId="4" borderId="0" applyFill="0" applyAlignment="0">
      <alignment horizontal="center" vertical="center"/>
    </xf>
    <xf numFmtId="41" fontId="21" fillId="0" borderId="0" applyFont="0" applyFill="0" applyBorder="0" applyAlignment="0" applyProtection="0"/>
    <xf numFmtId="43" fontId="22" fillId="0" borderId="0" applyFont="0" applyFill="0" applyBorder="0" applyAlignment="0" applyProtection="0"/>
    <xf numFmtId="9" fontId="21" fillId="0" borderId="0" applyFont="0" applyFill="0" applyBorder="0" applyAlignment="0" applyProtection="0"/>
  </cellStyleXfs>
  <cellXfs count="191">
    <xf numFmtId="0" fontId="0" fillId="0" borderId="0" xfId="0"/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vertical="center"/>
    </xf>
    <xf numFmtId="49" fontId="3" fillId="0" borderId="0" xfId="1" applyNumberFormat="1" applyFont="1" applyAlignment="1">
      <alignment horizontal="center" vertical="center"/>
    </xf>
    <xf numFmtId="3" fontId="2" fillId="0" borderId="0" xfId="2" applyNumberFormat="1" applyFont="1" applyAlignment="1">
      <alignment horizontal="center" vertical="center"/>
    </xf>
    <xf numFmtId="4" fontId="2" fillId="0" borderId="0" xfId="2" applyNumberFormat="1" applyFont="1" applyAlignment="1">
      <alignment vertical="center"/>
    </xf>
    <xf numFmtId="10" fontId="2" fillId="0" borderId="0" xfId="3" applyNumberFormat="1" applyFont="1" applyAlignment="1">
      <alignment vertical="center"/>
    </xf>
    <xf numFmtId="0" fontId="2" fillId="0" borderId="0" xfId="4" applyFont="1" applyAlignment="1">
      <alignment vertical="center"/>
    </xf>
    <xf numFmtId="49" fontId="6" fillId="0" borderId="0" xfId="4" applyNumberFormat="1" applyFont="1" applyAlignment="1">
      <alignment horizontal="center" vertical="center"/>
    </xf>
    <xf numFmtId="49" fontId="7" fillId="0" borderId="0" xfId="1" applyNumberFormat="1" applyFont="1" applyAlignment="1">
      <alignment horizontal="center" vertical="center" wrapText="1"/>
    </xf>
    <xf numFmtId="49" fontId="7" fillId="0" borderId="0" xfId="1" applyNumberFormat="1" applyFont="1" applyAlignment="1">
      <alignment vertical="center" wrapText="1"/>
    </xf>
    <xf numFmtId="0" fontId="6" fillId="0" borderId="0" xfId="4" applyFont="1" applyAlignment="1">
      <alignment vertical="center"/>
    </xf>
    <xf numFmtId="49" fontId="9" fillId="0" borderId="0" xfId="1" applyNumberFormat="1" applyFont="1" applyAlignment="1">
      <alignment horizontal="center" vertical="center"/>
    </xf>
    <xf numFmtId="49" fontId="9" fillId="0" borderId="0" xfId="1" applyNumberFormat="1" applyFont="1" applyAlignment="1">
      <alignment vertical="center"/>
    </xf>
    <xf numFmtId="49" fontId="11" fillId="0" borderId="0" xfId="1" applyNumberFormat="1" applyFont="1" applyAlignment="1">
      <alignment horizontal="center" vertical="center"/>
    </xf>
    <xf numFmtId="49" fontId="12" fillId="0" borderId="0" xfId="1" applyNumberFormat="1" applyFont="1" applyAlignment="1">
      <alignment horizontal="center" vertical="center"/>
    </xf>
    <xf numFmtId="4" fontId="11" fillId="0" borderId="0" xfId="1" applyNumberFormat="1" applyFont="1" applyAlignment="1">
      <alignment horizontal="center" vertical="center"/>
    </xf>
    <xf numFmtId="10" fontId="11" fillId="0" borderId="0" xfId="3" applyNumberFormat="1" applyFont="1" applyAlignment="1">
      <alignment horizontal="center" vertical="center"/>
    </xf>
    <xf numFmtId="0" fontId="13" fillId="2" borderId="0" xfId="1" applyFont="1" applyFill="1" applyAlignment="1">
      <alignment horizontal="left" vertical="center"/>
    </xf>
    <xf numFmtId="4" fontId="14" fillId="3" borderId="1" xfId="2" applyNumberFormat="1" applyFont="1" applyFill="1" applyBorder="1" applyAlignment="1">
      <alignment horizontal="center" vertical="center" wrapText="1"/>
    </xf>
    <xf numFmtId="0" fontId="6" fillId="2" borderId="0" xfId="4" applyFont="1" applyFill="1" applyAlignment="1">
      <alignment vertical="center"/>
    </xf>
    <xf numFmtId="165" fontId="14" fillId="3" borderId="2" xfId="5" applyFont="1" applyFill="1" applyBorder="1" applyAlignment="1">
      <alignment horizontal="center" vertical="center"/>
    </xf>
    <xf numFmtId="4" fontId="14" fillId="3" borderId="2" xfId="2" applyNumberFormat="1" applyFont="1" applyFill="1" applyBorder="1" applyAlignment="1">
      <alignment horizontal="center" vertical="center" wrapText="1"/>
    </xf>
    <xf numFmtId="10" fontId="14" fillId="3" borderId="1" xfId="3" applyNumberFormat="1" applyFont="1" applyFill="1" applyBorder="1" applyAlignment="1">
      <alignment horizontal="center" vertical="center" wrapText="1"/>
    </xf>
    <xf numFmtId="10" fontId="14" fillId="3" borderId="2" xfId="3" applyNumberFormat="1" applyFont="1" applyFill="1" applyBorder="1" applyAlignment="1">
      <alignment horizontal="center" vertical="center" wrapText="1"/>
    </xf>
    <xf numFmtId="0" fontId="13" fillId="0" borderId="0" xfId="1" applyFont="1" applyAlignment="1">
      <alignment horizontal="left" vertical="center"/>
    </xf>
    <xf numFmtId="0" fontId="13" fillId="0" borderId="0" xfId="1" applyFont="1" applyAlignment="1">
      <alignment vertical="center"/>
    </xf>
    <xf numFmtId="165" fontId="2" fillId="0" borderId="0" xfId="4" applyNumberFormat="1" applyFont="1" applyAlignment="1">
      <alignment vertical="center"/>
    </xf>
    <xf numFmtId="166" fontId="17" fillId="5" borderId="1" xfId="6" applyFont="1" applyFill="1" applyBorder="1" applyAlignment="1">
      <alignment horizontal="left" vertical="center" wrapText="1"/>
    </xf>
    <xf numFmtId="166" fontId="17" fillId="5" borderId="5" xfId="6" applyFont="1" applyFill="1" applyBorder="1" applyAlignment="1">
      <alignment horizontal="center" vertical="center" wrapText="1"/>
    </xf>
    <xf numFmtId="166" fontId="17" fillId="5" borderId="9" xfId="6" applyFont="1" applyFill="1" applyBorder="1" applyAlignment="1">
      <alignment horizontal="center" vertical="center" wrapText="1"/>
    </xf>
    <xf numFmtId="166" fontId="17" fillId="5" borderId="10" xfId="6" applyFont="1" applyFill="1" applyBorder="1" applyAlignment="1">
      <alignment horizontal="center" vertical="center" wrapText="1"/>
    </xf>
    <xf numFmtId="166" fontId="17" fillId="5" borderId="1" xfId="6" applyFont="1" applyFill="1" applyBorder="1" applyAlignment="1">
      <alignment horizontal="center" vertical="center" wrapText="1"/>
    </xf>
    <xf numFmtId="43" fontId="18" fillId="5" borderId="1" xfId="2" applyNumberFormat="1" applyFont="1" applyFill="1" applyBorder="1" applyAlignment="1">
      <alignment horizontal="center" vertical="center" wrapText="1"/>
    </xf>
    <xf numFmtId="10" fontId="18" fillId="5" borderId="1" xfId="3" applyNumberFormat="1" applyFont="1" applyFill="1" applyBorder="1" applyAlignment="1">
      <alignment horizontal="right" vertical="center" wrapText="1"/>
    </xf>
    <xf numFmtId="10" fontId="6" fillId="0" borderId="0" xfId="4" applyNumberFormat="1" applyFont="1" applyAlignment="1">
      <alignment vertical="center"/>
    </xf>
    <xf numFmtId="165" fontId="18" fillId="6" borderId="8" xfId="5" applyFont="1" applyFill="1" applyBorder="1" applyAlignment="1">
      <alignment horizontal="left" vertical="center" wrapText="1"/>
    </xf>
    <xf numFmtId="165" fontId="18" fillId="6" borderId="11" xfId="5" applyFont="1" applyFill="1" applyBorder="1">
      <alignment horizontal="center" vertical="center" wrapText="1"/>
    </xf>
    <xf numFmtId="165" fontId="18" fillId="6" borderId="0" xfId="5" applyFont="1" applyFill="1">
      <alignment horizontal="center" vertical="center" wrapText="1"/>
    </xf>
    <xf numFmtId="165" fontId="18" fillId="6" borderId="12" xfId="5" applyFont="1" applyFill="1" applyBorder="1">
      <alignment horizontal="center" vertical="center" wrapText="1"/>
    </xf>
    <xf numFmtId="165" fontId="18" fillId="6" borderId="8" xfId="5" applyFont="1" applyFill="1" applyBorder="1">
      <alignment horizontal="center" vertical="center" wrapText="1"/>
    </xf>
    <xf numFmtId="43" fontId="18" fillId="6" borderId="8" xfId="2" applyNumberFormat="1" applyFont="1" applyFill="1" applyBorder="1" applyAlignment="1">
      <alignment horizontal="center" vertical="center" wrapText="1"/>
    </xf>
    <xf numFmtId="10" fontId="18" fillId="6" borderId="8" xfId="3" applyNumberFormat="1" applyFont="1" applyFill="1" applyBorder="1" applyAlignment="1">
      <alignment vertical="center" wrapText="1"/>
    </xf>
    <xf numFmtId="43" fontId="18" fillId="6" borderId="8" xfId="2" applyNumberFormat="1" applyFont="1" applyFill="1" applyBorder="1" applyAlignment="1">
      <alignment horizontal="left" vertical="center" wrapText="1"/>
    </xf>
    <xf numFmtId="165" fontId="18" fillId="7" borderId="8" xfId="5" applyFont="1" applyFill="1" applyBorder="1" applyAlignment="1">
      <alignment horizontal="left" vertical="center" wrapText="1"/>
    </xf>
    <xf numFmtId="165" fontId="18" fillId="7" borderId="11" xfId="5" applyFont="1" applyFill="1" applyBorder="1">
      <alignment horizontal="center" vertical="center" wrapText="1"/>
    </xf>
    <xf numFmtId="165" fontId="18" fillId="7" borderId="0" xfId="5" applyFont="1" applyFill="1">
      <alignment horizontal="center" vertical="center" wrapText="1"/>
    </xf>
    <xf numFmtId="165" fontId="18" fillId="7" borderId="12" xfId="5" applyFont="1" applyFill="1" applyBorder="1">
      <alignment horizontal="center" vertical="center" wrapText="1"/>
    </xf>
    <xf numFmtId="165" fontId="18" fillId="7" borderId="8" xfId="5" applyFont="1" applyFill="1" applyBorder="1">
      <alignment horizontal="center" vertical="center" wrapText="1"/>
    </xf>
    <xf numFmtId="43" fontId="18" fillId="7" borderId="8" xfId="2" applyNumberFormat="1" applyFont="1" applyFill="1" applyBorder="1" applyAlignment="1">
      <alignment horizontal="center" vertical="center" wrapText="1"/>
    </xf>
    <xf numFmtId="10" fontId="18" fillId="7" borderId="8" xfId="3" applyNumberFormat="1" applyFont="1" applyFill="1" applyBorder="1" applyAlignment="1">
      <alignment vertical="center" wrapText="1"/>
    </xf>
    <xf numFmtId="43" fontId="18" fillId="7" borderId="8" xfId="2" applyNumberFormat="1" applyFont="1" applyFill="1" applyBorder="1" applyAlignment="1">
      <alignment horizontal="left" vertical="center" wrapText="1"/>
    </xf>
    <xf numFmtId="165" fontId="19" fillId="8" borderId="8" xfId="5" applyFont="1" applyFill="1" applyBorder="1" applyAlignment="1">
      <alignment horizontal="left" vertical="center" wrapText="1"/>
    </xf>
    <xf numFmtId="165" fontId="19" fillId="8" borderId="11" xfId="5" applyFont="1" applyFill="1" applyBorder="1">
      <alignment horizontal="center" vertical="center" wrapText="1"/>
    </xf>
    <xf numFmtId="165" fontId="19" fillId="8" borderId="0" xfId="5" applyFont="1" applyFill="1">
      <alignment horizontal="center" vertical="center" wrapText="1"/>
    </xf>
    <xf numFmtId="165" fontId="19" fillId="8" borderId="12" xfId="5" applyFont="1" applyFill="1" applyBorder="1">
      <alignment horizontal="center" vertical="center" wrapText="1"/>
    </xf>
    <xf numFmtId="165" fontId="19" fillId="8" borderId="8" xfId="5" applyFont="1" applyFill="1" applyBorder="1">
      <alignment horizontal="center" vertical="center" wrapText="1"/>
    </xf>
    <xf numFmtId="43" fontId="19" fillId="8" borderId="8" xfId="2" applyNumberFormat="1" applyFont="1" applyFill="1" applyBorder="1" applyAlignment="1">
      <alignment horizontal="center" vertical="center" wrapText="1"/>
    </xf>
    <xf numFmtId="10" fontId="19" fillId="8" borderId="8" xfId="3" applyNumberFormat="1" applyFont="1" applyFill="1" applyBorder="1" applyAlignment="1">
      <alignment vertical="center" wrapText="1"/>
    </xf>
    <xf numFmtId="43" fontId="19" fillId="8" borderId="8" xfId="2" applyNumberFormat="1" applyFont="1" applyFill="1" applyBorder="1" applyAlignment="1">
      <alignment horizontal="left" vertical="center" wrapText="1"/>
    </xf>
    <xf numFmtId="0" fontId="19" fillId="9" borderId="8" xfId="4" applyFont="1" applyFill="1" applyBorder="1" applyAlignment="1">
      <alignment horizontal="left" vertical="center" wrapText="1" readingOrder="1"/>
    </xf>
    <xf numFmtId="0" fontId="19" fillId="9" borderId="11" xfId="4" applyFont="1" applyFill="1" applyBorder="1" applyAlignment="1">
      <alignment horizontal="center" vertical="center" wrapText="1" readingOrder="1"/>
    </xf>
    <xf numFmtId="0" fontId="19" fillId="9" borderId="0" xfId="4" applyFont="1" applyFill="1" applyAlignment="1">
      <alignment horizontal="center" vertical="center" wrapText="1" readingOrder="1"/>
    </xf>
    <xf numFmtId="0" fontId="19" fillId="9" borderId="12" xfId="4" applyFont="1" applyFill="1" applyBorder="1" applyAlignment="1">
      <alignment horizontal="center" vertical="center" wrapText="1" readingOrder="1"/>
    </xf>
    <xf numFmtId="0" fontId="19" fillId="9" borderId="8" xfId="4" applyFont="1" applyFill="1" applyBorder="1" applyAlignment="1">
      <alignment horizontal="center" vertical="center" wrapText="1" readingOrder="1"/>
    </xf>
    <xf numFmtId="43" fontId="19" fillId="9" borderId="8" xfId="2" applyNumberFormat="1" applyFont="1" applyFill="1" applyBorder="1" applyAlignment="1">
      <alignment horizontal="center" vertical="center" wrapText="1"/>
    </xf>
    <xf numFmtId="10" fontId="19" fillId="9" borderId="8" xfId="3" applyNumberFormat="1" applyFont="1" applyFill="1" applyBorder="1" applyAlignment="1">
      <alignment vertical="center" wrapText="1"/>
    </xf>
    <xf numFmtId="0" fontId="20" fillId="0" borderId="8" xfId="4" applyFont="1" applyBorder="1" applyAlignment="1">
      <alignment vertical="center" wrapText="1" readingOrder="1"/>
    </xf>
    <xf numFmtId="0" fontId="20" fillId="0" borderId="11" xfId="4" applyFont="1" applyBorder="1" applyAlignment="1">
      <alignment horizontal="center" vertical="center" wrapText="1" readingOrder="1"/>
    </xf>
    <xf numFmtId="0" fontId="20" fillId="0" borderId="0" xfId="4" applyFont="1" applyAlignment="1">
      <alignment horizontal="center" vertical="center" wrapText="1" readingOrder="1"/>
    </xf>
    <xf numFmtId="0" fontId="20" fillId="0" borderId="12" xfId="4" applyFont="1" applyBorder="1" applyAlignment="1">
      <alignment horizontal="center" vertical="center" wrapText="1" readingOrder="1"/>
    </xf>
    <xf numFmtId="0" fontId="20" fillId="0" borderId="8" xfId="4" applyFont="1" applyBorder="1" applyAlignment="1">
      <alignment horizontal="center" vertical="center" wrapText="1" readingOrder="1"/>
    </xf>
    <xf numFmtId="0" fontId="20" fillId="0" borderId="8" xfId="4" applyFont="1" applyBorder="1" applyAlignment="1">
      <alignment horizontal="center" vertical="center" wrapText="1"/>
    </xf>
    <xf numFmtId="0" fontId="6" fillId="0" borderId="8" xfId="4" applyFont="1" applyBorder="1" applyAlignment="1">
      <alignment horizontal="left" vertical="center" wrapText="1" readingOrder="1"/>
    </xf>
    <xf numFmtId="43" fontId="20" fillId="0" borderId="8" xfId="7" applyNumberFormat="1" applyFont="1" applyBorder="1" applyAlignment="1">
      <alignment horizontal="center" vertical="center"/>
    </xf>
    <xf numFmtId="43" fontId="20" fillId="0" borderId="8" xfId="7" applyNumberFormat="1" applyFont="1" applyFill="1" applyBorder="1" applyAlignment="1">
      <alignment horizontal="center" vertical="center"/>
    </xf>
    <xf numFmtId="10" fontId="19" fillId="10" borderId="8" xfId="3" applyNumberFormat="1" applyFont="1" applyFill="1" applyBorder="1" applyAlignment="1">
      <alignment vertical="center" wrapText="1"/>
    </xf>
    <xf numFmtId="43" fontId="20" fillId="0" borderId="8" xfId="7" applyNumberFormat="1" applyFont="1" applyBorder="1" applyAlignment="1">
      <alignment horizontal="right" vertical="center"/>
    </xf>
    <xf numFmtId="0" fontId="20" fillId="0" borderId="13" xfId="4" applyFont="1" applyBorder="1" applyAlignment="1">
      <alignment vertical="center" wrapText="1" readingOrder="1"/>
    </xf>
    <xf numFmtId="0" fontId="20" fillId="0" borderId="14" xfId="4" applyFont="1" applyBorder="1" applyAlignment="1">
      <alignment horizontal="center" vertical="center" wrapText="1" readingOrder="1"/>
    </xf>
    <xf numFmtId="0" fontId="20" fillId="0" borderId="15" xfId="4" applyFont="1" applyBorder="1" applyAlignment="1">
      <alignment horizontal="center" vertical="center" wrapText="1" readingOrder="1"/>
    </xf>
    <xf numFmtId="0" fontId="20" fillId="0" borderId="16" xfId="4" applyFont="1" applyBorder="1" applyAlignment="1">
      <alignment horizontal="center" vertical="center" wrapText="1" readingOrder="1"/>
    </xf>
    <xf numFmtId="0" fontId="20" fillId="0" borderId="13" xfId="4" applyFont="1" applyBorder="1" applyAlignment="1">
      <alignment horizontal="center" vertical="center" wrapText="1" readingOrder="1"/>
    </xf>
    <xf numFmtId="0" fontId="20" fillId="0" borderId="13" xfId="4" applyFont="1" applyBorder="1" applyAlignment="1">
      <alignment horizontal="center" vertical="center" wrapText="1"/>
    </xf>
    <xf numFmtId="0" fontId="6" fillId="0" borderId="13" xfId="4" applyFont="1" applyBorder="1" applyAlignment="1">
      <alignment horizontal="left" vertical="center" wrapText="1" readingOrder="1"/>
    </xf>
    <xf numFmtId="43" fontId="20" fillId="0" borderId="13" xfId="7" applyNumberFormat="1" applyFont="1" applyBorder="1" applyAlignment="1">
      <alignment horizontal="center" vertical="center"/>
    </xf>
    <xf numFmtId="10" fontId="19" fillId="10" borderId="13" xfId="3" applyNumberFormat="1" applyFont="1" applyFill="1" applyBorder="1" applyAlignment="1">
      <alignment vertical="center" wrapText="1"/>
    </xf>
    <xf numFmtId="43" fontId="20" fillId="0" borderId="13" xfId="7" applyNumberFormat="1" applyFont="1" applyBorder="1" applyAlignment="1">
      <alignment horizontal="right" vertical="center"/>
    </xf>
    <xf numFmtId="49" fontId="20" fillId="0" borderId="0" xfId="4" applyNumberFormat="1" applyFont="1" applyAlignment="1">
      <alignment horizontal="center" vertical="center" wrapText="1" readingOrder="1"/>
    </xf>
    <xf numFmtId="43" fontId="6" fillId="0" borderId="8" xfId="7" applyNumberFormat="1" applyFont="1" applyBorder="1" applyAlignment="1">
      <alignment horizontal="center" vertical="center"/>
    </xf>
    <xf numFmtId="0" fontId="19" fillId="0" borderId="8" xfId="4" applyFont="1" applyBorder="1" applyAlignment="1">
      <alignment vertical="center" wrapText="1" readingOrder="1"/>
    </xf>
    <xf numFmtId="0" fontId="19" fillId="0" borderId="11" xfId="4" applyFont="1" applyBorder="1" applyAlignment="1">
      <alignment horizontal="center" vertical="center" wrapText="1" readingOrder="1"/>
    </xf>
    <xf numFmtId="0" fontId="19" fillId="0" borderId="0" xfId="4" applyFont="1" applyAlignment="1">
      <alignment horizontal="center" vertical="center" wrapText="1" readingOrder="1"/>
    </xf>
    <xf numFmtId="0" fontId="19" fillId="0" borderId="12" xfId="4" applyFont="1" applyBorder="1" applyAlignment="1">
      <alignment horizontal="center" vertical="center" wrapText="1" readingOrder="1"/>
    </xf>
    <xf numFmtId="0" fontId="19" fillId="0" borderId="8" xfId="4" applyFont="1" applyBorder="1" applyAlignment="1">
      <alignment horizontal="center" vertical="center" wrapText="1" readingOrder="1"/>
    </xf>
    <xf numFmtId="0" fontId="19" fillId="0" borderId="8" xfId="4" applyFont="1" applyBorder="1" applyAlignment="1">
      <alignment horizontal="center" vertical="center" wrapText="1"/>
    </xf>
    <xf numFmtId="0" fontId="19" fillId="0" borderId="8" xfId="4" applyFont="1" applyBorder="1" applyAlignment="1">
      <alignment horizontal="left" vertical="center" wrapText="1" readingOrder="1"/>
    </xf>
    <xf numFmtId="43" fontId="19" fillId="0" borderId="8" xfId="7" applyNumberFormat="1" applyFont="1" applyBorder="1" applyAlignment="1">
      <alignment horizontal="center" vertical="center"/>
    </xf>
    <xf numFmtId="43" fontId="19" fillId="0" borderId="8" xfId="7" applyNumberFormat="1" applyFont="1" applyBorder="1" applyAlignment="1">
      <alignment horizontal="right" vertical="center"/>
    </xf>
    <xf numFmtId="0" fontId="19" fillId="0" borderId="0" xfId="4" applyFont="1" applyAlignment="1">
      <alignment vertical="center"/>
    </xf>
    <xf numFmtId="43" fontId="18" fillId="6" borderId="8" xfId="8" applyFont="1" applyFill="1" applyBorder="1" applyAlignment="1">
      <alignment horizontal="center" vertical="center" wrapText="1"/>
    </xf>
    <xf numFmtId="166" fontId="17" fillId="5" borderId="8" xfId="6" applyFont="1" applyFill="1" applyBorder="1" applyAlignment="1">
      <alignment horizontal="left" vertical="center" wrapText="1"/>
    </xf>
    <xf numFmtId="166" fontId="17" fillId="5" borderId="11" xfId="6" applyFont="1" applyFill="1" applyBorder="1" applyAlignment="1">
      <alignment horizontal="center" vertical="center" wrapText="1"/>
    </xf>
    <xf numFmtId="166" fontId="17" fillId="5" borderId="0" xfId="6" applyFont="1" applyFill="1" applyAlignment="1">
      <alignment horizontal="center" vertical="center" wrapText="1"/>
    </xf>
    <xf numFmtId="166" fontId="17" fillId="5" borderId="12" xfId="6" applyFont="1" applyFill="1" applyBorder="1" applyAlignment="1">
      <alignment horizontal="center" vertical="center" wrapText="1"/>
    </xf>
    <xf numFmtId="166" fontId="17" fillId="5" borderId="8" xfId="6" applyFont="1" applyFill="1" applyBorder="1" applyAlignment="1">
      <alignment horizontal="center" vertical="center" wrapText="1"/>
    </xf>
    <xf numFmtId="43" fontId="18" fillId="5" borderId="8" xfId="2" applyNumberFormat="1" applyFont="1" applyFill="1" applyBorder="1" applyAlignment="1">
      <alignment horizontal="center" vertical="center" wrapText="1"/>
    </xf>
    <xf numFmtId="167" fontId="18" fillId="5" borderId="8" xfId="3" applyNumberFormat="1" applyFont="1" applyFill="1" applyBorder="1" applyAlignment="1">
      <alignment horizontal="right" vertical="center" wrapText="1"/>
    </xf>
    <xf numFmtId="43" fontId="18" fillId="5" borderId="8" xfId="2" applyNumberFormat="1" applyFont="1" applyFill="1" applyBorder="1" applyAlignment="1">
      <alignment horizontal="left" vertical="center" wrapText="1"/>
    </xf>
    <xf numFmtId="0" fontId="19" fillId="8" borderId="8" xfId="4" applyFont="1" applyFill="1" applyBorder="1" applyAlignment="1">
      <alignment horizontal="left" vertical="center" wrapText="1" readingOrder="1"/>
    </xf>
    <xf numFmtId="49" fontId="20" fillId="0" borderId="12" xfId="4" applyNumberFormat="1" applyFont="1" applyBorder="1" applyAlignment="1">
      <alignment horizontal="center" vertical="center" wrapText="1" readingOrder="1"/>
    </xf>
    <xf numFmtId="43" fontId="19" fillId="7" borderId="8" xfId="2" applyNumberFormat="1" applyFont="1" applyFill="1" applyBorder="1" applyAlignment="1">
      <alignment horizontal="center" vertical="center" wrapText="1"/>
    </xf>
    <xf numFmtId="0" fontId="19" fillId="8" borderId="0" xfId="5" applyNumberFormat="1" applyFont="1" applyFill="1">
      <alignment horizontal="center" vertical="center" wrapText="1"/>
    </xf>
    <xf numFmtId="0" fontId="20" fillId="0" borderId="7" xfId="4" applyFont="1" applyBorder="1" applyAlignment="1">
      <alignment vertical="center" wrapText="1" readingOrder="1"/>
    </xf>
    <xf numFmtId="0" fontId="20" fillId="0" borderId="17" xfId="4" applyFont="1" applyBorder="1" applyAlignment="1">
      <alignment horizontal="center" vertical="center" wrapText="1" readingOrder="1"/>
    </xf>
    <xf numFmtId="0" fontId="20" fillId="0" borderId="18" xfId="4" applyFont="1" applyBorder="1" applyAlignment="1">
      <alignment horizontal="center" vertical="center" wrapText="1" readingOrder="1"/>
    </xf>
    <xf numFmtId="0" fontId="20" fillId="0" borderId="19" xfId="4" applyFont="1" applyBorder="1" applyAlignment="1">
      <alignment horizontal="center" vertical="center" wrapText="1" readingOrder="1"/>
    </xf>
    <xf numFmtId="0" fontId="20" fillId="0" borderId="7" xfId="4" applyFont="1" applyBorder="1" applyAlignment="1">
      <alignment horizontal="center" vertical="center" wrapText="1" readingOrder="1"/>
    </xf>
    <xf numFmtId="0" fontId="20" fillId="0" borderId="7" xfId="4" applyFont="1" applyBorder="1" applyAlignment="1">
      <alignment horizontal="center" vertical="center" wrapText="1"/>
    </xf>
    <xf numFmtId="0" fontId="6" fillId="0" borderId="7" xfId="4" applyFont="1" applyBorder="1" applyAlignment="1">
      <alignment horizontal="left" vertical="center" wrapText="1" readingOrder="1"/>
    </xf>
    <xf numFmtId="43" fontId="20" fillId="0" borderId="7" xfId="7" applyNumberFormat="1" applyFont="1" applyBorder="1" applyAlignment="1">
      <alignment horizontal="center" vertical="center"/>
    </xf>
    <xf numFmtId="166" fontId="17" fillId="5" borderId="2" xfId="6" applyFont="1" applyFill="1" applyBorder="1" applyAlignment="1">
      <alignment horizontal="left" vertical="center" wrapText="1"/>
    </xf>
    <xf numFmtId="166" fontId="17" fillId="5" borderId="2" xfId="6" applyFont="1" applyFill="1" applyBorder="1" applyAlignment="1">
      <alignment horizontal="center" vertical="center" wrapText="1"/>
    </xf>
    <xf numFmtId="43" fontId="18" fillId="5" borderId="2" xfId="2" applyNumberFormat="1" applyFont="1" applyFill="1" applyBorder="1" applyAlignment="1">
      <alignment horizontal="center" vertical="center" wrapText="1"/>
    </xf>
    <xf numFmtId="10" fontId="18" fillId="5" borderId="2" xfId="3" applyNumberFormat="1" applyFont="1" applyFill="1" applyBorder="1" applyAlignment="1">
      <alignment horizontal="right" vertical="center" wrapText="1"/>
    </xf>
    <xf numFmtId="167" fontId="18" fillId="5" borderId="2" xfId="3" applyNumberFormat="1" applyFont="1" applyFill="1" applyBorder="1" applyAlignment="1">
      <alignment horizontal="right" vertical="center" wrapText="1"/>
    </xf>
    <xf numFmtId="165" fontId="24" fillId="0" borderId="0" xfId="4" applyNumberFormat="1" applyFont="1" applyAlignment="1">
      <alignment vertical="center"/>
    </xf>
    <xf numFmtId="49" fontId="25" fillId="2" borderId="0" xfId="1" applyNumberFormat="1" applyFont="1" applyFill="1" applyAlignment="1">
      <alignment horizontal="center" vertical="center"/>
    </xf>
    <xf numFmtId="49" fontId="25" fillId="0" borderId="0" xfId="1" applyNumberFormat="1" applyFont="1" applyAlignment="1">
      <alignment horizontal="center" vertical="center"/>
    </xf>
    <xf numFmtId="49" fontId="26" fillId="0" borderId="0" xfId="1" applyNumberFormat="1" applyFont="1" applyAlignment="1">
      <alignment horizontal="center" vertical="center"/>
    </xf>
    <xf numFmtId="4" fontId="25" fillId="0" borderId="0" xfId="2" applyNumberFormat="1" applyFont="1" applyAlignment="1">
      <alignment horizontal="right" vertical="center"/>
    </xf>
    <xf numFmtId="10" fontId="25" fillId="0" borderId="0" xfId="3" applyNumberFormat="1" applyFont="1" applyAlignment="1">
      <alignment horizontal="right" vertical="center"/>
    </xf>
    <xf numFmtId="167" fontId="25" fillId="0" borderId="0" xfId="3" applyNumberFormat="1" applyFont="1" applyAlignment="1">
      <alignment horizontal="right" vertical="center"/>
    </xf>
    <xf numFmtId="10" fontId="25" fillId="0" borderId="0" xfId="3" applyNumberFormat="1" applyFont="1" applyAlignment="1">
      <alignment vertical="center"/>
    </xf>
    <xf numFmtId="0" fontId="24" fillId="0" borderId="0" xfId="4" applyFont="1" applyAlignment="1">
      <alignment vertical="center"/>
    </xf>
    <xf numFmtId="49" fontId="17" fillId="0" borderId="0" xfId="1" applyNumberFormat="1" applyFont="1" applyAlignment="1">
      <alignment horizontal="center" vertical="center"/>
    </xf>
    <xf numFmtId="49" fontId="13" fillId="0" borderId="0" xfId="1" applyNumberFormat="1" applyFont="1" applyAlignment="1">
      <alignment horizontal="center" vertical="center"/>
    </xf>
    <xf numFmtId="4" fontId="27" fillId="0" borderId="0" xfId="2" applyNumberFormat="1" applyFont="1" applyFill="1" applyAlignment="1">
      <alignment horizontal="right"/>
    </xf>
    <xf numFmtId="10" fontId="27" fillId="0" borderId="0" xfId="3" applyNumberFormat="1" applyFont="1" applyFill="1" applyAlignment="1">
      <alignment horizontal="right"/>
    </xf>
    <xf numFmtId="167" fontId="27" fillId="0" borderId="0" xfId="3" applyNumberFormat="1" applyFont="1" applyFill="1" applyAlignment="1">
      <alignment horizontal="right"/>
    </xf>
    <xf numFmtId="165" fontId="27" fillId="0" borderId="0" xfId="4" applyNumberFormat="1" applyFont="1" applyAlignment="1">
      <alignment vertical="center"/>
    </xf>
    <xf numFmtId="49" fontId="27" fillId="0" borderId="0" xfId="1" applyNumberFormat="1" applyFont="1" applyAlignment="1">
      <alignment horizontal="center" vertical="center"/>
    </xf>
    <xf numFmtId="4" fontId="28" fillId="0" borderId="0" xfId="2" applyNumberFormat="1" applyFont="1" applyFill="1" applyAlignment="1">
      <alignment horizontal="right" vertical="center"/>
    </xf>
    <xf numFmtId="0" fontId="27" fillId="0" borderId="0" xfId="4" applyFont="1" applyAlignment="1">
      <alignment vertical="center"/>
    </xf>
    <xf numFmtId="4" fontId="17" fillId="0" borderId="0" xfId="2" applyNumberFormat="1" applyFont="1" applyFill="1" applyAlignment="1">
      <alignment horizontal="right" vertical="center"/>
    </xf>
    <xf numFmtId="4" fontId="13" fillId="0" borderId="0" xfId="2" applyNumberFormat="1" applyFont="1" applyFill="1" applyAlignment="1">
      <alignment horizontal="right"/>
    </xf>
    <xf numFmtId="10" fontId="13" fillId="0" borderId="0" xfId="9" applyNumberFormat="1" applyFont="1" applyFill="1" applyAlignment="1">
      <alignment horizontal="right"/>
    </xf>
    <xf numFmtId="10" fontId="13" fillId="0" borderId="0" xfId="3" applyNumberFormat="1" applyFont="1" applyFill="1" applyAlignment="1">
      <alignment horizontal="right"/>
    </xf>
    <xf numFmtId="0" fontId="26" fillId="0" borderId="0" xfId="1" applyFont="1" applyAlignment="1">
      <alignment horizontal="left" vertical="center"/>
    </xf>
    <xf numFmtId="0" fontId="26" fillId="0" borderId="0" xfId="1" applyFont="1" applyAlignment="1">
      <alignment vertical="center"/>
    </xf>
    <xf numFmtId="49" fontId="29" fillId="0" borderId="0" xfId="1" applyNumberFormat="1" applyFont="1" applyAlignment="1">
      <alignment horizontal="center" vertical="center"/>
    </xf>
    <xf numFmtId="4" fontId="30" fillId="0" borderId="0" xfId="2" applyNumberFormat="1" applyFont="1" applyAlignment="1">
      <alignment horizontal="right" vertical="center"/>
    </xf>
    <xf numFmtId="4" fontId="26" fillId="0" borderId="0" xfId="2" applyNumberFormat="1" applyFont="1" applyAlignment="1">
      <alignment horizontal="right"/>
    </xf>
    <xf numFmtId="10" fontId="30" fillId="0" borderId="0" xfId="3" applyNumberFormat="1" applyFont="1" applyAlignment="1">
      <alignment horizontal="right" vertical="center"/>
    </xf>
    <xf numFmtId="49" fontId="31" fillId="0" borderId="0" xfId="1" applyNumberFormat="1" applyFont="1" applyAlignment="1">
      <alignment horizontal="center" vertical="center"/>
    </xf>
    <xf numFmtId="4" fontId="32" fillId="0" borderId="0" xfId="2" applyNumberFormat="1" applyFont="1" applyAlignment="1">
      <alignment horizontal="right" vertical="center"/>
    </xf>
    <xf numFmtId="10" fontId="32" fillId="0" borderId="0" xfId="3" applyNumberFormat="1" applyFont="1" applyAlignment="1">
      <alignment horizontal="right" vertical="center"/>
    </xf>
    <xf numFmtId="49" fontId="33" fillId="0" borderId="0" xfId="1" applyNumberFormat="1" applyFont="1" applyAlignment="1">
      <alignment horizontal="center" vertical="center"/>
    </xf>
    <xf numFmtId="0" fontId="34" fillId="2" borderId="0" xfId="1" applyFont="1" applyFill="1" applyAlignment="1">
      <alignment horizontal="left" vertical="center"/>
    </xf>
    <xf numFmtId="0" fontId="34" fillId="0" borderId="0" xfId="1" applyFont="1" applyAlignment="1">
      <alignment horizontal="center" vertical="center"/>
    </xf>
    <xf numFmtId="10" fontId="34" fillId="0" borderId="0" xfId="1" applyNumberFormat="1" applyFont="1" applyAlignment="1">
      <alignment horizontal="center" vertical="center"/>
    </xf>
    <xf numFmtId="4" fontId="34" fillId="0" borderId="0" xfId="1" applyNumberFormat="1" applyFont="1" applyAlignment="1">
      <alignment horizontal="center" vertical="center"/>
    </xf>
    <xf numFmtId="49" fontId="34" fillId="0" borderId="0" xfId="1" applyNumberFormat="1" applyFont="1" applyAlignment="1">
      <alignment horizontal="center" vertical="center"/>
    </xf>
    <xf numFmtId="0" fontId="35" fillId="2" borderId="0" xfId="1" applyFont="1" applyFill="1" applyAlignment="1">
      <alignment horizontal="left" vertical="center"/>
    </xf>
    <xf numFmtId="0" fontId="35" fillId="0" borderId="0" xfId="1" applyFont="1" applyAlignment="1">
      <alignment horizontal="center" vertical="center"/>
    </xf>
    <xf numFmtId="4" fontId="35" fillId="0" borderId="0" xfId="1" applyNumberFormat="1" applyFont="1" applyAlignment="1">
      <alignment horizontal="center" vertical="center"/>
    </xf>
    <xf numFmtId="10" fontId="35" fillId="0" borderId="0" xfId="1" applyNumberFormat="1" applyFont="1" applyAlignment="1">
      <alignment horizontal="center" vertical="center"/>
    </xf>
    <xf numFmtId="0" fontId="2" fillId="2" borderId="0" xfId="1" applyFont="1" applyFill="1" applyAlignment="1">
      <alignment horizontal="left" vertical="center"/>
    </xf>
    <xf numFmtId="0" fontId="2" fillId="2" borderId="0" xfId="1" applyFont="1" applyFill="1" applyAlignment="1">
      <alignment vertical="center"/>
    </xf>
    <xf numFmtId="0" fontId="34" fillId="2" borderId="0" xfId="1" applyFont="1" applyFill="1" applyAlignment="1">
      <alignment horizontal="center" vertical="center"/>
    </xf>
    <xf numFmtId="4" fontId="6" fillId="2" borderId="0" xfId="2" applyNumberFormat="1" applyFont="1" applyFill="1" applyAlignment="1">
      <alignment vertical="center"/>
    </xf>
    <xf numFmtId="10" fontId="6" fillId="2" borderId="0" xfId="3" applyNumberFormat="1" applyFont="1" applyFill="1" applyAlignment="1">
      <alignment vertical="center"/>
    </xf>
    <xf numFmtId="4" fontId="6" fillId="2" borderId="0" xfId="1" applyNumberFormat="1" applyFont="1" applyFill="1" applyAlignment="1">
      <alignment vertical="center"/>
    </xf>
    <xf numFmtId="0" fontId="2" fillId="0" borderId="0" xfId="4" applyFont="1" applyAlignment="1">
      <alignment horizontal="left" vertical="center"/>
    </xf>
    <xf numFmtId="49" fontId="6" fillId="0" borderId="0" xfId="4" applyNumberFormat="1" applyFont="1" applyAlignment="1">
      <alignment vertical="center"/>
    </xf>
    <xf numFmtId="0" fontId="8" fillId="0" borderId="0" xfId="1" applyFont="1" applyAlignment="1">
      <alignment vertical="center"/>
    </xf>
    <xf numFmtId="0" fontId="10" fillId="0" borderId="0" xfId="1" applyFont="1" applyAlignment="1">
      <alignment vertical="center"/>
    </xf>
    <xf numFmtId="4" fontId="14" fillId="3" borderId="5" xfId="2" applyNumberFormat="1" applyFont="1" applyFill="1" applyBorder="1" applyAlignment="1">
      <alignment horizontal="center" vertical="center" wrapText="1"/>
    </xf>
    <xf numFmtId="4" fontId="14" fillId="3" borderId="8" xfId="2" applyNumberFormat="1" applyFont="1" applyFill="1" applyBorder="1" applyAlignment="1">
      <alignment horizontal="center" vertical="center" wrapText="1"/>
    </xf>
    <xf numFmtId="0" fontId="14" fillId="3" borderId="3" xfId="1" applyFont="1" applyFill="1" applyBorder="1" applyAlignment="1">
      <alignment horizontal="center" vertical="center" wrapText="1"/>
    </xf>
    <xf numFmtId="0" fontId="14" fillId="3" borderId="6" xfId="1" applyFont="1" applyFill="1" applyBorder="1" applyAlignment="1">
      <alignment horizontal="center" vertical="center" wrapText="1"/>
    </xf>
    <xf numFmtId="0" fontId="14" fillId="3" borderId="4" xfId="1" applyFont="1" applyFill="1" applyBorder="1" applyAlignment="1">
      <alignment horizontal="center" vertical="center" wrapText="1"/>
    </xf>
    <xf numFmtId="164" fontId="14" fillId="3" borderId="3" xfId="2" applyFont="1" applyFill="1" applyBorder="1" applyAlignment="1">
      <alignment horizontal="center" vertical="center" wrapText="1"/>
    </xf>
    <xf numFmtId="10" fontId="14" fillId="3" borderId="4" xfId="2" applyNumberFormat="1" applyFont="1" applyFill="1" applyBorder="1" applyAlignment="1">
      <alignment horizontal="center" vertical="center" wrapText="1"/>
    </xf>
    <xf numFmtId="4" fontId="14" fillId="3" borderId="1" xfId="2" applyNumberFormat="1" applyFont="1" applyFill="1" applyBorder="1" applyAlignment="1">
      <alignment horizontal="center" vertical="center" wrapText="1"/>
    </xf>
    <xf numFmtId="4" fontId="14" fillId="3" borderId="7" xfId="2" applyNumberFormat="1" applyFont="1" applyFill="1" applyBorder="1" applyAlignment="1">
      <alignment horizontal="center" vertical="center" wrapText="1"/>
    </xf>
    <xf numFmtId="49" fontId="14" fillId="3" borderId="2" xfId="1" applyNumberFormat="1" applyFont="1" applyFill="1" applyBorder="1" applyAlignment="1">
      <alignment horizontal="center" vertical="center" wrapText="1"/>
    </xf>
    <xf numFmtId="165" fontId="14" fillId="3" borderId="1" xfId="5" applyFont="1" applyFill="1" applyBorder="1" applyAlignment="1">
      <alignment horizontal="center" vertical="center"/>
    </xf>
    <xf numFmtId="165" fontId="14" fillId="3" borderId="7" xfId="5" applyFont="1" applyFill="1" applyBorder="1" applyAlignment="1">
      <alignment horizontal="center" vertical="center"/>
    </xf>
    <xf numFmtId="165" fontId="14" fillId="3" borderId="1" xfId="5" applyFont="1" applyFill="1" applyBorder="1">
      <alignment horizontal="center" vertical="center" wrapText="1"/>
    </xf>
    <xf numFmtId="165" fontId="14" fillId="3" borderId="7" xfId="5" applyFont="1" applyFill="1" applyBorder="1">
      <alignment horizontal="center" vertical="center" wrapText="1"/>
    </xf>
  </cellXfs>
  <cellStyles count="10">
    <cellStyle name="Millares [0] 2" xfId="7" xr:uid="{D5C6ABDE-4EBC-454D-BEFA-5EEA5B6244CB}"/>
    <cellStyle name="Millares 2" xfId="2" xr:uid="{E784BB68-BFB0-40FA-843C-AB1AEF2679D7}"/>
    <cellStyle name="Millares 3 2" xfId="8" xr:uid="{5FA8452A-97FC-4C3D-BA1C-827F1D02F255}"/>
    <cellStyle name="Nivel 1,2.3,5,6,9" xfId="5" xr:uid="{7B9F4B74-94BB-43B4-9FD2-E633040E1149}"/>
    <cellStyle name="NIVEL 8" xfId="6" xr:uid="{DE73EC77-3178-4731-9E9E-7CC5559D620A}"/>
    <cellStyle name="Normal" xfId="0" builtinId="0"/>
    <cellStyle name="Normal 2 2" xfId="4" xr:uid="{55234610-E8C4-48CC-8BE7-43D7D5A581A1}"/>
    <cellStyle name="Normal_EJECUCION NOVIEMBRE 2009" xfId="1" xr:uid="{619ED498-2242-458D-B262-65DB6ED86ED0}"/>
    <cellStyle name="Porcentaje 2" xfId="3" xr:uid="{32A58285-4992-4C5C-B7E9-5048637ABC03}"/>
    <cellStyle name="Porcentaje 3" xfId="9" xr:uid="{1EC6ADCA-0ACF-46EE-B375-EE89A2F8FCC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83342</xdr:colOff>
      <xdr:row>1</xdr:row>
      <xdr:rowOff>195333</xdr:rowOff>
    </xdr:from>
    <xdr:to>
      <xdr:col>1</xdr:col>
      <xdr:colOff>1940718</xdr:colOff>
      <xdr:row>3</xdr:row>
      <xdr:rowOff>125783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52BC94F-E910-450C-813D-3CAF856B83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3192" y="335033"/>
          <a:ext cx="1857376" cy="644825"/>
        </a:xfrm>
        <a:prstGeom prst="rect">
          <a:avLst/>
        </a:prstGeom>
      </xdr:spPr>
    </xdr:pic>
    <xdr:clientData/>
  </xdr:twoCellAnchor>
  <xdr:twoCellAnchor editAs="oneCell">
    <xdr:from>
      <xdr:col>9</xdr:col>
      <xdr:colOff>379682</xdr:colOff>
      <xdr:row>1</xdr:row>
      <xdr:rowOff>190503</xdr:rowOff>
    </xdr:from>
    <xdr:to>
      <xdr:col>11</xdr:col>
      <xdr:colOff>3018636</xdr:colOff>
      <xdr:row>3</xdr:row>
      <xdr:rowOff>120953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FDBCDF2-88C9-47B9-99A6-E2EF3B70B1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729182" y="330203"/>
          <a:ext cx="3340629" cy="644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D5D47-A41C-4964-AF65-1A111F662FFC}">
  <sheetPr>
    <tabColor rgb="FFFFC000"/>
    <pageSetUpPr fitToPage="1"/>
  </sheetPr>
  <dimension ref="A1:V220"/>
  <sheetViews>
    <sheetView showGridLines="0" tabSelected="1" topLeftCell="A96" zoomScale="80" zoomScaleNormal="80" workbookViewId="0">
      <selection activeCell="L105" sqref="L105"/>
    </sheetView>
  </sheetViews>
  <sheetFormatPr baseColWidth="10" defaultColWidth="10.375" defaultRowHeight="12.75" outlineLevelCol="1"/>
  <cols>
    <col min="1" max="1" width="1" style="173" customWidth="1"/>
    <col min="2" max="2" width="32.625" style="7" customWidth="1"/>
    <col min="3" max="3" width="5.5" style="8" customWidth="1" outlineLevel="1"/>
    <col min="4" max="4" width="5.125" style="8" customWidth="1" outlineLevel="1"/>
    <col min="5" max="6" width="6.5" style="8" customWidth="1" outlineLevel="1"/>
    <col min="7" max="7" width="7.25" style="8" customWidth="1" outlineLevel="1"/>
    <col min="8" max="8" width="7.875" style="8" customWidth="1" outlineLevel="1"/>
    <col min="9" max="9" width="0.625" style="8" customWidth="1" outlineLevel="1"/>
    <col min="10" max="10" width="5.5" style="8" bestFit="1" customWidth="1"/>
    <col min="11" max="11" width="4.5" style="8" bestFit="1" customWidth="1"/>
    <col min="12" max="12" width="70.125" style="174" customWidth="1"/>
    <col min="13" max="13" width="21.25" style="174" bestFit="1" customWidth="1"/>
    <col min="14" max="14" width="21.5" style="11" customWidth="1"/>
    <col min="15" max="15" width="20" style="11" customWidth="1"/>
    <col min="16" max="16" width="22.375" style="11" customWidth="1"/>
    <col min="17" max="17" width="11.75" style="11" customWidth="1"/>
    <col min="18" max="18" width="21.75" style="11" customWidth="1"/>
    <col min="19" max="19" width="11.5" style="11" customWidth="1"/>
    <col min="20" max="20" width="20" style="11" customWidth="1"/>
    <col min="21" max="21" width="11.5" style="11" customWidth="1"/>
    <col min="22" max="16384" width="10.375" style="11"/>
  </cols>
  <sheetData>
    <row r="1" spans="1:22" s="7" customFormat="1" ht="11.25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5"/>
      <c r="O1" s="4">
        <v>13</v>
      </c>
      <c r="P1" s="5"/>
      <c r="Q1" s="6"/>
      <c r="R1" s="4">
        <v>14</v>
      </c>
      <c r="S1" s="6"/>
      <c r="T1" s="4">
        <v>16</v>
      </c>
      <c r="U1" s="6"/>
    </row>
    <row r="2" spans="1:22" ht="27.75" customHeight="1">
      <c r="A2" s="1"/>
      <c r="B2" s="2"/>
      <c r="D2" s="9"/>
      <c r="E2" s="9"/>
      <c r="F2" s="9"/>
      <c r="G2" s="9"/>
      <c r="H2" s="9"/>
      <c r="I2" s="9"/>
      <c r="J2" s="9"/>
      <c r="K2" s="9"/>
      <c r="L2" s="10"/>
      <c r="M2" s="10"/>
      <c r="N2" s="175" t="s">
        <v>0</v>
      </c>
      <c r="O2" s="175"/>
      <c r="P2" s="175"/>
      <c r="Q2" s="175"/>
      <c r="R2" s="175"/>
      <c r="S2" s="175"/>
      <c r="T2" s="175"/>
      <c r="U2" s="175"/>
    </row>
    <row r="3" spans="1:22" ht="28.5" customHeight="1">
      <c r="A3" s="1"/>
      <c r="B3" s="2"/>
      <c r="D3" s="12"/>
      <c r="E3" s="12"/>
      <c r="F3" s="12"/>
      <c r="G3" s="12"/>
      <c r="H3" s="12"/>
      <c r="I3" s="12"/>
      <c r="J3" s="12"/>
      <c r="K3" s="12"/>
      <c r="L3" s="13"/>
      <c r="M3" s="13"/>
      <c r="N3" s="176" t="s">
        <v>1</v>
      </c>
      <c r="O3" s="176"/>
      <c r="P3" s="176"/>
      <c r="Q3" s="176"/>
      <c r="R3" s="176"/>
      <c r="S3" s="176"/>
      <c r="T3" s="176"/>
      <c r="U3" s="176"/>
    </row>
    <row r="4" spans="1:22" ht="21" customHeight="1">
      <c r="A4" s="1"/>
      <c r="B4" s="2"/>
      <c r="C4" s="14"/>
      <c r="D4" s="14"/>
      <c r="E4" s="14"/>
      <c r="F4" s="14"/>
      <c r="G4" s="14"/>
      <c r="H4" s="14"/>
      <c r="I4" s="15"/>
      <c r="J4" s="15"/>
      <c r="K4" s="15"/>
      <c r="L4" s="15"/>
      <c r="M4" s="15"/>
      <c r="N4" s="16"/>
      <c r="O4" s="16"/>
      <c r="P4" s="16"/>
      <c r="Q4" s="17"/>
      <c r="R4" s="16"/>
      <c r="S4" s="17"/>
      <c r="T4" s="16"/>
      <c r="U4" s="17"/>
    </row>
    <row r="5" spans="1:22" s="20" customFormat="1" ht="24.95" customHeight="1">
      <c r="A5" s="18"/>
      <c r="B5" s="184" t="s">
        <v>2</v>
      </c>
      <c r="C5" s="186" t="s">
        <v>2</v>
      </c>
      <c r="D5" s="186"/>
      <c r="E5" s="186"/>
      <c r="F5" s="186"/>
      <c r="G5" s="186"/>
      <c r="H5" s="186"/>
      <c r="I5" s="186"/>
      <c r="J5" s="187" t="s">
        <v>3</v>
      </c>
      <c r="K5" s="187" t="s">
        <v>4</v>
      </c>
      <c r="L5" s="189" t="s">
        <v>5</v>
      </c>
      <c r="M5" s="184" t="s">
        <v>6</v>
      </c>
      <c r="N5" s="177" t="s">
        <v>7</v>
      </c>
      <c r="O5" s="179" t="s">
        <v>8</v>
      </c>
      <c r="P5" s="180"/>
      <c r="Q5" s="181"/>
      <c r="R5" s="182" t="s">
        <v>9</v>
      </c>
      <c r="S5" s="183"/>
      <c r="T5" s="179" t="s">
        <v>10</v>
      </c>
      <c r="U5" s="181"/>
    </row>
    <row r="6" spans="1:22" s="20" customFormat="1" ht="30">
      <c r="A6" s="18"/>
      <c r="B6" s="185" t="s">
        <v>2</v>
      </c>
      <c r="C6" s="21" t="s">
        <v>11</v>
      </c>
      <c r="D6" s="21" t="s">
        <v>12</v>
      </c>
      <c r="E6" s="21" t="s">
        <v>13</v>
      </c>
      <c r="F6" s="21" t="s">
        <v>14</v>
      </c>
      <c r="G6" s="21" t="s">
        <v>15</v>
      </c>
      <c r="H6" s="21" t="s">
        <v>16</v>
      </c>
      <c r="I6" s="21" t="s">
        <v>17</v>
      </c>
      <c r="J6" s="188"/>
      <c r="K6" s="188" t="s">
        <v>18</v>
      </c>
      <c r="L6" s="190"/>
      <c r="M6" s="185"/>
      <c r="N6" s="178" t="s">
        <v>7</v>
      </c>
      <c r="O6" s="19" t="s">
        <v>19</v>
      </c>
      <c r="P6" s="19" t="s">
        <v>20</v>
      </c>
      <c r="Q6" s="23" t="s">
        <v>21</v>
      </c>
      <c r="R6" s="19" t="s">
        <v>19</v>
      </c>
      <c r="S6" s="24" t="s">
        <v>214</v>
      </c>
      <c r="T6" s="22" t="s">
        <v>19</v>
      </c>
      <c r="U6" s="24" t="s">
        <v>22</v>
      </c>
    </row>
    <row r="7" spans="1:22" ht="32.1" customHeight="1">
      <c r="A7" s="27" t="e">
        <f>+CONCATENATE(#REF!,"=",J7)</f>
        <v>#REF!</v>
      </c>
      <c r="B7" s="28" t="str">
        <f>CONCATENATE(C8)</f>
        <v>A</v>
      </c>
      <c r="C7" s="29" t="s">
        <v>23</v>
      </c>
      <c r="D7" s="30"/>
      <c r="E7" s="30"/>
      <c r="F7" s="30"/>
      <c r="G7" s="30"/>
      <c r="H7" s="30"/>
      <c r="I7" s="31"/>
      <c r="J7" s="32"/>
      <c r="K7" s="32"/>
      <c r="L7" s="28" t="s">
        <v>24</v>
      </c>
      <c r="M7" s="33">
        <f>+M8+M43+M93+M102</f>
        <v>245489819882</v>
      </c>
      <c r="N7" s="33">
        <v>245489819882</v>
      </c>
      <c r="O7" s="33">
        <v>54751047990.470001</v>
      </c>
      <c r="P7" s="33">
        <v>190738771891.53</v>
      </c>
      <c r="Q7" s="34">
        <f>+O7/N7</f>
        <v>0.22302777368441298</v>
      </c>
      <c r="R7" s="33">
        <v>34135118178.669998</v>
      </c>
      <c r="S7" s="34">
        <f>+R7/N7</f>
        <v>0.13904901716526485</v>
      </c>
      <c r="T7" s="33">
        <v>32956302764.43</v>
      </c>
      <c r="U7" s="34">
        <f>+T7/N7</f>
        <v>0.13424712593080707</v>
      </c>
      <c r="V7" s="35"/>
    </row>
    <row r="8" spans="1:22" ht="32.1" customHeight="1">
      <c r="A8" s="27" t="e">
        <f>+CONCATENATE(#REF!,"=",J8)</f>
        <v>#REF!</v>
      </c>
      <c r="B8" s="36" t="str">
        <f>CONCATENATE(C8,"-",D8)</f>
        <v>A-01</v>
      </c>
      <c r="C8" s="37" t="s">
        <v>23</v>
      </c>
      <c r="D8" s="38" t="s">
        <v>25</v>
      </c>
      <c r="E8" s="38"/>
      <c r="F8" s="38"/>
      <c r="G8" s="38"/>
      <c r="H8" s="38"/>
      <c r="I8" s="39"/>
      <c r="J8" s="40"/>
      <c r="K8" s="40"/>
      <c r="L8" s="36" t="s">
        <v>26</v>
      </c>
      <c r="M8" s="41">
        <f>+M9</f>
        <v>160630000000</v>
      </c>
      <c r="N8" s="41">
        <v>160630000000</v>
      </c>
      <c r="O8" s="41">
        <v>27288927001</v>
      </c>
      <c r="P8" s="41">
        <v>133341072999</v>
      </c>
      <c r="Q8" s="42">
        <f t="shared" ref="Q8:Q71" si="0">+O8/N8</f>
        <v>0.16988686422835086</v>
      </c>
      <c r="R8" s="43">
        <v>27283463347</v>
      </c>
      <c r="S8" s="42">
        <f t="shared" ref="S8:S71" si="1">+R8/N8</f>
        <v>0.16985285032061259</v>
      </c>
      <c r="T8" s="43">
        <v>27283463347</v>
      </c>
      <c r="U8" s="42">
        <f t="shared" ref="U8:U71" si="2">+T8/N8</f>
        <v>0.16985285032061259</v>
      </c>
    </row>
    <row r="9" spans="1:22" ht="32.1" customHeight="1">
      <c r="A9" s="27" t="e">
        <f>+CONCATENATE(#REF!,"=",J9)</f>
        <v>#REF!</v>
      </c>
      <c r="B9" s="44" t="str">
        <f>CONCATENATE(C9,"-",D9,"-",E9)</f>
        <v>A-01-01</v>
      </c>
      <c r="C9" s="45" t="s">
        <v>23</v>
      </c>
      <c r="D9" s="46" t="s">
        <v>25</v>
      </c>
      <c r="E9" s="46" t="s">
        <v>25</v>
      </c>
      <c r="F9" s="46"/>
      <c r="G9" s="46"/>
      <c r="H9" s="46"/>
      <c r="I9" s="47"/>
      <c r="J9" s="48"/>
      <c r="K9" s="48"/>
      <c r="L9" s="44" t="s">
        <v>27</v>
      </c>
      <c r="M9" s="49">
        <f t="shared" ref="M9" si="3">+M10+M22+M32</f>
        <v>160630000000</v>
      </c>
      <c r="N9" s="49">
        <v>160630000000</v>
      </c>
      <c r="O9" s="49">
        <v>27288927001</v>
      </c>
      <c r="P9" s="49">
        <v>133341072999</v>
      </c>
      <c r="Q9" s="50">
        <f t="shared" si="0"/>
        <v>0.16988686422835086</v>
      </c>
      <c r="R9" s="51">
        <v>27283463347</v>
      </c>
      <c r="S9" s="50">
        <f t="shared" si="1"/>
        <v>0.16985285032061259</v>
      </c>
      <c r="T9" s="51">
        <v>27283463347</v>
      </c>
      <c r="U9" s="50">
        <f t="shared" si="2"/>
        <v>0.16985285032061259</v>
      </c>
    </row>
    <row r="10" spans="1:22" ht="32.1" customHeight="1">
      <c r="A10" s="27" t="e">
        <f>+CONCATENATE(#REF!,"=",J10)</f>
        <v>#REF!</v>
      </c>
      <c r="B10" s="52" t="str">
        <f>CONCATENATE(C10,"-",D10,"-",E10,"-",F10)</f>
        <v>A-01-01-01</v>
      </c>
      <c r="C10" s="53" t="s">
        <v>23</v>
      </c>
      <c r="D10" s="54" t="s">
        <v>25</v>
      </c>
      <c r="E10" s="54" t="s">
        <v>25</v>
      </c>
      <c r="F10" s="54" t="s">
        <v>25</v>
      </c>
      <c r="G10" s="54"/>
      <c r="H10" s="54"/>
      <c r="I10" s="55"/>
      <c r="J10" s="56" t="s">
        <v>28</v>
      </c>
      <c r="K10" s="56" t="s">
        <v>29</v>
      </c>
      <c r="L10" s="52" t="s">
        <v>30</v>
      </c>
      <c r="M10" s="57">
        <f>SUM(M11)</f>
        <v>109110000000</v>
      </c>
      <c r="N10" s="57">
        <v>109110000000</v>
      </c>
      <c r="O10" s="57">
        <v>18570269552</v>
      </c>
      <c r="P10" s="57">
        <v>90539730448</v>
      </c>
      <c r="Q10" s="58">
        <f t="shared" si="0"/>
        <v>0.17019768629823115</v>
      </c>
      <c r="R10" s="59">
        <v>18569752098</v>
      </c>
      <c r="S10" s="58">
        <f t="shared" si="1"/>
        <v>0.17019294379983502</v>
      </c>
      <c r="T10" s="59">
        <v>18569752098</v>
      </c>
      <c r="U10" s="58">
        <f t="shared" si="2"/>
        <v>0.17019294379983502</v>
      </c>
    </row>
    <row r="11" spans="1:22" ht="32.1" customHeight="1">
      <c r="A11" s="27" t="e">
        <f>+CONCATENATE(#REF!,"=",J11)</f>
        <v>#REF!</v>
      </c>
      <c r="B11" s="60" t="str">
        <f>CONCATENATE(C11,"-",D11,"-",E11,"-",F11,"-",G11)</f>
        <v>A-01-01-01-001</v>
      </c>
      <c r="C11" s="61" t="s">
        <v>23</v>
      </c>
      <c r="D11" s="62" t="s">
        <v>25</v>
      </c>
      <c r="E11" s="62" t="s">
        <v>25</v>
      </c>
      <c r="F11" s="62" t="s">
        <v>25</v>
      </c>
      <c r="G11" s="62" t="s">
        <v>31</v>
      </c>
      <c r="H11" s="62"/>
      <c r="I11" s="63"/>
      <c r="J11" s="64" t="s">
        <v>28</v>
      </c>
      <c r="K11" s="64" t="s">
        <v>29</v>
      </c>
      <c r="L11" s="60" t="s">
        <v>32</v>
      </c>
      <c r="M11" s="65">
        <f>SUM(M12:M21)</f>
        <v>109110000000</v>
      </c>
      <c r="N11" s="65">
        <v>109110000000</v>
      </c>
      <c r="O11" s="65">
        <v>18570269552</v>
      </c>
      <c r="P11" s="65">
        <v>90539730448</v>
      </c>
      <c r="Q11" s="66">
        <f t="shared" si="0"/>
        <v>0.17019768629823115</v>
      </c>
      <c r="R11" s="65">
        <v>18569752098</v>
      </c>
      <c r="S11" s="66">
        <f t="shared" si="1"/>
        <v>0.17019294379983502</v>
      </c>
      <c r="T11" s="65">
        <v>18569752098</v>
      </c>
      <c r="U11" s="66">
        <f t="shared" si="2"/>
        <v>0.17019294379983502</v>
      </c>
    </row>
    <row r="12" spans="1:22" ht="27.75" customHeight="1">
      <c r="A12" s="27" t="e">
        <f>+CONCATENATE(#REF!,"=",J12)</f>
        <v>#REF!</v>
      </c>
      <c r="B12" s="67" t="str">
        <f>CONCATENATE(C12,"-",D12,"-",E12,"-",F12,"-",G12,"-",H12)</f>
        <v>A-01-01-01-001-001</v>
      </c>
      <c r="C12" s="68" t="s">
        <v>23</v>
      </c>
      <c r="D12" s="69" t="s">
        <v>25</v>
      </c>
      <c r="E12" s="69" t="s">
        <v>25</v>
      </c>
      <c r="F12" s="69" t="s">
        <v>25</v>
      </c>
      <c r="G12" s="69" t="s">
        <v>31</v>
      </c>
      <c r="H12" s="69" t="s">
        <v>31</v>
      </c>
      <c r="I12" s="70"/>
      <c r="J12" s="71" t="s">
        <v>28</v>
      </c>
      <c r="K12" s="72" t="s">
        <v>29</v>
      </c>
      <c r="L12" s="73" t="s">
        <v>33</v>
      </c>
      <c r="M12" s="74">
        <v>88470000000</v>
      </c>
      <c r="N12" s="74">
        <v>88470000000</v>
      </c>
      <c r="O12" s="74">
        <v>16631759634</v>
      </c>
      <c r="P12" s="74">
        <v>71838240366</v>
      </c>
      <c r="Q12" s="76">
        <f t="shared" si="0"/>
        <v>0.18799321390301799</v>
      </c>
      <c r="R12" s="77">
        <v>16631759634</v>
      </c>
      <c r="S12" s="76">
        <f t="shared" si="1"/>
        <v>0.18799321390301799</v>
      </c>
      <c r="T12" s="77">
        <v>16631759634</v>
      </c>
      <c r="U12" s="76">
        <f t="shared" si="2"/>
        <v>0.18799321390301799</v>
      </c>
    </row>
    <row r="13" spans="1:22" ht="27.75" customHeight="1">
      <c r="A13" s="27" t="e">
        <f>+CONCATENATE(#REF!,"=",J13)</f>
        <v>#REF!</v>
      </c>
      <c r="B13" s="67" t="str">
        <f t="shared" ref="B13:B21" si="4">CONCATENATE(C13,"-",D13,"-",E13,"-",F13,"-",G13,"-",H13)</f>
        <v>A-01-01-01-001-002</v>
      </c>
      <c r="C13" s="68" t="s">
        <v>23</v>
      </c>
      <c r="D13" s="69" t="s">
        <v>25</v>
      </c>
      <c r="E13" s="69" t="s">
        <v>25</v>
      </c>
      <c r="F13" s="69" t="s">
        <v>25</v>
      </c>
      <c r="G13" s="69" t="s">
        <v>31</v>
      </c>
      <c r="H13" s="69" t="s">
        <v>34</v>
      </c>
      <c r="I13" s="70"/>
      <c r="J13" s="71" t="s">
        <v>28</v>
      </c>
      <c r="K13" s="72" t="s">
        <v>29</v>
      </c>
      <c r="L13" s="73" t="s">
        <v>35</v>
      </c>
      <c r="M13" s="74">
        <v>400000000</v>
      </c>
      <c r="N13" s="74">
        <v>400000000</v>
      </c>
      <c r="O13" s="74">
        <v>91553792</v>
      </c>
      <c r="P13" s="74">
        <v>308446208</v>
      </c>
      <c r="Q13" s="76">
        <f t="shared" si="0"/>
        <v>0.22888448</v>
      </c>
      <c r="R13" s="77">
        <v>91553792</v>
      </c>
      <c r="S13" s="76">
        <f t="shared" si="1"/>
        <v>0.22888448</v>
      </c>
      <c r="T13" s="77">
        <v>91553792</v>
      </c>
      <c r="U13" s="76">
        <f t="shared" si="2"/>
        <v>0.22888448</v>
      </c>
    </row>
    <row r="14" spans="1:22" ht="27.75" customHeight="1">
      <c r="A14" s="27" t="e">
        <f>+CONCATENATE(#REF!,"=",J14)</f>
        <v>#REF!</v>
      </c>
      <c r="B14" s="67" t="str">
        <f t="shared" si="4"/>
        <v>A-01-01-01-001-003</v>
      </c>
      <c r="C14" s="68" t="s">
        <v>23</v>
      </c>
      <c r="D14" s="69" t="s">
        <v>25</v>
      </c>
      <c r="E14" s="69" t="s">
        <v>25</v>
      </c>
      <c r="F14" s="69" t="s">
        <v>25</v>
      </c>
      <c r="G14" s="69" t="s">
        <v>31</v>
      </c>
      <c r="H14" s="69" t="s">
        <v>36</v>
      </c>
      <c r="I14" s="70"/>
      <c r="J14" s="71" t="s">
        <v>28</v>
      </c>
      <c r="K14" s="72" t="s">
        <v>29</v>
      </c>
      <c r="L14" s="73" t="s">
        <v>37</v>
      </c>
      <c r="M14" s="74">
        <v>1500000000</v>
      </c>
      <c r="N14" s="74">
        <v>1500000000</v>
      </c>
      <c r="O14" s="74">
        <v>205244419</v>
      </c>
      <c r="P14" s="74">
        <v>1294755581</v>
      </c>
      <c r="Q14" s="76">
        <f t="shared" si="0"/>
        <v>0.13682961266666666</v>
      </c>
      <c r="R14" s="77">
        <v>205244419</v>
      </c>
      <c r="S14" s="76">
        <f t="shared" si="1"/>
        <v>0.13682961266666666</v>
      </c>
      <c r="T14" s="77">
        <v>205244419</v>
      </c>
      <c r="U14" s="76">
        <f t="shared" si="2"/>
        <v>0.13682961266666666</v>
      </c>
    </row>
    <row r="15" spans="1:22" ht="27.75" customHeight="1">
      <c r="A15" s="27" t="e">
        <f>+CONCATENATE(#REF!,"=",J15)</f>
        <v>#REF!</v>
      </c>
      <c r="B15" s="67" t="str">
        <f t="shared" si="4"/>
        <v>A-01-01-01-001-004</v>
      </c>
      <c r="C15" s="68" t="s">
        <v>23</v>
      </c>
      <c r="D15" s="69" t="s">
        <v>25</v>
      </c>
      <c r="E15" s="69" t="s">
        <v>25</v>
      </c>
      <c r="F15" s="69" t="s">
        <v>25</v>
      </c>
      <c r="G15" s="69" t="s">
        <v>31</v>
      </c>
      <c r="H15" s="69" t="s">
        <v>38</v>
      </c>
      <c r="I15" s="70"/>
      <c r="J15" s="71" t="s">
        <v>28</v>
      </c>
      <c r="K15" s="72" t="s">
        <v>29</v>
      </c>
      <c r="L15" s="73" t="s">
        <v>39</v>
      </c>
      <c r="M15" s="74">
        <v>180000000</v>
      </c>
      <c r="N15" s="74">
        <v>180000000</v>
      </c>
      <c r="O15" s="74">
        <v>26633592</v>
      </c>
      <c r="P15" s="74">
        <v>153366408</v>
      </c>
      <c r="Q15" s="76">
        <f t="shared" si="0"/>
        <v>0.1479644</v>
      </c>
      <c r="R15" s="77">
        <v>26633592</v>
      </c>
      <c r="S15" s="76">
        <f t="shared" si="1"/>
        <v>0.1479644</v>
      </c>
      <c r="T15" s="77">
        <v>26633592</v>
      </c>
      <c r="U15" s="76">
        <f t="shared" si="2"/>
        <v>0.1479644</v>
      </c>
    </row>
    <row r="16" spans="1:22" ht="27.75" customHeight="1">
      <c r="A16" s="27" t="e">
        <f>+CONCATENATE(#REF!,"=",J16)</f>
        <v>#REF!</v>
      </c>
      <c r="B16" s="67" t="str">
        <f t="shared" si="4"/>
        <v>A-01-01-01-001-005</v>
      </c>
      <c r="C16" s="68" t="s">
        <v>23</v>
      </c>
      <c r="D16" s="69" t="s">
        <v>25</v>
      </c>
      <c r="E16" s="69" t="s">
        <v>25</v>
      </c>
      <c r="F16" s="69" t="s">
        <v>25</v>
      </c>
      <c r="G16" s="69" t="s">
        <v>31</v>
      </c>
      <c r="H16" s="69" t="s">
        <v>40</v>
      </c>
      <c r="I16" s="70"/>
      <c r="J16" s="71" t="s">
        <v>28</v>
      </c>
      <c r="K16" s="72" t="s">
        <v>29</v>
      </c>
      <c r="L16" s="73" t="s">
        <v>41</v>
      </c>
      <c r="M16" s="74">
        <v>210000000</v>
      </c>
      <c r="N16" s="74">
        <v>210000000</v>
      </c>
      <c r="O16" s="74">
        <v>55101600</v>
      </c>
      <c r="P16" s="74">
        <v>154898400</v>
      </c>
      <c r="Q16" s="76">
        <f t="shared" si="0"/>
        <v>0.26238857142857142</v>
      </c>
      <c r="R16" s="77">
        <v>55101600</v>
      </c>
      <c r="S16" s="76">
        <f t="shared" si="1"/>
        <v>0.26238857142857142</v>
      </c>
      <c r="T16" s="77">
        <v>55101600</v>
      </c>
      <c r="U16" s="76">
        <f t="shared" si="2"/>
        <v>0.26238857142857142</v>
      </c>
    </row>
    <row r="17" spans="1:21" ht="27.75" customHeight="1">
      <c r="A17" s="27" t="e">
        <f>+CONCATENATE(#REF!,"=",J17)</f>
        <v>#REF!</v>
      </c>
      <c r="B17" s="67" t="str">
        <f t="shared" si="4"/>
        <v>A-01-01-01-001-006</v>
      </c>
      <c r="C17" s="68" t="s">
        <v>23</v>
      </c>
      <c r="D17" s="69" t="s">
        <v>25</v>
      </c>
      <c r="E17" s="69" t="s">
        <v>25</v>
      </c>
      <c r="F17" s="69" t="s">
        <v>25</v>
      </c>
      <c r="G17" s="69" t="s">
        <v>31</v>
      </c>
      <c r="H17" s="69" t="s">
        <v>42</v>
      </c>
      <c r="I17" s="70"/>
      <c r="J17" s="71" t="s">
        <v>28</v>
      </c>
      <c r="K17" s="72" t="s">
        <v>29</v>
      </c>
      <c r="L17" s="73" t="s">
        <v>43</v>
      </c>
      <c r="M17" s="74">
        <v>3800000000</v>
      </c>
      <c r="N17" s="74">
        <v>3800000000</v>
      </c>
      <c r="O17" s="74">
        <v>109830774</v>
      </c>
      <c r="P17" s="74">
        <v>3690169226</v>
      </c>
      <c r="Q17" s="76">
        <f t="shared" si="0"/>
        <v>2.8902835263157893E-2</v>
      </c>
      <c r="R17" s="77">
        <v>109830774</v>
      </c>
      <c r="S17" s="76">
        <f t="shared" si="1"/>
        <v>2.8902835263157893E-2</v>
      </c>
      <c r="T17" s="77">
        <v>109830774</v>
      </c>
      <c r="U17" s="76">
        <f t="shared" si="2"/>
        <v>2.8902835263157893E-2</v>
      </c>
    </row>
    <row r="18" spans="1:21" ht="27.75" customHeight="1">
      <c r="A18" s="27" t="e">
        <f>+CONCATENATE(#REF!,"=",J18)</f>
        <v>#REF!</v>
      </c>
      <c r="B18" s="67" t="str">
        <f t="shared" si="4"/>
        <v>A-01-01-01-001-007</v>
      </c>
      <c r="C18" s="68" t="s">
        <v>23</v>
      </c>
      <c r="D18" s="69" t="s">
        <v>25</v>
      </c>
      <c r="E18" s="69" t="s">
        <v>25</v>
      </c>
      <c r="F18" s="69" t="s">
        <v>25</v>
      </c>
      <c r="G18" s="69" t="s">
        <v>31</v>
      </c>
      <c r="H18" s="69" t="s">
        <v>44</v>
      </c>
      <c r="I18" s="70"/>
      <c r="J18" s="71" t="s">
        <v>28</v>
      </c>
      <c r="K18" s="72" t="s">
        <v>29</v>
      </c>
      <c r="L18" s="73" t="s">
        <v>45</v>
      </c>
      <c r="M18" s="74">
        <v>2800000000</v>
      </c>
      <c r="N18" s="74">
        <v>2800000000</v>
      </c>
      <c r="O18" s="74">
        <v>647507986</v>
      </c>
      <c r="P18" s="74">
        <v>2152492014</v>
      </c>
      <c r="Q18" s="76">
        <f t="shared" si="0"/>
        <v>0.23125285214285715</v>
      </c>
      <c r="R18" s="77">
        <v>647507986</v>
      </c>
      <c r="S18" s="76">
        <f t="shared" si="1"/>
        <v>0.23125285214285715</v>
      </c>
      <c r="T18" s="77">
        <v>647507986</v>
      </c>
      <c r="U18" s="76">
        <f t="shared" si="2"/>
        <v>0.23125285214285715</v>
      </c>
    </row>
    <row r="19" spans="1:21" ht="27.75" customHeight="1">
      <c r="A19" s="27" t="e">
        <f>+CONCATENATE(#REF!,"=",J19)</f>
        <v>#REF!</v>
      </c>
      <c r="B19" s="67" t="str">
        <f t="shared" si="4"/>
        <v>A-01-01-01-001-008</v>
      </c>
      <c r="C19" s="68" t="s">
        <v>23</v>
      </c>
      <c r="D19" s="69" t="s">
        <v>25</v>
      </c>
      <c r="E19" s="69" t="s">
        <v>25</v>
      </c>
      <c r="F19" s="69" t="s">
        <v>25</v>
      </c>
      <c r="G19" s="69" t="s">
        <v>31</v>
      </c>
      <c r="H19" s="69" t="s">
        <v>46</v>
      </c>
      <c r="I19" s="70"/>
      <c r="J19" s="71" t="s">
        <v>28</v>
      </c>
      <c r="K19" s="72" t="s">
        <v>29</v>
      </c>
      <c r="L19" s="73" t="s">
        <v>47</v>
      </c>
      <c r="M19" s="74">
        <v>250000000</v>
      </c>
      <c r="N19" s="74">
        <v>250000000</v>
      </c>
      <c r="O19" s="74">
        <v>21228046</v>
      </c>
      <c r="P19" s="74">
        <v>228771954</v>
      </c>
      <c r="Q19" s="76">
        <f t="shared" si="0"/>
        <v>8.4912184000000002E-2</v>
      </c>
      <c r="R19" s="77">
        <v>21228046</v>
      </c>
      <c r="S19" s="76">
        <f t="shared" si="1"/>
        <v>8.4912184000000002E-2</v>
      </c>
      <c r="T19" s="77">
        <v>21228046</v>
      </c>
      <c r="U19" s="76">
        <f t="shared" si="2"/>
        <v>8.4912184000000002E-2</v>
      </c>
    </row>
    <row r="20" spans="1:21" ht="27.75" customHeight="1">
      <c r="A20" s="27" t="e">
        <f>+CONCATENATE(#REF!,"=",J20)</f>
        <v>#REF!</v>
      </c>
      <c r="B20" s="67" t="str">
        <f t="shared" si="4"/>
        <v>A-01-01-01-001-009</v>
      </c>
      <c r="C20" s="68" t="s">
        <v>23</v>
      </c>
      <c r="D20" s="69" t="s">
        <v>25</v>
      </c>
      <c r="E20" s="69" t="s">
        <v>25</v>
      </c>
      <c r="F20" s="69" t="s">
        <v>25</v>
      </c>
      <c r="G20" s="69" t="s">
        <v>31</v>
      </c>
      <c r="H20" s="69" t="s">
        <v>48</v>
      </c>
      <c r="I20" s="70"/>
      <c r="J20" s="71" t="s">
        <v>28</v>
      </c>
      <c r="K20" s="72" t="s">
        <v>29</v>
      </c>
      <c r="L20" s="73" t="s">
        <v>49</v>
      </c>
      <c r="M20" s="74">
        <v>7700000000</v>
      </c>
      <c r="N20" s="74">
        <v>7700000000</v>
      </c>
      <c r="O20" s="74">
        <v>54258159</v>
      </c>
      <c r="P20" s="74">
        <v>7645741841</v>
      </c>
      <c r="Q20" s="76">
        <f t="shared" si="0"/>
        <v>7.0465141558441555E-3</v>
      </c>
      <c r="R20" s="77">
        <v>53740705</v>
      </c>
      <c r="S20" s="76">
        <f t="shared" si="1"/>
        <v>6.9793123376623379E-3</v>
      </c>
      <c r="T20" s="77">
        <v>53740705</v>
      </c>
      <c r="U20" s="76">
        <f t="shared" si="2"/>
        <v>6.9793123376623379E-3</v>
      </c>
    </row>
    <row r="21" spans="1:21" ht="27.75" customHeight="1">
      <c r="A21" s="27" t="e">
        <f>+CONCATENATE(#REF!,"=",J21)</f>
        <v>#REF!</v>
      </c>
      <c r="B21" s="67" t="str">
        <f t="shared" si="4"/>
        <v>A-01-01-01-001-010</v>
      </c>
      <c r="C21" s="68" t="s">
        <v>23</v>
      </c>
      <c r="D21" s="69" t="s">
        <v>25</v>
      </c>
      <c r="E21" s="69" t="s">
        <v>25</v>
      </c>
      <c r="F21" s="69" t="s">
        <v>25</v>
      </c>
      <c r="G21" s="69" t="s">
        <v>31</v>
      </c>
      <c r="H21" s="69" t="s">
        <v>50</v>
      </c>
      <c r="I21" s="70"/>
      <c r="J21" s="71" t="s">
        <v>28</v>
      </c>
      <c r="K21" s="72" t="s">
        <v>29</v>
      </c>
      <c r="L21" s="73" t="s">
        <v>51</v>
      </c>
      <c r="M21" s="74">
        <v>3800000000</v>
      </c>
      <c r="N21" s="74">
        <v>3800000000</v>
      </c>
      <c r="O21" s="74">
        <v>727151550</v>
      </c>
      <c r="P21" s="74">
        <v>3072848450</v>
      </c>
      <c r="Q21" s="76">
        <f t="shared" si="0"/>
        <v>0.19135567105263157</v>
      </c>
      <c r="R21" s="77">
        <v>727151550</v>
      </c>
      <c r="S21" s="76">
        <f t="shared" si="1"/>
        <v>0.19135567105263157</v>
      </c>
      <c r="T21" s="77">
        <v>727151550</v>
      </c>
      <c r="U21" s="76">
        <f t="shared" si="2"/>
        <v>0.19135567105263157</v>
      </c>
    </row>
    <row r="22" spans="1:21" ht="32.1" customHeight="1">
      <c r="A22" s="27" t="e">
        <f>+CONCATENATE(#REF!,"=",J22)</f>
        <v>#REF!</v>
      </c>
      <c r="B22" s="52" t="str">
        <f>CONCATENATE(C22,"-",D22,"-",E22,"-",F22)</f>
        <v>A-01-01-02</v>
      </c>
      <c r="C22" s="53" t="s">
        <v>23</v>
      </c>
      <c r="D22" s="54" t="s">
        <v>25</v>
      </c>
      <c r="E22" s="54" t="s">
        <v>25</v>
      </c>
      <c r="F22" s="54" t="s">
        <v>52</v>
      </c>
      <c r="G22" s="54"/>
      <c r="H22" s="54"/>
      <c r="I22" s="55"/>
      <c r="J22" s="56" t="s">
        <v>28</v>
      </c>
      <c r="K22" s="56" t="s">
        <v>29</v>
      </c>
      <c r="L22" s="52" t="s">
        <v>53</v>
      </c>
      <c r="M22" s="57">
        <f>SUM(M23:M31)</f>
        <v>39977000000</v>
      </c>
      <c r="N22" s="57">
        <v>39977000000</v>
      </c>
      <c r="O22" s="57">
        <v>6424578871</v>
      </c>
      <c r="P22" s="57">
        <v>33552421129</v>
      </c>
      <c r="Q22" s="58">
        <f t="shared" si="0"/>
        <v>0.16070687822998225</v>
      </c>
      <c r="R22" s="59">
        <v>6419632671</v>
      </c>
      <c r="S22" s="58">
        <f t="shared" si="1"/>
        <v>0.16058315208745028</v>
      </c>
      <c r="T22" s="59">
        <v>6419632671</v>
      </c>
      <c r="U22" s="58">
        <f t="shared" si="2"/>
        <v>0.16058315208745028</v>
      </c>
    </row>
    <row r="23" spans="1:21" ht="28.5" customHeight="1">
      <c r="A23" s="27" t="e">
        <f>+CONCATENATE(#REF!,"=",J23)</f>
        <v>#REF!</v>
      </c>
      <c r="B23" s="67" t="str">
        <f>CONCATENATE(C23,"-",D23,"-",E23,"-",F23,"-",G23)</f>
        <v>A-01-01-02-001</v>
      </c>
      <c r="C23" s="68" t="s">
        <v>23</v>
      </c>
      <c r="D23" s="69" t="s">
        <v>25</v>
      </c>
      <c r="E23" s="69" t="s">
        <v>25</v>
      </c>
      <c r="F23" s="69" t="s">
        <v>52</v>
      </c>
      <c r="G23" s="69" t="s">
        <v>31</v>
      </c>
      <c r="H23" s="69"/>
      <c r="I23" s="70"/>
      <c r="J23" s="71" t="s">
        <v>28</v>
      </c>
      <c r="K23" s="72" t="s">
        <v>29</v>
      </c>
      <c r="L23" s="73" t="s">
        <v>54</v>
      </c>
      <c r="M23" s="74">
        <v>12157000000</v>
      </c>
      <c r="N23" s="74">
        <v>12157000000</v>
      </c>
      <c r="O23" s="74">
        <v>2141029500</v>
      </c>
      <c r="P23" s="74">
        <v>10015970500</v>
      </c>
      <c r="Q23" s="76">
        <f t="shared" si="0"/>
        <v>0.17611495434728963</v>
      </c>
      <c r="R23" s="77">
        <v>2139139500</v>
      </c>
      <c r="S23" s="76">
        <f t="shared" si="1"/>
        <v>0.17595948836061528</v>
      </c>
      <c r="T23" s="77">
        <v>2139139500</v>
      </c>
      <c r="U23" s="76">
        <f t="shared" si="2"/>
        <v>0.17595948836061528</v>
      </c>
    </row>
    <row r="24" spans="1:21" ht="28.5" customHeight="1">
      <c r="A24" s="27" t="e">
        <f>+CONCATENATE(#REF!,"=",J24)</f>
        <v>#REF!</v>
      </c>
      <c r="B24" s="67" t="str">
        <f t="shared" ref="B24:B31" si="5">CONCATENATE(C24,"-",D24,"-",E24,"-",F24,"-",G24)</f>
        <v>A-01-01-02-002</v>
      </c>
      <c r="C24" s="68" t="s">
        <v>23</v>
      </c>
      <c r="D24" s="69" t="s">
        <v>25</v>
      </c>
      <c r="E24" s="69" t="s">
        <v>25</v>
      </c>
      <c r="F24" s="69" t="s">
        <v>52</v>
      </c>
      <c r="G24" s="69" t="s">
        <v>34</v>
      </c>
      <c r="H24" s="69"/>
      <c r="I24" s="70"/>
      <c r="J24" s="71" t="s">
        <v>28</v>
      </c>
      <c r="K24" s="72" t="s">
        <v>29</v>
      </c>
      <c r="L24" s="73" t="s">
        <v>55</v>
      </c>
      <c r="M24" s="74">
        <v>8500000000</v>
      </c>
      <c r="N24" s="74">
        <v>8500000000</v>
      </c>
      <c r="O24" s="74">
        <v>1526300700</v>
      </c>
      <c r="P24" s="74">
        <v>6973699300</v>
      </c>
      <c r="Q24" s="76">
        <f t="shared" si="0"/>
        <v>0.17956478823529412</v>
      </c>
      <c r="R24" s="77">
        <v>1524933100</v>
      </c>
      <c r="S24" s="76">
        <f t="shared" si="1"/>
        <v>0.17940389411764707</v>
      </c>
      <c r="T24" s="77">
        <v>1524933100</v>
      </c>
      <c r="U24" s="76">
        <f t="shared" si="2"/>
        <v>0.17940389411764707</v>
      </c>
    </row>
    <row r="25" spans="1:21" ht="28.5" customHeight="1">
      <c r="A25" s="27" t="e">
        <f>+CONCATENATE(#REF!,"=",J25)</f>
        <v>#REF!</v>
      </c>
      <c r="B25" s="67" t="str">
        <f t="shared" si="5"/>
        <v>A-01-01-02-003</v>
      </c>
      <c r="C25" s="68" t="s">
        <v>23</v>
      </c>
      <c r="D25" s="69" t="s">
        <v>25</v>
      </c>
      <c r="E25" s="69" t="s">
        <v>25</v>
      </c>
      <c r="F25" s="69" t="s">
        <v>52</v>
      </c>
      <c r="G25" s="69" t="s">
        <v>36</v>
      </c>
      <c r="H25" s="69"/>
      <c r="I25" s="70"/>
      <c r="J25" s="71" t="s">
        <v>28</v>
      </c>
      <c r="K25" s="72" t="s">
        <v>29</v>
      </c>
      <c r="L25" s="73" t="s">
        <v>56</v>
      </c>
      <c r="M25" s="74">
        <v>9000000000</v>
      </c>
      <c r="N25" s="74">
        <v>9000000000</v>
      </c>
      <c r="O25" s="74">
        <v>992643371</v>
      </c>
      <c r="P25" s="74">
        <v>8007356629</v>
      </c>
      <c r="Q25" s="76">
        <f t="shared" si="0"/>
        <v>0.11029370788888888</v>
      </c>
      <c r="R25" s="77">
        <v>992643371</v>
      </c>
      <c r="S25" s="76">
        <f t="shared" si="1"/>
        <v>0.11029370788888888</v>
      </c>
      <c r="T25" s="77">
        <v>992643371</v>
      </c>
      <c r="U25" s="76">
        <f t="shared" si="2"/>
        <v>0.11029370788888888</v>
      </c>
    </row>
    <row r="26" spans="1:21" ht="28.5" customHeight="1">
      <c r="A26" s="27" t="e">
        <f>+CONCATENATE(#REF!,"=",J26)</f>
        <v>#REF!</v>
      </c>
      <c r="B26" s="67" t="str">
        <f t="shared" si="5"/>
        <v>A-01-01-02-004</v>
      </c>
      <c r="C26" s="68" t="s">
        <v>23</v>
      </c>
      <c r="D26" s="69" t="s">
        <v>25</v>
      </c>
      <c r="E26" s="69" t="s">
        <v>25</v>
      </c>
      <c r="F26" s="69" t="s">
        <v>52</v>
      </c>
      <c r="G26" s="69" t="s">
        <v>38</v>
      </c>
      <c r="H26" s="69"/>
      <c r="I26" s="70"/>
      <c r="J26" s="71" t="s">
        <v>28</v>
      </c>
      <c r="K26" s="72" t="s">
        <v>29</v>
      </c>
      <c r="L26" s="73" t="s">
        <v>57</v>
      </c>
      <c r="M26" s="74">
        <v>3800000000</v>
      </c>
      <c r="N26" s="74">
        <v>3800000000</v>
      </c>
      <c r="O26" s="74">
        <v>711973200</v>
      </c>
      <c r="P26" s="74">
        <v>3088026800</v>
      </c>
      <c r="Q26" s="76">
        <f t="shared" si="0"/>
        <v>0.18736136842105264</v>
      </c>
      <c r="R26" s="77">
        <v>711448200</v>
      </c>
      <c r="S26" s="76">
        <f t="shared" si="1"/>
        <v>0.1872232105263158</v>
      </c>
      <c r="T26" s="77">
        <v>711448200</v>
      </c>
      <c r="U26" s="76">
        <f t="shared" si="2"/>
        <v>0.1872232105263158</v>
      </c>
    </row>
    <row r="27" spans="1:21" ht="28.5" customHeight="1">
      <c r="A27" s="27" t="e">
        <f>+CONCATENATE(#REF!,"=",J27)</f>
        <v>#REF!</v>
      </c>
      <c r="B27" s="67" t="str">
        <f t="shared" si="5"/>
        <v>A-01-01-02-005</v>
      </c>
      <c r="C27" s="68" t="s">
        <v>23</v>
      </c>
      <c r="D27" s="69" t="s">
        <v>25</v>
      </c>
      <c r="E27" s="69" t="s">
        <v>25</v>
      </c>
      <c r="F27" s="69" t="s">
        <v>52</v>
      </c>
      <c r="G27" s="69" t="s">
        <v>40</v>
      </c>
      <c r="H27" s="69"/>
      <c r="I27" s="70"/>
      <c r="J27" s="71" t="s">
        <v>28</v>
      </c>
      <c r="K27" s="72" t="s">
        <v>29</v>
      </c>
      <c r="L27" s="73" t="s">
        <v>58</v>
      </c>
      <c r="M27" s="74">
        <v>1050000000</v>
      </c>
      <c r="N27" s="74">
        <v>1050000000</v>
      </c>
      <c r="O27" s="74">
        <v>162092500</v>
      </c>
      <c r="P27" s="74">
        <v>887907500</v>
      </c>
      <c r="Q27" s="76">
        <f t="shared" si="0"/>
        <v>0.15437380952380952</v>
      </c>
      <c r="R27" s="77">
        <v>161585700</v>
      </c>
      <c r="S27" s="76">
        <f t="shared" si="1"/>
        <v>0.15389114285714287</v>
      </c>
      <c r="T27" s="77">
        <v>161585700</v>
      </c>
      <c r="U27" s="76">
        <f t="shared" si="2"/>
        <v>0.15389114285714287</v>
      </c>
    </row>
    <row r="28" spans="1:21" ht="28.5" customHeight="1">
      <c r="A28" s="27" t="e">
        <f>+CONCATENATE(#REF!,"=",J28)</f>
        <v>#REF!</v>
      </c>
      <c r="B28" s="67" t="str">
        <f t="shared" si="5"/>
        <v>A-01-01-02-006</v>
      </c>
      <c r="C28" s="68" t="s">
        <v>23</v>
      </c>
      <c r="D28" s="69" t="s">
        <v>25</v>
      </c>
      <c r="E28" s="69" t="s">
        <v>25</v>
      </c>
      <c r="F28" s="69" t="s">
        <v>52</v>
      </c>
      <c r="G28" s="69" t="s">
        <v>42</v>
      </c>
      <c r="H28" s="69"/>
      <c r="I28" s="70"/>
      <c r="J28" s="71" t="s">
        <v>28</v>
      </c>
      <c r="K28" s="72" t="s">
        <v>29</v>
      </c>
      <c r="L28" s="73" t="s">
        <v>59</v>
      </c>
      <c r="M28" s="74">
        <v>3200000000</v>
      </c>
      <c r="N28" s="74">
        <v>3200000000</v>
      </c>
      <c r="O28" s="74">
        <v>534049300</v>
      </c>
      <c r="P28" s="74">
        <v>2665950700</v>
      </c>
      <c r="Q28" s="76">
        <f t="shared" si="0"/>
        <v>0.16689040625000001</v>
      </c>
      <c r="R28" s="77">
        <v>533655500</v>
      </c>
      <c r="S28" s="76">
        <f t="shared" si="1"/>
        <v>0.16676734374999999</v>
      </c>
      <c r="T28" s="77">
        <v>533655500</v>
      </c>
      <c r="U28" s="76">
        <f t="shared" si="2"/>
        <v>0.16676734374999999</v>
      </c>
    </row>
    <row r="29" spans="1:21" ht="28.5" customHeight="1">
      <c r="A29" s="27" t="e">
        <f>+CONCATENATE(#REF!,"=",J29)</f>
        <v>#REF!</v>
      </c>
      <c r="B29" s="67" t="str">
        <f t="shared" si="5"/>
        <v>A-01-01-02-007</v>
      </c>
      <c r="C29" s="68" t="s">
        <v>23</v>
      </c>
      <c r="D29" s="69" t="s">
        <v>25</v>
      </c>
      <c r="E29" s="69" t="s">
        <v>25</v>
      </c>
      <c r="F29" s="69" t="s">
        <v>52</v>
      </c>
      <c r="G29" s="69" t="s">
        <v>44</v>
      </c>
      <c r="H29" s="69"/>
      <c r="I29" s="70"/>
      <c r="J29" s="71" t="s">
        <v>28</v>
      </c>
      <c r="K29" s="72" t="s">
        <v>29</v>
      </c>
      <c r="L29" s="73" t="s">
        <v>60</v>
      </c>
      <c r="M29" s="74">
        <v>580000000</v>
      </c>
      <c r="N29" s="74">
        <v>580000000</v>
      </c>
      <c r="O29" s="74">
        <v>89159600</v>
      </c>
      <c r="P29" s="74">
        <v>490840400</v>
      </c>
      <c r="Q29" s="76">
        <f t="shared" si="0"/>
        <v>0.15372344827586207</v>
      </c>
      <c r="R29" s="77">
        <v>89093800</v>
      </c>
      <c r="S29" s="76">
        <f t="shared" si="1"/>
        <v>0.15361</v>
      </c>
      <c r="T29" s="77">
        <v>89093800</v>
      </c>
      <c r="U29" s="76">
        <f t="shared" si="2"/>
        <v>0.15361</v>
      </c>
    </row>
    <row r="30" spans="1:21" ht="28.5" customHeight="1">
      <c r="A30" s="27" t="e">
        <f>+CONCATENATE(#REF!,"=",J30)</f>
        <v>#REF!</v>
      </c>
      <c r="B30" s="67" t="str">
        <f t="shared" si="5"/>
        <v>A-01-01-02-008</v>
      </c>
      <c r="C30" s="68" t="s">
        <v>23</v>
      </c>
      <c r="D30" s="69" t="s">
        <v>25</v>
      </c>
      <c r="E30" s="69" t="s">
        <v>25</v>
      </c>
      <c r="F30" s="69" t="s">
        <v>52</v>
      </c>
      <c r="G30" s="69" t="s">
        <v>46</v>
      </c>
      <c r="H30" s="69"/>
      <c r="I30" s="70"/>
      <c r="J30" s="71" t="s">
        <v>28</v>
      </c>
      <c r="K30" s="72" t="s">
        <v>29</v>
      </c>
      <c r="L30" s="73" t="s">
        <v>61</v>
      </c>
      <c r="M30" s="74">
        <v>580000000</v>
      </c>
      <c r="N30" s="74">
        <v>580000000</v>
      </c>
      <c r="O30" s="74">
        <v>89159600</v>
      </c>
      <c r="P30" s="74">
        <v>490840400</v>
      </c>
      <c r="Q30" s="76">
        <f t="shared" si="0"/>
        <v>0.15372344827586207</v>
      </c>
      <c r="R30" s="77">
        <v>89093800</v>
      </c>
      <c r="S30" s="76">
        <f t="shared" si="1"/>
        <v>0.15361</v>
      </c>
      <c r="T30" s="77">
        <v>89093800</v>
      </c>
      <c r="U30" s="76">
        <f t="shared" si="2"/>
        <v>0.15361</v>
      </c>
    </row>
    <row r="31" spans="1:21" ht="28.5" customHeight="1">
      <c r="A31" s="27" t="e">
        <f>+CONCATENATE(#REF!,"=",J31)</f>
        <v>#REF!</v>
      </c>
      <c r="B31" s="67" t="str">
        <f t="shared" si="5"/>
        <v>A-01-01-02-009</v>
      </c>
      <c r="C31" s="68" t="s">
        <v>23</v>
      </c>
      <c r="D31" s="69" t="s">
        <v>25</v>
      </c>
      <c r="E31" s="69" t="s">
        <v>25</v>
      </c>
      <c r="F31" s="69" t="s">
        <v>52</v>
      </c>
      <c r="G31" s="69" t="s">
        <v>48</v>
      </c>
      <c r="H31" s="69"/>
      <c r="I31" s="70"/>
      <c r="J31" s="71" t="s">
        <v>28</v>
      </c>
      <c r="K31" s="72" t="s">
        <v>29</v>
      </c>
      <c r="L31" s="73" t="s">
        <v>62</v>
      </c>
      <c r="M31" s="74">
        <v>1110000000</v>
      </c>
      <c r="N31" s="74">
        <v>1110000000</v>
      </c>
      <c r="O31" s="74">
        <v>178171100</v>
      </c>
      <c r="P31" s="74">
        <v>931828900</v>
      </c>
      <c r="Q31" s="76">
        <f t="shared" si="0"/>
        <v>0.1605145045045045</v>
      </c>
      <c r="R31" s="77">
        <v>178039700</v>
      </c>
      <c r="S31" s="76">
        <f t="shared" si="1"/>
        <v>0.16039612612612614</v>
      </c>
      <c r="T31" s="77">
        <v>178039700</v>
      </c>
      <c r="U31" s="76">
        <f t="shared" si="2"/>
        <v>0.16039612612612614</v>
      </c>
    </row>
    <row r="32" spans="1:21" ht="32.1" customHeight="1">
      <c r="A32" s="27" t="e">
        <f>+CONCATENATE(#REF!,"=",J32)</f>
        <v>#REF!</v>
      </c>
      <c r="B32" s="52" t="str">
        <f>CONCATENATE(C32,"-",D32,"-",E32,"-",F32)</f>
        <v>A-01-01-03</v>
      </c>
      <c r="C32" s="53" t="s">
        <v>23</v>
      </c>
      <c r="D32" s="54" t="s">
        <v>25</v>
      </c>
      <c r="E32" s="54" t="s">
        <v>25</v>
      </c>
      <c r="F32" s="54" t="s">
        <v>63</v>
      </c>
      <c r="G32" s="54"/>
      <c r="H32" s="54"/>
      <c r="I32" s="55"/>
      <c r="J32" s="56" t="s">
        <v>28</v>
      </c>
      <c r="K32" s="56" t="s">
        <v>29</v>
      </c>
      <c r="L32" s="52" t="s">
        <v>64</v>
      </c>
      <c r="M32" s="57">
        <f>+M33+M37+M38+M40+M41+M42+M39</f>
        <v>11543000000</v>
      </c>
      <c r="N32" s="57">
        <v>11543000000</v>
      </c>
      <c r="O32" s="57">
        <v>2294078578</v>
      </c>
      <c r="P32" s="57">
        <v>9248921422</v>
      </c>
      <c r="Q32" s="58">
        <f t="shared" si="0"/>
        <v>0.1987419715845101</v>
      </c>
      <c r="R32" s="57">
        <v>2294078578</v>
      </c>
      <c r="S32" s="58">
        <f t="shared" si="1"/>
        <v>0.1987419715845101</v>
      </c>
      <c r="T32" s="57">
        <v>2294078578</v>
      </c>
      <c r="U32" s="58">
        <f t="shared" si="2"/>
        <v>0.1987419715845101</v>
      </c>
    </row>
    <row r="33" spans="1:21" ht="32.1" customHeight="1">
      <c r="A33" s="27" t="e">
        <f>+CONCATENATE(#REF!,"=",J33)</f>
        <v>#REF!</v>
      </c>
      <c r="B33" s="60" t="str">
        <f>CONCATENATE(C33,"-",D33,"-",E33,"-",F33,"-",G33)</f>
        <v>A-01-01-03-001</v>
      </c>
      <c r="C33" s="61" t="s">
        <v>23</v>
      </c>
      <c r="D33" s="62" t="s">
        <v>25</v>
      </c>
      <c r="E33" s="62" t="s">
        <v>25</v>
      </c>
      <c r="F33" s="62" t="s">
        <v>63</v>
      </c>
      <c r="G33" s="62" t="s">
        <v>31</v>
      </c>
      <c r="H33" s="62"/>
      <c r="I33" s="63"/>
      <c r="J33" s="64" t="s">
        <v>28</v>
      </c>
      <c r="K33" s="64" t="s">
        <v>29</v>
      </c>
      <c r="L33" s="60" t="s">
        <v>65</v>
      </c>
      <c r="M33" s="65">
        <f>SUM(M34:M36)</f>
        <v>6100000000</v>
      </c>
      <c r="N33" s="65">
        <v>6100000000</v>
      </c>
      <c r="O33" s="65">
        <v>1186538294</v>
      </c>
      <c r="P33" s="65">
        <v>4913461706</v>
      </c>
      <c r="Q33" s="66">
        <f t="shared" si="0"/>
        <v>0.19451447442622952</v>
      </c>
      <c r="R33" s="65">
        <v>1186538294</v>
      </c>
      <c r="S33" s="66">
        <f t="shared" si="1"/>
        <v>0.19451447442622952</v>
      </c>
      <c r="T33" s="65">
        <v>1186538294</v>
      </c>
      <c r="U33" s="66">
        <f t="shared" si="2"/>
        <v>0.19451447442622952</v>
      </c>
    </row>
    <row r="34" spans="1:21" ht="28.5" customHeight="1">
      <c r="A34" s="27" t="e">
        <f>+CONCATENATE(#REF!,"=",J34)</f>
        <v>#REF!</v>
      </c>
      <c r="B34" s="67" t="str">
        <f t="shared" ref="B34:B36" si="6">CONCATENATE(C34,"-",D34,"-",E34,"-",F34,"-",G34,"-",H34)</f>
        <v>A-01-01-03-001-001</v>
      </c>
      <c r="C34" s="68" t="s">
        <v>23</v>
      </c>
      <c r="D34" s="69" t="s">
        <v>25</v>
      </c>
      <c r="E34" s="69" t="s">
        <v>25</v>
      </c>
      <c r="F34" s="69" t="s">
        <v>63</v>
      </c>
      <c r="G34" s="69" t="s">
        <v>31</v>
      </c>
      <c r="H34" s="69" t="s">
        <v>31</v>
      </c>
      <c r="I34" s="70"/>
      <c r="J34" s="71" t="s">
        <v>28</v>
      </c>
      <c r="K34" s="72" t="s">
        <v>29</v>
      </c>
      <c r="L34" s="73" t="s">
        <v>66</v>
      </c>
      <c r="M34" s="74">
        <v>4800000000</v>
      </c>
      <c r="N34" s="74">
        <v>4800000000</v>
      </c>
      <c r="O34" s="74">
        <v>724312294</v>
      </c>
      <c r="P34" s="74">
        <v>4075687706</v>
      </c>
      <c r="Q34" s="76">
        <f t="shared" si="0"/>
        <v>0.15089839458333335</v>
      </c>
      <c r="R34" s="77">
        <v>724312294</v>
      </c>
      <c r="S34" s="76">
        <f t="shared" si="1"/>
        <v>0.15089839458333335</v>
      </c>
      <c r="T34" s="77">
        <v>724312294</v>
      </c>
      <c r="U34" s="76">
        <f t="shared" si="2"/>
        <v>0.15089839458333335</v>
      </c>
    </row>
    <row r="35" spans="1:21" ht="28.5" customHeight="1">
      <c r="A35" s="27" t="e">
        <f>+CONCATENATE(#REF!,"=",J35)</f>
        <v>#REF!</v>
      </c>
      <c r="B35" s="67" t="str">
        <f t="shared" si="6"/>
        <v>A-01-01-03-001-002</v>
      </c>
      <c r="C35" s="68" t="s">
        <v>23</v>
      </c>
      <c r="D35" s="69" t="s">
        <v>25</v>
      </c>
      <c r="E35" s="69" t="s">
        <v>25</v>
      </c>
      <c r="F35" s="69" t="s">
        <v>63</v>
      </c>
      <c r="G35" s="69" t="s">
        <v>31</v>
      </c>
      <c r="H35" s="69" t="s">
        <v>34</v>
      </c>
      <c r="I35" s="70"/>
      <c r="J35" s="71" t="s">
        <v>28</v>
      </c>
      <c r="K35" s="72" t="s">
        <v>29</v>
      </c>
      <c r="L35" s="73" t="s">
        <v>67</v>
      </c>
      <c r="M35" s="74">
        <v>750000000</v>
      </c>
      <c r="N35" s="74">
        <v>750000000</v>
      </c>
      <c r="O35" s="74">
        <v>374583322</v>
      </c>
      <c r="P35" s="74">
        <v>375416678</v>
      </c>
      <c r="Q35" s="76">
        <f t="shared" si="0"/>
        <v>0.49944442933333333</v>
      </c>
      <c r="R35" s="77">
        <v>374583322</v>
      </c>
      <c r="S35" s="76">
        <f t="shared" si="1"/>
        <v>0.49944442933333333</v>
      </c>
      <c r="T35" s="77">
        <v>374583322</v>
      </c>
      <c r="U35" s="76">
        <f t="shared" si="2"/>
        <v>0.49944442933333333</v>
      </c>
    </row>
    <row r="36" spans="1:21" ht="28.5" customHeight="1">
      <c r="A36" s="27" t="e">
        <f>+CONCATENATE(#REF!,"=",J36)</f>
        <v>#REF!</v>
      </c>
      <c r="B36" s="78" t="str">
        <f t="shared" si="6"/>
        <v>A-01-01-03-001-003</v>
      </c>
      <c r="C36" s="79" t="s">
        <v>23</v>
      </c>
      <c r="D36" s="80" t="s">
        <v>25</v>
      </c>
      <c r="E36" s="80" t="s">
        <v>25</v>
      </c>
      <c r="F36" s="80" t="s">
        <v>63</v>
      </c>
      <c r="G36" s="80" t="s">
        <v>31</v>
      </c>
      <c r="H36" s="80" t="s">
        <v>36</v>
      </c>
      <c r="I36" s="81"/>
      <c r="J36" s="82" t="s">
        <v>28</v>
      </c>
      <c r="K36" s="83" t="s">
        <v>29</v>
      </c>
      <c r="L36" s="84" t="s">
        <v>68</v>
      </c>
      <c r="M36" s="85">
        <v>550000000</v>
      </c>
      <c r="N36" s="85">
        <v>550000000</v>
      </c>
      <c r="O36" s="85">
        <v>87642678</v>
      </c>
      <c r="P36" s="85">
        <v>462357322</v>
      </c>
      <c r="Q36" s="86">
        <f t="shared" si="0"/>
        <v>0.15935032363636364</v>
      </c>
      <c r="R36" s="87">
        <v>87642678</v>
      </c>
      <c r="S36" s="86">
        <f t="shared" si="1"/>
        <v>0.15935032363636364</v>
      </c>
      <c r="T36" s="87">
        <v>87642678</v>
      </c>
      <c r="U36" s="86">
        <f t="shared" si="2"/>
        <v>0.15935032363636364</v>
      </c>
    </row>
    <row r="37" spans="1:21" ht="28.5" customHeight="1">
      <c r="A37" s="27" t="e">
        <f>+CONCATENATE(#REF!,"=",J37)</f>
        <v>#REF!</v>
      </c>
      <c r="B37" s="67" t="str">
        <f>CONCATENATE(C37,"-",D37,"-",E37,"-",F37,"-",G37)</f>
        <v>A-01-01-03-002</v>
      </c>
      <c r="C37" s="68" t="s">
        <v>23</v>
      </c>
      <c r="D37" s="69" t="s">
        <v>25</v>
      </c>
      <c r="E37" s="69" t="s">
        <v>25</v>
      </c>
      <c r="F37" s="69" t="s">
        <v>63</v>
      </c>
      <c r="G37" s="69" t="s">
        <v>34</v>
      </c>
      <c r="H37" s="69"/>
      <c r="I37" s="70"/>
      <c r="J37" s="71" t="s">
        <v>28</v>
      </c>
      <c r="K37" s="72" t="s">
        <v>29</v>
      </c>
      <c r="L37" s="73" t="s">
        <v>69</v>
      </c>
      <c r="M37" s="74">
        <v>3296000000</v>
      </c>
      <c r="N37" s="74">
        <v>3296000000</v>
      </c>
      <c r="O37" s="74">
        <v>730340925</v>
      </c>
      <c r="P37" s="74">
        <v>2565659075</v>
      </c>
      <c r="Q37" s="76">
        <f t="shared" si="0"/>
        <v>0.22158401850728154</v>
      </c>
      <c r="R37" s="77">
        <v>730340925</v>
      </c>
      <c r="S37" s="76">
        <f t="shared" si="1"/>
        <v>0.22158401850728154</v>
      </c>
      <c r="T37" s="77">
        <v>730340925</v>
      </c>
      <c r="U37" s="76">
        <f t="shared" si="2"/>
        <v>0.22158401850728154</v>
      </c>
    </row>
    <row r="38" spans="1:21" ht="28.5" customHeight="1">
      <c r="A38" s="27" t="e">
        <f>+CONCATENATE(#REF!,"=",J38)</f>
        <v>#REF!</v>
      </c>
      <c r="B38" s="67" t="str">
        <f t="shared" ref="B38:B42" si="7">CONCATENATE(C38,"-",D38,"-",E38,"-",F38,"-",G38)</f>
        <v>A-01-01-03-005</v>
      </c>
      <c r="C38" s="68" t="s">
        <v>23</v>
      </c>
      <c r="D38" s="69" t="s">
        <v>25</v>
      </c>
      <c r="E38" s="69" t="s">
        <v>25</v>
      </c>
      <c r="F38" s="69" t="s">
        <v>63</v>
      </c>
      <c r="G38" s="69" t="s">
        <v>40</v>
      </c>
      <c r="H38" s="69"/>
      <c r="I38" s="70"/>
      <c r="J38" s="71" t="s">
        <v>28</v>
      </c>
      <c r="K38" s="72" t="s">
        <v>29</v>
      </c>
      <c r="L38" s="73" t="s">
        <v>70</v>
      </c>
      <c r="M38" s="74">
        <v>12000000</v>
      </c>
      <c r="N38" s="74">
        <v>12000000</v>
      </c>
      <c r="O38" s="74">
        <v>2548457</v>
      </c>
      <c r="P38" s="74">
        <v>9451543</v>
      </c>
      <c r="Q38" s="76">
        <f t="shared" si="0"/>
        <v>0.21237141666666667</v>
      </c>
      <c r="R38" s="77">
        <v>2548457</v>
      </c>
      <c r="S38" s="76">
        <f t="shared" si="1"/>
        <v>0.21237141666666667</v>
      </c>
      <c r="T38" s="77">
        <v>2548457</v>
      </c>
      <c r="U38" s="76">
        <f t="shared" si="2"/>
        <v>0.21237141666666667</v>
      </c>
    </row>
    <row r="39" spans="1:21" ht="28.5" customHeight="1">
      <c r="A39" s="27" t="e">
        <f>+CONCATENATE(#REF!,"=",J39)</f>
        <v>#REF!</v>
      </c>
      <c r="B39" s="67" t="str">
        <f t="shared" si="7"/>
        <v>A-01-01-03-007</v>
      </c>
      <c r="C39" s="68" t="s">
        <v>23</v>
      </c>
      <c r="D39" s="69" t="s">
        <v>25</v>
      </c>
      <c r="E39" s="69" t="s">
        <v>25</v>
      </c>
      <c r="F39" s="69" t="s">
        <v>63</v>
      </c>
      <c r="G39" s="69" t="s">
        <v>44</v>
      </c>
      <c r="H39" s="69"/>
      <c r="I39" s="70"/>
      <c r="J39" s="71" t="s">
        <v>28</v>
      </c>
      <c r="K39" s="72" t="s">
        <v>29</v>
      </c>
      <c r="L39" s="73" t="s">
        <v>71</v>
      </c>
      <c r="M39" s="74">
        <v>85000000</v>
      </c>
      <c r="N39" s="74">
        <v>85000000</v>
      </c>
      <c r="O39" s="74">
        <v>17224789</v>
      </c>
      <c r="P39" s="74">
        <v>67775211</v>
      </c>
      <c r="Q39" s="76">
        <f t="shared" si="0"/>
        <v>0.20264457647058823</v>
      </c>
      <c r="R39" s="77">
        <v>17224789</v>
      </c>
      <c r="S39" s="76">
        <f t="shared" si="1"/>
        <v>0.20264457647058823</v>
      </c>
      <c r="T39" s="77">
        <v>17224789</v>
      </c>
      <c r="U39" s="76">
        <f t="shared" si="2"/>
        <v>0.20264457647058823</v>
      </c>
    </row>
    <row r="40" spans="1:21" ht="28.5" customHeight="1">
      <c r="A40" s="27" t="e">
        <f>+CONCATENATE(#REF!,"=",J40)</f>
        <v>#REF!</v>
      </c>
      <c r="B40" s="67" t="str">
        <f t="shared" si="7"/>
        <v>A-01-01-03-013</v>
      </c>
      <c r="C40" s="68" t="s">
        <v>23</v>
      </c>
      <c r="D40" s="69" t="s">
        <v>25</v>
      </c>
      <c r="E40" s="69" t="s">
        <v>25</v>
      </c>
      <c r="F40" s="69" t="s">
        <v>63</v>
      </c>
      <c r="G40" s="69" t="s">
        <v>72</v>
      </c>
      <c r="H40" s="69"/>
      <c r="I40" s="70"/>
      <c r="J40" s="71" t="s">
        <v>28</v>
      </c>
      <c r="K40" s="72" t="s">
        <v>29</v>
      </c>
      <c r="L40" s="73" t="s">
        <v>73</v>
      </c>
      <c r="M40" s="74">
        <v>50000000</v>
      </c>
      <c r="N40" s="74">
        <v>50000000</v>
      </c>
      <c r="O40" s="74">
        <v>3388000</v>
      </c>
      <c r="P40" s="74">
        <v>46612000</v>
      </c>
      <c r="Q40" s="76">
        <f t="shared" si="0"/>
        <v>6.7760000000000001E-2</v>
      </c>
      <c r="R40" s="77">
        <v>3388000</v>
      </c>
      <c r="S40" s="76">
        <f t="shared" si="1"/>
        <v>6.7760000000000001E-2</v>
      </c>
      <c r="T40" s="77">
        <v>3388000</v>
      </c>
      <c r="U40" s="76">
        <f t="shared" si="2"/>
        <v>6.7760000000000001E-2</v>
      </c>
    </row>
    <row r="41" spans="1:21" ht="28.5" customHeight="1">
      <c r="A41" s="27" t="e">
        <f>+CONCATENATE(#REF!,"=",J41)</f>
        <v>#REF!</v>
      </c>
      <c r="B41" s="67" t="str">
        <f t="shared" si="7"/>
        <v>A-01-01-03-016</v>
      </c>
      <c r="C41" s="68" t="s">
        <v>23</v>
      </c>
      <c r="D41" s="69" t="s">
        <v>25</v>
      </c>
      <c r="E41" s="69" t="s">
        <v>25</v>
      </c>
      <c r="F41" s="69" t="s">
        <v>63</v>
      </c>
      <c r="G41" s="69" t="s">
        <v>74</v>
      </c>
      <c r="H41" s="69"/>
      <c r="I41" s="70"/>
      <c r="J41" s="71" t="s">
        <v>28</v>
      </c>
      <c r="K41" s="72" t="s">
        <v>29</v>
      </c>
      <c r="L41" s="73" t="s">
        <v>75</v>
      </c>
      <c r="M41" s="74">
        <v>1200000000</v>
      </c>
      <c r="N41" s="74">
        <v>1200000000</v>
      </c>
      <c r="O41" s="74">
        <v>324567789</v>
      </c>
      <c r="P41" s="74">
        <v>875432211</v>
      </c>
      <c r="Q41" s="76">
        <f t="shared" si="0"/>
        <v>0.27047315750000001</v>
      </c>
      <c r="R41" s="77">
        <v>324567789</v>
      </c>
      <c r="S41" s="76">
        <f t="shared" si="1"/>
        <v>0.27047315750000001</v>
      </c>
      <c r="T41" s="77">
        <v>324567789</v>
      </c>
      <c r="U41" s="76">
        <f t="shared" si="2"/>
        <v>0.27047315750000001</v>
      </c>
    </row>
    <row r="42" spans="1:21" ht="28.5" customHeight="1">
      <c r="A42" s="27" t="e">
        <f>+CONCATENATE(#REF!,"=",J42)</f>
        <v>#REF!</v>
      </c>
      <c r="B42" s="67" t="str">
        <f t="shared" si="7"/>
        <v>A-01-01-03-030</v>
      </c>
      <c r="C42" s="68" t="s">
        <v>23</v>
      </c>
      <c r="D42" s="69" t="s">
        <v>25</v>
      </c>
      <c r="E42" s="69" t="s">
        <v>25</v>
      </c>
      <c r="F42" s="69" t="s">
        <v>63</v>
      </c>
      <c r="G42" s="69" t="s">
        <v>76</v>
      </c>
      <c r="H42" s="69"/>
      <c r="I42" s="70"/>
      <c r="J42" s="71" t="s">
        <v>28</v>
      </c>
      <c r="K42" s="72" t="s">
        <v>29</v>
      </c>
      <c r="L42" s="73" t="s">
        <v>77</v>
      </c>
      <c r="M42" s="74">
        <v>800000000</v>
      </c>
      <c r="N42" s="74">
        <v>800000000</v>
      </c>
      <c r="O42" s="74">
        <v>29470324</v>
      </c>
      <c r="P42" s="74">
        <v>770529676</v>
      </c>
      <c r="Q42" s="76">
        <f t="shared" si="0"/>
        <v>3.6837904999999997E-2</v>
      </c>
      <c r="R42" s="77">
        <v>29470324</v>
      </c>
      <c r="S42" s="76">
        <f t="shared" si="1"/>
        <v>3.6837904999999997E-2</v>
      </c>
      <c r="T42" s="77">
        <v>29470324</v>
      </c>
      <c r="U42" s="76">
        <f t="shared" si="2"/>
        <v>3.6837904999999997E-2</v>
      </c>
    </row>
    <row r="43" spans="1:21" ht="32.1" customHeight="1">
      <c r="A43" s="27" t="e">
        <f>+CONCATENATE(#REF!,"=",J43)</f>
        <v>#REF!</v>
      </c>
      <c r="B43" s="36" t="str">
        <f>CONCATENATE(C43,"-",D43)</f>
        <v>A-02</v>
      </c>
      <c r="C43" s="37" t="s">
        <v>23</v>
      </c>
      <c r="D43" s="38" t="s">
        <v>52</v>
      </c>
      <c r="E43" s="38"/>
      <c r="F43" s="38"/>
      <c r="G43" s="38"/>
      <c r="H43" s="38"/>
      <c r="I43" s="39"/>
      <c r="J43" s="40"/>
      <c r="K43" s="40"/>
      <c r="L43" s="36" t="s">
        <v>78</v>
      </c>
      <c r="M43" s="41">
        <f t="shared" ref="M43" si="8">+M51+M44</f>
        <v>48775000000</v>
      </c>
      <c r="N43" s="41">
        <v>48775000000</v>
      </c>
      <c r="O43" s="41">
        <v>27204242128.470001</v>
      </c>
      <c r="P43" s="41">
        <v>21570757871.529999</v>
      </c>
      <c r="Q43" s="42">
        <f t="shared" si="0"/>
        <v>0.55774971047606359</v>
      </c>
      <c r="R43" s="43">
        <v>6681752704.6700001</v>
      </c>
      <c r="S43" s="42">
        <f t="shared" si="1"/>
        <v>0.13699134197170681</v>
      </c>
      <c r="T43" s="43">
        <v>5503845622.4299994</v>
      </c>
      <c r="U43" s="42">
        <f t="shared" si="2"/>
        <v>0.11284152993193233</v>
      </c>
    </row>
    <row r="44" spans="1:21" ht="32.1" customHeight="1">
      <c r="A44" s="27" t="e">
        <f>+CONCATENATE(#REF!,"=",J44)</f>
        <v>#REF!</v>
      </c>
      <c r="B44" s="44" t="str">
        <f>CONCATENATE(C44,"-",D44,"-",E44)</f>
        <v>A-02-01</v>
      </c>
      <c r="C44" s="45" t="s">
        <v>23</v>
      </c>
      <c r="D44" s="46" t="s">
        <v>52</v>
      </c>
      <c r="E44" s="46" t="s">
        <v>25</v>
      </c>
      <c r="F44" s="46"/>
      <c r="G44" s="46"/>
      <c r="H44" s="46"/>
      <c r="I44" s="47"/>
      <c r="J44" s="48"/>
      <c r="K44" s="48"/>
      <c r="L44" s="44" t="s">
        <v>79</v>
      </c>
      <c r="M44" s="49">
        <f>+M45</f>
        <v>2530969605</v>
      </c>
      <c r="N44" s="49">
        <v>2530969605</v>
      </c>
      <c r="O44" s="49">
        <v>0</v>
      </c>
      <c r="P44" s="49">
        <v>2530969605</v>
      </c>
      <c r="Q44" s="50">
        <f t="shared" si="0"/>
        <v>0</v>
      </c>
      <c r="R44" s="51">
        <v>0</v>
      </c>
      <c r="S44" s="50">
        <f t="shared" si="1"/>
        <v>0</v>
      </c>
      <c r="T44" s="51">
        <v>0</v>
      </c>
      <c r="U44" s="50">
        <f t="shared" si="2"/>
        <v>0</v>
      </c>
    </row>
    <row r="45" spans="1:21" ht="32.1" customHeight="1">
      <c r="A45" s="27" t="e">
        <f>+CONCATENATE(#REF!,"=",J45)</f>
        <v>#REF!</v>
      </c>
      <c r="B45" s="52" t="str">
        <f>CONCATENATE(C45,"-",D45,"-",E45,"-",F45)</f>
        <v>A-02-01-01</v>
      </c>
      <c r="C45" s="53" t="s">
        <v>23</v>
      </c>
      <c r="D45" s="54" t="s">
        <v>52</v>
      </c>
      <c r="E45" s="54" t="s">
        <v>25</v>
      </c>
      <c r="F45" s="54" t="s">
        <v>25</v>
      </c>
      <c r="G45" s="54"/>
      <c r="H45" s="54"/>
      <c r="I45" s="55"/>
      <c r="J45" s="56" t="s">
        <v>28</v>
      </c>
      <c r="K45" s="56" t="s">
        <v>29</v>
      </c>
      <c r="L45" s="52" t="s">
        <v>80</v>
      </c>
      <c r="M45" s="57">
        <f>+M46</f>
        <v>2530969605</v>
      </c>
      <c r="N45" s="57">
        <v>2530969605</v>
      </c>
      <c r="O45" s="57">
        <v>0</v>
      </c>
      <c r="P45" s="57">
        <v>2530969605</v>
      </c>
      <c r="Q45" s="58">
        <f t="shared" si="0"/>
        <v>0</v>
      </c>
      <c r="R45" s="59">
        <v>0</v>
      </c>
      <c r="S45" s="58">
        <f t="shared" si="1"/>
        <v>0</v>
      </c>
      <c r="T45" s="59">
        <v>0</v>
      </c>
      <c r="U45" s="58">
        <f t="shared" si="2"/>
        <v>0</v>
      </c>
    </row>
    <row r="46" spans="1:21" ht="32.1" customHeight="1">
      <c r="A46" s="27" t="e">
        <f>+CONCATENATE(#REF!,"=",J46)</f>
        <v>#REF!</v>
      </c>
      <c r="B46" s="60" t="str">
        <f>CONCATENATE(C46,"-",D46,"-",E46,"-",F46,"-",G46)</f>
        <v>A-02-01-01-004</v>
      </c>
      <c r="C46" s="61" t="s">
        <v>23</v>
      </c>
      <c r="D46" s="62" t="s">
        <v>52</v>
      </c>
      <c r="E46" s="62" t="s">
        <v>25</v>
      </c>
      <c r="F46" s="62" t="s">
        <v>25</v>
      </c>
      <c r="G46" s="62" t="s">
        <v>38</v>
      </c>
      <c r="H46" s="62"/>
      <c r="I46" s="63"/>
      <c r="J46" s="64" t="s">
        <v>28</v>
      </c>
      <c r="K46" s="64" t="s">
        <v>29</v>
      </c>
      <c r="L46" s="60" t="s">
        <v>81</v>
      </c>
      <c r="M46" s="65">
        <f>SUM(M47:M50)</f>
        <v>2530969605</v>
      </c>
      <c r="N46" s="65">
        <v>2530969605</v>
      </c>
      <c r="O46" s="65">
        <v>0</v>
      </c>
      <c r="P46" s="65">
        <v>2530969605</v>
      </c>
      <c r="Q46" s="66">
        <f t="shared" si="0"/>
        <v>0</v>
      </c>
      <c r="R46" s="65">
        <v>0</v>
      </c>
      <c r="S46" s="66">
        <f t="shared" si="1"/>
        <v>0</v>
      </c>
      <c r="T46" s="65">
        <v>0</v>
      </c>
      <c r="U46" s="66">
        <f t="shared" si="2"/>
        <v>0</v>
      </c>
    </row>
    <row r="47" spans="1:21" ht="28.5" customHeight="1">
      <c r="A47" s="27" t="e">
        <f>+CONCATENATE(#REF!,"=",J47)</f>
        <v>#REF!</v>
      </c>
      <c r="B47" s="67" t="str">
        <f t="shared" ref="B47:B50" si="9">CONCATENATE(C47,"-",D47,"-",E47,"-",F47,"-",G47,"-",H47)</f>
        <v>A-02-01-01-004-005</v>
      </c>
      <c r="C47" s="68" t="s">
        <v>23</v>
      </c>
      <c r="D47" s="69" t="s">
        <v>52</v>
      </c>
      <c r="E47" s="69" t="s">
        <v>25</v>
      </c>
      <c r="F47" s="69" t="s">
        <v>25</v>
      </c>
      <c r="G47" s="69" t="s">
        <v>38</v>
      </c>
      <c r="H47" s="88" t="s">
        <v>40</v>
      </c>
      <c r="I47" s="70"/>
      <c r="J47" s="71">
        <v>10</v>
      </c>
      <c r="K47" s="72" t="s">
        <v>29</v>
      </c>
      <c r="L47" s="73" t="s">
        <v>82</v>
      </c>
      <c r="M47" s="74">
        <v>1020969605</v>
      </c>
      <c r="N47" s="74">
        <v>1020969605</v>
      </c>
      <c r="O47" s="74">
        <v>0</v>
      </c>
      <c r="P47" s="74">
        <v>1020969605</v>
      </c>
      <c r="Q47" s="76">
        <f t="shared" si="0"/>
        <v>0</v>
      </c>
      <c r="R47" s="77">
        <v>0</v>
      </c>
      <c r="S47" s="76">
        <f t="shared" si="1"/>
        <v>0</v>
      </c>
      <c r="T47" s="77">
        <v>0</v>
      </c>
      <c r="U47" s="76">
        <f t="shared" si="2"/>
        <v>0</v>
      </c>
    </row>
    <row r="48" spans="1:21" ht="28.5" customHeight="1">
      <c r="A48" s="27" t="e">
        <f>+CONCATENATE(#REF!,"=",J48)</f>
        <v>#REF!</v>
      </c>
      <c r="B48" s="67" t="str">
        <f t="shared" si="9"/>
        <v>A-02-01-01-004-006</v>
      </c>
      <c r="C48" s="68" t="s">
        <v>23</v>
      </c>
      <c r="D48" s="69" t="s">
        <v>52</v>
      </c>
      <c r="E48" s="69" t="s">
        <v>25</v>
      </c>
      <c r="F48" s="69" t="s">
        <v>25</v>
      </c>
      <c r="G48" s="69" t="s">
        <v>38</v>
      </c>
      <c r="H48" s="88" t="s">
        <v>42</v>
      </c>
      <c r="I48" s="70"/>
      <c r="J48" s="71">
        <v>10</v>
      </c>
      <c r="K48" s="72" t="s">
        <v>29</v>
      </c>
      <c r="L48" s="73" t="s">
        <v>83</v>
      </c>
      <c r="M48" s="74">
        <v>410000000</v>
      </c>
      <c r="N48" s="74">
        <v>410000000</v>
      </c>
      <c r="O48" s="74">
        <v>0</v>
      </c>
      <c r="P48" s="74">
        <v>410000000</v>
      </c>
      <c r="Q48" s="76">
        <f t="shared" si="0"/>
        <v>0</v>
      </c>
      <c r="R48" s="77">
        <v>0</v>
      </c>
      <c r="S48" s="76">
        <f t="shared" si="1"/>
        <v>0</v>
      </c>
      <c r="T48" s="77">
        <v>0</v>
      </c>
      <c r="U48" s="76">
        <f t="shared" si="2"/>
        <v>0</v>
      </c>
    </row>
    <row r="49" spans="1:21" ht="28.5" customHeight="1">
      <c r="A49" s="27" t="e">
        <f>+CONCATENATE(#REF!,"=",J49)</f>
        <v>#REF!</v>
      </c>
      <c r="B49" s="67" t="str">
        <f t="shared" si="9"/>
        <v>A-02-01-01-004-007</v>
      </c>
      <c r="C49" s="68" t="s">
        <v>23</v>
      </c>
      <c r="D49" s="69" t="s">
        <v>52</v>
      </c>
      <c r="E49" s="69" t="s">
        <v>25</v>
      </c>
      <c r="F49" s="69" t="s">
        <v>25</v>
      </c>
      <c r="G49" s="69" t="s">
        <v>38</v>
      </c>
      <c r="H49" s="88" t="s">
        <v>44</v>
      </c>
      <c r="I49" s="70"/>
      <c r="J49" s="71">
        <v>10</v>
      </c>
      <c r="K49" s="72" t="s">
        <v>29</v>
      </c>
      <c r="L49" s="73" t="s">
        <v>84</v>
      </c>
      <c r="M49" s="74">
        <v>100000000</v>
      </c>
      <c r="N49" s="74">
        <v>100000000</v>
      </c>
      <c r="O49" s="74">
        <v>0</v>
      </c>
      <c r="P49" s="74">
        <v>100000000</v>
      </c>
      <c r="Q49" s="76">
        <f t="shared" si="0"/>
        <v>0</v>
      </c>
      <c r="R49" s="77">
        <v>0</v>
      </c>
      <c r="S49" s="76">
        <f t="shared" si="1"/>
        <v>0</v>
      </c>
      <c r="T49" s="77">
        <v>0</v>
      </c>
      <c r="U49" s="76">
        <f t="shared" si="2"/>
        <v>0</v>
      </c>
    </row>
    <row r="50" spans="1:21" ht="28.5" customHeight="1">
      <c r="A50" s="27" t="e">
        <f>+CONCATENATE(#REF!,"=",J50)</f>
        <v>#REF!</v>
      </c>
      <c r="B50" s="67" t="str">
        <f t="shared" si="9"/>
        <v>A-02-01-01-004-009</v>
      </c>
      <c r="C50" s="68" t="s">
        <v>23</v>
      </c>
      <c r="D50" s="69" t="s">
        <v>52</v>
      </c>
      <c r="E50" s="69" t="s">
        <v>25</v>
      </c>
      <c r="F50" s="69" t="s">
        <v>25</v>
      </c>
      <c r="G50" s="69" t="s">
        <v>38</v>
      </c>
      <c r="H50" s="88" t="s">
        <v>48</v>
      </c>
      <c r="I50" s="70"/>
      <c r="J50" s="71">
        <v>10</v>
      </c>
      <c r="K50" s="72" t="s">
        <v>29</v>
      </c>
      <c r="L50" s="73" t="s">
        <v>85</v>
      </c>
      <c r="M50" s="74">
        <v>1000000000</v>
      </c>
      <c r="N50" s="74">
        <v>1000000000</v>
      </c>
      <c r="O50" s="74">
        <v>0</v>
      </c>
      <c r="P50" s="74">
        <v>1000000000</v>
      </c>
      <c r="Q50" s="76">
        <f t="shared" si="0"/>
        <v>0</v>
      </c>
      <c r="R50" s="77">
        <v>0</v>
      </c>
      <c r="S50" s="76">
        <f t="shared" si="1"/>
        <v>0</v>
      </c>
      <c r="T50" s="77">
        <v>0</v>
      </c>
      <c r="U50" s="76">
        <f t="shared" si="2"/>
        <v>0</v>
      </c>
    </row>
    <row r="51" spans="1:21" ht="32.1" customHeight="1">
      <c r="A51" s="27" t="e">
        <f>+CONCATENATE(#REF!,"=",J51)</f>
        <v>#REF!</v>
      </c>
      <c r="B51" s="44" t="str">
        <f>CONCATENATE(C51,"-",D51,"-",E51)</f>
        <v>A-02-02</v>
      </c>
      <c r="C51" s="45" t="s">
        <v>23</v>
      </c>
      <c r="D51" s="46" t="s">
        <v>52</v>
      </c>
      <c r="E51" s="46" t="s">
        <v>52</v>
      </c>
      <c r="F51" s="46"/>
      <c r="G51" s="46"/>
      <c r="H51" s="46"/>
      <c r="I51" s="47"/>
      <c r="J51" s="48"/>
      <c r="K51" s="48"/>
      <c r="L51" s="44" t="s">
        <v>86</v>
      </c>
      <c r="M51" s="49">
        <f t="shared" ref="M51" si="10">+M52+M69</f>
        <v>46244030395</v>
      </c>
      <c r="N51" s="49">
        <v>46244030395</v>
      </c>
      <c r="O51" s="49">
        <v>27204242128.470001</v>
      </c>
      <c r="P51" s="49">
        <v>19039788266.529999</v>
      </c>
      <c r="Q51" s="50">
        <f t="shared" si="0"/>
        <v>0.58827576005164506</v>
      </c>
      <c r="R51" s="51">
        <v>6681752704.6700001</v>
      </c>
      <c r="S51" s="50">
        <f t="shared" si="1"/>
        <v>0.1444889783091321</v>
      </c>
      <c r="T51" s="51">
        <v>5503845622.4299994</v>
      </c>
      <c r="U51" s="50">
        <f t="shared" si="2"/>
        <v>0.11901742939398047</v>
      </c>
    </row>
    <row r="52" spans="1:21" ht="32.1" customHeight="1">
      <c r="A52" s="27" t="e">
        <f>+CONCATENATE(#REF!,"=",J52)</f>
        <v>#REF!</v>
      </c>
      <c r="B52" s="52" t="str">
        <f>CONCATENATE(C52,"-",D52,"-",E52,"-",F52)</f>
        <v>A-02-02-01</v>
      </c>
      <c r="C52" s="53" t="s">
        <v>23</v>
      </c>
      <c r="D52" s="54" t="s">
        <v>52</v>
      </c>
      <c r="E52" s="54" t="s">
        <v>52</v>
      </c>
      <c r="F52" s="54" t="s">
        <v>25</v>
      </c>
      <c r="G52" s="54"/>
      <c r="H52" s="54"/>
      <c r="I52" s="55"/>
      <c r="J52" s="56" t="s">
        <v>28</v>
      </c>
      <c r="K52" s="56" t="s">
        <v>29</v>
      </c>
      <c r="L52" s="52" t="s">
        <v>87</v>
      </c>
      <c r="M52" s="57">
        <f t="shared" ref="M52" si="11">+M53+M56+M58+M64</f>
        <v>2054819469</v>
      </c>
      <c r="N52" s="57">
        <v>2054819469</v>
      </c>
      <c r="O52" s="57">
        <v>47819468</v>
      </c>
      <c r="P52" s="57">
        <v>2007000001</v>
      </c>
      <c r="Q52" s="58">
        <f t="shared" si="0"/>
        <v>2.3271858536201166E-2</v>
      </c>
      <c r="R52" s="59">
        <v>16045169.34</v>
      </c>
      <c r="S52" s="58">
        <f t="shared" si="1"/>
        <v>7.8085542706136388E-3</v>
      </c>
      <c r="T52" s="59">
        <v>16045169.34</v>
      </c>
      <c r="U52" s="58">
        <f t="shared" si="2"/>
        <v>7.8085542706136388E-3</v>
      </c>
    </row>
    <row r="53" spans="1:21" ht="32.1" customHeight="1">
      <c r="A53" s="27" t="e">
        <f>+CONCATENATE(#REF!,"=",J53)</f>
        <v>#REF!</v>
      </c>
      <c r="B53" s="60" t="str">
        <f>CONCATENATE(C53,"-",D53,"-",E53,"-",F53,"-",G53)</f>
        <v>A-02-02-01-001</v>
      </c>
      <c r="C53" s="61" t="s">
        <v>23</v>
      </c>
      <c r="D53" s="62" t="s">
        <v>52</v>
      </c>
      <c r="E53" s="62" t="s">
        <v>52</v>
      </c>
      <c r="F53" s="62" t="s">
        <v>25</v>
      </c>
      <c r="G53" s="62" t="s">
        <v>31</v>
      </c>
      <c r="H53" s="62"/>
      <c r="I53" s="63"/>
      <c r="J53" s="64" t="s">
        <v>28</v>
      </c>
      <c r="K53" s="64" t="s">
        <v>29</v>
      </c>
      <c r="L53" s="60" t="s">
        <v>88</v>
      </c>
      <c r="M53" s="65">
        <f>SUM(M54:M55)</f>
        <v>35000000</v>
      </c>
      <c r="N53" s="65">
        <v>35000000</v>
      </c>
      <c r="O53" s="65">
        <v>0</v>
      </c>
      <c r="P53" s="65">
        <v>35000000</v>
      </c>
      <c r="Q53" s="66">
        <f t="shared" si="0"/>
        <v>0</v>
      </c>
      <c r="R53" s="65">
        <v>0</v>
      </c>
      <c r="S53" s="66">
        <f t="shared" si="1"/>
        <v>0</v>
      </c>
      <c r="T53" s="65">
        <v>0</v>
      </c>
      <c r="U53" s="66">
        <f t="shared" si="2"/>
        <v>0</v>
      </c>
    </row>
    <row r="54" spans="1:21" ht="27.75" customHeight="1">
      <c r="A54" s="27" t="e">
        <f>+CONCATENATE(#REF!,"=",J54)</f>
        <v>#REF!</v>
      </c>
      <c r="B54" s="67" t="str">
        <f t="shared" ref="B54:B68" si="12">CONCATENATE(C54,"-",D54,"-",E54,"-",F54,"-",G54,"-",H54)</f>
        <v>A-02-02-01-001-005</v>
      </c>
      <c r="C54" s="68" t="s">
        <v>23</v>
      </c>
      <c r="D54" s="69" t="s">
        <v>52</v>
      </c>
      <c r="E54" s="69" t="s">
        <v>52</v>
      </c>
      <c r="F54" s="69" t="s">
        <v>25</v>
      </c>
      <c r="G54" s="69" t="s">
        <v>31</v>
      </c>
      <c r="H54" s="69" t="s">
        <v>40</v>
      </c>
      <c r="I54" s="70"/>
      <c r="J54" s="71">
        <v>10</v>
      </c>
      <c r="K54" s="72" t="s">
        <v>29</v>
      </c>
      <c r="L54" s="73" t="s">
        <v>89</v>
      </c>
      <c r="M54" s="74">
        <v>15000000</v>
      </c>
      <c r="N54" s="74">
        <v>15000000</v>
      </c>
      <c r="O54" s="74">
        <v>0</v>
      </c>
      <c r="P54" s="74">
        <v>15000000</v>
      </c>
      <c r="Q54" s="76">
        <f t="shared" si="0"/>
        <v>0</v>
      </c>
      <c r="R54" s="77">
        <v>0</v>
      </c>
      <c r="S54" s="76">
        <f t="shared" si="1"/>
        <v>0</v>
      </c>
      <c r="T54" s="77">
        <v>0</v>
      </c>
      <c r="U54" s="76">
        <f t="shared" si="2"/>
        <v>0</v>
      </c>
    </row>
    <row r="55" spans="1:21" ht="27.75" customHeight="1">
      <c r="A55" s="27" t="e">
        <f>+CONCATENATE(#REF!,"=",J55)</f>
        <v>#REF!</v>
      </c>
      <c r="B55" s="67" t="str">
        <f t="shared" si="12"/>
        <v>A-02-02-01-001-007</v>
      </c>
      <c r="C55" s="68" t="s">
        <v>23</v>
      </c>
      <c r="D55" s="69" t="s">
        <v>52</v>
      </c>
      <c r="E55" s="69" t="s">
        <v>52</v>
      </c>
      <c r="F55" s="69" t="s">
        <v>25</v>
      </c>
      <c r="G55" s="69" t="s">
        <v>31</v>
      </c>
      <c r="H55" s="69" t="s">
        <v>44</v>
      </c>
      <c r="I55" s="70"/>
      <c r="J55" s="71">
        <v>10</v>
      </c>
      <c r="K55" s="72" t="s">
        <v>29</v>
      </c>
      <c r="L55" s="73" t="s">
        <v>90</v>
      </c>
      <c r="M55" s="74">
        <v>20000000</v>
      </c>
      <c r="N55" s="74">
        <v>20000000</v>
      </c>
      <c r="O55" s="74">
        <v>0</v>
      </c>
      <c r="P55" s="74">
        <v>20000000</v>
      </c>
      <c r="Q55" s="76">
        <f t="shared" si="0"/>
        <v>0</v>
      </c>
      <c r="R55" s="77">
        <v>0</v>
      </c>
      <c r="S55" s="76">
        <f t="shared" si="1"/>
        <v>0</v>
      </c>
      <c r="T55" s="77">
        <v>0</v>
      </c>
      <c r="U55" s="76">
        <f t="shared" si="2"/>
        <v>0</v>
      </c>
    </row>
    <row r="56" spans="1:21" ht="32.1" customHeight="1">
      <c r="A56" s="27" t="e">
        <f>+CONCATENATE(#REF!,"=",J56)</f>
        <v>#REF!</v>
      </c>
      <c r="B56" s="60" t="str">
        <f>CONCATENATE(C56,"-",D56,"-",E56,"-",F56,"-",G56)</f>
        <v>A-02-02-01-002</v>
      </c>
      <c r="C56" s="61" t="s">
        <v>23</v>
      </c>
      <c r="D56" s="62" t="s">
        <v>52</v>
      </c>
      <c r="E56" s="62" t="s">
        <v>52</v>
      </c>
      <c r="F56" s="62" t="s">
        <v>25</v>
      </c>
      <c r="G56" s="62" t="s">
        <v>34</v>
      </c>
      <c r="H56" s="62"/>
      <c r="I56" s="63"/>
      <c r="J56" s="64" t="s">
        <v>28</v>
      </c>
      <c r="K56" s="64" t="s">
        <v>29</v>
      </c>
      <c r="L56" s="60" t="s">
        <v>91</v>
      </c>
      <c r="M56" s="65">
        <f t="shared" ref="M56" si="13">SUM(M57:M57)</f>
        <v>145000000</v>
      </c>
      <c r="N56" s="65">
        <v>145000000</v>
      </c>
      <c r="O56" s="65">
        <v>0</v>
      </c>
      <c r="P56" s="65">
        <v>145000000</v>
      </c>
      <c r="Q56" s="66">
        <f t="shared" si="0"/>
        <v>0</v>
      </c>
      <c r="R56" s="65">
        <v>0</v>
      </c>
      <c r="S56" s="66">
        <f t="shared" si="1"/>
        <v>0</v>
      </c>
      <c r="T56" s="65">
        <v>0</v>
      </c>
      <c r="U56" s="66">
        <f t="shared" si="2"/>
        <v>0</v>
      </c>
    </row>
    <row r="57" spans="1:21" ht="27.75" customHeight="1">
      <c r="A57" s="27" t="e">
        <f>+CONCATENATE(#REF!,"=",J57)</f>
        <v>#REF!</v>
      </c>
      <c r="B57" s="67" t="str">
        <f t="shared" si="12"/>
        <v>A-02-02-01-002-008</v>
      </c>
      <c r="C57" s="68" t="s">
        <v>23</v>
      </c>
      <c r="D57" s="69" t="s">
        <v>52</v>
      </c>
      <c r="E57" s="69" t="s">
        <v>52</v>
      </c>
      <c r="F57" s="69" t="s">
        <v>25</v>
      </c>
      <c r="G57" s="69" t="s">
        <v>34</v>
      </c>
      <c r="H57" s="69" t="s">
        <v>46</v>
      </c>
      <c r="I57" s="70"/>
      <c r="J57" s="71">
        <v>10</v>
      </c>
      <c r="K57" s="72" t="s">
        <v>29</v>
      </c>
      <c r="L57" s="73" t="s">
        <v>92</v>
      </c>
      <c r="M57" s="74">
        <v>145000000</v>
      </c>
      <c r="N57" s="74">
        <v>145000000</v>
      </c>
      <c r="O57" s="74">
        <v>0</v>
      </c>
      <c r="P57" s="74">
        <v>145000000</v>
      </c>
      <c r="Q57" s="76">
        <f t="shared" si="0"/>
        <v>0</v>
      </c>
      <c r="R57" s="77">
        <v>0</v>
      </c>
      <c r="S57" s="76">
        <f t="shared" si="1"/>
        <v>0</v>
      </c>
      <c r="T57" s="77">
        <v>0</v>
      </c>
      <c r="U57" s="76">
        <f t="shared" si="2"/>
        <v>0</v>
      </c>
    </row>
    <row r="58" spans="1:21" ht="32.1" customHeight="1">
      <c r="A58" s="27" t="e">
        <f>+CONCATENATE(#REF!,"=",J58)</f>
        <v>#REF!</v>
      </c>
      <c r="B58" s="60" t="str">
        <f>CONCATENATE(C58,"-",D58,"-",E58,"-",F58,"-",G58)</f>
        <v>A-02-02-01-003</v>
      </c>
      <c r="C58" s="61" t="s">
        <v>23</v>
      </c>
      <c r="D58" s="62" t="s">
        <v>52</v>
      </c>
      <c r="E58" s="62" t="s">
        <v>52</v>
      </c>
      <c r="F58" s="62" t="s">
        <v>25</v>
      </c>
      <c r="G58" s="62" t="s">
        <v>36</v>
      </c>
      <c r="H58" s="62"/>
      <c r="I58" s="63"/>
      <c r="J58" s="64" t="s">
        <v>28</v>
      </c>
      <c r="K58" s="64" t="s">
        <v>29</v>
      </c>
      <c r="L58" s="60" t="s">
        <v>93</v>
      </c>
      <c r="M58" s="65">
        <f t="shared" ref="M58" si="14">SUM(M59:M63)</f>
        <v>1283819469</v>
      </c>
      <c r="N58" s="65">
        <v>1283819469</v>
      </c>
      <c r="O58" s="65">
        <v>47819468</v>
      </c>
      <c r="P58" s="65">
        <v>1236000001</v>
      </c>
      <c r="Q58" s="66">
        <f t="shared" si="0"/>
        <v>3.7247813383954845E-2</v>
      </c>
      <c r="R58" s="65">
        <v>16045169.34</v>
      </c>
      <c r="S58" s="66">
        <f t="shared" si="1"/>
        <v>1.2497995027679393E-2</v>
      </c>
      <c r="T58" s="65">
        <v>16045169.34</v>
      </c>
      <c r="U58" s="66">
        <f t="shared" si="2"/>
        <v>1.2497995027679393E-2</v>
      </c>
    </row>
    <row r="59" spans="1:21" ht="27.75" customHeight="1">
      <c r="A59" s="27" t="e">
        <f>+CONCATENATE(#REF!,"=",J59)</f>
        <v>#REF!</v>
      </c>
      <c r="B59" s="67" t="str">
        <f t="shared" si="12"/>
        <v>A-02-02-01-003-002</v>
      </c>
      <c r="C59" s="68" t="s">
        <v>23</v>
      </c>
      <c r="D59" s="69" t="s">
        <v>52</v>
      </c>
      <c r="E59" s="69" t="s">
        <v>52</v>
      </c>
      <c r="F59" s="69" t="s">
        <v>25</v>
      </c>
      <c r="G59" s="69" t="s">
        <v>36</v>
      </c>
      <c r="H59" s="69" t="s">
        <v>34</v>
      </c>
      <c r="I59" s="70"/>
      <c r="J59" s="71">
        <v>10</v>
      </c>
      <c r="K59" s="72" t="s">
        <v>29</v>
      </c>
      <c r="L59" s="73" t="s">
        <v>94</v>
      </c>
      <c r="M59" s="74">
        <v>421300000</v>
      </c>
      <c r="N59" s="74">
        <v>421300000</v>
      </c>
      <c r="O59" s="74">
        <v>300000</v>
      </c>
      <c r="P59" s="74">
        <v>421000000</v>
      </c>
      <c r="Q59" s="76">
        <f t="shared" si="0"/>
        <v>7.1208165202943266E-4</v>
      </c>
      <c r="R59" s="77">
        <v>300000</v>
      </c>
      <c r="S59" s="76">
        <f t="shared" si="1"/>
        <v>7.1208165202943266E-4</v>
      </c>
      <c r="T59" s="77">
        <v>300000</v>
      </c>
      <c r="U59" s="76">
        <f t="shared" si="2"/>
        <v>7.1208165202943266E-4</v>
      </c>
    </row>
    <row r="60" spans="1:21" ht="27.75" customHeight="1">
      <c r="A60" s="27" t="e">
        <f>+CONCATENATE(#REF!,"=",J60)</f>
        <v>#REF!</v>
      </c>
      <c r="B60" s="67" t="str">
        <f t="shared" si="12"/>
        <v>A-02-02-01-003-003</v>
      </c>
      <c r="C60" s="68" t="s">
        <v>23</v>
      </c>
      <c r="D60" s="69" t="s">
        <v>52</v>
      </c>
      <c r="E60" s="69" t="s">
        <v>52</v>
      </c>
      <c r="F60" s="69" t="s">
        <v>25</v>
      </c>
      <c r="G60" s="69" t="s">
        <v>36</v>
      </c>
      <c r="H60" s="69" t="s">
        <v>36</v>
      </c>
      <c r="I60" s="70"/>
      <c r="J60" s="71">
        <v>10</v>
      </c>
      <c r="K60" s="72" t="s">
        <v>29</v>
      </c>
      <c r="L60" s="73" t="s">
        <v>95</v>
      </c>
      <c r="M60" s="74">
        <v>107519469</v>
      </c>
      <c r="N60" s="74">
        <v>107519469</v>
      </c>
      <c r="O60" s="74">
        <v>47519468</v>
      </c>
      <c r="P60" s="74">
        <v>60000001</v>
      </c>
      <c r="Q60" s="76">
        <f t="shared" si="0"/>
        <v>0.44196152047588705</v>
      </c>
      <c r="R60" s="77">
        <v>15745169.34</v>
      </c>
      <c r="S60" s="76">
        <f t="shared" si="1"/>
        <v>0.14644017019838518</v>
      </c>
      <c r="T60" s="77">
        <v>15745169.34</v>
      </c>
      <c r="U60" s="76">
        <f t="shared" si="2"/>
        <v>0.14644017019838518</v>
      </c>
    </row>
    <row r="61" spans="1:21" ht="27.75" customHeight="1">
      <c r="A61" s="27" t="e">
        <f>+CONCATENATE(#REF!,"=",J61)</f>
        <v>#REF!</v>
      </c>
      <c r="B61" s="67" t="str">
        <f t="shared" si="12"/>
        <v>A-02-02-01-003-005</v>
      </c>
      <c r="C61" s="68" t="s">
        <v>23</v>
      </c>
      <c r="D61" s="69" t="s">
        <v>52</v>
      </c>
      <c r="E61" s="69" t="s">
        <v>52</v>
      </c>
      <c r="F61" s="69" t="s">
        <v>25</v>
      </c>
      <c r="G61" s="69" t="s">
        <v>36</v>
      </c>
      <c r="H61" s="69" t="s">
        <v>40</v>
      </c>
      <c r="I61" s="70"/>
      <c r="J61" s="71">
        <v>10</v>
      </c>
      <c r="K61" s="72" t="s">
        <v>29</v>
      </c>
      <c r="L61" s="73" t="s">
        <v>96</v>
      </c>
      <c r="M61" s="74">
        <v>10000000</v>
      </c>
      <c r="N61" s="74">
        <v>10000000</v>
      </c>
      <c r="O61" s="74">
        <v>0</v>
      </c>
      <c r="P61" s="74">
        <v>10000000</v>
      </c>
      <c r="Q61" s="76">
        <f t="shared" si="0"/>
        <v>0</v>
      </c>
      <c r="R61" s="77">
        <v>0</v>
      </c>
      <c r="S61" s="76">
        <f t="shared" si="1"/>
        <v>0</v>
      </c>
      <c r="T61" s="77">
        <v>0</v>
      </c>
      <c r="U61" s="76">
        <f t="shared" si="2"/>
        <v>0</v>
      </c>
    </row>
    <row r="62" spans="1:21" ht="27.75" customHeight="1">
      <c r="A62" s="27" t="e">
        <f>+CONCATENATE(#REF!,"=",J62)</f>
        <v>#REF!</v>
      </c>
      <c r="B62" s="67" t="str">
        <f t="shared" si="12"/>
        <v>A-02-02-01-003-006</v>
      </c>
      <c r="C62" s="68" t="s">
        <v>23</v>
      </c>
      <c r="D62" s="69" t="s">
        <v>52</v>
      </c>
      <c r="E62" s="69" t="s">
        <v>52</v>
      </c>
      <c r="F62" s="69" t="s">
        <v>25</v>
      </c>
      <c r="G62" s="69" t="s">
        <v>36</v>
      </c>
      <c r="H62" s="69" t="s">
        <v>42</v>
      </c>
      <c r="I62" s="70"/>
      <c r="J62" s="71">
        <v>10</v>
      </c>
      <c r="K62" s="72" t="s">
        <v>29</v>
      </c>
      <c r="L62" s="73" t="s">
        <v>97</v>
      </c>
      <c r="M62" s="74">
        <v>20000000</v>
      </c>
      <c r="N62" s="74">
        <v>20000000</v>
      </c>
      <c r="O62" s="74">
        <v>0</v>
      </c>
      <c r="P62" s="74">
        <v>20000000</v>
      </c>
      <c r="Q62" s="76">
        <f t="shared" si="0"/>
        <v>0</v>
      </c>
      <c r="R62" s="77">
        <v>0</v>
      </c>
      <c r="S62" s="76">
        <f t="shared" si="1"/>
        <v>0</v>
      </c>
      <c r="T62" s="77">
        <v>0</v>
      </c>
      <c r="U62" s="76">
        <f t="shared" si="2"/>
        <v>0</v>
      </c>
    </row>
    <row r="63" spans="1:21" ht="27.75" customHeight="1">
      <c r="A63" s="27" t="e">
        <f>+CONCATENATE(#REF!,"=",J63)</f>
        <v>#REF!</v>
      </c>
      <c r="B63" s="67" t="str">
        <f t="shared" si="12"/>
        <v>A-02-02-01-003-008</v>
      </c>
      <c r="C63" s="68" t="s">
        <v>23</v>
      </c>
      <c r="D63" s="69" t="s">
        <v>52</v>
      </c>
      <c r="E63" s="69" t="s">
        <v>52</v>
      </c>
      <c r="F63" s="69" t="s">
        <v>25</v>
      </c>
      <c r="G63" s="69" t="s">
        <v>36</v>
      </c>
      <c r="H63" s="69" t="s">
        <v>46</v>
      </c>
      <c r="I63" s="70"/>
      <c r="J63" s="71">
        <v>10</v>
      </c>
      <c r="K63" s="72" t="s">
        <v>29</v>
      </c>
      <c r="L63" s="73" t="s">
        <v>98</v>
      </c>
      <c r="M63" s="74">
        <v>725000000</v>
      </c>
      <c r="N63" s="74">
        <v>725000000</v>
      </c>
      <c r="O63" s="74">
        <v>0</v>
      </c>
      <c r="P63" s="74">
        <v>725000000</v>
      </c>
      <c r="Q63" s="76">
        <f t="shared" si="0"/>
        <v>0</v>
      </c>
      <c r="R63" s="77">
        <v>0</v>
      </c>
      <c r="S63" s="76">
        <f t="shared" si="1"/>
        <v>0</v>
      </c>
      <c r="T63" s="77">
        <v>0</v>
      </c>
      <c r="U63" s="76">
        <f t="shared" si="2"/>
        <v>0</v>
      </c>
    </row>
    <row r="64" spans="1:21" ht="32.1" customHeight="1">
      <c r="A64" s="27" t="e">
        <f>+CONCATENATE(#REF!,"=",J64)</f>
        <v>#REF!</v>
      </c>
      <c r="B64" s="60" t="str">
        <f>CONCATENATE(C64,"-",D64,"-",E64,"-",F64,"-",G64)</f>
        <v>A-02-02-01-004</v>
      </c>
      <c r="C64" s="61" t="s">
        <v>23</v>
      </c>
      <c r="D64" s="62" t="s">
        <v>52</v>
      </c>
      <c r="E64" s="62" t="s">
        <v>52</v>
      </c>
      <c r="F64" s="62" t="s">
        <v>25</v>
      </c>
      <c r="G64" s="62" t="s">
        <v>38</v>
      </c>
      <c r="H64" s="62"/>
      <c r="I64" s="63"/>
      <c r="J64" s="64" t="s">
        <v>28</v>
      </c>
      <c r="K64" s="64" t="s">
        <v>29</v>
      </c>
      <c r="L64" s="60" t="s">
        <v>99</v>
      </c>
      <c r="M64" s="65">
        <f t="shared" ref="M64" si="15">SUM(M65:M68)</f>
        <v>591000000</v>
      </c>
      <c r="N64" s="65">
        <v>591000000</v>
      </c>
      <c r="O64" s="65">
        <v>0</v>
      </c>
      <c r="P64" s="65">
        <v>591000000</v>
      </c>
      <c r="Q64" s="66">
        <f t="shared" si="0"/>
        <v>0</v>
      </c>
      <c r="R64" s="65">
        <v>0</v>
      </c>
      <c r="S64" s="66">
        <f t="shared" si="1"/>
        <v>0</v>
      </c>
      <c r="T64" s="65">
        <v>0</v>
      </c>
      <c r="U64" s="66">
        <f t="shared" si="2"/>
        <v>0</v>
      </c>
    </row>
    <row r="65" spans="1:21" ht="27.75" customHeight="1">
      <c r="A65" s="27" t="e">
        <f>+CONCATENATE(#REF!,"=",J65)</f>
        <v>#REF!</v>
      </c>
      <c r="B65" s="67" t="str">
        <f t="shared" si="12"/>
        <v>A-02-02-01-004-002</v>
      </c>
      <c r="C65" s="68" t="s">
        <v>23</v>
      </c>
      <c r="D65" s="69" t="s">
        <v>52</v>
      </c>
      <c r="E65" s="69" t="s">
        <v>52</v>
      </c>
      <c r="F65" s="69" t="s">
        <v>25</v>
      </c>
      <c r="G65" s="69" t="s">
        <v>38</v>
      </c>
      <c r="H65" s="69" t="s">
        <v>34</v>
      </c>
      <c r="I65" s="70"/>
      <c r="J65" s="71">
        <v>10</v>
      </c>
      <c r="K65" s="72" t="s">
        <v>29</v>
      </c>
      <c r="L65" s="73" t="s">
        <v>100</v>
      </c>
      <c r="M65" s="74">
        <v>45000000</v>
      </c>
      <c r="N65" s="74">
        <v>45000000</v>
      </c>
      <c r="O65" s="74">
        <v>0</v>
      </c>
      <c r="P65" s="74">
        <v>45000000</v>
      </c>
      <c r="Q65" s="76">
        <f t="shared" si="0"/>
        <v>0</v>
      </c>
      <c r="R65" s="77">
        <v>0</v>
      </c>
      <c r="S65" s="76">
        <f t="shared" si="1"/>
        <v>0</v>
      </c>
      <c r="T65" s="77">
        <v>0</v>
      </c>
      <c r="U65" s="76">
        <f t="shared" si="2"/>
        <v>0</v>
      </c>
    </row>
    <row r="66" spans="1:21" ht="27.75" customHeight="1">
      <c r="A66" s="27" t="e">
        <f>+CONCATENATE(#REF!,"=",J66)</f>
        <v>#REF!</v>
      </c>
      <c r="B66" s="67" t="str">
        <f t="shared" si="12"/>
        <v>A-02-02-01-004-005</v>
      </c>
      <c r="C66" s="68" t="s">
        <v>23</v>
      </c>
      <c r="D66" s="69" t="s">
        <v>52</v>
      </c>
      <c r="E66" s="69" t="s">
        <v>52</v>
      </c>
      <c r="F66" s="69" t="s">
        <v>25</v>
      </c>
      <c r="G66" s="69" t="s">
        <v>38</v>
      </c>
      <c r="H66" s="69" t="s">
        <v>40</v>
      </c>
      <c r="I66" s="70"/>
      <c r="J66" s="71">
        <v>10</v>
      </c>
      <c r="K66" s="72" t="s">
        <v>29</v>
      </c>
      <c r="L66" s="73" t="s">
        <v>82</v>
      </c>
      <c r="M66" s="74">
        <v>90000000</v>
      </c>
      <c r="N66" s="74">
        <v>90000000</v>
      </c>
      <c r="O66" s="74">
        <v>0</v>
      </c>
      <c r="P66" s="74">
        <v>90000000</v>
      </c>
      <c r="Q66" s="76">
        <f t="shared" si="0"/>
        <v>0</v>
      </c>
      <c r="R66" s="77">
        <v>0</v>
      </c>
      <c r="S66" s="76">
        <f t="shared" si="1"/>
        <v>0</v>
      </c>
      <c r="T66" s="77">
        <v>0</v>
      </c>
      <c r="U66" s="76">
        <f t="shared" si="2"/>
        <v>0</v>
      </c>
    </row>
    <row r="67" spans="1:21" ht="27.75" customHeight="1">
      <c r="A67" s="27" t="e">
        <f>+CONCATENATE(#REF!,"=",J67)</f>
        <v>#REF!</v>
      </c>
      <c r="B67" s="67" t="str">
        <f t="shared" si="12"/>
        <v>A-02-02-01-004-006</v>
      </c>
      <c r="C67" s="68" t="s">
        <v>23</v>
      </c>
      <c r="D67" s="69" t="s">
        <v>52</v>
      </c>
      <c r="E67" s="69" t="s">
        <v>52</v>
      </c>
      <c r="F67" s="69" t="s">
        <v>25</v>
      </c>
      <c r="G67" s="69" t="s">
        <v>38</v>
      </c>
      <c r="H67" s="69" t="s">
        <v>42</v>
      </c>
      <c r="I67" s="70"/>
      <c r="J67" s="71">
        <v>10</v>
      </c>
      <c r="K67" s="72" t="s">
        <v>29</v>
      </c>
      <c r="L67" s="73" t="s">
        <v>83</v>
      </c>
      <c r="M67" s="74">
        <v>96000000</v>
      </c>
      <c r="N67" s="74">
        <v>96000000</v>
      </c>
      <c r="O67" s="74">
        <v>0</v>
      </c>
      <c r="P67" s="74">
        <v>96000000</v>
      </c>
      <c r="Q67" s="76">
        <f t="shared" si="0"/>
        <v>0</v>
      </c>
      <c r="R67" s="77">
        <v>0</v>
      </c>
      <c r="S67" s="76">
        <f t="shared" si="1"/>
        <v>0</v>
      </c>
      <c r="T67" s="77">
        <v>0</v>
      </c>
      <c r="U67" s="76">
        <f t="shared" si="2"/>
        <v>0</v>
      </c>
    </row>
    <row r="68" spans="1:21" ht="27.75" customHeight="1">
      <c r="A68" s="27" t="e">
        <f>+CONCATENATE(#REF!,"=",J68)</f>
        <v>#REF!</v>
      </c>
      <c r="B68" s="67" t="str">
        <f t="shared" si="12"/>
        <v>A-02-02-01-004-007</v>
      </c>
      <c r="C68" s="68" t="s">
        <v>23</v>
      </c>
      <c r="D68" s="69" t="s">
        <v>52</v>
      </c>
      <c r="E68" s="69" t="s">
        <v>52</v>
      </c>
      <c r="F68" s="69" t="s">
        <v>25</v>
      </c>
      <c r="G68" s="69" t="s">
        <v>38</v>
      </c>
      <c r="H68" s="69" t="s">
        <v>44</v>
      </c>
      <c r="I68" s="70"/>
      <c r="J68" s="71">
        <v>10</v>
      </c>
      <c r="K68" s="72" t="s">
        <v>29</v>
      </c>
      <c r="L68" s="73" t="s">
        <v>84</v>
      </c>
      <c r="M68" s="74">
        <v>360000000</v>
      </c>
      <c r="N68" s="74">
        <v>360000000</v>
      </c>
      <c r="O68" s="74">
        <v>0</v>
      </c>
      <c r="P68" s="74">
        <v>360000000</v>
      </c>
      <c r="Q68" s="76">
        <f t="shared" si="0"/>
        <v>0</v>
      </c>
      <c r="R68" s="77">
        <v>0</v>
      </c>
      <c r="S68" s="76">
        <f t="shared" si="1"/>
        <v>0</v>
      </c>
      <c r="T68" s="77">
        <v>0</v>
      </c>
      <c r="U68" s="76">
        <f t="shared" si="2"/>
        <v>0</v>
      </c>
    </row>
    <row r="69" spans="1:21" ht="32.1" customHeight="1">
      <c r="A69" s="27" t="e">
        <f>+CONCATENATE(#REF!,"=",J69)</f>
        <v>#REF!</v>
      </c>
      <c r="B69" s="52" t="str">
        <f>CONCATENATE(C69,"-",D69,"-",E69,"-",F69)</f>
        <v>A-02-02-02</v>
      </c>
      <c r="C69" s="53" t="s">
        <v>23</v>
      </c>
      <c r="D69" s="54" t="s">
        <v>52</v>
      </c>
      <c r="E69" s="54" t="s">
        <v>52</v>
      </c>
      <c r="F69" s="54" t="s">
        <v>52</v>
      </c>
      <c r="G69" s="54"/>
      <c r="H69" s="54"/>
      <c r="I69" s="55"/>
      <c r="J69" s="56" t="s">
        <v>28</v>
      </c>
      <c r="K69" s="56" t="s">
        <v>29</v>
      </c>
      <c r="L69" s="52" t="s">
        <v>101</v>
      </c>
      <c r="M69" s="57">
        <f t="shared" ref="M69" si="16">+M70+M76+M79+M86+M92</f>
        <v>44189210926</v>
      </c>
      <c r="N69" s="57">
        <v>44189210926</v>
      </c>
      <c r="O69" s="57">
        <v>27156422660.470001</v>
      </c>
      <c r="P69" s="57">
        <v>17032788265.530001</v>
      </c>
      <c r="Q69" s="58">
        <f t="shared" si="0"/>
        <v>0.61454871203621642</v>
      </c>
      <c r="R69" s="59">
        <v>6665707535.3299999</v>
      </c>
      <c r="S69" s="58">
        <f t="shared" si="1"/>
        <v>0.15084468347924354</v>
      </c>
      <c r="T69" s="59">
        <v>5487800453.0899992</v>
      </c>
      <c r="U69" s="58">
        <f t="shared" si="2"/>
        <v>0.12418869534194586</v>
      </c>
    </row>
    <row r="70" spans="1:21" ht="39.950000000000003" customHeight="1">
      <c r="A70" s="27" t="e">
        <f>+CONCATENATE(#REF!,"=",J70)</f>
        <v>#REF!</v>
      </c>
      <c r="B70" s="60" t="str">
        <f>CONCATENATE(C70,"-",D70,"-",E70,"-",F70,"-",G70)</f>
        <v>A-02-02-02-006</v>
      </c>
      <c r="C70" s="61" t="s">
        <v>23</v>
      </c>
      <c r="D70" s="62" t="s">
        <v>52</v>
      </c>
      <c r="E70" s="62" t="s">
        <v>52</v>
      </c>
      <c r="F70" s="62" t="s">
        <v>52</v>
      </c>
      <c r="G70" s="62" t="s">
        <v>42</v>
      </c>
      <c r="H70" s="62"/>
      <c r="I70" s="63"/>
      <c r="J70" s="64" t="s">
        <v>28</v>
      </c>
      <c r="K70" s="64" t="s">
        <v>29</v>
      </c>
      <c r="L70" s="60" t="s">
        <v>102</v>
      </c>
      <c r="M70" s="65">
        <f t="shared" ref="M70" si="17">SUM(M71:M75)</f>
        <v>5345805900</v>
      </c>
      <c r="N70" s="65">
        <v>5390759375</v>
      </c>
      <c r="O70" s="65">
        <v>2699312554.8499999</v>
      </c>
      <c r="P70" s="65">
        <v>2691446820.1500001</v>
      </c>
      <c r="Q70" s="66">
        <f t="shared" si="0"/>
        <v>0.5007295572064</v>
      </c>
      <c r="R70" s="65">
        <v>784797632.16000009</v>
      </c>
      <c r="S70" s="66">
        <f t="shared" si="1"/>
        <v>0.14558201870399753</v>
      </c>
      <c r="T70" s="65">
        <v>771012778.16000009</v>
      </c>
      <c r="U70" s="66">
        <f t="shared" si="2"/>
        <v>0.14302489213961625</v>
      </c>
    </row>
    <row r="71" spans="1:21" ht="27.75" customHeight="1">
      <c r="A71" s="27" t="e">
        <f>+CONCATENATE(#REF!,"=",J71)</f>
        <v>#REF!</v>
      </c>
      <c r="B71" s="67" t="str">
        <f t="shared" ref="B71:B75" si="18">CONCATENATE(C71,"-",D71,"-",E71,"-",F71,"-",G71,"-",H71)</f>
        <v>A-02-02-02-006-003</v>
      </c>
      <c r="C71" s="68" t="s">
        <v>23</v>
      </c>
      <c r="D71" s="69" t="s">
        <v>52</v>
      </c>
      <c r="E71" s="69" t="s">
        <v>52</v>
      </c>
      <c r="F71" s="69" t="s">
        <v>52</v>
      </c>
      <c r="G71" s="69" t="s">
        <v>42</v>
      </c>
      <c r="H71" s="69" t="s">
        <v>36</v>
      </c>
      <c r="I71" s="70"/>
      <c r="J71" s="71">
        <v>10</v>
      </c>
      <c r="K71" s="72" t="s">
        <v>29</v>
      </c>
      <c r="L71" s="73" t="s">
        <v>103</v>
      </c>
      <c r="M71" s="74">
        <v>218100000</v>
      </c>
      <c r="N71" s="74">
        <v>218100000</v>
      </c>
      <c r="O71" s="74">
        <v>134327965</v>
      </c>
      <c r="P71" s="74">
        <v>83772035</v>
      </c>
      <c r="Q71" s="76">
        <f t="shared" si="0"/>
        <v>0.6159008023842274</v>
      </c>
      <c r="R71" s="77">
        <v>13755479</v>
      </c>
      <c r="S71" s="76">
        <f t="shared" si="1"/>
        <v>6.3069596515359927E-2</v>
      </c>
      <c r="T71" s="77">
        <v>13755479</v>
      </c>
      <c r="U71" s="76">
        <f t="shared" si="2"/>
        <v>6.3069596515359927E-2</v>
      </c>
    </row>
    <row r="72" spans="1:21" ht="27.75" customHeight="1">
      <c r="A72" s="27" t="e">
        <f>+CONCATENATE(#REF!,"=",J72)</f>
        <v>#REF!</v>
      </c>
      <c r="B72" s="67" t="str">
        <f t="shared" si="18"/>
        <v>A-02-02-02-006-004</v>
      </c>
      <c r="C72" s="68" t="s">
        <v>23</v>
      </c>
      <c r="D72" s="69" t="s">
        <v>52</v>
      </c>
      <c r="E72" s="69" t="s">
        <v>52</v>
      </c>
      <c r="F72" s="69" t="s">
        <v>52</v>
      </c>
      <c r="G72" s="69" t="s">
        <v>42</v>
      </c>
      <c r="H72" s="69" t="s">
        <v>38</v>
      </c>
      <c r="I72" s="70"/>
      <c r="J72" s="71">
        <v>10</v>
      </c>
      <c r="K72" s="72" t="s">
        <v>29</v>
      </c>
      <c r="L72" s="73" t="s">
        <v>104</v>
      </c>
      <c r="M72" s="74">
        <v>3049553773</v>
      </c>
      <c r="N72" s="74">
        <v>3049553773</v>
      </c>
      <c r="O72" s="74">
        <v>1622429782.27</v>
      </c>
      <c r="P72" s="74">
        <v>1427123990.73</v>
      </c>
      <c r="Q72" s="76">
        <f t="shared" ref="Q72:Q135" si="19">+O72/N72</f>
        <v>0.53202202782406882</v>
      </c>
      <c r="R72" s="77">
        <v>155349859.58000001</v>
      </c>
      <c r="S72" s="76">
        <f t="shared" ref="S72:S135" si="20">+R72/N72</f>
        <v>5.094183318078517E-2</v>
      </c>
      <c r="T72" s="77">
        <v>155349859.58000001</v>
      </c>
      <c r="U72" s="76">
        <f t="shared" ref="U72:U135" si="21">+T72/N72</f>
        <v>5.094183318078517E-2</v>
      </c>
    </row>
    <row r="73" spans="1:21" ht="27.75" customHeight="1">
      <c r="A73" s="27" t="e">
        <f>+CONCATENATE(#REF!,"=",J73)</f>
        <v>#REF!</v>
      </c>
      <c r="B73" s="67" t="str">
        <f t="shared" si="18"/>
        <v>A-02-02-02-006-005</v>
      </c>
      <c r="C73" s="68" t="s">
        <v>23</v>
      </c>
      <c r="D73" s="69" t="s">
        <v>52</v>
      </c>
      <c r="E73" s="69" t="s">
        <v>52</v>
      </c>
      <c r="F73" s="69" t="s">
        <v>52</v>
      </c>
      <c r="G73" s="69" t="s">
        <v>42</v>
      </c>
      <c r="H73" s="69" t="s">
        <v>40</v>
      </c>
      <c r="I73" s="70"/>
      <c r="J73" s="71">
        <v>10</v>
      </c>
      <c r="K73" s="72" t="s">
        <v>29</v>
      </c>
      <c r="L73" s="73" t="s">
        <v>105</v>
      </c>
      <c r="M73" s="74">
        <v>75400000</v>
      </c>
      <c r="N73" s="74">
        <v>120353475</v>
      </c>
      <c r="O73" s="74">
        <v>53423706</v>
      </c>
      <c r="P73" s="74">
        <v>66929769</v>
      </c>
      <c r="Q73" s="76">
        <f t="shared" si="19"/>
        <v>0.44389001647023485</v>
      </c>
      <c r="R73" s="77">
        <v>0</v>
      </c>
      <c r="S73" s="76">
        <f t="shared" si="20"/>
        <v>0</v>
      </c>
      <c r="T73" s="77">
        <v>0</v>
      </c>
      <c r="U73" s="76">
        <f t="shared" si="21"/>
        <v>0</v>
      </c>
    </row>
    <row r="74" spans="1:21" ht="27.75" customHeight="1">
      <c r="A74" s="27" t="e">
        <f>+CONCATENATE(#REF!,"=",J74)</f>
        <v>#REF!</v>
      </c>
      <c r="B74" s="67" t="str">
        <f t="shared" si="18"/>
        <v>A-02-02-02-006-008</v>
      </c>
      <c r="C74" s="68" t="s">
        <v>23</v>
      </c>
      <c r="D74" s="69" t="s">
        <v>52</v>
      </c>
      <c r="E74" s="69" t="s">
        <v>52</v>
      </c>
      <c r="F74" s="69" t="s">
        <v>52</v>
      </c>
      <c r="G74" s="69" t="s">
        <v>42</v>
      </c>
      <c r="H74" s="69" t="s">
        <v>46</v>
      </c>
      <c r="I74" s="70"/>
      <c r="J74" s="71">
        <v>10</v>
      </c>
      <c r="K74" s="72" t="s">
        <v>29</v>
      </c>
      <c r="L74" s="73" t="s">
        <v>106</v>
      </c>
      <c r="M74" s="74">
        <v>942752127</v>
      </c>
      <c r="N74" s="74">
        <v>942752127</v>
      </c>
      <c r="O74" s="74">
        <v>556252127</v>
      </c>
      <c r="P74" s="74">
        <v>386500000</v>
      </c>
      <c r="Q74" s="76">
        <f t="shared" si="19"/>
        <v>0.59003009494138214</v>
      </c>
      <c r="R74" s="77">
        <v>349672818</v>
      </c>
      <c r="S74" s="76">
        <f t="shared" si="20"/>
        <v>0.37090642172584565</v>
      </c>
      <c r="T74" s="77">
        <v>349672818</v>
      </c>
      <c r="U74" s="76">
        <f t="shared" si="21"/>
        <v>0.37090642172584565</v>
      </c>
    </row>
    <row r="75" spans="1:21" ht="27.75" customHeight="1">
      <c r="A75" s="27" t="e">
        <f>+CONCATENATE(#REF!,"=",J75)</f>
        <v>#REF!</v>
      </c>
      <c r="B75" s="67" t="str">
        <f t="shared" si="18"/>
        <v>A-02-02-02-006-009</v>
      </c>
      <c r="C75" s="68" t="s">
        <v>23</v>
      </c>
      <c r="D75" s="69" t="s">
        <v>52</v>
      </c>
      <c r="E75" s="69" t="s">
        <v>52</v>
      </c>
      <c r="F75" s="69" t="s">
        <v>52</v>
      </c>
      <c r="G75" s="69" t="s">
        <v>42</v>
      </c>
      <c r="H75" s="69" t="s">
        <v>48</v>
      </c>
      <c r="I75" s="70"/>
      <c r="J75" s="71">
        <v>10</v>
      </c>
      <c r="K75" s="72" t="s">
        <v>29</v>
      </c>
      <c r="L75" s="73" t="s">
        <v>107</v>
      </c>
      <c r="M75" s="74">
        <v>1060000000</v>
      </c>
      <c r="N75" s="74">
        <v>1060000000</v>
      </c>
      <c r="O75" s="74">
        <v>332878974.57999998</v>
      </c>
      <c r="P75" s="74">
        <v>727121025.42000008</v>
      </c>
      <c r="Q75" s="76">
        <f t="shared" si="19"/>
        <v>0.31403676847169809</v>
      </c>
      <c r="R75" s="77">
        <v>266019475.58000001</v>
      </c>
      <c r="S75" s="76">
        <f t="shared" si="20"/>
        <v>0.25096176941509435</v>
      </c>
      <c r="T75" s="77">
        <v>252234621.58000001</v>
      </c>
      <c r="U75" s="76">
        <f t="shared" si="21"/>
        <v>0.23795719016981134</v>
      </c>
    </row>
    <row r="76" spans="1:21" ht="32.1" customHeight="1">
      <c r="A76" s="27" t="e">
        <f>+CONCATENATE(#REF!,"=",J76)</f>
        <v>#REF!</v>
      </c>
      <c r="B76" s="60" t="str">
        <f>CONCATENATE(C76,"-",D76,"-",E76,"-",F76,"-",G76)</f>
        <v>A-02-02-02-007</v>
      </c>
      <c r="C76" s="61" t="s">
        <v>23</v>
      </c>
      <c r="D76" s="62" t="s">
        <v>52</v>
      </c>
      <c r="E76" s="62" t="s">
        <v>52</v>
      </c>
      <c r="F76" s="62" t="s">
        <v>52</v>
      </c>
      <c r="G76" s="62" t="s">
        <v>44</v>
      </c>
      <c r="H76" s="62"/>
      <c r="I76" s="63"/>
      <c r="J76" s="64" t="s">
        <v>28</v>
      </c>
      <c r="K76" s="64" t="s">
        <v>29</v>
      </c>
      <c r="L76" s="60" t="s">
        <v>108</v>
      </c>
      <c r="M76" s="65">
        <f>SUM(M77:M78)</f>
        <v>17354307565</v>
      </c>
      <c r="N76" s="65">
        <v>17354307565</v>
      </c>
      <c r="O76" s="65">
        <v>15512348243</v>
      </c>
      <c r="P76" s="65">
        <v>1841959322</v>
      </c>
      <c r="Q76" s="66">
        <f t="shared" si="19"/>
        <v>0.89386154906492232</v>
      </c>
      <c r="R76" s="65">
        <v>3811160478</v>
      </c>
      <c r="S76" s="66">
        <f t="shared" si="20"/>
        <v>0.2196089048050705</v>
      </c>
      <c r="T76" s="65">
        <v>2791332133</v>
      </c>
      <c r="U76" s="66">
        <f t="shared" si="21"/>
        <v>0.16084376299919517</v>
      </c>
    </row>
    <row r="77" spans="1:21" ht="28.5" customHeight="1">
      <c r="A77" s="27" t="e">
        <f>+CONCATENATE(#REF!,"=",J77)</f>
        <v>#REF!</v>
      </c>
      <c r="B77" s="67" t="str">
        <f t="shared" ref="B77:B78" si="22">CONCATENATE(C77,"-",D77,"-",E77,"-",F77,"-",G77,"-",H77)</f>
        <v>A-02-02-02-007-001</v>
      </c>
      <c r="C77" s="68" t="s">
        <v>23</v>
      </c>
      <c r="D77" s="69" t="s">
        <v>52</v>
      </c>
      <c r="E77" s="69" t="s">
        <v>52</v>
      </c>
      <c r="F77" s="69" t="s">
        <v>52</v>
      </c>
      <c r="G77" s="69" t="s">
        <v>44</v>
      </c>
      <c r="H77" s="69" t="s">
        <v>31</v>
      </c>
      <c r="I77" s="70"/>
      <c r="J77" s="71">
        <v>10</v>
      </c>
      <c r="K77" s="72" t="s">
        <v>29</v>
      </c>
      <c r="L77" s="73" t="s">
        <v>109</v>
      </c>
      <c r="M77" s="74">
        <v>255000000</v>
      </c>
      <c r="N77" s="74">
        <v>255000000</v>
      </c>
      <c r="O77" s="74">
        <v>5000000</v>
      </c>
      <c r="P77" s="74">
        <v>250000000</v>
      </c>
      <c r="Q77" s="76">
        <f t="shared" si="19"/>
        <v>1.9607843137254902E-2</v>
      </c>
      <c r="R77" s="77">
        <v>523600</v>
      </c>
      <c r="S77" s="76">
        <f t="shared" si="20"/>
        <v>2.0533333333333332E-3</v>
      </c>
      <c r="T77" s="77">
        <v>523600</v>
      </c>
      <c r="U77" s="76">
        <f t="shared" si="21"/>
        <v>2.0533333333333332E-3</v>
      </c>
    </row>
    <row r="78" spans="1:21" ht="28.5" customHeight="1">
      <c r="A78" s="27" t="e">
        <f>+CONCATENATE(#REF!,"=",J78)</f>
        <v>#REF!</v>
      </c>
      <c r="B78" s="67" t="str">
        <f t="shared" si="22"/>
        <v>A-02-02-02-007-002</v>
      </c>
      <c r="C78" s="68" t="s">
        <v>23</v>
      </c>
      <c r="D78" s="69" t="s">
        <v>52</v>
      </c>
      <c r="E78" s="69" t="s">
        <v>52</v>
      </c>
      <c r="F78" s="69" t="s">
        <v>52</v>
      </c>
      <c r="G78" s="69" t="s">
        <v>44</v>
      </c>
      <c r="H78" s="69" t="s">
        <v>34</v>
      </c>
      <c r="I78" s="70"/>
      <c r="J78" s="71">
        <v>10</v>
      </c>
      <c r="K78" s="72" t="s">
        <v>29</v>
      </c>
      <c r="L78" s="73" t="s">
        <v>110</v>
      </c>
      <c r="M78" s="74">
        <v>17099307565</v>
      </c>
      <c r="N78" s="74">
        <v>17099307565</v>
      </c>
      <c r="O78" s="74">
        <v>15507348243</v>
      </c>
      <c r="P78" s="74">
        <v>1591959322</v>
      </c>
      <c r="Q78" s="76">
        <f t="shared" si="19"/>
        <v>0.90689919366919114</v>
      </c>
      <c r="R78" s="77">
        <v>3810636878</v>
      </c>
      <c r="S78" s="76">
        <f t="shared" si="20"/>
        <v>0.2228532859307043</v>
      </c>
      <c r="T78" s="77">
        <v>2790808533</v>
      </c>
      <c r="U78" s="76">
        <f t="shared" si="21"/>
        <v>0.16321178634814504</v>
      </c>
    </row>
    <row r="79" spans="1:21" ht="32.1" customHeight="1">
      <c r="A79" s="27" t="e">
        <f>+CONCATENATE(#REF!,"=",J79)</f>
        <v>#REF!</v>
      </c>
      <c r="B79" s="60" t="str">
        <f>CONCATENATE(C79,"-",D79,"-",E79,"-",F79,"-",G79)</f>
        <v>A-02-02-02-008</v>
      </c>
      <c r="C79" s="61" t="s">
        <v>23</v>
      </c>
      <c r="D79" s="62" t="s">
        <v>52</v>
      </c>
      <c r="E79" s="62" t="s">
        <v>52</v>
      </c>
      <c r="F79" s="62" t="s">
        <v>52</v>
      </c>
      <c r="G79" s="62" t="s">
        <v>46</v>
      </c>
      <c r="H79" s="62"/>
      <c r="I79" s="63"/>
      <c r="J79" s="64" t="s">
        <v>28</v>
      </c>
      <c r="K79" s="64" t="s">
        <v>29</v>
      </c>
      <c r="L79" s="60" t="s">
        <v>111</v>
      </c>
      <c r="M79" s="65">
        <f>SUM(M80:M85)</f>
        <v>16970540559</v>
      </c>
      <c r="N79" s="65">
        <v>17345587084</v>
      </c>
      <c r="O79" s="65">
        <v>8648654787.2199993</v>
      </c>
      <c r="P79" s="65">
        <v>8696932296.7800007</v>
      </c>
      <c r="Q79" s="66">
        <f t="shared" si="19"/>
        <v>0.49860836334549513</v>
      </c>
      <c r="R79" s="65">
        <v>1892201895.77</v>
      </c>
      <c r="S79" s="66">
        <f t="shared" si="20"/>
        <v>0.10908837427102216</v>
      </c>
      <c r="T79" s="65">
        <v>1749402610.53</v>
      </c>
      <c r="U79" s="66">
        <f t="shared" si="21"/>
        <v>0.10085577398205751</v>
      </c>
    </row>
    <row r="80" spans="1:21" ht="28.5" customHeight="1">
      <c r="A80" s="27" t="e">
        <f>+CONCATENATE(#REF!,"=",J80)</f>
        <v>#REF!</v>
      </c>
      <c r="B80" s="67" t="str">
        <f t="shared" ref="B80:B91" si="23">CONCATENATE(C80,"-",D80,"-",E80,"-",F80,"-",G80,"-",H80)</f>
        <v>A-02-02-02-008-002</v>
      </c>
      <c r="C80" s="68" t="s">
        <v>23</v>
      </c>
      <c r="D80" s="69" t="s">
        <v>52</v>
      </c>
      <c r="E80" s="69" t="s">
        <v>52</v>
      </c>
      <c r="F80" s="69" t="s">
        <v>52</v>
      </c>
      <c r="G80" s="69" t="s">
        <v>46</v>
      </c>
      <c r="H80" s="69" t="s">
        <v>34</v>
      </c>
      <c r="I80" s="70"/>
      <c r="J80" s="71">
        <v>10</v>
      </c>
      <c r="K80" s="72" t="s">
        <v>29</v>
      </c>
      <c r="L80" s="73" t="s">
        <v>112</v>
      </c>
      <c r="M80" s="74">
        <v>60006159</v>
      </c>
      <c r="N80" s="74">
        <v>63982859</v>
      </c>
      <c r="O80" s="74">
        <v>0</v>
      </c>
      <c r="P80" s="74">
        <v>63982859</v>
      </c>
      <c r="Q80" s="76">
        <f t="shared" si="19"/>
        <v>0</v>
      </c>
      <c r="R80" s="77">
        <v>0</v>
      </c>
      <c r="S80" s="76">
        <f t="shared" si="20"/>
        <v>0</v>
      </c>
      <c r="T80" s="77">
        <v>0</v>
      </c>
      <c r="U80" s="76">
        <f t="shared" si="21"/>
        <v>0</v>
      </c>
    </row>
    <row r="81" spans="1:21" ht="28.5" customHeight="1">
      <c r="A81" s="27" t="e">
        <f>+CONCATENATE(#REF!,"=",J81)</f>
        <v>#REF!</v>
      </c>
      <c r="B81" s="67" t="str">
        <f t="shared" si="23"/>
        <v>A-02-02-02-008-003</v>
      </c>
      <c r="C81" s="68" t="s">
        <v>23</v>
      </c>
      <c r="D81" s="69" t="s">
        <v>52</v>
      </c>
      <c r="E81" s="69" t="s">
        <v>52</v>
      </c>
      <c r="F81" s="69" t="s">
        <v>52</v>
      </c>
      <c r="G81" s="69" t="s">
        <v>46</v>
      </c>
      <c r="H81" s="69" t="s">
        <v>36</v>
      </c>
      <c r="I81" s="70"/>
      <c r="J81" s="71">
        <v>10</v>
      </c>
      <c r="K81" s="72" t="s">
        <v>29</v>
      </c>
      <c r="L81" s="73" t="s">
        <v>113</v>
      </c>
      <c r="M81" s="74">
        <v>4801160771</v>
      </c>
      <c r="N81" s="74">
        <v>5456361761</v>
      </c>
      <c r="O81" s="74">
        <v>3820581579</v>
      </c>
      <c r="P81" s="74">
        <v>1635780182</v>
      </c>
      <c r="Q81" s="76">
        <f t="shared" si="19"/>
        <v>0.70020679462789015</v>
      </c>
      <c r="R81" s="77">
        <v>455607513</v>
      </c>
      <c r="S81" s="76">
        <f t="shared" si="20"/>
        <v>8.3500239345658742E-2</v>
      </c>
      <c r="T81" s="77">
        <v>329992513</v>
      </c>
      <c r="U81" s="76">
        <f t="shared" si="21"/>
        <v>6.0478488680618843E-2</v>
      </c>
    </row>
    <row r="82" spans="1:21" ht="28.5" customHeight="1">
      <c r="A82" s="27" t="e">
        <f>+CONCATENATE(#REF!,"=",J82)</f>
        <v>#REF!</v>
      </c>
      <c r="B82" s="67" t="str">
        <f t="shared" si="23"/>
        <v>A-02-02-02-008-004</v>
      </c>
      <c r="C82" s="68" t="s">
        <v>23</v>
      </c>
      <c r="D82" s="69" t="s">
        <v>52</v>
      </c>
      <c r="E82" s="69" t="s">
        <v>52</v>
      </c>
      <c r="F82" s="69" t="s">
        <v>52</v>
      </c>
      <c r="G82" s="69" t="s">
        <v>46</v>
      </c>
      <c r="H82" s="69" t="s">
        <v>38</v>
      </c>
      <c r="I82" s="70"/>
      <c r="J82" s="71">
        <v>10</v>
      </c>
      <c r="K82" s="72" t="s">
        <v>29</v>
      </c>
      <c r="L82" s="73" t="s">
        <v>114</v>
      </c>
      <c r="M82" s="74">
        <v>1991480651</v>
      </c>
      <c r="N82" s="74">
        <v>1997607961</v>
      </c>
      <c r="O82" s="74">
        <v>435932855.41000003</v>
      </c>
      <c r="P82" s="74">
        <v>1561675105.5899999</v>
      </c>
      <c r="Q82" s="76">
        <f t="shared" si="19"/>
        <v>0.21822743196906993</v>
      </c>
      <c r="R82" s="77">
        <v>269200612.79000002</v>
      </c>
      <c r="S82" s="76">
        <f t="shared" si="20"/>
        <v>0.13476148375742283</v>
      </c>
      <c r="T82" s="77">
        <v>269200612.79000002</v>
      </c>
      <c r="U82" s="76">
        <f t="shared" si="21"/>
        <v>0.13476148375742283</v>
      </c>
    </row>
    <row r="83" spans="1:21" ht="28.5" customHeight="1">
      <c r="A83" s="27" t="e">
        <f>+CONCATENATE(#REF!,"=",J83)</f>
        <v>#REF!</v>
      </c>
      <c r="B83" s="67" t="str">
        <f t="shared" si="23"/>
        <v>A-02-02-02-008-005</v>
      </c>
      <c r="C83" s="68" t="s">
        <v>23</v>
      </c>
      <c r="D83" s="69" t="s">
        <v>52</v>
      </c>
      <c r="E83" s="69" t="s">
        <v>52</v>
      </c>
      <c r="F83" s="69" t="s">
        <v>52</v>
      </c>
      <c r="G83" s="69" t="s">
        <v>46</v>
      </c>
      <c r="H83" s="69" t="s">
        <v>40</v>
      </c>
      <c r="I83" s="70"/>
      <c r="J83" s="71">
        <v>10</v>
      </c>
      <c r="K83" s="72" t="s">
        <v>29</v>
      </c>
      <c r="L83" s="73" t="s">
        <v>115</v>
      </c>
      <c r="M83" s="74">
        <v>8518734672</v>
      </c>
      <c r="N83" s="74">
        <v>8399832513</v>
      </c>
      <c r="O83" s="74">
        <v>4041731425.54</v>
      </c>
      <c r="P83" s="74">
        <v>4358101087.46</v>
      </c>
      <c r="Q83" s="76">
        <f t="shared" si="19"/>
        <v>0.48116809701679347</v>
      </c>
      <c r="R83" s="77">
        <v>1112533293.23</v>
      </c>
      <c r="S83" s="76">
        <f t="shared" si="20"/>
        <v>0.13244708052311613</v>
      </c>
      <c r="T83" s="77">
        <v>1095349007.99</v>
      </c>
      <c r="U83" s="76">
        <f t="shared" si="21"/>
        <v>0.13040129148941759</v>
      </c>
    </row>
    <row r="84" spans="1:21" ht="28.5" customHeight="1">
      <c r="A84" s="27" t="e">
        <f>+CONCATENATE(#REF!,"=",J84)</f>
        <v>#REF!</v>
      </c>
      <c r="B84" s="67" t="str">
        <f t="shared" si="23"/>
        <v>A-02-02-02-008-007</v>
      </c>
      <c r="C84" s="68" t="s">
        <v>23</v>
      </c>
      <c r="D84" s="69" t="s">
        <v>52</v>
      </c>
      <c r="E84" s="69" t="s">
        <v>52</v>
      </c>
      <c r="F84" s="69" t="s">
        <v>52</v>
      </c>
      <c r="G84" s="69" t="s">
        <v>46</v>
      </c>
      <c r="H84" s="69" t="s">
        <v>44</v>
      </c>
      <c r="I84" s="70"/>
      <c r="J84" s="71">
        <v>10</v>
      </c>
      <c r="K84" s="72" t="s">
        <v>29</v>
      </c>
      <c r="L84" s="73" t="s">
        <v>116</v>
      </c>
      <c r="M84" s="74">
        <v>1314819349</v>
      </c>
      <c r="N84" s="74">
        <v>1143463033</v>
      </c>
      <c r="O84" s="74">
        <v>348179027.26999998</v>
      </c>
      <c r="P84" s="74">
        <v>795284005.73000002</v>
      </c>
      <c r="Q84" s="76">
        <f t="shared" si="19"/>
        <v>0.30449521954069153</v>
      </c>
      <c r="R84" s="77">
        <v>52630576.75</v>
      </c>
      <c r="S84" s="76">
        <f t="shared" si="20"/>
        <v>4.6027353076660414E-2</v>
      </c>
      <c r="T84" s="77">
        <v>52630576.75</v>
      </c>
      <c r="U84" s="76">
        <f t="shared" si="21"/>
        <v>4.6027353076660414E-2</v>
      </c>
    </row>
    <row r="85" spans="1:21" ht="28.5" customHeight="1">
      <c r="A85" s="27" t="e">
        <f>+CONCATENATE(#REF!,"=",J85)</f>
        <v>#REF!</v>
      </c>
      <c r="B85" s="67" t="str">
        <f t="shared" si="23"/>
        <v>A-02-02-02-008-009</v>
      </c>
      <c r="C85" s="68" t="s">
        <v>23</v>
      </c>
      <c r="D85" s="69" t="s">
        <v>52</v>
      </c>
      <c r="E85" s="69" t="s">
        <v>52</v>
      </c>
      <c r="F85" s="69" t="s">
        <v>52</v>
      </c>
      <c r="G85" s="69" t="s">
        <v>46</v>
      </c>
      <c r="H85" s="69" t="s">
        <v>48</v>
      </c>
      <c r="I85" s="70"/>
      <c r="J85" s="71">
        <v>10</v>
      </c>
      <c r="K85" s="72" t="s">
        <v>29</v>
      </c>
      <c r="L85" s="73" t="s">
        <v>117</v>
      </c>
      <c r="M85" s="74">
        <v>284338957</v>
      </c>
      <c r="N85" s="74">
        <v>284338957</v>
      </c>
      <c r="O85" s="74">
        <v>2229900</v>
      </c>
      <c r="P85" s="74">
        <v>282109057</v>
      </c>
      <c r="Q85" s="76">
        <f t="shared" si="19"/>
        <v>7.8424005754512208E-3</v>
      </c>
      <c r="R85" s="77">
        <v>2229900</v>
      </c>
      <c r="S85" s="76">
        <f t="shared" si="20"/>
        <v>7.8424005754512208E-3</v>
      </c>
      <c r="T85" s="77">
        <v>2229900</v>
      </c>
      <c r="U85" s="76">
        <f t="shared" si="21"/>
        <v>7.8424005754512208E-3</v>
      </c>
    </row>
    <row r="86" spans="1:21" ht="32.1" customHeight="1">
      <c r="A86" s="27" t="e">
        <f>+CONCATENATE(#REF!,"=",J86)</f>
        <v>#REF!</v>
      </c>
      <c r="B86" s="60" t="str">
        <f>CONCATENATE(C86,"-",D86,"-",E86,"-",F86,"-",G86)</f>
        <v>A-02-02-02-009</v>
      </c>
      <c r="C86" s="61" t="s">
        <v>23</v>
      </c>
      <c r="D86" s="62" t="s">
        <v>52</v>
      </c>
      <c r="E86" s="62" t="s">
        <v>52</v>
      </c>
      <c r="F86" s="62" t="s">
        <v>52</v>
      </c>
      <c r="G86" s="62" t="s">
        <v>48</v>
      </c>
      <c r="H86" s="62"/>
      <c r="I86" s="63"/>
      <c r="J86" s="64" t="s">
        <v>28</v>
      </c>
      <c r="K86" s="64" t="s">
        <v>29</v>
      </c>
      <c r="L86" s="60" t="s">
        <v>118</v>
      </c>
      <c r="M86" s="65">
        <f>SUM(M87:M91)</f>
        <v>3468607602</v>
      </c>
      <c r="N86" s="65">
        <v>3048607602</v>
      </c>
      <c r="O86" s="65">
        <v>41713614.399999999</v>
      </c>
      <c r="P86" s="65">
        <v>3006893987.5999999</v>
      </c>
      <c r="Q86" s="66">
        <f t="shared" si="19"/>
        <v>1.3682841429849586E-2</v>
      </c>
      <c r="R86" s="65">
        <v>17404836.399999999</v>
      </c>
      <c r="S86" s="66">
        <f t="shared" si="20"/>
        <v>5.7091100831021275E-3</v>
      </c>
      <c r="T86" s="65">
        <v>15910238.4</v>
      </c>
      <c r="U86" s="66">
        <f t="shared" si="21"/>
        <v>5.2188541383818279E-3</v>
      </c>
    </row>
    <row r="87" spans="1:21" ht="28.5" customHeight="1">
      <c r="A87" s="27" t="e">
        <f>+CONCATENATE(#REF!,"=",J87)</f>
        <v>#REF!</v>
      </c>
      <c r="B87" s="67" t="str">
        <f t="shared" si="23"/>
        <v>A-02-02-02-009-002</v>
      </c>
      <c r="C87" s="68" t="s">
        <v>23</v>
      </c>
      <c r="D87" s="69" t="s">
        <v>52</v>
      </c>
      <c r="E87" s="69" t="s">
        <v>52</v>
      </c>
      <c r="F87" s="69" t="s">
        <v>52</v>
      </c>
      <c r="G87" s="69" t="s">
        <v>48</v>
      </c>
      <c r="H87" s="69" t="s">
        <v>34</v>
      </c>
      <c r="I87" s="70"/>
      <c r="J87" s="71">
        <v>10</v>
      </c>
      <c r="K87" s="72" t="s">
        <v>29</v>
      </c>
      <c r="L87" s="73" t="s">
        <v>119</v>
      </c>
      <c r="M87" s="74">
        <v>1100000000</v>
      </c>
      <c r="N87" s="74">
        <v>500000000</v>
      </c>
      <c r="O87" s="74">
        <v>0</v>
      </c>
      <c r="P87" s="74">
        <v>500000000</v>
      </c>
      <c r="Q87" s="76">
        <f t="shared" si="19"/>
        <v>0</v>
      </c>
      <c r="R87" s="77">
        <v>0</v>
      </c>
      <c r="S87" s="76">
        <f t="shared" si="20"/>
        <v>0</v>
      </c>
      <c r="T87" s="77">
        <v>0</v>
      </c>
      <c r="U87" s="76">
        <f t="shared" si="21"/>
        <v>0</v>
      </c>
    </row>
    <row r="88" spans="1:21" ht="28.5" customHeight="1">
      <c r="A88" s="27" t="e">
        <f>+CONCATENATE(#REF!,"=",J88)</f>
        <v>#REF!</v>
      </c>
      <c r="B88" s="67" t="str">
        <f t="shared" si="23"/>
        <v>A-02-02-02-009-003</v>
      </c>
      <c r="C88" s="68" t="s">
        <v>23</v>
      </c>
      <c r="D88" s="69" t="s">
        <v>52</v>
      </c>
      <c r="E88" s="69" t="s">
        <v>52</v>
      </c>
      <c r="F88" s="69" t="s">
        <v>52</v>
      </c>
      <c r="G88" s="69" t="s">
        <v>48</v>
      </c>
      <c r="H88" s="69" t="s">
        <v>36</v>
      </c>
      <c r="I88" s="70"/>
      <c r="J88" s="71">
        <v>10</v>
      </c>
      <c r="K88" s="72" t="s">
        <v>29</v>
      </c>
      <c r="L88" s="73" t="s">
        <v>120</v>
      </c>
      <c r="M88" s="74">
        <v>380000000</v>
      </c>
      <c r="N88" s="74">
        <v>380000000</v>
      </c>
      <c r="O88" s="74">
        <v>19890000</v>
      </c>
      <c r="P88" s="74">
        <v>360110000</v>
      </c>
      <c r="Q88" s="76">
        <f t="shared" si="19"/>
        <v>5.2342105263157898E-2</v>
      </c>
      <c r="R88" s="77">
        <v>0</v>
      </c>
      <c r="S88" s="76">
        <f t="shared" si="20"/>
        <v>0</v>
      </c>
      <c r="T88" s="77">
        <v>0</v>
      </c>
      <c r="U88" s="76">
        <f t="shared" si="21"/>
        <v>0</v>
      </c>
    </row>
    <row r="89" spans="1:21" ht="28.5" customHeight="1">
      <c r="A89" s="27" t="e">
        <f>+CONCATENATE(#REF!,"=",J89)</f>
        <v>#REF!</v>
      </c>
      <c r="B89" s="67" t="str">
        <f t="shared" si="23"/>
        <v>A-02-02-02-009-004</v>
      </c>
      <c r="C89" s="68" t="s">
        <v>23</v>
      </c>
      <c r="D89" s="69" t="s">
        <v>52</v>
      </c>
      <c r="E89" s="69" t="s">
        <v>52</v>
      </c>
      <c r="F89" s="69" t="s">
        <v>52</v>
      </c>
      <c r="G89" s="69" t="s">
        <v>48</v>
      </c>
      <c r="H89" s="69" t="s">
        <v>38</v>
      </c>
      <c r="I89" s="70"/>
      <c r="J89" s="71">
        <v>10</v>
      </c>
      <c r="K89" s="72" t="s">
        <v>29</v>
      </c>
      <c r="L89" s="73" t="s">
        <v>121</v>
      </c>
      <c r="M89" s="74">
        <v>70000000</v>
      </c>
      <c r="N89" s="74">
        <v>70000000</v>
      </c>
      <c r="O89" s="74">
        <v>21823614.399999999</v>
      </c>
      <c r="P89" s="74">
        <v>48176385.600000001</v>
      </c>
      <c r="Q89" s="76">
        <f t="shared" si="19"/>
        <v>0.31176591999999997</v>
      </c>
      <c r="R89" s="77">
        <v>17404836.399999999</v>
      </c>
      <c r="S89" s="76">
        <f t="shared" si="20"/>
        <v>0.24864051999999998</v>
      </c>
      <c r="T89" s="77">
        <v>15910238.4</v>
      </c>
      <c r="U89" s="76">
        <f t="shared" si="21"/>
        <v>0.22728912000000001</v>
      </c>
    </row>
    <row r="90" spans="1:21" ht="28.5" customHeight="1">
      <c r="A90" s="27" t="e">
        <f>+CONCATENATE(#REF!,"=",J90)</f>
        <v>#REF!</v>
      </c>
      <c r="B90" s="67" t="str">
        <f t="shared" si="23"/>
        <v>A-02-02-02-009-006</v>
      </c>
      <c r="C90" s="68" t="s">
        <v>23</v>
      </c>
      <c r="D90" s="69" t="s">
        <v>52</v>
      </c>
      <c r="E90" s="69" t="s">
        <v>52</v>
      </c>
      <c r="F90" s="69" t="s">
        <v>52</v>
      </c>
      <c r="G90" s="69" t="s">
        <v>48</v>
      </c>
      <c r="H90" s="69" t="s">
        <v>42</v>
      </c>
      <c r="I90" s="70"/>
      <c r="J90" s="71">
        <v>10</v>
      </c>
      <c r="K90" s="72" t="s">
        <v>29</v>
      </c>
      <c r="L90" s="73" t="s">
        <v>122</v>
      </c>
      <c r="M90" s="74">
        <v>1808607602</v>
      </c>
      <c r="N90" s="74">
        <v>1808607602</v>
      </c>
      <c r="O90" s="74">
        <v>0</v>
      </c>
      <c r="P90" s="74">
        <v>1808607602</v>
      </c>
      <c r="Q90" s="76">
        <f t="shared" si="19"/>
        <v>0</v>
      </c>
      <c r="R90" s="77">
        <v>0</v>
      </c>
      <c r="S90" s="76">
        <f t="shared" si="20"/>
        <v>0</v>
      </c>
      <c r="T90" s="77">
        <v>0</v>
      </c>
      <c r="U90" s="76">
        <f t="shared" si="21"/>
        <v>0</v>
      </c>
    </row>
    <row r="91" spans="1:21" ht="28.5" customHeight="1">
      <c r="A91" s="27" t="e">
        <f>+CONCATENATE(#REF!,"=",J91)</f>
        <v>#REF!</v>
      </c>
      <c r="B91" s="78" t="str">
        <f t="shared" si="23"/>
        <v>A-02-02-02-009-007</v>
      </c>
      <c r="C91" s="79" t="s">
        <v>23</v>
      </c>
      <c r="D91" s="80" t="s">
        <v>52</v>
      </c>
      <c r="E91" s="80" t="s">
        <v>52</v>
      </c>
      <c r="F91" s="80" t="s">
        <v>52</v>
      </c>
      <c r="G91" s="80" t="s">
        <v>48</v>
      </c>
      <c r="H91" s="80" t="s">
        <v>44</v>
      </c>
      <c r="I91" s="81"/>
      <c r="J91" s="82">
        <v>10</v>
      </c>
      <c r="K91" s="83" t="s">
        <v>29</v>
      </c>
      <c r="L91" s="84" t="s">
        <v>123</v>
      </c>
      <c r="M91" s="85">
        <v>110000000</v>
      </c>
      <c r="N91" s="85">
        <v>290000000</v>
      </c>
      <c r="O91" s="85">
        <v>0</v>
      </c>
      <c r="P91" s="85">
        <v>290000000</v>
      </c>
      <c r="Q91" s="86">
        <f t="shared" si="19"/>
        <v>0</v>
      </c>
      <c r="R91" s="87">
        <v>0</v>
      </c>
      <c r="S91" s="86">
        <f t="shared" si="20"/>
        <v>0</v>
      </c>
      <c r="T91" s="87">
        <v>0</v>
      </c>
      <c r="U91" s="86">
        <f t="shared" si="21"/>
        <v>0</v>
      </c>
    </row>
    <row r="92" spans="1:21" s="99" customFormat="1" ht="28.5" customHeight="1">
      <c r="A92" s="27" t="e">
        <f>+CONCATENATE(#REF!,"=",J92)</f>
        <v>#REF!</v>
      </c>
      <c r="B92" s="90" t="str">
        <f>CONCATENATE(C92,"-",D92,"-",E92,"-",F92,"-",G92)</f>
        <v>A-02-02-02-010</v>
      </c>
      <c r="C92" s="91" t="s">
        <v>23</v>
      </c>
      <c r="D92" s="92" t="s">
        <v>52</v>
      </c>
      <c r="E92" s="92" t="s">
        <v>52</v>
      </c>
      <c r="F92" s="92" t="s">
        <v>52</v>
      </c>
      <c r="G92" s="92" t="s">
        <v>50</v>
      </c>
      <c r="H92" s="92"/>
      <c r="I92" s="93"/>
      <c r="J92" s="94" t="s">
        <v>28</v>
      </c>
      <c r="K92" s="95" t="s">
        <v>29</v>
      </c>
      <c r="L92" s="96" t="s">
        <v>124</v>
      </c>
      <c r="M92" s="97">
        <v>1049949300</v>
      </c>
      <c r="N92" s="97">
        <v>1049949300</v>
      </c>
      <c r="O92" s="97">
        <v>254393461</v>
      </c>
      <c r="P92" s="97">
        <v>795555839</v>
      </c>
      <c r="Q92" s="76">
        <f t="shared" si="19"/>
        <v>0.24229118586964152</v>
      </c>
      <c r="R92" s="98">
        <v>160142693</v>
      </c>
      <c r="S92" s="76">
        <f t="shared" si="20"/>
        <v>0.1525242152168681</v>
      </c>
      <c r="T92" s="98">
        <v>160142693</v>
      </c>
      <c r="U92" s="76">
        <f t="shared" si="21"/>
        <v>0.1525242152168681</v>
      </c>
    </row>
    <row r="93" spans="1:21" s="99" customFormat="1" ht="28.5" customHeight="1">
      <c r="A93" s="27"/>
      <c r="B93" s="36" t="str">
        <f>CONCATENATE(C93,"-",D93)</f>
        <v>A-03</v>
      </c>
      <c r="C93" s="37" t="s">
        <v>23</v>
      </c>
      <c r="D93" s="38" t="s">
        <v>63</v>
      </c>
      <c r="E93" s="38"/>
      <c r="F93" s="38"/>
      <c r="G93" s="38"/>
      <c r="H93" s="38"/>
      <c r="I93" s="39"/>
      <c r="J93" s="40"/>
      <c r="K93" s="40"/>
      <c r="L93" s="36" t="s">
        <v>125</v>
      </c>
      <c r="M93" s="41">
        <f>+M94+M99</f>
        <v>3259170700</v>
      </c>
      <c r="N93" s="41">
        <v>3259170700</v>
      </c>
      <c r="O93" s="41">
        <v>232787902</v>
      </c>
      <c r="P93" s="100">
        <v>3026382798</v>
      </c>
      <c r="Q93" s="42">
        <f t="shared" si="19"/>
        <v>7.1425501585418646E-2</v>
      </c>
      <c r="R93" s="41">
        <v>146249520</v>
      </c>
      <c r="S93" s="42">
        <f t="shared" si="20"/>
        <v>4.4873231095259911E-2</v>
      </c>
      <c r="T93" s="41">
        <v>146249520</v>
      </c>
      <c r="U93" s="42">
        <f t="shared" si="21"/>
        <v>4.4873231095259911E-2</v>
      </c>
    </row>
    <row r="94" spans="1:21" ht="24" customHeight="1">
      <c r="A94" s="27" t="e">
        <f>+CONCATENATE(#REF!,"=",J94)</f>
        <v>#REF!</v>
      </c>
      <c r="B94" s="44" t="str">
        <f>CONCATENATE(C94,"-",D94,"-",E94)</f>
        <v>A-03-04</v>
      </c>
      <c r="C94" s="45" t="s">
        <v>23</v>
      </c>
      <c r="D94" s="46" t="s">
        <v>63</v>
      </c>
      <c r="E94" s="46" t="s">
        <v>126</v>
      </c>
      <c r="F94" s="46"/>
      <c r="G94" s="46"/>
      <c r="H94" s="46"/>
      <c r="I94" s="47"/>
      <c r="J94" s="48"/>
      <c r="K94" s="48"/>
      <c r="L94" s="44" t="s">
        <v>127</v>
      </c>
      <c r="M94" s="49">
        <f>+M95</f>
        <v>765000000</v>
      </c>
      <c r="N94" s="49">
        <v>765000000</v>
      </c>
      <c r="O94" s="49">
        <v>232787902</v>
      </c>
      <c r="P94" s="49">
        <v>532212098</v>
      </c>
      <c r="Q94" s="50">
        <f t="shared" si="19"/>
        <v>0.3042979111111111</v>
      </c>
      <c r="R94" s="51">
        <v>146249520</v>
      </c>
      <c r="S94" s="50">
        <f t="shared" si="20"/>
        <v>0.19117584313725491</v>
      </c>
      <c r="T94" s="51">
        <v>146249520</v>
      </c>
      <c r="U94" s="50">
        <f t="shared" si="21"/>
        <v>0.19117584313725491</v>
      </c>
    </row>
    <row r="95" spans="1:21" ht="32.1" customHeight="1">
      <c r="A95" s="27" t="e">
        <f>+CONCATENATE(#REF!,"=",J95)</f>
        <v>#REF!</v>
      </c>
      <c r="B95" s="52" t="str">
        <f>CONCATENATE(C95,"-",D95,"-",E95,"-",F95)</f>
        <v>A-03-04-02</v>
      </c>
      <c r="C95" s="53" t="s">
        <v>23</v>
      </c>
      <c r="D95" s="54" t="s">
        <v>63</v>
      </c>
      <c r="E95" s="54" t="s">
        <v>126</v>
      </c>
      <c r="F95" s="54" t="s">
        <v>52</v>
      </c>
      <c r="G95" s="54"/>
      <c r="H95" s="54"/>
      <c r="I95" s="55"/>
      <c r="J95" s="56" t="s">
        <v>28</v>
      </c>
      <c r="K95" s="56" t="s">
        <v>29</v>
      </c>
      <c r="L95" s="52" t="s">
        <v>128</v>
      </c>
      <c r="M95" s="57">
        <f>+M96</f>
        <v>765000000</v>
      </c>
      <c r="N95" s="57">
        <v>765000000</v>
      </c>
      <c r="O95" s="57">
        <v>232787902</v>
      </c>
      <c r="P95" s="57">
        <v>532212098</v>
      </c>
      <c r="Q95" s="58">
        <f t="shared" si="19"/>
        <v>0.3042979111111111</v>
      </c>
      <c r="R95" s="59">
        <v>146249520</v>
      </c>
      <c r="S95" s="58">
        <f t="shared" si="20"/>
        <v>0.19117584313725491</v>
      </c>
      <c r="T95" s="59">
        <v>146249520</v>
      </c>
      <c r="U95" s="58">
        <f t="shared" si="21"/>
        <v>0.19117584313725491</v>
      </c>
    </row>
    <row r="96" spans="1:21" ht="32.1" customHeight="1">
      <c r="A96" s="27" t="e">
        <f>+CONCATENATE(#REF!,"=",J96)</f>
        <v>#REF!</v>
      </c>
      <c r="B96" s="60" t="str">
        <f>CONCATENATE(C96,"-",D96,"-",E96,"-",F96,"-",G96)</f>
        <v>A-03-04-02-012</v>
      </c>
      <c r="C96" s="61" t="s">
        <v>23</v>
      </c>
      <c r="D96" s="62" t="s">
        <v>63</v>
      </c>
      <c r="E96" s="62" t="s">
        <v>126</v>
      </c>
      <c r="F96" s="62" t="s">
        <v>52</v>
      </c>
      <c r="G96" s="62" t="s">
        <v>129</v>
      </c>
      <c r="H96" s="62"/>
      <c r="I96" s="63"/>
      <c r="J96" s="64" t="s">
        <v>28</v>
      </c>
      <c r="K96" s="64" t="s">
        <v>29</v>
      </c>
      <c r="L96" s="60" t="s">
        <v>130</v>
      </c>
      <c r="M96" s="65">
        <f t="shared" ref="M96" si="24">SUM(M97:M98)</f>
        <v>765000000</v>
      </c>
      <c r="N96" s="65">
        <v>765000000</v>
      </c>
      <c r="O96" s="65">
        <v>232787902</v>
      </c>
      <c r="P96" s="65">
        <v>532212098</v>
      </c>
      <c r="Q96" s="66">
        <f t="shared" si="19"/>
        <v>0.3042979111111111</v>
      </c>
      <c r="R96" s="65">
        <v>146249520</v>
      </c>
      <c r="S96" s="66">
        <f t="shared" si="20"/>
        <v>0.19117584313725491</v>
      </c>
      <c r="T96" s="65">
        <v>146249520</v>
      </c>
      <c r="U96" s="66">
        <f t="shared" si="21"/>
        <v>0.19117584313725491</v>
      </c>
    </row>
    <row r="97" spans="1:21" ht="28.5" customHeight="1">
      <c r="A97" s="27" t="e">
        <f>+CONCATENATE(#REF!,"=",J97)</f>
        <v>#REF!</v>
      </c>
      <c r="B97" s="67" t="str">
        <f t="shared" ref="B97:B98" si="25">CONCATENATE(C97,"-",D97,"-",E97,"-",F97,"-",G97,"-",H97)</f>
        <v>A-03-04-02-012-001</v>
      </c>
      <c r="C97" s="68" t="s">
        <v>23</v>
      </c>
      <c r="D97" s="69" t="s">
        <v>63</v>
      </c>
      <c r="E97" s="69" t="s">
        <v>126</v>
      </c>
      <c r="F97" s="69" t="s">
        <v>52</v>
      </c>
      <c r="G97" s="69" t="s">
        <v>129</v>
      </c>
      <c r="H97" s="69" t="s">
        <v>31</v>
      </c>
      <c r="I97" s="70"/>
      <c r="J97" s="71" t="s">
        <v>28</v>
      </c>
      <c r="K97" s="72" t="s">
        <v>29</v>
      </c>
      <c r="L97" s="73" t="s">
        <v>131</v>
      </c>
      <c r="M97" s="74">
        <v>465000000</v>
      </c>
      <c r="N97" s="74">
        <v>465000000</v>
      </c>
      <c r="O97" s="74">
        <v>177199611</v>
      </c>
      <c r="P97" s="74">
        <v>287800389</v>
      </c>
      <c r="Q97" s="76">
        <f t="shared" si="19"/>
        <v>0.38107443225806453</v>
      </c>
      <c r="R97" s="77">
        <v>130285717</v>
      </c>
      <c r="S97" s="76">
        <f t="shared" si="20"/>
        <v>0.28018433763440859</v>
      </c>
      <c r="T97" s="77">
        <v>130285717</v>
      </c>
      <c r="U97" s="76">
        <f t="shared" si="21"/>
        <v>0.28018433763440859</v>
      </c>
    </row>
    <row r="98" spans="1:21" ht="28.5" customHeight="1">
      <c r="A98" s="27" t="e">
        <f>+CONCATENATE(#REF!,"=",J98)</f>
        <v>#REF!</v>
      </c>
      <c r="B98" s="67" t="str">
        <f t="shared" si="25"/>
        <v>A-03-04-02-012-002</v>
      </c>
      <c r="C98" s="68" t="s">
        <v>23</v>
      </c>
      <c r="D98" s="69" t="s">
        <v>63</v>
      </c>
      <c r="E98" s="69" t="s">
        <v>126</v>
      </c>
      <c r="F98" s="69" t="s">
        <v>52</v>
      </c>
      <c r="G98" s="69" t="s">
        <v>129</v>
      </c>
      <c r="H98" s="69" t="s">
        <v>34</v>
      </c>
      <c r="I98" s="70"/>
      <c r="J98" s="71" t="s">
        <v>28</v>
      </c>
      <c r="K98" s="72" t="s">
        <v>29</v>
      </c>
      <c r="L98" s="73" t="s">
        <v>132</v>
      </c>
      <c r="M98" s="74">
        <v>300000000</v>
      </c>
      <c r="N98" s="74">
        <v>300000000</v>
      </c>
      <c r="O98" s="74">
        <v>55588291</v>
      </c>
      <c r="P98" s="74">
        <v>244411709</v>
      </c>
      <c r="Q98" s="76">
        <f t="shared" si="19"/>
        <v>0.18529430333333333</v>
      </c>
      <c r="R98" s="77">
        <v>15963803</v>
      </c>
      <c r="S98" s="76">
        <f t="shared" si="20"/>
        <v>5.3212676666666667E-2</v>
      </c>
      <c r="T98" s="77">
        <v>15963803</v>
      </c>
      <c r="U98" s="76">
        <f t="shared" si="21"/>
        <v>5.3212676666666667E-2</v>
      </c>
    </row>
    <row r="99" spans="1:21" ht="24" customHeight="1">
      <c r="A99" s="27" t="e">
        <f>+CONCATENATE(#REF!,"=",J99)</f>
        <v>#REF!</v>
      </c>
      <c r="B99" s="44" t="str">
        <f>CONCATENATE(C99,"-",D99,"-",E99)</f>
        <v>A-03-10</v>
      </c>
      <c r="C99" s="45" t="s">
        <v>23</v>
      </c>
      <c r="D99" s="46" t="s">
        <v>63</v>
      </c>
      <c r="E99" s="46" t="s">
        <v>28</v>
      </c>
      <c r="F99" s="46"/>
      <c r="G99" s="46"/>
      <c r="H99" s="46"/>
      <c r="I99" s="47"/>
      <c r="J99" s="48"/>
      <c r="K99" s="48"/>
      <c r="L99" s="44" t="s">
        <v>133</v>
      </c>
      <c r="M99" s="49">
        <f>+M100</f>
        <v>2494170700</v>
      </c>
      <c r="N99" s="49">
        <v>2494170700</v>
      </c>
      <c r="O99" s="49">
        <v>0</v>
      </c>
      <c r="P99" s="49">
        <v>2494170700</v>
      </c>
      <c r="Q99" s="50">
        <f t="shared" si="19"/>
        <v>0</v>
      </c>
      <c r="R99" s="51">
        <v>0</v>
      </c>
      <c r="S99" s="50">
        <f t="shared" si="20"/>
        <v>0</v>
      </c>
      <c r="T99" s="51">
        <v>0</v>
      </c>
      <c r="U99" s="50">
        <f t="shared" si="21"/>
        <v>0</v>
      </c>
    </row>
    <row r="100" spans="1:21" ht="32.1" customHeight="1">
      <c r="A100" s="27" t="e">
        <f>+CONCATENATE(#REF!,"=",J100)</f>
        <v>#REF!</v>
      </c>
      <c r="B100" s="52" t="str">
        <f>CONCATENATE(C100,"-",D100,"-",E100,"-",F100)</f>
        <v>A-03-10-01</v>
      </c>
      <c r="C100" s="53" t="s">
        <v>23</v>
      </c>
      <c r="D100" s="54" t="s">
        <v>63</v>
      </c>
      <c r="E100" s="54" t="s">
        <v>28</v>
      </c>
      <c r="F100" s="54" t="s">
        <v>25</v>
      </c>
      <c r="G100" s="54"/>
      <c r="H100" s="54"/>
      <c r="I100" s="55"/>
      <c r="J100" s="56">
        <v>10</v>
      </c>
      <c r="K100" s="56" t="s">
        <v>29</v>
      </c>
      <c r="L100" s="52" t="s">
        <v>134</v>
      </c>
      <c r="M100" s="57">
        <f t="shared" ref="M100" si="26">SUM(M101:M101)</f>
        <v>2494170700</v>
      </c>
      <c r="N100" s="57">
        <v>2494170700</v>
      </c>
      <c r="O100" s="57">
        <v>0</v>
      </c>
      <c r="P100" s="57">
        <v>2494170700</v>
      </c>
      <c r="Q100" s="58">
        <f t="shared" si="19"/>
        <v>0</v>
      </c>
      <c r="R100" s="59">
        <v>0</v>
      </c>
      <c r="S100" s="58">
        <f t="shared" si="20"/>
        <v>0</v>
      </c>
      <c r="T100" s="59">
        <v>0</v>
      </c>
      <c r="U100" s="58">
        <f t="shared" si="21"/>
        <v>0</v>
      </c>
    </row>
    <row r="101" spans="1:21" ht="28.5" customHeight="1">
      <c r="A101" s="27" t="e">
        <f>+CONCATENATE(#REF!,"=",J101)</f>
        <v>#REF!</v>
      </c>
      <c r="B101" s="67" t="str">
        <f t="shared" ref="B101" si="27">CONCATENATE(C101,"-",D101,"-",E101,"-",F101,"-",G101)</f>
        <v>A-03-10-01-001</v>
      </c>
      <c r="C101" s="68" t="s">
        <v>23</v>
      </c>
      <c r="D101" s="69" t="s">
        <v>63</v>
      </c>
      <c r="E101" s="69" t="s">
        <v>28</v>
      </c>
      <c r="F101" s="69" t="s">
        <v>25</v>
      </c>
      <c r="G101" s="69" t="s">
        <v>31</v>
      </c>
      <c r="H101" s="69"/>
      <c r="I101" s="70"/>
      <c r="J101" s="71">
        <v>10</v>
      </c>
      <c r="K101" s="72" t="s">
        <v>29</v>
      </c>
      <c r="L101" s="73" t="s">
        <v>135</v>
      </c>
      <c r="M101" s="74">
        <v>2494170700</v>
      </c>
      <c r="N101" s="74">
        <v>2494170700</v>
      </c>
      <c r="O101" s="74">
        <v>0</v>
      </c>
      <c r="P101" s="74">
        <v>2494170700</v>
      </c>
      <c r="Q101" s="76">
        <f t="shared" si="19"/>
        <v>0</v>
      </c>
      <c r="R101" s="77">
        <v>0</v>
      </c>
      <c r="S101" s="76">
        <f t="shared" si="20"/>
        <v>0</v>
      </c>
      <c r="T101" s="77">
        <v>0</v>
      </c>
      <c r="U101" s="76">
        <f t="shared" si="21"/>
        <v>0</v>
      </c>
    </row>
    <row r="102" spans="1:21" ht="30" customHeight="1">
      <c r="A102" s="27" t="e">
        <f>+CONCATENATE(#REF!,"=",J102)</f>
        <v>#REF!</v>
      </c>
      <c r="B102" s="36" t="str">
        <f>CONCATENATE(C102,"-",D102)</f>
        <v>A-08</v>
      </c>
      <c r="C102" s="37" t="s">
        <v>23</v>
      </c>
      <c r="D102" s="38" t="s">
        <v>136</v>
      </c>
      <c r="E102" s="38"/>
      <c r="F102" s="38"/>
      <c r="G102" s="38"/>
      <c r="H102" s="38"/>
      <c r="I102" s="39"/>
      <c r="J102" s="40"/>
      <c r="K102" s="40"/>
      <c r="L102" s="36" t="s">
        <v>137</v>
      </c>
      <c r="M102" s="41">
        <f>+M103+M108</f>
        <v>32825649182</v>
      </c>
      <c r="N102" s="41">
        <v>32825649182</v>
      </c>
      <c r="O102" s="41">
        <v>25090959</v>
      </c>
      <c r="P102" s="41">
        <v>32800558223</v>
      </c>
      <c r="Q102" s="42">
        <f t="shared" si="19"/>
        <v>7.6437053417845787E-4</v>
      </c>
      <c r="R102" s="41">
        <v>23652607</v>
      </c>
      <c r="S102" s="42">
        <f t="shared" si="20"/>
        <v>7.2055260411940149E-4</v>
      </c>
      <c r="T102" s="41">
        <v>22744275</v>
      </c>
      <c r="U102" s="42">
        <f t="shared" si="21"/>
        <v>6.9288119402896261E-4</v>
      </c>
    </row>
    <row r="103" spans="1:21" ht="24" customHeight="1">
      <c r="A103" s="27" t="e">
        <f>+CONCATENATE(#REF!,"=",J103)</f>
        <v>#REF!</v>
      </c>
      <c r="B103" s="44" t="str">
        <f>CONCATENATE(C103,"-",D103,"-",E103)</f>
        <v>A-08-01</v>
      </c>
      <c r="C103" s="45" t="s">
        <v>23</v>
      </c>
      <c r="D103" s="46" t="s">
        <v>136</v>
      </c>
      <c r="E103" s="46" t="s">
        <v>25</v>
      </c>
      <c r="F103" s="46"/>
      <c r="G103" s="46"/>
      <c r="H103" s="46"/>
      <c r="I103" s="47"/>
      <c r="J103" s="48"/>
      <c r="K103" s="48"/>
      <c r="L103" s="44" t="s">
        <v>138</v>
      </c>
      <c r="M103" s="49">
        <f>+M104</f>
        <v>216000000</v>
      </c>
      <c r="N103" s="49">
        <v>216000000</v>
      </c>
      <c r="O103" s="49">
        <v>25090959</v>
      </c>
      <c r="P103" s="49">
        <v>190909041</v>
      </c>
      <c r="Q103" s="50">
        <f t="shared" si="19"/>
        <v>0.11616184722222223</v>
      </c>
      <c r="R103" s="51">
        <v>23652607</v>
      </c>
      <c r="S103" s="50">
        <f t="shared" si="20"/>
        <v>0.10950281018518518</v>
      </c>
      <c r="T103" s="51">
        <v>22744275</v>
      </c>
      <c r="U103" s="50">
        <f t="shared" si="21"/>
        <v>0.10529756944444445</v>
      </c>
    </row>
    <row r="104" spans="1:21" ht="32.1" customHeight="1">
      <c r="A104" s="27" t="e">
        <f>+CONCATENATE(#REF!,"=",J104)</f>
        <v>#REF!</v>
      </c>
      <c r="B104" s="52" t="str">
        <f>CONCATENATE(C104,"-",D104,"-",E104,"-",F104)</f>
        <v>A-08-01-02</v>
      </c>
      <c r="C104" s="53" t="s">
        <v>23</v>
      </c>
      <c r="D104" s="54" t="s">
        <v>136</v>
      </c>
      <c r="E104" s="54" t="s">
        <v>25</v>
      </c>
      <c r="F104" s="54" t="s">
        <v>52</v>
      </c>
      <c r="G104" s="54"/>
      <c r="H104" s="54"/>
      <c r="I104" s="55"/>
      <c r="J104" s="56" t="s">
        <v>28</v>
      </c>
      <c r="K104" s="56" t="s">
        <v>29</v>
      </c>
      <c r="L104" s="52" t="s">
        <v>139</v>
      </c>
      <c r="M104" s="57">
        <f>SUM(M105:M107)</f>
        <v>216000000</v>
      </c>
      <c r="N104" s="57">
        <v>216000000</v>
      </c>
      <c r="O104" s="57">
        <v>25090959</v>
      </c>
      <c r="P104" s="57">
        <v>190909041</v>
      </c>
      <c r="Q104" s="58">
        <f t="shared" si="19"/>
        <v>0.11616184722222223</v>
      </c>
      <c r="R104" s="59">
        <v>23652607</v>
      </c>
      <c r="S104" s="58">
        <f t="shared" si="20"/>
        <v>0.10950281018518518</v>
      </c>
      <c r="T104" s="59">
        <v>22744275</v>
      </c>
      <c r="U104" s="58">
        <f t="shared" si="21"/>
        <v>0.10529756944444445</v>
      </c>
    </row>
    <row r="105" spans="1:21" ht="28.5" customHeight="1">
      <c r="A105" s="27" t="e">
        <f>+CONCATENATE(#REF!,"=",J105)</f>
        <v>#REF!</v>
      </c>
      <c r="B105" s="67" t="str">
        <f t="shared" ref="B105:B107" si="28">CONCATENATE(C105,"-",D105,"-",E105,"-",F105,"-",G105)</f>
        <v>A-08-01-02-001</v>
      </c>
      <c r="C105" s="68" t="s">
        <v>23</v>
      </c>
      <c r="D105" s="69" t="s">
        <v>136</v>
      </c>
      <c r="E105" s="69" t="s">
        <v>25</v>
      </c>
      <c r="F105" s="69" t="s">
        <v>52</v>
      </c>
      <c r="G105" s="69" t="s">
        <v>31</v>
      </c>
      <c r="H105" s="69"/>
      <c r="I105" s="70"/>
      <c r="J105" s="71" t="s">
        <v>28</v>
      </c>
      <c r="K105" s="72" t="s">
        <v>29</v>
      </c>
      <c r="L105" s="73" t="s">
        <v>140</v>
      </c>
      <c r="M105" s="74">
        <v>100000000</v>
      </c>
      <c r="N105" s="74">
        <v>100000000</v>
      </c>
      <c r="O105" s="74">
        <v>0</v>
      </c>
      <c r="P105" s="74">
        <v>100000000</v>
      </c>
      <c r="Q105" s="76">
        <f t="shared" si="19"/>
        <v>0</v>
      </c>
      <c r="R105" s="77">
        <v>0</v>
      </c>
      <c r="S105" s="76">
        <f t="shared" si="20"/>
        <v>0</v>
      </c>
      <c r="T105" s="77">
        <v>0</v>
      </c>
      <c r="U105" s="76">
        <f t="shared" si="21"/>
        <v>0</v>
      </c>
    </row>
    <row r="106" spans="1:21" ht="28.5" customHeight="1">
      <c r="A106" s="27" t="e">
        <f>+CONCATENATE(#REF!,"=",J106)</f>
        <v>#REF!</v>
      </c>
      <c r="B106" s="67" t="str">
        <f t="shared" si="28"/>
        <v>A-08-01-02-004</v>
      </c>
      <c r="C106" s="68" t="s">
        <v>23</v>
      </c>
      <c r="D106" s="69" t="s">
        <v>136</v>
      </c>
      <c r="E106" s="69" t="s">
        <v>25</v>
      </c>
      <c r="F106" s="69" t="s">
        <v>52</v>
      </c>
      <c r="G106" s="69" t="s">
        <v>38</v>
      </c>
      <c r="H106" s="69"/>
      <c r="I106" s="70"/>
      <c r="J106" s="71" t="s">
        <v>28</v>
      </c>
      <c r="K106" s="72" t="s">
        <v>29</v>
      </c>
      <c r="L106" s="73" t="s">
        <v>141</v>
      </c>
      <c r="M106" s="74">
        <v>70000000</v>
      </c>
      <c r="N106" s="74">
        <v>70000000</v>
      </c>
      <c r="O106" s="74">
        <v>17992309</v>
      </c>
      <c r="P106" s="74">
        <v>52007691</v>
      </c>
      <c r="Q106" s="76">
        <f t="shared" si="19"/>
        <v>0.25703298571428573</v>
      </c>
      <c r="R106" s="77">
        <v>16553957</v>
      </c>
      <c r="S106" s="76">
        <f t="shared" si="20"/>
        <v>0.2364851</v>
      </c>
      <c r="T106" s="77">
        <v>15645625</v>
      </c>
      <c r="U106" s="76">
        <f t="shared" si="21"/>
        <v>0.22350892857142857</v>
      </c>
    </row>
    <row r="107" spans="1:21" ht="28.5" customHeight="1">
      <c r="A107" s="27" t="e">
        <f>+CONCATENATE(#REF!,"=",J107)</f>
        <v>#REF!</v>
      </c>
      <c r="B107" s="67" t="str">
        <f t="shared" si="28"/>
        <v>A-08-01-02-006</v>
      </c>
      <c r="C107" s="68" t="s">
        <v>23</v>
      </c>
      <c r="D107" s="69" t="s">
        <v>136</v>
      </c>
      <c r="E107" s="69" t="s">
        <v>25</v>
      </c>
      <c r="F107" s="69" t="s">
        <v>52</v>
      </c>
      <c r="G107" s="69" t="s">
        <v>42</v>
      </c>
      <c r="H107" s="69"/>
      <c r="I107" s="70"/>
      <c r="J107" s="71" t="s">
        <v>28</v>
      </c>
      <c r="K107" s="72" t="s">
        <v>29</v>
      </c>
      <c r="L107" s="73" t="s">
        <v>142</v>
      </c>
      <c r="M107" s="74">
        <v>46000000</v>
      </c>
      <c r="N107" s="74">
        <v>46000000</v>
      </c>
      <c r="O107" s="74">
        <v>7098650</v>
      </c>
      <c r="P107" s="74">
        <v>38901350</v>
      </c>
      <c r="Q107" s="76">
        <f t="shared" si="19"/>
        <v>0.15431847826086956</v>
      </c>
      <c r="R107" s="77">
        <v>7098650</v>
      </c>
      <c r="S107" s="76">
        <f t="shared" si="20"/>
        <v>0.15431847826086956</v>
      </c>
      <c r="T107" s="77">
        <v>7098650</v>
      </c>
      <c r="U107" s="76">
        <f t="shared" si="21"/>
        <v>0.15431847826086956</v>
      </c>
    </row>
    <row r="108" spans="1:21" ht="24" customHeight="1">
      <c r="A108" s="27" t="e">
        <f>+CONCATENATE(#REF!,"=",J108)</f>
        <v>#REF!</v>
      </c>
      <c r="B108" s="44" t="str">
        <f>CONCATENATE(C108,"-",D108,"-",E108)</f>
        <v>A-08-04</v>
      </c>
      <c r="C108" s="45" t="s">
        <v>23</v>
      </c>
      <c r="D108" s="46" t="s">
        <v>136</v>
      </c>
      <c r="E108" s="46" t="s">
        <v>126</v>
      </c>
      <c r="F108" s="46"/>
      <c r="G108" s="46"/>
      <c r="H108" s="46"/>
      <c r="I108" s="47"/>
      <c r="J108" s="48"/>
      <c r="K108" s="48"/>
      <c r="L108" s="44" t="s">
        <v>143</v>
      </c>
      <c r="M108" s="49">
        <f t="shared" ref="M108" si="29">SUM(M109:M109)</f>
        <v>32609649182</v>
      </c>
      <c r="N108" s="49">
        <v>32609649182</v>
      </c>
      <c r="O108" s="49">
        <v>0</v>
      </c>
      <c r="P108" s="49">
        <v>32609649182</v>
      </c>
      <c r="Q108" s="50">
        <f t="shared" si="19"/>
        <v>0</v>
      </c>
      <c r="R108" s="51">
        <v>0</v>
      </c>
      <c r="S108" s="50">
        <f t="shared" si="20"/>
        <v>0</v>
      </c>
      <c r="T108" s="51">
        <v>0</v>
      </c>
      <c r="U108" s="50">
        <f t="shared" si="21"/>
        <v>0</v>
      </c>
    </row>
    <row r="109" spans="1:21" ht="32.1" customHeight="1">
      <c r="A109" s="27" t="e">
        <f>+CONCATENATE(#REF!,"=",J109)</f>
        <v>#REF!</v>
      </c>
      <c r="B109" s="67" t="str">
        <f>CONCATENATE(C109,"-",D109,"-",E109,"-",F109)</f>
        <v>A-08-04-01</v>
      </c>
      <c r="C109" s="68" t="s">
        <v>23</v>
      </c>
      <c r="D109" s="69" t="s">
        <v>136</v>
      </c>
      <c r="E109" s="69" t="s">
        <v>126</v>
      </c>
      <c r="F109" s="69" t="s">
        <v>25</v>
      </c>
      <c r="G109" s="69"/>
      <c r="H109" s="69"/>
      <c r="I109" s="70"/>
      <c r="J109" s="71" t="s">
        <v>144</v>
      </c>
      <c r="K109" s="72" t="s">
        <v>145</v>
      </c>
      <c r="L109" s="73" t="s">
        <v>146</v>
      </c>
      <c r="M109" s="74">
        <v>32609649182</v>
      </c>
      <c r="N109" s="74">
        <v>32609649182</v>
      </c>
      <c r="O109" s="75">
        <v>0</v>
      </c>
      <c r="P109" s="74">
        <v>32609649182</v>
      </c>
      <c r="Q109" s="76">
        <f t="shared" si="19"/>
        <v>0</v>
      </c>
      <c r="R109" s="77">
        <v>0</v>
      </c>
      <c r="S109" s="76">
        <f t="shared" si="20"/>
        <v>0</v>
      </c>
      <c r="T109" s="77">
        <v>0</v>
      </c>
      <c r="U109" s="76">
        <f t="shared" si="21"/>
        <v>0</v>
      </c>
    </row>
    <row r="110" spans="1:21" ht="32.1" customHeight="1">
      <c r="A110" s="27" t="e">
        <f>+CONCATENATE(#REF!,"=",J110)</f>
        <v>#REF!</v>
      </c>
      <c r="B110" s="101" t="s">
        <v>147</v>
      </c>
      <c r="C110" s="102" t="s">
        <v>147</v>
      </c>
      <c r="D110" s="103"/>
      <c r="E110" s="103"/>
      <c r="F110" s="103"/>
      <c r="G110" s="103"/>
      <c r="H110" s="103"/>
      <c r="I110" s="104"/>
      <c r="J110" s="105"/>
      <c r="K110" s="105"/>
      <c r="L110" s="101" t="s">
        <v>148</v>
      </c>
      <c r="M110" s="106">
        <f>+M111+M203</f>
        <v>10519740829267</v>
      </c>
      <c r="N110" s="106">
        <v>10519740829267</v>
      </c>
      <c r="O110" s="106">
        <v>604055859032.62</v>
      </c>
      <c r="P110" s="106">
        <v>9915684970234.3809</v>
      </c>
      <c r="Q110" s="107">
        <f t="shared" si="19"/>
        <v>5.7421173091268041E-2</v>
      </c>
      <c r="R110" s="106">
        <v>417897863304.83997</v>
      </c>
      <c r="S110" s="107">
        <f t="shared" si="20"/>
        <v>3.9725110160718523E-2</v>
      </c>
      <c r="T110" s="108">
        <v>278850618830.84003</v>
      </c>
      <c r="U110" s="107">
        <f t="shared" si="21"/>
        <v>2.6507365852117663E-2</v>
      </c>
    </row>
    <row r="111" spans="1:21" ht="32.1" customHeight="1">
      <c r="A111" s="27" t="e">
        <f>+CONCATENATE(#REF!,"=",J111)</f>
        <v>#REF!</v>
      </c>
      <c r="B111" s="36" t="str">
        <f>CONCATENATE(C111,"-",D111)</f>
        <v>C-4103</v>
      </c>
      <c r="C111" s="37" t="s">
        <v>147</v>
      </c>
      <c r="D111" s="38">
        <v>4103</v>
      </c>
      <c r="E111" s="38"/>
      <c r="F111" s="38"/>
      <c r="G111" s="38"/>
      <c r="H111" s="38"/>
      <c r="I111" s="39"/>
      <c r="J111" s="40"/>
      <c r="K111" s="40"/>
      <c r="L111" s="36" t="s">
        <v>149</v>
      </c>
      <c r="M111" s="41">
        <f>+M112</f>
        <v>10507740829267</v>
      </c>
      <c r="N111" s="41">
        <v>10507740829267</v>
      </c>
      <c r="O111" s="41">
        <v>599649319248</v>
      </c>
      <c r="P111" s="41">
        <v>9908091510019</v>
      </c>
      <c r="Q111" s="42">
        <f t="shared" si="19"/>
        <v>5.7067387651759428E-2</v>
      </c>
      <c r="R111" s="43">
        <v>417176083329.83997</v>
      </c>
      <c r="S111" s="42">
        <f t="shared" si="20"/>
        <v>3.9701786531305357E-2</v>
      </c>
      <c r="T111" s="43">
        <v>278138338855.84003</v>
      </c>
      <c r="U111" s="42">
        <f t="shared" si="21"/>
        <v>2.6469851452859103E-2</v>
      </c>
    </row>
    <row r="112" spans="1:21" ht="28.5" customHeight="1">
      <c r="A112" s="27" t="e">
        <f>+CONCATENATE(#REF!,"=",J112)</f>
        <v>#REF!</v>
      </c>
      <c r="B112" s="44" t="str">
        <f>CONCATENATE(C112,"-",D112,"-",E112)</f>
        <v>C-4103-1500</v>
      </c>
      <c r="C112" s="45" t="s">
        <v>147</v>
      </c>
      <c r="D112" s="46">
        <v>4103</v>
      </c>
      <c r="E112" s="46">
        <v>1500</v>
      </c>
      <c r="F112" s="46"/>
      <c r="G112" s="46"/>
      <c r="H112" s="46"/>
      <c r="I112" s="47"/>
      <c r="J112" s="48"/>
      <c r="K112" s="48"/>
      <c r="L112" s="44" t="s">
        <v>150</v>
      </c>
      <c r="M112" s="49">
        <f>+M113+M124+M139+M145+M152+M157+M166+M177+M188+M192+M200</f>
        <v>10507740829267</v>
      </c>
      <c r="N112" s="49">
        <v>10507740829267</v>
      </c>
      <c r="O112" s="49">
        <v>599649319248</v>
      </c>
      <c r="P112" s="49">
        <v>9908091510019</v>
      </c>
      <c r="Q112" s="50">
        <f t="shared" si="19"/>
        <v>5.7067387651759428E-2</v>
      </c>
      <c r="R112" s="49">
        <v>417176083329.83997</v>
      </c>
      <c r="S112" s="50">
        <f t="shared" si="20"/>
        <v>3.9701786531305357E-2</v>
      </c>
      <c r="T112" s="49">
        <v>278138338855.84003</v>
      </c>
      <c r="U112" s="50">
        <f t="shared" si="21"/>
        <v>2.6469851452859103E-2</v>
      </c>
    </row>
    <row r="113" spans="1:21" ht="38.25" customHeight="1">
      <c r="A113" s="27" t="e">
        <f>+CONCATENATE(#REF!,"=",J113)</f>
        <v>#REF!</v>
      </c>
      <c r="B113" s="52" t="str">
        <f>CONCATENATE(C113,"-",D113,"-",E113,"-",F113)</f>
        <v>C-4103-1500-21</v>
      </c>
      <c r="C113" s="53" t="s">
        <v>147</v>
      </c>
      <c r="D113" s="54">
        <v>4103</v>
      </c>
      <c r="E113" s="54" t="s">
        <v>151</v>
      </c>
      <c r="F113" s="54">
        <v>21</v>
      </c>
      <c r="G113" s="54"/>
      <c r="H113" s="54"/>
      <c r="I113" s="55"/>
      <c r="J113" s="56"/>
      <c r="K113" s="56"/>
      <c r="L113" s="52" t="s">
        <v>152</v>
      </c>
      <c r="M113" s="57">
        <f>+M118+M120+M122+M114+M116</f>
        <v>64886072564</v>
      </c>
      <c r="N113" s="57">
        <v>64886072564</v>
      </c>
      <c r="O113" s="57">
        <v>50910939624</v>
      </c>
      <c r="P113" s="57">
        <v>13975132940</v>
      </c>
      <c r="Q113" s="58">
        <f t="shared" si="19"/>
        <v>0.78462045262154356</v>
      </c>
      <c r="R113" s="59">
        <v>61782734</v>
      </c>
      <c r="S113" s="58">
        <f t="shared" si="20"/>
        <v>9.5217250110277455E-4</v>
      </c>
      <c r="T113" s="59">
        <v>44975567</v>
      </c>
      <c r="U113" s="58">
        <f t="shared" si="21"/>
        <v>6.9314669886420713E-4</v>
      </c>
    </row>
    <row r="114" spans="1:21" ht="28.5" customHeight="1">
      <c r="A114" s="27" t="e">
        <f>+CONCATENATE(#REF!,"=",J114)</f>
        <v>#REF!</v>
      </c>
      <c r="B114" s="60" t="str">
        <f>CONCATENATE(C114,"-",D114,"-",E114,"-",F114,"-",G114,"-",H114)</f>
        <v>C-4103-1500-21-705020-4103005</v>
      </c>
      <c r="C114" s="61" t="s">
        <v>147</v>
      </c>
      <c r="D114" s="62">
        <v>4103</v>
      </c>
      <c r="E114" s="62" t="s">
        <v>151</v>
      </c>
      <c r="F114" s="62">
        <v>21</v>
      </c>
      <c r="G114" s="62">
        <v>705020</v>
      </c>
      <c r="H114" s="62" t="s">
        <v>153</v>
      </c>
      <c r="I114" s="63"/>
      <c r="J114" s="64"/>
      <c r="K114" s="64" t="s">
        <v>29</v>
      </c>
      <c r="L114" s="60" t="s">
        <v>154</v>
      </c>
      <c r="M114" s="65">
        <f t="shared" ref="M114" si="30">SUM(M115:M115)</f>
        <v>7720041896</v>
      </c>
      <c r="N114" s="65">
        <v>7720041896</v>
      </c>
      <c r="O114" s="65">
        <v>6170449609</v>
      </c>
      <c r="P114" s="65">
        <v>1549592287</v>
      </c>
      <c r="Q114" s="66">
        <f t="shared" si="19"/>
        <v>0.79927669980613791</v>
      </c>
      <c r="R114" s="65">
        <v>0</v>
      </c>
      <c r="S114" s="66">
        <f t="shared" si="20"/>
        <v>0</v>
      </c>
      <c r="T114" s="65">
        <v>0</v>
      </c>
      <c r="U114" s="66">
        <f t="shared" si="21"/>
        <v>0</v>
      </c>
    </row>
    <row r="115" spans="1:21" ht="28.5" customHeight="1">
      <c r="A115" s="27" t="e">
        <f>+CONCATENATE(#REF!,"=",J115)</f>
        <v>#REF!</v>
      </c>
      <c r="B115" s="67" t="str">
        <f t="shared" ref="B115:B123" si="31">CONCATENATE(C115,"-",D115,"-",E115,"-",F115,"-",G115,"-",H115,"-",I115)</f>
        <v>C-4103-1500-21-705020-4103005-02</v>
      </c>
      <c r="C115" s="68" t="s">
        <v>147</v>
      </c>
      <c r="D115" s="69">
        <v>4103</v>
      </c>
      <c r="E115" s="69" t="s">
        <v>151</v>
      </c>
      <c r="F115" s="69">
        <v>21</v>
      </c>
      <c r="G115" s="69">
        <v>705020</v>
      </c>
      <c r="H115" s="69" t="s">
        <v>153</v>
      </c>
      <c r="I115" s="70" t="s">
        <v>52</v>
      </c>
      <c r="J115" s="71">
        <v>11</v>
      </c>
      <c r="K115" s="72" t="s">
        <v>29</v>
      </c>
      <c r="L115" s="73" t="s">
        <v>78</v>
      </c>
      <c r="M115" s="74">
        <v>7720041896</v>
      </c>
      <c r="N115" s="74">
        <v>7720041896</v>
      </c>
      <c r="O115" s="74">
        <v>6170449609</v>
      </c>
      <c r="P115" s="74">
        <v>1549592287</v>
      </c>
      <c r="Q115" s="76">
        <f t="shared" si="19"/>
        <v>0.79927669980613791</v>
      </c>
      <c r="R115" s="77">
        <v>0</v>
      </c>
      <c r="S115" s="76">
        <f t="shared" si="20"/>
        <v>0</v>
      </c>
      <c r="T115" s="77">
        <v>0</v>
      </c>
      <c r="U115" s="76">
        <f t="shared" si="21"/>
        <v>0</v>
      </c>
    </row>
    <row r="116" spans="1:21" ht="28.5" customHeight="1">
      <c r="A116" s="27" t="e">
        <f>+CONCATENATE(#REF!,"=",J116)</f>
        <v>#REF!</v>
      </c>
      <c r="B116" s="60" t="str">
        <f>CONCATENATE(C116,"-",D116,"-",E116,"-",F116,"-",G116,"-",H116)</f>
        <v>C-4103-1500-21-705020-4103050</v>
      </c>
      <c r="C116" s="61" t="s">
        <v>147</v>
      </c>
      <c r="D116" s="62">
        <v>4103</v>
      </c>
      <c r="E116" s="62" t="s">
        <v>151</v>
      </c>
      <c r="F116" s="62">
        <v>21</v>
      </c>
      <c r="G116" s="62">
        <v>705020</v>
      </c>
      <c r="H116" s="62" t="s">
        <v>155</v>
      </c>
      <c r="I116" s="63"/>
      <c r="J116" s="64"/>
      <c r="K116" s="64" t="s">
        <v>29</v>
      </c>
      <c r="L116" s="60" t="s">
        <v>156</v>
      </c>
      <c r="M116" s="65">
        <f>+M117</f>
        <v>3446277525</v>
      </c>
      <c r="N116" s="65">
        <v>3446277525</v>
      </c>
      <c r="O116" s="65">
        <v>2754529327</v>
      </c>
      <c r="P116" s="65">
        <v>691748198</v>
      </c>
      <c r="Q116" s="66">
        <f t="shared" si="19"/>
        <v>0.79927669986473304</v>
      </c>
      <c r="R116" s="65">
        <v>0</v>
      </c>
      <c r="S116" s="66">
        <f t="shared" si="20"/>
        <v>0</v>
      </c>
      <c r="T116" s="65">
        <v>0</v>
      </c>
      <c r="U116" s="66">
        <f t="shared" si="21"/>
        <v>0</v>
      </c>
    </row>
    <row r="117" spans="1:21" ht="28.5" customHeight="1">
      <c r="A117" s="27" t="e">
        <f>+CONCATENATE(#REF!,"=",J117)</f>
        <v>#REF!</v>
      </c>
      <c r="B117" s="67" t="str">
        <f t="shared" si="31"/>
        <v>C-4103-1500-21-705020-4103050-02</v>
      </c>
      <c r="C117" s="68" t="s">
        <v>147</v>
      </c>
      <c r="D117" s="69">
        <v>4103</v>
      </c>
      <c r="E117" s="69" t="s">
        <v>151</v>
      </c>
      <c r="F117" s="69">
        <v>21</v>
      </c>
      <c r="G117" s="69">
        <v>705020</v>
      </c>
      <c r="H117" s="69" t="s">
        <v>155</v>
      </c>
      <c r="I117" s="70" t="s">
        <v>52</v>
      </c>
      <c r="J117" s="71">
        <v>11</v>
      </c>
      <c r="K117" s="72" t="s">
        <v>29</v>
      </c>
      <c r="L117" s="73" t="s">
        <v>78</v>
      </c>
      <c r="M117" s="74">
        <v>3446277525</v>
      </c>
      <c r="N117" s="74">
        <v>3446277525</v>
      </c>
      <c r="O117" s="74">
        <v>2754529327</v>
      </c>
      <c r="P117" s="74">
        <v>691748198</v>
      </c>
      <c r="Q117" s="76">
        <f t="shared" si="19"/>
        <v>0.79927669986473304</v>
      </c>
      <c r="R117" s="77">
        <v>0</v>
      </c>
      <c r="S117" s="76">
        <f t="shared" si="20"/>
        <v>0</v>
      </c>
      <c r="T117" s="77">
        <v>0</v>
      </c>
      <c r="U117" s="76">
        <f t="shared" si="21"/>
        <v>0</v>
      </c>
    </row>
    <row r="118" spans="1:21" ht="28.5" customHeight="1">
      <c r="A118" s="27" t="e">
        <f>+CONCATENATE(#REF!,"=",J118)</f>
        <v>#REF!</v>
      </c>
      <c r="B118" s="60" t="str">
        <f>CONCATENATE(C118,"-",D118,"-",E118,"-",F118,"-",G118,"-",H118)</f>
        <v>C-4103-1500-21-705020-4103051</v>
      </c>
      <c r="C118" s="61" t="s">
        <v>147</v>
      </c>
      <c r="D118" s="62">
        <v>4103</v>
      </c>
      <c r="E118" s="62" t="s">
        <v>151</v>
      </c>
      <c r="F118" s="62">
        <v>21</v>
      </c>
      <c r="G118" s="62">
        <v>705020</v>
      </c>
      <c r="H118" s="62" t="s">
        <v>157</v>
      </c>
      <c r="I118" s="63"/>
      <c r="J118" s="64"/>
      <c r="K118" s="64" t="s">
        <v>29</v>
      </c>
      <c r="L118" s="60" t="s">
        <v>158</v>
      </c>
      <c r="M118" s="65">
        <f>+M119</f>
        <v>2833289225</v>
      </c>
      <c r="N118" s="65">
        <v>2833289225</v>
      </c>
      <c r="O118" s="65">
        <v>2264582062</v>
      </c>
      <c r="P118" s="65">
        <v>568707163</v>
      </c>
      <c r="Q118" s="66">
        <f t="shared" si="19"/>
        <v>0.79927670003403906</v>
      </c>
      <c r="R118" s="65">
        <v>0</v>
      </c>
      <c r="S118" s="66">
        <f t="shared" si="20"/>
        <v>0</v>
      </c>
      <c r="T118" s="65">
        <v>0</v>
      </c>
      <c r="U118" s="66">
        <f t="shared" si="21"/>
        <v>0</v>
      </c>
    </row>
    <row r="119" spans="1:21" ht="28.5" customHeight="1">
      <c r="A119" s="27" t="e">
        <f>+CONCATENATE(#REF!,"=",J119)</f>
        <v>#REF!</v>
      </c>
      <c r="B119" s="67" t="str">
        <f t="shared" si="31"/>
        <v>C-4103-1500-21-705020-4103051-02</v>
      </c>
      <c r="C119" s="68" t="s">
        <v>147</v>
      </c>
      <c r="D119" s="69">
        <v>4103</v>
      </c>
      <c r="E119" s="69" t="s">
        <v>151</v>
      </c>
      <c r="F119" s="69">
        <v>21</v>
      </c>
      <c r="G119" s="69">
        <v>705020</v>
      </c>
      <c r="H119" s="69" t="s">
        <v>157</v>
      </c>
      <c r="I119" s="70" t="s">
        <v>52</v>
      </c>
      <c r="J119" s="71">
        <v>11</v>
      </c>
      <c r="K119" s="72" t="s">
        <v>29</v>
      </c>
      <c r="L119" s="73" t="s">
        <v>78</v>
      </c>
      <c r="M119" s="74">
        <v>2833289225</v>
      </c>
      <c r="N119" s="74">
        <v>2833289225</v>
      </c>
      <c r="O119" s="74">
        <v>2264582062</v>
      </c>
      <c r="P119" s="74">
        <v>568707163</v>
      </c>
      <c r="Q119" s="76">
        <f t="shared" si="19"/>
        <v>0.79927670003403906</v>
      </c>
      <c r="R119" s="77">
        <v>0</v>
      </c>
      <c r="S119" s="76">
        <f t="shared" si="20"/>
        <v>0</v>
      </c>
      <c r="T119" s="77">
        <v>0</v>
      </c>
      <c r="U119" s="76">
        <f t="shared" si="21"/>
        <v>0</v>
      </c>
    </row>
    <row r="120" spans="1:21" ht="34.5" customHeight="1">
      <c r="A120" s="27" t="e">
        <f>+CONCATENATE(#REF!,"=",J120)</f>
        <v>#REF!</v>
      </c>
      <c r="B120" s="60" t="str">
        <f>CONCATENATE(C120,"-",D120,"-",E120,"-",F120,"-",G120,"-",H120)</f>
        <v>C-4103-1500-21-705020-4103055</v>
      </c>
      <c r="C120" s="61" t="s">
        <v>147</v>
      </c>
      <c r="D120" s="62">
        <v>4103</v>
      </c>
      <c r="E120" s="62" t="s">
        <v>151</v>
      </c>
      <c r="F120" s="62">
        <v>21</v>
      </c>
      <c r="G120" s="62">
        <v>705020</v>
      </c>
      <c r="H120" s="62" t="s">
        <v>159</v>
      </c>
      <c r="I120" s="63"/>
      <c r="J120" s="64"/>
      <c r="K120" s="64" t="s">
        <v>29</v>
      </c>
      <c r="L120" s="60" t="s">
        <v>160</v>
      </c>
      <c r="M120" s="65">
        <f t="shared" ref="M120" si="32">SUM(M121:M121)</f>
        <v>13301281143</v>
      </c>
      <c r="N120" s="65">
        <v>13301281143</v>
      </c>
      <c r="O120" s="65">
        <v>10631404099</v>
      </c>
      <c r="P120" s="65">
        <v>2669877044</v>
      </c>
      <c r="Q120" s="66">
        <f t="shared" si="19"/>
        <v>0.79927670009403096</v>
      </c>
      <c r="R120" s="65">
        <v>0</v>
      </c>
      <c r="S120" s="66">
        <f t="shared" si="20"/>
        <v>0</v>
      </c>
      <c r="T120" s="65">
        <v>0</v>
      </c>
      <c r="U120" s="66">
        <f t="shared" si="21"/>
        <v>0</v>
      </c>
    </row>
    <row r="121" spans="1:21" ht="28.5" customHeight="1">
      <c r="A121" s="27" t="e">
        <f>+CONCATENATE(#REF!,"=",J121)</f>
        <v>#REF!</v>
      </c>
      <c r="B121" s="67" t="str">
        <f t="shared" si="31"/>
        <v>C-4103-1500-21-705020-4103055-02</v>
      </c>
      <c r="C121" s="68" t="s">
        <v>147</v>
      </c>
      <c r="D121" s="69">
        <v>4103</v>
      </c>
      <c r="E121" s="69" t="s">
        <v>151</v>
      </c>
      <c r="F121" s="69">
        <v>21</v>
      </c>
      <c r="G121" s="69">
        <v>705020</v>
      </c>
      <c r="H121" s="69" t="s">
        <v>159</v>
      </c>
      <c r="I121" s="70" t="s">
        <v>52</v>
      </c>
      <c r="J121" s="71">
        <v>11</v>
      </c>
      <c r="K121" s="72" t="s">
        <v>29</v>
      </c>
      <c r="L121" s="73" t="s">
        <v>78</v>
      </c>
      <c r="M121" s="74">
        <v>13301281143</v>
      </c>
      <c r="N121" s="74">
        <v>13301281143</v>
      </c>
      <c r="O121" s="74">
        <v>10631404099</v>
      </c>
      <c r="P121" s="74">
        <v>2669877044</v>
      </c>
      <c r="Q121" s="76">
        <f t="shared" si="19"/>
        <v>0.79927670009403096</v>
      </c>
      <c r="R121" s="77">
        <v>0</v>
      </c>
      <c r="S121" s="76">
        <f t="shared" si="20"/>
        <v>0</v>
      </c>
      <c r="T121" s="77">
        <v>0</v>
      </c>
      <c r="U121" s="76">
        <f t="shared" si="21"/>
        <v>0</v>
      </c>
    </row>
    <row r="122" spans="1:21" ht="28.5" customHeight="1">
      <c r="A122" s="27" t="e">
        <f>+CONCATENATE(#REF!,"=",J122)</f>
        <v>#REF!</v>
      </c>
      <c r="B122" s="60" t="str">
        <f>CONCATENATE(C122,"-",D122,"-",E122,"-",F122,"-",G122,"-",H122)</f>
        <v>C-4103-1500-21-705020-4103058</v>
      </c>
      <c r="C122" s="61" t="s">
        <v>147</v>
      </c>
      <c r="D122" s="62">
        <v>4103</v>
      </c>
      <c r="E122" s="62" t="s">
        <v>151</v>
      </c>
      <c r="F122" s="62">
        <v>21</v>
      </c>
      <c r="G122" s="62">
        <v>705020</v>
      </c>
      <c r="H122" s="62" t="s">
        <v>161</v>
      </c>
      <c r="I122" s="63"/>
      <c r="J122" s="64"/>
      <c r="K122" s="64" t="s">
        <v>29</v>
      </c>
      <c r="L122" s="60" t="s">
        <v>162</v>
      </c>
      <c r="M122" s="65">
        <f t="shared" ref="M122" si="33">SUM(M123:M123)</f>
        <v>37585182775</v>
      </c>
      <c r="N122" s="65">
        <v>37585182775</v>
      </c>
      <c r="O122" s="65">
        <v>29089974527</v>
      </c>
      <c r="P122" s="65">
        <v>8495208248</v>
      </c>
      <c r="Q122" s="66">
        <f t="shared" si="19"/>
        <v>0.77397453941209415</v>
      </c>
      <c r="R122" s="65">
        <v>61782734</v>
      </c>
      <c r="S122" s="66">
        <f t="shared" si="20"/>
        <v>1.6438056020601592E-3</v>
      </c>
      <c r="T122" s="65">
        <v>44975567</v>
      </c>
      <c r="U122" s="66">
        <f t="shared" si="21"/>
        <v>1.196630259036967E-3</v>
      </c>
    </row>
    <row r="123" spans="1:21" ht="28.5" customHeight="1">
      <c r="A123" s="27" t="e">
        <f>+CONCATENATE(#REF!,"=",J123)</f>
        <v>#REF!</v>
      </c>
      <c r="B123" s="67" t="str">
        <f t="shared" si="31"/>
        <v>C-4103-1500-21-705020-4103058-02</v>
      </c>
      <c r="C123" s="68" t="s">
        <v>147</v>
      </c>
      <c r="D123" s="69">
        <v>4103</v>
      </c>
      <c r="E123" s="69" t="s">
        <v>151</v>
      </c>
      <c r="F123" s="69">
        <v>21</v>
      </c>
      <c r="G123" s="69">
        <v>705020</v>
      </c>
      <c r="H123" s="69" t="s">
        <v>161</v>
      </c>
      <c r="I123" s="70" t="s">
        <v>52</v>
      </c>
      <c r="J123" s="71">
        <v>11</v>
      </c>
      <c r="K123" s="72" t="s">
        <v>29</v>
      </c>
      <c r="L123" s="73" t="s">
        <v>78</v>
      </c>
      <c r="M123" s="74">
        <v>37585182775</v>
      </c>
      <c r="N123" s="74">
        <v>37585182775</v>
      </c>
      <c r="O123" s="74">
        <v>29089974527</v>
      </c>
      <c r="P123" s="74">
        <v>8495208248</v>
      </c>
      <c r="Q123" s="76">
        <f t="shared" si="19"/>
        <v>0.77397453941209415</v>
      </c>
      <c r="R123" s="77">
        <v>61782734</v>
      </c>
      <c r="S123" s="76">
        <f t="shared" si="20"/>
        <v>1.6438056020601592E-3</v>
      </c>
      <c r="T123" s="77">
        <v>44975567</v>
      </c>
      <c r="U123" s="76">
        <f t="shared" si="21"/>
        <v>1.196630259036967E-3</v>
      </c>
    </row>
    <row r="124" spans="1:21" ht="57.75" customHeight="1">
      <c r="A124" s="27" t="e">
        <f>+CONCATENATE(#REF!,"=",J124)</f>
        <v>#REF!</v>
      </c>
      <c r="B124" s="52" t="str">
        <f>CONCATENATE(C124,"-",D124,"-",E124,"-",F124)</f>
        <v>C-4103-1500-22</v>
      </c>
      <c r="C124" s="53" t="s">
        <v>147</v>
      </c>
      <c r="D124" s="54">
        <v>4103</v>
      </c>
      <c r="E124" s="54" t="s">
        <v>151</v>
      </c>
      <c r="F124" s="54">
        <v>22</v>
      </c>
      <c r="G124" s="54"/>
      <c r="H124" s="54"/>
      <c r="I124" s="55"/>
      <c r="J124" s="56"/>
      <c r="K124" s="56"/>
      <c r="L124" s="52" t="s">
        <v>163</v>
      </c>
      <c r="M124" s="57">
        <f t="shared" ref="M124" si="34">+M125+M127+M129+M131+M133+M136</f>
        <v>179747932970</v>
      </c>
      <c r="N124" s="57">
        <v>179747932970</v>
      </c>
      <c r="O124" s="57">
        <v>3455571498</v>
      </c>
      <c r="P124" s="57">
        <v>176292361472</v>
      </c>
      <c r="Q124" s="58">
        <f t="shared" si="19"/>
        <v>1.9224540949668311E-2</v>
      </c>
      <c r="R124" s="59">
        <v>103383767</v>
      </c>
      <c r="S124" s="58">
        <f t="shared" si="20"/>
        <v>5.7515969887261397E-4</v>
      </c>
      <c r="T124" s="59">
        <v>81887767</v>
      </c>
      <c r="U124" s="58">
        <f t="shared" si="21"/>
        <v>4.5557000654726363E-4</v>
      </c>
    </row>
    <row r="125" spans="1:21" ht="28.5" customHeight="1">
      <c r="A125" s="27" t="e">
        <f>+CONCATENATE(#REF!,"=",J125)</f>
        <v>#REF!</v>
      </c>
      <c r="B125" s="60" t="str">
        <f>CONCATENATE(C125,"-",D125,"-",E125,"-",F125,"-",G125,"-",H125)</f>
        <v>C-4103-1500-22-20101I-4103005</v>
      </c>
      <c r="C125" s="61" t="s">
        <v>147</v>
      </c>
      <c r="D125" s="62">
        <v>4103</v>
      </c>
      <c r="E125" s="62" t="s">
        <v>151</v>
      </c>
      <c r="F125" s="62">
        <v>22</v>
      </c>
      <c r="G125" s="62" t="s">
        <v>164</v>
      </c>
      <c r="H125" s="63" t="s">
        <v>153</v>
      </c>
      <c r="I125" s="63"/>
      <c r="J125" s="64"/>
      <c r="K125" s="64" t="s">
        <v>29</v>
      </c>
      <c r="L125" s="60" t="s">
        <v>154</v>
      </c>
      <c r="M125" s="65">
        <f t="shared" ref="M125" si="35">SUM(M126:M126)</f>
        <v>6239665488</v>
      </c>
      <c r="N125" s="65">
        <v>6239665488</v>
      </c>
      <c r="O125" s="65">
        <v>0</v>
      </c>
      <c r="P125" s="65">
        <v>6239665488</v>
      </c>
      <c r="Q125" s="66">
        <f t="shared" si="19"/>
        <v>0</v>
      </c>
      <c r="R125" s="65">
        <v>0</v>
      </c>
      <c r="S125" s="66">
        <f t="shared" si="20"/>
        <v>0</v>
      </c>
      <c r="T125" s="65">
        <v>0</v>
      </c>
      <c r="U125" s="66">
        <f t="shared" si="21"/>
        <v>0</v>
      </c>
    </row>
    <row r="126" spans="1:21" ht="28.5" customHeight="1">
      <c r="A126" s="27" t="e">
        <f>+CONCATENATE(#REF!,"=",J126)</f>
        <v>#REF!</v>
      </c>
      <c r="B126" s="67" t="str">
        <f t="shared" ref="B126:B138" si="36">CONCATENATE(C126,"-",D126,"-",E126,"-",F126,"-",G126,"-",H126,"-",I126)</f>
        <v>C-4103-1500-22-20101I-4103005-02</v>
      </c>
      <c r="C126" s="68" t="s">
        <v>147</v>
      </c>
      <c r="D126" s="69">
        <v>4103</v>
      </c>
      <c r="E126" s="69" t="s">
        <v>151</v>
      </c>
      <c r="F126" s="69">
        <v>22</v>
      </c>
      <c r="G126" s="69" t="s">
        <v>164</v>
      </c>
      <c r="H126" s="70" t="s">
        <v>153</v>
      </c>
      <c r="I126" s="70" t="s">
        <v>52</v>
      </c>
      <c r="J126" s="71">
        <v>11</v>
      </c>
      <c r="K126" s="72" t="s">
        <v>29</v>
      </c>
      <c r="L126" s="73" t="s">
        <v>78</v>
      </c>
      <c r="M126" s="74">
        <v>6239665488</v>
      </c>
      <c r="N126" s="74">
        <v>6239665488</v>
      </c>
      <c r="O126" s="74">
        <v>0</v>
      </c>
      <c r="P126" s="74">
        <v>6239665488</v>
      </c>
      <c r="Q126" s="76">
        <f t="shared" si="19"/>
        <v>0</v>
      </c>
      <c r="R126" s="77">
        <v>0</v>
      </c>
      <c r="S126" s="76">
        <f t="shared" si="20"/>
        <v>0</v>
      </c>
      <c r="T126" s="77">
        <v>0</v>
      </c>
      <c r="U126" s="76">
        <f t="shared" si="21"/>
        <v>0</v>
      </c>
    </row>
    <row r="127" spans="1:21" ht="28.5" customHeight="1">
      <c r="A127" s="27" t="e">
        <f>+CONCATENATE(#REF!,"=",J127)</f>
        <v>#REF!</v>
      </c>
      <c r="B127" s="60" t="str">
        <f>CONCATENATE(C127,"-",D127,"-",E127,"-",F127,"-",G127,"-",H127)</f>
        <v>C-4103-1500-22-20101I-4103050</v>
      </c>
      <c r="C127" s="61" t="s">
        <v>147</v>
      </c>
      <c r="D127" s="62">
        <v>4103</v>
      </c>
      <c r="E127" s="62" t="s">
        <v>151</v>
      </c>
      <c r="F127" s="62">
        <v>22</v>
      </c>
      <c r="G127" s="62" t="s">
        <v>164</v>
      </c>
      <c r="H127" s="63" t="s">
        <v>155</v>
      </c>
      <c r="I127" s="63"/>
      <c r="J127" s="64"/>
      <c r="K127" s="64" t="s">
        <v>29</v>
      </c>
      <c r="L127" s="60" t="s">
        <v>156</v>
      </c>
      <c r="M127" s="65">
        <f t="shared" ref="M127" si="37">SUM(M128:M128)</f>
        <v>56572074936</v>
      </c>
      <c r="N127" s="65">
        <v>56572074936</v>
      </c>
      <c r="O127" s="65">
        <v>1738990920</v>
      </c>
      <c r="P127" s="65">
        <v>54833084016</v>
      </c>
      <c r="Q127" s="66">
        <f t="shared" si="19"/>
        <v>3.0739387267787521E-2</v>
      </c>
      <c r="R127" s="65">
        <v>103383767</v>
      </c>
      <c r="S127" s="66">
        <f t="shared" si="20"/>
        <v>1.8274699508009575E-3</v>
      </c>
      <c r="T127" s="65">
        <v>81887767</v>
      </c>
      <c r="U127" s="66">
        <f t="shared" si="21"/>
        <v>1.4474944942825527E-3</v>
      </c>
    </row>
    <row r="128" spans="1:21" ht="28.5" customHeight="1">
      <c r="A128" s="27" t="e">
        <f>+CONCATENATE(#REF!,"=",J128)</f>
        <v>#REF!</v>
      </c>
      <c r="B128" s="67" t="str">
        <f t="shared" si="36"/>
        <v>C-4103-1500-22-20101I-4103050-02</v>
      </c>
      <c r="C128" s="68" t="s">
        <v>147</v>
      </c>
      <c r="D128" s="69">
        <v>4103</v>
      </c>
      <c r="E128" s="69" t="s">
        <v>151</v>
      </c>
      <c r="F128" s="69">
        <v>22</v>
      </c>
      <c r="G128" s="69" t="s">
        <v>164</v>
      </c>
      <c r="H128" s="70" t="s">
        <v>155</v>
      </c>
      <c r="I128" s="70" t="s">
        <v>52</v>
      </c>
      <c r="J128" s="71">
        <v>11</v>
      </c>
      <c r="K128" s="72" t="s">
        <v>29</v>
      </c>
      <c r="L128" s="73" t="s">
        <v>78</v>
      </c>
      <c r="M128" s="74">
        <v>56572074936</v>
      </c>
      <c r="N128" s="74">
        <v>56572074936</v>
      </c>
      <c r="O128" s="74">
        <v>1738990920</v>
      </c>
      <c r="P128" s="74">
        <v>54833084016</v>
      </c>
      <c r="Q128" s="76">
        <f t="shared" si="19"/>
        <v>3.0739387267787521E-2</v>
      </c>
      <c r="R128" s="77">
        <v>103383767</v>
      </c>
      <c r="S128" s="76">
        <f t="shared" si="20"/>
        <v>1.8274699508009575E-3</v>
      </c>
      <c r="T128" s="77">
        <v>81887767</v>
      </c>
      <c r="U128" s="76">
        <f t="shared" si="21"/>
        <v>1.4474944942825527E-3</v>
      </c>
    </row>
    <row r="129" spans="1:21" ht="28.5" customHeight="1">
      <c r="A129" s="27" t="e">
        <f>+CONCATENATE(#REF!,"=",J129)</f>
        <v>#REF!</v>
      </c>
      <c r="B129" s="60" t="str">
        <f>CONCATENATE(C129,"-",D129,"-",E129,"-",F129,"-",G129,"-",H129)</f>
        <v>C-4103-1500-22-20101I-4103051</v>
      </c>
      <c r="C129" s="61" t="s">
        <v>147</v>
      </c>
      <c r="D129" s="62">
        <v>4103</v>
      </c>
      <c r="E129" s="62" t="s">
        <v>151</v>
      </c>
      <c r="F129" s="62">
        <v>22</v>
      </c>
      <c r="G129" s="62" t="s">
        <v>164</v>
      </c>
      <c r="H129" s="63">
        <v>4103051</v>
      </c>
      <c r="I129" s="63"/>
      <c r="J129" s="64"/>
      <c r="K129" s="64" t="s">
        <v>29</v>
      </c>
      <c r="L129" s="60" t="s">
        <v>158</v>
      </c>
      <c r="M129" s="65">
        <f t="shared" ref="M129" si="38">SUM(M130:M130)</f>
        <v>15049120474</v>
      </c>
      <c r="N129" s="65">
        <v>15049120474</v>
      </c>
      <c r="O129" s="65">
        <v>1716580578</v>
      </c>
      <c r="P129" s="65">
        <v>13332539896</v>
      </c>
      <c r="Q129" s="66">
        <f t="shared" si="19"/>
        <v>0.11406517616532438</v>
      </c>
      <c r="R129" s="65">
        <v>0</v>
      </c>
      <c r="S129" s="66">
        <f t="shared" si="20"/>
        <v>0</v>
      </c>
      <c r="T129" s="65">
        <v>0</v>
      </c>
      <c r="U129" s="66">
        <f t="shared" si="21"/>
        <v>0</v>
      </c>
    </row>
    <row r="130" spans="1:21" ht="28.5" customHeight="1">
      <c r="A130" s="27" t="e">
        <f>+CONCATENATE(#REF!,"=",J130)</f>
        <v>#REF!</v>
      </c>
      <c r="B130" s="67" t="str">
        <f t="shared" si="36"/>
        <v>C-4103-1500-22-20101I-4103051-02</v>
      </c>
      <c r="C130" s="68" t="s">
        <v>147</v>
      </c>
      <c r="D130" s="69">
        <v>4103</v>
      </c>
      <c r="E130" s="69" t="s">
        <v>151</v>
      </c>
      <c r="F130" s="69">
        <v>22</v>
      </c>
      <c r="G130" s="69" t="s">
        <v>164</v>
      </c>
      <c r="H130" s="70">
        <v>4103051</v>
      </c>
      <c r="I130" s="70" t="s">
        <v>52</v>
      </c>
      <c r="J130" s="71">
        <v>11</v>
      </c>
      <c r="K130" s="72" t="s">
        <v>29</v>
      </c>
      <c r="L130" s="73" t="s">
        <v>78</v>
      </c>
      <c r="M130" s="74">
        <v>15049120474</v>
      </c>
      <c r="N130" s="74">
        <v>15049120474</v>
      </c>
      <c r="O130" s="74">
        <v>1716580578</v>
      </c>
      <c r="P130" s="74">
        <v>13332539896</v>
      </c>
      <c r="Q130" s="76">
        <f t="shared" si="19"/>
        <v>0.11406517616532438</v>
      </c>
      <c r="R130" s="77">
        <v>0</v>
      </c>
      <c r="S130" s="76">
        <f t="shared" si="20"/>
        <v>0</v>
      </c>
      <c r="T130" s="77">
        <v>0</v>
      </c>
      <c r="U130" s="76">
        <f t="shared" si="21"/>
        <v>0</v>
      </c>
    </row>
    <row r="131" spans="1:21" ht="35.25" customHeight="1">
      <c r="A131" s="27" t="e">
        <f>+CONCATENATE(#REF!,"=",J131)</f>
        <v>#REF!</v>
      </c>
      <c r="B131" s="60" t="str">
        <f>CONCATENATE(C131,"-",D131,"-",E131,"-",F131,"-",G131,"-",H131)</f>
        <v>C-4103-1500-22-20101I-4103055</v>
      </c>
      <c r="C131" s="61" t="s">
        <v>147</v>
      </c>
      <c r="D131" s="62">
        <v>4103</v>
      </c>
      <c r="E131" s="62" t="s">
        <v>151</v>
      </c>
      <c r="F131" s="62">
        <v>22</v>
      </c>
      <c r="G131" s="62" t="s">
        <v>164</v>
      </c>
      <c r="H131" s="63">
        <v>4103055</v>
      </c>
      <c r="I131" s="63"/>
      <c r="J131" s="64"/>
      <c r="K131" s="64" t="s">
        <v>29</v>
      </c>
      <c r="L131" s="60" t="s">
        <v>160</v>
      </c>
      <c r="M131" s="65">
        <f t="shared" ref="M131" si="39">SUM(M132:M132)</f>
        <v>2201270604</v>
      </c>
      <c r="N131" s="65">
        <v>2201270604</v>
      </c>
      <c r="O131" s="65">
        <v>0</v>
      </c>
      <c r="P131" s="65">
        <v>2201270604</v>
      </c>
      <c r="Q131" s="66">
        <f t="shared" si="19"/>
        <v>0</v>
      </c>
      <c r="R131" s="65">
        <v>0</v>
      </c>
      <c r="S131" s="66">
        <f t="shared" si="20"/>
        <v>0</v>
      </c>
      <c r="T131" s="65">
        <v>0</v>
      </c>
      <c r="U131" s="66">
        <f t="shared" si="21"/>
        <v>0</v>
      </c>
    </row>
    <row r="132" spans="1:21" ht="28.5" customHeight="1">
      <c r="A132" s="27" t="e">
        <f>+CONCATENATE(#REF!,"=",J132)</f>
        <v>#REF!</v>
      </c>
      <c r="B132" s="67" t="str">
        <f t="shared" si="36"/>
        <v>C-4103-1500-22-20101I-4103055-02</v>
      </c>
      <c r="C132" s="68" t="s">
        <v>147</v>
      </c>
      <c r="D132" s="69">
        <v>4103</v>
      </c>
      <c r="E132" s="69" t="s">
        <v>151</v>
      </c>
      <c r="F132" s="69">
        <v>22</v>
      </c>
      <c r="G132" s="69" t="s">
        <v>164</v>
      </c>
      <c r="H132" s="70" t="s">
        <v>159</v>
      </c>
      <c r="I132" s="70" t="s">
        <v>52</v>
      </c>
      <c r="J132" s="71">
        <v>11</v>
      </c>
      <c r="K132" s="72" t="s">
        <v>29</v>
      </c>
      <c r="L132" s="73" t="s">
        <v>78</v>
      </c>
      <c r="M132" s="74">
        <v>2201270604</v>
      </c>
      <c r="N132" s="74">
        <v>2201270604</v>
      </c>
      <c r="O132" s="74">
        <v>0</v>
      </c>
      <c r="P132" s="74">
        <v>2201270604</v>
      </c>
      <c r="Q132" s="76">
        <f t="shared" si="19"/>
        <v>0</v>
      </c>
      <c r="R132" s="77">
        <v>0</v>
      </c>
      <c r="S132" s="76">
        <f t="shared" si="20"/>
        <v>0</v>
      </c>
      <c r="T132" s="77">
        <v>0</v>
      </c>
      <c r="U132" s="76">
        <f t="shared" si="21"/>
        <v>0</v>
      </c>
    </row>
    <row r="133" spans="1:21" ht="28.5" customHeight="1">
      <c r="A133" s="27" t="e">
        <f>+CONCATENATE(#REF!,"=",J133)</f>
        <v>#REF!</v>
      </c>
      <c r="B133" s="60" t="str">
        <f>CONCATENATE(C133,"-",D133,"-",E133,"-",F133,"-",G133,"-",H133)</f>
        <v>C-4103-1500-22-20101I-4103057</v>
      </c>
      <c r="C133" s="61" t="s">
        <v>147</v>
      </c>
      <c r="D133" s="62">
        <v>4103</v>
      </c>
      <c r="E133" s="62" t="s">
        <v>151</v>
      </c>
      <c r="F133" s="62">
        <v>22</v>
      </c>
      <c r="G133" s="62" t="s">
        <v>164</v>
      </c>
      <c r="H133" s="63">
        <v>4103057</v>
      </c>
      <c r="I133" s="63"/>
      <c r="J133" s="64"/>
      <c r="K133" s="64" t="s">
        <v>29</v>
      </c>
      <c r="L133" s="60" t="s">
        <v>165</v>
      </c>
      <c r="M133" s="65">
        <f>SUM(M134:M135)</f>
        <v>13283957822</v>
      </c>
      <c r="N133" s="65">
        <v>13283957822</v>
      </c>
      <c r="O133" s="65">
        <v>0</v>
      </c>
      <c r="P133" s="65">
        <v>13283957822</v>
      </c>
      <c r="Q133" s="66">
        <f t="shared" si="19"/>
        <v>0</v>
      </c>
      <c r="R133" s="65">
        <v>0</v>
      </c>
      <c r="S133" s="66">
        <f t="shared" si="20"/>
        <v>0</v>
      </c>
      <c r="T133" s="65">
        <v>0</v>
      </c>
      <c r="U133" s="66">
        <f t="shared" si="21"/>
        <v>0</v>
      </c>
    </row>
    <row r="134" spans="1:21" ht="28.5" customHeight="1">
      <c r="A134" s="27" t="e">
        <f>+CONCATENATE(#REF!,"=",J134)</f>
        <v>#REF!</v>
      </c>
      <c r="B134" s="67" t="str">
        <f t="shared" si="36"/>
        <v>C-4103-1500-22-20101I-4103057-02</v>
      </c>
      <c r="C134" s="68" t="s">
        <v>147</v>
      </c>
      <c r="D134" s="69">
        <v>4103</v>
      </c>
      <c r="E134" s="69" t="s">
        <v>151</v>
      </c>
      <c r="F134" s="69">
        <v>22</v>
      </c>
      <c r="G134" s="69" t="s">
        <v>164</v>
      </c>
      <c r="H134" s="70" t="s">
        <v>166</v>
      </c>
      <c r="I134" s="70" t="s">
        <v>52</v>
      </c>
      <c r="J134" s="71">
        <v>11</v>
      </c>
      <c r="K134" s="72" t="s">
        <v>29</v>
      </c>
      <c r="L134" s="73" t="s">
        <v>78</v>
      </c>
      <c r="M134" s="74">
        <v>13242895846</v>
      </c>
      <c r="N134" s="74">
        <v>13283957822</v>
      </c>
      <c r="O134" s="74">
        <v>0</v>
      </c>
      <c r="P134" s="74">
        <v>13283957822</v>
      </c>
      <c r="Q134" s="76">
        <f t="shared" si="19"/>
        <v>0</v>
      </c>
      <c r="R134" s="77">
        <v>0</v>
      </c>
      <c r="S134" s="76">
        <f t="shared" si="20"/>
        <v>0</v>
      </c>
      <c r="T134" s="77">
        <v>0</v>
      </c>
      <c r="U134" s="76">
        <f t="shared" si="21"/>
        <v>0</v>
      </c>
    </row>
    <row r="135" spans="1:21" ht="28.5" customHeight="1">
      <c r="A135" s="27" t="e">
        <f>+CONCATENATE(#REF!,"=",J135)</f>
        <v>#REF!</v>
      </c>
      <c r="B135" s="67" t="str">
        <f t="shared" si="36"/>
        <v>C-4103-1500-22-20101I-4103057-03</v>
      </c>
      <c r="C135" s="68" t="s">
        <v>147</v>
      </c>
      <c r="D135" s="69">
        <v>4103</v>
      </c>
      <c r="E135" s="69" t="s">
        <v>151</v>
      </c>
      <c r="F135" s="69">
        <v>22</v>
      </c>
      <c r="G135" s="69" t="s">
        <v>164</v>
      </c>
      <c r="H135" s="70" t="s">
        <v>166</v>
      </c>
      <c r="I135" s="70" t="s">
        <v>63</v>
      </c>
      <c r="J135" s="71">
        <v>11</v>
      </c>
      <c r="K135" s="72" t="s">
        <v>29</v>
      </c>
      <c r="L135" s="73" t="s">
        <v>125</v>
      </c>
      <c r="M135" s="74">
        <v>41061976</v>
      </c>
      <c r="N135" s="74">
        <v>0</v>
      </c>
      <c r="O135" s="74">
        <v>0</v>
      </c>
      <c r="P135" s="74">
        <v>0</v>
      </c>
      <c r="Q135" s="76" t="e">
        <f t="shared" si="19"/>
        <v>#DIV/0!</v>
      </c>
      <c r="R135" s="77">
        <v>0</v>
      </c>
      <c r="S135" s="76" t="e">
        <f t="shared" si="20"/>
        <v>#DIV/0!</v>
      </c>
      <c r="T135" s="77">
        <v>0</v>
      </c>
      <c r="U135" s="76" t="e">
        <f t="shared" si="21"/>
        <v>#DIV/0!</v>
      </c>
    </row>
    <row r="136" spans="1:21" ht="35.25" customHeight="1">
      <c r="A136" s="27" t="e">
        <f>+CONCATENATE(#REF!,"=",J136)</f>
        <v>#REF!</v>
      </c>
      <c r="B136" s="60" t="str">
        <f>CONCATENATE(C136,"-",D136,"-",E136,"-",F136,"-",G136,"-",H136)</f>
        <v>C-4103-1500-22-20101I-4103062</v>
      </c>
      <c r="C136" s="61" t="s">
        <v>147</v>
      </c>
      <c r="D136" s="62">
        <v>4103</v>
      </c>
      <c r="E136" s="62" t="s">
        <v>151</v>
      </c>
      <c r="F136" s="62">
        <v>22</v>
      </c>
      <c r="G136" s="62" t="s">
        <v>164</v>
      </c>
      <c r="H136" s="63">
        <v>4103062</v>
      </c>
      <c r="I136" s="63"/>
      <c r="J136" s="64"/>
      <c r="K136" s="64" t="s">
        <v>29</v>
      </c>
      <c r="L136" s="60" t="s">
        <v>167</v>
      </c>
      <c r="M136" s="65">
        <f>SUM(M137:M138)</f>
        <v>86401843646</v>
      </c>
      <c r="N136" s="65">
        <v>86401843646</v>
      </c>
      <c r="O136" s="65">
        <v>0</v>
      </c>
      <c r="P136" s="65">
        <v>86401843646</v>
      </c>
      <c r="Q136" s="66">
        <f t="shared" ref="Q136:Q199" si="40">+O136/N136</f>
        <v>0</v>
      </c>
      <c r="R136" s="65">
        <v>0</v>
      </c>
      <c r="S136" s="66">
        <f t="shared" ref="S136:S199" si="41">+R136/N136</f>
        <v>0</v>
      </c>
      <c r="T136" s="65">
        <v>0</v>
      </c>
      <c r="U136" s="66">
        <f t="shared" ref="U136:U199" si="42">+T136/N136</f>
        <v>0</v>
      </c>
    </row>
    <row r="137" spans="1:21" ht="28.5" customHeight="1">
      <c r="A137" s="27" t="e">
        <f>+CONCATENATE(#REF!,"=",J137)</f>
        <v>#REF!</v>
      </c>
      <c r="B137" s="67" t="str">
        <f t="shared" si="36"/>
        <v>C-4103-1500-22-20101I-4103062-02</v>
      </c>
      <c r="C137" s="68" t="s">
        <v>147</v>
      </c>
      <c r="D137" s="69">
        <v>4103</v>
      </c>
      <c r="E137" s="69" t="s">
        <v>151</v>
      </c>
      <c r="F137" s="69">
        <v>22</v>
      </c>
      <c r="G137" s="69" t="s">
        <v>164</v>
      </c>
      <c r="H137" s="70" t="s">
        <v>168</v>
      </c>
      <c r="I137" s="70" t="s">
        <v>52</v>
      </c>
      <c r="J137" s="71">
        <v>11</v>
      </c>
      <c r="K137" s="72" t="s">
        <v>29</v>
      </c>
      <c r="L137" s="73" t="s">
        <v>78</v>
      </c>
      <c r="M137" s="74">
        <v>13277959646</v>
      </c>
      <c r="N137" s="74">
        <v>13771843646</v>
      </c>
      <c r="O137" s="74">
        <v>0</v>
      </c>
      <c r="P137" s="74">
        <v>13771843646</v>
      </c>
      <c r="Q137" s="76">
        <f t="shared" si="40"/>
        <v>0</v>
      </c>
      <c r="R137" s="77">
        <v>0</v>
      </c>
      <c r="S137" s="76">
        <f t="shared" si="41"/>
        <v>0</v>
      </c>
      <c r="T137" s="77">
        <v>0</v>
      </c>
      <c r="U137" s="76">
        <f t="shared" si="42"/>
        <v>0</v>
      </c>
    </row>
    <row r="138" spans="1:21" ht="28.5" customHeight="1">
      <c r="A138" s="27" t="e">
        <f>+CONCATENATE(#REF!,"=",J138)</f>
        <v>#REF!</v>
      </c>
      <c r="B138" s="67" t="str">
        <f t="shared" si="36"/>
        <v>C-4103-1500-22-20101I-4103062-03</v>
      </c>
      <c r="C138" s="68" t="s">
        <v>147</v>
      </c>
      <c r="D138" s="69">
        <v>4103</v>
      </c>
      <c r="E138" s="69" t="s">
        <v>151</v>
      </c>
      <c r="F138" s="69">
        <v>22</v>
      </c>
      <c r="G138" s="69" t="s">
        <v>164</v>
      </c>
      <c r="H138" s="70" t="s">
        <v>168</v>
      </c>
      <c r="I138" s="70" t="s">
        <v>63</v>
      </c>
      <c r="J138" s="71">
        <v>11</v>
      </c>
      <c r="K138" s="72" t="s">
        <v>29</v>
      </c>
      <c r="L138" s="73" t="s">
        <v>125</v>
      </c>
      <c r="M138" s="74">
        <v>73123884000</v>
      </c>
      <c r="N138" s="74">
        <v>72630000000</v>
      </c>
      <c r="O138" s="74">
        <v>0</v>
      </c>
      <c r="P138" s="74">
        <v>72630000000</v>
      </c>
      <c r="Q138" s="76">
        <f t="shared" si="40"/>
        <v>0</v>
      </c>
      <c r="R138" s="77">
        <v>0</v>
      </c>
      <c r="S138" s="76">
        <f t="shared" si="41"/>
        <v>0</v>
      </c>
      <c r="T138" s="77">
        <v>0</v>
      </c>
      <c r="U138" s="76">
        <f t="shared" si="42"/>
        <v>0</v>
      </c>
    </row>
    <row r="139" spans="1:21" ht="40.5" customHeight="1">
      <c r="A139" s="27" t="e">
        <f>+CONCATENATE(#REF!,"=",J139)</f>
        <v>#REF!</v>
      </c>
      <c r="B139" s="52" t="str">
        <f>CONCATENATE(C139,"-",D139,"-",E139,"-",F139)</f>
        <v>C-4103-1500-25</v>
      </c>
      <c r="C139" s="53" t="s">
        <v>147</v>
      </c>
      <c r="D139" s="54" t="s">
        <v>169</v>
      </c>
      <c r="E139" s="54" t="s">
        <v>151</v>
      </c>
      <c r="F139" s="54">
        <v>25</v>
      </c>
      <c r="G139" s="54"/>
      <c r="H139" s="54"/>
      <c r="I139" s="55"/>
      <c r="J139" s="56"/>
      <c r="K139" s="56"/>
      <c r="L139" s="52" t="s">
        <v>170</v>
      </c>
      <c r="M139" s="57">
        <f>+M140+M142</f>
        <v>16000000000</v>
      </c>
      <c r="N139" s="57">
        <v>16000000000</v>
      </c>
      <c r="O139" s="57">
        <v>1361513334</v>
      </c>
      <c r="P139" s="57">
        <v>14638486666</v>
      </c>
      <c r="Q139" s="58">
        <f t="shared" si="40"/>
        <v>8.5094583375000005E-2</v>
      </c>
      <c r="R139" s="59">
        <v>160663334</v>
      </c>
      <c r="S139" s="58">
        <f t="shared" si="41"/>
        <v>1.0041458374999999E-2</v>
      </c>
      <c r="T139" s="59">
        <v>99333334</v>
      </c>
      <c r="U139" s="58">
        <f t="shared" si="42"/>
        <v>6.2083333749999997E-3</v>
      </c>
    </row>
    <row r="140" spans="1:21" ht="28.5" customHeight="1">
      <c r="A140" s="27" t="e">
        <f>+CONCATENATE(#REF!,"=",J140)</f>
        <v>#REF!</v>
      </c>
      <c r="B140" s="60" t="str">
        <f>CONCATENATE(C140,"-",D140,"-",E140,"-",F140,"-",G140,"-",H140)</f>
        <v>C-4103-1500-25-20101A-4103050</v>
      </c>
      <c r="C140" s="61" t="s">
        <v>147</v>
      </c>
      <c r="D140" s="62" t="s">
        <v>169</v>
      </c>
      <c r="E140" s="62" t="s">
        <v>151</v>
      </c>
      <c r="F140" s="62">
        <v>25</v>
      </c>
      <c r="G140" s="62" t="s">
        <v>171</v>
      </c>
      <c r="H140" s="62">
        <v>4103050</v>
      </c>
      <c r="I140" s="63"/>
      <c r="J140" s="64"/>
      <c r="K140" s="64" t="s">
        <v>29</v>
      </c>
      <c r="L140" s="60" t="s">
        <v>156</v>
      </c>
      <c r="M140" s="65">
        <f t="shared" ref="M140" si="43">SUM(M141:M141)</f>
        <v>4971529315</v>
      </c>
      <c r="N140" s="65">
        <v>4971529315</v>
      </c>
      <c r="O140" s="65">
        <v>1361513334</v>
      </c>
      <c r="P140" s="65">
        <v>3610015981</v>
      </c>
      <c r="Q140" s="66">
        <f t="shared" si="40"/>
        <v>0.27386207497400628</v>
      </c>
      <c r="R140" s="65">
        <v>160663334</v>
      </c>
      <c r="S140" s="66">
        <f t="shared" si="41"/>
        <v>3.2316682417068275E-2</v>
      </c>
      <c r="T140" s="65">
        <v>99333334</v>
      </c>
      <c r="U140" s="66">
        <f t="shared" si="42"/>
        <v>1.9980438152158417E-2</v>
      </c>
    </row>
    <row r="141" spans="1:21" ht="28.5" customHeight="1">
      <c r="A141" s="27" t="e">
        <f>+CONCATENATE(#REF!,"=",J141)</f>
        <v>#REF!</v>
      </c>
      <c r="B141" s="67" t="str">
        <f t="shared" ref="B141" si="44">CONCATENATE(C141,"-",D141,"-",E141,"-",F141,"-",G141,"-",H141,"-",I141)</f>
        <v>C-4103-1500-25-20101A-4103050-02</v>
      </c>
      <c r="C141" s="68" t="s">
        <v>147</v>
      </c>
      <c r="D141" s="69" t="s">
        <v>169</v>
      </c>
      <c r="E141" s="69" t="s">
        <v>151</v>
      </c>
      <c r="F141" s="69">
        <v>25</v>
      </c>
      <c r="G141" s="69" t="s">
        <v>171</v>
      </c>
      <c r="H141" s="69">
        <v>4103050</v>
      </c>
      <c r="I141" s="70" t="s">
        <v>52</v>
      </c>
      <c r="J141" s="71">
        <v>11</v>
      </c>
      <c r="K141" s="72" t="s">
        <v>29</v>
      </c>
      <c r="L141" s="73" t="s">
        <v>78</v>
      </c>
      <c r="M141" s="74">
        <v>4971529315</v>
      </c>
      <c r="N141" s="74">
        <v>4971529315</v>
      </c>
      <c r="O141" s="74">
        <v>1361513334</v>
      </c>
      <c r="P141" s="74">
        <v>3610015981</v>
      </c>
      <c r="Q141" s="76">
        <f t="shared" si="40"/>
        <v>0.27386207497400628</v>
      </c>
      <c r="R141" s="77">
        <v>160663334</v>
      </c>
      <c r="S141" s="76">
        <f t="shared" si="41"/>
        <v>3.2316682417068275E-2</v>
      </c>
      <c r="T141" s="77">
        <v>99333334</v>
      </c>
      <c r="U141" s="76">
        <f t="shared" si="42"/>
        <v>1.9980438152158417E-2</v>
      </c>
    </row>
    <row r="142" spans="1:21" ht="28.5" customHeight="1">
      <c r="A142" s="27" t="e">
        <f>+CONCATENATE(#REF!,"=",J142)</f>
        <v>#REF!</v>
      </c>
      <c r="B142" s="60" t="str">
        <f>CONCATENATE(C142,"-",D142,"-",E142,"-",F142,"-",G142,"-",H142)</f>
        <v>C-4103-1500-25-20101A-4103057</v>
      </c>
      <c r="C142" s="61" t="s">
        <v>147</v>
      </c>
      <c r="D142" s="62" t="s">
        <v>169</v>
      </c>
      <c r="E142" s="62" t="s">
        <v>151</v>
      </c>
      <c r="F142" s="62">
        <v>25</v>
      </c>
      <c r="G142" s="62" t="s">
        <v>171</v>
      </c>
      <c r="H142" s="62">
        <v>4103057</v>
      </c>
      <c r="I142" s="63"/>
      <c r="J142" s="64"/>
      <c r="K142" s="64" t="s">
        <v>29</v>
      </c>
      <c r="L142" s="60" t="s">
        <v>165</v>
      </c>
      <c r="M142" s="65">
        <f t="shared" ref="M142" si="45">SUM(M143:M144)</f>
        <v>11028470685</v>
      </c>
      <c r="N142" s="65">
        <v>11028470685</v>
      </c>
      <c r="O142" s="65">
        <v>0</v>
      </c>
      <c r="P142" s="65">
        <v>11028470685</v>
      </c>
      <c r="Q142" s="66">
        <f t="shared" si="40"/>
        <v>0</v>
      </c>
      <c r="R142" s="65">
        <v>0</v>
      </c>
      <c r="S142" s="66">
        <f t="shared" si="41"/>
        <v>0</v>
      </c>
      <c r="T142" s="65">
        <v>0</v>
      </c>
      <c r="U142" s="66">
        <f t="shared" si="42"/>
        <v>0</v>
      </c>
    </row>
    <row r="143" spans="1:21" ht="28.5" customHeight="1">
      <c r="A143" s="27" t="e">
        <f>+CONCATENATE(#REF!,"=",J143)</f>
        <v>#REF!</v>
      </c>
      <c r="B143" s="67" t="str">
        <f t="shared" ref="B143:B144" si="46">CONCATENATE(C143,"-",D143,"-",E143,"-",F143,"-",G143,"-",H143,"-",I143)</f>
        <v>C-4103-1500-25-20101A-4103057-02</v>
      </c>
      <c r="C143" s="68" t="s">
        <v>147</v>
      </c>
      <c r="D143" s="69" t="s">
        <v>169</v>
      </c>
      <c r="E143" s="69" t="s">
        <v>151</v>
      </c>
      <c r="F143" s="69">
        <v>25</v>
      </c>
      <c r="G143" s="69" t="s">
        <v>171</v>
      </c>
      <c r="H143" s="69">
        <v>4103057</v>
      </c>
      <c r="I143" s="70" t="s">
        <v>52</v>
      </c>
      <c r="J143" s="71">
        <v>11</v>
      </c>
      <c r="K143" s="72" t="s">
        <v>29</v>
      </c>
      <c r="L143" s="73" t="s">
        <v>78</v>
      </c>
      <c r="M143" s="74">
        <v>10951250685</v>
      </c>
      <c r="N143" s="74">
        <v>10951250685</v>
      </c>
      <c r="O143" s="74">
        <v>0</v>
      </c>
      <c r="P143" s="74">
        <v>10951250685</v>
      </c>
      <c r="Q143" s="76">
        <f t="shared" si="40"/>
        <v>0</v>
      </c>
      <c r="R143" s="77">
        <v>0</v>
      </c>
      <c r="S143" s="76">
        <f t="shared" si="41"/>
        <v>0</v>
      </c>
      <c r="T143" s="77">
        <v>0</v>
      </c>
      <c r="U143" s="76">
        <f t="shared" si="42"/>
        <v>0</v>
      </c>
    </row>
    <row r="144" spans="1:21" ht="28.5" customHeight="1">
      <c r="A144" s="27" t="e">
        <f>+CONCATENATE(#REF!,"=",J144)</f>
        <v>#REF!</v>
      </c>
      <c r="B144" s="67" t="str">
        <f t="shared" si="46"/>
        <v>C-4103-1500-25-20101A-4103057-03</v>
      </c>
      <c r="C144" s="68" t="s">
        <v>147</v>
      </c>
      <c r="D144" s="69" t="s">
        <v>169</v>
      </c>
      <c r="E144" s="69" t="s">
        <v>151</v>
      </c>
      <c r="F144" s="69">
        <v>25</v>
      </c>
      <c r="G144" s="69" t="s">
        <v>171</v>
      </c>
      <c r="H144" s="69">
        <v>4103057</v>
      </c>
      <c r="I144" s="70" t="s">
        <v>63</v>
      </c>
      <c r="J144" s="71">
        <v>11</v>
      </c>
      <c r="K144" s="72" t="s">
        <v>29</v>
      </c>
      <c r="L144" s="73" t="s">
        <v>125</v>
      </c>
      <c r="M144" s="74">
        <v>77220000</v>
      </c>
      <c r="N144" s="74">
        <v>77220000</v>
      </c>
      <c r="O144" s="74">
        <v>0</v>
      </c>
      <c r="P144" s="74">
        <v>77220000</v>
      </c>
      <c r="Q144" s="76">
        <f t="shared" si="40"/>
        <v>0</v>
      </c>
      <c r="R144" s="77">
        <v>0</v>
      </c>
      <c r="S144" s="76">
        <f t="shared" si="41"/>
        <v>0</v>
      </c>
      <c r="T144" s="77">
        <v>0</v>
      </c>
      <c r="U144" s="76">
        <f t="shared" si="42"/>
        <v>0</v>
      </c>
    </row>
    <row r="145" spans="1:21" ht="39.75" customHeight="1">
      <c r="A145" s="27" t="e">
        <f>+CONCATENATE(#REF!,"=",J145)</f>
        <v>#REF!</v>
      </c>
      <c r="B145" s="52" t="str">
        <f>CONCATENATE(C145,"-",D145,"-",E145,"-",F145)</f>
        <v>C-4103-1500-26</v>
      </c>
      <c r="C145" s="53" t="s">
        <v>147</v>
      </c>
      <c r="D145" s="54" t="s">
        <v>169</v>
      </c>
      <c r="E145" s="54" t="s">
        <v>151</v>
      </c>
      <c r="F145" s="54">
        <v>26</v>
      </c>
      <c r="G145" s="54"/>
      <c r="H145" s="54"/>
      <c r="I145" s="55"/>
      <c r="J145" s="56"/>
      <c r="K145" s="56"/>
      <c r="L145" s="109" t="s">
        <v>172</v>
      </c>
      <c r="M145" s="57">
        <f t="shared" ref="M145" si="47">M146+M148+M150</f>
        <v>40000000000</v>
      </c>
      <c r="N145" s="57">
        <v>40000000000</v>
      </c>
      <c r="O145" s="57">
        <v>22086016777</v>
      </c>
      <c r="P145" s="57">
        <v>17913983223</v>
      </c>
      <c r="Q145" s="58">
        <f t="shared" si="40"/>
        <v>0.55215041942499998</v>
      </c>
      <c r="R145" s="57">
        <v>40372734</v>
      </c>
      <c r="S145" s="58">
        <f t="shared" si="41"/>
        <v>1.0093183500000001E-3</v>
      </c>
      <c r="T145" s="57">
        <v>24504734</v>
      </c>
      <c r="U145" s="58">
        <f t="shared" si="42"/>
        <v>6.1261835000000001E-4</v>
      </c>
    </row>
    <row r="146" spans="1:21" ht="37.5" customHeight="1">
      <c r="A146" s="27" t="e">
        <f>+CONCATENATE(#REF!,"=",J146)</f>
        <v>#REF!</v>
      </c>
      <c r="B146" s="60" t="str">
        <f>CONCATENATE(C146,"-",D146,"-",E146,"-",F146,"-",G146,"-",H146)</f>
        <v>C-4103-1500-26-30206A-4103055</v>
      </c>
      <c r="C146" s="61" t="s">
        <v>147</v>
      </c>
      <c r="D146" s="62" t="s">
        <v>169</v>
      </c>
      <c r="E146" s="62" t="s">
        <v>151</v>
      </c>
      <c r="F146" s="62">
        <v>26</v>
      </c>
      <c r="G146" s="62" t="s">
        <v>173</v>
      </c>
      <c r="H146" s="62">
        <v>4103055</v>
      </c>
      <c r="I146" s="63"/>
      <c r="J146" s="64"/>
      <c r="K146" s="64" t="s">
        <v>29</v>
      </c>
      <c r="L146" s="60" t="s">
        <v>160</v>
      </c>
      <c r="M146" s="65">
        <f>+M147</f>
        <v>25179800019</v>
      </c>
      <c r="N146" s="65">
        <v>25179800019</v>
      </c>
      <c r="O146" s="65">
        <v>12820492916</v>
      </c>
      <c r="P146" s="65">
        <v>12359307103</v>
      </c>
      <c r="Q146" s="66">
        <f t="shared" si="40"/>
        <v>0.50915785297444782</v>
      </c>
      <c r="R146" s="65">
        <v>0</v>
      </c>
      <c r="S146" s="66">
        <f t="shared" si="41"/>
        <v>0</v>
      </c>
      <c r="T146" s="65">
        <v>0</v>
      </c>
      <c r="U146" s="66">
        <f t="shared" si="42"/>
        <v>0</v>
      </c>
    </row>
    <row r="147" spans="1:21" ht="28.5" customHeight="1">
      <c r="A147" s="27" t="e">
        <f>+CONCATENATE(#REF!,"=",J147)</f>
        <v>#REF!</v>
      </c>
      <c r="B147" s="67" t="str">
        <f t="shared" ref="B147" si="48">CONCATENATE(C147,"-",D147,"-",E147,"-",F147,"-",G147,"-",H147,"-",I147)</f>
        <v>C-4103-1500-26-30206A-4103055-02</v>
      </c>
      <c r="C147" s="68" t="s">
        <v>147</v>
      </c>
      <c r="D147" s="69" t="s">
        <v>169</v>
      </c>
      <c r="E147" s="69" t="s">
        <v>151</v>
      </c>
      <c r="F147" s="69">
        <v>26</v>
      </c>
      <c r="G147" s="69" t="s">
        <v>173</v>
      </c>
      <c r="H147" s="69">
        <v>4103055</v>
      </c>
      <c r="I147" s="70" t="s">
        <v>52</v>
      </c>
      <c r="J147" s="71">
        <v>11</v>
      </c>
      <c r="K147" s="72" t="s">
        <v>29</v>
      </c>
      <c r="L147" s="73" t="s">
        <v>78</v>
      </c>
      <c r="M147" s="74">
        <v>25179800019</v>
      </c>
      <c r="N147" s="74">
        <v>25179800019</v>
      </c>
      <c r="O147" s="74">
        <v>12820492916</v>
      </c>
      <c r="P147" s="74">
        <v>12359307103</v>
      </c>
      <c r="Q147" s="76">
        <f t="shared" si="40"/>
        <v>0.50915785297444782</v>
      </c>
      <c r="R147" s="77">
        <v>0</v>
      </c>
      <c r="S147" s="76">
        <f t="shared" si="41"/>
        <v>0</v>
      </c>
      <c r="T147" s="77">
        <v>0</v>
      </c>
      <c r="U147" s="76">
        <f t="shared" si="42"/>
        <v>0</v>
      </c>
    </row>
    <row r="148" spans="1:21" ht="28.5" customHeight="1">
      <c r="A148" s="27"/>
      <c r="B148" s="60" t="str">
        <f>CONCATENATE(C148,"-",D148,"-",E148,"-",F148,"-",G148,"-",H148)</f>
        <v>C-4103-1500-26-30206A-4103072</v>
      </c>
      <c r="C148" s="61" t="s">
        <v>147</v>
      </c>
      <c r="D148" s="62" t="s">
        <v>169</v>
      </c>
      <c r="E148" s="62" t="s">
        <v>151</v>
      </c>
      <c r="F148" s="62">
        <v>26</v>
      </c>
      <c r="G148" s="62" t="s">
        <v>173</v>
      </c>
      <c r="H148" s="62">
        <v>4103072</v>
      </c>
      <c r="I148" s="63"/>
      <c r="J148" s="64"/>
      <c r="K148" s="64" t="s">
        <v>29</v>
      </c>
      <c r="L148" s="60" t="s">
        <v>174</v>
      </c>
      <c r="M148" s="65">
        <f t="shared" ref="M148:M150" si="49">SUM(M149:M149)</f>
        <v>2820199981</v>
      </c>
      <c r="N148" s="65">
        <v>2820199981</v>
      </c>
      <c r="O148" s="65">
        <v>925734734</v>
      </c>
      <c r="P148" s="65">
        <v>1894465247</v>
      </c>
      <c r="Q148" s="66">
        <f t="shared" si="40"/>
        <v>0.3282514503357129</v>
      </c>
      <c r="R148" s="65">
        <v>40372734</v>
      </c>
      <c r="S148" s="66">
        <f t="shared" si="41"/>
        <v>1.4315557149136795E-2</v>
      </c>
      <c r="T148" s="65">
        <v>24504734</v>
      </c>
      <c r="U148" s="66">
        <f t="shared" si="42"/>
        <v>8.6890058028122504E-3</v>
      </c>
    </row>
    <row r="149" spans="1:21" ht="28.5" customHeight="1">
      <c r="A149" s="27"/>
      <c r="B149" s="67" t="str">
        <f t="shared" ref="B149" si="50">CONCATENATE(C149,"-",D149,"-",E149,"-",F149,"-",G149,"-",H149,"-",I149)</f>
        <v>C-4103-1500-26-30206A-4103072-02</v>
      </c>
      <c r="C149" s="68" t="s">
        <v>147</v>
      </c>
      <c r="D149" s="69" t="s">
        <v>169</v>
      </c>
      <c r="E149" s="69" t="s">
        <v>151</v>
      </c>
      <c r="F149" s="69">
        <v>26</v>
      </c>
      <c r="G149" s="69" t="s">
        <v>173</v>
      </c>
      <c r="H149" s="69">
        <v>4103072</v>
      </c>
      <c r="I149" s="70" t="s">
        <v>52</v>
      </c>
      <c r="J149" s="71">
        <v>11</v>
      </c>
      <c r="K149" s="72" t="s">
        <v>29</v>
      </c>
      <c r="L149" s="73" t="s">
        <v>78</v>
      </c>
      <c r="M149" s="74">
        <v>2820199981</v>
      </c>
      <c r="N149" s="74">
        <v>2820199981</v>
      </c>
      <c r="O149" s="74">
        <v>925734734</v>
      </c>
      <c r="P149" s="74">
        <v>1894465247</v>
      </c>
      <c r="Q149" s="76">
        <f t="shared" si="40"/>
        <v>0.3282514503357129</v>
      </c>
      <c r="R149" s="77">
        <v>40372734</v>
      </c>
      <c r="S149" s="76">
        <f t="shared" si="41"/>
        <v>1.4315557149136795E-2</v>
      </c>
      <c r="T149" s="77">
        <v>24504734</v>
      </c>
      <c r="U149" s="76">
        <f t="shared" si="42"/>
        <v>8.6890058028122504E-3</v>
      </c>
    </row>
    <row r="150" spans="1:21" ht="28.5" customHeight="1">
      <c r="A150" s="27"/>
      <c r="B150" s="60" t="str">
        <f>CONCATENATE(C150,"-",D150,"-",E150,"-",F150,"-",G150,"-",H150)</f>
        <v>C-4103-1500-26-20101I-4103073</v>
      </c>
      <c r="C150" s="61" t="s">
        <v>147</v>
      </c>
      <c r="D150" s="62" t="s">
        <v>169</v>
      </c>
      <c r="E150" s="62" t="s">
        <v>151</v>
      </c>
      <c r="F150" s="62">
        <v>26</v>
      </c>
      <c r="G150" s="62" t="s">
        <v>164</v>
      </c>
      <c r="H150" s="62">
        <v>4103073</v>
      </c>
      <c r="I150" s="63"/>
      <c r="J150" s="64"/>
      <c r="K150" s="64" t="s">
        <v>29</v>
      </c>
      <c r="L150" s="60" t="s">
        <v>175</v>
      </c>
      <c r="M150" s="65">
        <f t="shared" si="49"/>
        <v>12000000000</v>
      </c>
      <c r="N150" s="65">
        <v>12000000000</v>
      </c>
      <c r="O150" s="65">
        <v>8339789127</v>
      </c>
      <c r="P150" s="65">
        <v>3660210873</v>
      </c>
      <c r="Q150" s="66">
        <f t="shared" si="40"/>
        <v>0.69498242725000003</v>
      </c>
      <c r="R150" s="65">
        <v>0</v>
      </c>
      <c r="S150" s="66">
        <f t="shared" si="41"/>
        <v>0</v>
      </c>
      <c r="T150" s="65">
        <v>0</v>
      </c>
      <c r="U150" s="66">
        <f t="shared" si="42"/>
        <v>0</v>
      </c>
    </row>
    <row r="151" spans="1:21" ht="28.5" customHeight="1">
      <c r="A151" s="27"/>
      <c r="B151" s="67" t="str">
        <f t="shared" ref="B151" si="51">CONCATENATE(C151,"-",D151,"-",E151,"-",F151,"-",G151,"-",H151,"-",I151)</f>
        <v>C-4103-1500-26-20101I-4103073-02</v>
      </c>
      <c r="C151" s="68" t="s">
        <v>147</v>
      </c>
      <c r="D151" s="69" t="s">
        <v>169</v>
      </c>
      <c r="E151" s="69" t="s">
        <v>151</v>
      </c>
      <c r="F151" s="69">
        <v>26</v>
      </c>
      <c r="G151" s="69" t="s">
        <v>164</v>
      </c>
      <c r="H151" s="69">
        <v>4103073</v>
      </c>
      <c r="I151" s="70" t="s">
        <v>52</v>
      </c>
      <c r="J151" s="71">
        <v>11</v>
      </c>
      <c r="K151" s="72" t="s">
        <v>29</v>
      </c>
      <c r="L151" s="73" t="s">
        <v>78</v>
      </c>
      <c r="M151" s="74">
        <v>12000000000</v>
      </c>
      <c r="N151" s="74">
        <v>12000000000</v>
      </c>
      <c r="O151" s="74">
        <v>8339789127</v>
      </c>
      <c r="P151" s="74">
        <v>3660210873</v>
      </c>
      <c r="Q151" s="76">
        <f t="shared" si="40"/>
        <v>0.69498242725000003</v>
      </c>
      <c r="R151" s="77">
        <v>0</v>
      </c>
      <c r="S151" s="76">
        <f t="shared" si="41"/>
        <v>0</v>
      </c>
      <c r="T151" s="77">
        <v>0</v>
      </c>
      <c r="U151" s="76">
        <f t="shared" si="42"/>
        <v>0</v>
      </c>
    </row>
    <row r="152" spans="1:21" ht="36.75" customHeight="1">
      <c r="A152" s="27" t="e">
        <f>+CONCATENATE(#REF!,"=",J152)</f>
        <v>#REF!</v>
      </c>
      <c r="B152" s="52" t="str">
        <f>CONCATENATE(C152,"-",D152,"-",E152,"-",F152)</f>
        <v>C-4103-1500-27</v>
      </c>
      <c r="C152" s="53" t="s">
        <v>147</v>
      </c>
      <c r="D152" s="54" t="s">
        <v>169</v>
      </c>
      <c r="E152" s="54" t="s">
        <v>151</v>
      </c>
      <c r="F152" s="54">
        <v>27</v>
      </c>
      <c r="G152" s="54"/>
      <c r="H152" s="54"/>
      <c r="I152" s="55"/>
      <c r="J152" s="56"/>
      <c r="K152" s="56"/>
      <c r="L152" s="109" t="s">
        <v>176</v>
      </c>
      <c r="M152" s="57">
        <f t="shared" ref="M152" si="52">+M153+M155</f>
        <v>500000000</v>
      </c>
      <c r="N152" s="57">
        <v>500000000</v>
      </c>
      <c r="O152" s="57">
        <v>0</v>
      </c>
      <c r="P152" s="57">
        <v>500000000</v>
      </c>
      <c r="Q152" s="58">
        <f t="shared" si="40"/>
        <v>0</v>
      </c>
      <c r="R152" s="57">
        <v>0</v>
      </c>
      <c r="S152" s="58">
        <f t="shared" si="41"/>
        <v>0</v>
      </c>
      <c r="T152" s="57">
        <v>0</v>
      </c>
      <c r="U152" s="58">
        <f t="shared" si="42"/>
        <v>0</v>
      </c>
    </row>
    <row r="153" spans="1:21" ht="33" customHeight="1">
      <c r="A153" s="27" t="e">
        <f>+CONCATENATE(#REF!,"=",J153)</f>
        <v>#REF!</v>
      </c>
      <c r="B153" s="60" t="str">
        <f>CONCATENATE(C153,"-",D153,"-",E153,"-",F153,"-",G153,"-",H153)</f>
        <v>C-4103-1500-27-30205B-4103060</v>
      </c>
      <c r="C153" s="61" t="s">
        <v>147</v>
      </c>
      <c r="D153" s="62" t="s">
        <v>169</v>
      </c>
      <c r="E153" s="62" t="s">
        <v>151</v>
      </c>
      <c r="F153" s="62">
        <v>27</v>
      </c>
      <c r="G153" s="62" t="s">
        <v>177</v>
      </c>
      <c r="H153" s="62">
        <v>4103060</v>
      </c>
      <c r="I153" s="63"/>
      <c r="J153" s="64"/>
      <c r="K153" s="64" t="s">
        <v>29</v>
      </c>
      <c r="L153" s="60" t="s">
        <v>178</v>
      </c>
      <c r="M153" s="65">
        <f t="shared" ref="M153" si="53">SUM(M154:M154)</f>
        <v>210000000</v>
      </c>
      <c r="N153" s="65">
        <v>210000000</v>
      </c>
      <c r="O153" s="65">
        <v>0</v>
      </c>
      <c r="P153" s="65">
        <v>210000000</v>
      </c>
      <c r="Q153" s="66">
        <f t="shared" si="40"/>
        <v>0</v>
      </c>
      <c r="R153" s="65">
        <v>0</v>
      </c>
      <c r="S153" s="66">
        <f t="shared" si="41"/>
        <v>0</v>
      </c>
      <c r="T153" s="65">
        <v>0</v>
      </c>
      <c r="U153" s="66">
        <f t="shared" si="42"/>
        <v>0</v>
      </c>
    </row>
    <row r="154" spans="1:21" ht="28.5" customHeight="1">
      <c r="A154" s="27" t="e">
        <f>+CONCATENATE(#REF!,"=",J154)</f>
        <v>#REF!</v>
      </c>
      <c r="B154" s="67" t="str">
        <f t="shared" ref="B154" si="54">CONCATENATE(C154,"-",D154,"-",E154,"-",F154,"-",G154,"-",H154,"-",I154)</f>
        <v>C-4103-1500-27-30205B-4103060-02</v>
      </c>
      <c r="C154" s="68" t="s">
        <v>147</v>
      </c>
      <c r="D154" s="69" t="s">
        <v>169</v>
      </c>
      <c r="E154" s="69" t="s">
        <v>151</v>
      </c>
      <c r="F154" s="69">
        <v>27</v>
      </c>
      <c r="G154" s="69" t="s">
        <v>177</v>
      </c>
      <c r="H154" s="69">
        <v>4103060</v>
      </c>
      <c r="I154" s="70" t="s">
        <v>52</v>
      </c>
      <c r="J154" s="71">
        <v>10</v>
      </c>
      <c r="K154" s="72" t="s">
        <v>29</v>
      </c>
      <c r="L154" s="73" t="s">
        <v>78</v>
      </c>
      <c r="M154" s="74">
        <v>210000000</v>
      </c>
      <c r="N154" s="89">
        <v>210000000</v>
      </c>
      <c r="O154" s="74">
        <v>0</v>
      </c>
      <c r="P154" s="74">
        <v>210000000</v>
      </c>
      <c r="Q154" s="76">
        <f t="shared" si="40"/>
        <v>0</v>
      </c>
      <c r="R154" s="77">
        <v>0</v>
      </c>
      <c r="S154" s="76">
        <f t="shared" si="41"/>
        <v>0</v>
      </c>
      <c r="T154" s="77">
        <v>0</v>
      </c>
      <c r="U154" s="76">
        <f t="shared" si="42"/>
        <v>0</v>
      </c>
    </row>
    <row r="155" spans="1:21" ht="33" customHeight="1">
      <c r="A155" s="27" t="e">
        <f>+CONCATENATE(#REF!,"=",J155)</f>
        <v>#REF!</v>
      </c>
      <c r="B155" s="60" t="str">
        <f>CONCATENATE(C155,"-",D155,"-",E155,"-",F155,"-",G155,"-",H155)</f>
        <v>C-4103-1500-27-30205B-4103073</v>
      </c>
      <c r="C155" s="61" t="s">
        <v>147</v>
      </c>
      <c r="D155" s="62" t="s">
        <v>169</v>
      </c>
      <c r="E155" s="62" t="s">
        <v>151</v>
      </c>
      <c r="F155" s="62">
        <v>27</v>
      </c>
      <c r="G155" s="62" t="s">
        <v>177</v>
      </c>
      <c r="H155" s="62">
        <v>4103073</v>
      </c>
      <c r="I155" s="63"/>
      <c r="J155" s="64"/>
      <c r="K155" s="64" t="s">
        <v>29</v>
      </c>
      <c r="L155" s="60" t="s">
        <v>179</v>
      </c>
      <c r="M155" s="65">
        <f t="shared" ref="M155" si="55">SUM(M156:M156)</f>
        <v>290000000</v>
      </c>
      <c r="N155" s="65">
        <v>290000000</v>
      </c>
      <c r="O155" s="65">
        <v>0</v>
      </c>
      <c r="P155" s="65">
        <v>290000000</v>
      </c>
      <c r="Q155" s="66">
        <f t="shared" si="40"/>
        <v>0</v>
      </c>
      <c r="R155" s="65">
        <v>0</v>
      </c>
      <c r="S155" s="66">
        <f t="shared" si="41"/>
        <v>0</v>
      </c>
      <c r="T155" s="65">
        <v>0</v>
      </c>
      <c r="U155" s="66">
        <f t="shared" si="42"/>
        <v>0</v>
      </c>
    </row>
    <row r="156" spans="1:21" ht="28.5" customHeight="1">
      <c r="A156" s="27" t="e">
        <f>+CONCATENATE(#REF!,"=",J156)</f>
        <v>#REF!</v>
      </c>
      <c r="B156" s="67" t="str">
        <f t="shared" ref="B156" si="56">CONCATENATE(C156,"-",D156,"-",E156,"-",F156,"-",G156,"-",H156,"-",I156)</f>
        <v>C-4103-1500-27-30205B-4103073-02</v>
      </c>
      <c r="C156" s="68" t="s">
        <v>147</v>
      </c>
      <c r="D156" s="69" t="s">
        <v>169</v>
      </c>
      <c r="E156" s="69" t="s">
        <v>151</v>
      </c>
      <c r="F156" s="69">
        <v>27</v>
      </c>
      <c r="G156" s="69" t="s">
        <v>177</v>
      </c>
      <c r="H156" s="69">
        <v>4103073</v>
      </c>
      <c r="I156" s="70" t="s">
        <v>52</v>
      </c>
      <c r="J156" s="71">
        <v>10</v>
      </c>
      <c r="K156" s="72" t="s">
        <v>29</v>
      </c>
      <c r="L156" s="73" t="s">
        <v>78</v>
      </c>
      <c r="M156" s="74">
        <v>290000000</v>
      </c>
      <c r="N156" s="89">
        <v>290000000</v>
      </c>
      <c r="O156" s="74">
        <v>0</v>
      </c>
      <c r="P156" s="74">
        <v>290000000</v>
      </c>
      <c r="Q156" s="76">
        <f t="shared" si="40"/>
        <v>0</v>
      </c>
      <c r="R156" s="77">
        <v>0</v>
      </c>
      <c r="S156" s="76">
        <f t="shared" si="41"/>
        <v>0</v>
      </c>
      <c r="T156" s="77">
        <v>0</v>
      </c>
      <c r="U156" s="76">
        <f t="shared" si="42"/>
        <v>0</v>
      </c>
    </row>
    <row r="157" spans="1:21" ht="36.75" customHeight="1">
      <c r="A157" s="27" t="e">
        <f>+CONCATENATE(#REF!,"=",J157)</f>
        <v>#REF!</v>
      </c>
      <c r="B157" s="52" t="str">
        <f>CONCATENATE(C157,"-",D157,"-",E157,"-",F157)</f>
        <v>C-4103-1500-28</v>
      </c>
      <c r="C157" s="53" t="s">
        <v>147</v>
      </c>
      <c r="D157" s="54" t="s">
        <v>169</v>
      </c>
      <c r="E157" s="54" t="s">
        <v>151</v>
      </c>
      <c r="F157" s="54">
        <v>28</v>
      </c>
      <c r="G157" s="54"/>
      <c r="H157" s="54"/>
      <c r="I157" s="55"/>
      <c r="J157" s="56"/>
      <c r="K157" s="56"/>
      <c r="L157" s="109" t="s">
        <v>180</v>
      </c>
      <c r="M157" s="57">
        <f>+M158+M161+M163</f>
        <v>518802439419</v>
      </c>
      <c r="N157" s="57">
        <v>518802439419</v>
      </c>
      <c r="O157" s="57">
        <v>14148949698</v>
      </c>
      <c r="P157" s="57">
        <v>504653489721</v>
      </c>
      <c r="Q157" s="58">
        <f t="shared" si="40"/>
        <v>2.7272326849205299E-2</v>
      </c>
      <c r="R157" s="57">
        <v>1226092030.54</v>
      </c>
      <c r="S157" s="58">
        <f t="shared" si="41"/>
        <v>2.3633119996757999E-3</v>
      </c>
      <c r="T157" s="57">
        <v>925252830.53999996</v>
      </c>
      <c r="U157" s="58">
        <f t="shared" si="42"/>
        <v>1.783439629883349E-3</v>
      </c>
    </row>
    <row r="158" spans="1:21" ht="33" customHeight="1">
      <c r="A158" s="27" t="e">
        <f>+CONCATENATE(#REF!,"=",J158)</f>
        <v>#REF!</v>
      </c>
      <c r="B158" s="60" t="str">
        <f>CONCATENATE(C158,"-",D158,"-",E158,"-",F158,"-",G158,"-",H158)</f>
        <v>C-4103-1500-28-201020-4103016</v>
      </c>
      <c r="C158" s="61" t="s">
        <v>147</v>
      </c>
      <c r="D158" s="62" t="s">
        <v>169</v>
      </c>
      <c r="E158" s="62" t="s">
        <v>151</v>
      </c>
      <c r="F158" s="62">
        <v>28</v>
      </c>
      <c r="G158" s="62">
        <v>201020</v>
      </c>
      <c r="H158" s="62" t="s">
        <v>181</v>
      </c>
      <c r="I158" s="63"/>
      <c r="J158" s="64"/>
      <c r="K158" s="64"/>
      <c r="L158" s="60" t="s">
        <v>182</v>
      </c>
      <c r="M158" s="65">
        <f>SUM(M159:M160)</f>
        <v>421397023402</v>
      </c>
      <c r="N158" s="65">
        <v>418955562012.78003</v>
      </c>
      <c r="O158" s="65">
        <v>0</v>
      </c>
      <c r="P158" s="65">
        <v>418955562012.78003</v>
      </c>
      <c r="Q158" s="66">
        <f t="shared" si="40"/>
        <v>0</v>
      </c>
      <c r="R158" s="65">
        <v>0</v>
      </c>
      <c r="S158" s="66">
        <f t="shared" si="41"/>
        <v>0</v>
      </c>
      <c r="T158" s="65">
        <v>0</v>
      </c>
      <c r="U158" s="66">
        <f t="shared" si="42"/>
        <v>0</v>
      </c>
    </row>
    <row r="159" spans="1:21" ht="28.5" customHeight="1">
      <c r="A159" s="27" t="e">
        <f>+CONCATENATE(#REF!,"=",J159)</f>
        <v>#REF!</v>
      </c>
      <c r="B159" s="67" t="str">
        <f t="shared" ref="B159:B160" si="57">CONCATENATE(C159,"-",D159,"-",E159,"-",F159,"-",G159,"-",H159,"-",I159)</f>
        <v>C-4103-1500-28-201020-4103016-02</v>
      </c>
      <c r="C159" s="68" t="s">
        <v>147</v>
      </c>
      <c r="D159" s="69" t="s">
        <v>169</v>
      </c>
      <c r="E159" s="69" t="s">
        <v>151</v>
      </c>
      <c r="F159" s="69">
        <v>28</v>
      </c>
      <c r="G159" s="69">
        <v>201020</v>
      </c>
      <c r="H159" s="69" t="s">
        <v>181</v>
      </c>
      <c r="I159" s="70" t="s">
        <v>52</v>
      </c>
      <c r="J159" s="71">
        <v>11</v>
      </c>
      <c r="K159" s="72" t="s">
        <v>29</v>
      </c>
      <c r="L159" s="73" t="s">
        <v>78</v>
      </c>
      <c r="M159" s="74">
        <v>32711895015</v>
      </c>
      <c r="N159" s="89">
        <v>32711895015</v>
      </c>
      <c r="O159" s="74">
        <v>0</v>
      </c>
      <c r="P159" s="74">
        <v>32711895015</v>
      </c>
      <c r="Q159" s="76">
        <f t="shared" si="40"/>
        <v>0</v>
      </c>
      <c r="R159" s="77">
        <v>0</v>
      </c>
      <c r="S159" s="76">
        <f t="shared" si="41"/>
        <v>0</v>
      </c>
      <c r="T159" s="77">
        <v>0</v>
      </c>
      <c r="U159" s="76">
        <f t="shared" si="42"/>
        <v>0</v>
      </c>
    </row>
    <row r="160" spans="1:21" ht="28.5" customHeight="1">
      <c r="A160" s="27" t="e">
        <f>+CONCATENATE(#REF!,"=",J160)</f>
        <v>#REF!</v>
      </c>
      <c r="B160" s="67" t="str">
        <f t="shared" si="57"/>
        <v>C-4103-1500-28-201020-4103016-03</v>
      </c>
      <c r="C160" s="68" t="s">
        <v>147</v>
      </c>
      <c r="D160" s="69" t="s">
        <v>169</v>
      </c>
      <c r="E160" s="69" t="s">
        <v>151</v>
      </c>
      <c r="F160" s="69">
        <v>28</v>
      </c>
      <c r="G160" s="69">
        <v>201020</v>
      </c>
      <c r="H160" s="69" t="s">
        <v>181</v>
      </c>
      <c r="I160" s="70" t="s">
        <v>63</v>
      </c>
      <c r="J160" s="71">
        <v>11</v>
      </c>
      <c r="K160" s="72" t="s">
        <v>29</v>
      </c>
      <c r="L160" s="73" t="s">
        <v>125</v>
      </c>
      <c r="M160" s="74">
        <v>388685128387</v>
      </c>
      <c r="N160" s="89">
        <v>386243666997.78003</v>
      </c>
      <c r="O160" s="74">
        <v>0</v>
      </c>
      <c r="P160" s="74">
        <v>386243666997.78003</v>
      </c>
      <c r="Q160" s="76">
        <f t="shared" si="40"/>
        <v>0</v>
      </c>
      <c r="R160" s="77">
        <v>0</v>
      </c>
      <c r="S160" s="76">
        <f t="shared" si="41"/>
        <v>0</v>
      </c>
      <c r="T160" s="77">
        <v>0</v>
      </c>
      <c r="U160" s="76">
        <f t="shared" si="42"/>
        <v>0</v>
      </c>
    </row>
    <row r="161" spans="1:21" ht="33" customHeight="1">
      <c r="A161" s="27" t="e">
        <f>+CONCATENATE(#REF!,"=",J161)</f>
        <v>#REF!</v>
      </c>
      <c r="B161" s="60" t="str">
        <f>CONCATENATE(C161,"-",D161,"-",E161,"-",F161,"-",G161,"-",H161)</f>
        <v>C-4103-1500-28-201020-4103073</v>
      </c>
      <c r="C161" s="61" t="s">
        <v>147</v>
      </c>
      <c r="D161" s="62" t="s">
        <v>169</v>
      </c>
      <c r="E161" s="62" t="s">
        <v>151</v>
      </c>
      <c r="F161" s="62">
        <v>28</v>
      </c>
      <c r="G161" s="62">
        <v>201020</v>
      </c>
      <c r="H161" s="62">
        <v>4103073</v>
      </c>
      <c r="I161" s="63"/>
      <c r="J161" s="64"/>
      <c r="K161" s="64" t="s">
        <v>29</v>
      </c>
      <c r="L161" s="60" t="s">
        <v>175</v>
      </c>
      <c r="M161" s="65">
        <f t="shared" ref="M161" si="58">SUM(M162:M162)</f>
        <v>82638511636</v>
      </c>
      <c r="N161" s="65">
        <v>82638511636</v>
      </c>
      <c r="O161" s="65">
        <v>14148949698</v>
      </c>
      <c r="P161" s="65">
        <v>68489561938</v>
      </c>
      <c r="Q161" s="66">
        <f t="shared" si="40"/>
        <v>0.17121496282898035</v>
      </c>
      <c r="R161" s="65">
        <v>1226092030.54</v>
      </c>
      <c r="S161" s="66">
        <f t="shared" si="41"/>
        <v>1.483681163015858E-2</v>
      </c>
      <c r="T161" s="65">
        <v>925252830.53999996</v>
      </c>
      <c r="U161" s="66">
        <f t="shared" si="42"/>
        <v>1.1196387885293544E-2</v>
      </c>
    </row>
    <row r="162" spans="1:21" ht="28.5" customHeight="1">
      <c r="A162" s="27" t="e">
        <f>+CONCATENATE(#REF!,"=",J162)</f>
        <v>#REF!</v>
      </c>
      <c r="B162" s="67" t="str">
        <f t="shared" ref="B162" si="59">CONCATENATE(C162,"-",D162,"-",E162,"-",F162,"-",G162,"-",H162,"-",I162)</f>
        <v>C-4103-1500-28-201020-4103073-02</v>
      </c>
      <c r="C162" s="68" t="s">
        <v>147</v>
      </c>
      <c r="D162" s="69" t="s">
        <v>169</v>
      </c>
      <c r="E162" s="69" t="s">
        <v>151</v>
      </c>
      <c r="F162" s="69">
        <v>28</v>
      </c>
      <c r="G162" s="69">
        <v>201020</v>
      </c>
      <c r="H162" s="69">
        <v>4103073</v>
      </c>
      <c r="I162" s="70" t="s">
        <v>52</v>
      </c>
      <c r="J162" s="71">
        <v>11</v>
      </c>
      <c r="K162" s="72" t="s">
        <v>29</v>
      </c>
      <c r="L162" s="73" t="s">
        <v>78</v>
      </c>
      <c r="M162" s="74">
        <v>82638511636</v>
      </c>
      <c r="N162" s="89">
        <v>82638511636</v>
      </c>
      <c r="O162" s="74">
        <v>14148949698</v>
      </c>
      <c r="P162" s="74">
        <v>68489561938</v>
      </c>
      <c r="Q162" s="76">
        <f t="shared" si="40"/>
        <v>0.17121496282898035</v>
      </c>
      <c r="R162" s="77">
        <v>1226092030.54</v>
      </c>
      <c r="S162" s="76">
        <f t="shared" si="41"/>
        <v>1.483681163015858E-2</v>
      </c>
      <c r="T162" s="77">
        <v>925252830.53999996</v>
      </c>
      <c r="U162" s="76">
        <f t="shared" si="42"/>
        <v>1.1196387885293544E-2</v>
      </c>
    </row>
    <row r="163" spans="1:21" ht="28.5" customHeight="1">
      <c r="A163" s="27"/>
      <c r="B163" s="60" t="str">
        <f>CONCATENATE(C163,"-",D163,"-",E163,"-",F163,"-",G163,"-",H163)</f>
        <v>C-4103-1500-28-201020-4103075</v>
      </c>
      <c r="C163" s="61" t="s">
        <v>147</v>
      </c>
      <c r="D163" s="62" t="s">
        <v>169</v>
      </c>
      <c r="E163" s="62" t="s">
        <v>151</v>
      </c>
      <c r="F163" s="62">
        <v>28</v>
      </c>
      <c r="G163" s="62">
        <v>201020</v>
      </c>
      <c r="H163" s="62">
        <v>4103075</v>
      </c>
      <c r="I163" s="63"/>
      <c r="J163" s="64"/>
      <c r="K163" s="64" t="s">
        <v>29</v>
      </c>
      <c r="L163" s="60" t="s">
        <v>183</v>
      </c>
      <c r="M163" s="65">
        <f>SUM(M164:M165)</f>
        <v>14766904381</v>
      </c>
      <c r="N163" s="65">
        <v>17208365770.220001</v>
      </c>
      <c r="O163" s="65">
        <v>0</v>
      </c>
      <c r="P163" s="65">
        <v>17208365770.220001</v>
      </c>
      <c r="Q163" s="66">
        <f t="shared" si="40"/>
        <v>0</v>
      </c>
      <c r="R163" s="65">
        <v>0</v>
      </c>
      <c r="S163" s="66">
        <f t="shared" si="41"/>
        <v>0</v>
      </c>
      <c r="T163" s="65">
        <v>0</v>
      </c>
      <c r="U163" s="66">
        <f t="shared" si="42"/>
        <v>0</v>
      </c>
    </row>
    <row r="164" spans="1:21" ht="28.5" customHeight="1">
      <c r="A164" s="27"/>
      <c r="B164" s="67" t="str">
        <f t="shared" ref="B164:B165" si="60">CONCATENATE(C164,"-",D164,"-",E164,"-",F164,"-",G164,"-",H164,"-",I164)</f>
        <v>C-4103-1500-28-201020-4103075-02</v>
      </c>
      <c r="C164" s="68" t="s">
        <v>147</v>
      </c>
      <c r="D164" s="69" t="s">
        <v>169</v>
      </c>
      <c r="E164" s="69" t="s">
        <v>151</v>
      </c>
      <c r="F164" s="69">
        <v>28</v>
      </c>
      <c r="G164" s="69">
        <v>201020</v>
      </c>
      <c r="H164" s="69">
        <v>4103075</v>
      </c>
      <c r="I164" s="70" t="s">
        <v>52</v>
      </c>
      <c r="J164" s="71">
        <v>11</v>
      </c>
      <c r="K164" s="72" t="s">
        <v>29</v>
      </c>
      <c r="L164" s="73" t="s">
        <v>78</v>
      </c>
      <c r="M164" s="74">
        <v>1106640000</v>
      </c>
      <c r="N164" s="89">
        <v>1106640000</v>
      </c>
      <c r="O164" s="74">
        <v>0</v>
      </c>
      <c r="P164" s="74">
        <v>1106640000</v>
      </c>
      <c r="Q164" s="76">
        <f t="shared" si="40"/>
        <v>0</v>
      </c>
      <c r="R164" s="77">
        <v>0</v>
      </c>
      <c r="S164" s="76">
        <f t="shared" si="41"/>
        <v>0</v>
      </c>
      <c r="T164" s="77">
        <v>0</v>
      </c>
      <c r="U164" s="76">
        <f t="shared" si="42"/>
        <v>0</v>
      </c>
    </row>
    <row r="165" spans="1:21" ht="28.5" customHeight="1">
      <c r="A165" s="27"/>
      <c r="B165" s="67" t="str">
        <f t="shared" si="60"/>
        <v>C-4103-1500-28-201020-4103075-03</v>
      </c>
      <c r="C165" s="68" t="s">
        <v>147</v>
      </c>
      <c r="D165" s="69" t="s">
        <v>169</v>
      </c>
      <c r="E165" s="69" t="s">
        <v>151</v>
      </c>
      <c r="F165" s="69">
        <v>28</v>
      </c>
      <c r="G165" s="69">
        <v>201020</v>
      </c>
      <c r="H165" s="69">
        <v>4103075</v>
      </c>
      <c r="I165" s="70" t="s">
        <v>63</v>
      </c>
      <c r="J165" s="71">
        <v>11</v>
      </c>
      <c r="K165" s="72" t="s">
        <v>29</v>
      </c>
      <c r="L165" s="73" t="s">
        <v>125</v>
      </c>
      <c r="M165" s="74">
        <v>13660264381</v>
      </c>
      <c r="N165" s="89">
        <v>16101725770.219999</v>
      </c>
      <c r="O165" s="74">
        <v>0</v>
      </c>
      <c r="P165" s="74">
        <v>16101725770.219999</v>
      </c>
      <c r="Q165" s="76">
        <f t="shared" si="40"/>
        <v>0</v>
      </c>
      <c r="R165" s="77">
        <v>0</v>
      </c>
      <c r="S165" s="76">
        <f t="shared" si="41"/>
        <v>0</v>
      </c>
      <c r="T165" s="77">
        <v>0</v>
      </c>
      <c r="U165" s="76">
        <f t="shared" si="42"/>
        <v>0</v>
      </c>
    </row>
    <row r="166" spans="1:21" ht="36.75" customHeight="1">
      <c r="A166" s="27" t="e">
        <f>+CONCATENATE(#REF!,"=",J166)</f>
        <v>#REF!</v>
      </c>
      <c r="B166" s="52" t="str">
        <f>CONCATENATE(C166,"-",D166,"-",E166,"-",F166)</f>
        <v>C-4103-1500-29</v>
      </c>
      <c r="C166" s="53" t="s">
        <v>147</v>
      </c>
      <c r="D166" s="54" t="s">
        <v>169</v>
      </c>
      <c r="E166" s="54" t="s">
        <v>151</v>
      </c>
      <c r="F166" s="54">
        <v>29</v>
      </c>
      <c r="G166" s="54"/>
      <c r="H166" s="54"/>
      <c r="I166" s="55"/>
      <c r="J166" s="56"/>
      <c r="K166" s="56"/>
      <c r="L166" s="52" t="s">
        <v>184</v>
      </c>
      <c r="M166" s="57">
        <f>+M167+M169+M171+M173+M175</f>
        <v>40000000000</v>
      </c>
      <c r="N166" s="57">
        <v>40000000000</v>
      </c>
      <c r="O166" s="57">
        <v>4424764033</v>
      </c>
      <c r="P166" s="57">
        <v>35575235967</v>
      </c>
      <c r="Q166" s="58">
        <f t="shared" si="40"/>
        <v>0.110619100825</v>
      </c>
      <c r="R166" s="57">
        <v>525137830.63</v>
      </c>
      <c r="S166" s="58">
        <f t="shared" si="41"/>
        <v>1.3128445765750001E-2</v>
      </c>
      <c r="T166" s="57">
        <v>476837830.63</v>
      </c>
      <c r="U166" s="58">
        <f t="shared" si="42"/>
        <v>1.192094576575E-2</v>
      </c>
    </row>
    <row r="167" spans="1:21" ht="33" customHeight="1">
      <c r="A167" s="27" t="e">
        <f>+CONCATENATE(#REF!,"=",J167)</f>
        <v>#REF!</v>
      </c>
      <c r="B167" s="60" t="str">
        <f>CONCATENATE(C167,"-",D167,"-",E167,"-",F167,"-",G167,"-",H167)</f>
        <v>C-4103-1500-29-20101B-4103050</v>
      </c>
      <c r="C167" s="61" t="s">
        <v>147</v>
      </c>
      <c r="D167" s="62" t="s">
        <v>169</v>
      </c>
      <c r="E167" s="62" t="s">
        <v>151</v>
      </c>
      <c r="F167" s="62">
        <v>29</v>
      </c>
      <c r="G167" s="62" t="s">
        <v>185</v>
      </c>
      <c r="H167" s="62">
        <v>4103050</v>
      </c>
      <c r="I167" s="63"/>
      <c r="J167" s="64"/>
      <c r="K167" s="64" t="s">
        <v>29</v>
      </c>
      <c r="L167" s="60" t="s">
        <v>156</v>
      </c>
      <c r="M167" s="65">
        <f t="shared" ref="M167:M175" si="61">SUM(M168:M168)</f>
        <v>27000000000</v>
      </c>
      <c r="N167" s="65">
        <v>27000000000</v>
      </c>
      <c r="O167" s="65">
        <v>1347639867</v>
      </c>
      <c r="P167" s="65">
        <v>25652360133</v>
      </c>
      <c r="Q167" s="66">
        <f t="shared" si="40"/>
        <v>4.9912587666666668E-2</v>
      </c>
      <c r="R167" s="65">
        <v>246747246.63</v>
      </c>
      <c r="S167" s="66">
        <f t="shared" si="41"/>
        <v>9.1387869122222225E-3</v>
      </c>
      <c r="T167" s="65">
        <v>246747246.63</v>
      </c>
      <c r="U167" s="66">
        <f t="shared" si="42"/>
        <v>9.1387869122222225E-3</v>
      </c>
    </row>
    <row r="168" spans="1:21" ht="28.5" customHeight="1">
      <c r="A168" s="27" t="e">
        <f>+CONCATENATE(#REF!,"=",J168)</f>
        <v>#REF!</v>
      </c>
      <c r="B168" s="67" t="str">
        <f t="shared" ref="B168" si="62">CONCATENATE(C168,"-",D168,"-",E168,"-",F168,"-",G168,"-",H168,"-",I168)</f>
        <v>C-4103-1500-29-20101B-4103050-02</v>
      </c>
      <c r="C168" s="68" t="s">
        <v>147</v>
      </c>
      <c r="D168" s="69" t="s">
        <v>169</v>
      </c>
      <c r="E168" s="69" t="s">
        <v>151</v>
      </c>
      <c r="F168" s="69">
        <v>29</v>
      </c>
      <c r="G168" s="69" t="s">
        <v>185</v>
      </c>
      <c r="H168" s="69">
        <v>4103050</v>
      </c>
      <c r="I168" s="70" t="s">
        <v>52</v>
      </c>
      <c r="J168" s="71">
        <v>11</v>
      </c>
      <c r="K168" s="72" t="s">
        <v>29</v>
      </c>
      <c r="L168" s="73" t="s">
        <v>78</v>
      </c>
      <c r="M168" s="74">
        <v>27000000000</v>
      </c>
      <c r="N168" s="89">
        <v>27000000000</v>
      </c>
      <c r="O168" s="74">
        <v>1347639867</v>
      </c>
      <c r="P168" s="74">
        <v>25652360133</v>
      </c>
      <c r="Q168" s="76">
        <f t="shared" si="40"/>
        <v>4.9912587666666668E-2</v>
      </c>
      <c r="R168" s="77">
        <v>246747246.63</v>
      </c>
      <c r="S168" s="76">
        <f t="shared" si="41"/>
        <v>9.1387869122222225E-3</v>
      </c>
      <c r="T168" s="77">
        <v>246747246.63</v>
      </c>
      <c r="U168" s="76">
        <f t="shared" si="42"/>
        <v>9.1387869122222225E-3</v>
      </c>
    </row>
    <row r="169" spans="1:21" ht="33" customHeight="1">
      <c r="A169" s="27" t="e">
        <f>+CONCATENATE(#REF!,"=",J169)</f>
        <v>#REF!</v>
      </c>
      <c r="B169" s="60" t="str">
        <f>CONCATENATE(C169,"-",D169,"-",E169,"-",F169,"-",G169,"-",H169)</f>
        <v>C-4103-1500-29-20101B-4103052</v>
      </c>
      <c r="C169" s="61" t="s">
        <v>147</v>
      </c>
      <c r="D169" s="62" t="s">
        <v>169</v>
      </c>
      <c r="E169" s="62" t="s">
        <v>151</v>
      </c>
      <c r="F169" s="62">
        <v>29</v>
      </c>
      <c r="G169" s="62" t="s">
        <v>185</v>
      </c>
      <c r="H169" s="62">
        <v>4103052</v>
      </c>
      <c r="I169" s="63"/>
      <c r="J169" s="64"/>
      <c r="K169" s="64" t="s">
        <v>29</v>
      </c>
      <c r="L169" s="60" t="s">
        <v>186</v>
      </c>
      <c r="M169" s="65">
        <f t="shared" si="61"/>
        <v>9680000000</v>
      </c>
      <c r="N169" s="65">
        <v>9680000000</v>
      </c>
      <c r="O169" s="65">
        <v>1637573832</v>
      </c>
      <c r="P169" s="65">
        <v>8042426168</v>
      </c>
      <c r="Q169" s="66">
        <f t="shared" si="40"/>
        <v>0.16917085041322313</v>
      </c>
      <c r="R169" s="65">
        <v>89640250</v>
      </c>
      <c r="S169" s="66">
        <f t="shared" si="41"/>
        <v>9.2603564049586785E-3</v>
      </c>
      <c r="T169" s="65">
        <v>85740250</v>
      </c>
      <c r="U169" s="66">
        <f t="shared" si="42"/>
        <v>8.8574638429752064E-3</v>
      </c>
    </row>
    <row r="170" spans="1:21" ht="28.5" customHeight="1">
      <c r="A170" s="27" t="e">
        <f>+CONCATENATE(#REF!,"=",J170)</f>
        <v>#REF!</v>
      </c>
      <c r="B170" s="67" t="str">
        <f t="shared" ref="B170" si="63">CONCATENATE(C170,"-",D170,"-",E170,"-",F170,"-",G170,"-",H170,"-",I170)</f>
        <v>C-4103-1500-29-20101B-4103052-02</v>
      </c>
      <c r="C170" s="68" t="s">
        <v>147</v>
      </c>
      <c r="D170" s="69" t="s">
        <v>169</v>
      </c>
      <c r="E170" s="69" t="s">
        <v>151</v>
      </c>
      <c r="F170" s="69">
        <v>29</v>
      </c>
      <c r="G170" s="69" t="s">
        <v>185</v>
      </c>
      <c r="H170" s="69">
        <v>4103052</v>
      </c>
      <c r="I170" s="70" t="s">
        <v>52</v>
      </c>
      <c r="J170" s="71">
        <v>11</v>
      </c>
      <c r="K170" s="72" t="s">
        <v>29</v>
      </c>
      <c r="L170" s="73" t="s">
        <v>78</v>
      </c>
      <c r="M170" s="74">
        <v>9680000000</v>
      </c>
      <c r="N170" s="89">
        <v>9680000000</v>
      </c>
      <c r="O170" s="74">
        <v>1637573832</v>
      </c>
      <c r="P170" s="74">
        <v>8042426168</v>
      </c>
      <c r="Q170" s="76">
        <f t="shared" si="40"/>
        <v>0.16917085041322313</v>
      </c>
      <c r="R170" s="77">
        <v>89640250</v>
      </c>
      <c r="S170" s="76">
        <f t="shared" si="41"/>
        <v>9.2603564049586785E-3</v>
      </c>
      <c r="T170" s="77">
        <v>85740250</v>
      </c>
      <c r="U170" s="76">
        <f t="shared" si="42"/>
        <v>8.8574638429752064E-3</v>
      </c>
    </row>
    <row r="171" spans="1:21" ht="28.5" customHeight="1">
      <c r="A171" s="27"/>
      <c r="B171" s="60" t="str">
        <f>CONCATENATE(C171,"-",D171,"-",E171,"-",F171,"-",G171,"-",H171)</f>
        <v>C-4103-1500-29-20101B-4103060</v>
      </c>
      <c r="C171" s="61" t="s">
        <v>147</v>
      </c>
      <c r="D171" s="62" t="s">
        <v>169</v>
      </c>
      <c r="E171" s="62" t="s">
        <v>151</v>
      </c>
      <c r="F171" s="62">
        <v>29</v>
      </c>
      <c r="G171" s="62" t="s">
        <v>185</v>
      </c>
      <c r="H171" s="62">
        <v>4103060</v>
      </c>
      <c r="I171" s="63"/>
      <c r="J171" s="64"/>
      <c r="K171" s="64" t="s">
        <v>29</v>
      </c>
      <c r="L171" s="60" t="s">
        <v>178</v>
      </c>
      <c r="M171" s="65">
        <f t="shared" si="61"/>
        <v>1022700000</v>
      </c>
      <c r="N171" s="65">
        <v>1022700000</v>
      </c>
      <c r="O171" s="65">
        <v>358233334</v>
      </c>
      <c r="P171" s="65">
        <v>664466666</v>
      </c>
      <c r="Q171" s="66">
        <f t="shared" si="40"/>
        <v>0.35028193409602032</v>
      </c>
      <c r="R171" s="65">
        <v>96233334</v>
      </c>
      <c r="S171" s="66">
        <f t="shared" si="41"/>
        <v>9.4097324728659434E-2</v>
      </c>
      <c r="T171" s="65">
        <v>51833334</v>
      </c>
      <c r="U171" s="66">
        <f t="shared" si="42"/>
        <v>5.0682833675564684E-2</v>
      </c>
    </row>
    <row r="172" spans="1:21" ht="28.5" customHeight="1">
      <c r="A172" s="27"/>
      <c r="B172" s="67" t="str">
        <f t="shared" ref="B172" si="64">CONCATENATE(C172,"-",D172,"-",E172,"-",F172,"-",G172,"-",H172,"-",I172)</f>
        <v>C-4103-1500-29-20101B-4103060-02</v>
      </c>
      <c r="C172" s="68" t="s">
        <v>147</v>
      </c>
      <c r="D172" s="69" t="s">
        <v>169</v>
      </c>
      <c r="E172" s="69" t="s">
        <v>151</v>
      </c>
      <c r="F172" s="69">
        <v>29</v>
      </c>
      <c r="G172" s="69" t="s">
        <v>185</v>
      </c>
      <c r="H172" s="69">
        <v>4103060</v>
      </c>
      <c r="I172" s="70" t="s">
        <v>52</v>
      </c>
      <c r="J172" s="71">
        <v>11</v>
      </c>
      <c r="K172" s="72" t="s">
        <v>29</v>
      </c>
      <c r="L172" s="73" t="s">
        <v>78</v>
      </c>
      <c r="M172" s="74">
        <v>1022700000</v>
      </c>
      <c r="N172" s="89">
        <v>1022700000</v>
      </c>
      <c r="O172" s="74">
        <v>358233334</v>
      </c>
      <c r="P172" s="74">
        <v>664466666</v>
      </c>
      <c r="Q172" s="76">
        <f t="shared" si="40"/>
        <v>0.35028193409602032</v>
      </c>
      <c r="R172" s="77">
        <v>96233334</v>
      </c>
      <c r="S172" s="76">
        <f t="shared" si="41"/>
        <v>9.4097324728659434E-2</v>
      </c>
      <c r="T172" s="77">
        <v>51833334</v>
      </c>
      <c r="U172" s="76">
        <f t="shared" si="42"/>
        <v>5.0682833675564684E-2</v>
      </c>
    </row>
    <row r="173" spans="1:21" ht="28.5" customHeight="1">
      <c r="A173" s="27"/>
      <c r="B173" s="60" t="str">
        <f>CONCATENATE(C173,"-",D173,"-",E173,"-",F173,"-",G173,"-",H173)</f>
        <v>C-4103-1500-29-20101B-4103070</v>
      </c>
      <c r="C173" s="61" t="s">
        <v>147</v>
      </c>
      <c r="D173" s="62" t="s">
        <v>169</v>
      </c>
      <c r="E173" s="62" t="s">
        <v>151</v>
      </c>
      <c r="F173" s="62">
        <v>29</v>
      </c>
      <c r="G173" s="62" t="s">
        <v>185</v>
      </c>
      <c r="H173" s="62">
        <v>4103070</v>
      </c>
      <c r="I173" s="63"/>
      <c r="J173" s="64"/>
      <c r="K173" s="64" t="s">
        <v>29</v>
      </c>
      <c r="L173" s="60" t="s">
        <v>187</v>
      </c>
      <c r="M173" s="65">
        <f t="shared" si="61"/>
        <v>1977300000</v>
      </c>
      <c r="N173" s="65">
        <v>1977300000</v>
      </c>
      <c r="O173" s="65">
        <v>893675000</v>
      </c>
      <c r="P173" s="65">
        <v>1083625000</v>
      </c>
      <c r="Q173" s="66">
        <f t="shared" si="40"/>
        <v>0.45196732918626409</v>
      </c>
      <c r="R173" s="65">
        <v>85825000</v>
      </c>
      <c r="S173" s="66">
        <f t="shared" si="41"/>
        <v>4.3405148434734232E-2</v>
      </c>
      <c r="T173" s="65">
        <v>85825000</v>
      </c>
      <c r="U173" s="66">
        <f t="shared" si="42"/>
        <v>4.3405148434734232E-2</v>
      </c>
    </row>
    <row r="174" spans="1:21" ht="28.5" customHeight="1">
      <c r="A174" s="27"/>
      <c r="B174" s="67" t="str">
        <f t="shared" ref="B174" si="65">CONCATENATE(C174,"-",D174,"-",E174,"-",F174,"-",G174,"-",H174,"-",I174)</f>
        <v>C-4103-1500-29-20101B-4103070-02</v>
      </c>
      <c r="C174" s="68" t="s">
        <v>147</v>
      </c>
      <c r="D174" s="69" t="s">
        <v>169</v>
      </c>
      <c r="E174" s="69" t="s">
        <v>151</v>
      </c>
      <c r="F174" s="69">
        <v>29</v>
      </c>
      <c r="G174" s="69" t="s">
        <v>185</v>
      </c>
      <c r="H174" s="69">
        <v>4103070</v>
      </c>
      <c r="I174" s="70" t="s">
        <v>52</v>
      </c>
      <c r="J174" s="71">
        <v>11</v>
      </c>
      <c r="K174" s="72" t="s">
        <v>29</v>
      </c>
      <c r="L174" s="73" t="s">
        <v>78</v>
      </c>
      <c r="M174" s="74">
        <v>1977300000</v>
      </c>
      <c r="N174" s="89">
        <v>1977300000</v>
      </c>
      <c r="O174" s="74">
        <v>893675000</v>
      </c>
      <c r="P174" s="74">
        <v>1083625000</v>
      </c>
      <c r="Q174" s="76">
        <f t="shared" si="40"/>
        <v>0.45196732918626409</v>
      </c>
      <c r="R174" s="77">
        <v>85825000</v>
      </c>
      <c r="S174" s="76">
        <f t="shared" si="41"/>
        <v>4.3405148434734232E-2</v>
      </c>
      <c r="T174" s="77">
        <v>85825000</v>
      </c>
      <c r="U174" s="76">
        <f t="shared" si="42"/>
        <v>4.3405148434734232E-2</v>
      </c>
    </row>
    <row r="175" spans="1:21" ht="28.5" customHeight="1">
      <c r="A175" s="27"/>
      <c r="B175" s="60" t="str">
        <f>CONCATENATE(C175,"-",D175,"-",E175,"-",F175,"-",G175,"-",H175)</f>
        <v>C-4103-1500-29-20101B-4103073</v>
      </c>
      <c r="C175" s="61" t="s">
        <v>147</v>
      </c>
      <c r="D175" s="62" t="s">
        <v>169</v>
      </c>
      <c r="E175" s="62" t="s">
        <v>151</v>
      </c>
      <c r="F175" s="62">
        <v>29</v>
      </c>
      <c r="G175" s="62" t="s">
        <v>185</v>
      </c>
      <c r="H175" s="62">
        <v>4103073</v>
      </c>
      <c r="I175" s="63"/>
      <c r="J175" s="64"/>
      <c r="K175" s="64" t="s">
        <v>29</v>
      </c>
      <c r="L175" s="60" t="s">
        <v>188</v>
      </c>
      <c r="M175" s="65">
        <f t="shared" si="61"/>
        <v>320000000</v>
      </c>
      <c r="N175" s="65">
        <v>320000000</v>
      </c>
      <c r="O175" s="65">
        <v>187642000</v>
      </c>
      <c r="P175" s="65">
        <v>132358000</v>
      </c>
      <c r="Q175" s="66">
        <f t="shared" si="40"/>
        <v>0.58638124999999997</v>
      </c>
      <c r="R175" s="65">
        <v>6692000</v>
      </c>
      <c r="S175" s="66">
        <f t="shared" si="41"/>
        <v>2.0912500000000001E-2</v>
      </c>
      <c r="T175" s="65">
        <v>6692000</v>
      </c>
      <c r="U175" s="66">
        <f t="shared" si="42"/>
        <v>2.0912500000000001E-2</v>
      </c>
    </row>
    <row r="176" spans="1:21" ht="28.5" customHeight="1">
      <c r="A176" s="27"/>
      <c r="B176" s="67" t="str">
        <f t="shared" ref="B176" si="66">CONCATENATE(C176,"-",D176,"-",E176,"-",F176,"-",G176,"-",H176,"-",I176)</f>
        <v>C-4103-1500-29-20101B-4103073-02</v>
      </c>
      <c r="C176" s="68" t="s">
        <v>147</v>
      </c>
      <c r="D176" s="69" t="s">
        <v>169</v>
      </c>
      <c r="E176" s="69" t="s">
        <v>151</v>
      </c>
      <c r="F176" s="69">
        <v>29</v>
      </c>
      <c r="G176" s="69" t="s">
        <v>185</v>
      </c>
      <c r="H176" s="69">
        <v>4103073</v>
      </c>
      <c r="I176" s="70" t="s">
        <v>52</v>
      </c>
      <c r="J176" s="71">
        <v>11</v>
      </c>
      <c r="K176" s="72" t="s">
        <v>29</v>
      </c>
      <c r="L176" s="73" t="s">
        <v>78</v>
      </c>
      <c r="M176" s="74">
        <v>320000000</v>
      </c>
      <c r="N176" s="89">
        <v>320000000</v>
      </c>
      <c r="O176" s="74">
        <v>187642000</v>
      </c>
      <c r="P176" s="74">
        <v>132358000</v>
      </c>
      <c r="Q176" s="76">
        <f t="shared" si="40"/>
        <v>0.58638124999999997</v>
      </c>
      <c r="R176" s="77">
        <v>6692000</v>
      </c>
      <c r="S176" s="76">
        <f t="shared" si="41"/>
        <v>2.0912500000000001E-2</v>
      </c>
      <c r="T176" s="77">
        <v>6692000</v>
      </c>
      <c r="U176" s="76">
        <f t="shared" si="42"/>
        <v>2.0912500000000001E-2</v>
      </c>
    </row>
    <row r="177" spans="1:21" ht="39.75" customHeight="1">
      <c r="A177" s="27"/>
      <c r="B177" s="52" t="str">
        <f>CONCATENATE(C177,"-",D177,"-",E177,"-",F177)</f>
        <v>C-4103-1500-30</v>
      </c>
      <c r="C177" s="53" t="s">
        <v>147</v>
      </c>
      <c r="D177" s="54" t="s">
        <v>169</v>
      </c>
      <c r="E177" s="54" t="s">
        <v>151</v>
      </c>
      <c r="F177" s="54">
        <v>30</v>
      </c>
      <c r="G177" s="54"/>
      <c r="H177" s="54"/>
      <c r="I177" s="55"/>
      <c r="J177" s="56"/>
      <c r="K177" s="56"/>
      <c r="L177" s="52" t="s">
        <v>189</v>
      </c>
      <c r="M177" s="57">
        <f>+M178+M180+M182+M184+M186</f>
        <v>40000000000</v>
      </c>
      <c r="N177" s="57">
        <v>40000000000</v>
      </c>
      <c r="O177" s="57">
        <v>0</v>
      </c>
      <c r="P177" s="57">
        <v>40000000000</v>
      </c>
      <c r="Q177" s="58">
        <f t="shared" si="40"/>
        <v>0</v>
      </c>
      <c r="R177" s="57">
        <v>0</v>
      </c>
      <c r="S177" s="58">
        <f t="shared" si="41"/>
        <v>0</v>
      </c>
      <c r="T177" s="57">
        <v>0</v>
      </c>
      <c r="U177" s="58">
        <f t="shared" si="42"/>
        <v>0</v>
      </c>
    </row>
    <row r="178" spans="1:21" ht="28.5" customHeight="1">
      <c r="A178" s="27"/>
      <c r="B178" s="60" t="str">
        <f>CONCATENATE(C178,"-",D178,"-",E178,"-",F178,"-",G178,"-",H178)</f>
        <v>C-4103-1500-30-020101A-4103073</v>
      </c>
      <c r="C178" s="61" t="s">
        <v>147</v>
      </c>
      <c r="D178" s="62" t="s">
        <v>169</v>
      </c>
      <c r="E178" s="62" t="s">
        <v>151</v>
      </c>
      <c r="F178" s="62">
        <v>30</v>
      </c>
      <c r="G178" s="62" t="s">
        <v>190</v>
      </c>
      <c r="H178" s="62">
        <v>4103073</v>
      </c>
      <c r="I178" s="63"/>
      <c r="J178" s="64"/>
      <c r="K178" s="64"/>
      <c r="L178" s="60" t="s">
        <v>175</v>
      </c>
      <c r="M178" s="65">
        <f>SUM(M179:M179)</f>
        <v>974061528</v>
      </c>
      <c r="N178" s="65">
        <v>974061528</v>
      </c>
      <c r="O178" s="65">
        <v>0</v>
      </c>
      <c r="P178" s="65">
        <v>974061528</v>
      </c>
      <c r="Q178" s="66">
        <f t="shared" si="40"/>
        <v>0</v>
      </c>
      <c r="R178" s="65">
        <v>0</v>
      </c>
      <c r="S178" s="66">
        <f t="shared" si="41"/>
        <v>0</v>
      </c>
      <c r="T178" s="65">
        <v>0</v>
      </c>
      <c r="U178" s="66">
        <f t="shared" si="42"/>
        <v>0</v>
      </c>
    </row>
    <row r="179" spans="1:21" ht="28.5" customHeight="1">
      <c r="A179" s="27"/>
      <c r="B179" s="67" t="str">
        <f t="shared" ref="B179" si="67">CONCATENATE(C179,"-",D179,"-",E179,"-",F179,"-",G179,"-",H179,"-",I179)</f>
        <v>C-4103-1500-30-020101A-4103073-02</v>
      </c>
      <c r="C179" s="68" t="s">
        <v>147</v>
      </c>
      <c r="D179" s="69" t="s">
        <v>169</v>
      </c>
      <c r="E179" s="69" t="s">
        <v>151</v>
      </c>
      <c r="F179" s="69">
        <v>30</v>
      </c>
      <c r="G179" s="69" t="s">
        <v>190</v>
      </c>
      <c r="H179" s="69">
        <v>4103073</v>
      </c>
      <c r="I179" s="110" t="s">
        <v>52</v>
      </c>
      <c r="J179" s="71">
        <v>11</v>
      </c>
      <c r="K179" s="72" t="s">
        <v>29</v>
      </c>
      <c r="L179" s="73" t="s">
        <v>78</v>
      </c>
      <c r="M179" s="74">
        <v>974061528</v>
      </c>
      <c r="N179" s="89">
        <v>974061528</v>
      </c>
      <c r="O179" s="74">
        <v>0</v>
      </c>
      <c r="P179" s="74">
        <v>974061528</v>
      </c>
      <c r="Q179" s="76">
        <f t="shared" si="40"/>
        <v>0</v>
      </c>
      <c r="R179" s="77">
        <v>0</v>
      </c>
      <c r="S179" s="76">
        <f t="shared" si="41"/>
        <v>0</v>
      </c>
      <c r="T179" s="77">
        <v>0</v>
      </c>
      <c r="U179" s="76">
        <f t="shared" si="42"/>
        <v>0</v>
      </c>
    </row>
    <row r="180" spans="1:21" ht="28.5" customHeight="1">
      <c r="A180" s="27"/>
      <c r="B180" s="60" t="str">
        <f>CONCATENATE(C180,"-",D180,"-",E180,"-",F180,"-",G180,"-",H180)</f>
        <v>C-4103-1500-30-020101A-4103077</v>
      </c>
      <c r="C180" s="61" t="s">
        <v>147</v>
      </c>
      <c r="D180" s="62" t="s">
        <v>169</v>
      </c>
      <c r="E180" s="62" t="s">
        <v>151</v>
      </c>
      <c r="F180" s="62">
        <v>30</v>
      </c>
      <c r="G180" s="62" t="s">
        <v>190</v>
      </c>
      <c r="H180" s="62">
        <v>4103077</v>
      </c>
      <c r="I180" s="63"/>
      <c r="J180" s="64"/>
      <c r="K180" s="64"/>
      <c r="L180" s="60" t="s">
        <v>191</v>
      </c>
      <c r="M180" s="65">
        <f>SUM(M181:M181)</f>
        <v>1315750000</v>
      </c>
      <c r="N180" s="65">
        <v>1315750000</v>
      </c>
      <c r="O180" s="65">
        <v>0</v>
      </c>
      <c r="P180" s="65">
        <v>1315750000</v>
      </c>
      <c r="Q180" s="66">
        <f t="shared" si="40"/>
        <v>0</v>
      </c>
      <c r="R180" s="65">
        <v>0</v>
      </c>
      <c r="S180" s="66">
        <f t="shared" si="41"/>
        <v>0</v>
      </c>
      <c r="T180" s="65">
        <v>0</v>
      </c>
      <c r="U180" s="66">
        <f t="shared" si="42"/>
        <v>0</v>
      </c>
    </row>
    <row r="181" spans="1:21" ht="28.5" customHeight="1">
      <c r="A181" s="27"/>
      <c r="B181" s="67" t="str">
        <f t="shared" ref="B181" si="68">CONCATENATE(C181,"-",D181,"-",E181,"-",F181,"-",G181,"-",H181,"-",I181)</f>
        <v>C-4103-1500-30-020101A-4103077-02</v>
      </c>
      <c r="C181" s="68" t="s">
        <v>147</v>
      </c>
      <c r="D181" s="69" t="s">
        <v>169</v>
      </c>
      <c r="E181" s="69" t="s">
        <v>151</v>
      </c>
      <c r="F181" s="69">
        <v>30</v>
      </c>
      <c r="G181" s="69" t="s">
        <v>190</v>
      </c>
      <c r="H181" s="69">
        <v>4103077</v>
      </c>
      <c r="I181" s="110" t="s">
        <v>52</v>
      </c>
      <c r="J181" s="71">
        <v>11</v>
      </c>
      <c r="K181" s="72" t="s">
        <v>29</v>
      </c>
      <c r="L181" s="73" t="s">
        <v>78</v>
      </c>
      <c r="M181" s="74">
        <v>1315750000</v>
      </c>
      <c r="N181" s="89">
        <v>1315750000</v>
      </c>
      <c r="O181" s="74">
        <v>0</v>
      </c>
      <c r="P181" s="74">
        <v>1315750000</v>
      </c>
      <c r="Q181" s="76">
        <f t="shared" si="40"/>
        <v>0</v>
      </c>
      <c r="R181" s="77">
        <v>0</v>
      </c>
      <c r="S181" s="76">
        <f t="shared" si="41"/>
        <v>0</v>
      </c>
      <c r="T181" s="77">
        <v>0</v>
      </c>
      <c r="U181" s="76">
        <f t="shared" si="42"/>
        <v>0</v>
      </c>
    </row>
    <row r="182" spans="1:21" ht="28.5" customHeight="1">
      <c r="A182" s="27"/>
      <c r="B182" s="60" t="str">
        <f>CONCATENATE(C182,"-",D182,"-",E182,"-",F182,"-",G182,"-",H182)</f>
        <v>C-4103-1500-30-020101A-4103078</v>
      </c>
      <c r="C182" s="61" t="s">
        <v>147</v>
      </c>
      <c r="D182" s="62" t="s">
        <v>169</v>
      </c>
      <c r="E182" s="62" t="s">
        <v>151</v>
      </c>
      <c r="F182" s="62">
        <v>30</v>
      </c>
      <c r="G182" s="62" t="s">
        <v>190</v>
      </c>
      <c r="H182" s="62">
        <v>4103078</v>
      </c>
      <c r="I182" s="63"/>
      <c r="J182" s="64"/>
      <c r="K182" s="64"/>
      <c r="L182" s="60" t="s">
        <v>192</v>
      </c>
      <c r="M182" s="65">
        <f>SUM(M183:M183)</f>
        <v>35708600900</v>
      </c>
      <c r="N182" s="65">
        <v>35708600900</v>
      </c>
      <c r="O182" s="65">
        <v>0</v>
      </c>
      <c r="P182" s="65">
        <v>35708600900</v>
      </c>
      <c r="Q182" s="66">
        <f t="shared" si="40"/>
        <v>0</v>
      </c>
      <c r="R182" s="65">
        <v>0</v>
      </c>
      <c r="S182" s="66">
        <f t="shared" si="41"/>
        <v>0</v>
      </c>
      <c r="T182" s="65">
        <v>0</v>
      </c>
      <c r="U182" s="66">
        <f t="shared" si="42"/>
        <v>0</v>
      </c>
    </row>
    <row r="183" spans="1:21" ht="28.5" customHeight="1">
      <c r="A183" s="27"/>
      <c r="B183" s="67" t="str">
        <f t="shared" ref="B183" si="69">CONCATENATE(C183,"-",D183,"-",E183,"-",F183,"-",G183,"-",H183,"-",I183)</f>
        <v>C-4103-1500-30-020101A-4103078-02</v>
      </c>
      <c r="C183" s="68" t="s">
        <v>147</v>
      </c>
      <c r="D183" s="69" t="s">
        <v>169</v>
      </c>
      <c r="E183" s="69" t="s">
        <v>151</v>
      </c>
      <c r="F183" s="69">
        <v>30</v>
      </c>
      <c r="G183" s="69" t="s">
        <v>190</v>
      </c>
      <c r="H183" s="69">
        <v>4103078</v>
      </c>
      <c r="I183" s="110" t="s">
        <v>52</v>
      </c>
      <c r="J183" s="71">
        <v>11</v>
      </c>
      <c r="K183" s="72" t="s">
        <v>29</v>
      </c>
      <c r="L183" s="73" t="s">
        <v>78</v>
      </c>
      <c r="M183" s="74">
        <v>35708600900</v>
      </c>
      <c r="N183" s="89">
        <v>35708600900</v>
      </c>
      <c r="O183" s="74">
        <v>0</v>
      </c>
      <c r="P183" s="74">
        <v>35708600900</v>
      </c>
      <c r="Q183" s="76">
        <f t="shared" si="40"/>
        <v>0</v>
      </c>
      <c r="R183" s="77">
        <v>0</v>
      </c>
      <c r="S183" s="76">
        <f t="shared" si="41"/>
        <v>0</v>
      </c>
      <c r="T183" s="77">
        <v>0</v>
      </c>
      <c r="U183" s="76">
        <f t="shared" si="42"/>
        <v>0</v>
      </c>
    </row>
    <row r="184" spans="1:21" ht="28.5" customHeight="1">
      <c r="A184" s="27"/>
      <c r="B184" s="60" t="str">
        <f>CONCATENATE(C184,"-",D184,"-",E184,"-",F184,"-",G184,"-",H184)</f>
        <v>C-4103-1500-30-020101A-4103079</v>
      </c>
      <c r="C184" s="61" t="s">
        <v>147</v>
      </c>
      <c r="D184" s="62" t="s">
        <v>169</v>
      </c>
      <c r="E184" s="62" t="s">
        <v>151</v>
      </c>
      <c r="F184" s="62">
        <v>30</v>
      </c>
      <c r="G184" s="62" t="s">
        <v>190</v>
      </c>
      <c r="H184" s="62">
        <v>4103079</v>
      </c>
      <c r="I184" s="63"/>
      <c r="J184" s="64"/>
      <c r="K184" s="64"/>
      <c r="L184" s="60" t="s">
        <v>193</v>
      </c>
      <c r="M184" s="65">
        <f>SUM(M185:M185)</f>
        <v>552250000</v>
      </c>
      <c r="N184" s="65">
        <v>552250000</v>
      </c>
      <c r="O184" s="65">
        <v>0</v>
      </c>
      <c r="P184" s="65">
        <v>552250000</v>
      </c>
      <c r="Q184" s="66">
        <f t="shared" si="40"/>
        <v>0</v>
      </c>
      <c r="R184" s="65">
        <v>0</v>
      </c>
      <c r="S184" s="66">
        <f t="shared" si="41"/>
        <v>0</v>
      </c>
      <c r="T184" s="65">
        <v>0</v>
      </c>
      <c r="U184" s="66">
        <f t="shared" si="42"/>
        <v>0</v>
      </c>
    </row>
    <row r="185" spans="1:21" ht="28.5" customHeight="1">
      <c r="A185" s="27"/>
      <c r="B185" s="67" t="str">
        <f t="shared" ref="B185" si="70">CONCATENATE(C185,"-",D185,"-",E185,"-",F185,"-",G185,"-",H185,"-",I185)</f>
        <v>C-4103-1500-30-020101A-4103079-02</v>
      </c>
      <c r="C185" s="68" t="s">
        <v>147</v>
      </c>
      <c r="D185" s="69" t="s">
        <v>169</v>
      </c>
      <c r="E185" s="69" t="s">
        <v>151</v>
      </c>
      <c r="F185" s="69">
        <v>30</v>
      </c>
      <c r="G185" s="69" t="s">
        <v>190</v>
      </c>
      <c r="H185" s="69">
        <v>4103079</v>
      </c>
      <c r="I185" s="110" t="s">
        <v>52</v>
      </c>
      <c r="J185" s="71">
        <v>11</v>
      </c>
      <c r="K185" s="72" t="s">
        <v>29</v>
      </c>
      <c r="L185" s="73" t="s">
        <v>78</v>
      </c>
      <c r="M185" s="74">
        <v>552250000</v>
      </c>
      <c r="N185" s="89">
        <v>552250000</v>
      </c>
      <c r="O185" s="74">
        <v>0</v>
      </c>
      <c r="P185" s="74">
        <v>552250000</v>
      </c>
      <c r="Q185" s="76">
        <f t="shared" si="40"/>
        <v>0</v>
      </c>
      <c r="R185" s="77">
        <v>0</v>
      </c>
      <c r="S185" s="76">
        <f t="shared" si="41"/>
        <v>0</v>
      </c>
      <c r="T185" s="77">
        <v>0</v>
      </c>
      <c r="U185" s="76">
        <f t="shared" si="42"/>
        <v>0</v>
      </c>
    </row>
    <row r="186" spans="1:21" ht="28.5" customHeight="1">
      <c r="A186" s="27"/>
      <c r="B186" s="60" t="str">
        <f>CONCATENATE(C186,"-",D186,"-",E186,"-",F186,"-",G186,"-",H186)</f>
        <v>C-4103-1500-30-020101A-4103080</v>
      </c>
      <c r="C186" s="61" t="s">
        <v>147</v>
      </c>
      <c r="D186" s="62" t="s">
        <v>169</v>
      </c>
      <c r="E186" s="62" t="s">
        <v>151</v>
      </c>
      <c r="F186" s="62">
        <v>30</v>
      </c>
      <c r="G186" s="62" t="s">
        <v>190</v>
      </c>
      <c r="H186" s="62">
        <v>4103080</v>
      </c>
      <c r="I186" s="63"/>
      <c r="J186" s="64"/>
      <c r="K186" s="64"/>
      <c r="L186" s="60" t="s">
        <v>194</v>
      </c>
      <c r="M186" s="65">
        <f>SUM(M187:M187)</f>
        <v>1449337572</v>
      </c>
      <c r="N186" s="65">
        <v>1449337572</v>
      </c>
      <c r="O186" s="65">
        <v>0</v>
      </c>
      <c r="P186" s="65">
        <v>1449337572</v>
      </c>
      <c r="Q186" s="66">
        <f t="shared" si="40"/>
        <v>0</v>
      </c>
      <c r="R186" s="65">
        <v>0</v>
      </c>
      <c r="S186" s="66">
        <f t="shared" si="41"/>
        <v>0</v>
      </c>
      <c r="T186" s="65">
        <v>0</v>
      </c>
      <c r="U186" s="66">
        <f t="shared" si="42"/>
        <v>0</v>
      </c>
    </row>
    <row r="187" spans="1:21" ht="28.5" customHeight="1">
      <c r="A187" s="27"/>
      <c r="B187" s="67" t="str">
        <f t="shared" ref="B187" si="71">CONCATENATE(C187,"-",D187,"-",E187,"-",F187,"-",G187,"-",H187,"-",I187)</f>
        <v>C-4103-1500-30-020101A-4103080-02</v>
      </c>
      <c r="C187" s="68" t="s">
        <v>147</v>
      </c>
      <c r="D187" s="69" t="s">
        <v>169</v>
      </c>
      <c r="E187" s="69" t="s">
        <v>151</v>
      </c>
      <c r="F187" s="69">
        <v>30</v>
      </c>
      <c r="G187" s="69" t="s">
        <v>190</v>
      </c>
      <c r="H187" s="69">
        <v>4103080</v>
      </c>
      <c r="I187" s="110" t="s">
        <v>52</v>
      </c>
      <c r="J187" s="71">
        <v>11</v>
      </c>
      <c r="K187" s="72" t="s">
        <v>29</v>
      </c>
      <c r="L187" s="73" t="s">
        <v>78</v>
      </c>
      <c r="M187" s="74">
        <v>1449337572</v>
      </c>
      <c r="N187" s="89">
        <v>1449337572</v>
      </c>
      <c r="O187" s="74">
        <v>0</v>
      </c>
      <c r="P187" s="74">
        <v>1449337572</v>
      </c>
      <c r="Q187" s="76">
        <f t="shared" si="40"/>
        <v>0</v>
      </c>
      <c r="R187" s="77">
        <v>0</v>
      </c>
      <c r="S187" s="76">
        <f t="shared" si="41"/>
        <v>0</v>
      </c>
      <c r="T187" s="77">
        <v>0</v>
      </c>
      <c r="U187" s="76">
        <f t="shared" si="42"/>
        <v>0</v>
      </c>
    </row>
    <row r="188" spans="1:21" ht="33.75" customHeight="1">
      <c r="A188" s="27"/>
      <c r="B188" s="52" t="str">
        <f>CONCATENATE(C188,"-",D188,"-",E188,"-",F188)</f>
        <v>C-4103-1500-31</v>
      </c>
      <c r="C188" s="53" t="s">
        <v>147</v>
      </c>
      <c r="D188" s="54" t="s">
        <v>169</v>
      </c>
      <c r="E188" s="54" t="s">
        <v>151</v>
      </c>
      <c r="F188" s="54">
        <v>31</v>
      </c>
      <c r="G188" s="54">
        <v>706010</v>
      </c>
      <c r="H188" s="54"/>
      <c r="I188" s="55"/>
      <c r="J188" s="56"/>
      <c r="K188" s="56"/>
      <c r="L188" s="52" t="s">
        <v>195</v>
      </c>
      <c r="M188" s="57">
        <f>+M189</f>
        <v>566097299200</v>
      </c>
      <c r="N188" s="57">
        <v>566097299200</v>
      </c>
      <c r="O188" s="57">
        <v>0</v>
      </c>
      <c r="P188" s="57">
        <v>566097299200</v>
      </c>
      <c r="Q188" s="58">
        <f t="shared" si="40"/>
        <v>0</v>
      </c>
      <c r="R188" s="57">
        <v>0</v>
      </c>
      <c r="S188" s="58">
        <f t="shared" si="41"/>
        <v>0</v>
      </c>
      <c r="T188" s="57">
        <v>0</v>
      </c>
      <c r="U188" s="58">
        <f t="shared" si="42"/>
        <v>0</v>
      </c>
    </row>
    <row r="189" spans="1:21" ht="28.5" customHeight="1">
      <c r="A189" s="27"/>
      <c r="B189" s="60" t="str">
        <f>CONCATENATE(C189,"-",D189,"-",E189,"-",F189,"-",G189,"-",H189)</f>
        <v>C-4103-1500-31-706010-4103006</v>
      </c>
      <c r="C189" s="61" t="s">
        <v>147</v>
      </c>
      <c r="D189" s="62" t="s">
        <v>169</v>
      </c>
      <c r="E189" s="62" t="s">
        <v>151</v>
      </c>
      <c r="F189" s="62">
        <v>31</v>
      </c>
      <c r="G189" s="62">
        <v>706010</v>
      </c>
      <c r="H189" s="62" t="s">
        <v>196</v>
      </c>
      <c r="I189" s="63"/>
      <c r="J189" s="64"/>
      <c r="K189" s="64"/>
      <c r="L189" s="60" t="s">
        <v>197</v>
      </c>
      <c r="M189" s="65">
        <f>+M190+M191</f>
        <v>566097299200</v>
      </c>
      <c r="N189" s="65">
        <v>566097299200</v>
      </c>
      <c r="O189" s="65">
        <v>0</v>
      </c>
      <c r="P189" s="65">
        <v>566097299200</v>
      </c>
      <c r="Q189" s="66">
        <f t="shared" si="40"/>
        <v>0</v>
      </c>
      <c r="R189" s="65">
        <v>0</v>
      </c>
      <c r="S189" s="66">
        <f t="shared" si="41"/>
        <v>0</v>
      </c>
      <c r="T189" s="65">
        <v>0</v>
      </c>
      <c r="U189" s="66">
        <f t="shared" si="42"/>
        <v>0</v>
      </c>
    </row>
    <row r="190" spans="1:21" ht="28.5" customHeight="1">
      <c r="A190" s="27"/>
      <c r="B190" s="67" t="str">
        <f t="shared" ref="B190:B191" si="72">CONCATENATE(C190,"-",D190,"-",E190,"-",F190,"-",G190,"-",H190,"-",I190)</f>
        <v>C-4103-1500-31-706010-4103006-02</v>
      </c>
      <c r="C190" s="68" t="s">
        <v>147</v>
      </c>
      <c r="D190" s="69" t="s">
        <v>169</v>
      </c>
      <c r="E190" s="69" t="s">
        <v>151</v>
      </c>
      <c r="F190" s="69">
        <v>31</v>
      </c>
      <c r="G190" s="69">
        <v>706010</v>
      </c>
      <c r="H190" s="69" t="s">
        <v>196</v>
      </c>
      <c r="I190" s="70" t="s">
        <v>52</v>
      </c>
      <c r="J190" s="71">
        <v>11</v>
      </c>
      <c r="K190" s="72" t="s">
        <v>29</v>
      </c>
      <c r="L190" s="73" t="s">
        <v>78</v>
      </c>
      <c r="M190" s="74">
        <v>1784499200</v>
      </c>
      <c r="N190" s="89">
        <v>1784499200</v>
      </c>
      <c r="O190" s="74">
        <v>0</v>
      </c>
      <c r="P190" s="74">
        <v>1784499200</v>
      </c>
      <c r="Q190" s="76">
        <f t="shared" si="40"/>
        <v>0</v>
      </c>
      <c r="R190" s="77">
        <v>0</v>
      </c>
      <c r="S190" s="76">
        <f t="shared" si="41"/>
        <v>0</v>
      </c>
      <c r="T190" s="77">
        <v>0</v>
      </c>
      <c r="U190" s="76">
        <f t="shared" si="42"/>
        <v>0</v>
      </c>
    </row>
    <row r="191" spans="1:21" ht="28.5" customHeight="1">
      <c r="A191" s="27"/>
      <c r="B191" s="67" t="str">
        <f t="shared" si="72"/>
        <v>C-4103-1500-31-706010-4103006-03</v>
      </c>
      <c r="C191" s="68" t="s">
        <v>147</v>
      </c>
      <c r="D191" s="69" t="s">
        <v>169</v>
      </c>
      <c r="E191" s="69" t="s">
        <v>151</v>
      </c>
      <c r="F191" s="69">
        <v>31</v>
      </c>
      <c r="G191" s="69">
        <v>706010</v>
      </c>
      <c r="H191" s="69" t="s">
        <v>196</v>
      </c>
      <c r="I191" s="70" t="s">
        <v>63</v>
      </c>
      <c r="J191" s="71">
        <v>11</v>
      </c>
      <c r="K191" s="72" t="s">
        <v>29</v>
      </c>
      <c r="L191" s="73" t="s">
        <v>125</v>
      </c>
      <c r="M191" s="74">
        <v>564312800000</v>
      </c>
      <c r="N191" s="89">
        <v>564312800000</v>
      </c>
      <c r="O191" s="74">
        <v>0</v>
      </c>
      <c r="P191" s="74">
        <v>564312800000</v>
      </c>
      <c r="Q191" s="76">
        <f t="shared" si="40"/>
        <v>0</v>
      </c>
      <c r="R191" s="77">
        <v>0</v>
      </c>
      <c r="S191" s="76">
        <f t="shared" si="41"/>
        <v>0</v>
      </c>
      <c r="T191" s="77">
        <v>0</v>
      </c>
      <c r="U191" s="76">
        <f t="shared" si="42"/>
        <v>0</v>
      </c>
    </row>
    <row r="192" spans="1:21" ht="45" customHeight="1">
      <c r="A192" s="27" t="e">
        <f>+CONCATENATE(#REF!,"=",J192)</f>
        <v>#REF!</v>
      </c>
      <c r="B192" s="52" t="str">
        <f>CONCATENATE(C192,"-",D192,"-",E192,"-",F192)</f>
        <v>C-4103-1500-32</v>
      </c>
      <c r="C192" s="53" t="s">
        <v>147</v>
      </c>
      <c r="D192" s="54" t="s">
        <v>169</v>
      </c>
      <c r="E192" s="54" t="s">
        <v>151</v>
      </c>
      <c r="F192" s="54">
        <v>32</v>
      </c>
      <c r="G192" s="54"/>
      <c r="H192" s="54"/>
      <c r="I192" s="55"/>
      <c r="J192" s="56"/>
      <c r="K192" s="56"/>
      <c r="L192" s="109" t="s">
        <v>198</v>
      </c>
      <c r="M192" s="57">
        <f>+M193+M195</f>
        <v>9006369737650</v>
      </c>
      <c r="N192" s="57">
        <v>9006369737650</v>
      </c>
      <c r="O192" s="57">
        <v>493959169210</v>
      </c>
      <c r="P192" s="57">
        <v>8512410568440</v>
      </c>
      <c r="Q192" s="58">
        <f t="shared" si="40"/>
        <v>5.4845535282108795E-2</v>
      </c>
      <c r="R192" s="57">
        <v>410151692656</v>
      </c>
      <c r="S192" s="58">
        <f t="shared" si="41"/>
        <v>4.5540179295705821E-2</v>
      </c>
      <c r="T192" s="57">
        <v>271578588549</v>
      </c>
      <c r="U192" s="58">
        <f t="shared" si="42"/>
        <v>3.0154057235036637E-2</v>
      </c>
    </row>
    <row r="193" spans="1:21" ht="34.5" customHeight="1">
      <c r="A193" s="27" t="e">
        <f>+CONCATENATE(#REF!,"=",J193)</f>
        <v>#REF!</v>
      </c>
      <c r="B193" s="60" t="str">
        <f>CONCATENATE(C193,"-",D193,"-",E193,"-",F193,"-",G193,"-",H193)</f>
        <v>C-4103-1500-32-20101A-4103073</v>
      </c>
      <c r="C193" s="61" t="s">
        <v>147</v>
      </c>
      <c r="D193" s="62" t="s">
        <v>169</v>
      </c>
      <c r="E193" s="62" t="s">
        <v>151</v>
      </c>
      <c r="F193" s="62">
        <v>32</v>
      </c>
      <c r="G193" s="62" t="s">
        <v>171</v>
      </c>
      <c r="H193" s="62">
        <v>4103073</v>
      </c>
      <c r="I193" s="63"/>
      <c r="J193" s="64"/>
      <c r="K193" s="64"/>
      <c r="L193" s="60" t="s">
        <v>199</v>
      </c>
      <c r="M193" s="65">
        <f>SUM(M194:M194)</f>
        <v>102000000</v>
      </c>
      <c r="N193" s="65">
        <v>102000000</v>
      </c>
      <c r="O193" s="65">
        <v>323700</v>
      </c>
      <c r="P193" s="65">
        <v>101676300</v>
      </c>
      <c r="Q193" s="66">
        <f t="shared" si="40"/>
        <v>3.1735294117647057E-3</v>
      </c>
      <c r="R193" s="65">
        <v>323700</v>
      </c>
      <c r="S193" s="66">
        <f t="shared" si="41"/>
        <v>3.1735294117647057E-3</v>
      </c>
      <c r="T193" s="65">
        <v>323700</v>
      </c>
      <c r="U193" s="66">
        <f t="shared" si="42"/>
        <v>3.1735294117647057E-3</v>
      </c>
    </row>
    <row r="194" spans="1:21" ht="28.5" customHeight="1">
      <c r="A194" s="27" t="e">
        <f>+CONCATENATE(#REF!,"=",J194)</f>
        <v>#REF!</v>
      </c>
      <c r="B194" s="67" t="str">
        <f t="shared" ref="B194" si="73">CONCATENATE(C194,"-",D194,"-",E194,"-",F194,"-",G194,"-",H194,"-",I194)</f>
        <v>C-4103-1500-32-20101A-4103073-02</v>
      </c>
      <c r="C194" s="68" t="s">
        <v>147</v>
      </c>
      <c r="D194" s="69" t="s">
        <v>169</v>
      </c>
      <c r="E194" s="69" t="s">
        <v>151</v>
      </c>
      <c r="F194" s="69">
        <v>32</v>
      </c>
      <c r="G194" s="69" t="s">
        <v>171</v>
      </c>
      <c r="H194" s="69">
        <v>4103073</v>
      </c>
      <c r="I194" s="110" t="s">
        <v>52</v>
      </c>
      <c r="J194" s="71">
        <v>10</v>
      </c>
      <c r="K194" s="72" t="s">
        <v>29</v>
      </c>
      <c r="L194" s="73" t="s">
        <v>78</v>
      </c>
      <c r="M194" s="74">
        <v>102000000</v>
      </c>
      <c r="N194" s="89">
        <v>102000000</v>
      </c>
      <c r="O194" s="74">
        <v>323700</v>
      </c>
      <c r="P194" s="74">
        <v>101676300</v>
      </c>
      <c r="Q194" s="76">
        <f t="shared" si="40"/>
        <v>3.1735294117647057E-3</v>
      </c>
      <c r="R194" s="77">
        <v>323700</v>
      </c>
      <c r="S194" s="76">
        <f t="shared" si="41"/>
        <v>3.1735294117647057E-3</v>
      </c>
      <c r="T194" s="77">
        <v>323700</v>
      </c>
      <c r="U194" s="76">
        <f t="shared" si="42"/>
        <v>3.1735294117647057E-3</v>
      </c>
    </row>
    <row r="195" spans="1:21" ht="28.5" customHeight="1">
      <c r="A195" s="27"/>
      <c r="B195" s="60" t="str">
        <f>CONCATENATE(C195,"-",D195,"-",E195,"-",F195,"-",G195,"-",H195)</f>
        <v>C-4103-1500-32-20101A-4103076</v>
      </c>
      <c r="C195" s="61" t="s">
        <v>147</v>
      </c>
      <c r="D195" s="62" t="s">
        <v>169</v>
      </c>
      <c r="E195" s="62" t="s">
        <v>151</v>
      </c>
      <c r="F195" s="62">
        <v>32</v>
      </c>
      <c r="G195" s="62" t="s">
        <v>171</v>
      </c>
      <c r="H195" s="62">
        <v>4103076</v>
      </c>
      <c r="I195" s="63"/>
      <c r="J195" s="64"/>
      <c r="K195" s="64" t="s">
        <v>29</v>
      </c>
      <c r="L195" s="60" t="s">
        <v>200</v>
      </c>
      <c r="M195" s="65">
        <f>SUM(M196:M199)</f>
        <v>9006267737650</v>
      </c>
      <c r="N195" s="65">
        <v>9006267737650</v>
      </c>
      <c r="O195" s="65">
        <v>493958845510</v>
      </c>
      <c r="P195" s="65">
        <v>8512308892140</v>
      </c>
      <c r="Q195" s="66">
        <f t="shared" si="40"/>
        <v>5.4846120490627162E-2</v>
      </c>
      <c r="R195" s="65">
        <v>410151368956</v>
      </c>
      <c r="S195" s="66">
        <f t="shared" si="41"/>
        <v>4.5540659116916342E-2</v>
      </c>
      <c r="T195" s="65">
        <v>271578264849</v>
      </c>
      <c r="U195" s="66">
        <f t="shared" si="42"/>
        <v>3.0154362801550774E-2</v>
      </c>
    </row>
    <row r="196" spans="1:21" ht="28.5" customHeight="1">
      <c r="A196" s="27"/>
      <c r="B196" s="67" t="str">
        <f t="shared" ref="B196:B199" si="74">CONCATENATE(C196,"-",D196,"-",E196,"-",F196,"-",G196,"-",H196,"-",I196)</f>
        <v>C-4103-1500-32-20101A-4103076-02</v>
      </c>
      <c r="C196" s="68" t="s">
        <v>147</v>
      </c>
      <c r="D196" s="69" t="s">
        <v>169</v>
      </c>
      <c r="E196" s="69" t="s">
        <v>151</v>
      </c>
      <c r="F196" s="69">
        <v>32</v>
      </c>
      <c r="G196" s="69" t="s">
        <v>171</v>
      </c>
      <c r="H196" s="69">
        <v>4103076</v>
      </c>
      <c r="I196" s="70" t="s">
        <v>52</v>
      </c>
      <c r="J196" s="71">
        <v>10</v>
      </c>
      <c r="K196" s="72" t="s">
        <v>29</v>
      </c>
      <c r="L196" s="73" t="s">
        <v>78</v>
      </c>
      <c r="M196" s="74">
        <v>208821749327</v>
      </c>
      <c r="N196" s="89">
        <v>218821749327</v>
      </c>
      <c r="O196" s="74">
        <v>80877386930</v>
      </c>
      <c r="P196" s="74">
        <v>137944362397</v>
      </c>
      <c r="Q196" s="76">
        <f t="shared" si="40"/>
        <v>0.36960396842975374</v>
      </c>
      <c r="R196" s="77">
        <v>1077325256</v>
      </c>
      <c r="S196" s="76">
        <f t="shared" si="41"/>
        <v>4.9233006285407249E-3</v>
      </c>
      <c r="T196" s="77">
        <v>869291149</v>
      </c>
      <c r="U196" s="76">
        <f t="shared" si="42"/>
        <v>3.9725993950489808E-3</v>
      </c>
    </row>
    <row r="197" spans="1:21" ht="28.5" customHeight="1">
      <c r="A197" s="27"/>
      <c r="B197" s="67" t="str">
        <f t="shared" si="74"/>
        <v>C-4103-1500-32-20101A-4103076-03</v>
      </c>
      <c r="C197" s="68" t="s">
        <v>147</v>
      </c>
      <c r="D197" s="69" t="s">
        <v>169</v>
      </c>
      <c r="E197" s="69" t="s">
        <v>151</v>
      </c>
      <c r="F197" s="69">
        <v>32</v>
      </c>
      <c r="G197" s="69" t="s">
        <v>171</v>
      </c>
      <c r="H197" s="69">
        <v>4103076</v>
      </c>
      <c r="I197" s="70" t="s">
        <v>63</v>
      </c>
      <c r="J197" s="71">
        <v>10</v>
      </c>
      <c r="K197" s="72" t="s">
        <v>29</v>
      </c>
      <c r="L197" s="73" t="s">
        <v>125</v>
      </c>
      <c r="M197" s="74">
        <v>7841780318949</v>
      </c>
      <c r="N197" s="89">
        <v>7841780318949</v>
      </c>
      <c r="O197" s="74">
        <v>409074043700</v>
      </c>
      <c r="P197" s="74">
        <v>7432706275249</v>
      </c>
      <c r="Q197" s="76">
        <f t="shared" si="40"/>
        <v>5.2165965770745594E-2</v>
      </c>
      <c r="R197" s="77">
        <v>409074043700</v>
      </c>
      <c r="S197" s="76">
        <f t="shared" si="41"/>
        <v>5.2165965770745594E-2</v>
      </c>
      <c r="T197" s="77">
        <v>270708973700</v>
      </c>
      <c r="U197" s="76">
        <f t="shared" si="42"/>
        <v>3.4521366665405638E-2</v>
      </c>
    </row>
    <row r="198" spans="1:21" ht="28.5" customHeight="1">
      <c r="A198" s="27"/>
      <c r="B198" s="67" t="str">
        <f t="shared" si="74"/>
        <v>C-4103-1500-32-20101A-4103076-03</v>
      </c>
      <c r="C198" s="68" t="s">
        <v>147</v>
      </c>
      <c r="D198" s="69" t="s">
        <v>169</v>
      </c>
      <c r="E198" s="69" t="s">
        <v>151</v>
      </c>
      <c r="F198" s="69">
        <v>32</v>
      </c>
      <c r="G198" s="69" t="s">
        <v>171</v>
      </c>
      <c r="H198" s="69">
        <v>4103076</v>
      </c>
      <c r="I198" s="70" t="s">
        <v>63</v>
      </c>
      <c r="J198" s="71">
        <v>16</v>
      </c>
      <c r="K198" s="72" t="s">
        <v>145</v>
      </c>
      <c r="L198" s="73" t="s">
        <v>125</v>
      </c>
      <c r="M198" s="75">
        <v>941009196196</v>
      </c>
      <c r="N198" s="89">
        <v>941009196196</v>
      </c>
      <c r="O198" s="74">
        <v>0</v>
      </c>
      <c r="P198" s="74">
        <v>941009196196</v>
      </c>
      <c r="Q198" s="76">
        <f t="shared" si="40"/>
        <v>0</v>
      </c>
      <c r="R198" s="77">
        <v>0</v>
      </c>
      <c r="S198" s="76">
        <f t="shared" si="41"/>
        <v>0</v>
      </c>
      <c r="T198" s="77">
        <v>0</v>
      </c>
      <c r="U198" s="76">
        <f t="shared" si="42"/>
        <v>0</v>
      </c>
    </row>
    <row r="199" spans="1:21" ht="28.5" customHeight="1">
      <c r="A199" s="27"/>
      <c r="B199" s="67" t="str">
        <f t="shared" si="74"/>
        <v>C-4103-1500-32-20101A-4103076-06</v>
      </c>
      <c r="C199" s="68" t="s">
        <v>147</v>
      </c>
      <c r="D199" s="69" t="s">
        <v>169</v>
      </c>
      <c r="E199" s="69" t="s">
        <v>151</v>
      </c>
      <c r="F199" s="69">
        <v>32</v>
      </c>
      <c r="G199" s="69" t="s">
        <v>171</v>
      </c>
      <c r="H199" s="69">
        <v>4103076</v>
      </c>
      <c r="I199" s="110" t="s">
        <v>201</v>
      </c>
      <c r="J199" s="71">
        <v>10</v>
      </c>
      <c r="K199" s="72" t="s">
        <v>29</v>
      </c>
      <c r="L199" s="73" t="s">
        <v>202</v>
      </c>
      <c r="M199" s="74">
        <v>14656473178</v>
      </c>
      <c r="N199" s="89">
        <v>4656473178</v>
      </c>
      <c r="O199" s="74">
        <v>4007414880</v>
      </c>
      <c r="P199" s="74">
        <v>649058298</v>
      </c>
      <c r="Q199" s="76">
        <f t="shared" si="40"/>
        <v>0.86061161029198141</v>
      </c>
      <c r="R199" s="77">
        <v>0</v>
      </c>
      <c r="S199" s="76">
        <f t="shared" si="41"/>
        <v>0</v>
      </c>
      <c r="T199" s="77">
        <v>0</v>
      </c>
      <c r="U199" s="76">
        <f t="shared" si="42"/>
        <v>0</v>
      </c>
    </row>
    <row r="200" spans="1:21" ht="45" customHeight="1">
      <c r="A200" s="27" t="e">
        <f>+CONCATENATE(#REF!,"=",J200)</f>
        <v>#REF!</v>
      </c>
      <c r="B200" s="52" t="str">
        <f>CONCATENATE(C200,"-",D200,"-",E200,"-",F200)</f>
        <v>C-4103-1500-33</v>
      </c>
      <c r="C200" s="53" t="s">
        <v>147</v>
      </c>
      <c r="D200" s="54" t="s">
        <v>169</v>
      </c>
      <c r="E200" s="54" t="s">
        <v>151</v>
      </c>
      <c r="F200" s="54">
        <v>33</v>
      </c>
      <c r="G200" s="54"/>
      <c r="H200" s="54"/>
      <c r="I200" s="55"/>
      <c r="J200" s="56"/>
      <c r="K200" s="56"/>
      <c r="L200" s="109" t="s">
        <v>203</v>
      </c>
      <c r="M200" s="57">
        <f>+M201</f>
        <v>35337347464</v>
      </c>
      <c r="N200" s="57">
        <v>35337347464</v>
      </c>
      <c r="O200" s="57">
        <v>9302395074</v>
      </c>
      <c r="P200" s="57">
        <v>26034952390</v>
      </c>
      <c r="Q200" s="58">
        <f t="shared" ref="Q200:Q210" si="75">+O200/N200</f>
        <v>0.2632454256357763</v>
      </c>
      <c r="R200" s="57">
        <v>4906958243.6700001</v>
      </c>
      <c r="S200" s="58">
        <f t="shared" ref="S200:S210" si="76">+R200/N200</f>
        <v>0.1388604011285503</v>
      </c>
      <c r="T200" s="57">
        <v>4906958243.6700001</v>
      </c>
      <c r="U200" s="58">
        <f t="shared" ref="U200:U210" si="77">+T200/N200</f>
        <v>0.1388604011285503</v>
      </c>
    </row>
    <row r="201" spans="1:21" ht="33" customHeight="1">
      <c r="A201" s="27" t="e">
        <f>+CONCATENATE(#REF!,"=",J201)</f>
        <v>#REF!</v>
      </c>
      <c r="B201" s="60" t="str">
        <f>CONCATENATE(C201,"-",D201,"-",E201,"-",F201,"-",G201,"-",H201)</f>
        <v>C-4103-1500-33-53105B-4103073</v>
      </c>
      <c r="C201" s="61" t="s">
        <v>147</v>
      </c>
      <c r="D201" s="62" t="s">
        <v>169</v>
      </c>
      <c r="E201" s="62" t="s">
        <v>151</v>
      </c>
      <c r="F201" s="62">
        <v>33</v>
      </c>
      <c r="G201" s="62" t="s">
        <v>204</v>
      </c>
      <c r="H201" s="62">
        <v>4103073</v>
      </c>
      <c r="I201" s="63"/>
      <c r="J201" s="64"/>
      <c r="K201" s="64"/>
      <c r="L201" s="60" t="s">
        <v>175</v>
      </c>
      <c r="M201" s="65">
        <f>SUM(M202:M202)</f>
        <v>35337347464</v>
      </c>
      <c r="N201" s="65">
        <v>35337347464</v>
      </c>
      <c r="O201" s="65">
        <v>9302395074</v>
      </c>
      <c r="P201" s="65">
        <v>26034952390</v>
      </c>
      <c r="Q201" s="66">
        <f t="shared" si="75"/>
        <v>0.2632454256357763</v>
      </c>
      <c r="R201" s="65">
        <v>4906958243.6700001</v>
      </c>
      <c r="S201" s="66">
        <f t="shared" si="76"/>
        <v>0.1388604011285503</v>
      </c>
      <c r="T201" s="65">
        <v>4906958243.6700001</v>
      </c>
      <c r="U201" s="66">
        <f t="shared" si="77"/>
        <v>0.1388604011285503</v>
      </c>
    </row>
    <row r="202" spans="1:21" ht="28.5" customHeight="1">
      <c r="A202" s="27" t="e">
        <f>+CONCATENATE(#REF!,"=",J202)</f>
        <v>#REF!</v>
      </c>
      <c r="B202" s="67" t="str">
        <f t="shared" ref="B202" si="78">CONCATENATE(C202,"-",D202,"-",E202,"-",F202,"-",G202,"-",H202,"-",I202)</f>
        <v>C-4103-1500-33-53105B-4103073-02</v>
      </c>
      <c r="C202" s="68" t="s">
        <v>147</v>
      </c>
      <c r="D202" s="69" t="s">
        <v>169</v>
      </c>
      <c r="E202" s="69" t="s">
        <v>151</v>
      </c>
      <c r="F202" s="69">
        <v>33</v>
      </c>
      <c r="G202" s="69" t="s">
        <v>204</v>
      </c>
      <c r="H202" s="69">
        <v>4103073</v>
      </c>
      <c r="I202" s="110" t="s">
        <v>52</v>
      </c>
      <c r="J202" s="71">
        <v>10</v>
      </c>
      <c r="K202" s="72" t="s">
        <v>29</v>
      </c>
      <c r="L202" s="73" t="s">
        <v>78</v>
      </c>
      <c r="M202" s="74">
        <v>35337347464</v>
      </c>
      <c r="N202" s="89">
        <v>35337347464</v>
      </c>
      <c r="O202" s="74">
        <v>9302395074</v>
      </c>
      <c r="P202" s="74">
        <v>26034952390</v>
      </c>
      <c r="Q202" s="76">
        <f t="shared" si="75"/>
        <v>0.2632454256357763</v>
      </c>
      <c r="R202" s="77">
        <v>4906958243.6700001</v>
      </c>
      <c r="S202" s="76">
        <f t="shared" si="76"/>
        <v>0.1388604011285503</v>
      </c>
      <c r="T202" s="77">
        <v>4906958243.6700001</v>
      </c>
      <c r="U202" s="76">
        <f t="shared" si="77"/>
        <v>0.1388604011285503</v>
      </c>
    </row>
    <row r="203" spans="1:21" ht="28.5" customHeight="1">
      <c r="A203" s="27" t="e">
        <f>+CONCATENATE(#REF!,"=",J203)</f>
        <v>#REF!</v>
      </c>
      <c r="B203" s="36" t="str">
        <f>CONCATENATE(C203,"-",D203)</f>
        <v>C-4199</v>
      </c>
      <c r="C203" s="37" t="s">
        <v>147</v>
      </c>
      <c r="D203" s="38">
        <v>4199</v>
      </c>
      <c r="E203" s="38"/>
      <c r="F203" s="38"/>
      <c r="G203" s="38"/>
      <c r="H203" s="38"/>
      <c r="I203" s="39"/>
      <c r="J203" s="40"/>
      <c r="K203" s="40"/>
      <c r="L203" s="36" t="s">
        <v>205</v>
      </c>
      <c r="M203" s="41">
        <f>+M204</f>
        <v>12000000000</v>
      </c>
      <c r="N203" s="41">
        <v>12000000000</v>
      </c>
      <c r="O203" s="41">
        <v>4406539784.6199999</v>
      </c>
      <c r="P203" s="41">
        <v>7593460215.3800001</v>
      </c>
      <c r="Q203" s="42">
        <f t="shared" si="75"/>
        <v>0.36721164871833334</v>
      </c>
      <c r="R203" s="43">
        <v>721779975</v>
      </c>
      <c r="S203" s="42">
        <f t="shared" si="76"/>
        <v>6.0148331249999999E-2</v>
      </c>
      <c r="T203" s="43">
        <v>712279975</v>
      </c>
      <c r="U203" s="42">
        <f t="shared" si="77"/>
        <v>5.9356664583333336E-2</v>
      </c>
    </row>
    <row r="204" spans="1:21" ht="28.5" customHeight="1">
      <c r="A204" s="27" t="e">
        <f>+CONCATENATE(#REF!,"=",J204)</f>
        <v>#REF!</v>
      </c>
      <c r="B204" s="44" t="str">
        <f>CONCATENATE(C204,"-",D204,"-",E204)</f>
        <v>C-4199-1500</v>
      </c>
      <c r="C204" s="45" t="s">
        <v>147</v>
      </c>
      <c r="D204" s="46">
        <v>4199</v>
      </c>
      <c r="E204" s="46">
        <v>1500</v>
      </c>
      <c r="F204" s="46"/>
      <c r="G204" s="46"/>
      <c r="H204" s="46"/>
      <c r="I204" s="47"/>
      <c r="J204" s="48"/>
      <c r="K204" s="48"/>
      <c r="L204" s="44" t="s">
        <v>150</v>
      </c>
      <c r="M204" s="111">
        <f>+M205</f>
        <v>12000000000</v>
      </c>
      <c r="N204" s="49">
        <v>12000000000</v>
      </c>
      <c r="O204" s="49">
        <v>4406539784.6199999</v>
      </c>
      <c r="P204" s="49">
        <v>7593460215.3800001</v>
      </c>
      <c r="Q204" s="50">
        <f t="shared" si="75"/>
        <v>0.36721164871833334</v>
      </c>
      <c r="R204" s="51">
        <v>721779975</v>
      </c>
      <c r="S204" s="50">
        <f t="shared" si="76"/>
        <v>6.0148331249999999E-2</v>
      </c>
      <c r="T204" s="51">
        <v>712279975</v>
      </c>
      <c r="U204" s="50">
        <f t="shared" si="77"/>
        <v>5.9356664583333336E-2</v>
      </c>
    </row>
    <row r="205" spans="1:21" ht="39" customHeight="1">
      <c r="A205" s="27" t="e">
        <f>+CONCATENATE(#REF!,"=",J205)</f>
        <v>#REF!</v>
      </c>
      <c r="B205" s="52" t="str">
        <f>CONCATENATE(C205,"-",D205,"-",E205,"-",F205)</f>
        <v>C-4199-1500-3</v>
      </c>
      <c r="C205" s="53" t="s">
        <v>147</v>
      </c>
      <c r="D205" s="54" t="s">
        <v>206</v>
      </c>
      <c r="E205" s="54" t="s">
        <v>151</v>
      </c>
      <c r="F205" s="112">
        <v>3</v>
      </c>
      <c r="G205" s="54"/>
      <c r="H205" s="54"/>
      <c r="I205" s="55"/>
      <c r="J205" s="56"/>
      <c r="K205" s="56"/>
      <c r="L205" s="52" t="s">
        <v>207</v>
      </c>
      <c r="M205" s="57">
        <f>+M208+M206</f>
        <v>12000000000</v>
      </c>
      <c r="N205" s="57">
        <v>12000000000</v>
      </c>
      <c r="O205" s="57">
        <v>4406539784.6199999</v>
      </c>
      <c r="P205" s="57">
        <v>7593460215.3800001</v>
      </c>
      <c r="Q205" s="58">
        <f t="shared" si="75"/>
        <v>0.36721164871833334</v>
      </c>
      <c r="R205" s="57">
        <v>721779975</v>
      </c>
      <c r="S205" s="58">
        <f t="shared" si="76"/>
        <v>6.0148331249999999E-2</v>
      </c>
      <c r="T205" s="57">
        <v>712279975</v>
      </c>
      <c r="U205" s="58">
        <f t="shared" si="77"/>
        <v>5.9356664583333336E-2</v>
      </c>
    </row>
    <row r="206" spans="1:21" ht="28.5" customHeight="1">
      <c r="A206" s="27" t="e">
        <f>+CONCATENATE(#REF!,"=",J206)</f>
        <v>#REF!</v>
      </c>
      <c r="B206" s="60" t="str">
        <f>CONCATENATE(C206,"-",D206,"-",E206,"-",F206,"-",G206,"-",H206)</f>
        <v>C-4199-1500-3-53105B-4199061</v>
      </c>
      <c r="C206" s="61" t="s">
        <v>147</v>
      </c>
      <c r="D206" s="62" t="s">
        <v>206</v>
      </c>
      <c r="E206" s="62" t="s">
        <v>151</v>
      </c>
      <c r="F206" s="62">
        <v>3</v>
      </c>
      <c r="G206" s="62" t="s">
        <v>204</v>
      </c>
      <c r="H206" s="62">
        <v>4199061</v>
      </c>
      <c r="I206" s="63"/>
      <c r="J206" s="64"/>
      <c r="K206" s="64"/>
      <c r="L206" s="60" t="s">
        <v>208</v>
      </c>
      <c r="M206" s="65">
        <f>+M207</f>
        <v>3200000000</v>
      </c>
      <c r="N206" s="65">
        <v>3200000000</v>
      </c>
      <c r="O206" s="65">
        <v>2499759809.6199999</v>
      </c>
      <c r="P206" s="65">
        <v>700240190.38000011</v>
      </c>
      <c r="Q206" s="66">
        <f t="shared" si="75"/>
        <v>0.78117494050624992</v>
      </c>
      <c r="R206" s="65">
        <v>0</v>
      </c>
      <c r="S206" s="66">
        <f t="shared" si="76"/>
        <v>0</v>
      </c>
      <c r="T206" s="65">
        <v>0</v>
      </c>
      <c r="U206" s="66">
        <f t="shared" si="77"/>
        <v>0</v>
      </c>
    </row>
    <row r="207" spans="1:21" ht="28.5" customHeight="1">
      <c r="A207" s="27" t="e">
        <f>+CONCATENATE(#REF!,"=",J207)</f>
        <v>#REF!</v>
      </c>
      <c r="B207" s="67" t="str">
        <f t="shared" ref="B207" si="79">CONCATENATE(C207,"-",D207,"-",E207,"-",F207,"-",G207,"-",H207,"-",I207)</f>
        <v>C-4199-1500-3-53105B-4199061-02</v>
      </c>
      <c r="C207" s="68" t="s">
        <v>147</v>
      </c>
      <c r="D207" s="69" t="s">
        <v>206</v>
      </c>
      <c r="E207" s="69" t="s">
        <v>151</v>
      </c>
      <c r="F207" s="69">
        <v>3</v>
      </c>
      <c r="G207" s="69" t="s">
        <v>204</v>
      </c>
      <c r="H207" s="69">
        <v>4199061</v>
      </c>
      <c r="I207" s="70" t="s">
        <v>52</v>
      </c>
      <c r="J207" s="71">
        <v>10</v>
      </c>
      <c r="K207" s="72" t="s">
        <v>29</v>
      </c>
      <c r="L207" s="73" t="s">
        <v>78</v>
      </c>
      <c r="M207" s="74">
        <v>3200000000</v>
      </c>
      <c r="N207" s="89">
        <v>3200000000</v>
      </c>
      <c r="O207" s="74">
        <v>2499759809.6199999</v>
      </c>
      <c r="P207" s="74">
        <v>700240190.38000011</v>
      </c>
      <c r="Q207" s="76">
        <f t="shared" si="75"/>
        <v>0.78117494050624992</v>
      </c>
      <c r="R207" s="77">
        <v>0</v>
      </c>
      <c r="S207" s="76">
        <f t="shared" si="76"/>
        <v>0</v>
      </c>
      <c r="T207" s="77">
        <v>0</v>
      </c>
      <c r="U207" s="76">
        <f t="shared" si="77"/>
        <v>0</v>
      </c>
    </row>
    <row r="208" spans="1:21" ht="28.5" customHeight="1">
      <c r="A208" s="27"/>
      <c r="B208" s="60" t="str">
        <f>CONCATENATE(C208,"-",D208,"-",E208,"-",F208,"-",G208,"-",H208)</f>
        <v>C-4199-1500-3-53105B-4199062</v>
      </c>
      <c r="C208" s="61" t="s">
        <v>147</v>
      </c>
      <c r="D208" s="62" t="s">
        <v>206</v>
      </c>
      <c r="E208" s="62" t="s">
        <v>151</v>
      </c>
      <c r="F208" s="62">
        <v>3</v>
      </c>
      <c r="G208" s="62" t="s">
        <v>204</v>
      </c>
      <c r="H208" s="62" t="s">
        <v>209</v>
      </c>
      <c r="I208" s="63"/>
      <c r="J208" s="64"/>
      <c r="K208" s="64"/>
      <c r="L208" s="60" t="s">
        <v>210</v>
      </c>
      <c r="M208" s="65">
        <f>+M209</f>
        <v>8800000000</v>
      </c>
      <c r="N208" s="65">
        <v>8800000000</v>
      </c>
      <c r="O208" s="65">
        <v>1906779975</v>
      </c>
      <c r="P208" s="65">
        <v>6893220025</v>
      </c>
      <c r="Q208" s="66">
        <f t="shared" si="75"/>
        <v>0.21667954261363637</v>
      </c>
      <c r="R208" s="65">
        <v>721779975</v>
      </c>
      <c r="S208" s="66">
        <f t="shared" si="76"/>
        <v>8.2020451704545458E-2</v>
      </c>
      <c r="T208" s="65">
        <v>712279975</v>
      </c>
      <c r="U208" s="66">
        <f t="shared" si="77"/>
        <v>8.094090625E-2</v>
      </c>
    </row>
    <row r="209" spans="1:21" ht="28.5" customHeight="1">
      <c r="A209" s="27"/>
      <c r="B209" s="113" t="str">
        <f t="shared" ref="B209" si="80">CONCATENATE(C209,"-",D209,"-",E209,"-",F209,"-",G209,"-",H209,"-",I209)</f>
        <v>C-4199-1500-3-53105B-4199062-02</v>
      </c>
      <c r="C209" s="114" t="s">
        <v>147</v>
      </c>
      <c r="D209" s="115" t="s">
        <v>206</v>
      </c>
      <c r="E209" s="115" t="s">
        <v>151</v>
      </c>
      <c r="F209" s="115">
        <v>3</v>
      </c>
      <c r="G209" s="115" t="s">
        <v>204</v>
      </c>
      <c r="H209" s="115" t="s">
        <v>209</v>
      </c>
      <c r="I209" s="116" t="s">
        <v>52</v>
      </c>
      <c r="J209" s="117">
        <v>10</v>
      </c>
      <c r="K209" s="118" t="s">
        <v>29</v>
      </c>
      <c r="L209" s="119" t="s">
        <v>78</v>
      </c>
      <c r="M209" s="120">
        <v>8800000000</v>
      </c>
      <c r="N209" s="89">
        <v>8800000000</v>
      </c>
      <c r="O209" s="74">
        <v>1906779975</v>
      </c>
      <c r="P209" s="74">
        <v>6893220025</v>
      </c>
      <c r="Q209" s="76">
        <f t="shared" si="75"/>
        <v>0.21667954261363637</v>
      </c>
      <c r="R209" s="77">
        <v>721779975</v>
      </c>
      <c r="S209" s="76">
        <f t="shared" si="76"/>
        <v>8.2020451704545458E-2</v>
      </c>
      <c r="T209" s="77">
        <v>712279975</v>
      </c>
      <c r="U209" s="76">
        <f t="shared" si="77"/>
        <v>8.094090625E-2</v>
      </c>
    </row>
    <row r="210" spans="1:21" ht="32.1" customHeight="1">
      <c r="A210" s="27" t="e">
        <f>+CONCATENATE(#REF!,"=",J210)</f>
        <v>#REF!</v>
      </c>
      <c r="B210" s="121"/>
      <c r="C210" s="122"/>
      <c r="D210" s="122"/>
      <c r="E210" s="122"/>
      <c r="F210" s="122"/>
      <c r="G210" s="122"/>
      <c r="H210" s="122"/>
      <c r="I210" s="122"/>
      <c r="J210" s="122"/>
      <c r="K210" s="122"/>
      <c r="L210" s="121" t="s">
        <v>211</v>
      </c>
      <c r="M210" s="123">
        <f t="shared" ref="M210" si="81">+M7+M110</f>
        <v>10765230649149</v>
      </c>
      <c r="N210" s="123">
        <v>10765230649149</v>
      </c>
      <c r="O210" s="123">
        <v>658806907023.08997</v>
      </c>
      <c r="P210" s="123">
        <v>10106423742125.91</v>
      </c>
      <c r="Q210" s="124">
        <f t="shared" si="75"/>
        <v>6.1197658321902201E-2</v>
      </c>
      <c r="R210" s="123">
        <v>452032981483.50995</v>
      </c>
      <c r="S210" s="124">
        <f t="shared" si="76"/>
        <v>4.1990087924334764E-2</v>
      </c>
      <c r="T210" s="123">
        <v>311806921595.27002</v>
      </c>
      <c r="U210" s="125">
        <f t="shared" si="77"/>
        <v>2.8964258338479595E-2</v>
      </c>
    </row>
    <row r="211" spans="1:21" s="134" customFormat="1" ht="15">
      <c r="A211" s="126"/>
      <c r="B211" s="126"/>
      <c r="C211" s="127"/>
      <c r="D211" s="127"/>
      <c r="E211" s="127"/>
      <c r="F211" s="127"/>
      <c r="G211" s="127"/>
      <c r="H211" s="128"/>
      <c r="I211" s="129"/>
      <c r="J211" s="129"/>
      <c r="K211" s="129"/>
      <c r="L211" s="129"/>
      <c r="M211" s="129"/>
      <c r="N211" s="130"/>
      <c r="O211" s="130"/>
      <c r="P211" s="130"/>
      <c r="Q211" s="131"/>
      <c r="R211" s="132"/>
      <c r="S211" s="131"/>
      <c r="T211" s="130"/>
      <c r="U211" s="133"/>
    </row>
    <row r="212" spans="1:21" s="7" customFormat="1" ht="15">
      <c r="A212" s="27"/>
      <c r="B212" s="27"/>
      <c r="C212" s="135"/>
      <c r="D212" s="135"/>
      <c r="E212" s="135"/>
      <c r="F212" s="135"/>
      <c r="G212" s="135"/>
      <c r="H212" s="135"/>
      <c r="I212" s="136"/>
      <c r="J212" s="136"/>
      <c r="K212" s="136"/>
      <c r="L212" s="136"/>
      <c r="M212" s="136"/>
      <c r="N212" s="137">
        <v>10765230649149</v>
      </c>
      <c r="O212" s="137">
        <v>658806907023.08997</v>
      </c>
      <c r="P212" s="137">
        <v>10106423742125.91</v>
      </c>
      <c r="Q212" s="138">
        <v>6.1197658321902201E-2</v>
      </c>
      <c r="R212" s="137">
        <v>452032981483.51001</v>
      </c>
      <c r="S212" s="138">
        <v>0.31386119868402185</v>
      </c>
      <c r="T212" s="137">
        <v>311806921595.27002</v>
      </c>
      <c r="U212" s="139">
        <v>0.47329030444476161</v>
      </c>
    </row>
    <row r="213" spans="1:21" s="143" customFormat="1" ht="12">
      <c r="A213" s="140"/>
      <c r="B213" s="140"/>
      <c r="C213" s="141"/>
      <c r="D213" s="141"/>
      <c r="E213" s="141"/>
      <c r="F213" s="141"/>
      <c r="G213" s="141"/>
      <c r="H213" s="141"/>
      <c r="I213" s="141"/>
      <c r="J213" s="141"/>
      <c r="K213" s="141"/>
      <c r="L213" s="142"/>
      <c r="M213" s="142"/>
      <c r="N213" s="137">
        <v>0</v>
      </c>
      <c r="O213" s="137">
        <v>0</v>
      </c>
      <c r="P213" s="137">
        <v>0</v>
      </c>
      <c r="Q213" s="137">
        <v>0</v>
      </c>
      <c r="R213" s="137">
        <v>0</v>
      </c>
      <c r="S213" s="137">
        <v>0</v>
      </c>
      <c r="T213" s="137">
        <v>0</v>
      </c>
      <c r="U213" s="137">
        <v>0</v>
      </c>
    </row>
    <row r="214" spans="1:21" s="7" customFormat="1" ht="15">
      <c r="A214" s="25"/>
      <c r="B214" s="26"/>
      <c r="C214" s="136"/>
      <c r="D214" s="136"/>
      <c r="E214" s="136"/>
      <c r="F214" s="136"/>
      <c r="G214" s="136"/>
      <c r="H214" s="136"/>
      <c r="I214" s="136"/>
      <c r="J214" s="136"/>
      <c r="K214" s="136"/>
      <c r="L214" s="144"/>
      <c r="M214" s="144"/>
      <c r="N214" s="145"/>
      <c r="O214" s="145"/>
      <c r="P214" s="145"/>
      <c r="Q214" s="146"/>
      <c r="R214" s="145"/>
      <c r="S214" s="146"/>
      <c r="T214" s="145"/>
      <c r="U214" s="147"/>
    </row>
    <row r="215" spans="1:21" s="134" customFormat="1" ht="18">
      <c r="A215" s="148"/>
      <c r="B215" s="149"/>
      <c r="C215" s="150"/>
      <c r="D215" s="150"/>
      <c r="E215" s="150"/>
      <c r="F215" s="150"/>
      <c r="G215" s="150"/>
      <c r="H215" s="150"/>
      <c r="I215" s="150"/>
      <c r="J215" s="150"/>
      <c r="K215" s="150"/>
      <c r="L215" s="150"/>
      <c r="M215" s="150"/>
      <c r="N215" s="152"/>
      <c r="O215" s="151"/>
      <c r="P215" s="151"/>
      <c r="Q215" s="153"/>
      <c r="R215" s="151"/>
      <c r="S215" s="153"/>
      <c r="T215" s="151"/>
      <c r="U215" s="153"/>
    </row>
    <row r="216" spans="1:21" s="134" customFormat="1" ht="18">
      <c r="A216" s="148"/>
      <c r="B216" s="149"/>
      <c r="C216" s="150"/>
      <c r="D216" s="150"/>
      <c r="E216" s="150"/>
      <c r="F216" s="150"/>
      <c r="G216" s="150"/>
      <c r="H216" s="150"/>
      <c r="I216" s="150"/>
      <c r="J216" s="150"/>
      <c r="K216" s="150"/>
      <c r="L216" s="150"/>
      <c r="M216" s="150"/>
      <c r="N216" s="151"/>
      <c r="O216" s="151"/>
      <c r="P216" s="151"/>
      <c r="Q216" s="153"/>
      <c r="R216" s="151"/>
      <c r="S216" s="153"/>
      <c r="T216" s="151"/>
      <c r="U216" s="153"/>
    </row>
    <row r="217" spans="1:21" ht="18">
      <c r="A217" s="1"/>
      <c r="B217" s="2"/>
      <c r="C217" s="154"/>
      <c r="D217" s="154"/>
      <c r="E217" s="154"/>
      <c r="F217" s="154"/>
      <c r="G217" s="154"/>
      <c r="H217" s="154"/>
      <c r="I217" s="154"/>
      <c r="J217" s="154"/>
      <c r="K217" s="154"/>
      <c r="L217" s="154"/>
      <c r="M217" s="154"/>
      <c r="N217" s="155"/>
      <c r="O217" s="155"/>
      <c r="P217" s="155"/>
      <c r="Q217" s="156"/>
      <c r="R217" s="155"/>
      <c r="S217" s="156"/>
      <c r="T217" s="155"/>
      <c r="U217" s="156"/>
    </row>
    <row r="218" spans="1:21" ht="30">
      <c r="A218" s="1"/>
      <c r="B218" s="2"/>
      <c r="C218" s="157"/>
      <c r="D218" s="157"/>
      <c r="E218" s="157"/>
      <c r="F218" s="157"/>
      <c r="G218" s="157"/>
      <c r="H218" s="157"/>
      <c r="I218" s="154"/>
      <c r="J218" s="154"/>
      <c r="K218" s="154"/>
      <c r="L218" s="158" t="s">
        <v>212</v>
      </c>
      <c r="M218" s="158"/>
      <c r="N218" s="159"/>
      <c r="O218" s="159"/>
      <c r="P218" s="159"/>
      <c r="Q218" s="159"/>
      <c r="R218" s="159"/>
      <c r="S218" s="160"/>
      <c r="T218" s="161"/>
      <c r="U218" s="159"/>
    </row>
    <row r="219" spans="1:21" ht="30">
      <c r="A219" s="1"/>
      <c r="B219" s="2"/>
      <c r="C219" s="162"/>
      <c r="D219" s="162"/>
      <c r="E219" s="162"/>
      <c r="F219" s="162"/>
      <c r="G219" s="162"/>
      <c r="H219" s="162"/>
      <c r="I219" s="162"/>
      <c r="J219" s="162"/>
      <c r="K219" s="162"/>
      <c r="L219" s="163" t="s">
        <v>213</v>
      </c>
      <c r="M219" s="163"/>
      <c r="N219" s="165"/>
      <c r="O219" s="164"/>
      <c r="P219" s="164"/>
      <c r="Q219" s="164"/>
      <c r="R219" s="164"/>
      <c r="S219" s="166"/>
      <c r="T219" s="164"/>
      <c r="U219" s="164"/>
    </row>
    <row r="220" spans="1:21" ht="30">
      <c r="A220" s="167"/>
      <c r="B220" s="168"/>
      <c r="C220" s="169"/>
      <c r="D220" s="169"/>
      <c r="E220" s="169"/>
      <c r="F220" s="169"/>
      <c r="G220" s="169"/>
      <c r="H220" s="169"/>
      <c r="I220" s="169"/>
      <c r="J220" s="169"/>
      <c r="K220" s="169"/>
      <c r="L220" s="169"/>
      <c r="M220" s="169"/>
      <c r="N220" s="170"/>
      <c r="O220" s="170"/>
      <c r="P220" s="171"/>
      <c r="Q220" s="172"/>
      <c r="R220" s="172"/>
      <c r="S220" s="172"/>
    </row>
  </sheetData>
  <sheetProtection selectLockedCells="1" selectUnlockedCells="1"/>
  <autoFilter ref="A6:U213" xr:uid="{00000000-0001-0000-0200-000000000000}"/>
  <mergeCells count="10">
    <mergeCell ref="N5:N6"/>
    <mergeCell ref="O5:Q5"/>
    <mergeCell ref="R5:S5"/>
    <mergeCell ref="T5:U5"/>
    <mergeCell ref="B5:B6"/>
    <mergeCell ref="C5:I5"/>
    <mergeCell ref="J5:J6"/>
    <mergeCell ref="K5:K6"/>
    <mergeCell ref="L5:L6"/>
    <mergeCell ref="M5:M6"/>
  </mergeCells>
  <dataValidations count="1">
    <dataValidation type="decimal" allowBlank="1" showInputMessage="1" showErrorMessage="1" sqref="M190:M191" xr:uid="{39F4A742-4AED-473B-8735-46A498464A3E}">
      <formula1>0</formula1>
      <formula2>100000000000000</formula2>
    </dataValidation>
  </dataValidations>
  <printOptions horizontalCentered="1"/>
  <pageMargins left="0.51181102362204722" right="0.51181102362204722" top="0.35433070866141736" bottom="0.35433070866141736" header="0.11811023622047245" footer="0.11811023622047245"/>
  <pageSetup scale="22" fitToHeight="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Ejec_VIG_2024</vt:lpstr>
      <vt:lpstr>Ejec_VIG_2024!Área_de_impresión</vt:lpstr>
      <vt:lpstr>Ejec_VIG_2024!Títulos_a_imprimir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Emilio Imedio Villalobos</dc:creator>
  <cp:lastModifiedBy>David Emilio Imedio Villalobos</cp:lastModifiedBy>
  <dcterms:created xsi:type="dcterms:W3CDTF">2024-04-10T13:40:58Z</dcterms:created>
  <dcterms:modified xsi:type="dcterms:W3CDTF">2024-04-11T17:12:00Z</dcterms:modified>
</cp:coreProperties>
</file>