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ANLA\Respuestas ANLA-2\"/>
    </mc:Choice>
  </mc:AlternateContent>
  <bookViews>
    <workbookView xWindow="0" yWindow="0" windowWidth="23040" windowHeight="9192"/>
  </bookViews>
  <sheets>
    <sheet name="REP_EPG034_EjecucionPresupu" sheetId="1" r:id="rId1"/>
    <sheet name="REP_EPG034_EjecucionPresupu (3)" sheetId="5" r:id="rId2"/>
    <sheet name="REP_EPG034_EjecucionPresupu (2)" sheetId="2" state="hidden" r:id="rId3"/>
  </sheets>
  <definedNames>
    <definedName name="_xlnm._FilterDatabase" localSheetId="0" hidden="1">REP_EPG034_EjecucionPresupu!$A$7:$IR$7</definedName>
    <definedName name="_xlnm._FilterDatabase" localSheetId="1" hidden="1">'REP_EPG034_EjecucionPresupu (3)'!$A$7:$IR$7</definedName>
    <definedName name="_xlnm.Print_Area" localSheetId="0">REP_EPG034_EjecucionPresupu!$A$1:$R$45</definedName>
    <definedName name="_xlnm.Print_Area" localSheetId="2">'REP_EPG034_EjecucionPresupu (2)'!$A$1:$R$43</definedName>
    <definedName name="_xlnm.Print_Area" localSheetId="1">'REP_EPG034_EjecucionPresupu (3)'!$A$1:$R$45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5" l="1"/>
  <c r="Q36" i="5"/>
  <c r="R36" i="5"/>
  <c r="H37" i="5"/>
  <c r="I37" i="5"/>
  <c r="J37" i="5"/>
  <c r="J38" i="5" s="1"/>
  <c r="K37" i="5"/>
  <c r="K38" i="5" s="1"/>
  <c r="L37" i="5"/>
  <c r="L38" i="5" s="1"/>
  <c r="M37" i="5"/>
  <c r="N37" i="5"/>
  <c r="O37" i="5"/>
  <c r="P37" i="5"/>
  <c r="Q37" i="5"/>
  <c r="R37" i="5"/>
  <c r="H38" i="5"/>
  <c r="I38" i="5"/>
  <c r="P38" i="5" s="1"/>
  <c r="M38" i="5"/>
  <c r="N38" i="5"/>
  <c r="O38" i="5"/>
  <c r="R38" i="5" s="1"/>
  <c r="Q38" i="5"/>
  <c r="P8" i="5"/>
  <c r="Q8" i="5"/>
  <c r="R8" i="5"/>
  <c r="P9" i="5"/>
  <c r="Q9" i="5"/>
  <c r="R9" i="5"/>
  <c r="P10" i="5"/>
  <c r="Q10" i="5"/>
  <c r="R10" i="5"/>
  <c r="H12" i="5"/>
  <c r="I12" i="5"/>
  <c r="P12" i="5" s="1"/>
  <c r="J12" i="5"/>
  <c r="K12" i="5"/>
  <c r="L12" i="5"/>
  <c r="M12" i="5"/>
  <c r="N12" i="5"/>
  <c r="O12" i="5"/>
  <c r="R12" i="5" s="1"/>
  <c r="P13" i="5"/>
  <c r="Q13" i="5"/>
  <c r="R13" i="5"/>
  <c r="H14" i="5"/>
  <c r="I14" i="5"/>
  <c r="J14" i="5"/>
  <c r="K14" i="5"/>
  <c r="L14" i="5"/>
  <c r="M14" i="5"/>
  <c r="P14" i="5" s="1"/>
  <c r="N14" i="5"/>
  <c r="O14" i="5"/>
  <c r="Q14" i="5"/>
  <c r="R14" i="5"/>
  <c r="P15" i="5"/>
  <c r="Q15" i="5"/>
  <c r="R15" i="5"/>
  <c r="P16" i="5"/>
  <c r="Q16" i="5"/>
  <c r="R16" i="5"/>
  <c r="H17" i="5"/>
  <c r="I17" i="5"/>
  <c r="J17" i="5"/>
  <c r="J21" i="5" s="1"/>
  <c r="J30" i="5" s="1"/>
  <c r="K17" i="5"/>
  <c r="L17" i="5"/>
  <c r="L21" i="5" s="1"/>
  <c r="M17" i="5"/>
  <c r="N17" i="5"/>
  <c r="O17" i="5"/>
  <c r="R17" i="5"/>
  <c r="P18" i="5"/>
  <c r="Q18" i="5"/>
  <c r="R18" i="5"/>
  <c r="P19" i="5"/>
  <c r="Q19" i="5"/>
  <c r="R19" i="5"/>
  <c r="H20" i="5"/>
  <c r="I20" i="5"/>
  <c r="I21" i="5" s="1"/>
  <c r="J20" i="5"/>
  <c r="K20" i="5"/>
  <c r="K21" i="5" s="1"/>
  <c r="L20" i="5"/>
  <c r="M20" i="5"/>
  <c r="N20" i="5"/>
  <c r="O20" i="5"/>
  <c r="Q20" i="5"/>
  <c r="H21" i="5"/>
  <c r="N21" i="5"/>
  <c r="O21" i="5"/>
  <c r="P22" i="5"/>
  <c r="Q22" i="5"/>
  <c r="R22" i="5"/>
  <c r="P23" i="5"/>
  <c r="Q23" i="5"/>
  <c r="R23" i="5"/>
  <c r="H24" i="5"/>
  <c r="I24" i="5"/>
  <c r="J24" i="5"/>
  <c r="K24" i="5"/>
  <c r="L24" i="5"/>
  <c r="M24" i="5"/>
  <c r="P24" i="5" s="1"/>
  <c r="N24" i="5"/>
  <c r="O24" i="5"/>
  <c r="R24" i="5" s="1"/>
  <c r="Q24" i="5"/>
  <c r="P25" i="5"/>
  <c r="Q25" i="5"/>
  <c r="R25" i="5"/>
  <c r="P26" i="5"/>
  <c r="Q26" i="5"/>
  <c r="R26" i="5"/>
  <c r="P27" i="5"/>
  <c r="Q27" i="5"/>
  <c r="R27" i="5"/>
  <c r="H28" i="5"/>
  <c r="I28" i="5"/>
  <c r="I29" i="5" s="1"/>
  <c r="J28" i="5"/>
  <c r="K28" i="5"/>
  <c r="K29" i="5" s="1"/>
  <c r="K30" i="5" s="1"/>
  <c r="K39" i="5" s="1"/>
  <c r="L28" i="5"/>
  <c r="M28" i="5"/>
  <c r="P28" i="5" s="1"/>
  <c r="N28" i="5"/>
  <c r="O28" i="5"/>
  <c r="R28" i="5" s="1"/>
  <c r="H29" i="5"/>
  <c r="H30" i="5" s="1"/>
  <c r="J29" i="5"/>
  <c r="L29" i="5"/>
  <c r="N29" i="5"/>
  <c r="I30" i="1"/>
  <c r="J30" i="1"/>
  <c r="H30" i="1"/>
  <c r="I24" i="1"/>
  <c r="J24" i="1"/>
  <c r="K24" i="1"/>
  <c r="L24" i="1"/>
  <c r="M24" i="1"/>
  <c r="N24" i="1"/>
  <c r="O24" i="1"/>
  <c r="H24" i="1"/>
  <c r="R23" i="1"/>
  <c r="Q23" i="1"/>
  <c r="P23" i="1"/>
  <c r="R22" i="1"/>
  <c r="Q22" i="1"/>
  <c r="P22" i="1"/>
  <c r="O36" i="2"/>
  <c r="O37" i="2" s="1"/>
  <c r="N36" i="2"/>
  <c r="N37" i="2" s="1"/>
  <c r="M36" i="2"/>
  <c r="M37" i="2" s="1"/>
  <c r="L36" i="2"/>
  <c r="L37" i="2" s="1"/>
  <c r="K36" i="2"/>
  <c r="K37" i="2" s="1"/>
  <c r="J36" i="2"/>
  <c r="J37" i="2" s="1"/>
  <c r="I36" i="2"/>
  <c r="I37" i="2" s="1"/>
  <c r="H36" i="2"/>
  <c r="H37" i="2" s="1"/>
  <c r="R35" i="2"/>
  <c r="Q35" i="2"/>
  <c r="P35" i="2"/>
  <c r="O27" i="2"/>
  <c r="N27" i="2"/>
  <c r="M27" i="2"/>
  <c r="S27" i="2" s="1"/>
  <c r="L27" i="2"/>
  <c r="K27" i="2"/>
  <c r="J27" i="2"/>
  <c r="I27" i="2"/>
  <c r="I28" i="2" s="1"/>
  <c r="H27" i="2"/>
  <c r="R26" i="2"/>
  <c r="Q26" i="2"/>
  <c r="P26" i="2"/>
  <c r="R25" i="2"/>
  <c r="Q25" i="2"/>
  <c r="P25" i="2"/>
  <c r="R24" i="2"/>
  <c r="Q24" i="2"/>
  <c r="P24" i="2"/>
  <c r="O23" i="2"/>
  <c r="N23" i="2"/>
  <c r="M23" i="2"/>
  <c r="M28" i="2" s="1"/>
  <c r="L23" i="2"/>
  <c r="K23" i="2"/>
  <c r="J23" i="2"/>
  <c r="I23" i="2"/>
  <c r="H23" i="2"/>
  <c r="R22" i="2"/>
  <c r="Q22" i="2"/>
  <c r="P22" i="2"/>
  <c r="O20" i="2"/>
  <c r="N20" i="2"/>
  <c r="M20" i="2"/>
  <c r="L20" i="2"/>
  <c r="K20" i="2"/>
  <c r="J20" i="2"/>
  <c r="I20" i="2"/>
  <c r="H20" i="2"/>
  <c r="R19" i="2"/>
  <c r="Q19" i="2"/>
  <c r="P19" i="2"/>
  <c r="R18" i="2"/>
  <c r="Q18" i="2"/>
  <c r="P18" i="2"/>
  <c r="O17" i="2"/>
  <c r="N17" i="2"/>
  <c r="M17" i="2"/>
  <c r="L17" i="2"/>
  <c r="K17" i="2"/>
  <c r="J17" i="2"/>
  <c r="I17" i="2"/>
  <c r="H17" i="2"/>
  <c r="R16" i="2"/>
  <c r="Q16" i="2"/>
  <c r="P16" i="2"/>
  <c r="R15" i="2"/>
  <c r="Q15" i="2"/>
  <c r="P15" i="2"/>
  <c r="O14" i="2"/>
  <c r="N14" i="2"/>
  <c r="M14" i="2"/>
  <c r="L14" i="2"/>
  <c r="K14" i="2"/>
  <c r="J14" i="2"/>
  <c r="I14" i="2"/>
  <c r="H14" i="2"/>
  <c r="R13" i="2"/>
  <c r="Q13" i="2"/>
  <c r="P13" i="2"/>
  <c r="O12" i="2"/>
  <c r="N12" i="2"/>
  <c r="M12" i="2"/>
  <c r="L12" i="2"/>
  <c r="K12" i="2"/>
  <c r="J12" i="2"/>
  <c r="I12" i="2"/>
  <c r="H12" i="2"/>
  <c r="R10" i="2"/>
  <c r="Q10" i="2"/>
  <c r="P10" i="2"/>
  <c r="R9" i="2"/>
  <c r="Q9" i="2"/>
  <c r="P9" i="2"/>
  <c r="R8" i="2"/>
  <c r="Q8" i="2"/>
  <c r="P8" i="2"/>
  <c r="P8" i="1"/>
  <c r="P9" i="1"/>
  <c r="P10" i="1"/>
  <c r="K12" i="1"/>
  <c r="L12" i="1"/>
  <c r="M12" i="1"/>
  <c r="N12" i="1"/>
  <c r="O12" i="1"/>
  <c r="O37" i="1"/>
  <c r="O38" i="1" s="1"/>
  <c r="N37" i="1"/>
  <c r="M37" i="1"/>
  <c r="L37" i="1"/>
  <c r="L38" i="1" s="1"/>
  <c r="K37" i="1"/>
  <c r="K38" i="1" s="1"/>
  <c r="J37" i="1"/>
  <c r="J38" i="1" s="1"/>
  <c r="I37" i="1"/>
  <c r="I38" i="1" s="1"/>
  <c r="H37" i="1"/>
  <c r="H38" i="1" s="1"/>
  <c r="R36" i="1"/>
  <c r="Q36" i="1"/>
  <c r="P36" i="1"/>
  <c r="O28" i="1"/>
  <c r="N28" i="1"/>
  <c r="M28" i="1"/>
  <c r="L28" i="1"/>
  <c r="K28" i="1"/>
  <c r="J28" i="1"/>
  <c r="I28" i="1"/>
  <c r="H28" i="1"/>
  <c r="R27" i="1"/>
  <c r="Q27" i="1"/>
  <c r="P27" i="1"/>
  <c r="R26" i="1"/>
  <c r="Q26" i="1"/>
  <c r="P26" i="1"/>
  <c r="R25" i="1"/>
  <c r="Q25" i="1"/>
  <c r="P25" i="1"/>
  <c r="O20" i="1"/>
  <c r="N20" i="1"/>
  <c r="M20" i="1"/>
  <c r="L20" i="1"/>
  <c r="K20" i="1"/>
  <c r="J20" i="1"/>
  <c r="I20" i="1"/>
  <c r="H20" i="1"/>
  <c r="R19" i="1"/>
  <c r="Q19" i="1"/>
  <c r="P19" i="1"/>
  <c r="R18" i="1"/>
  <c r="Q18" i="1"/>
  <c r="P18" i="1"/>
  <c r="O17" i="1"/>
  <c r="N17" i="1"/>
  <c r="M17" i="1"/>
  <c r="L17" i="1"/>
  <c r="K17" i="1"/>
  <c r="J17" i="1"/>
  <c r="I17" i="1"/>
  <c r="H17" i="1"/>
  <c r="R16" i="1"/>
  <c r="Q16" i="1"/>
  <c r="P16" i="1"/>
  <c r="R15" i="1"/>
  <c r="Q15" i="1"/>
  <c r="P15" i="1"/>
  <c r="O14" i="1"/>
  <c r="N14" i="1"/>
  <c r="M14" i="1"/>
  <c r="L14" i="1"/>
  <c r="K14" i="1"/>
  <c r="J14" i="1"/>
  <c r="I14" i="1"/>
  <c r="H14" i="1"/>
  <c r="R13" i="1"/>
  <c r="Q13" i="1"/>
  <c r="P13" i="1"/>
  <c r="J12" i="1"/>
  <c r="I12" i="1"/>
  <c r="H12" i="1"/>
  <c r="R10" i="1"/>
  <c r="Q10" i="1"/>
  <c r="R9" i="1"/>
  <c r="Q9" i="1"/>
  <c r="R8" i="1"/>
  <c r="Q8" i="1"/>
  <c r="K21" i="1" l="1"/>
  <c r="Q29" i="5"/>
  <c r="L30" i="5"/>
  <c r="L39" i="5" s="1"/>
  <c r="I30" i="5"/>
  <c r="I39" i="5" s="1"/>
  <c r="J39" i="5"/>
  <c r="R21" i="5"/>
  <c r="Q21" i="5"/>
  <c r="O29" i="5"/>
  <c r="R20" i="5"/>
  <c r="Q28" i="5"/>
  <c r="Q12" i="5"/>
  <c r="M29" i="5"/>
  <c r="M21" i="5"/>
  <c r="P21" i="5" s="1"/>
  <c r="P20" i="5"/>
  <c r="Q17" i="5"/>
  <c r="P17" i="5"/>
  <c r="N30" i="5"/>
  <c r="H28" i="2"/>
  <c r="L21" i="2"/>
  <c r="Q14" i="2"/>
  <c r="K28" i="2"/>
  <c r="J28" i="2"/>
  <c r="P17" i="2"/>
  <c r="P14" i="2"/>
  <c r="I21" i="2"/>
  <c r="I29" i="2" s="1"/>
  <c r="H21" i="2"/>
  <c r="H29" i="2" s="1"/>
  <c r="J21" i="2"/>
  <c r="R14" i="2"/>
  <c r="K21" i="2"/>
  <c r="R23" i="2"/>
  <c r="N28" i="2"/>
  <c r="R27" i="2"/>
  <c r="Q20" i="2"/>
  <c r="P27" i="2"/>
  <c r="Q17" i="2"/>
  <c r="R20" i="2"/>
  <c r="Q37" i="2"/>
  <c r="P12" i="2"/>
  <c r="Q27" i="2"/>
  <c r="Q12" i="2"/>
  <c r="P37" i="2"/>
  <c r="R12" i="2"/>
  <c r="R37" i="2"/>
  <c r="Q36" i="2"/>
  <c r="P23" i="2"/>
  <c r="S36" i="2"/>
  <c r="P20" i="2"/>
  <c r="Q23" i="2"/>
  <c r="R36" i="2"/>
  <c r="P36" i="2"/>
  <c r="O28" i="2"/>
  <c r="L28" i="2"/>
  <c r="L29" i="2"/>
  <c r="O21" i="2"/>
  <c r="R17" i="2"/>
  <c r="M21" i="2"/>
  <c r="S21" i="2" s="1"/>
  <c r="N21" i="2"/>
  <c r="P12" i="1"/>
  <c r="M29" i="1"/>
  <c r="Q17" i="1"/>
  <c r="R17" i="1"/>
  <c r="J29" i="1"/>
  <c r="L29" i="1"/>
  <c r="P17" i="1"/>
  <c r="M21" i="1"/>
  <c r="P28" i="1"/>
  <c r="P37" i="1"/>
  <c r="Q37" i="1"/>
  <c r="R38" i="1"/>
  <c r="P14" i="1"/>
  <c r="Q24" i="1"/>
  <c r="J21" i="1"/>
  <c r="H21" i="1"/>
  <c r="Q14" i="1"/>
  <c r="R24" i="1"/>
  <c r="N29" i="1"/>
  <c r="R14" i="1"/>
  <c r="H29" i="1"/>
  <c r="K29" i="1"/>
  <c r="O29" i="1"/>
  <c r="L21" i="1"/>
  <c r="O21" i="1"/>
  <c r="N21" i="1"/>
  <c r="I21" i="1"/>
  <c r="R12" i="1"/>
  <c r="M38" i="1"/>
  <c r="Q12" i="1"/>
  <c r="Q28" i="1"/>
  <c r="N38" i="1"/>
  <c r="Q38" i="1" s="1"/>
  <c r="R28" i="1"/>
  <c r="P20" i="1"/>
  <c r="Q20" i="1"/>
  <c r="P24" i="1"/>
  <c r="I29" i="1"/>
  <c r="R20" i="1"/>
  <c r="R37" i="1"/>
  <c r="K30" i="1" l="1"/>
  <c r="K39" i="1" s="1"/>
  <c r="M30" i="1"/>
  <c r="M39" i="1" s="1"/>
  <c r="L30" i="1"/>
  <c r="L39" i="1" s="1"/>
  <c r="O30" i="1"/>
  <c r="O39" i="1" s="1"/>
  <c r="R29" i="5"/>
  <c r="O30" i="5"/>
  <c r="Q30" i="5"/>
  <c r="N39" i="5"/>
  <c r="Q39" i="5" s="1"/>
  <c r="N30" i="1"/>
  <c r="N39" i="1" s="1"/>
  <c r="P29" i="5"/>
  <c r="M30" i="5"/>
  <c r="I39" i="1"/>
  <c r="J39" i="1"/>
  <c r="J29" i="2"/>
  <c r="K29" i="2"/>
  <c r="R21" i="2"/>
  <c r="Q28" i="2"/>
  <c r="R28" i="2"/>
  <c r="P28" i="2"/>
  <c r="O29" i="2"/>
  <c r="R29" i="2" s="1"/>
  <c r="Q21" i="2"/>
  <c r="N29" i="2"/>
  <c r="Q29" i="2" s="1"/>
  <c r="P21" i="2"/>
  <c r="M29" i="2"/>
  <c r="P29" i="2" s="1"/>
  <c r="P38" i="1"/>
  <c r="Q29" i="1"/>
  <c r="P21" i="1"/>
  <c r="Q21" i="1"/>
  <c r="R21" i="1"/>
  <c r="R29" i="1"/>
  <c r="P29" i="1"/>
  <c r="P30" i="5" l="1"/>
  <c r="M39" i="5"/>
  <c r="P39" i="5" s="1"/>
  <c r="R30" i="5"/>
  <c r="O39" i="5"/>
  <c r="R39" i="5" s="1"/>
  <c r="R39" i="1"/>
  <c r="Q39" i="1"/>
  <c r="P39" i="1"/>
  <c r="Q30" i="1"/>
  <c r="R30" i="1"/>
  <c r="P30" i="1"/>
</calcChain>
</file>

<file path=xl/sharedStrings.xml><?xml version="1.0" encoding="utf-8"?>
<sst xmlns="http://schemas.openxmlformats.org/spreadsheetml/2006/main" count="478" uniqueCount="83">
  <si>
    <t>AUTORIDAD  NACIONAL  DE  LICENCIAS  AMBIENTALES  -  ANLA</t>
  </si>
  <si>
    <t xml:space="preserve"> DEL PRESUPUESTO GENERAL DE LA NACIÓN -PGN</t>
  </si>
  <si>
    <t>UEJ</t>
  </si>
  <si>
    <t>NOMBRE UEJ</t>
  </si>
  <si>
    <t>RUBRO</t>
  </si>
  <si>
    <t>FUENTE</t>
  </si>
  <si>
    <t>REC</t>
  </si>
  <si>
    <t>SIT</t>
  </si>
  <si>
    <t>DESCRIPCION</t>
  </si>
  <si>
    <t>APROPIACIÓN INICIAL</t>
  </si>
  <si>
    <t>APROPIACIÓN VIGENTE</t>
  </si>
  <si>
    <t>APROPIACIÓN BLOQUEADA</t>
  </si>
  <si>
    <t>CDP</t>
  </si>
  <si>
    <t>APROPIACIÓN DISPONIBLE</t>
  </si>
  <si>
    <t>COMPROMISO</t>
  </si>
  <si>
    <t>OBLIGACION</t>
  </si>
  <si>
    <t>PAGOS</t>
  </si>
  <si>
    <t>% Ejec, Comp.</t>
  </si>
  <si>
    <t>% Ejec. Oblig.</t>
  </si>
  <si>
    <t>% Ejec. Pagos</t>
  </si>
  <si>
    <t>32-01-04</t>
  </si>
  <si>
    <t>ANLA</t>
  </si>
  <si>
    <t>A-01-01-01</t>
  </si>
  <si>
    <t>Nación</t>
  </si>
  <si>
    <t>11</t>
  </si>
  <si>
    <t>SSF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</si>
  <si>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</si>
  <si>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</si>
  <si>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</si>
  <si>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</si>
  <si>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</si>
  <si>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A-01-01-04</t>
  </si>
  <si>
    <t>OTROS GASTOS DE PERSONAL - PREVIO CONCEPTO DGPPN</t>
  </si>
  <si>
    <t>GASTOS  DE  PERSONAL</t>
  </si>
  <si>
    <t>A-02</t>
  </si>
  <si>
    <t>ADQUISICIÓN DE BIENES  Y SERVICIOS</t>
  </si>
  <si>
    <t>ADQUISICION DE BIENES Y SERVICIOS</t>
  </si>
  <si>
    <t>A-03-04-02-012</t>
  </si>
  <si>
    <t>INCAPACIDADES Y LICENCIAS DE MATERNIDAD (NO DE PENSIONES)</t>
  </si>
  <si>
    <t>A-03-10-01-001</t>
  </si>
  <si>
    <t>SENTENCIAS</t>
  </si>
  <si>
    <t>TRANSFERENCIAS CORRIENTES</t>
  </si>
  <si>
    <t>A-08-01</t>
  </si>
  <si>
    <t>IMPUESTOS</t>
  </si>
  <si>
    <t>A-08-04-01</t>
  </si>
  <si>
    <t>CUOTA DE FISCALIZACIÓN Y AUDITAJE</t>
  </si>
  <si>
    <t>GASTOS POR TRIBUTOS, MULTAS, SANCIONES E INTERESES DE MORA</t>
  </si>
  <si>
    <t>GASTOS  DE  FUNCIONAMIENTO</t>
  </si>
  <si>
    <t>CSF</t>
  </si>
  <si>
    <t>C-3299-0900-2</t>
  </si>
  <si>
    <t>FORTALECIMIENTO DE LA GESTION INSTITUCIONAL Y TECNOLOGICA DE LA AUTORIDAD NACIONAL DE LICENCIAS AMBIENTALES EN EL TERRITORIO  NACIONAL</t>
  </si>
  <si>
    <t>INVERSIÓN - ANLA</t>
  </si>
  <si>
    <t>32-04-01-200</t>
  </si>
  <si>
    <t>FONAM- ANLA</t>
  </si>
  <si>
    <t>C-3201-0900-3</t>
  </si>
  <si>
    <t>Propios</t>
  </si>
  <si>
    <t>20</t>
  </si>
  <si>
    <t>FORTALECIMIENTO DE LOS PROCESOS DE LA EVALUACIÓN Y EL SEGUIMIENTO DE LAS LICENCIAS, PERMISOS Y TRAMITES AMBIENTALES EN EL TERRITORIO NACIONAL</t>
  </si>
  <si>
    <t>21</t>
  </si>
  <si>
    <t>C-3299-0900-6</t>
  </si>
  <si>
    <t>INVERSIÓN - FONAM</t>
  </si>
  <si>
    <t>TOTAL  INVERSIÓN</t>
  </si>
  <si>
    <t>TOTAL  PRESUPUESTO PGN</t>
  </si>
  <si>
    <t xml:space="preserve"> DEL SISTEMA GENERAL DE REGALÍAS -SGR</t>
  </si>
  <si>
    <t>01- 320104</t>
  </si>
  <si>
    <t>A-02-02</t>
  </si>
  <si>
    <t>ADQUISICIONES DIFERENTES DE ACTIVOS</t>
  </si>
  <si>
    <t>GASTOS  DE  FUNCIONAMIENTO REGALÍAS</t>
  </si>
  <si>
    <t>TOTAL PRESUPUESTO ANLA</t>
  </si>
  <si>
    <r>
      <rPr>
        <b/>
        <sz val="9"/>
        <rFont val="Calibri Light"/>
        <family val="2"/>
      </rPr>
      <t>CSF:</t>
    </r>
    <r>
      <rPr>
        <sz val="9"/>
        <rFont val="Calibri Light"/>
        <family val="2"/>
      </rPr>
      <t xml:space="preserve"> Con situacion de fondos</t>
    </r>
  </si>
  <si>
    <r>
      <rPr>
        <b/>
        <sz val="9"/>
        <rFont val="Calibri Light"/>
        <family val="2"/>
      </rPr>
      <t>SSF</t>
    </r>
    <r>
      <rPr>
        <sz val="9"/>
        <rFont val="Calibri Light"/>
        <family val="2"/>
      </rPr>
      <t>: sin situacion de fondos</t>
    </r>
  </si>
  <si>
    <r>
      <rPr>
        <b/>
        <sz val="9"/>
        <rFont val="Calibri Light"/>
        <family val="2"/>
      </rPr>
      <t>ANLA:</t>
    </r>
    <r>
      <rPr>
        <sz val="9"/>
        <rFont val="Calibri Light"/>
        <family val="2"/>
      </rPr>
      <t xml:space="preserve"> Autoridad Nacional de Licencias Ambientales</t>
    </r>
  </si>
  <si>
    <r>
      <rPr>
        <b/>
        <sz val="9"/>
        <rFont val="Calibri Light"/>
        <family val="2"/>
      </rPr>
      <t>FONAM-ANLA:</t>
    </r>
    <r>
      <rPr>
        <sz val="9"/>
        <rFont val="Calibri Light"/>
        <family val="2"/>
      </rPr>
      <t xml:space="preserve"> Fondo Nacional Ambiental</t>
    </r>
  </si>
  <si>
    <t>31 DE AGOSTO DE 2022</t>
  </si>
  <si>
    <t>TOTAL  PRESUPUESTO</t>
  </si>
  <si>
    <t>C-3201-0900-1-10101D</t>
  </si>
  <si>
    <t>C-3299-0900-2-10101C</t>
  </si>
  <si>
    <t>1. ORDENAMIENTO DEL TERRITORIO ALREDEDOR DEL AGUA Y JUSTICIA AMBIENTAL / D. INSTRUMENTOS DE CONTROL Y VIGILANCIA AMBIENTAL PARA LA RESILIENCIA</t>
  </si>
  <si>
    <t>1. ORDENAMIENTO DEL TERRITORIO ALREDEDOR DEL AGUA Y JUSTICIA AMBIENTAL / C. MODERNIZACIÓN DE LA INSTITUCIONALIDAD AMBIENTAL Y DE GESTIÓN DEL RIESGO DE DESASTRES</t>
  </si>
  <si>
    <t>C-3201-0900-3-10101D</t>
  </si>
  <si>
    <t>C-3299-0900-6-10101C</t>
  </si>
  <si>
    <t>5 DE FEBRERO DE 2024</t>
  </si>
  <si>
    <t>18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</si>
</sst>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</numFmts>
  <fonts count="13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 Light"/>
      <family val="2"/>
    </font>
    <font>
      <b/>
      <sz val="14"/>
      <color rgb="FF000000"/>
      <name val="Calibri Light"/>
      <family val="2"/>
    </font>
    <font>
      <sz val="11"/>
      <name val="Calibri"/>
      <family val="2"/>
    </font>
    <font>
      <b/>
      <sz val="8"/>
      <color rgb="FF000000"/>
      <name val="Calibri Light"/>
      <family val="2"/>
    </font>
    <font>
      <sz val="8"/>
      <name val="Calibri"/>
      <family val="2"/>
    </font>
    <font>
      <sz val="8"/>
      <color rgb="FF000000"/>
      <name val="Calibri Light"/>
      <family val="2"/>
    </font>
    <font>
      <sz val="8"/>
      <name val="Calibri Light"/>
      <family val="2"/>
    </font>
    <font>
      <b/>
      <sz val="8"/>
      <color theme="0"/>
      <name val="Calibri Light"/>
      <family val="2"/>
    </font>
    <font>
      <sz val="9"/>
      <name val="Calibri"/>
      <family val="2"/>
    </font>
    <font>
      <sz val="9"/>
      <name val="Calibri Light"/>
      <family val="2"/>
    </font>
    <font>
      <b/>
      <sz val="9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E3D8"/>
        <bgColor indexed="64"/>
      </patternFill>
    </fill>
    <fill>
      <patternFill patternType="solid">
        <fgColor rgb="FF1E521A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readingOrder="1"/>
    </xf>
    <xf numFmtId="0" fontId="5" fillId="2" borderId="2" xfId="0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left" vertical="center" wrapText="1" readingOrder="1"/>
    </xf>
    <xf numFmtId="165" fontId="7" fillId="0" borderId="2" xfId="2" applyNumberFormat="1" applyFont="1" applyBorder="1" applyAlignment="1">
      <alignment horizontal="center" vertical="center" wrapText="1" readingOrder="1"/>
    </xf>
    <xf numFmtId="10" fontId="8" fillId="0" borderId="2" xfId="1" applyNumberFormat="1" applyFont="1" applyBorder="1" applyAlignment="1">
      <alignment horizontal="center" vertical="center"/>
    </xf>
    <xf numFmtId="10" fontId="6" fillId="0" borderId="0" xfId="1" applyNumberFormat="1" applyFont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 wrapText="1" readingOrder="1"/>
    </xf>
    <xf numFmtId="10" fontId="5" fillId="3" borderId="2" xfId="1" applyNumberFormat="1" applyFont="1" applyFill="1" applyBorder="1" applyAlignment="1">
      <alignment horizontal="center" vertical="center" wrapText="1" readingOrder="1"/>
    </xf>
    <xf numFmtId="165" fontId="7" fillId="0" borderId="3" xfId="2" applyNumberFormat="1" applyFont="1" applyBorder="1" applyAlignment="1">
      <alignment horizontal="center" vertical="center" wrapText="1" readingOrder="1"/>
    </xf>
    <xf numFmtId="165" fontId="6" fillId="0" borderId="0" xfId="0" applyNumberFormat="1" applyFont="1" applyAlignment="1">
      <alignment horizontal="center" vertical="center"/>
    </xf>
    <xf numFmtId="165" fontId="7" fillId="0" borderId="6" xfId="2" applyNumberFormat="1" applyFont="1" applyBorder="1" applyAlignment="1">
      <alignment horizontal="center" vertical="center" wrapText="1" readingOrder="1"/>
    </xf>
    <xf numFmtId="166" fontId="6" fillId="0" borderId="0" xfId="1" applyNumberFormat="1" applyFont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 readingOrder="1"/>
    </xf>
    <xf numFmtId="10" fontId="9" fillId="4" borderId="2" xfId="0" applyNumberFormat="1" applyFont="1" applyFill="1" applyBorder="1" applyAlignment="1">
      <alignment horizontal="center" vertical="center"/>
    </xf>
    <xf numFmtId="9" fontId="6" fillId="0" borderId="0" xfId="1" applyFont="1" applyAlignment="1">
      <alignment horizontal="center" vertical="center"/>
    </xf>
    <xf numFmtId="165" fontId="9" fillId="5" borderId="2" xfId="0" applyNumberFormat="1" applyFont="1" applyFill="1" applyBorder="1" applyAlignment="1">
      <alignment horizontal="center" vertical="center"/>
    </xf>
    <xf numFmtId="10" fontId="9" fillId="5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 readingOrder="1"/>
    </xf>
    <xf numFmtId="9" fontId="10" fillId="0" borderId="0" xfId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center" vertical="center"/>
    </xf>
    <xf numFmtId="164" fontId="6" fillId="0" borderId="0" xfId="2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43" fontId="10" fillId="0" borderId="0" xfId="3" applyFont="1" applyAlignment="1">
      <alignment horizontal="center" vertical="center"/>
    </xf>
    <xf numFmtId="10" fontId="10" fillId="0" borderId="0" xfId="1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3" fontId="6" fillId="0" borderId="0" xfId="3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left" vertical="center" wrapText="1" readingOrder="1"/>
    </xf>
    <xf numFmtId="165" fontId="8" fillId="0" borderId="2" xfId="2" applyNumberFormat="1" applyFont="1" applyBorder="1" applyAlignment="1">
      <alignment horizontal="center" vertical="center" wrapText="1" readingOrder="1"/>
    </xf>
    <xf numFmtId="165" fontId="9" fillId="5" borderId="0" xfId="0" applyNumberFormat="1" applyFont="1" applyFill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 readingOrder="1"/>
    </xf>
    <xf numFmtId="0" fontId="5" fillId="3" borderId="4" xfId="0" applyFont="1" applyFill="1" applyBorder="1" applyAlignment="1">
      <alignment horizontal="center" vertical="center" wrapText="1" readingOrder="1"/>
    </xf>
    <xf numFmtId="0" fontId="5" fillId="3" borderId="5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 readingOrder="1"/>
    </xf>
    <xf numFmtId="0" fontId="9" fillId="4" borderId="4" xfId="0" applyFont="1" applyFill="1" applyBorder="1" applyAlignment="1">
      <alignment horizontal="center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 wrapText="1" readingOrder="1"/>
    </xf>
    <xf numFmtId="0" fontId="9" fillId="5" borderId="4" xfId="0" applyFont="1" applyFill="1" applyBorder="1" applyAlignment="1">
      <alignment horizontal="center" vertical="center" wrapText="1" readingOrder="1"/>
    </xf>
    <xf numFmtId="0" fontId="9" fillId="5" borderId="5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left" vertical="center"/>
    </xf>
    <xf numFmtId="0" fontId="9" fillId="5" borderId="7" xfId="0" applyFont="1" applyFill="1" applyBorder="1" applyAlignment="1">
      <alignment horizontal="center" vertical="center" wrapText="1" readingOrder="1"/>
    </xf>
  </cellXfs>
  <cellStyles count="4">
    <cellStyle name="Millares" xfId="3" builtinId="3"/>
    <cellStyle name="Millares 2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19050</xdr:rowOff>
    </xdr:from>
    <xdr:to>
      <xdr:col>2</xdr:col>
      <xdr:colOff>295275</xdr:colOff>
      <xdr:row>5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D2B277-FE96-4D1E-9075-AF72FED4E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15621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19050</xdr:rowOff>
    </xdr:from>
    <xdr:to>
      <xdr:col>2</xdr:col>
      <xdr:colOff>295275</xdr:colOff>
      <xdr:row>5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3C63EE-0CE4-4793-99D7-FD7AE791D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15621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19050</xdr:rowOff>
    </xdr:from>
    <xdr:to>
      <xdr:col>2</xdr:col>
      <xdr:colOff>295275</xdr:colOff>
      <xdr:row>5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24556A-B496-4959-AB30-A41A1574F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15621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3"/>
  <sheetViews>
    <sheetView showGridLines="0" tabSelected="1" zoomScaleNormal="100" workbookViewId="0">
      <selection activeCell="A3" sqref="A3:R3"/>
    </sheetView>
  </sheetViews>
  <sheetFormatPr baseColWidth="10" defaultColWidth="9.109375" defaultRowHeight="14.4" x14ac:dyDescent="0.3"/>
  <cols>
    <col min="1" max="1" width="10" style="2" bestFit="1" customWidth="1"/>
    <col min="2" max="2" width="10.44140625" style="2" bestFit="1" customWidth="1"/>
    <col min="3" max="3" width="11.109375" style="2" customWidth="1"/>
    <col min="4" max="4" width="6.6640625" style="2" bestFit="1" customWidth="1"/>
    <col min="5" max="5" width="4" style="2" bestFit="1" customWidth="1"/>
    <col min="6" max="6" width="3.33203125" style="2" bestFit="1" customWidth="1"/>
    <col min="7" max="7" width="28.77734375" style="2" customWidth="1"/>
    <col min="8" max="8" width="18.44140625" style="2" customWidth="1"/>
    <col min="9" max="9" width="16.109375" style="2" customWidth="1"/>
    <col min="10" max="10" width="14.6640625" style="2" customWidth="1"/>
    <col min="11" max="11" width="16.109375" style="2" customWidth="1"/>
    <col min="12" max="12" width="14.77734375" style="2" customWidth="1"/>
    <col min="13" max="15" width="15.77734375" style="2" bestFit="1" customWidth="1"/>
    <col min="16" max="16" width="8" style="2" customWidth="1"/>
    <col min="17" max="17" width="7.77734375" style="2" customWidth="1"/>
    <col min="18" max="18" width="7.6640625" style="2" customWidth="1"/>
    <col min="19" max="21" width="11.6640625" style="2" bestFit="1" customWidth="1"/>
    <col min="22" max="16384" width="9.109375" style="2"/>
  </cols>
  <sheetData>
    <row r="1" spans="1:252" ht="18.75" customHeight="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1"/>
    </row>
    <row r="2" spans="1:252" ht="15.6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3"/>
    </row>
    <row r="3" spans="1:252" ht="15.6" x14ac:dyDescent="0.3">
      <c r="A3" s="40" t="s">
        <v>82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52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252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252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</row>
    <row r="7" spans="1:252" s="5" customFormat="1" ht="30.75" customHeight="1" x14ac:dyDescent="0.3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  <c r="P7" s="4" t="s">
        <v>17</v>
      </c>
      <c r="Q7" s="4" t="s">
        <v>18</v>
      </c>
      <c r="R7" s="4" t="s">
        <v>19</v>
      </c>
    </row>
    <row r="8" spans="1:252" s="5" customFormat="1" ht="25.5" customHeight="1" x14ac:dyDescent="0.3">
      <c r="A8" s="6" t="s">
        <v>20</v>
      </c>
      <c r="B8" s="6" t="s">
        <v>21</v>
      </c>
      <c r="C8" s="6" t="s">
        <v>22</v>
      </c>
      <c r="D8" s="6" t="s">
        <v>23</v>
      </c>
      <c r="E8" s="6" t="s">
        <v>24</v>
      </c>
      <c r="F8" s="6" t="s">
        <v>25</v>
      </c>
      <c r="G8" s="7" t="s">
        <v>26</v>
      </c>
      <c r="H8" s="8">
        <v>43492903000</v>
      </c>
      <c r="I8" s="8">
        <v>43492903000</v>
      </c>
      <c r="J8" s="8">
        <v>0</v>
      </c>
      <c r="K8" s="8">
        <v>43492903000</v>
      </c>
      <c r="L8" s="8">
        <v>0</v>
      </c>
      <c r="M8" s="8">
        <v>10577726149</v>
      </c>
      <c r="N8" s="8">
        <v>10577726149</v>
      </c>
      <c r="O8" s="8">
        <v>10577726149</v>
      </c>
      <c r="P8" s="9">
        <f>M8/(I8-J8)</f>
        <v>0.24320579725386463</v>
      </c>
      <c r="Q8" s="9">
        <f>N8/(I8-J8)</f>
        <v>0.24320579725386463</v>
      </c>
      <c r="R8" s="9">
        <f>O8/(I8-J8)</f>
        <v>0.24320579725386463</v>
      </c>
      <c r="S8" s="10"/>
    </row>
    <row r="9" spans="1:252" s="5" customFormat="1" ht="10.199999999999999" x14ac:dyDescent="0.3">
      <c r="A9" s="6" t="s">
        <v>20</v>
      </c>
      <c r="B9" s="6" t="s">
        <v>21</v>
      </c>
      <c r="C9" s="6" t="s">
        <v>27</v>
      </c>
      <c r="D9" s="6" t="s">
        <v>23</v>
      </c>
      <c r="E9" s="6" t="s">
        <v>24</v>
      </c>
      <c r="F9" s="6" t="s">
        <v>25</v>
      </c>
      <c r="G9" s="7" t="s">
        <v>28</v>
      </c>
      <c r="H9" s="8">
        <v>15649756000</v>
      </c>
      <c r="I9" s="8">
        <v>15649756000</v>
      </c>
      <c r="J9" s="8">
        <v>0</v>
      </c>
      <c r="K9" s="8">
        <v>15649756000</v>
      </c>
      <c r="L9" s="8">
        <v>0</v>
      </c>
      <c r="M9" s="8">
        <v>2704052186</v>
      </c>
      <c r="N9" s="8">
        <v>2703846086</v>
      </c>
      <c r="O9" s="8">
        <v>2703846086</v>
      </c>
      <c r="P9" s="9">
        <f>M9/(I9-J9)</f>
        <v>0.17278558119372597</v>
      </c>
      <c r="Q9" s="9">
        <f>N9/(I9-J9)</f>
        <v>0.17277241165932555</v>
      </c>
      <c r="R9" s="9">
        <f>O9/(I9-J9)</f>
        <v>0.17277241165932555</v>
      </c>
    </row>
    <row r="10" spans="1:252" s="5" customFormat="1" ht="20.399999999999999" x14ac:dyDescent="0.3">
      <c r="A10" s="6" t="s">
        <v>20</v>
      </c>
      <c r="B10" s="6" t="s">
        <v>21</v>
      </c>
      <c r="C10" s="6" t="s">
        <v>29</v>
      </c>
      <c r="D10" s="6" t="s">
        <v>23</v>
      </c>
      <c r="E10" s="6" t="s">
        <v>24</v>
      </c>
      <c r="F10" s="6" t="s">
        <v>25</v>
      </c>
      <c r="G10" s="7" t="s">
        <v>30</v>
      </c>
      <c r="H10" s="8">
        <v>4046315000</v>
      </c>
      <c r="I10" s="8">
        <v>4046315000</v>
      </c>
      <c r="J10" s="8">
        <v>0</v>
      </c>
      <c r="K10" s="8">
        <v>4046315000</v>
      </c>
      <c r="L10" s="8">
        <v>0</v>
      </c>
      <c r="M10" s="8">
        <v>748072063</v>
      </c>
      <c r="N10" s="8">
        <v>748072063</v>
      </c>
      <c r="O10" s="8">
        <v>748072063</v>
      </c>
      <c r="P10" s="9">
        <f>M10/(I10-J10)</f>
        <v>0.18487736693757159</v>
      </c>
      <c r="Q10" s="9">
        <f>N10/(I10-J10)</f>
        <v>0.18487736693757159</v>
      </c>
      <c r="R10" s="9">
        <f>O10/(I10-J10)</f>
        <v>0.18487736693757159</v>
      </c>
    </row>
    <row r="11" spans="1:252" s="5" customFormat="1" ht="20.399999999999999" x14ac:dyDescent="0.3">
      <c r="A11" s="6" t="s">
        <v>20</v>
      </c>
      <c r="B11" s="6" t="s">
        <v>21</v>
      </c>
      <c r="C11" s="6" t="s">
        <v>31</v>
      </c>
      <c r="D11" s="6" t="s">
        <v>23</v>
      </c>
      <c r="E11" s="6" t="s">
        <v>24</v>
      </c>
      <c r="F11" s="6" t="s">
        <v>25</v>
      </c>
      <c r="G11" s="7" t="s">
        <v>32</v>
      </c>
      <c r="H11" s="8">
        <v>6695061000</v>
      </c>
      <c r="I11" s="8">
        <v>6695061000</v>
      </c>
      <c r="J11" s="8">
        <v>6695061000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9">
        <v>0</v>
      </c>
      <c r="R11" s="9">
        <v>0</v>
      </c>
    </row>
    <row r="12" spans="1:252" s="5" customFormat="1" ht="11.25" customHeight="1" x14ac:dyDescent="0.3">
      <c r="A12" s="42" t="s">
        <v>33</v>
      </c>
      <c r="B12" s="43"/>
      <c r="C12" s="43"/>
      <c r="D12" s="43"/>
      <c r="E12" s="43"/>
      <c r="F12" s="43"/>
      <c r="G12" s="44"/>
      <c r="H12" s="11">
        <f>SUM(H8:H11)</f>
        <v>69884035000</v>
      </c>
      <c r="I12" s="11">
        <f t="shared" ref="I12:O12" si="0">SUM(I8:I11)</f>
        <v>69884035000</v>
      </c>
      <c r="J12" s="11">
        <f t="shared" si="0"/>
        <v>6695061000</v>
      </c>
      <c r="K12" s="11">
        <f t="shared" si="0"/>
        <v>63188974000</v>
      </c>
      <c r="L12" s="11">
        <f t="shared" si="0"/>
        <v>0</v>
      </c>
      <c r="M12" s="11">
        <f t="shared" si="0"/>
        <v>14029850398</v>
      </c>
      <c r="N12" s="11">
        <f t="shared" si="0"/>
        <v>14029644298</v>
      </c>
      <c r="O12" s="11">
        <f t="shared" si="0"/>
        <v>14029644298</v>
      </c>
      <c r="P12" s="12">
        <f>M12/(I12-J12)</f>
        <v>0.22203003957620834</v>
      </c>
      <c r="Q12" s="12">
        <f>N12/(I12-J12)</f>
        <v>0.2220267779312258</v>
      </c>
      <c r="R12" s="12">
        <f>O12/(I12-J12)</f>
        <v>0.2220267779312258</v>
      </c>
      <c r="S12" s="14"/>
    </row>
    <row r="13" spans="1:252" s="5" customFormat="1" ht="16.5" customHeight="1" x14ac:dyDescent="0.3">
      <c r="A13" s="6" t="s">
        <v>20</v>
      </c>
      <c r="B13" s="6" t="s">
        <v>21</v>
      </c>
      <c r="C13" s="6" t="s">
        <v>34</v>
      </c>
      <c r="D13" s="6" t="s">
        <v>23</v>
      </c>
      <c r="E13" s="6" t="s">
        <v>24</v>
      </c>
      <c r="F13" s="6" t="s">
        <v>25</v>
      </c>
      <c r="G13" s="7" t="s">
        <v>35</v>
      </c>
      <c r="H13" s="13">
        <v>22188500000</v>
      </c>
      <c r="I13" s="8">
        <v>22188500000</v>
      </c>
      <c r="J13" s="8">
        <v>0</v>
      </c>
      <c r="K13" s="8">
        <v>20280141072.379997</v>
      </c>
      <c r="L13" s="8">
        <v>1908358927.6199999</v>
      </c>
      <c r="M13" s="8">
        <v>12819184152.379999</v>
      </c>
      <c r="N13" s="8">
        <v>2554126616.96</v>
      </c>
      <c r="O13" s="8">
        <v>2554126616.96</v>
      </c>
      <c r="P13" s="9">
        <f>M13/(I13-J13)</f>
        <v>0.5777400073182053</v>
      </c>
      <c r="Q13" s="9">
        <f>N13/I13</f>
        <v>0.11511037776145301</v>
      </c>
      <c r="R13" s="9">
        <f>O13/I13</f>
        <v>0.11511037776145301</v>
      </c>
      <c r="S13" s="14"/>
    </row>
    <row r="14" spans="1:252" s="5" customFormat="1" ht="15" customHeight="1" x14ac:dyDescent="0.3">
      <c r="A14" s="42" t="s">
        <v>36</v>
      </c>
      <c r="B14" s="43"/>
      <c r="C14" s="43"/>
      <c r="D14" s="43"/>
      <c r="E14" s="43"/>
      <c r="F14" s="43"/>
      <c r="G14" s="44"/>
      <c r="H14" s="11">
        <f t="shared" ref="H14:O14" si="1">SUM(H13:H13)</f>
        <v>22188500000</v>
      </c>
      <c r="I14" s="11">
        <f t="shared" si="1"/>
        <v>22188500000</v>
      </c>
      <c r="J14" s="11">
        <f t="shared" si="1"/>
        <v>0</v>
      </c>
      <c r="K14" s="11">
        <f t="shared" si="1"/>
        <v>20280141072.379997</v>
      </c>
      <c r="L14" s="11">
        <f t="shared" si="1"/>
        <v>1908358927.6199999</v>
      </c>
      <c r="M14" s="11">
        <f t="shared" si="1"/>
        <v>12819184152.379999</v>
      </c>
      <c r="N14" s="11">
        <f t="shared" si="1"/>
        <v>2554126616.96</v>
      </c>
      <c r="O14" s="11">
        <f t="shared" si="1"/>
        <v>2554126616.96</v>
      </c>
      <c r="P14" s="12">
        <f>M14/(I14-J14)</f>
        <v>0.5777400073182053</v>
      </c>
      <c r="Q14" s="12">
        <f>N14/(I14-J14)</f>
        <v>0.11511037776145301</v>
      </c>
      <c r="R14" s="12">
        <f>O14/(I14-J14)</f>
        <v>0.11511037776145301</v>
      </c>
      <c r="T14" s="14"/>
    </row>
    <row r="15" spans="1:252" s="5" customFormat="1" ht="20.399999999999999" x14ac:dyDescent="0.3">
      <c r="A15" s="6" t="s">
        <v>20</v>
      </c>
      <c r="B15" s="6" t="s">
        <v>21</v>
      </c>
      <c r="C15" s="6" t="s">
        <v>37</v>
      </c>
      <c r="D15" s="6" t="s">
        <v>23</v>
      </c>
      <c r="E15" s="6" t="s">
        <v>24</v>
      </c>
      <c r="F15" s="6" t="s">
        <v>25</v>
      </c>
      <c r="G15" s="7" t="s">
        <v>38</v>
      </c>
      <c r="H15" s="13">
        <v>275100000</v>
      </c>
      <c r="I15" s="15">
        <v>275100000</v>
      </c>
      <c r="J15" s="8">
        <v>0</v>
      </c>
      <c r="K15" s="8">
        <v>275100000</v>
      </c>
      <c r="L15" s="8">
        <v>0</v>
      </c>
      <c r="M15" s="8">
        <v>116854660</v>
      </c>
      <c r="N15" s="8">
        <v>116790052</v>
      </c>
      <c r="O15" s="8">
        <v>116790052</v>
      </c>
      <c r="P15" s="9">
        <f>M15/(I15-J15)</f>
        <v>0.42477157397310067</v>
      </c>
      <c r="Q15" s="9">
        <f>N15/(I15-J15)</f>
        <v>0.42453672119229369</v>
      </c>
      <c r="R15" s="9">
        <f>O15/(I15-J15)</f>
        <v>0.42453672119229369</v>
      </c>
    </row>
    <row r="16" spans="1:252" s="5" customFormat="1" ht="16.5" customHeight="1" x14ac:dyDescent="0.3">
      <c r="A16" s="6" t="s">
        <v>20</v>
      </c>
      <c r="B16" s="6" t="s">
        <v>21</v>
      </c>
      <c r="C16" s="38" t="s">
        <v>39</v>
      </c>
      <c r="D16" s="6" t="s">
        <v>23</v>
      </c>
      <c r="E16" s="6" t="s">
        <v>24</v>
      </c>
      <c r="F16" s="6" t="s">
        <v>25</v>
      </c>
      <c r="G16" s="7" t="s">
        <v>40</v>
      </c>
      <c r="H16" s="8">
        <v>106800000</v>
      </c>
      <c r="I16" s="15">
        <v>106800000</v>
      </c>
      <c r="J16" s="8">
        <v>0</v>
      </c>
      <c r="K16" s="8">
        <v>0</v>
      </c>
      <c r="L16" s="8">
        <v>106800000</v>
      </c>
      <c r="M16" s="8">
        <v>0</v>
      </c>
      <c r="N16" s="8">
        <v>0</v>
      </c>
      <c r="O16" s="8">
        <v>0</v>
      </c>
      <c r="P16" s="9">
        <f>M16/I16</f>
        <v>0</v>
      </c>
      <c r="Q16" s="9">
        <f>N16/I16</f>
        <v>0</v>
      </c>
      <c r="R16" s="9">
        <f>O16/I16</f>
        <v>0</v>
      </c>
    </row>
    <row r="17" spans="1:24" s="5" customFormat="1" ht="15" customHeight="1" x14ac:dyDescent="0.3">
      <c r="A17" s="42" t="s">
        <v>41</v>
      </c>
      <c r="B17" s="43"/>
      <c r="C17" s="43"/>
      <c r="D17" s="43"/>
      <c r="E17" s="43"/>
      <c r="F17" s="43"/>
      <c r="G17" s="44"/>
      <c r="H17" s="11">
        <f t="shared" ref="H17:O17" si="2">SUM(H15:H16)</f>
        <v>381900000</v>
      </c>
      <c r="I17" s="11">
        <f t="shared" si="2"/>
        <v>381900000</v>
      </c>
      <c r="J17" s="11">
        <f t="shared" si="2"/>
        <v>0</v>
      </c>
      <c r="K17" s="11">
        <f t="shared" si="2"/>
        <v>275100000</v>
      </c>
      <c r="L17" s="11">
        <f t="shared" si="2"/>
        <v>106800000</v>
      </c>
      <c r="M17" s="11">
        <f t="shared" si="2"/>
        <v>116854660</v>
      </c>
      <c r="N17" s="11">
        <f t="shared" si="2"/>
        <v>116790052</v>
      </c>
      <c r="O17" s="11">
        <f t="shared" si="2"/>
        <v>116790052</v>
      </c>
      <c r="P17" s="12">
        <f>M17/(I17-J17)</f>
        <v>0.30598235140089031</v>
      </c>
      <c r="Q17" s="12">
        <f>N17/(I17-J17)</f>
        <v>0.30581317622414245</v>
      </c>
      <c r="R17" s="12">
        <f>O17/(I17-J17)</f>
        <v>0.30581317622414245</v>
      </c>
      <c r="T17" s="16"/>
    </row>
    <row r="18" spans="1:24" s="5" customFormat="1" ht="10.199999999999999" x14ac:dyDescent="0.3">
      <c r="A18" s="6" t="s">
        <v>20</v>
      </c>
      <c r="B18" s="6" t="s">
        <v>21</v>
      </c>
      <c r="C18" s="6" t="s">
        <v>42</v>
      </c>
      <c r="D18" s="6" t="s">
        <v>23</v>
      </c>
      <c r="E18" s="6" t="s">
        <v>24</v>
      </c>
      <c r="F18" s="6" t="s">
        <v>25</v>
      </c>
      <c r="G18" s="7" t="s">
        <v>43</v>
      </c>
      <c r="H18" s="13">
        <v>28063000</v>
      </c>
      <c r="I18" s="15">
        <v>28063000</v>
      </c>
      <c r="J18" s="8">
        <v>0</v>
      </c>
      <c r="K18" s="8">
        <v>300000</v>
      </c>
      <c r="L18" s="8">
        <v>27763000</v>
      </c>
      <c r="M18" s="8">
        <v>300000</v>
      </c>
      <c r="N18" s="8">
        <v>300000</v>
      </c>
      <c r="O18" s="8">
        <v>300000</v>
      </c>
      <c r="P18" s="9">
        <f>M18/(I18-J18)</f>
        <v>1.0690232690731568E-2</v>
      </c>
      <c r="Q18" s="9">
        <f>N18/(I18-J18)</f>
        <v>1.0690232690731568E-2</v>
      </c>
      <c r="R18" s="9">
        <f>O18/(I18-J18)</f>
        <v>1.0690232690731568E-2</v>
      </c>
    </row>
    <row r="19" spans="1:24" s="5" customFormat="1" ht="16.5" customHeight="1" x14ac:dyDescent="0.3">
      <c r="A19" s="6" t="s">
        <v>20</v>
      </c>
      <c r="B19" s="6" t="s">
        <v>21</v>
      </c>
      <c r="C19" s="6" t="s">
        <v>44</v>
      </c>
      <c r="D19" s="6" t="s">
        <v>23</v>
      </c>
      <c r="E19" s="6" t="s">
        <v>24</v>
      </c>
      <c r="F19" s="6" t="s">
        <v>25</v>
      </c>
      <c r="G19" s="7" t="s">
        <v>45</v>
      </c>
      <c r="H19" s="8">
        <v>160300000</v>
      </c>
      <c r="I19" s="15">
        <v>160300000</v>
      </c>
      <c r="J19" s="8">
        <v>0</v>
      </c>
      <c r="K19" s="8">
        <v>0</v>
      </c>
      <c r="L19" s="8">
        <v>160300000</v>
      </c>
      <c r="M19" s="8">
        <v>0</v>
      </c>
      <c r="N19" s="8">
        <v>0</v>
      </c>
      <c r="O19" s="8">
        <v>0</v>
      </c>
      <c r="P19" s="9">
        <f>M19/I19</f>
        <v>0</v>
      </c>
      <c r="Q19" s="9">
        <f>N19/I19</f>
        <v>0</v>
      </c>
      <c r="R19" s="9">
        <f>O19/I19</f>
        <v>0</v>
      </c>
    </row>
    <row r="20" spans="1:24" s="5" customFormat="1" ht="16.5" customHeight="1" x14ac:dyDescent="0.3">
      <c r="A20" s="42" t="s">
        <v>46</v>
      </c>
      <c r="B20" s="43"/>
      <c r="C20" s="43"/>
      <c r="D20" s="43"/>
      <c r="E20" s="43"/>
      <c r="F20" s="43"/>
      <c r="G20" s="44"/>
      <c r="H20" s="11">
        <f>SUM(H18:H19)</f>
        <v>188363000</v>
      </c>
      <c r="I20" s="11">
        <f t="shared" ref="I20:O20" si="3">SUM(I18:I19)</f>
        <v>188363000</v>
      </c>
      <c r="J20" s="11">
        <f t="shared" si="3"/>
        <v>0</v>
      </c>
      <c r="K20" s="11">
        <f t="shared" si="3"/>
        <v>300000</v>
      </c>
      <c r="L20" s="11">
        <f t="shared" si="3"/>
        <v>188063000</v>
      </c>
      <c r="M20" s="11">
        <f t="shared" si="3"/>
        <v>300000</v>
      </c>
      <c r="N20" s="11">
        <f t="shared" si="3"/>
        <v>300000</v>
      </c>
      <c r="O20" s="11">
        <f t="shared" si="3"/>
        <v>300000</v>
      </c>
      <c r="P20" s="12">
        <f>M20/(I20-J20)</f>
        <v>1.5926694733042052E-3</v>
      </c>
      <c r="Q20" s="12">
        <f>N20/(I20-J20)</f>
        <v>1.5926694733042052E-3</v>
      </c>
      <c r="R20" s="12">
        <f>O20/(I20-J20)</f>
        <v>1.5926694733042052E-3</v>
      </c>
    </row>
    <row r="21" spans="1:24" s="5" customFormat="1" ht="16.5" customHeight="1" x14ac:dyDescent="0.3">
      <c r="A21" s="46" t="s">
        <v>47</v>
      </c>
      <c r="B21" s="47"/>
      <c r="C21" s="47"/>
      <c r="D21" s="47"/>
      <c r="E21" s="47"/>
      <c r="F21" s="47"/>
      <c r="G21" s="48"/>
      <c r="H21" s="17">
        <f t="shared" ref="H21:O21" si="4">+H20+H17+H14+H12</f>
        <v>92642798000</v>
      </c>
      <c r="I21" s="17">
        <f t="shared" si="4"/>
        <v>92642798000</v>
      </c>
      <c r="J21" s="17">
        <f t="shared" si="4"/>
        <v>6695061000</v>
      </c>
      <c r="K21" s="17">
        <f>+K20+K17+K14+K12</f>
        <v>83744515072.380005</v>
      </c>
      <c r="L21" s="17">
        <f t="shared" si="4"/>
        <v>2203221927.6199999</v>
      </c>
      <c r="M21" s="17">
        <f t="shared" si="4"/>
        <v>26966189210.379997</v>
      </c>
      <c r="N21" s="17">
        <f t="shared" si="4"/>
        <v>16700860966.959999</v>
      </c>
      <c r="O21" s="17">
        <f t="shared" si="4"/>
        <v>16700860966.959999</v>
      </c>
      <c r="P21" s="18">
        <f>M21/(I21-J21)</f>
        <v>0.31375100906240261</v>
      </c>
      <c r="Q21" s="18">
        <f>N21/(I21-J21)</f>
        <v>0.19431414426839416</v>
      </c>
      <c r="R21" s="18">
        <f>O21/(I21-J21)</f>
        <v>0.19431414426839416</v>
      </c>
      <c r="S21" s="32"/>
    </row>
    <row r="22" spans="1:24" s="5" customFormat="1" ht="66" customHeight="1" x14ac:dyDescent="0.3">
      <c r="A22" s="6" t="s">
        <v>20</v>
      </c>
      <c r="B22" s="6" t="s">
        <v>21</v>
      </c>
      <c r="C22" s="6" t="s">
        <v>75</v>
      </c>
      <c r="D22" s="6" t="s">
        <v>23</v>
      </c>
      <c r="E22" s="6" t="s">
        <v>24</v>
      </c>
      <c r="F22" s="6" t="s">
        <v>48</v>
      </c>
      <c r="G22" s="7" t="s">
        <v>77</v>
      </c>
      <c r="H22" s="13">
        <v>20000000000</v>
      </c>
      <c r="I22" s="8">
        <v>20000000000</v>
      </c>
      <c r="J22" s="8">
        <v>0</v>
      </c>
      <c r="K22" s="8">
        <v>19361810186</v>
      </c>
      <c r="L22" s="8">
        <v>638189814</v>
      </c>
      <c r="M22" s="8">
        <v>19005197576</v>
      </c>
      <c r="N22" s="8">
        <v>2560650885</v>
      </c>
      <c r="O22" s="8">
        <v>2560650885</v>
      </c>
      <c r="P22" s="9">
        <f t="shared" ref="P22:P23" si="5">M22/(I22-J22)</f>
        <v>0.95025987879999996</v>
      </c>
      <c r="Q22" s="9">
        <f t="shared" ref="Q22:Q23" si="6">N22/(I22-J22)</f>
        <v>0.12803254424999999</v>
      </c>
      <c r="R22" s="9">
        <f t="shared" ref="R22:R23" si="7">O22/(I22-J22)</f>
        <v>0.12803254424999999</v>
      </c>
    </row>
    <row r="23" spans="1:24" s="5" customFormat="1" ht="63" customHeight="1" x14ac:dyDescent="0.3">
      <c r="A23" s="6" t="s">
        <v>20</v>
      </c>
      <c r="B23" s="6" t="s">
        <v>21</v>
      </c>
      <c r="C23" s="6" t="s">
        <v>76</v>
      </c>
      <c r="D23" s="6" t="s">
        <v>23</v>
      </c>
      <c r="E23" s="6" t="s">
        <v>24</v>
      </c>
      <c r="F23" s="6" t="s">
        <v>48</v>
      </c>
      <c r="G23" s="7" t="s">
        <v>78</v>
      </c>
      <c r="H23" s="13">
        <v>13653134329</v>
      </c>
      <c r="I23" s="8">
        <v>13653134329</v>
      </c>
      <c r="J23" s="8">
        <v>0</v>
      </c>
      <c r="K23" s="8">
        <v>13403055532</v>
      </c>
      <c r="L23" s="8">
        <v>250078797</v>
      </c>
      <c r="M23" s="8">
        <v>12727823135</v>
      </c>
      <c r="N23" s="8">
        <v>1728309996</v>
      </c>
      <c r="O23" s="8">
        <v>1728309996</v>
      </c>
      <c r="P23" s="9">
        <f t="shared" si="5"/>
        <v>0.93222719620984107</v>
      </c>
      <c r="Q23" s="9">
        <f t="shared" si="6"/>
        <v>0.1265870498563085</v>
      </c>
      <c r="R23" s="9">
        <f t="shared" si="7"/>
        <v>0.1265870498563085</v>
      </c>
    </row>
    <row r="24" spans="1:24" s="5" customFormat="1" ht="15" customHeight="1" x14ac:dyDescent="0.3">
      <c r="A24" s="42" t="s">
        <v>51</v>
      </c>
      <c r="B24" s="43"/>
      <c r="C24" s="43"/>
      <c r="D24" s="43"/>
      <c r="E24" s="43"/>
      <c r="F24" s="43"/>
      <c r="G24" s="44"/>
      <c r="H24" s="11">
        <f t="shared" ref="H24:O24" si="8">SUM(H22:H23)</f>
        <v>33653134329</v>
      </c>
      <c r="I24" s="11">
        <f t="shared" si="8"/>
        <v>33653134329</v>
      </c>
      <c r="J24" s="11">
        <f t="shared" si="8"/>
        <v>0</v>
      </c>
      <c r="K24" s="11">
        <f t="shared" si="8"/>
        <v>32764865718</v>
      </c>
      <c r="L24" s="11">
        <f t="shared" si="8"/>
        <v>888268611</v>
      </c>
      <c r="M24" s="11">
        <f t="shared" si="8"/>
        <v>31733020711</v>
      </c>
      <c r="N24" s="11">
        <f t="shared" si="8"/>
        <v>4288960881</v>
      </c>
      <c r="O24" s="11">
        <f t="shared" si="8"/>
        <v>4288960881</v>
      </c>
      <c r="P24" s="12">
        <f t="shared" ref="P24:P30" si="9">M24/(I24-J24)</f>
        <v>0.94294398853822736</v>
      </c>
      <c r="Q24" s="12">
        <f t="shared" ref="Q24:Q30" si="10">N24/(I24-J24)</f>
        <v>0.12744610469474349</v>
      </c>
      <c r="R24" s="12">
        <f t="shared" ref="R24:R30" si="11">O24/(I24-J24)</f>
        <v>0.12744610469474349</v>
      </c>
      <c r="S24" s="14"/>
      <c r="T24" s="14"/>
      <c r="U24" s="14"/>
      <c r="V24" s="19"/>
      <c r="W24" s="19"/>
      <c r="X24" s="19"/>
    </row>
    <row r="25" spans="1:24" s="5" customFormat="1" ht="40.799999999999997" x14ac:dyDescent="0.3">
      <c r="A25" s="6" t="s">
        <v>52</v>
      </c>
      <c r="B25" s="6" t="s">
        <v>53</v>
      </c>
      <c r="C25" s="6" t="s">
        <v>79</v>
      </c>
      <c r="D25" s="6" t="s">
        <v>55</v>
      </c>
      <c r="E25" s="6" t="s">
        <v>56</v>
      </c>
      <c r="F25" s="6" t="s">
        <v>48</v>
      </c>
      <c r="G25" s="7" t="s">
        <v>77</v>
      </c>
      <c r="H25" s="13">
        <v>39299182363</v>
      </c>
      <c r="I25" s="8">
        <v>39299182363</v>
      </c>
      <c r="J25" s="8">
        <v>0</v>
      </c>
      <c r="K25" s="8">
        <v>35118180151</v>
      </c>
      <c r="L25" s="8">
        <v>4181002212</v>
      </c>
      <c r="M25" s="8">
        <v>32569247935</v>
      </c>
      <c r="N25" s="8">
        <v>3606905460</v>
      </c>
      <c r="O25" s="8">
        <v>3592458884</v>
      </c>
      <c r="P25" s="9">
        <f t="shared" si="9"/>
        <v>0.8287512863286387</v>
      </c>
      <c r="Q25" s="9">
        <f t="shared" si="10"/>
        <v>9.1780674383594427E-2</v>
      </c>
      <c r="R25" s="9">
        <f t="shared" si="11"/>
        <v>9.1413069381878126E-2</v>
      </c>
    </row>
    <row r="26" spans="1:24" s="5" customFormat="1" ht="40.799999999999997" x14ac:dyDescent="0.3">
      <c r="A26" s="6" t="s">
        <v>52</v>
      </c>
      <c r="B26" s="6" t="s">
        <v>53</v>
      </c>
      <c r="C26" s="6" t="s">
        <v>79</v>
      </c>
      <c r="D26" s="6" t="s">
        <v>55</v>
      </c>
      <c r="E26" s="6" t="s">
        <v>58</v>
      </c>
      <c r="F26" s="6" t="s">
        <v>48</v>
      </c>
      <c r="G26" s="7" t="s">
        <v>77</v>
      </c>
      <c r="H26" s="13">
        <v>31679120000</v>
      </c>
      <c r="I26" s="8">
        <v>31679120000</v>
      </c>
      <c r="J26" s="8">
        <v>0</v>
      </c>
      <c r="K26" s="8">
        <v>31676986667</v>
      </c>
      <c r="L26" s="8">
        <v>2133333</v>
      </c>
      <c r="M26" s="8">
        <v>26473465024</v>
      </c>
      <c r="N26" s="8">
        <v>1654612224</v>
      </c>
      <c r="O26" s="8">
        <v>1651801044</v>
      </c>
      <c r="P26" s="9">
        <f t="shared" si="9"/>
        <v>0.83567551825934561</v>
      </c>
      <c r="Q26" s="9">
        <f t="shared" si="10"/>
        <v>5.2230372055789426E-2</v>
      </c>
      <c r="R26" s="9">
        <f t="shared" si="11"/>
        <v>5.2141632848387201E-2</v>
      </c>
    </row>
    <row r="27" spans="1:24" s="5" customFormat="1" ht="51" x14ac:dyDescent="0.3">
      <c r="A27" s="6" t="s">
        <v>52</v>
      </c>
      <c r="B27" s="6" t="s">
        <v>53</v>
      </c>
      <c r="C27" s="6" t="s">
        <v>80</v>
      </c>
      <c r="D27" s="6" t="s">
        <v>55</v>
      </c>
      <c r="E27" s="6" t="s">
        <v>56</v>
      </c>
      <c r="F27" s="6" t="s">
        <v>48</v>
      </c>
      <c r="G27" s="7" t="s">
        <v>78</v>
      </c>
      <c r="H27" s="13">
        <v>24570915637</v>
      </c>
      <c r="I27" s="8">
        <v>24570915637</v>
      </c>
      <c r="J27" s="8">
        <v>0</v>
      </c>
      <c r="K27" s="8">
        <v>11183735993.84</v>
      </c>
      <c r="L27" s="8">
        <v>13387179643.16</v>
      </c>
      <c r="M27" s="8">
        <v>4640421866.8400002</v>
      </c>
      <c r="N27" s="8">
        <v>375989269.19999999</v>
      </c>
      <c r="O27" s="8">
        <v>375989269.19999999</v>
      </c>
      <c r="P27" s="9">
        <f t="shared" si="9"/>
        <v>0.18885832076409242</v>
      </c>
      <c r="Q27" s="9">
        <f t="shared" si="10"/>
        <v>1.530220830003658E-2</v>
      </c>
      <c r="R27" s="9">
        <f t="shared" si="11"/>
        <v>1.530220830003658E-2</v>
      </c>
    </row>
    <row r="28" spans="1:24" s="5" customFormat="1" ht="11.25" customHeight="1" x14ac:dyDescent="0.3">
      <c r="A28" s="42" t="s">
        <v>60</v>
      </c>
      <c r="B28" s="43"/>
      <c r="C28" s="43"/>
      <c r="D28" s="43"/>
      <c r="E28" s="43"/>
      <c r="F28" s="43"/>
      <c r="G28" s="44"/>
      <c r="H28" s="11">
        <f t="shared" ref="H28:O28" si="12">SUM(H25:H27)</f>
        <v>95549218000</v>
      </c>
      <c r="I28" s="11">
        <f t="shared" si="12"/>
        <v>95549218000</v>
      </c>
      <c r="J28" s="11">
        <f t="shared" si="12"/>
        <v>0</v>
      </c>
      <c r="K28" s="11">
        <f t="shared" si="12"/>
        <v>77978902811.839996</v>
      </c>
      <c r="L28" s="11">
        <f t="shared" si="12"/>
        <v>17570315188.16</v>
      </c>
      <c r="M28" s="11">
        <f t="shared" si="12"/>
        <v>63683134825.839996</v>
      </c>
      <c r="N28" s="11">
        <f t="shared" si="12"/>
        <v>5637506953.1999998</v>
      </c>
      <c r="O28" s="11">
        <f t="shared" si="12"/>
        <v>5620249197.1999998</v>
      </c>
      <c r="P28" s="12">
        <f t="shared" si="9"/>
        <v>0.66649561512727395</v>
      </c>
      <c r="Q28" s="12">
        <f t="shared" si="10"/>
        <v>5.9001078932953692E-2</v>
      </c>
      <c r="R28" s="12">
        <f t="shared" si="11"/>
        <v>5.8820462530630023E-2</v>
      </c>
      <c r="S28" s="14"/>
    </row>
    <row r="29" spans="1:24" s="5" customFormat="1" ht="11.25" customHeight="1" x14ac:dyDescent="0.3">
      <c r="A29" s="46" t="s">
        <v>61</v>
      </c>
      <c r="B29" s="47"/>
      <c r="C29" s="47"/>
      <c r="D29" s="47"/>
      <c r="E29" s="47"/>
      <c r="F29" s="47"/>
      <c r="G29" s="48"/>
      <c r="H29" s="17">
        <f t="shared" ref="H29:O29" si="13">+H28+H24</f>
        <v>129202352329</v>
      </c>
      <c r="I29" s="17">
        <f t="shared" si="13"/>
        <v>129202352329</v>
      </c>
      <c r="J29" s="17">
        <f t="shared" si="13"/>
        <v>0</v>
      </c>
      <c r="K29" s="17">
        <f t="shared" si="13"/>
        <v>110743768529.84</v>
      </c>
      <c r="L29" s="17">
        <f t="shared" si="13"/>
        <v>18458583799.16</v>
      </c>
      <c r="M29" s="17">
        <f t="shared" si="13"/>
        <v>95416155536.839996</v>
      </c>
      <c r="N29" s="17">
        <f t="shared" si="13"/>
        <v>9926467834.2000008</v>
      </c>
      <c r="O29" s="17">
        <f t="shared" si="13"/>
        <v>9909210078.2000008</v>
      </c>
      <c r="P29" s="18">
        <f t="shared" si="9"/>
        <v>0.73850168992181309</v>
      </c>
      <c r="Q29" s="18">
        <f t="shared" si="10"/>
        <v>7.6828847581066562E-2</v>
      </c>
      <c r="R29" s="18">
        <f t="shared" si="11"/>
        <v>7.6695276050139205E-2</v>
      </c>
      <c r="S29" s="33"/>
    </row>
    <row r="30" spans="1:24" s="5" customFormat="1" ht="11.25" customHeight="1" x14ac:dyDescent="0.3">
      <c r="A30" s="50" t="s">
        <v>62</v>
      </c>
      <c r="B30" s="51"/>
      <c r="C30" s="51"/>
      <c r="D30" s="51"/>
      <c r="E30" s="51"/>
      <c r="F30" s="51"/>
      <c r="G30" s="52"/>
      <c r="H30" s="20">
        <f>+H29+H21</f>
        <v>221845150329</v>
      </c>
      <c r="I30" s="20">
        <f t="shared" ref="I30:O30" si="14">+I29+I21</f>
        <v>221845150329</v>
      </c>
      <c r="J30" s="20">
        <f t="shared" si="14"/>
        <v>6695061000</v>
      </c>
      <c r="K30" s="20">
        <f t="shared" si="14"/>
        <v>194488283602.22</v>
      </c>
      <c r="L30" s="20">
        <f t="shared" si="14"/>
        <v>20661805726.779999</v>
      </c>
      <c r="M30" s="20">
        <f t="shared" si="14"/>
        <v>122382344747.22</v>
      </c>
      <c r="N30" s="20">
        <f t="shared" si="14"/>
        <v>26627328801.16</v>
      </c>
      <c r="O30" s="20">
        <f t="shared" si="14"/>
        <v>26610071045.16</v>
      </c>
      <c r="P30" s="21">
        <f t="shared" si="9"/>
        <v>0.56882311845140443</v>
      </c>
      <c r="Q30" s="21">
        <f t="shared" si="10"/>
        <v>0.12376164418152957</v>
      </c>
      <c r="R30" s="21">
        <f t="shared" si="11"/>
        <v>0.1236814315446033</v>
      </c>
    </row>
    <row r="31" spans="1:24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3"/>
      <c r="N31" s="22"/>
      <c r="O31" s="23"/>
      <c r="P31" s="22"/>
      <c r="Q31" s="22"/>
      <c r="R31" s="22"/>
    </row>
    <row r="32" spans="1:24" ht="18.75" customHeight="1" x14ac:dyDescent="0.3">
      <c r="A32" s="39" t="s">
        <v>0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1"/>
    </row>
    <row r="33" spans="1:19" ht="15.6" x14ac:dyDescent="0.3">
      <c r="A33" s="39" t="s">
        <v>63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  <row r="34" spans="1:19" ht="6" customHeight="1" x14ac:dyDescent="0.3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9" ht="20.399999999999999" x14ac:dyDescent="0.3">
      <c r="A35" s="4" t="s">
        <v>2</v>
      </c>
      <c r="B35" s="4" t="s">
        <v>3</v>
      </c>
      <c r="C35" s="4" t="s">
        <v>4</v>
      </c>
      <c r="D35" s="4" t="s">
        <v>5</v>
      </c>
      <c r="E35" s="4" t="s">
        <v>6</v>
      </c>
      <c r="F35" s="4" t="s">
        <v>7</v>
      </c>
      <c r="G35" s="4" t="s">
        <v>8</v>
      </c>
      <c r="H35" s="4" t="s">
        <v>9</v>
      </c>
      <c r="I35" s="4" t="s">
        <v>10</v>
      </c>
      <c r="J35" s="4" t="s">
        <v>11</v>
      </c>
      <c r="K35" s="4" t="s">
        <v>12</v>
      </c>
      <c r="L35" s="4" t="s">
        <v>13</v>
      </c>
      <c r="M35" s="4" t="s">
        <v>14</v>
      </c>
      <c r="N35" s="4" t="s">
        <v>15</v>
      </c>
      <c r="O35" s="4" t="s">
        <v>16</v>
      </c>
      <c r="P35" s="4" t="s">
        <v>17</v>
      </c>
      <c r="Q35" s="4" t="s">
        <v>18</v>
      </c>
      <c r="R35" s="4" t="s">
        <v>19</v>
      </c>
    </row>
    <row r="36" spans="1:19" x14ac:dyDescent="0.3">
      <c r="A36" s="6" t="s">
        <v>64</v>
      </c>
      <c r="B36" s="6" t="s">
        <v>21</v>
      </c>
      <c r="C36" s="6" t="s">
        <v>65</v>
      </c>
      <c r="D36" s="6" t="s">
        <v>23</v>
      </c>
      <c r="E36" s="6" t="s">
        <v>24</v>
      </c>
      <c r="F36" s="6" t="s">
        <v>48</v>
      </c>
      <c r="G36" s="7" t="s">
        <v>66</v>
      </c>
      <c r="H36" s="8">
        <v>27014021956.459999</v>
      </c>
      <c r="I36" s="8">
        <v>27014021956.459999</v>
      </c>
      <c r="J36" s="8">
        <v>0</v>
      </c>
      <c r="K36" s="8">
        <v>25819958964.639999</v>
      </c>
      <c r="L36" s="8">
        <v>1194062991.8199999</v>
      </c>
      <c r="M36" s="8">
        <v>25152583696.290001</v>
      </c>
      <c r="N36" s="8">
        <v>11546994786.290001</v>
      </c>
      <c r="O36" s="8">
        <v>11546111539.290001</v>
      </c>
      <c r="P36" s="9">
        <f>M36/I36</f>
        <v>0.93109362748093627</v>
      </c>
      <c r="Q36" s="9">
        <f>N36/I36</f>
        <v>0.42744448808477814</v>
      </c>
      <c r="R36" s="9">
        <f>O36/I36</f>
        <v>0.42741179221292969</v>
      </c>
    </row>
    <row r="37" spans="1:19" s="5" customFormat="1" ht="15" customHeight="1" x14ac:dyDescent="0.3">
      <c r="A37" s="42" t="s">
        <v>36</v>
      </c>
      <c r="B37" s="43"/>
      <c r="C37" s="43"/>
      <c r="D37" s="43"/>
      <c r="E37" s="43"/>
      <c r="F37" s="43"/>
      <c r="G37" s="44"/>
      <c r="H37" s="11">
        <f t="shared" ref="H37:O37" si="15">SUM(H36:H36)</f>
        <v>27014021956.459999</v>
      </c>
      <c r="I37" s="11">
        <f t="shared" si="15"/>
        <v>27014021956.459999</v>
      </c>
      <c r="J37" s="11">
        <f t="shared" si="15"/>
        <v>0</v>
      </c>
      <c r="K37" s="11">
        <f t="shared" si="15"/>
        <v>25819958964.639999</v>
      </c>
      <c r="L37" s="11">
        <f t="shared" si="15"/>
        <v>1194062991.8199999</v>
      </c>
      <c r="M37" s="11">
        <f t="shared" si="15"/>
        <v>25152583696.290001</v>
      </c>
      <c r="N37" s="11">
        <f t="shared" si="15"/>
        <v>11546994786.290001</v>
      </c>
      <c r="O37" s="11">
        <f t="shared" si="15"/>
        <v>11546111539.290001</v>
      </c>
      <c r="P37" s="12">
        <f>M37/I37</f>
        <v>0.93109362748093627</v>
      </c>
      <c r="Q37" s="12">
        <f>N37/I37</f>
        <v>0.42744448808477814</v>
      </c>
      <c r="R37" s="12">
        <f>O37/I37</f>
        <v>0.42741179221292969</v>
      </c>
    </row>
    <row r="38" spans="1:19" s="5" customFormat="1" ht="16.5" customHeight="1" x14ac:dyDescent="0.3">
      <c r="A38" s="46" t="s">
        <v>67</v>
      </c>
      <c r="B38" s="47"/>
      <c r="C38" s="47"/>
      <c r="D38" s="47"/>
      <c r="E38" s="47"/>
      <c r="F38" s="47"/>
      <c r="G38" s="48"/>
      <c r="H38" s="17">
        <f>+H37</f>
        <v>27014021956.459999</v>
      </c>
      <c r="I38" s="17">
        <f t="shared" ref="I38:O38" si="16">+I37</f>
        <v>27014021956.459999</v>
      </c>
      <c r="J38" s="17">
        <f t="shared" si="16"/>
        <v>0</v>
      </c>
      <c r="K38" s="17">
        <f t="shared" si="16"/>
        <v>25819958964.639999</v>
      </c>
      <c r="L38" s="17">
        <f t="shared" si="16"/>
        <v>1194062991.8199999</v>
      </c>
      <c r="M38" s="17">
        <f t="shared" si="16"/>
        <v>25152583696.290001</v>
      </c>
      <c r="N38" s="17">
        <f t="shared" si="16"/>
        <v>11546994786.290001</v>
      </c>
      <c r="O38" s="17">
        <f t="shared" si="16"/>
        <v>11546111539.290001</v>
      </c>
      <c r="P38" s="18">
        <f>M38/I38</f>
        <v>0.93109362748093627</v>
      </c>
      <c r="Q38" s="18">
        <f>N38/I38</f>
        <v>0.42744448808477814</v>
      </c>
      <c r="R38" s="18">
        <f>O38/I38</f>
        <v>0.42741179221292969</v>
      </c>
      <c r="S38" s="33"/>
    </row>
    <row r="39" spans="1:19" s="5" customFormat="1" ht="16.5" customHeight="1" x14ac:dyDescent="0.3">
      <c r="A39" s="54" t="s">
        <v>68</v>
      </c>
      <c r="B39" s="54"/>
      <c r="C39" s="54"/>
      <c r="D39" s="54"/>
      <c r="E39" s="54"/>
      <c r="F39" s="54"/>
      <c r="G39" s="54"/>
      <c r="H39" s="37"/>
      <c r="I39" s="37">
        <f>+I30+I38</f>
        <v>248859172285.45999</v>
      </c>
      <c r="J39" s="37">
        <f t="shared" ref="J39:O39" si="17">+J30+J38</f>
        <v>6695061000</v>
      </c>
      <c r="K39" s="37">
        <f t="shared" si="17"/>
        <v>220308242566.85999</v>
      </c>
      <c r="L39" s="37">
        <f t="shared" si="17"/>
        <v>21855868718.599998</v>
      </c>
      <c r="M39" s="37">
        <f t="shared" si="17"/>
        <v>147534928443.51001</v>
      </c>
      <c r="N39" s="37">
        <f t="shared" si="17"/>
        <v>38174323587.449997</v>
      </c>
      <c r="O39" s="37">
        <f t="shared" si="17"/>
        <v>38156182584.449997</v>
      </c>
      <c r="P39" s="21">
        <f t="shared" ref="P39" si="18">M39/(I39-J39)</f>
        <v>0.6092353142683381</v>
      </c>
      <c r="Q39" s="21">
        <f t="shared" ref="Q39" si="19">N39/(I39-J39)</f>
        <v>0.15763823708150787</v>
      </c>
      <c r="R39" s="21">
        <f t="shared" ref="R39" si="20">O39/(I39-J39)</f>
        <v>0.15756332506046683</v>
      </c>
      <c r="S39" s="33"/>
    </row>
    <row r="40" spans="1:19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9"/>
      <c r="N40" s="22"/>
      <c r="O40" s="30"/>
      <c r="P40" s="22"/>
      <c r="Q40" s="22"/>
      <c r="R40" s="22"/>
    </row>
    <row r="41" spans="1:19" x14ac:dyDescent="0.3">
      <c r="A41" s="53" t="s">
        <v>69</v>
      </c>
      <c r="B41" s="53"/>
      <c r="C41" s="53"/>
      <c r="D41" s="53"/>
      <c r="E41" s="53"/>
      <c r="F41" s="53"/>
      <c r="G41" s="22"/>
      <c r="H41" s="23"/>
      <c r="I41" s="30"/>
      <c r="J41" s="22"/>
      <c r="K41" s="25"/>
      <c r="L41" s="22"/>
      <c r="M41" s="29"/>
      <c r="N41" s="23"/>
      <c r="O41" s="22"/>
      <c r="P41" s="22"/>
      <c r="Q41" s="22"/>
      <c r="R41" s="22"/>
    </row>
    <row r="42" spans="1:19" x14ac:dyDescent="0.3">
      <c r="A42" s="53" t="s">
        <v>70</v>
      </c>
      <c r="B42" s="53"/>
      <c r="C42" s="53"/>
      <c r="D42" s="53"/>
      <c r="E42" s="53"/>
      <c r="F42" s="26"/>
      <c r="G42" s="22"/>
      <c r="H42" s="23"/>
      <c r="I42" s="22"/>
      <c r="J42" s="27"/>
      <c r="K42" s="22"/>
      <c r="L42" s="23"/>
      <c r="M42" s="22"/>
      <c r="N42" s="22"/>
      <c r="O42" s="22"/>
      <c r="P42" s="22"/>
      <c r="Q42" s="22"/>
      <c r="R42" s="22"/>
    </row>
    <row r="43" spans="1:19" x14ac:dyDescent="0.3">
      <c r="A43" s="53" t="s">
        <v>71</v>
      </c>
      <c r="B43" s="53"/>
      <c r="C43" s="53"/>
      <c r="D43" s="53"/>
      <c r="E43" s="53"/>
      <c r="F43" s="53"/>
      <c r="G43" s="22"/>
      <c r="H43" s="22"/>
      <c r="I43" s="22"/>
      <c r="J43" s="22"/>
      <c r="K43" s="22"/>
      <c r="L43" s="22"/>
      <c r="M43" s="22"/>
      <c r="N43" s="23"/>
      <c r="O43" s="22"/>
      <c r="P43" s="22"/>
      <c r="Q43" s="22"/>
      <c r="R43" s="22"/>
    </row>
    <row r="44" spans="1:19" x14ac:dyDescent="0.3">
      <c r="A44" s="53" t="s">
        <v>72</v>
      </c>
      <c r="B44" s="53"/>
      <c r="C44" s="53"/>
      <c r="D44" s="53"/>
      <c r="E44" s="53"/>
      <c r="F44" s="53"/>
      <c r="G44" s="22"/>
      <c r="H44" s="22"/>
      <c r="I44" s="22"/>
      <c r="J44" s="22"/>
      <c r="K44" s="22"/>
      <c r="L44" s="22"/>
      <c r="M44" s="22"/>
      <c r="N44" s="23"/>
      <c r="O44" s="22"/>
      <c r="P44" s="22"/>
      <c r="Q44" s="22"/>
      <c r="R44" s="22"/>
    </row>
    <row r="45" spans="1:19" ht="36" customHeight="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53" spans="11:11" x14ac:dyDescent="0.3">
      <c r="K53" s="28"/>
    </row>
  </sheetData>
  <mergeCells count="37">
    <mergeCell ref="A45:L45"/>
    <mergeCell ref="A28:G28"/>
    <mergeCell ref="A29:G29"/>
    <mergeCell ref="A30:G30"/>
    <mergeCell ref="A32:R32"/>
    <mergeCell ref="A33:R33"/>
    <mergeCell ref="A37:G37"/>
    <mergeCell ref="A38:G38"/>
    <mergeCell ref="A41:F41"/>
    <mergeCell ref="A42:E42"/>
    <mergeCell ref="A43:F43"/>
    <mergeCell ref="A44:F44"/>
    <mergeCell ref="A39:G39"/>
    <mergeCell ref="A24:G24"/>
    <mergeCell ref="EG6:EZ6"/>
    <mergeCell ref="FA6:FT6"/>
    <mergeCell ref="FU6:GN6"/>
    <mergeCell ref="GO6:HH6"/>
    <mergeCell ref="A6:R6"/>
    <mergeCell ref="A12:G12"/>
    <mergeCell ref="A14:G14"/>
    <mergeCell ref="A17:G17"/>
    <mergeCell ref="A20:G20"/>
    <mergeCell ref="A21:G21"/>
    <mergeCell ref="HI6:IB6"/>
    <mergeCell ref="IC6:IR6"/>
    <mergeCell ref="S6:AJ6"/>
    <mergeCell ref="AK6:BD6"/>
    <mergeCell ref="BE6:BX6"/>
    <mergeCell ref="BY6:CR6"/>
    <mergeCell ref="CS6:DL6"/>
    <mergeCell ref="DM6:EF6"/>
    <mergeCell ref="A1:R1"/>
    <mergeCell ref="A2:R2"/>
    <mergeCell ref="A3:R3"/>
    <mergeCell ref="A4:R4"/>
    <mergeCell ref="A5:R5"/>
  </mergeCells>
  <printOptions horizontalCentered="1" verticalCentered="1"/>
  <pageMargins left="0.35433070866141736" right="0.19685039370078741" top="0.35433070866141736" bottom="0.15748031496062992" header="0.78740157480314965" footer="0.19685039370078741"/>
  <pageSetup paperSize="5" scale="57" orientation="landscape" r:id="rId1"/>
  <headerFooter alignWithMargins="0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3"/>
  <sheetViews>
    <sheetView showGridLines="0" zoomScaleNormal="100" workbookViewId="0">
      <selection activeCell="H30" sqref="H30"/>
    </sheetView>
  </sheetViews>
  <sheetFormatPr baseColWidth="10" defaultColWidth="9.109375" defaultRowHeight="14.4" x14ac:dyDescent="0.3"/>
  <cols>
    <col min="1" max="1" width="10" style="2" bestFit="1" customWidth="1"/>
    <col min="2" max="2" width="10.44140625" style="2" bestFit="1" customWidth="1"/>
    <col min="3" max="3" width="11.109375" style="2" customWidth="1"/>
    <col min="4" max="4" width="6.6640625" style="2" bestFit="1" customWidth="1"/>
    <col min="5" max="5" width="4" style="2" bestFit="1" customWidth="1"/>
    <col min="6" max="6" width="3.33203125" style="2" bestFit="1" customWidth="1"/>
    <col min="7" max="7" width="28.77734375" style="2" customWidth="1"/>
    <col min="8" max="8" width="18.44140625" style="2" hidden="1" customWidth="1"/>
    <col min="9" max="9" width="16.109375" style="2" customWidth="1"/>
    <col min="10" max="10" width="14.6640625" style="2" hidden="1" customWidth="1"/>
    <col min="11" max="11" width="16.109375" style="2" hidden="1" customWidth="1"/>
    <col min="12" max="12" width="14.77734375" style="2" hidden="1" customWidth="1"/>
    <col min="13" max="15" width="15.77734375" style="2" bestFit="1" customWidth="1"/>
    <col min="16" max="16" width="8" style="2" customWidth="1"/>
    <col min="17" max="17" width="7.77734375" style="2" customWidth="1"/>
    <col min="18" max="18" width="7.6640625" style="2" customWidth="1"/>
    <col min="19" max="21" width="11.6640625" style="2" bestFit="1" customWidth="1"/>
    <col min="22" max="16384" width="9.109375" style="2"/>
  </cols>
  <sheetData>
    <row r="1" spans="1:252" ht="18.75" customHeight="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1"/>
    </row>
    <row r="2" spans="1:252" ht="15.6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3"/>
    </row>
    <row r="3" spans="1:252" ht="15.6" x14ac:dyDescent="0.3">
      <c r="A3" s="40" t="s">
        <v>81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52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252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252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</row>
    <row r="7" spans="1:252" s="5" customFormat="1" ht="30.75" customHeight="1" x14ac:dyDescent="0.3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  <c r="P7" s="4" t="s">
        <v>17</v>
      </c>
      <c r="Q7" s="4" t="s">
        <v>18</v>
      </c>
      <c r="R7" s="4" t="s">
        <v>19</v>
      </c>
    </row>
    <row r="8" spans="1:252" s="5" customFormat="1" ht="25.5" hidden="1" customHeight="1" x14ac:dyDescent="0.3">
      <c r="A8" s="6" t="s">
        <v>20</v>
      </c>
      <c r="B8" s="6" t="s">
        <v>21</v>
      </c>
      <c r="C8" s="6" t="s">
        <v>22</v>
      </c>
      <c r="D8" s="6" t="s">
        <v>23</v>
      </c>
      <c r="E8" s="6" t="s">
        <v>24</v>
      </c>
      <c r="F8" s="6" t="s">
        <v>25</v>
      </c>
      <c r="G8" s="7" t="s">
        <v>26</v>
      </c>
      <c r="H8" s="8">
        <v>43492903000</v>
      </c>
      <c r="I8" s="8">
        <v>43492903000</v>
      </c>
      <c r="J8" s="8">
        <v>0</v>
      </c>
      <c r="K8" s="8">
        <v>43492903000</v>
      </c>
      <c r="L8" s="8">
        <v>0</v>
      </c>
      <c r="M8" s="8">
        <v>3426877780</v>
      </c>
      <c r="N8" s="8">
        <v>3426877780</v>
      </c>
      <c r="O8" s="8">
        <v>3415217652</v>
      </c>
      <c r="P8" s="9">
        <f>M8/(I8-J8)</f>
        <v>7.879165435335507E-2</v>
      </c>
      <c r="Q8" s="9">
        <f>N8/(I8-J8)</f>
        <v>7.879165435335507E-2</v>
      </c>
      <c r="R8" s="9">
        <f>O8/(I8-J8)</f>
        <v>7.8523561694651647E-2</v>
      </c>
      <c r="S8" s="10"/>
    </row>
    <row r="9" spans="1:252" s="5" customFormat="1" ht="10.199999999999999" hidden="1" x14ac:dyDescent="0.3">
      <c r="A9" s="6" t="s">
        <v>20</v>
      </c>
      <c r="B9" s="6" t="s">
        <v>21</v>
      </c>
      <c r="C9" s="6" t="s">
        <v>27</v>
      </c>
      <c r="D9" s="6" t="s">
        <v>23</v>
      </c>
      <c r="E9" s="6" t="s">
        <v>24</v>
      </c>
      <c r="F9" s="6" t="s">
        <v>25</v>
      </c>
      <c r="G9" s="7" t="s">
        <v>28</v>
      </c>
      <c r="H9" s="8">
        <v>15649756000</v>
      </c>
      <c r="I9" s="8">
        <v>15649756000</v>
      </c>
      <c r="J9" s="8">
        <v>0</v>
      </c>
      <c r="K9" s="8">
        <v>15649756000</v>
      </c>
      <c r="L9" s="8">
        <v>0</v>
      </c>
      <c r="M9" s="8">
        <v>112066414</v>
      </c>
      <c r="N9" s="8">
        <v>112066414</v>
      </c>
      <c r="O9" s="8">
        <v>112066414</v>
      </c>
      <c r="P9" s="9">
        <f>M9/(I9-J9)</f>
        <v>7.1609048728938649E-3</v>
      </c>
      <c r="Q9" s="9">
        <f>N9/(I9-J9)</f>
        <v>7.1609048728938649E-3</v>
      </c>
      <c r="R9" s="9">
        <f>O9/(I9-J9)</f>
        <v>7.1609048728938649E-3</v>
      </c>
    </row>
    <row r="10" spans="1:252" s="5" customFormat="1" ht="20.399999999999999" hidden="1" x14ac:dyDescent="0.3">
      <c r="A10" s="6" t="s">
        <v>20</v>
      </c>
      <c r="B10" s="6" t="s">
        <v>21</v>
      </c>
      <c r="C10" s="6" t="s">
        <v>29</v>
      </c>
      <c r="D10" s="6" t="s">
        <v>23</v>
      </c>
      <c r="E10" s="6" t="s">
        <v>24</v>
      </c>
      <c r="F10" s="6" t="s">
        <v>25</v>
      </c>
      <c r="G10" s="7" t="s">
        <v>30</v>
      </c>
      <c r="H10" s="8">
        <v>4046315000</v>
      </c>
      <c r="I10" s="8">
        <v>4046315000</v>
      </c>
      <c r="J10" s="8">
        <v>0</v>
      </c>
      <c r="K10" s="8">
        <v>4046315000</v>
      </c>
      <c r="L10" s="8">
        <v>0</v>
      </c>
      <c r="M10" s="8">
        <v>163286300</v>
      </c>
      <c r="N10" s="8">
        <v>163286300</v>
      </c>
      <c r="O10" s="8">
        <v>156055033</v>
      </c>
      <c r="P10" s="9">
        <f>M10/(I10-J10)</f>
        <v>4.0354322389631062E-2</v>
      </c>
      <c r="Q10" s="9">
        <f>N10/(I10-J10)</f>
        <v>4.0354322389631062E-2</v>
      </c>
      <c r="R10" s="9">
        <f>O10/(I10-J10)</f>
        <v>3.8567198302653156E-2</v>
      </c>
    </row>
    <row r="11" spans="1:252" s="5" customFormat="1" ht="20.399999999999999" hidden="1" x14ac:dyDescent="0.3">
      <c r="A11" s="6" t="s">
        <v>20</v>
      </c>
      <c r="B11" s="6" t="s">
        <v>21</v>
      </c>
      <c r="C11" s="6" t="s">
        <v>31</v>
      </c>
      <c r="D11" s="6" t="s">
        <v>23</v>
      </c>
      <c r="E11" s="6" t="s">
        <v>24</v>
      </c>
      <c r="F11" s="6" t="s">
        <v>25</v>
      </c>
      <c r="G11" s="7" t="s">
        <v>32</v>
      </c>
      <c r="H11" s="8">
        <v>6695061000</v>
      </c>
      <c r="I11" s="8">
        <v>6695061000</v>
      </c>
      <c r="J11" s="8">
        <v>6695061000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9">
        <v>0</v>
      </c>
      <c r="R11" s="9">
        <v>0</v>
      </c>
    </row>
    <row r="12" spans="1:252" s="5" customFormat="1" ht="11.25" hidden="1" customHeight="1" x14ac:dyDescent="0.3">
      <c r="A12" s="42" t="s">
        <v>33</v>
      </c>
      <c r="B12" s="43"/>
      <c r="C12" s="43"/>
      <c r="D12" s="43"/>
      <c r="E12" s="43"/>
      <c r="F12" s="43"/>
      <c r="G12" s="44"/>
      <c r="H12" s="11">
        <f t="shared" ref="H12:O12" si="0">SUM(H8:H11)</f>
        <v>69884035000</v>
      </c>
      <c r="I12" s="11">
        <f t="shared" si="0"/>
        <v>69884035000</v>
      </c>
      <c r="J12" s="11">
        <f t="shared" si="0"/>
        <v>6695061000</v>
      </c>
      <c r="K12" s="11">
        <f t="shared" si="0"/>
        <v>63188974000</v>
      </c>
      <c r="L12" s="11">
        <f t="shared" si="0"/>
        <v>0</v>
      </c>
      <c r="M12" s="11">
        <f t="shared" si="0"/>
        <v>3702230494</v>
      </c>
      <c r="N12" s="11">
        <f t="shared" si="0"/>
        <v>3702230494</v>
      </c>
      <c r="O12" s="11">
        <f t="shared" si="0"/>
        <v>3683339099</v>
      </c>
      <c r="P12" s="12">
        <f>M12/(I12-J12)</f>
        <v>5.8589818122383189E-2</v>
      </c>
      <c r="Q12" s="12">
        <f>N12/(I12-J12)</f>
        <v>5.8589818122383189E-2</v>
      </c>
      <c r="R12" s="12">
        <f>O12/(I12-J12)</f>
        <v>5.8290851486210236E-2</v>
      </c>
      <c r="S12" s="14"/>
    </row>
    <row r="13" spans="1:252" s="5" customFormat="1" ht="16.5" hidden="1" customHeight="1" x14ac:dyDescent="0.3">
      <c r="A13" s="6" t="s">
        <v>20</v>
      </c>
      <c r="B13" s="6" t="s">
        <v>21</v>
      </c>
      <c r="C13" s="6" t="s">
        <v>34</v>
      </c>
      <c r="D13" s="6" t="s">
        <v>23</v>
      </c>
      <c r="E13" s="6" t="s">
        <v>24</v>
      </c>
      <c r="F13" s="6" t="s">
        <v>25</v>
      </c>
      <c r="G13" s="7" t="s">
        <v>35</v>
      </c>
      <c r="H13" s="13">
        <v>22188500000</v>
      </c>
      <c r="I13" s="8">
        <v>22188500000</v>
      </c>
      <c r="J13" s="8">
        <v>0</v>
      </c>
      <c r="K13" s="8">
        <v>15902056081.379999</v>
      </c>
      <c r="L13" s="8">
        <v>6286443918.6199999</v>
      </c>
      <c r="M13" s="8">
        <v>11498090048.65</v>
      </c>
      <c r="N13" s="8">
        <v>795311452.26999998</v>
      </c>
      <c r="O13" s="8">
        <v>754782256.26999998</v>
      </c>
      <c r="P13" s="9">
        <f>M13/(I13-J13)</f>
        <v>0.51820042132861621</v>
      </c>
      <c r="Q13" s="9">
        <f>N13/I13</f>
        <v>3.5843407723370212E-2</v>
      </c>
      <c r="R13" s="9">
        <f>O13/I13</f>
        <v>3.401682205962548E-2</v>
      </c>
      <c r="S13" s="14"/>
    </row>
    <row r="14" spans="1:252" s="5" customFormat="1" ht="15" hidden="1" customHeight="1" x14ac:dyDescent="0.3">
      <c r="A14" s="42" t="s">
        <v>36</v>
      </c>
      <c r="B14" s="43"/>
      <c r="C14" s="43"/>
      <c r="D14" s="43"/>
      <c r="E14" s="43"/>
      <c r="F14" s="43"/>
      <c r="G14" s="44"/>
      <c r="H14" s="11">
        <f t="shared" ref="H14:O14" si="1">SUM(H13:H13)</f>
        <v>22188500000</v>
      </c>
      <c r="I14" s="11">
        <f t="shared" si="1"/>
        <v>22188500000</v>
      </c>
      <c r="J14" s="11">
        <f t="shared" si="1"/>
        <v>0</v>
      </c>
      <c r="K14" s="11">
        <f t="shared" si="1"/>
        <v>15902056081.379999</v>
      </c>
      <c r="L14" s="11">
        <f t="shared" si="1"/>
        <v>6286443918.6199999</v>
      </c>
      <c r="M14" s="11">
        <f t="shared" si="1"/>
        <v>11498090048.65</v>
      </c>
      <c r="N14" s="11">
        <f t="shared" si="1"/>
        <v>795311452.26999998</v>
      </c>
      <c r="O14" s="11">
        <f t="shared" si="1"/>
        <v>754782256.26999998</v>
      </c>
      <c r="P14" s="12">
        <f>M14/(I14-J14)</f>
        <v>0.51820042132861621</v>
      </c>
      <c r="Q14" s="12">
        <f>N14/(I14-J14)</f>
        <v>3.5843407723370212E-2</v>
      </c>
      <c r="R14" s="12">
        <f>O14/(I14-J14)</f>
        <v>3.401682205962548E-2</v>
      </c>
      <c r="T14" s="14"/>
    </row>
    <row r="15" spans="1:252" s="5" customFormat="1" ht="20.399999999999999" hidden="1" x14ac:dyDescent="0.3">
      <c r="A15" s="6" t="s">
        <v>20</v>
      </c>
      <c r="B15" s="6" t="s">
        <v>21</v>
      </c>
      <c r="C15" s="6" t="s">
        <v>37</v>
      </c>
      <c r="D15" s="6" t="s">
        <v>23</v>
      </c>
      <c r="E15" s="6" t="s">
        <v>24</v>
      </c>
      <c r="F15" s="6" t="s">
        <v>25</v>
      </c>
      <c r="G15" s="7" t="s">
        <v>38</v>
      </c>
      <c r="H15" s="13">
        <v>275100000</v>
      </c>
      <c r="I15" s="15">
        <v>275100000</v>
      </c>
      <c r="J15" s="8">
        <v>0</v>
      </c>
      <c r="K15" s="8">
        <v>275100000</v>
      </c>
      <c r="L15" s="8">
        <v>0</v>
      </c>
      <c r="M15" s="8">
        <v>72486473</v>
      </c>
      <c r="N15" s="8">
        <v>72486473</v>
      </c>
      <c r="O15" s="8">
        <v>72486473</v>
      </c>
      <c r="P15" s="9">
        <f>M15/(I15-J15)</f>
        <v>0.26349135950563429</v>
      </c>
      <c r="Q15" s="9">
        <f>N15/(I15-J15)</f>
        <v>0.26349135950563429</v>
      </c>
      <c r="R15" s="9">
        <f>O15/(I15-J15)</f>
        <v>0.26349135950563429</v>
      </c>
    </row>
    <row r="16" spans="1:252" s="5" customFormat="1" ht="16.5" hidden="1" customHeight="1" x14ac:dyDescent="0.3">
      <c r="A16" s="6" t="s">
        <v>20</v>
      </c>
      <c r="B16" s="6" t="s">
        <v>21</v>
      </c>
      <c r="C16" s="6" t="s">
        <v>39</v>
      </c>
      <c r="D16" s="6" t="s">
        <v>23</v>
      </c>
      <c r="E16" s="6" t="s">
        <v>24</v>
      </c>
      <c r="F16" s="6" t="s">
        <v>25</v>
      </c>
      <c r="G16" s="7" t="s">
        <v>40</v>
      </c>
      <c r="H16" s="8">
        <v>106800000</v>
      </c>
      <c r="I16" s="15">
        <v>106800000</v>
      </c>
      <c r="J16" s="8">
        <v>0</v>
      </c>
      <c r="K16" s="8">
        <v>0</v>
      </c>
      <c r="L16" s="8">
        <v>106800000</v>
      </c>
      <c r="M16" s="8">
        <v>0</v>
      </c>
      <c r="N16" s="8">
        <v>0</v>
      </c>
      <c r="O16" s="8">
        <v>0</v>
      </c>
      <c r="P16" s="9">
        <f>M16/I16</f>
        <v>0</v>
      </c>
      <c r="Q16" s="9">
        <f>N16/I16</f>
        <v>0</v>
      </c>
      <c r="R16" s="9">
        <f>O16/I16</f>
        <v>0</v>
      </c>
    </row>
    <row r="17" spans="1:24" s="5" customFormat="1" ht="15" hidden="1" customHeight="1" x14ac:dyDescent="0.3">
      <c r="A17" s="42" t="s">
        <v>41</v>
      </c>
      <c r="B17" s="43"/>
      <c r="C17" s="43"/>
      <c r="D17" s="43"/>
      <c r="E17" s="43"/>
      <c r="F17" s="43"/>
      <c r="G17" s="44"/>
      <c r="H17" s="11">
        <f t="shared" ref="H17:O17" si="2">SUM(H15:H16)</f>
        <v>381900000</v>
      </c>
      <c r="I17" s="11">
        <f t="shared" si="2"/>
        <v>381900000</v>
      </c>
      <c r="J17" s="11">
        <f t="shared" si="2"/>
        <v>0</v>
      </c>
      <c r="K17" s="11">
        <f t="shared" si="2"/>
        <v>275100000</v>
      </c>
      <c r="L17" s="11">
        <f t="shared" si="2"/>
        <v>106800000</v>
      </c>
      <c r="M17" s="11">
        <f t="shared" si="2"/>
        <v>72486473</v>
      </c>
      <c r="N17" s="11">
        <f t="shared" si="2"/>
        <v>72486473</v>
      </c>
      <c r="O17" s="11">
        <f t="shared" si="2"/>
        <v>72486473</v>
      </c>
      <c r="P17" s="12">
        <f>M17/(I17-J17)</f>
        <v>0.18980485205551192</v>
      </c>
      <c r="Q17" s="12">
        <f>N17/(I17-J17)</f>
        <v>0.18980485205551192</v>
      </c>
      <c r="R17" s="12">
        <f>O17/(I17-J17)</f>
        <v>0.18980485205551192</v>
      </c>
      <c r="T17" s="16"/>
    </row>
    <row r="18" spans="1:24" s="5" customFormat="1" ht="10.199999999999999" hidden="1" x14ac:dyDescent="0.3">
      <c r="A18" s="6" t="s">
        <v>20</v>
      </c>
      <c r="B18" s="6" t="s">
        <v>21</v>
      </c>
      <c r="C18" s="6" t="s">
        <v>42</v>
      </c>
      <c r="D18" s="6" t="s">
        <v>23</v>
      </c>
      <c r="E18" s="6" t="s">
        <v>24</v>
      </c>
      <c r="F18" s="6" t="s">
        <v>25</v>
      </c>
      <c r="G18" s="7" t="s">
        <v>43</v>
      </c>
      <c r="H18" s="13">
        <v>28063000</v>
      </c>
      <c r="I18" s="15">
        <v>28063000</v>
      </c>
      <c r="J18" s="8">
        <v>0</v>
      </c>
      <c r="K18" s="8">
        <v>300000</v>
      </c>
      <c r="L18" s="8">
        <v>27763000</v>
      </c>
      <c r="M18" s="8">
        <v>300000</v>
      </c>
      <c r="N18" s="8">
        <v>300000</v>
      </c>
      <c r="O18" s="8">
        <v>300000</v>
      </c>
      <c r="P18" s="9">
        <f>M18/(I18-J18)</f>
        <v>1.0690232690731568E-2</v>
      </c>
      <c r="Q18" s="9">
        <f>N18/(I18-J18)</f>
        <v>1.0690232690731568E-2</v>
      </c>
      <c r="R18" s="9">
        <f>O18/(I18-J18)</f>
        <v>1.0690232690731568E-2</v>
      </c>
    </row>
    <row r="19" spans="1:24" s="5" customFormat="1" ht="16.5" hidden="1" customHeight="1" x14ac:dyDescent="0.3">
      <c r="A19" s="6" t="s">
        <v>20</v>
      </c>
      <c r="B19" s="6" t="s">
        <v>21</v>
      </c>
      <c r="C19" s="6" t="s">
        <v>44</v>
      </c>
      <c r="D19" s="6" t="s">
        <v>23</v>
      </c>
      <c r="E19" s="6" t="s">
        <v>24</v>
      </c>
      <c r="F19" s="6" t="s">
        <v>25</v>
      </c>
      <c r="G19" s="7" t="s">
        <v>45</v>
      </c>
      <c r="H19" s="8">
        <v>160300000</v>
      </c>
      <c r="I19" s="15">
        <v>160300000</v>
      </c>
      <c r="J19" s="8">
        <v>0</v>
      </c>
      <c r="K19" s="8">
        <v>0</v>
      </c>
      <c r="L19" s="8">
        <v>160300000</v>
      </c>
      <c r="M19" s="8">
        <v>0</v>
      </c>
      <c r="N19" s="8">
        <v>0</v>
      </c>
      <c r="O19" s="8">
        <v>0</v>
      </c>
      <c r="P19" s="9">
        <f>M19/I19</f>
        <v>0</v>
      </c>
      <c r="Q19" s="9">
        <f>N19/I19</f>
        <v>0</v>
      </c>
      <c r="R19" s="9">
        <f>O19/I19</f>
        <v>0</v>
      </c>
    </row>
    <row r="20" spans="1:24" s="5" customFormat="1" ht="16.5" hidden="1" customHeight="1" x14ac:dyDescent="0.3">
      <c r="A20" s="42" t="s">
        <v>46</v>
      </c>
      <c r="B20" s="43"/>
      <c r="C20" s="43"/>
      <c r="D20" s="43"/>
      <c r="E20" s="43"/>
      <c r="F20" s="43"/>
      <c r="G20" s="44"/>
      <c r="H20" s="11">
        <f t="shared" ref="H20:O20" si="3">SUM(H18:H19)</f>
        <v>188363000</v>
      </c>
      <c r="I20" s="11">
        <f t="shared" si="3"/>
        <v>188363000</v>
      </c>
      <c r="J20" s="11">
        <f t="shared" si="3"/>
        <v>0</v>
      </c>
      <c r="K20" s="11">
        <f t="shared" si="3"/>
        <v>300000</v>
      </c>
      <c r="L20" s="11">
        <f t="shared" si="3"/>
        <v>188063000</v>
      </c>
      <c r="M20" s="11">
        <f t="shared" si="3"/>
        <v>300000</v>
      </c>
      <c r="N20" s="11">
        <f t="shared" si="3"/>
        <v>300000</v>
      </c>
      <c r="O20" s="11">
        <f t="shared" si="3"/>
        <v>300000</v>
      </c>
      <c r="P20" s="12">
        <f t="shared" ref="P20:P30" si="4">M20/(I20-J20)</f>
        <v>1.5926694733042052E-3</v>
      </c>
      <c r="Q20" s="12">
        <f t="shared" ref="Q20:Q30" si="5">N20/(I20-J20)</f>
        <v>1.5926694733042052E-3</v>
      </c>
      <c r="R20" s="12">
        <f t="shared" ref="R20:R30" si="6">O20/(I20-J20)</f>
        <v>1.5926694733042052E-3</v>
      </c>
    </row>
    <row r="21" spans="1:24" s="5" customFormat="1" ht="16.5" customHeight="1" x14ac:dyDescent="0.3">
      <c r="A21" s="46" t="s">
        <v>47</v>
      </c>
      <c r="B21" s="47"/>
      <c r="C21" s="47"/>
      <c r="D21" s="47"/>
      <c r="E21" s="47"/>
      <c r="F21" s="47"/>
      <c r="G21" s="48"/>
      <c r="H21" s="17">
        <f t="shared" ref="H21:O21" si="7">+H20+H17+H14+H12</f>
        <v>92642798000</v>
      </c>
      <c r="I21" s="17">
        <f t="shared" si="7"/>
        <v>92642798000</v>
      </c>
      <c r="J21" s="17">
        <f t="shared" si="7"/>
        <v>6695061000</v>
      </c>
      <c r="K21" s="17">
        <f t="shared" si="7"/>
        <v>79366430081.380005</v>
      </c>
      <c r="L21" s="17">
        <f t="shared" si="7"/>
        <v>6581306918.6199999</v>
      </c>
      <c r="M21" s="17">
        <f t="shared" si="7"/>
        <v>15273107015.65</v>
      </c>
      <c r="N21" s="17">
        <f t="shared" si="7"/>
        <v>4570328419.2700005</v>
      </c>
      <c r="O21" s="17">
        <f t="shared" si="7"/>
        <v>4510907828.2700005</v>
      </c>
      <c r="P21" s="18">
        <f t="shared" si="4"/>
        <v>0.17770225893963909</v>
      </c>
      <c r="Q21" s="18">
        <f t="shared" si="5"/>
        <v>5.3175669061187737E-2</v>
      </c>
      <c r="R21" s="18">
        <f t="shared" si="6"/>
        <v>5.2484311812305194E-2</v>
      </c>
      <c r="S21" s="32"/>
    </row>
    <row r="22" spans="1:24" s="5" customFormat="1" ht="66" hidden="1" customHeight="1" x14ac:dyDescent="0.3">
      <c r="A22" s="6" t="s">
        <v>20</v>
      </c>
      <c r="B22" s="6" t="s">
        <v>21</v>
      </c>
      <c r="C22" s="6" t="s">
        <v>75</v>
      </c>
      <c r="D22" s="6" t="s">
        <v>23</v>
      </c>
      <c r="E22" s="6" t="s">
        <v>24</v>
      </c>
      <c r="F22" s="6" t="s">
        <v>48</v>
      </c>
      <c r="G22" s="7" t="s">
        <v>77</v>
      </c>
      <c r="H22" s="13">
        <v>20000000000</v>
      </c>
      <c r="I22" s="8">
        <v>20000000000</v>
      </c>
      <c r="J22" s="8">
        <v>0</v>
      </c>
      <c r="K22" s="8">
        <v>19701195517</v>
      </c>
      <c r="L22" s="8">
        <v>298804483</v>
      </c>
      <c r="M22" s="8">
        <v>18780506191</v>
      </c>
      <c r="N22" s="8">
        <v>21633776</v>
      </c>
      <c r="O22" s="8">
        <v>4983237</v>
      </c>
      <c r="P22" s="9">
        <f t="shared" si="4"/>
        <v>0.93902530954999996</v>
      </c>
      <c r="Q22" s="9">
        <f t="shared" si="5"/>
        <v>1.0816888E-3</v>
      </c>
      <c r="R22" s="9">
        <f t="shared" si="6"/>
        <v>2.4916184999999999E-4</v>
      </c>
    </row>
    <row r="23" spans="1:24" s="5" customFormat="1" ht="63" hidden="1" customHeight="1" x14ac:dyDescent="0.3">
      <c r="A23" s="6" t="s">
        <v>20</v>
      </c>
      <c r="B23" s="6" t="s">
        <v>21</v>
      </c>
      <c r="C23" s="6" t="s">
        <v>76</v>
      </c>
      <c r="D23" s="6" t="s">
        <v>23</v>
      </c>
      <c r="E23" s="6" t="s">
        <v>24</v>
      </c>
      <c r="F23" s="6" t="s">
        <v>48</v>
      </c>
      <c r="G23" s="7" t="s">
        <v>78</v>
      </c>
      <c r="H23" s="13">
        <v>13653134329</v>
      </c>
      <c r="I23" s="8">
        <v>13653134329</v>
      </c>
      <c r="J23" s="8">
        <v>0</v>
      </c>
      <c r="K23" s="8">
        <v>13409510692</v>
      </c>
      <c r="L23" s="8">
        <v>243623637</v>
      </c>
      <c r="M23" s="8">
        <v>12634529851</v>
      </c>
      <c r="N23" s="8">
        <v>191112343</v>
      </c>
      <c r="O23" s="8">
        <v>82114485</v>
      </c>
      <c r="P23" s="9">
        <f t="shared" si="4"/>
        <v>0.92539409241463122</v>
      </c>
      <c r="Q23" s="9">
        <f t="shared" si="5"/>
        <v>1.3997690083079823E-2</v>
      </c>
      <c r="R23" s="9">
        <f t="shared" si="6"/>
        <v>6.0143321688108176E-3</v>
      </c>
    </row>
    <row r="24" spans="1:24" s="5" customFormat="1" ht="15" hidden="1" customHeight="1" x14ac:dyDescent="0.3">
      <c r="A24" s="42" t="s">
        <v>51</v>
      </c>
      <c r="B24" s="43"/>
      <c r="C24" s="43"/>
      <c r="D24" s="43"/>
      <c r="E24" s="43"/>
      <c r="F24" s="43"/>
      <c r="G24" s="44"/>
      <c r="H24" s="11">
        <f t="shared" ref="H24:O24" si="8">SUM(H22:H23)</f>
        <v>33653134329</v>
      </c>
      <c r="I24" s="11">
        <f t="shared" si="8"/>
        <v>33653134329</v>
      </c>
      <c r="J24" s="11">
        <f t="shared" si="8"/>
        <v>0</v>
      </c>
      <c r="K24" s="11">
        <f t="shared" si="8"/>
        <v>33110706209</v>
      </c>
      <c r="L24" s="11">
        <f t="shared" si="8"/>
        <v>542428120</v>
      </c>
      <c r="M24" s="11">
        <f t="shared" si="8"/>
        <v>31415036042</v>
      </c>
      <c r="N24" s="11">
        <f t="shared" si="8"/>
        <v>212746119</v>
      </c>
      <c r="O24" s="11">
        <f t="shared" si="8"/>
        <v>87097722</v>
      </c>
      <c r="P24" s="12">
        <f t="shared" si="4"/>
        <v>0.93349510137391989</v>
      </c>
      <c r="Q24" s="12">
        <f t="shared" si="5"/>
        <v>6.3217326778584708E-3</v>
      </c>
      <c r="R24" s="12">
        <f t="shared" si="6"/>
        <v>2.5881013384523015E-3</v>
      </c>
      <c r="S24" s="14"/>
      <c r="T24" s="14"/>
      <c r="U24" s="14"/>
      <c r="V24" s="19"/>
      <c r="W24" s="19"/>
      <c r="X24" s="19"/>
    </row>
    <row r="25" spans="1:24" s="5" customFormat="1" ht="40.799999999999997" hidden="1" x14ac:dyDescent="0.3">
      <c r="A25" s="6" t="s">
        <v>52</v>
      </c>
      <c r="B25" s="6" t="s">
        <v>53</v>
      </c>
      <c r="C25" s="6" t="s">
        <v>79</v>
      </c>
      <c r="D25" s="6" t="s">
        <v>55</v>
      </c>
      <c r="E25" s="6" t="s">
        <v>56</v>
      </c>
      <c r="F25" s="6" t="s">
        <v>48</v>
      </c>
      <c r="G25" s="7" t="s">
        <v>77</v>
      </c>
      <c r="H25" s="13">
        <v>39299182363</v>
      </c>
      <c r="I25" s="8">
        <v>39299182363</v>
      </c>
      <c r="J25" s="8">
        <v>0</v>
      </c>
      <c r="K25" s="8">
        <v>34111281047</v>
      </c>
      <c r="L25" s="8">
        <v>5187901316</v>
      </c>
      <c r="M25" s="8">
        <v>18424894733</v>
      </c>
      <c r="N25" s="8">
        <v>142555450</v>
      </c>
      <c r="O25" s="8">
        <v>96206763</v>
      </c>
      <c r="P25" s="9">
        <f t="shared" si="4"/>
        <v>0.46883659214108619</v>
      </c>
      <c r="Q25" s="9">
        <f t="shared" si="5"/>
        <v>3.627440608897128E-3</v>
      </c>
      <c r="R25" s="9">
        <f t="shared" si="6"/>
        <v>2.4480601685641741E-3</v>
      </c>
    </row>
    <row r="26" spans="1:24" s="5" customFormat="1" ht="40.799999999999997" hidden="1" x14ac:dyDescent="0.3">
      <c r="A26" s="6" t="s">
        <v>52</v>
      </c>
      <c r="B26" s="6" t="s">
        <v>53</v>
      </c>
      <c r="C26" s="6" t="s">
        <v>79</v>
      </c>
      <c r="D26" s="6" t="s">
        <v>55</v>
      </c>
      <c r="E26" s="6" t="s">
        <v>58</v>
      </c>
      <c r="F26" s="6" t="s">
        <v>48</v>
      </c>
      <c r="G26" s="7" t="s">
        <v>77</v>
      </c>
      <c r="H26" s="13">
        <v>31679120000</v>
      </c>
      <c r="I26" s="8">
        <v>31679120000</v>
      </c>
      <c r="J26" s="8">
        <v>0</v>
      </c>
      <c r="K26" s="8">
        <v>30688987729</v>
      </c>
      <c r="L26" s="8">
        <v>990132271</v>
      </c>
      <c r="M26" s="8">
        <v>8569455835</v>
      </c>
      <c r="N26" s="8">
        <v>7007813</v>
      </c>
      <c r="O26" s="8">
        <v>0</v>
      </c>
      <c r="P26" s="9">
        <f t="shared" si="4"/>
        <v>0.27050801395367041</v>
      </c>
      <c r="Q26" s="9">
        <f t="shared" si="5"/>
        <v>2.2121236322221073E-4</v>
      </c>
      <c r="R26" s="9">
        <f t="shared" si="6"/>
        <v>0</v>
      </c>
    </row>
    <row r="27" spans="1:24" s="5" customFormat="1" ht="51" hidden="1" x14ac:dyDescent="0.3">
      <c r="A27" s="6" t="s">
        <v>52</v>
      </c>
      <c r="B27" s="6" t="s">
        <v>53</v>
      </c>
      <c r="C27" s="6" t="s">
        <v>80</v>
      </c>
      <c r="D27" s="6" t="s">
        <v>55</v>
      </c>
      <c r="E27" s="6" t="s">
        <v>56</v>
      </c>
      <c r="F27" s="6" t="s">
        <v>48</v>
      </c>
      <c r="G27" s="7" t="s">
        <v>78</v>
      </c>
      <c r="H27" s="13">
        <v>24570915637</v>
      </c>
      <c r="I27" s="8">
        <v>24570915637</v>
      </c>
      <c r="J27" s="8">
        <v>0</v>
      </c>
      <c r="K27" s="8">
        <v>5724822427.8400002</v>
      </c>
      <c r="L27" s="8">
        <v>18846093209.16</v>
      </c>
      <c r="M27" s="8">
        <v>2880128846.8400002</v>
      </c>
      <c r="N27" s="8">
        <v>35989809</v>
      </c>
      <c r="O27" s="8">
        <v>28267215</v>
      </c>
      <c r="P27" s="9">
        <f t="shared" si="4"/>
        <v>0.11721699302499625</v>
      </c>
      <c r="Q27" s="9">
        <f t="shared" si="5"/>
        <v>1.4647321057016252E-3</v>
      </c>
      <c r="R27" s="9">
        <f t="shared" si="6"/>
        <v>1.1504339283731839E-3</v>
      </c>
    </row>
    <row r="28" spans="1:24" s="5" customFormat="1" ht="11.25" hidden="1" customHeight="1" x14ac:dyDescent="0.3">
      <c r="A28" s="42" t="s">
        <v>60</v>
      </c>
      <c r="B28" s="43"/>
      <c r="C28" s="43"/>
      <c r="D28" s="43"/>
      <c r="E28" s="43"/>
      <c r="F28" s="43"/>
      <c r="G28" s="44"/>
      <c r="H28" s="11">
        <f t="shared" ref="H28:O28" si="9">SUM(H25:H27)</f>
        <v>95549218000</v>
      </c>
      <c r="I28" s="11">
        <f t="shared" si="9"/>
        <v>95549218000</v>
      </c>
      <c r="J28" s="11">
        <f t="shared" si="9"/>
        <v>0</v>
      </c>
      <c r="K28" s="11">
        <f t="shared" si="9"/>
        <v>70525091203.839996</v>
      </c>
      <c r="L28" s="11">
        <f t="shared" si="9"/>
        <v>25024126796.16</v>
      </c>
      <c r="M28" s="11">
        <f t="shared" si="9"/>
        <v>29874479414.84</v>
      </c>
      <c r="N28" s="11">
        <f t="shared" si="9"/>
        <v>185553072</v>
      </c>
      <c r="O28" s="11">
        <f t="shared" si="9"/>
        <v>124473978</v>
      </c>
      <c r="P28" s="12">
        <f t="shared" si="4"/>
        <v>0.31266063752442225</v>
      </c>
      <c r="Q28" s="12">
        <f t="shared" si="5"/>
        <v>1.9419632717454578E-3</v>
      </c>
      <c r="R28" s="12">
        <f t="shared" si="6"/>
        <v>1.3027210541901033E-3</v>
      </c>
      <c r="S28" s="14"/>
    </row>
    <row r="29" spans="1:24" s="5" customFormat="1" ht="11.25" customHeight="1" x14ac:dyDescent="0.3">
      <c r="A29" s="46" t="s">
        <v>61</v>
      </c>
      <c r="B29" s="47"/>
      <c r="C29" s="47"/>
      <c r="D29" s="47"/>
      <c r="E29" s="47"/>
      <c r="F29" s="47"/>
      <c r="G29" s="48"/>
      <c r="H29" s="17">
        <f t="shared" ref="H29:O29" si="10">+H28+H24</f>
        <v>129202352329</v>
      </c>
      <c r="I29" s="17">
        <f t="shared" si="10"/>
        <v>129202352329</v>
      </c>
      <c r="J29" s="17">
        <f t="shared" si="10"/>
        <v>0</v>
      </c>
      <c r="K29" s="17">
        <f t="shared" si="10"/>
        <v>103635797412.84</v>
      </c>
      <c r="L29" s="17">
        <f t="shared" si="10"/>
        <v>25566554916.16</v>
      </c>
      <c r="M29" s="17">
        <f t="shared" si="10"/>
        <v>61289515456.839996</v>
      </c>
      <c r="N29" s="17">
        <f t="shared" si="10"/>
        <v>398299191</v>
      </c>
      <c r="O29" s="17">
        <f t="shared" si="10"/>
        <v>211571700</v>
      </c>
      <c r="P29" s="18">
        <f t="shared" si="4"/>
        <v>0.47436841785026318</v>
      </c>
      <c r="Q29" s="18">
        <f t="shared" si="5"/>
        <v>3.0827549484994951E-3</v>
      </c>
      <c r="R29" s="18">
        <f t="shared" si="6"/>
        <v>1.6375220434164794E-3</v>
      </c>
      <c r="S29" s="33"/>
    </row>
    <row r="30" spans="1:24" s="5" customFormat="1" ht="11.25" customHeight="1" x14ac:dyDescent="0.3">
      <c r="A30" s="50" t="s">
        <v>62</v>
      </c>
      <c r="B30" s="51"/>
      <c r="C30" s="51"/>
      <c r="D30" s="51"/>
      <c r="E30" s="51"/>
      <c r="F30" s="51"/>
      <c r="G30" s="52"/>
      <c r="H30" s="20">
        <f t="shared" ref="H30:O30" si="11">+H29+H21</f>
        <v>221845150329</v>
      </c>
      <c r="I30" s="20">
        <f t="shared" si="11"/>
        <v>221845150329</v>
      </c>
      <c r="J30" s="20">
        <f t="shared" si="11"/>
        <v>6695061000</v>
      </c>
      <c r="K30" s="20">
        <f t="shared" si="11"/>
        <v>183002227494.22</v>
      </c>
      <c r="L30" s="20">
        <f t="shared" si="11"/>
        <v>32147861834.779999</v>
      </c>
      <c r="M30" s="20">
        <f t="shared" si="11"/>
        <v>76562622472.48999</v>
      </c>
      <c r="N30" s="20">
        <f t="shared" si="11"/>
        <v>4968627610.2700005</v>
      </c>
      <c r="O30" s="20">
        <f t="shared" si="11"/>
        <v>4722479528.2700005</v>
      </c>
      <c r="P30" s="21">
        <f t="shared" si="4"/>
        <v>0.35585680076299248</v>
      </c>
      <c r="Q30" s="21">
        <f t="shared" si="5"/>
        <v>2.3093774331053838E-2</v>
      </c>
      <c r="R30" s="21">
        <f t="shared" si="6"/>
        <v>2.1949698199049083E-2</v>
      </c>
    </row>
    <row r="31" spans="1:24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3"/>
      <c r="N31" s="22"/>
      <c r="O31" s="23"/>
      <c r="P31" s="22"/>
      <c r="Q31" s="22"/>
      <c r="R31" s="22"/>
    </row>
    <row r="32" spans="1:24" ht="18.75" customHeight="1" x14ac:dyDescent="0.3">
      <c r="A32" s="39" t="s">
        <v>0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1"/>
    </row>
    <row r="33" spans="1:19" ht="15.6" x14ac:dyDescent="0.3">
      <c r="A33" s="39" t="s">
        <v>63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  <row r="34" spans="1:19" ht="6" customHeight="1" x14ac:dyDescent="0.3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9" ht="20.399999999999999" x14ac:dyDescent="0.3">
      <c r="A35" s="4" t="s">
        <v>2</v>
      </c>
      <c r="B35" s="4" t="s">
        <v>3</v>
      </c>
      <c r="C35" s="4" t="s">
        <v>4</v>
      </c>
      <c r="D35" s="4" t="s">
        <v>5</v>
      </c>
      <c r="E35" s="4" t="s">
        <v>6</v>
      </c>
      <c r="F35" s="4" t="s">
        <v>7</v>
      </c>
      <c r="G35" s="4" t="s">
        <v>8</v>
      </c>
      <c r="H35" s="4" t="s">
        <v>9</v>
      </c>
      <c r="I35" s="4" t="s">
        <v>10</v>
      </c>
      <c r="J35" s="4" t="s">
        <v>11</v>
      </c>
      <c r="K35" s="4" t="s">
        <v>12</v>
      </c>
      <c r="L35" s="4" t="s">
        <v>13</v>
      </c>
      <c r="M35" s="4" t="s">
        <v>14</v>
      </c>
      <c r="N35" s="4" t="s">
        <v>15</v>
      </c>
      <c r="O35" s="4" t="s">
        <v>16</v>
      </c>
      <c r="P35" s="4" t="s">
        <v>17</v>
      </c>
      <c r="Q35" s="4" t="s">
        <v>18</v>
      </c>
      <c r="R35" s="4" t="s">
        <v>19</v>
      </c>
    </row>
    <row r="36" spans="1:19" hidden="1" x14ac:dyDescent="0.3">
      <c r="A36" s="6" t="s">
        <v>64</v>
      </c>
      <c r="B36" s="6" t="s">
        <v>21</v>
      </c>
      <c r="C36" s="6" t="s">
        <v>65</v>
      </c>
      <c r="D36" s="6" t="s">
        <v>23</v>
      </c>
      <c r="E36" s="6" t="s">
        <v>24</v>
      </c>
      <c r="F36" s="6" t="s">
        <v>48</v>
      </c>
      <c r="G36" s="7" t="s">
        <v>66</v>
      </c>
      <c r="H36" s="8">
        <v>27014021956.459999</v>
      </c>
      <c r="I36" s="8">
        <v>27014021956.459999</v>
      </c>
      <c r="J36" s="8">
        <v>0</v>
      </c>
      <c r="K36" s="8">
        <v>25829595331.639999</v>
      </c>
      <c r="L36" s="8">
        <v>1184426624.8199999</v>
      </c>
      <c r="M36" s="8">
        <v>23855974733.290001</v>
      </c>
      <c r="N36" s="8">
        <v>9676206384.2900009</v>
      </c>
      <c r="O36" s="8">
        <v>9583330474.2900009</v>
      </c>
      <c r="P36" s="9">
        <f>M36/I36</f>
        <v>0.88309599998622945</v>
      </c>
      <c r="Q36" s="9">
        <f>N36/I36</f>
        <v>0.35819199376848365</v>
      </c>
      <c r="R36" s="9">
        <f>O36/I36</f>
        <v>0.35475393074515105</v>
      </c>
    </row>
    <row r="37" spans="1:19" s="5" customFormat="1" ht="15" hidden="1" customHeight="1" x14ac:dyDescent="0.3">
      <c r="A37" s="42" t="s">
        <v>36</v>
      </c>
      <c r="B37" s="43"/>
      <c r="C37" s="43"/>
      <c r="D37" s="43"/>
      <c r="E37" s="43"/>
      <c r="F37" s="43"/>
      <c r="G37" s="44"/>
      <c r="H37" s="11">
        <f t="shared" ref="H37:O37" si="12">SUM(H36:H36)</f>
        <v>27014021956.459999</v>
      </c>
      <c r="I37" s="11">
        <f t="shared" si="12"/>
        <v>27014021956.459999</v>
      </c>
      <c r="J37" s="11">
        <f t="shared" si="12"/>
        <v>0</v>
      </c>
      <c r="K37" s="11">
        <f t="shared" si="12"/>
        <v>25829595331.639999</v>
      </c>
      <c r="L37" s="11">
        <f t="shared" si="12"/>
        <v>1184426624.8199999</v>
      </c>
      <c r="M37" s="11">
        <f t="shared" si="12"/>
        <v>23855974733.290001</v>
      </c>
      <c r="N37" s="11">
        <f t="shared" si="12"/>
        <v>9676206384.2900009</v>
      </c>
      <c r="O37" s="11">
        <f t="shared" si="12"/>
        <v>9583330474.2900009</v>
      </c>
      <c r="P37" s="12">
        <f>M37/I37</f>
        <v>0.88309599998622945</v>
      </c>
      <c r="Q37" s="12">
        <f>N37/I37</f>
        <v>0.35819199376848365</v>
      </c>
      <c r="R37" s="12">
        <f>O37/I37</f>
        <v>0.35475393074515105</v>
      </c>
    </row>
    <row r="38" spans="1:19" s="5" customFormat="1" ht="16.5" customHeight="1" x14ac:dyDescent="0.3">
      <c r="A38" s="46" t="s">
        <v>67</v>
      </c>
      <c r="B38" s="47"/>
      <c r="C38" s="47"/>
      <c r="D38" s="47"/>
      <c r="E38" s="47"/>
      <c r="F38" s="47"/>
      <c r="G38" s="48"/>
      <c r="H38" s="17">
        <f t="shared" ref="H38:O38" si="13">+H37</f>
        <v>27014021956.459999</v>
      </c>
      <c r="I38" s="17">
        <f t="shared" si="13"/>
        <v>27014021956.459999</v>
      </c>
      <c r="J38" s="17">
        <f t="shared" si="13"/>
        <v>0</v>
      </c>
      <c r="K38" s="17">
        <f t="shared" si="13"/>
        <v>25829595331.639999</v>
      </c>
      <c r="L38" s="17">
        <f t="shared" si="13"/>
        <v>1184426624.8199999</v>
      </c>
      <c r="M38" s="17">
        <f t="shared" si="13"/>
        <v>23855974733.290001</v>
      </c>
      <c r="N38" s="17">
        <f t="shared" si="13"/>
        <v>9676206384.2900009</v>
      </c>
      <c r="O38" s="17">
        <f t="shared" si="13"/>
        <v>9583330474.2900009</v>
      </c>
      <c r="P38" s="18">
        <f>M38/I38</f>
        <v>0.88309599998622945</v>
      </c>
      <c r="Q38" s="18">
        <f>N38/I38</f>
        <v>0.35819199376848365</v>
      </c>
      <c r="R38" s="18">
        <f>O38/I38</f>
        <v>0.35475393074515105</v>
      </c>
      <c r="S38" s="33"/>
    </row>
    <row r="39" spans="1:19" s="5" customFormat="1" ht="16.5" customHeight="1" x14ac:dyDescent="0.3">
      <c r="A39" s="54" t="s">
        <v>68</v>
      </c>
      <c r="B39" s="54"/>
      <c r="C39" s="54"/>
      <c r="D39" s="54"/>
      <c r="E39" s="54"/>
      <c r="F39" s="54"/>
      <c r="G39" s="54"/>
      <c r="H39" s="37"/>
      <c r="I39" s="37">
        <f t="shared" ref="I39:O39" si="14">+I30+I38</f>
        <v>248859172285.45999</v>
      </c>
      <c r="J39" s="37">
        <f t="shared" si="14"/>
        <v>6695061000</v>
      </c>
      <c r="K39" s="37">
        <f t="shared" si="14"/>
        <v>208831822825.85999</v>
      </c>
      <c r="L39" s="37">
        <f t="shared" si="14"/>
        <v>33332288459.599998</v>
      </c>
      <c r="M39" s="37">
        <f t="shared" si="14"/>
        <v>100418597205.78</v>
      </c>
      <c r="N39" s="37">
        <f t="shared" si="14"/>
        <v>14644833994.560001</v>
      </c>
      <c r="O39" s="37">
        <f t="shared" si="14"/>
        <v>14305810002.560001</v>
      </c>
      <c r="P39" s="21">
        <f>M39/(I39-J39)</f>
        <v>0.41467167315890102</v>
      </c>
      <c r="Q39" s="21">
        <f>N39/(I39-J39)</f>
        <v>6.0474832198801155E-2</v>
      </c>
      <c r="R39" s="21">
        <f>O39/(I39-J39)</f>
        <v>5.9074856000014359E-2</v>
      </c>
      <c r="S39" s="33"/>
    </row>
    <row r="40" spans="1:19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9"/>
      <c r="N40" s="22"/>
      <c r="O40" s="30"/>
      <c r="P40" s="22"/>
      <c r="Q40" s="22"/>
      <c r="R40" s="22"/>
    </row>
    <row r="41" spans="1:19" x14ac:dyDescent="0.3">
      <c r="A41" s="53" t="s">
        <v>69</v>
      </c>
      <c r="B41" s="53"/>
      <c r="C41" s="53"/>
      <c r="D41" s="53"/>
      <c r="E41" s="53"/>
      <c r="F41" s="53"/>
      <c r="G41" s="22"/>
      <c r="H41" s="23"/>
      <c r="I41" s="30"/>
      <c r="J41" s="22"/>
      <c r="K41" s="25"/>
      <c r="L41" s="22"/>
      <c r="M41" s="29"/>
      <c r="N41" s="23"/>
      <c r="O41" s="22"/>
      <c r="P41" s="22"/>
      <c r="Q41" s="22"/>
      <c r="R41" s="22"/>
    </row>
    <row r="42" spans="1:19" x14ac:dyDescent="0.3">
      <c r="A42" s="53" t="s">
        <v>70</v>
      </c>
      <c r="B42" s="53"/>
      <c r="C42" s="53"/>
      <c r="D42" s="53"/>
      <c r="E42" s="53"/>
      <c r="F42" s="26"/>
      <c r="G42" s="22"/>
      <c r="H42" s="23"/>
      <c r="I42" s="22"/>
      <c r="J42" s="27"/>
      <c r="K42" s="22"/>
      <c r="L42" s="23"/>
      <c r="M42" s="22"/>
      <c r="N42" s="22"/>
      <c r="O42" s="22"/>
      <c r="P42" s="22"/>
      <c r="Q42" s="22"/>
      <c r="R42" s="22"/>
    </row>
    <row r="43" spans="1:19" x14ac:dyDescent="0.3">
      <c r="A43" s="53" t="s">
        <v>71</v>
      </c>
      <c r="B43" s="53"/>
      <c r="C43" s="53"/>
      <c r="D43" s="53"/>
      <c r="E43" s="53"/>
      <c r="F43" s="53"/>
      <c r="G43" s="22"/>
      <c r="H43" s="22"/>
      <c r="I43" s="22"/>
      <c r="J43" s="22"/>
      <c r="K43" s="22"/>
      <c r="L43" s="22"/>
      <c r="M43" s="22"/>
      <c r="N43" s="23"/>
      <c r="O43" s="22"/>
      <c r="P43" s="22"/>
      <c r="Q43" s="22"/>
      <c r="R43" s="22"/>
    </row>
    <row r="44" spans="1:19" x14ac:dyDescent="0.3">
      <c r="A44" s="53" t="s">
        <v>72</v>
      </c>
      <c r="B44" s="53"/>
      <c r="C44" s="53"/>
      <c r="D44" s="53"/>
      <c r="E44" s="53"/>
      <c r="F44" s="53"/>
      <c r="G44" s="22"/>
      <c r="H44" s="22"/>
      <c r="I44" s="22"/>
      <c r="J44" s="22"/>
      <c r="K44" s="22"/>
      <c r="L44" s="22"/>
      <c r="M44" s="22"/>
      <c r="N44" s="23"/>
      <c r="O44" s="22"/>
      <c r="P44" s="22"/>
      <c r="Q44" s="22"/>
      <c r="R44" s="22"/>
    </row>
    <row r="45" spans="1:19" ht="36" customHeight="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53" spans="11:11" x14ac:dyDescent="0.3">
      <c r="K53" s="28"/>
    </row>
  </sheetData>
  <mergeCells count="37">
    <mergeCell ref="A45:L45"/>
    <mergeCell ref="A38:G38"/>
    <mergeCell ref="A39:G39"/>
    <mergeCell ref="A41:F41"/>
    <mergeCell ref="A42:E42"/>
    <mergeCell ref="A43:F43"/>
    <mergeCell ref="A44:F44"/>
    <mergeCell ref="A37:G37"/>
    <mergeCell ref="A12:G12"/>
    <mergeCell ref="A14:G14"/>
    <mergeCell ref="A17:G17"/>
    <mergeCell ref="A20:G20"/>
    <mergeCell ref="A21:G21"/>
    <mergeCell ref="A24:G24"/>
    <mergeCell ref="A28:G28"/>
    <mergeCell ref="A29:G29"/>
    <mergeCell ref="A30:G30"/>
    <mergeCell ref="A32:R32"/>
    <mergeCell ref="A33:R33"/>
    <mergeCell ref="IC6:IR6"/>
    <mergeCell ref="S6:AJ6"/>
    <mergeCell ref="AK6:BD6"/>
    <mergeCell ref="BE6:BX6"/>
    <mergeCell ref="BY6:CR6"/>
    <mergeCell ref="CS6:DL6"/>
    <mergeCell ref="DM6:EF6"/>
    <mergeCell ref="EG6:EZ6"/>
    <mergeCell ref="FA6:FT6"/>
    <mergeCell ref="FU6:GN6"/>
    <mergeCell ref="GO6:HH6"/>
    <mergeCell ref="HI6:IB6"/>
    <mergeCell ref="A6:R6"/>
    <mergeCell ref="A1:R1"/>
    <mergeCell ref="A2:R2"/>
    <mergeCell ref="A3:R3"/>
    <mergeCell ref="A4:R4"/>
    <mergeCell ref="A5:R5"/>
  </mergeCells>
  <printOptions horizontalCentered="1" verticalCentered="1"/>
  <pageMargins left="0.35433070866141736" right="0.19685039370078741" top="0.35433070866141736" bottom="0.15748031496062992" header="0.78740157480314965" footer="0.19685039370078741"/>
  <pageSetup paperSize="5" orientation="landscape" r:id="rId1"/>
  <headerFooter alignWithMargins="0"/>
  <colBreaks count="1" manualBreakCount="1">
    <brk id="1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1"/>
  <sheetViews>
    <sheetView showGridLines="0" topLeftCell="A10" zoomScaleNormal="100" workbookViewId="0">
      <selection activeCell="S36" sqref="S36"/>
    </sheetView>
  </sheetViews>
  <sheetFormatPr baseColWidth="10" defaultColWidth="11.44140625" defaultRowHeight="14.4" x14ac:dyDescent="0.3"/>
  <cols>
    <col min="1" max="1" width="10" style="2" bestFit="1" customWidth="1"/>
    <col min="2" max="2" width="10.44140625" style="2" bestFit="1" customWidth="1"/>
    <col min="3" max="3" width="11.109375" style="2" customWidth="1"/>
    <col min="4" max="4" width="6.6640625" style="2" bestFit="1" customWidth="1"/>
    <col min="5" max="5" width="4" style="2" bestFit="1" customWidth="1"/>
    <col min="6" max="6" width="3.33203125" style="2" bestFit="1" customWidth="1"/>
    <col min="7" max="7" width="28.77734375" style="2" customWidth="1"/>
    <col min="8" max="8" width="15.77734375" style="2" customWidth="1"/>
    <col min="9" max="9" width="16.109375" style="2" customWidth="1"/>
    <col min="10" max="10" width="14.6640625" style="2" bestFit="1" customWidth="1"/>
    <col min="11" max="11" width="16.109375" style="2" customWidth="1"/>
    <col min="12" max="12" width="14.77734375" style="2" customWidth="1"/>
    <col min="13" max="15" width="15.77734375" style="2" bestFit="1" customWidth="1"/>
    <col min="16" max="16" width="8" style="2" customWidth="1"/>
    <col min="17" max="18" width="7.33203125" style="2" bestFit="1" customWidth="1"/>
    <col min="19" max="21" width="11.6640625" style="2" bestFit="1" customWidth="1"/>
    <col min="22" max="16384" width="11.44140625" style="2"/>
  </cols>
  <sheetData>
    <row r="1" spans="1:252" ht="18.75" customHeight="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1"/>
    </row>
    <row r="2" spans="1:252" ht="15.6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3"/>
    </row>
    <row r="3" spans="1:252" ht="15.6" x14ac:dyDescent="0.3">
      <c r="A3" s="40" t="s">
        <v>73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52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252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252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</row>
    <row r="7" spans="1:252" s="5" customFormat="1" ht="30.75" customHeight="1" x14ac:dyDescent="0.3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  <c r="P7" s="4" t="s">
        <v>17</v>
      </c>
      <c r="Q7" s="4" t="s">
        <v>18</v>
      </c>
      <c r="R7" s="4" t="s">
        <v>19</v>
      </c>
    </row>
    <row r="8" spans="1:252" s="5" customFormat="1" ht="25.5" customHeight="1" x14ac:dyDescent="0.3">
      <c r="A8" s="6" t="s">
        <v>20</v>
      </c>
      <c r="B8" s="6" t="s">
        <v>21</v>
      </c>
      <c r="C8" s="6" t="s">
        <v>22</v>
      </c>
      <c r="D8" s="6" t="s">
        <v>23</v>
      </c>
      <c r="E8" s="6" t="s">
        <v>24</v>
      </c>
      <c r="F8" s="6" t="s">
        <v>25</v>
      </c>
      <c r="G8" s="7" t="s">
        <v>26</v>
      </c>
      <c r="H8" s="8">
        <v>37096100000</v>
      </c>
      <c r="I8" s="8">
        <v>36146100000</v>
      </c>
      <c r="J8" s="8">
        <v>0</v>
      </c>
      <c r="K8" s="8">
        <v>36146100000</v>
      </c>
      <c r="L8" s="8">
        <v>0</v>
      </c>
      <c r="M8" s="8">
        <v>21153881262</v>
      </c>
      <c r="N8" s="8">
        <v>21135436160</v>
      </c>
      <c r="O8" s="8">
        <v>21135436160</v>
      </c>
      <c r="P8" s="9">
        <f>M8/(I8-J8)</f>
        <v>0.58523274328350772</v>
      </c>
      <c r="Q8" s="9">
        <f>N8/(I8-J8)</f>
        <v>0.5847224502781766</v>
      </c>
      <c r="R8" s="9">
        <f>O8/(I8-J8)</f>
        <v>0.5847224502781766</v>
      </c>
      <c r="S8" s="10"/>
    </row>
    <row r="9" spans="1:252" s="5" customFormat="1" ht="10.199999999999999" x14ac:dyDescent="0.3">
      <c r="A9" s="6" t="s">
        <v>20</v>
      </c>
      <c r="B9" s="6" t="s">
        <v>21</v>
      </c>
      <c r="C9" s="6" t="s">
        <v>27</v>
      </c>
      <c r="D9" s="6" t="s">
        <v>23</v>
      </c>
      <c r="E9" s="6" t="s">
        <v>24</v>
      </c>
      <c r="F9" s="6" t="s">
        <v>25</v>
      </c>
      <c r="G9" s="7" t="s">
        <v>28</v>
      </c>
      <c r="H9" s="8">
        <v>13393640551</v>
      </c>
      <c r="I9" s="8">
        <v>13393640551</v>
      </c>
      <c r="J9" s="8">
        <v>0</v>
      </c>
      <c r="K9" s="8">
        <v>13393640551</v>
      </c>
      <c r="L9" s="8">
        <v>0</v>
      </c>
      <c r="M9" s="8">
        <v>7236488038</v>
      </c>
      <c r="N9" s="8">
        <v>7236488038</v>
      </c>
      <c r="O9" s="8">
        <v>7236488038</v>
      </c>
      <c r="P9" s="9">
        <f>M9/(I9-J9)</f>
        <v>0.54029283602505718</v>
      </c>
      <c r="Q9" s="9">
        <f>N9/(I9-J9)</f>
        <v>0.54029283602505718</v>
      </c>
      <c r="R9" s="9">
        <f>O9/(I9-J9)</f>
        <v>0.54029283602505718</v>
      </c>
    </row>
    <row r="10" spans="1:252" s="5" customFormat="1" ht="20.399999999999999" x14ac:dyDescent="0.3">
      <c r="A10" s="6" t="s">
        <v>20</v>
      </c>
      <c r="B10" s="6" t="s">
        <v>21</v>
      </c>
      <c r="C10" s="6" t="s">
        <v>29</v>
      </c>
      <c r="D10" s="6" t="s">
        <v>23</v>
      </c>
      <c r="E10" s="6" t="s">
        <v>24</v>
      </c>
      <c r="F10" s="6" t="s">
        <v>25</v>
      </c>
      <c r="G10" s="7" t="s">
        <v>30</v>
      </c>
      <c r="H10" s="8">
        <v>637365691</v>
      </c>
      <c r="I10" s="8">
        <v>1587365691</v>
      </c>
      <c r="J10" s="8">
        <v>0</v>
      </c>
      <c r="K10" s="8">
        <v>1587365691</v>
      </c>
      <c r="L10" s="8">
        <v>0</v>
      </c>
      <c r="M10" s="8">
        <v>1307500997</v>
      </c>
      <c r="N10" s="8">
        <v>1307029973</v>
      </c>
      <c r="O10" s="8">
        <v>1307029973</v>
      </c>
      <c r="P10" s="9">
        <f>M10/(I10-J10)</f>
        <v>0.82369236302210092</v>
      </c>
      <c r="Q10" s="9">
        <f>N10/(I10-J10)</f>
        <v>0.82339562988576653</v>
      </c>
      <c r="R10" s="9">
        <f>O10/(I10-J10)</f>
        <v>0.82339562988576653</v>
      </c>
    </row>
    <row r="11" spans="1:252" s="5" customFormat="1" ht="20.399999999999999" x14ac:dyDescent="0.3">
      <c r="A11" s="6" t="s">
        <v>20</v>
      </c>
      <c r="B11" s="6" t="s">
        <v>21</v>
      </c>
      <c r="C11" s="6" t="s">
        <v>31</v>
      </c>
      <c r="D11" s="6" t="s">
        <v>23</v>
      </c>
      <c r="E11" s="6" t="s">
        <v>24</v>
      </c>
      <c r="F11" s="6" t="s">
        <v>25</v>
      </c>
      <c r="G11" s="7" t="s">
        <v>32</v>
      </c>
      <c r="H11" s="8">
        <v>2369600000</v>
      </c>
      <c r="I11" s="8">
        <v>2369600000</v>
      </c>
      <c r="J11" s="8">
        <v>2369600000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9">
        <v>0</v>
      </c>
      <c r="Q11" s="9">
        <v>0</v>
      </c>
      <c r="R11" s="9">
        <v>0</v>
      </c>
    </row>
    <row r="12" spans="1:252" s="5" customFormat="1" ht="11.25" customHeight="1" x14ac:dyDescent="0.3">
      <c r="A12" s="42" t="s">
        <v>33</v>
      </c>
      <c r="B12" s="43"/>
      <c r="C12" s="43"/>
      <c r="D12" s="43"/>
      <c r="E12" s="43"/>
      <c r="F12" s="43"/>
      <c r="G12" s="44"/>
      <c r="H12" s="11">
        <f>SUM(H8:H11)</f>
        <v>53496706242</v>
      </c>
      <c r="I12" s="11">
        <f t="shared" ref="I12:O12" si="0">SUM(I8:I11)</f>
        <v>53496706242</v>
      </c>
      <c r="J12" s="11">
        <f t="shared" si="0"/>
        <v>2369600000</v>
      </c>
      <c r="K12" s="11">
        <f t="shared" si="0"/>
        <v>51127106242</v>
      </c>
      <c r="L12" s="11">
        <f t="shared" si="0"/>
        <v>0</v>
      </c>
      <c r="M12" s="11">
        <f t="shared" si="0"/>
        <v>29697870297</v>
      </c>
      <c r="N12" s="11">
        <f t="shared" si="0"/>
        <v>29678954171</v>
      </c>
      <c r="O12" s="11">
        <f t="shared" si="0"/>
        <v>29678954171</v>
      </c>
      <c r="P12" s="12">
        <f>M12/(I12-J12)</f>
        <v>0.58086350822264476</v>
      </c>
      <c r="Q12" s="12">
        <f>N12/(I12-J12)</f>
        <v>0.58049352589056313</v>
      </c>
      <c r="R12" s="12">
        <f>O12/(I12-J12)</f>
        <v>0.58049352589056313</v>
      </c>
      <c r="S12" s="14"/>
    </row>
    <row r="13" spans="1:252" s="5" customFormat="1" ht="16.5" customHeight="1" x14ac:dyDescent="0.3">
      <c r="A13" s="6" t="s">
        <v>20</v>
      </c>
      <c r="B13" s="6" t="s">
        <v>21</v>
      </c>
      <c r="C13" s="6" t="s">
        <v>34</v>
      </c>
      <c r="D13" s="6" t="s">
        <v>23</v>
      </c>
      <c r="E13" s="6" t="s">
        <v>24</v>
      </c>
      <c r="F13" s="6" t="s">
        <v>25</v>
      </c>
      <c r="G13" s="7" t="s">
        <v>35</v>
      </c>
      <c r="H13" s="13">
        <v>19238190000</v>
      </c>
      <c r="I13" s="8">
        <v>19238190000</v>
      </c>
      <c r="J13" s="8">
        <v>0</v>
      </c>
      <c r="K13" s="8">
        <v>16657826084.82</v>
      </c>
      <c r="L13" s="8">
        <v>2580363915.1799998</v>
      </c>
      <c r="M13" s="8">
        <v>14988956117.639999</v>
      </c>
      <c r="N13" s="8">
        <v>9898103861.6800003</v>
      </c>
      <c r="O13" s="8">
        <v>9897708561.7000008</v>
      </c>
      <c r="P13" s="9">
        <f>M13/(I13-J13)</f>
        <v>0.77912506933552472</v>
      </c>
      <c r="Q13" s="9">
        <f>N13/I13</f>
        <v>0.51450286444202908</v>
      </c>
      <c r="R13" s="9">
        <f>O13/I13</f>
        <v>0.51448231677200407</v>
      </c>
      <c r="S13" s="14"/>
    </row>
    <row r="14" spans="1:252" s="5" customFormat="1" ht="15" customHeight="1" x14ac:dyDescent="0.3">
      <c r="A14" s="42" t="s">
        <v>36</v>
      </c>
      <c r="B14" s="43"/>
      <c r="C14" s="43"/>
      <c r="D14" s="43"/>
      <c r="E14" s="43"/>
      <c r="F14" s="43"/>
      <c r="G14" s="44"/>
      <c r="H14" s="11">
        <f t="shared" ref="H14:O14" si="1">SUM(H13:H13)</f>
        <v>19238190000</v>
      </c>
      <c r="I14" s="11">
        <f t="shared" si="1"/>
        <v>19238190000</v>
      </c>
      <c r="J14" s="11">
        <f t="shared" si="1"/>
        <v>0</v>
      </c>
      <c r="K14" s="11">
        <f t="shared" si="1"/>
        <v>16657826084.82</v>
      </c>
      <c r="L14" s="11">
        <f t="shared" si="1"/>
        <v>2580363915.1799998</v>
      </c>
      <c r="M14" s="11">
        <f t="shared" si="1"/>
        <v>14988956117.639999</v>
      </c>
      <c r="N14" s="11">
        <f t="shared" si="1"/>
        <v>9898103861.6800003</v>
      </c>
      <c r="O14" s="11">
        <f t="shared" si="1"/>
        <v>9897708561.7000008</v>
      </c>
      <c r="P14" s="12">
        <f>M14/(I14-J14)</f>
        <v>0.77912506933552472</v>
      </c>
      <c r="Q14" s="12">
        <f>N14/(I14-J14)</f>
        <v>0.51450286444202908</v>
      </c>
      <c r="R14" s="12">
        <f>O14/(I14-J14)</f>
        <v>0.51448231677200407</v>
      </c>
      <c r="T14" s="14"/>
    </row>
    <row r="15" spans="1:252" s="5" customFormat="1" ht="20.399999999999999" x14ac:dyDescent="0.3">
      <c r="A15" s="6" t="s">
        <v>20</v>
      </c>
      <c r="B15" s="6" t="s">
        <v>21</v>
      </c>
      <c r="C15" s="6" t="s">
        <v>37</v>
      </c>
      <c r="D15" s="6" t="s">
        <v>23</v>
      </c>
      <c r="E15" s="6" t="s">
        <v>24</v>
      </c>
      <c r="F15" s="6" t="s">
        <v>25</v>
      </c>
      <c r="G15" s="7" t="s">
        <v>38</v>
      </c>
      <c r="H15" s="13">
        <v>224217860</v>
      </c>
      <c r="I15" s="15">
        <v>224217860</v>
      </c>
      <c r="J15" s="8">
        <v>0</v>
      </c>
      <c r="K15" s="8">
        <v>224217860</v>
      </c>
      <c r="L15" s="8">
        <v>0</v>
      </c>
      <c r="M15" s="8">
        <v>92922151</v>
      </c>
      <c r="N15" s="8">
        <v>84211240</v>
      </c>
      <c r="O15" s="8">
        <v>84211240</v>
      </c>
      <c r="P15" s="9">
        <f>M15/(I15-J15)</f>
        <v>0.41442796305343382</v>
      </c>
      <c r="Q15" s="9">
        <f>N15/(I15-J15)</f>
        <v>0.3755777528159443</v>
      </c>
      <c r="R15" s="9">
        <f>O15/(I15-J15)</f>
        <v>0.3755777528159443</v>
      </c>
    </row>
    <row r="16" spans="1:252" s="5" customFormat="1" ht="16.5" customHeight="1" x14ac:dyDescent="0.3">
      <c r="A16" s="6" t="s">
        <v>20</v>
      </c>
      <c r="B16" s="6" t="s">
        <v>21</v>
      </c>
      <c r="C16" s="6" t="s">
        <v>39</v>
      </c>
      <c r="D16" s="6" t="s">
        <v>23</v>
      </c>
      <c r="E16" s="6" t="s">
        <v>24</v>
      </c>
      <c r="F16" s="6" t="s">
        <v>25</v>
      </c>
      <c r="G16" s="7" t="s">
        <v>40</v>
      </c>
      <c r="H16" s="8">
        <v>93689000</v>
      </c>
      <c r="I16" s="15">
        <v>93689000</v>
      </c>
      <c r="J16" s="8">
        <v>0</v>
      </c>
      <c r="K16" s="8">
        <v>0</v>
      </c>
      <c r="L16" s="8">
        <v>93689000</v>
      </c>
      <c r="M16" s="8">
        <v>0</v>
      </c>
      <c r="N16" s="8">
        <v>0</v>
      </c>
      <c r="O16" s="8">
        <v>0</v>
      </c>
      <c r="P16" s="9">
        <f>M16/I16</f>
        <v>0</v>
      </c>
      <c r="Q16" s="9">
        <f>N16/I16</f>
        <v>0</v>
      </c>
      <c r="R16" s="9">
        <f>O16/I16</f>
        <v>0</v>
      </c>
    </row>
    <row r="17" spans="1:24" s="5" customFormat="1" ht="15" customHeight="1" x14ac:dyDescent="0.3">
      <c r="A17" s="42" t="s">
        <v>41</v>
      </c>
      <c r="B17" s="43"/>
      <c r="C17" s="43"/>
      <c r="D17" s="43"/>
      <c r="E17" s="43"/>
      <c r="F17" s="43"/>
      <c r="G17" s="44"/>
      <c r="H17" s="11">
        <f t="shared" ref="H17:O17" si="2">SUM(H15:H16)</f>
        <v>317906860</v>
      </c>
      <c r="I17" s="11">
        <f t="shared" si="2"/>
        <v>317906860</v>
      </c>
      <c r="J17" s="11">
        <f t="shared" si="2"/>
        <v>0</v>
      </c>
      <c r="K17" s="11">
        <f t="shared" si="2"/>
        <v>224217860</v>
      </c>
      <c r="L17" s="11">
        <f t="shared" si="2"/>
        <v>93689000</v>
      </c>
      <c r="M17" s="11">
        <f t="shared" si="2"/>
        <v>92922151</v>
      </c>
      <c r="N17" s="11">
        <f t="shared" si="2"/>
        <v>84211240</v>
      </c>
      <c r="O17" s="11">
        <f t="shared" si="2"/>
        <v>84211240</v>
      </c>
      <c r="P17" s="12">
        <f>M17/(I17-J17)</f>
        <v>0.29229363279546722</v>
      </c>
      <c r="Q17" s="12">
        <f>N17/(I17-J17)</f>
        <v>0.26489280539589488</v>
      </c>
      <c r="R17" s="12">
        <f>O17/(I17-J17)</f>
        <v>0.26489280539589488</v>
      </c>
      <c r="T17" s="16"/>
    </row>
    <row r="18" spans="1:24" s="5" customFormat="1" ht="10.199999999999999" x14ac:dyDescent="0.3">
      <c r="A18" s="6" t="s">
        <v>20</v>
      </c>
      <c r="B18" s="6" t="s">
        <v>21</v>
      </c>
      <c r="C18" s="6" t="s">
        <v>42</v>
      </c>
      <c r="D18" s="6" t="s">
        <v>23</v>
      </c>
      <c r="E18" s="6" t="s">
        <v>24</v>
      </c>
      <c r="F18" s="6" t="s">
        <v>25</v>
      </c>
      <c r="G18" s="7" t="s">
        <v>43</v>
      </c>
      <c r="H18" s="13">
        <v>28016640</v>
      </c>
      <c r="I18" s="15">
        <v>28016640</v>
      </c>
      <c r="J18" s="8">
        <v>0</v>
      </c>
      <c r="K18" s="8">
        <v>19469281</v>
      </c>
      <c r="L18" s="8">
        <v>8547359</v>
      </c>
      <c r="M18" s="8">
        <v>557000</v>
      </c>
      <c r="N18" s="8">
        <v>557000</v>
      </c>
      <c r="O18" s="8">
        <v>557000</v>
      </c>
      <c r="P18" s="9">
        <f>M18/(I18-J18)</f>
        <v>1.9881042123538011E-2</v>
      </c>
      <c r="Q18" s="9">
        <f>N18/(I18-J18)</f>
        <v>1.9881042123538011E-2</v>
      </c>
      <c r="R18" s="9">
        <f>O18/(I18-J18)</f>
        <v>1.9881042123538011E-2</v>
      </c>
    </row>
    <row r="19" spans="1:24" s="5" customFormat="1" ht="16.5" customHeight="1" x14ac:dyDescent="0.3">
      <c r="A19" s="6" t="s">
        <v>20</v>
      </c>
      <c r="B19" s="6" t="s">
        <v>21</v>
      </c>
      <c r="C19" s="6" t="s">
        <v>44</v>
      </c>
      <c r="D19" s="6" t="s">
        <v>23</v>
      </c>
      <c r="E19" s="6" t="s">
        <v>24</v>
      </c>
      <c r="F19" s="6" t="s">
        <v>25</v>
      </c>
      <c r="G19" s="7" t="s">
        <v>45</v>
      </c>
      <c r="H19" s="8">
        <v>144478901</v>
      </c>
      <c r="I19" s="15">
        <v>144478901</v>
      </c>
      <c r="J19" s="8">
        <v>0</v>
      </c>
      <c r="K19" s="8">
        <v>0</v>
      </c>
      <c r="L19" s="8">
        <v>144478901</v>
      </c>
      <c r="M19" s="8">
        <v>0</v>
      </c>
      <c r="N19" s="8">
        <v>0</v>
      </c>
      <c r="O19" s="8">
        <v>0</v>
      </c>
      <c r="P19" s="9">
        <f>M19/I19</f>
        <v>0</v>
      </c>
      <c r="Q19" s="9">
        <f>N19/I19</f>
        <v>0</v>
      </c>
      <c r="R19" s="9">
        <f>O19/I19</f>
        <v>0</v>
      </c>
    </row>
    <row r="20" spans="1:24" s="5" customFormat="1" ht="16.5" customHeight="1" x14ac:dyDescent="0.3">
      <c r="A20" s="42" t="s">
        <v>46</v>
      </c>
      <c r="B20" s="43"/>
      <c r="C20" s="43"/>
      <c r="D20" s="43"/>
      <c r="E20" s="43"/>
      <c r="F20" s="43"/>
      <c r="G20" s="44"/>
      <c r="H20" s="11">
        <f>SUM(H18:H19)</f>
        <v>172495541</v>
      </c>
      <c r="I20" s="11">
        <f t="shared" ref="I20:O20" si="3">SUM(I18:I19)</f>
        <v>172495541</v>
      </c>
      <c r="J20" s="11">
        <f t="shared" si="3"/>
        <v>0</v>
      </c>
      <c r="K20" s="11">
        <f t="shared" si="3"/>
        <v>19469281</v>
      </c>
      <c r="L20" s="11">
        <f t="shared" si="3"/>
        <v>153026260</v>
      </c>
      <c r="M20" s="11">
        <f t="shared" si="3"/>
        <v>557000</v>
      </c>
      <c r="N20" s="11">
        <f t="shared" si="3"/>
        <v>557000</v>
      </c>
      <c r="O20" s="11">
        <f t="shared" si="3"/>
        <v>557000</v>
      </c>
      <c r="P20" s="12">
        <f>M20/(I20-J20)</f>
        <v>3.22906897633951E-3</v>
      </c>
      <c r="Q20" s="12">
        <f>N20/(I20-J20)</f>
        <v>3.22906897633951E-3</v>
      </c>
      <c r="R20" s="12">
        <f>O20/(I20-J20)</f>
        <v>3.22906897633951E-3</v>
      </c>
    </row>
    <row r="21" spans="1:24" s="5" customFormat="1" ht="16.5" customHeight="1" x14ac:dyDescent="0.3">
      <c r="A21" s="46" t="s">
        <v>47</v>
      </c>
      <c r="B21" s="47"/>
      <c r="C21" s="47"/>
      <c r="D21" s="47"/>
      <c r="E21" s="47"/>
      <c r="F21" s="47"/>
      <c r="G21" s="48"/>
      <c r="H21" s="17">
        <f t="shared" ref="H21:O21" si="4">+H20+H17+H14+H12</f>
        <v>73225298643</v>
      </c>
      <c r="I21" s="17">
        <f t="shared" si="4"/>
        <v>73225298643</v>
      </c>
      <c r="J21" s="17">
        <f t="shared" si="4"/>
        <v>2369600000</v>
      </c>
      <c r="K21" s="17">
        <f t="shared" si="4"/>
        <v>68028619467.82</v>
      </c>
      <c r="L21" s="17">
        <f t="shared" si="4"/>
        <v>2827079175.1799998</v>
      </c>
      <c r="M21" s="17">
        <f t="shared" si="4"/>
        <v>44780305565.639999</v>
      </c>
      <c r="N21" s="17">
        <f t="shared" si="4"/>
        <v>39661826272.68</v>
      </c>
      <c r="O21" s="17">
        <f t="shared" si="4"/>
        <v>39661430972.699997</v>
      </c>
      <c r="P21" s="18">
        <f>M21/(I21-J21)</f>
        <v>0.63199300018565197</v>
      </c>
      <c r="Q21" s="18">
        <f>N21/(I21-J21)</f>
        <v>0.55975492490043055</v>
      </c>
      <c r="R21" s="18">
        <f>O21/(I21-J21)</f>
        <v>0.55974934595635717</v>
      </c>
      <c r="S21" s="32">
        <f>+M21/1000000</f>
        <v>44780.305565640003</v>
      </c>
    </row>
    <row r="22" spans="1:24" s="5" customFormat="1" ht="40.799999999999997" x14ac:dyDescent="0.3">
      <c r="A22" s="6" t="s">
        <v>20</v>
      </c>
      <c r="B22" s="6" t="s">
        <v>21</v>
      </c>
      <c r="C22" s="6" t="s">
        <v>49</v>
      </c>
      <c r="D22" s="6" t="s">
        <v>23</v>
      </c>
      <c r="E22" s="6" t="s">
        <v>24</v>
      </c>
      <c r="F22" s="6" t="s">
        <v>48</v>
      </c>
      <c r="G22" s="7" t="s">
        <v>50</v>
      </c>
      <c r="H22" s="13">
        <v>2016701772</v>
      </c>
      <c r="I22" s="8">
        <v>2016701772</v>
      </c>
      <c r="J22" s="8">
        <v>0</v>
      </c>
      <c r="K22" s="8">
        <v>1972532215</v>
      </c>
      <c r="L22" s="8">
        <v>44169557</v>
      </c>
      <c r="M22" s="8">
        <v>1968766336</v>
      </c>
      <c r="N22" s="8">
        <v>1156230416</v>
      </c>
      <c r="O22" s="8">
        <v>1156230416</v>
      </c>
      <c r="P22" s="9">
        <f t="shared" ref="P22:P29" si="5">M22/(I22-J22)</f>
        <v>0.97623077607927045</v>
      </c>
      <c r="Q22" s="9">
        <f t="shared" ref="Q22:Q29" si="6">N22/(I22-J22)</f>
        <v>0.57332741610741245</v>
      </c>
      <c r="R22" s="9">
        <f t="shared" ref="R22:R29" si="7">O22/(I22-J22)</f>
        <v>0.57332741610741245</v>
      </c>
    </row>
    <row r="23" spans="1:24" s="5" customFormat="1" ht="15" customHeight="1" x14ac:dyDescent="0.3">
      <c r="A23" s="42" t="s">
        <v>51</v>
      </c>
      <c r="B23" s="43"/>
      <c r="C23" s="43"/>
      <c r="D23" s="43"/>
      <c r="E23" s="43"/>
      <c r="F23" s="43"/>
      <c r="G23" s="44"/>
      <c r="H23" s="11">
        <f t="shared" ref="H23:O23" si="8">SUM(H22:H22)</f>
        <v>2016701772</v>
      </c>
      <c r="I23" s="11">
        <f t="shared" si="8"/>
        <v>2016701772</v>
      </c>
      <c r="J23" s="11">
        <f t="shared" si="8"/>
        <v>0</v>
      </c>
      <c r="K23" s="11">
        <f t="shared" si="8"/>
        <v>1972532215</v>
      </c>
      <c r="L23" s="11">
        <f t="shared" si="8"/>
        <v>44169557</v>
      </c>
      <c r="M23" s="11">
        <f t="shared" si="8"/>
        <v>1968766336</v>
      </c>
      <c r="N23" s="11">
        <f t="shared" si="8"/>
        <v>1156230416</v>
      </c>
      <c r="O23" s="11">
        <f t="shared" si="8"/>
        <v>1156230416</v>
      </c>
      <c r="P23" s="12">
        <f t="shared" si="5"/>
        <v>0.97623077607927045</v>
      </c>
      <c r="Q23" s="12">
        <f t="shared" si="6"/>
        <v>0.57332741610741245</v>
      </c>
      <c r="R23" s="12">
        <f t="shared" si="7"/>
        <v>0.57332741610741245</v>
      </c>
      <c r="S23" s="14"/>
      <c r="T23" s="14"/>
      <c r="U23" s="14"/>
      <c r="V23" s="19"/>
      <c r="W23" s="19"/>
      <c r="X23" s="19"/>
    </row>
    <row r="24" spans="1:24" s="5" customFormat="1" ht="40.799999999999997" x14ac:dyDescent="0.3">
      <c r="A24" s="6" t="s">
        <v>52</v>
      </c>
      <c r="B24" s="6" t="s">
        <v>53</v>
      </c>
      <c r="C24" s="6" t="s">
        <v>54</v>
      </c>
      <c r="D24" s="6" t="s">
        <v>55</v>
      </c>
      <c r="E24" s="6" t="s">
        <v>56</v>
      </c>
      <c r="F24" s="6" t="s">
        <v>48</v>
      </c>
      <c r="G24" s="7" t="s">
        <v>57</v>
      </c>
      <c r="H24" s="13">
        <v>19659769133</v>
      </c>
      <c r="I24" s="8">
        <v>19659769133</v>
      </c>
      <c r="J24" s="8">
        <v>0</v>
      </c>
      <c r="K24" s="8">
        <v>19055799485</v>
      </c>
      <c r="L24" s="8">
        <v>603969648</v>
      </c>
      <c r="M24" s="8">
        <v>18474415318</v>
      </c>
      <c r="N24" s="8">
        <v>10888146357</v>
      </c>
      <c r="O24" s="8">
        <v>10839188179</v>
      </c>
      <c r="P24" s="9">
        <f t="shared" si="5"/>
        <v>0.93970662590282816</v>
      </c>
      <c r="Q24" s="9">
        <f t="shared" si="6"/>
        <v>0.55382880049815286</v>
      </c>
      <c r="R24" s="9">
        <f t="shared" si="7"/>
        <v>0.55133852822339757</v>
      </c>
    </row>
    <row r="25" spans="1:24" s="5" customFormat="1" ht="40.799999999999997" x14ac:dyDescent="0.3">
      <c r="A25" s="6" t="s">
        <v>52</v>
      </c>
      <c r="B25" s="6" t="s">
        <v>53</v>
      </c>
      <c r="C25" s="6" t="s">
        <v>54</v>
      </c>
      <c r="D25" s="6" t="s">
        <v>55</v>
      </c>
      <c r="E25" s="6" t="s">
        <v>58</v>
      </c>
      <c r="F25" s="6" t="s">
        <v>48</v>
      </c>
      <c r="G25" s="7" t="s">
        <v>57</v>
      </c>
      <c r="H25" s="13">
        <v>54198418561</v>
      </c>
      <c r="I25" s="8">
        <v>54198418561</v>
      </c>
      <c r="J25" s="8">
        <v>0</v>
      </c>
      <c r="K25" s="8">
        <v>53166167565</v>
      </c>
      <c r="L25" s="8">
        <v>1032250996</v>
      </c>
      <c r="M25" s="8">
        <v>52990018495</v>
      </c>
      <c r="N25" s="8">
        <v>30266158080.700001</v>
      </c>
      <c r="O25" s="8">
        <v>30264106500.700001</v>
      </c>
      <c r="P25" s="9">
        <f t="shared" si="5"/>
        <v>0.9777041452853471</v>
      </c>
      <c r="Q25" s="9">
        <f t="shared" si="6"/>
        <v>0.5584324946056427</v>
      </c>
      <c r="R25" s="9">
        <f t="shared" si="7"/>
        <v>0.55839464147164974</v>
      </c>
    </row>
    <row r="26" spans="1:24" s="5" customFormat="1" ht="40.799999999999997" x14ac:dyDescent="0.3">
      <c r="A26" s="6" t="s">
        <v>52</v>
      </c>
      <c r="B26" s="6" t="s">
        <v>53</v>
      </c>
      <c r="C26" s="6" t="s">
        <v>59</v>
      </c>
      <c r="D26" s="6" t="s">
        <v>55</v>
      </c>
      <c r="E26" s="6" t="s">
        <v>56</v>
      </c>
      <c r="F26" s="6" t="s">
        <v>48</v>
      </c>
      <c r="G26" s="7" t="s">
        <v>50</v>
      </c>
      <c r="H26" s="13">
        <v>30164035544</v>
      </c>
      <c r="I26" s="8">
        <v>30164035544</v>
      </c>
      <c r="J26" s="8">
        <v>0</v>
      </c>
      <c r="K26" s="8">
        <v>23488564853.119999</v>
      </c>
      <c r="L26" s="8">
        <v>6675470690.8800001</v>
      </c>
      <c r="M26" s="8">
        <v>19991093097.299999</v>
      </c>
      <c r="N26" s="8">
        <v>11473163505.66</v>
      </c>
      <c r="O26" s="8">
        <v>11473163505.66</v>
      </c>
      <c r="P26" s="9">
        <f t="shared" si="5"/>
        <v>0.66274597336749508</v>
      </c>
      <c r="Q26" s="9">
        <f t="shared" si="6"/>
        <v>0.38035903680474725</v>
      </c>
      <c r="R26" s="9">
        <f t="shared" si="7"/>
        <v>0.38035903680474725</v>
      </c>
    </row>
    <row r="27" spans="1:24" s="5" customFormat="1" ht="11.25" customHeight="1" x14ac:dyDescent="0.3">
      <c r="A27" s="42" t="s">
        <v>60</v>
      </c>
      <c r="B27" s="43"/>
      <c r="C27" s="43"/>
      <c r="D27" s="43"/>
      <c r="E27" s="43"/>
      <c r="F27" s="43"/>
      <c r="G27" s="44"/>
      <c r="H27" s="11">
        <f t="shared" ref="H27:O27" si="9">SUM(H24:H26)</f>
        <v>104022223238</v>
      </c>
      <c r="I27" s="11">
        <f t="shared" si="9"/>
        <v>104022223238</v>
      </c>
      <c r="J27" s="11">
        <f t="shared" si="9"/>
        <v>0</v>
      </c>
      <c r="K27" s="11">
        <f t="shared" si="9"/>
        <v>95710531903.119995</v>
      </c>
      <c r="L27" s="11">
        <f t="shared" si="9"/>
        <v>8311691334.8800001</v>
      </c>
      <c r="M27" s="11">
        <f t="shared" si="9"/>
        <v>91455526910.300003</v>
      </c>
      <c r="N27" s="11">
        <f t="shared" si="9"/>
        <v>52627467943.360001</v>
      </c>
      <c r="O27" s="11">
        <f t="shared" si="9"/>
        <v>52576458185.360001</v>
      </c>
      <c r="P27" s="12">
        <f t="shared" si="5"/>
        <v>0.87919219627763834</v>
      </c>
      <c r="Q27" s="12">
        <f t="shared" si="6"/>
        <v>0.50592523698469505</v>
      </c>
      <c r="R27" s="12">
        <f t="shared" si="7"/>
        <v>0.5054348633278728</v>
      </c>
      <c r="S27" s="32">
        <f>+M27/1000000</f>
        <v>91455.526910300003</v>
      </c>
    </row>
    <row r="28" spans="1:24" s="5" customFormat="1" ht="11.25" customHeight="1" x14ac:dyDescent="0.3">
      <c r="A28" s="46" t="s">
        <v>61</v>
      </c>
      <c r="B28" s="47"/>
      <c r="C28" s="47"/>
      <c r="D28" s="47"/>
      <c r="E28" s="47"/>
      <c r="F28" s="47"/>
      <c r="G28" s="48"/>
      <c r="H28" s="17">
        <f t="shared" ref="H28:O28" si="10">+H27+H23</f>
        <v>106038925010</v>
      </c>
      <c r="I28" s="17">
        <f t="shared" si="10"/>
        <v>106038925010</v>
      </c>
      <c r="J28" s="17">
        <f t="shared" si="10"/>
        <v>0</v>
      </c>
      <c r="K28" s="17">
        <f t="shared" si="10"/>
        <v>97683064118.119995</v>
      </c>
      <c r="L28" s="17">
        <f t="shared" si="10"/>
        <v>8355860891.8800001</v>
      </c>
      <c r="M28" s="17">
        <f t="shared" si="10"/>
        <v>93424293246.300003</v>
      </c>
      <c r="N28" s="17">
        <f t="shared" si="10"/>
        <v>53783698359.360001</v>
      </c>
      <c r="O28" s="17">
        <f t="shared" si="10"/>
        <v>53732688601.360001</v>
      </c>
      <c r="P28" s="18">
        <f t="shared" si="5"/>
        <v>0.88103772494383192</v>
      </c>
      <c r="Q28" s="18">
        <f t="shared" si="6"/>
        <v>0.50720712563134651</v>
      </c>
      <c r="R28" s="18">
        <f t="shared" si="7"/>
        <v>0.50672607814812098</v>
      </c>
      <c r="S28" s="33"/>
    </row>
    <row r="29" spans="1:24" s="5" customFormat="1" ht="11.25" customHeight="1" x14ac:dyDescent="0.3">
      <c r="A29" s="50" t="s">
        <v>74</v>
      </c>
      <c r="B29" s="51"/>
      <c r="C29" s="51"/>
      <c r="D29" s="51"/>
      <c r="E29" s="51"/>
      <c r="F29" s="51"/>
      <c r="G29" s="52"/>
      <c r="H29" s="20">
        <f t="shared" ref="H29:O29" si="11">+H28+H21</f>
        <v>179264223653</v>
      </c>
      <c r="I29" s="20">
        <f t="shared" si="11"/>
        <v>179264223653</v>
      </c>
      <c r="J29" s="20">
        <f t="shared" si="11"/>
        <v>2369600000</v>
      </c>
      <c r="K29" s="20">
        <f t="shared" si="11"/>
        <v>165711683585.94</v>
      </c>
      <c r="L29" s="20">
        <f t="shared" si="11"/>
        <v>11182940067.059999</v>
      </c>
      <c r="M29" s="20">
        <f t="shared" si="11"/>
        <v>138204598811.94</v>
      </c>
      <c r="N29" s="20">
        <f t="shared" si="11"/>
        <v>93445524632.040009</v>
      </c>
      <c r="O29" s="20">
        <f t="shared" si="11"/>
        <v>93394119574.059998</v>
      </c>
      <c r="P29" s="21">
        <f t="shared" si="5"/>
        <v>0.78128207606266697</v>
      </c>
      <c r="Q29" s="21">
        <f t="shared" si="6"/>
        <v>0.52825531213059707</v>
      </c>
      <c r="R29" s="21">
        <f t="shared" si="7"/>
        <v>0.52796471506824172</v>
      </c>
    </row>
    <row r="30" spans="1:24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3"/>
      <c r="N30" s="22"/>
      <c r="O30" s="22"/>
      <c r="P30" s="22"/>
      <c r="Q30" s="22"/>
      <c r="R30" s="22"/>
    </row>
    <row r="31" spans="1:24" ht="18.75" customHeight="1" x14ac:dyDescent="0.3">
      <c r="A31" s="39" t="s">
        <v>0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1"/>
    </row>
    <row r="32" spans="1:24" ht="15.6" x14ac:dyDescent="0.3">
      <c r="A32" s="39" t="s">
        <v>63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1:19" ht="6" customHeight="1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</row>
    <row r="34" spans="1:19" ht="20.399999999999999" x14ac:dyDescent="0.3">
      <c r="A34" s="4" t="s">
        <v>2</v>
      </c>
      <c r="B34" s="4" t="s">
        <v>3</v>
      </c>
      <c r="C34" s="4" t="s">
        <v>4</v>
      </c>
      <c r="D34" s="4" t="s">
        <v>5</v>
      </c>
      <c r="E34" s="4" t="s">
        <v>6</v>
      </c>
      <c r="F34" s="4" t="s">
        <v>7</v>
      </c>
      <c r="G34" s="4" t="s">
        <v>8</v>
      </c>
      <c r="H34" s="4" t="s">
        <v>9</v>
      </c>
      <c r="I34" s="4" t="s">
        <v>10</v>
      </c>
      <c r="J34" s="4" t="s">
        <v>11</v>
      </c>
      <c r="K34" s="4" t="s">
        <v>12</v>
      </c>
      <c r="L34" s="4" t="s">
        <v>13</v>
      </c>
      <c r="M34" s="4" t="s">
        <v>14</v>
      </c>
      <c r="N34" s="4" t="s">
        <v>15</v>
      </c>
      <c r="O34" s="4" t="s">
        <v>16</v>
      </c>
      <c r="P34" s="4" t="s">
        <v>17</v>
      </c>
      <c r="Q34" s="4" t="s">
        <v>18</v>
      </c>
      <c r="R34" s="4" t="s">
        <v>19</v>
      </c>
    </row>
    <row r="35" spans="1:19" x14ac:dyDescent="0.3">
      <c r="A35" s="34" t="s">
        <v>64</v>
      </c>
      <c r="B35" s="34" t="s">
        <v>21</v>
      </c>
      <c r="C35" s="34" t="s">
        <v>65</v>
      </c>
      <c r="D35" s="34" t="s">
        <v>23</v>
      </c>
      <c r="E35" s="34" t="s">
        <v>24</v>
      </c>
      <c r="F35" s="34" t="s">
        <v>48</v>
      </c>
      <c r="G35" s="35" t="s">
        <v>66</v>
      </c>
      <c r="H35" s="36">
        <v>14821353451.82</v>
      </c>
      <c r="I35" s="36">
        <v>14821353451.82</v>
      </c>
      <c r="J35" s="36">
        <v>0</v>
      </c>
      <c r="K35" s="36">
        <v>13256659615</v>
      </c>
      <c r="L35" s="36">
        <v>1564693836.8199999</v>
      </c>
      <c r="M35" s="36">
        <v>12921608382</v>
      </c>
      <c r="N35" s="36">
        <v>9236570366</v>
      </c>
      <c r="O35" s="36">
        <v>9236570366</v>
      </c>
      <c r="P35" s="9">
        <f>M35/I35</f>
        <v>0.87182377938725164</v>
      </c>
      <c r="Q35" s="9">
        <f>N35/I35</f>
        <v>0.62319344829238843</v>
      </c>
      <c r="R35" s="9">
        <f>O35/I35</f>
        <v>0.62319344829238843</v>
      </c>
    </row>
    <row r="36" spans="1:19" s="5" customFormat="1" ht="15" customHeight="1" x14ac:dyDescent="0.3">
      <c r="A36" s="42" t="s">
        <v>36</v>
      </c>
      <c r="B36" s="43"/>
      <c r="C36" s="43"/>
      <c r="D36" s="43"/>
      <c r="E36" s="43"/>
      <c r="F36" s="43"/>
      <c r="G36" s="44"/>
      <c r="H36" s="11">
        <f t="shared" ref="H36:O36" si="12">SUM(H35:H35)</f>
        <v>14821353451.82</v>
      </c>
      <c r="I36" s="11">
        <f t="shared" si="12"/>
        <v>14821353451.82</v>
      </c>
      <c r="J36" s="11">
        <f t="shared" si="12"/>
        <v>0</v>
      </c>
      <c r="K36" s="11">
        <f t="shared" si="12"/>
        <v>13256659615</v>
      </c>
      <c r="L36" s="11">
        <f t="shared" si="12"/>
        <v>1564693836.8199999</v>
      </c>
      <c r="M36" s="11">
        <f t="shared" si="12"/>
        <v>12921608382</v>
      </c>
      <c r="N36" s="11">
        <f t="shared" si="12"/>
        <v>9236570366</v>
      </c>
      <c r="O36" s="11">
        <f t="shared" si="12"/>
        <v>9236570366</v>
      </c>
      <c r="P36" s="12">
        <f>M36/I36</f>
        <v>0.87182377938725164</v>
      </c>
      <c r="Q36" s="12">
        <f>N36/I36</f>
        <v>0.62319344829238843</v>
      </c>
      <c r="R36" s="12">
        <f>O36/I36</f>
        <v>0.62319344829238843</v>
      </c>
      <c r="S36" s="32">
        <f>+M36/1000000</f>
        <v>12921.608382</v>
      </c>
    </row>
    <row r="37" spans="1:19" s="5" customFormat="1" ht="16.5" customHeight="1" x14ac:dyDescent="0.3">
      <c r="A37" s="46" t="s">
        <v>67</v>
      </c>
      <c r="B37" s="47"/>
      <c r="C37" s="47"/>
      <c r="D37" s="47"/>
      <c r="E37" s="47"/>
      <c r="F37" s="47"/>
      <c r="G37" s="48"/>
      <c r="H37" s="17">
        <f>+H36</f>
        <v>14821353451.82</v>
      </c>
      <c r="I37" s="17">
        <f t="shared" ref="I37:O37" si="13">+I36</f>
        <v>14821353451.82</v>
      </c>
      <c r="J37" s="17">
        <f t="shared" si="13"/>
        <v>0</v>
      </c>
      <c r="K37" s="17">
        <f t="shared" si="13"/>
        <v>13256659615</v>
      </c>
      <c r="L37" s="17">
        <f t="shared" si="13"/>
        <v>1564693836.8199999</v>
      </c>
      <c r="M37" s="17">
        <f t="shared" si="13"/>
        <v>12921608382</v>
      </c>
      <c r="N37" s="17">
        <f t="shared" si="13"/>
        <v>9236570366</v>
      </c>
      <c r="O37" s="17">
        <f t="shared" si="13"/>
        <v>9236570366</v>
      </c>
      <c r="P37" s="18">
        <f>M37/I37</f>
        <v>0.87182377938725164</v>
      </c>
      <c r="Q37" s="18">
        <f>N37/I37</f>
        <v>0.62319344829238843</v>
      </c>
      <c r="R37" s="18">
        <f>O37/I37</f>
        <v>0.62319344829238843</v>
      </c>
      <c r="S37" s="33"/>
    </row>
    <row r="38" spans="1:19" x14ac:dyDescent="0.3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9"/>
      <c r="N38" s="22"/>
      <c r="O38" s="30"/>
      <c r="P38" s="22"/>
      <c r="Q38" s="22"/>
      <c r="R38" s="22"/>
    </row>
    <row r="39" spans="1:19" x14ac:dyDescent="0.3">
      <c r="A39" s="53" t="s">
        <v>69</v>
      </c>
      <c r="B39" s="53"/>
      <c r="C39" s="53"/>
      <c r="D39" s="53"/>
      <c r="E39" s="53"/>
      <c r="F39" s="53"/>
      <c r="G39" s="22"/>
      <c r="H39" s="23"/>
      <c r="I39" s="31"/>
      <c r="J39" s="22"/>
      <c r="K39" s="25"/>
      <c r="L39" s="22"/>
      <c r="M39" s="23"/>
      <c r="N39" s="23"/>
      <c r="O39" s="22"/>
      <c r="P39" s="22"/>
      <c r="Q39" s="22"/>
      <c r="R39" s="22"/>
    </row>
    <row r="40" spans="1:19" x14ac:dyDescent="0.3">
      <c r="A40" s="53" t="s">
        <v>70</v>
      </c>
      <c r="B40" s="53"/>
      <c r="C40" s="53"/>
      <c r="D40" s="53"/>
      <c r="E40" s="53"/>
      <c r="F40" s="26"/>
      <c r="G40" s="22"/>
      <c r="H40" s="22"/>
      <c r="I40" s="22"/>
      <c r="J40" s="27"/>
      <c r="K40" s="22"/>
      <c r="L40" s="23"/>
      <c r="M40" s="22"/>
      <c r="N40" s="22"/>
      <c r="O40" s="22"/>
      <c r="P40" s="22"/>
      <c r="Q40" s="22"/>
      <c r="R40" s="22"/>
    </row>
    <row r="41" spans="1:19" x14ac:dyDescent="0.3">
      <c r="A41" s="53" t="s">
        <v>71</v>
      </c>
      <c r="B41" s="53"/>
      <c r="C41" s="53"/>
      <c r="D41" s="53"/>
      <c r="E41" s="53"/>
      <c r="F41" s="53"/>
      <c r="G41" s="22"/>
      <c r="H41" s="22"/>
      <c r="I41" s="22"/>
      <c r="J41" s="22"/>
      <c r="K41" s="22"/>
      <c r="L41" s="22"/>
      <c r="M41" s="22"/>
      <c r="N41" s="23"/>
      <c r="O41" s="22"/>
      <c r="P41" s="22"/>
      <c r="Q41" s="22"/>
      <c r="R41" s="22"/>
    </row>
    <row r="42" spans="1:19" x14ac:dyDescent="0.3">
      <c r="A42" s="53" t="s">
        <v>72</v>
      </c>
      <c r="B42" s="53"/>
      <c r="C42" s="53"/>
      <c r="D42" s="53"/>
      <c r="E42" s="53"/>
      <c r="F42" s="53"/>
      <c r="G42" s="22"/>
      <c r="H42" s="22"/>
      <c r="I42" s="22"/>
      <c r="J42" s="22"/>
      <c r="K42" s="22"/>
      <c r="L42" s="22"/>
      <c r="M42" s="22"/>
      <c r="N42" s="23"/>
      <c r="O42" s="22"/>
      <c r="P42" s="22"/>
      <c r="Q42" s="22"/>
      <c r="R42" s="22"/>
    </row>
    <row r="43" spans="1:19" ht="36" customHeight="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51" spans="11:11" x14ac:dyDescent="0.3">
      <c r="K51" s="28"/>
    </row>
  </sheetData>
  <mergeCells count="36">
    <mergeCell ref="A43:L43"/>
    <mergeCell ref="A27:G27"/>
    <mergeCell ref="A28:G28"/>
    <mergeCell ref="A29:G29"/>
    <mergeCell ref="A31:R31"/>
    <mergeCell ref="A32:R32"/>
    <mergeCell ref="A36:G36"/>
    <mergeCell ref="A37:G37"/>
    <mergeCell ref="A39:F39"/>
    <mergeCell ref="A40:E40"/>
    <mergeCell ref="A41:F41"/>
    <mergeCell ref="A42:F42"/>
    <mergeCell ref="A23:G23"/>
    <mergeCell ref="EG6:EZ6"/>
    <mergeCell ref="FA6:FT6"/>
    <mergeCell ref="FU6:GN6"/>
    <mergeCell ref="GO6:HH6"/>
    <mergeCell ref="A6:R6"/>
    <mergeCell ref="A12:G12"/>
    <mergeCell ref="A14:G14"/>
    <mergeCell ref="A17:G17"/>
    <mergeCell ref="A20:G20"/>
    <mergeCell ref="A21:G21"/>
    <mergeCell ref="HI6:IB6"/>
    <mergeCell ref="IC6:IR6"/>
    <mergeCell ref="S6:AJ6"/>
    <mergeCell ref="AK6:BD6"/>
    <mergeCell ref="BE6:BX6"/>
    <mergeCell ref="BY6:CR6"/>
    <mergeCell ref="CS6:DL6"/>
    <mergeCell ref="DM6:EF6"/>
    <mergeCell ref="A1:R1"/>
    <mergeCell ref="A2:R2"/>
    <mergeCell ref="A3:R3"/>
    <mergeCell ref="A4:R4"/>
    <mergeCell ref="A5:R5"/>
  </mergeCells>
  <printOptions horizontalCentered="1" verticalCentered="1"/>
  <pageMargins left="0.35433070866141736" right="0.19685039370078741" top="0.35433070866141736" bottom="0.15748031496062992" header="0.78740157480314965" footer="0.19685039370078741"/>
  <pageSetup paperSize="5" scale="68" orientation="landscape" r:id="rId1"/>
  <headerFooter alignWithMargins="0"/>
  <colBreaks count="1" manualBreakCount="1">
    <brk id="1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fb3877e-8e8c-46f6-9121-060281b93766">
      <Terms xmlns="http://schemas.microsoft.com/office/infopath/2007/PartnerControls"/>
    </lcf76f155ced4ddcb4097134ff3c332f>
    <TaxCatchAll xmlns="63d09607-1c1a-4d88-bd39-8b81361a4e46" xsi:nil="true"/>
  </documentManagement>
</p:properties>
</file>

<file path=customXml/itemProps1.xml><?xml version="1.0" encoding="utf-8"?>
<ds:datastoreItem xmlns:ds="http://schemas.openxmlformats.org/officeDocument/2006/customXml" ds:itemID="{43041816-6581-46D2-B3DA-63362B20DC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3A38BB-7B00-44C0-BB27-F6A2800DE9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3d09607-1c1a-4d88-bd39-8b81361a4e46"/>
    <ds:schemaRef ds:uri="cfb3877e-8e8c-46f6-9121-060281b93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1B2FC1-A7CD-4AF9-A2B7-5FF2826E65D6}">
  <ds:schemaRefs>
    <ds:schemaRef ds:uri="http://schemas.microsoft.com/sharepoint/v3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63d09607-1c1a-4d88-bd39-8b81361a4e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fb3877e-8e8c-46f6-9121-060281b93766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REP_EPG034_EjecucionPresupu</vt:lpstr>
      <vt:lpstr>REP_EPG034_EjecucionPresupu (3)</vt:lpstr>
      <vt:lpstr>REP_EPG034_EjecucionPresupu (2)</vt:lpstr>
      <vt:lpstr>REP_EPG034_EjecucionPresupu!Área_de_impresión</vt:lpstr>
      <vt:lpstr>'REP_EPG034_EjecucionPresupu (2)'!Área_de_impresión</vt:lpstr>
      <vt:lpstr>'REP_EPG034_EjecucionPresupu (3)'!Área_de_impresión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Gil Santa</dc:creator>
  <cp:keywords/>
  <dc:description/>
  <cp:lastModifiedBy>Hector Hernan Salinas Soto</cp:lastModifiedBy>
  <cp:revision/>
  <cp:lastPrinted>2024-01-09T16:47:00Z</cp:lastPrinted>
  <dcterms:created xsi:type="dcterms:W3CDTF">2022-01-11T18:05:19Z</dcterms:created>
  <dcterms:modified xsi:type="dcterms:W3CDTF">2024-04-11T21:08:38Z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0x010100F649F0A6D857A34C88E4844C21EBEEB9</vt:lpwstr>
  </property>
  <property fmtid="{D5CDD505-2E9C-101B-9397-08002B2CF9AE}" pid="3" name="MediaServiceImageTags">
    <vt:lpwstr/>
  </property>
</Properties>
</file>