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gnalespec-my.sharepoint.com/personal/andrea_ortega_ane_gov_co/Documents/Andrea Ortega Torres 2024/CONGRESO/JUAN LORETO GÓMEZ/ANEXOS/ANEXO 2/"/>
    </mc:Choice>
  </mc:AlternateContent>
  <xr:revisionPtr revIDLastSave="0" documentId="8_{6D36A881-154D-41D3-B143-9A01C1F19F65}" xr6:coauthVersionLast="47" xr6:coauthVersionMax="47" xr10:uidLastSave="{00000000-0000-0000-0000-000000000000}"/>
  <bookViews>
    <workbookView xWindow="-110" yWindow="-110" windowWidth="19420" windowHeight="10300" xr2:uid="{A7D43D37-40D3-4510-8B60-65CEE5FA94CB}"/>
  </bookViews>
  <sheets>
    <sheet name="EJECUCIÓN PRESUPUESTAL " sheetId="1" r:id="rId1"/>
  </sheets>
  <externalReferences>
    <externalReference r:id="rId2"/>
  </externalReferences>
  <definedNames>
    <definedName name="CONVENIOS">'[1]BASE DE DATOS'!$C$3:$C$9</definedName>
    <definedName name="TIPO">'[1]BASE DE DATOS'!$B$3:$B$22</definedName>
    <definedName name="_xlnm.Print_Titles" localSheetId="0">'EJECUCIÓN PRESUPUESTAL '!$1:$7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3" i="1" l="1"/>
  <c r="D79" i="1"/>
  <c r="D78" i="1" s="1"/>
  <c r="D75" i="1"/>
  <c r="D74" i="1"/>
  <c r="D70" i="1"/>
  <c r="D68" i="1"/>
  <c r="D65" i="1"/>
  <c r="D63" i="1"/>
  <c r="D36" i="1"/>
  <c r="D28" i="1"/>
  <c r="D20" i="1"/>
  <c r="D10" i="1"/>
  <c r="M79" i="1"/>
  <c r="M78" i="1" s="1"/>
  <c r="K79" i="1"/>
  <c r="K78" i="1" s="1"/>
  <c r="F79" i="1"/>
  <c r="F78" i="1" s="1"/>
  <c r="G79" i="1"/>
  <c r="G78" i="1" s="1"/>
  <c r="I79" i="1"/>
  <c r="I78" i="1" s="1"/>
  <c r="E79" i="1"/>
  <c r="E78" i="1" s="1"/>
  <c r="D62" i="1" l="1"/>
  <c r="D9" i="1"/>
  <c r="D8" i="1" s="1"/>
  <c r="D82" i="1" s="1"/>
  <c r="F75" i="1"/>
  <c r="G75" i="1"/>
  <c r="I75" i="1"/>
  <c r="K75" i="1"/>
  <c r="M75" i="1"/>
  <c r="E75" i="1"/>
  <c r="L42" i="1" l="1"/>
  <c r="L43" i="1"/>
  <c r="L44" i="1"/>
  <c r="J42" i="1"/>
  <c r="J43" i="1"/>
  <c r="J44" i="1"/>
  <c r="K36" i="1" l="1"/>
  <c r="M36" i="1"/>
  <c r="H11" i="1"/>
  <c r="H12" i="1"/>
  <c r="H13" i="1"/>
  <c r="H14" i="1"/>
  <c r="H15" i="1"/>
  <c r="H16" i="1"/>
  <c r="H17" i="1"/>
  <c r="H18" i="1"/>
  <c r="H19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L37" i="1"/>
  <c r="J37" i="1"/>
  <c r="H37" i="1"/>
  <c r="F36" i="1"/>
  <c r="G36" i="1"/>
  <c r="I36" i="1"/>
  <c r="E36" i="1"/>
  <c r="F68" i="1" l="1"/>
  <c r="E68" i="1"/>
  <c r="I65" i="1"/>
  <c r="G65" i="1"/>
  <c r="F65" i="1"/>
  <c r="E65" i="1"/>
  <c r="H67" i="1"/>
  <c r="H66" i="1"/>
  <c r="G10" i="1"/>
  <c r="E10" i="1"/>
  <c r="H77" i="1"/>
  <c r="H76" i="1"/>
  <c r="H81" i="1"/>
  <c r="M10" i="1"/>
  <c r="K10" i="1"/>
  <c r="I10" i="1"/>
  <c r="F10" i="1"/>
  <c r="H75" i="1" l="1"/>
  <c r="H36" i="1"/>
  <c r="H65" i="1"/>
  <c r="H10" i="1"/>
  <c r="L12" i="1"/>
  <c r="L13" i="1"/>
  <c r="L14" i="1"/>
  <c r="L15" i="1"/>
  <c r="L16" i="1"/>
  <c r="L17" i="1"/>
  <c r="L18" i="1"/>
  <c r="L19" i="1"/>
  <c r="J16" i="1"/>
  <c r="J17" i="1"/>
  <c r="J18" i="1"/>
  <c r="J19" i="1"/>
  <c r="J12" i="1"/>
  <c r="J13" i="1"/>
  <c r="J14" i="1"/>
  <c r="J15" i="1"/>
  <c r="F63" i="1"/>
  <c r="E63" i="1"/>
  <c r="J69" i="1"/>
  <c r="L67" i="1"/>
  <c r="L66" i="1"/>
  <c r="J67" i="1"/>
  <c r="J66" i="1"/>
  <c r="M63" i="1"/>
  <c r="K63" i="1"/>
  <c r="I63" i="1"/>
  <c r="H63" i="1"/>
  <c r="G63" i="1"/>
  <c r="L80" i="1"/>
  <c r="L81" i="1"/>
  <c r="L79" i="1"/>
  <c r="J80" i="1"/>
  <c r="J81" i="1"/>
  <c r="J79" i="1"/>
  <c r="H80" i="1"/>
  <c r="H79" i="1" s="1"/>
  <c r="H78" i="1" s="1"/>
  <c r="L77" i="1"/>
  <c r="L76" i="1"/>
  <c r="J77" i="1"/>
  <c r="J76" i="1"/>
  <c r="F74" i="1"/>
  <c r="G74" i="1"/>
  <c r="I74" i="1"/>
  <c r="K74" i="1"/>
  <c r="M74" i="1"/>
  <c r="E74" i="1"/>
  <c r="L72" i="1"/>
  <c r="L71" i="1"/>
  <c r="L69" i="1"/>
  <c r="J72" i="1"/>
  <c r="J71" i="1"/>
  <c r="H72" i="1"/>
  <c r="H71" i="1"/>
  <c r="F70" i="1"/>
  <c r="G70" i="1"/>
  <c r="I70" i="1"/>
  <c r="L64" i="1"/>
  <c r="J64" i="1"/>
  <c r="H69" i="1"/>
  <c r="H68" i="1" s="1"/>
  <c r="L75" i="1" l="1"/>
  <c r="J75" i="1"/>
  <c r="G73" i="1"/>
  <c r="E73" i="1"/>
  <c r="M73" i="1"/>
  <c r="F73" i="1"/>
  <c r="K73" i="1"/>
  <c r="I73" i="1"/>
  <c r="J63" i="1"/>
  <c r="L63" i="1"/>
  <c r="L78" i="1"/>
  <c r="J68" i="1"/>
  <c r="J74" i="1"/>
  <c r="J78" i="1"/>
  <c r="L68" i="1"/>
  <c r="L74" i="1"/>
  <c r="G62" i="1"/>
  <c r="J65" i="1"/>
  <c r="E62" i="1"/>
  <c r="H70" i="1"/>
  <c r="H74" i="1"/>
  <c r="F62" i="1"/>
  <c r="I62" i="1"/>
  <c r="H73" i="1" l="1"/>
  <c r="H62" i="1"/>
  <c r="L73" i="1"/>
  <c r="J62" i="1"/>
  <c r="J73" i="1"/>
  <c r="F28" i="1" l="1"/>
  <c r="F20" i="1"/>
  <c r="L39" i="1"/>
  <c r="L40" i="1"/>
  <c r="L41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38" i="1"/>
  <c r="J39" i="1"/>
  <c r="J40" i="1"/>
  <c r="J41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38" i="1"/>
  <c r="H34" i="1"/>
  <c r="L30" i="1"/>
  <c r="L31" i="1"/>
  <c r="L32" i="1"/>
  <c r="L33" i="1"/>
  <c r="L34" i="1"/>
  <c r="L29" i="1"/>
  <c r="J30" i="1"/>
  <c r="J31" i="1"/>
  <c r="J32" i="1"/>
  <c r="J33" i="1"/>
  <c r="J34" i="1"/>
  <c r="J29" i="1"/>
  <c r="I28" i="1"/>
  <c r="H30" i="1"/>
  <c r="H31" i="1"/>
  <c r="H32" i="1"/>
  <c r="H33" i="1"/>
  <c r="H29" i="1"/>
  <c r="L22" i="1"/>
  <c r="L23" i="1"/>
  <c r="L24" i="1"/>
  <c r="L25" i="1"/>
  <c r="L26" i="1"/>
  <c r="L27" i="1"/>
  <c r="L21" i="1"/>
  <c r="H22" i="1"/>
  <c r="H23" i="1"/>
  <c r="H24" i="1"/>
  <c r="H25" i="1"/>
  <c r="H26" i="1"/>
  <c r="H27" i="1"/>
  <c r="H21" i="1"/>
  <c r="J27" i="1"/>
  <c r="J26" i="1"/>
  <c r="J25" i="1"/>
  <c r="J24" i="1"/>
  <c r="J23" i="1"/>
  <c r="J22" i="1"/>
  <c r="J21" i="1"/>
  <c r="L11" i="1"/>
  <c r="J11" i="1"/>
  <c r="M70" i="1"/>
  <c r="M65" i="1"/>
  <c r="M62" i="1" s="1"/>
  <c r="M28" i="1"/>
  <c r="M20" i="1"/>
  <c r="K70" i="1"/>
  <c r="K65" i="1"/>
  <c r="K28" i="1"/>
  <c r="K20" i="1"/>
  <c r="E70" i="1"/>
  <c r="J70" i="1" s="1"/>
  <c r="G28" i="1"/>
  <c r="E28" i="1"/>
  <c r="I20" i="1"/>
  <c r="G20" i="1"/>
  <c r="E20" i="1"/>
  <c r="J28" i="1" l="1"/>
  <c r="L70" i="1"/>
  <c r="L65" i="1"/>
  <c r="K62" i="1"/>
  <c r="L62" i="1" s="1"/>
  <c r="J20" i="1"/>
  <c r="H28" i="1"/>
  <c r="L20" i="1"/>
  <c r="L28" i="1"/>
  <c r="J36" i="1"/>
  <c r="L36" i="1"/>
  <c r="J10" i="1"/>
  <c r="L10" i="1"/>
  <c r="F9" i="1"/>
  <c r="F8" i="1" s="1"/>
  <c r="F82" i="1" s="1"/>
  <c r="H20" i="1"/>
  <c r="K9" i="1"/>
  <c r="K8" i="1" s="1"/>
  <c r="K82" i="1" s="1"/>
  <c r="M9" i="1"/>
  <c r="I9" i="1"/>
  <c r="I8" i="1" s="1"/>
  <c r="I82" i="1" s="1"/>
  <c r="E9" i="1"/>
  <c r="E8" i="1" s="1"/>
  <c r="E82" i="1" s="1"/>
  <c r="G9" i="1"/>
  <c r="G8" i="1" s="1"/>
  <c r="G82" i="1" s="1"/>
  <c r="M8" i="1" l="1"/>
  <c r="M82" i="1" s="1"/>
  <c r="H9" i="1"/>
  <c r="H8" i="1" s="1"/>
  <c r="H82" i="1" s="1"/>
  <c r="J9" i="1"/>
  <c r="L9" i="1"/>
  <c r="J82" i="1" l="1"/>
  <c r="L82" i="1"/>
  <c r="J8" i="1"/>
  <c r="L8" i="1"/>
</calcChain>
</file>

<file path=xl/sharedStrings.xml><?xml version="1.0" encoding="utf-8"?>
<sst xmlns="http://schemas.openxmlformats.org/spreadsheetml/2006/main" count="166" uniqueCount="166">
  <si>
    <t>AGENCIA NACIONAL DEL ESPECTRO - ANE</t>
  </si>
  <si>
    <t>Informe Ejecución del Presupuesto de Gastos</t>
  </si>
  <si>
    <t>Vigencia 2024</t>
  </si>
  <si>
    <t>Periodo Enero - Marzo</t>
  </si>
  <si>
    <t>CÓDIGO</t>
  </si>
  <si>
    <t>DESCRIPCION</t>
  </si>
  <si>
    <t>Apropiación Inicial</t>
  </si>
  <si>
    <t>Apropiación Vigente</t>
  </si>
  <si>
    <t>Apropiación Bloqueada</t>
  </si>
  <si>
    <t>Certificados de Disponibilidad</t>
  </si>
  <si>
    <t>Apropiación Disponible</t>
  </si>
  <si>
    <t>Presupuesto Ejecutado (Compromisos)</t>
  </si>
  <si>
    <t>% Presupuesto
Comprometido</t>
  </si>
  <si>
    <t xml:space="preserve">Obligaciones
Total ejecución </t>
  </si>
  <si>
    <t xml:space="preserve">%
Ejecución </t>
  </si>
  <si>
    <t>PAGADO</t>
  </si>
  <si>
    <t>A</t>
  </si>
  <si>
    <t>FUNCIONAMIENTO</t>
  </si>
  <si>
    <t>A-01</t>
  </si>
  <si>
    <t>GASTOS DE PERSONAL</t>
  </si>
  <si>
    <t>A-01-01-01</t>
  </si>
  <si>
    <t>SALARIO</t>
  </si>
  <si>
    <t>A-01-01-01-001-001</t>
  </si>
  <si>
    <t>SUELDO BÁSICO</t>
  </si>
  <si>
    <t>A-01-01-01-001-003</t>
  </si>
  <si>
    <t>PRIMA TÉCNICA SALARIAL</t>
  </si>
  <si>
    <t>A-01-01-01-001-004</t>
  </si>
  <si>
    <t>SUBSIDIO DE ALIMENTACIÓN</t>
  </si>
  <si>
    <t>A-01-01-01-001-005</t>
  </si>
  <si>
    <t>AUXILIO DE TRANSPORTE</t>
  </si>
  <si>
    <t>A-01-01-01-001-006</t>
  </si>
  <si>
    <t>PRIMA DE SERVICIO</t>
  </si>
  <si>
    <t>A-01-01-01-001-007</t>
  </si>
  <si>
    <t>BONIFICACIÓN POR SERVICIOS PRESTADOS</t>
  </si>
  <si>
    <t>A-01-01-01-001-008</t>
  </si>
  <si>
    <t>HORAS EXTRAS, DOMINICALES, FESTIVOS Y RECARGOS</t>
  </si>
  <si>
    <t>A-01-01-01-001-009</t>
  </si>
  <si>
    <t>PRIMA DE NAVIDAD</t>
  </si>
  <si>
    <t>A-01-01-01-001-010</t>
  </si>
  <si>
    <t>PRIMA DE VACACIONES</t>
  </si>
  <si>
    <t>A-01-01-02</t>
  </si>
  <si>
    <t>CONTRIBUCIONES INHERENTES A LA NÓMINA</t>
  </si>
  <si>
    <t>A-01-01-02-001</t>
  </si>
  <si>
    <t>APORTES A LA SEGURIDAD SOCIAL EN PENSIONES</t>
  </si>
  <si>
    <t>A-01-01-02-002</t>
  </si>
  <si>
    <t>APORTES A LA SEGURIDAD SOCIAL EN SALUD</t>
  </si>
  <si>
    <t>A-01-01-02-003</t>
  </si>
  <si>
    <t xml:space="preserve">AUXILIO DE CESANTÍAS </t>
  </si>
  <si>
    <t>A-01-01-02-004</t>
  </si>
  <si>
    <t>APORTES A CAJAS DE COMPENSACIÓN FAMILIAR</t>
  </si>
  <si>
    <t>A-01-01-02-005</t>
  </si>
  <si>
    <t>APORTES GENERALES AL SISTEMA DE RIESGOS LABORALES</t>
  </si>
  <si>
    <t>A-01-01-02-006</t>
  </si>
  <si>
    <t>APORTES AL ICBF</t>
  </si>
  <si>
    <t>A-01-01-02-007</t>
  </si>
  <si>
    <t>APORTES AL SENA</t>
  </si>
  <si>
    <t>A-01-01-03</t>
  </si>
  <si>
    <t>REMUNERACIONES NO CONSTITUTIVAS DE FACTOR SALARIAL</t>
  </si>
  <si>
    <t>A-01-01-03-001-001</t>
  </si>
  <si>
    <t>VACACIONES</t>
  </si>
  <si>
    <t>A-01-01-03-001-002</t>
  </si>
  <si>
    <t>INDEMNIZACIÓN POR VACACIONES</t>
  </si>
  <si>
    <t>A-01-01-03-001-003</t>
  </si>
  <si>
    <t>BONIFICACIÓN ESPECIAL DE RECREACIÓN</t>
  </si>
  <si>
    <t>A-01-01-03-002</t>
  </si>
  <si>
    <t>PRIMA TÉCNICA NO SALARIAL</t>
  </si>
  <si>
    <t>A-01-01-03-016</t>
  </si>
  <si>
    <t>PRIMA DE COORDINACIÓN</t>
  </si>
  <si>
    <t>A-01-01-03-030</t>
  </si>
  <si>
    <t>BONIFICACIÓN DE DIRECCIÓN</t>
  </si>
  <si>
    <t>A-01-01-04</t>
  </si>
  <si>
    <t>OTROS GASTOS DE PERSONAL - DISTRIBUCIÓN PREVIO CONCEPTO DGPPN</t>
  </si>
  <si>
    <t>A-02</t>
  </si>
  <si>
    <t>ADQUISICIÓN DE BIENES  Y SERVICIOS</t>
  </si>
  <si>
    <t>A-02-02-01-002-008</t>
  </si>
  <si>
    <t>DOTACIÓN (PRENDAS DE VESTIR Y CALZADO)</t>
  </si>
  <si>
    <t>A-02-02-01-003-002</t>
  </si>
  <si>
    <t>PASTA O PULPA, PAPEL Y PRODUCTOS DE PAPEL; IMPRESOS Y ARTÍCULOS SIMILARES</t>
  </si>
  <si>
    <t>A-02-02-01-003-003</t>
  </si>
  <si>
    <t>PRODUCTOS DE HORNOS DE COQUE; PRODUCTOS DE REFINACIÓN DE PETRÓLEO Y COMBUSTIBLE NUCLEAR</t>
  </si>
  <si>
    <t>A-02-02-01-003-005</t>
  </si>
  <si>
    <t>OTROS PRODUCTOS QUÍMICOS; FIBRAS ARTIFICIALES (O FIBRAS INDUSTRIALES HECHAS POR EL HOMBRE)</t>
  </si>
  <si>
    <t>A-02-02-01-004-006</t>
  </si>
  <si>
    <t>MAQUINARIA Y APARATOS ELÉCTRICOS</t>
  </si>
  <si>
    <t>A-02-02-01-004-007</t>
  </si>
  <si>
    <t>EQUIPO Y APARATOS DE RADIO, TELEVISIÓN Y COMUNICACIONES</t>
  </si>
  <si>
    <t>A-02-02-02-005-004</t>
  </si>
  <si>
    <t>SERVICIOS DE CONSTRUCCIÓN</t>
  </si>
  <si>
    <t>A-02-02-02-006-003</t>
  </si>
  <si>
    <t>ALOJAMIENTO; SERVICIOS DE SUMINISTROS DE COMIDAS Y BEBIDAS</t>
  </si>
  <si>
    <t>A-02-02-02-006-004</t>
  </si>
  <si>
    <t>SERVICIOS DE TRANSPORTE DE PASAJEROS</t>
  </si>
  <si>
    <t>A-02-02-02-006-005</t>
  </si>
  <si>
    <t>SERVICIOS DE TRANSPORTE DE CARGA</t>
  </si>
  <si>
    <t>A-02-02-02-006-008</t>
  </si>
  <si>
    <t>SERVICIOS POSTALES Y DE MENSAJERÍA</t>
  </si>
  <si>
    <t>A-02-02-02-006-009</t>
  </si>
  <si>
    <t>SERVICIOS DE DISTRIBUCIÓN DE ELECTRICIDAD, GAS Y AGUA (POR CUENTA PROPIA)</t>
  </si>
  <si>
    <t>A-02-02-02-007-001</t>
  </si>
  <si>
    <t>SERVICIOS FINANCIEROS Y SERVICIOS CONEXOS</t>
  </si>
  <si>
    <t>A-02-02-02-007-002</t>
  </si>
  <si>
    <t>SERVICIOS INMOBILIARIOS</t>
  </si>
  <si>
    <t>A-02-02-02-007-003</t>
  </si>
  <si>
    <t>SERVICIOS DE ARRENDAMIENTO O ALQUILER SIN OPERARIO</t>
  </si>
  <si>
    <t>A-02-02-02-008-003</t>
  </si>
  <si>
    <t>SERVICIOS PROFESIONALES, CIENTÍFICOS Y TÉCNICOS (EXCEPTO LOS SERVICIOS DE INVESTIGACION, URBANISMO, JURÍDICOS Y DE CONTABILIDAD)</t>
  </si>
  <si>
    <t>A-02-02-02-008-004</t>
  </si>
  <si>
    <t>SERVICIOS DE TELECOMUNICACIONES, TRANSMISIÓN Y SUMINISTRO DE INFORMACIÓN</t>
  </si>
  <si>
    <t>A-02-02-02-008-005</t>
  </si>
  <si>
    <t>SERVICIOS DE SOPORTE</t>
  </si>
  <si>
    <t>A-02-02-02-008-007</t>
  </si>
  <si>
    <t>SERVICIOS DE MANTENIMIENTO, REPARACIÓN E INSTALACIÓN (EXCEPTO SERVICIOS DE CONSTRUCCIÓN)</t>
  </si>
  <si>
    <t>A-02-02-02-008-009</t>
  </si>
  <si>
    <t>OTROS SERVICIOS DE FABRICACIÓN; SERVICIOS DE EDICIÓN, IMPRESIÓN Y REPRODUCCIÓN; SERVICIOS DE RECUPERACIÓN DE MATERIALES</t>
  </si>
  <si>
    <t>A-02-02-02-009-003</t>
  </si>
  <si>
    <t>SERVICIOS PARA EL CUIDADO DE LA SALUD HUMANA Y SERVICIOS SOCIALES</t>
  </si>
  <si>
    <t>A-02-02-02-009-004</t>
  </si>
  <si>
    <t>SERVICIOS DE ALCANTARILLADO, RECOLECCIÓN, TRATAMIENTO Y DISPOSICIÓN DE DESECHOS Y OTROS SERVICIOS DE SANEAMIENTO AMBIENTAL</t>
  </si>
  <si>
    <t>A-02-02-02-009-006</t>
  </si>
  <si>
    <t>SERVICIOS RECREATIVOS, CULTURALES Y DEPORTIVOS</t>
  </si>
  <si>
    <t>A-02-02-02-009-007</t>
  </si>
  <si>
    <t>OTROS SERVICIOS</t>
  </si>
  <si>
    <t>A-02-02-02-010</t>
  </si>
  <si>
    <t>VIÁTICOS DE LOS FUNCIONARIOS EN COMISIÓN</t>
  </si>
  <si>
    <t>A-03</t>
  </si>
  <si>
    <t>TRANSFERENCIAS CORRIENTES</t>
  </si>
  <si>
    <t>A-03-03</t>
  </si>
  <si>
    <t>A ENTIDADES DEL GOBIERNO</t>
  </si>
  <si>
    <t>A-03-03-01-999</t>
  </si>
  <si>
    <t>OTRAS TRANSFERENCIAS - DISTRIBUCIÓN PREVIO CONCEPTO DGPPN</t>
  </si>
  <si>
    <t>A-03-04</t>
  </si>
  <si>
    <t>PRESTACIONES SOCIALES</t>
  </si>
  <si>
    <t>A-03-04-02-012-001</t>
  </si>
  <si>
    <t>INCAPACIDADES (NO DE PENSIONES)</t>
  </si>
  <si>
    <t>A-03-04-02-012-002</t>
  </si>
  <si>
    <t>LICENCIAS DE MATERNIDAD Y PATERNIDAD (NO DE PENSIONES)</t>
  </si>
  <si>
    <t>A-03-10</t>
  </si>
  <si>
    <t>SENTENCIAS Y CONCILIACIONES</t>
  </si>
  <si>
    <t>A-03-10-01-001</t>
  </si>
  <si>
    <t>SENTENCIAS</t>
  </si>
  <si>
    <t>A-08-01</t>
  </si>
  <si>
    <t>IMPUESTOS</t>
  </si>
  <si>
    <t>A-08-01-02-001</t>
  </si>
  <si>
    <t>IMPUESTO PREDIAL Y SOBRETASA AMBIENTAL</t>
  </si>
  <si>
    <t>A-08-01-02-006</t>
  </si>
  <si>
    <t>IMPUESTO SOBRE VEHÍCULOS AUTOMOTORES</t>
  </si>
  <si>
    <t>C</t>
  </si>
  <si>
    <t>INVERSIÓN</t>
  </si>
  <si>
    <t>C-2301-0400-3</t>
  </si>
  <si>
    <t>FORTALECIMIENTO DE LA PLANEACIÓN, LA ALINEACIÓN INTERNACIONAL, LA ATRIBUCIÓN, LA GESTIÓN TÉCNICA, LA VIGILANCIA, INSPECCIÓN Y CONTROL Y LA GESTIÓN DEL CONOCIMIENTO EN ESPECTRO RADIOELÉCTRICO NACIONAL</t>
  </si>
  <si>
    <t>C-2301-0400-3-20204A</t>
  </si>
  <si>
    <t>2. SEGURIDAD HUMANA Y JUSTICIA SOCIAL / A. ESTRATEGIA DE CONECTIVIDAD DIGITAL</t>
  </si>
  <si>
    <t>C-2301-0400-3-20204A-2301020-02</t>
  </si>
  <si>
    <t>ADQUIS. DE BYS - SERVICIO DE INFORMACIÓN DE ESPECTRO RADIOELÉCTRICO - FORTALECIMIENTO DE LA PLANEACIÓN, LA ALINEACIÓN INTERNACIONAL, LA ATRIBUCIÓN, LA GESTIÓN TÉCNICA, LA VIGILANCIA, INSPECCIÓN Y CONTROL Y LA GESTIÓN DEL CONOCIMI</t>
  </si>
  <si>
    <t>C-2301-0400-3-20204A-2301086-02</t>
  </si>
  <si>
    <t>ADQUIS. DE BYS - SERVICIO DE GESTIÓN DEL CONOCIMIENTO EN ESPECTRO - FORTALECIMIENTO DE LA PLANEACIÓN, LA ALINEACIÓN INTERNACIONAL, LA ATRIBUCIÓN, LA GESTIÓN TÉCNICA, LA VIGILANCIA, INSPECCIÓN Y CONTROL Y LA GESTIÓN DEL CONOCIMIEN</t>
  </si>
  <si>
    <t>C-2399-0400-4</t>
  </si>
  <si>
    <t xml:space="preserve">CONSOLIDACIÓN DEL SISTEMA DE GESTIÓN Y DE DESEMPEÑO INSTITUCIONAL DE LA ENTIDAD NACIONAL </t>
  </si>
  <si>
    <t>C-2399-0400-4-53105B</t>
  </si>
  <si>
    <t>5. CONVERGENCIA REGIONAL / B. ENTIDADES PÚBLICAS TERRITORIALES Y NACIONALES FORTALECIDAS</t>
  </si>
  <si>
    <t>C-2399-0400-4-53105B-2399065-02</t>
  </si>
  <si>
    <t>ADQUIS. DE BYS - SERVICIOS TECNOLÓGICOS - CONSOLIDACIÓN DEL SISTEMA DE GESTIÓN Y DE DESEMPEÑO INSTITUCIONAL DE LA ENTIDAD NACIONAL</t>
  </si>
  <si>
    <t>C-2399-0400-4-53105B-2399071-02</t>
  </si>
  <si>
    <t>ADQUIS. DE BYS - SERVICIO DE ACTUALIZACIÓN DEL SISTEMAS DE GESTIÓN - CONSOLIDACIÓN DEL SISTEMA DE GESTIÓN Y DE DESEMPEÑO INSTITUCIONAL DE LA ENTIDAD NACIONAL</t>
  </si>
  <si>
    <t>TOTAL PRESUPUESTO</t>
  </si>
  <si>
    <t>Fuente: SIIF Nación - Informe de Ejecución a marzo 31 de 2024                                                                                                                                                                                                                                                                                                                                                         Cifras expresadas en 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</si>
</sst>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theme="1" tint="0.249977111117893"/>
      <name val="Verdana"/>
      <family val="2"/>
    </font>
    <font>
      <b/>
      <sz val="14"/>
      <color theme="1" tint="0.249977111117893"/>
      <name val="Verdana"/>
      <family val="2"/>
    </font>
    <font>
      <sz val="14"/>
      <color theme="1" tint="0.249977111117893"/>
      <name val="Verdana"/>
      <family val="2"/>
    </font>
    <font>
      <b/>
      <sz val="9"/>
      <color theme="1" tint="0.249977111117893"/>
      <name val="Verdana"/>
      <family val="2"/>
    </font>
    <font>
      <b/>
      <sz val="11"/>
      <color theme="1" tint="0.249977111117893"/>
      <name val="Verdana"/>
      <family val="2"/>
    </font>
    <font>
      <b/>
      <sz val="9"/>
      <name val="Verdana"/>
      <family val="2"/>
    </font>
    <font>
      <sz val="8"/>
      <color theme="1" tint="0.249977111117893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ck">
        <color rgb="FFFFC000"/>
      </left>
      <right style="thin">
        <color rgb="FFFFC000"/>
      </right>
      <top style="thick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rgb="FFFFC000"/>
      </right>
      <top style="thick">
        <color rgb="FFFFC000"/>
      </top>
      <bottom style="thin">
        <color rgb="FFFFC000"/>
      </bottom>
      <diagonal/>
    </border>
    <border>
      <left style="thin">
        <color rgb="FFFFC000"/>
      </left>
      <right style="thick">
        <color rgb="FFFFC000"/>
      </right>
      <top style="thick">
        <color rgb="FFFFC000"/>
      </top>
      <bottom style="thin">
        <color rgb="FFFFC000"/>
      </bottom>
      <diagonal/>
    </border>
    <border>
      <left style="thick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 style="thick">
        <color rgb="FFFFC000"/>
      </right>
      <top style="thin">
        <color rgb="FFFFC000"/>
      </top>
      <bottom style="thin">
        <color rgb="FFFFC000"/>
      </bottom>
      <diagonal/>
    </border>
    <border>
      <left style="thick">
        <color rgb="FFFFC000"/>
      </left>
      <right style="thin">
        <color rgb="FFFFC000"/>
      </right>
      <top style="thin">
        <color rgb="FFFFC000"/>
      </top>
      <bottom style="thick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ck">
        <color rgb="FFFFC000"/>
      </bottom>
      <diagonal/>
    </border>
    <border>
      <left style="thin">
        <color rgb="FFFFC000"/>
      </left>
      <right style="thick">
        <color rgb="FFFFC000"/>
      </right>
      <top style="thin">
        <color rgb="FFFFC000"/>
      </top>
      <bottom style="thick">
        <color rgb="FFFFC000"/>
      </bottom>
      <diagonal/>
    </border>
    <border>
      <left/>
      <right/>
      <top style="thick">
        <color rgb="FFFFC000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64" fontId="3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164" fontId="5" fillId="0" borderId="0" xfId="1" applyFont="1" applyBorder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43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10" fontId="6" fillId="0" borderId="0" xfId="2" applyNumberFormat="1" applyFont="1" applyAlignment="1">
      <alignment horizontal="center"/>
    </xf>
    <xf numFmtId="166" fontId="3" fillId="0" borderId="0" xfId="2" applyNumberFormat="1" applyFont="1" applyAlignment="1">
      <alignment horizontal="center"/>
    </xf>
    <xf numFmtId="164" fontId="3" fillId="0" borderId="0" xfId="1" applyFont="1" applyBorder="1" applyAlignment="1">
      <alignment horizontal="center" vertical="center"/>
    </xf>
    <xf numFmtId="10" fontId="3" fillId="0" borderId="0" xfId="2" applyNumberFormat="1" applyFont="1" applyAlignment="1">
      <alignment horizontal="center" vertical="center"/>
    </xf>
    <xf numFmtId="166" fontId="3" fillId="0" borderId="0" xfId="2" applyNumberFormat="1" applyFont="1" applyAlignment="1">
      <alignment horizontal="center" vertical="center"/>
    </xf>
    <xf numFmtId="43" fontId="6" fillId="0" borderId="0" xfId="0" applyNumberFormat="1" applyFont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/>
    </xf>
    <xf numFmtId="164" fontId="8" fillId="3" borderId="5" xfId="1" applyFont="1" applyFill="1" applyBorder="1" applyAlignment="1">
      <alignment horizontal="center" vertical="center" wrapText="1"/>
    </xf>
    <xf numFmtId="10" fontId="8" fillId="3" borderId="5" xfId="2" applyNumberFormat="1" applyFont="1" applyFill="1" applyBorder="1" applyAlignment="1">
      <alignment horizontal="center" vertical="center" wrapText="1"/>
    </xf>
    <xf numFmtId="164" fontId="8" fillId="3" borderId="6" xfId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164" fontId="6" fillId="2" borderId="5" xfId="1" applyFont="1" applyFill="1" applyBorder="1" applyAlignment="1">
      <alignment horizontal="center" vertical="center"/>
    </xf>
    <xf numFmtId="10" fontId="6" fillId="2" borderId="5" xfId="2" applyNumberFormat="1" applyFont="1" applyFill="1" applyBorder="1" applyAlignment="1">
      <alignment horizontal="center" vertical="center"/>
    </xf>
    <xf numFmtId="164" fontId="6" fillId="2" borderId="6" xfId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164" fontId="6" fillId="0" borderId="5" xfId="1" applyFont="1" applyBorder="1" applyAlignment="1">
      <alignment horizontal="center" vertical="center"/>
    </xf>
    <xf numFmtId="165" fontId="6" fillId="0" borderId="5" xfId="1" applyNumberFormat="1" applyFont="1" applyBorder="1" applyAlignment="1">
      <alignment horizontal="center" vertical="center"/>
    </xf>
    <xf numFmtId="10" fontId="6" fillId="0" borderId="5" xfId="2" applyNumberFormat="1" applyFont="1" applyBorder="1" applyAlignment="1">
      <alignment horizontal="center" vertical="center"/>
    </xf>
    <xf numFmtId="164" fontId="6" fillId="0" borderId="6" xfId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164" fontId="3" fillId="0" borderId="5" xfId="1" applyFont="1" applyBorder="1" applyAlignment="1">
      <alignment horizontal="center" vertical="center"/>
    </xf>
    <xf numFmtId="165" fontId="3" fillId="0" borderId="5" xfId="1" applyNumberFormat="1" applyFont="1" applyBorder="1" applyAlignment="1">
      <alignment horizontal="center" vertical="center"/>
    </xf>
    <xf numFmtId="10" fontId="3" fillId="0" borderId="5" xfId="2" applyNumberFormat="1" applyFont="1" applyBorder="1" applyAlignment="1">
      <alignment horizontal="center" vertical="center"/>
    </xf>
    <xf numFmtId="164" fontId="3" fillId="0" borderId="6" xfId="1" applyFont="1" applyBorder="1" applyAlignment="1">
      <alignment horizontal="center" vertical="center"/>
    </xf>
    <xf numFmtId="164" fontId="3" fillId="0" borderId="5" xfId="1" applyFont="1" applyFill="1" applyBorder="1" applyAlignment="1">
      <alignment horizontal="center" vertical="center"/>
    </xf>
    <xf numFmtId="164" fontId="3" fillId="0" borderId="6" xfId="1" applyFont="1" applyFill="1" applyBorder="1" applyAlignment="1">
      <alignment horizontal="center" vertical="center"/>
    </xf>
    <xf numFmtId="166" fontId="3" fillId="0" borderId="5" xfId="2" applyNumberFormat="1" applyFont="1" applyBorder="1" applyAlignment="1">
      <alignment horizontal="center" vertical="center"/>
    </xf>
    <xf numFmtId="164" fontId="6" fillId="0" borderId="5" xfId="1" applyFont="1" applyFill="1" applyBorder="1" applyAlignment="1">
      <alignment horizontal="center" vertical="center"/>
    </xf>
    <xf numFmtId="164" fontId="6" fillId="0" borderId="6" xfId="1" applyFont="1" applyFill="1" applyBorder="1" applyAlignment="1">
      <alignment horizontal="center" vertical="center"/>
    </xf>
    <xf numFmtId="165" fontId="6" fillId="0" borderId="6" xfId="1" applyNumberFormat="1" applyFont="1" applyFill="1" applyBorder="1" applyAlignment="1">
      <alignment horizontal="center" vertical="center"/>
    </xf>
    <xf numFmtId="165" fontId="6" fillId="2" borderId="5" xfId="1" applyNumberFormat="1" applyFont="1" applyFill="1" applyBorder="1" applyAlignment="1">
      <alignment horizontal="center" vertical="center"/>
    </xf>
    <xf numFmtId="43" fontId="6" fillId="0" borderId="5" xfId="0" applyNumberFormat="1" applyFont="1" applyBorder="1" applyAlignment="1">
      <alignment horizontal="center" vertical="center"/>
    </xf>
    <xf numFmtId="43" fontId="6" fillId="0" borderId="6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center" vertical="center"/>
    </xf>
    <xf numFmtId="10" fontId="3" fillId="2" borderId="5" xfId="2" applyNumberFormat="1" applyFont="1" applyFill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 vertical="center"/>
    </xf>
    <xf numFmtId="43" fontId="3" fillId="0" borderId="5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 wrapText="1"/>
    </xf>
    <xf numFmtId="164" fontId="3" fillId="0" borderId="8" xfId="1" applyFont="1" applyBorder="1" applyAlignment="1">
      <alignment horizontal="center" vertical="center"/>
    </xf>
    <xf numFmtId="43" fontId="3" fillId="0" borderId="8" xfId="0" applyNumberFormat="1" applyFont="1" applyBorder="1" applyAlignment="1">
      <alignment horizontal="center" vertical="center"/>
    </xf>
    <xf numFmtId="164" fontId="3" fillId="0" borderId="8" xfId="1" applyFont="1" applyFill="1" applyBorder="1" applyAlignment="1">
      <alignment horizontal="center" vertical="center"/>
    </xf>
    <xf numFmtId="10" fontId="3" fillId="0" borderId="8" xfId="2" applyNumberFormat="1" applyFont="1" applyBorder="1" applyAlignment="1">
      <alignment horizontal="center" vertical="center"/>
    </xf>
    <xf numFmtId="164" fontId="3" fillId="0" borderId="9" xfId="1" applyFont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164" fontId="6" fillId="3" borderId="5" xfId="1" applyFont="1" applyFill="1" applyBorder="1" applyAlignment="1">
      <alignment horizontal="left" vertical="center"/>
    </xf>
    <xf numFmtId="10" fontId="6" fillId="3" borderId="5" xfId="2" applyNumberFormat="1" applyFont="1" applyFill="1" applyBorder="1" applyAlignment="1">
      <alignment horizontal="center" vertical="center"/>
    </xf>
    <xf numFmtId="164" fontId="6" fillId="3" borderId="6" xfId="1" applyFont="1" applyFill="1" applyBorder="1" applyAlignment="1">
      <alignment horizontal="left" vertical="center"/>
    </xf>
    <xf numFmtId="164" fontId="6" fillId="3" borderId="8" xfId="1" applyFont="1" applyFill="1" applyBorder="1" applyAlignment="1">
      <alignment horizontal="left" vertical="center"/>
    </xf>
    <xf numFmtId="10" fontId="6" fillId="3" borderId="8" xfId="2" applyNumberFormat="1" applyFont="1" applyFill="1" applyBorder="1" applyAlignment="1">
      <alignment horizontal="center" vertical="center"/>
    </xf>
    <xf numFmtId="164" fontId="6" fillId="3" borderId="9" xfId="1" applyFont="1" applyFill="1" applyBorder="1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165" fontId="3" fillId="0" borderId="6" xfId="1" applyNumberFormat="1" applyFont="1" applyFill="1" applyBorder="1" applyAlignment="1">
      <alignment horizontal="center" vertical="center"/>
    </xf>
    <xf numFmtId="164" fontId="3" fillId="0" borderId="5" xfId="1" applyFont="1" applyBorder="1" applyAlignment="1">
      <alignment horizontal="left" vertical="center" wrapText="1"/>
    </xf>
    <xf numFmtId="164" fontId="6" fillId="0" borderId="5" xfId="1" applyFont="1" applyBorder="1" applyAlignment="1">
      <alignment horizontal="left" vertical="center" wrapText="1"/>
    </xf>
    <xf numFmtId="165" fontId="4" fillId="0" borderId="0" xfId="3" applyNumberFormat="1" applyFont="1" applyFill="1" applyBorder="1" applyAlignment="1">
      <alignment horizontal="center"/>
    </xf>
    <xf numFmtId="0" fontId="9" fillId="0" borderId="10" xfId="0" applyFont="1" applyBorder="1" applyAlignment="1">
      <alignment horizontal="left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4" fillId="0" borderId="0" xfId="3" applyNumberFormat="1" applyFont="1" applyFill="1" applyBorder="1" applyAlignment="1">
      <alignment horizontal="center"/>
    </xf>
  </cellXfs>
  <cellStyles count="6">
    <cellStyle name="Millares" xfId="1" builtinId="3"/>
    <cellStyle name="Millares 2" xfId="3" xr:uid="{34A0DC55-8924-46A5-A881-6A9241113C37}"/>
    <cellStyle name="Millares 3" xfId="5" xr:uid="{A5070317-173C-4515-BB35-EA25B62DB2AE}"/>
    <cellStyle name="Normal" xfId="0" builtinId="0"/>
    <cellStyle name="Normal 2" xfId="4" xr:uid="{4F7B0CEB-C500-4CF2-99AA-AD037153E04C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855785</xdr:colOff>
      <xdr:row>0</xdr:row>
      <xdr:rowOff>84992</xdr:rowOff>
    </xdr:from>
    <xdr:to>
      <xdr:col>12</xdr:col>
      <xdr:colOff>776338</xdr:colOff>
      <xdr:row>4</xdr:row>
      <xdr:rowOff>119874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EF7D9EC-5C03-4DCE-A9EB-32FE6668BC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15400" y="84992"/>
          <a:ext cx="2101110" cy="860913"/>
        </a:xfrm>
        <a:prstGeom prst="rect">
          <a:avLst/>
        </a:prstGeom>
      </xdr:spPr>
    </xdr:pic>
    <xdr:clientData/>
  </xdr:twoCellAnchor>
  <xdr:twoCellAnchor editAs="oneCell">
    <xdr:from>
      <xdr:col>1</xdr:col>
      <xdr:colOff>231499</xdr:colOff>
      <xdr:row>0</xdr:row>
      <xdr:rowOff>0</xdr:rowOff>
    </xdr:from>
    <xdr:to>
      <xdr:col>2</xdr:col>
      <xdr:colOff>83241</xdr:colOff>
      <xdr:row>5</xdr:row>
      <xdr:rowOff>132521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BD7D8F9-7433-4029-A96D-E631506F9B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4849" y="0"/>
          <a:ext cx="2290142" cy="11612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tivirus\MIG\8%20Gesti&#243;n%20de%20Recursos\Gesti&#243;n%20Financiera\GFT%20Gesti&#243;n%20Fondo%20TIC\GFT-TIC-FM-001-%20Informe%20mensual%20de%20ejecuci&#243;n%20del%20contrato%20y%20o%20convenio%20V3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FT-TIC-FM-001 V3"/>
      <sheetName val="BASE DE DATOS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9C4A2-DADA-487E-9B01-40F38E304BDD}">
  <dimension ref="B1:O92"/>
  <sheetViews>
    <sheetView showGridLines="0" tabSelected="1" zoomScaleNormal="100" workbookViewId="0">
      <pane ySplit="8" topLeftCell="A80" activePane="bottomLeft" state="frozen"/>
      <selection pane="bottomLeft" activeCell="K81" sqref="K81"/>
    </sheetView>
  </sheetViews>
  <sheetFormatPr baseColWidth="10" defaultColWidth="11.453125" defaultRowHeight="11.5" x14ac:dyDescent="0.25"/>
  <cols>
    <col min="1" max="1" width="2" style="4" customWidth="1"/>
    <col min="2" max="2" width="36.54296875" style="1" customWidth="1"/>
    <col min="3" max="3" width="43.26953125" style="2" customWidth="1"/>
    <col min="4" max="4" width="22.54296875" style="2" bestFit="1" customWidth="1"/>
    <col min="5" max="5" width="22.54296875" style="1" bestFit="1" customWidth="1"/>
    <col min="6" max="6" width="21.1796875" style="1" bestFit="1" customWidth="1"/>
    <col min="7" max="7" width="22.54296875" style="1" bestFit="1" customWidth="1"/>
    <col min="8" max="8" width="21.1796875" style="1" bestFit="1" customWidth="1"/>
    <col min="9" max="9" width="22.54296875" style="15" bestFit="1" customWidth="1"/>
    <col min="10" max="10" width="16.1796875" style="1" customWidth="1"/>
    <col min="11" max="11" width="22.54296875" style="1" bestFit="1" customWidth="1"/>
    <col min="12" max="12" width="10.1796875" style="1" customWidth="1"/>
    <col min="13" max="13" width="22.54296875" style="4" bestFit="1" customWidth="1"/>
    <col min="14" max="14" width="17.7265625" style="4" bestFit="1" customWidth="1"/>
    <col min="15" max="16384" width="11.453125" style="4"/>
  </cols>
  <sheetData>
    <row r="1" spans="2:14" ht="9" customHeight="1" x14ac:dyDescent="0.25">
      <c r="I1" s="3"/>
    </row>
    <row r="2" spans="2:14" ht="17.5" x14ac:dyDescent="0.35">
      <c r="B2" s="79" t="s">
        <v>0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2:14" ht="18.75" customHeight="1" x14ac:dyDescent="0.35">
      <c r="B3" s="79" t="s">
        <v>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</row>
    <row r="4" spans="2:14" ht="17.5" x14ac:dyDescent="0.35">
      <c r="B4" s="83" t="s">
        <v>2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</row>
    <row r="5" spans="2:14" ht="17.25" customHeight="1" x14ac:dyDescent="0.35">
      <c r="B5" s="83" t="s">
        <v>3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</row>
    <row r="6" spans="2:14" ht="12.75" customHeight="1" thickBot="1" x14ac:dyDescent="0.4">
      <c r="B6" s="5"/>
      <c r="C6" s="6"/>
      <c r="D6" s="6"/>
      <c r="E6" s="7"/>
      <c r="F6" s="7"/>
      <c r="G6" s="8"/>
      <c r="H6" s="8"/>
      <c r="I6" s="7"/>
      <c r="J6" s="5"/>
      <c r="K6" s="5"/>
      <c r="L6" s="5"/>
      <c r="M6" s="9"/>
    </row>
    <row r="7" spans="2:14" ht="37.5" customHeight="1" thickTop="1" x14ac:dyDescent="0.25">
      <c r="B7" s="19" t="s">
        <v>4</v>
      </c>
      <c r="C7" s="20" t="s">
        <v>5</v>
      </c>
      <c r="D7" s="21" t="s">
        <v>6</v>
      </c>
      <c r="E7" s="21" t="s">
        <v>7</v>
      </c>
      <c r="F7" s="21" t="s">
        <v>8</v>
      </c>
      <c r="G7" s="21" t="s">
        <v>9</v>
      </c>
      <c r="H7" s="21" t="s">
        <v>10</v>
      </c>
      <c r="I7" s="21" t="s">
        <v>11</v>
      </c>
      <c r="J7" s="21" t="s">
        <v>12</v>
      </c>
      <c r="K7" s="21" t="s">
        <v>13</v>
      </c>
      <c r="L7" s="21" t="s">
        <v>14</v>
      </c>
      <c r="M7" s="22" t="s">
        <v>15</v>
      </c>
    </row>
    <row r="8" spans="2:14" s="1" customFormat="1" ht="22.5" customHeight="1" x14ac:dyDescent="0.35">
      <c r="B8" s="23" t="s">
        <v>16</v>
      </c>
      <c r="C8" s="24" t="s">
        <v>17</v>
      </c>
      <c r="D8" s="25">
        <f t="shared" ref="D8:I8" si="0">+D9+D36+D64+D65+D68+D70</f>
        <v>20197057368</v>
      </c>
      <c r="E8" s="25">
        <f t="shared" si="0"/>
        <v>20197057368</v>
      </c>
      <c r="F8" s="25">
        <f t="shared" si="0"/>
        <v>1683864368</v>
      </c>
      <c r="G8" s="25">
        <f t="shared" si="0"/>
        <v>17413799353.950001</v>
      </c>
      <c r="H8" s="25">
        <f t="shared" si="0"/>
        <v>1099393646.05</v>
      </c>
      <c r="I8" s="25">
        <f t="shared" si="0"/>
        <v>16863858827.860001</v>
      </c>
      <c r="J8" s="26">
        <f>+I8/E8</f>
        <v>0.83496612999569519</v>
      </c>
      <c r="K8" s="25">
        <f>+K9+K36+K64+K65+K68+K70</f>
        <v>3062297200.0700002</v>
      </c>
      <c r="L8" s="26">
        <f>+K8/E8</f>
        <v>0.15162095865122763</v>
      </c>
      <c r="M8" s="27">
        <f>+M9+M36+M64+M65+M68+M70</f>
        <v>3007779590.1399999</v>
      </c>
      <c r="N8" s="10"/>
    </row>
    <row r="9" spans="2:14" s="11" customFormat="1" ht="21" customHeight="1" x14ac:dyDescent="0.35">
      <c r="B9" s="28" t="s">
        <v>18</v>
      </c>
      <c r="C9" s="29" t="s">
        <v>19</v>
      </c>
      <c r="D9" s="30">
        <f t="shared" ref="D9:I9" si="1">+D10+D20+D28+D35</f>
        <v>16149463000</v>
      </c>
      <c r="E9" s="30">
        <f t="shared" si="1"/>
        <v>16149463000</v>
      </c>
      <c r="F9" s="30">
        <f t="shared" si="1"/>
        <v>1499935000</v>
      </c>
      <c r="G9" s="30">
        <f t="shared" si="1"/>
        <v>14649528000</v>
      </c>
      <c r="H9" s="30">
        <f t="shared" si="1"/>
        <v>0</v>
      </c>
      <c r="I9" s="30">
        <f t="shared" si="1"/>
        <v>14649528000</v>
      </c>
      <c r="J9" s="31">
        <f>+I9/E9</f>
        <v>0.90712167952581457</v>
      </c>
      <c r="K9" s="30">
        <f>+K10+K20+K28+K35</f>
        <v>2801326779</v>
      </c>
      <c r="L9" s="31">
        <f>+K9/E9</f>
        <v>0.17346253426507122</v>
      </c>
      <c r="M9" s="32">
        <f>+M10+M20+M28+M35</f>
        <v>2801326779</v>
      </c>
    </row>
    <row r="10" spans="2:14" s="11" customFormat="1" x14ac:dyDescent="0.35">
      <c r="B10" s="33" t="s">
        <v>20</v>
      </c>
      <c r="C10" s="34" t="s">
        <v>21</v>
      </c>
      <c r="D10" s="35">
        <f t="shared" ref="D10:I10" si="2">SUM(D11:D19)</f>
        <v>10057287000</v>
      </c>
      <c r="E10" s="35">
        <f t="shared" si="2"/>
        <v>10057287000</v>
      </c>
      <c r="F10" s="36">
        <f t="shared" si="2"/>
        <v>0</v>
      </c>
      <c r="G10" s="35">
        <f t="shared" si="2"/>
        <v>10057287000</v>
      </c>
      <c r="H10" s="36">
        <f t="shared" si="2"/>
        <v>0</v>
      </c>
      <c r="I10" s="35">
        <f t="shared" si="2"/>
        <v>10057287000</v>
      </c>
      <c r="J10" s="37">
        <f>+I10/E10</f>
        <v>1</v>
      </c>
      <c r="K10" s="35">
        <f>SUM(K11:K19)</f>
        <v>1900976237</v>
      </c>
      <c r="L10" s="37">
        <f>+K10/E10</f>
        <v>0.18901481453199059</v>
      </c>
      <c r="M10" s="38">
        <f>SUM(M11:M19)</f>
        <v>1900976237</v>
      </c>
    </row>
    <row r="11" spans="2:14" s="1" customFormat="1" x14ac:dyDescent="0.35">
      <c r="B11" s="39" t="s">
        <v>22</v>
      </c>
      <c r="C11" s="40" t="s">
        <v>23</v>
      </c>
      <c r="D11" s="77">
        <v>6974496666</v>
      </c>
      <c r="E11" s="41">
        <v>6974496666</v>
      </c>
      <c r="F11" s="42">
        <v>0</v>
      </c>
      <c r="G11" s="41">
        <v>6974496666</v>
      </c>
      <c r="H11" s="42">
        <f>+E11-G11</f>
        <v>0</v>
      </c>
      <c r="I11" s="41">
        <v>6974496666</v>
      </c>
      <c r="J11" s="43">
        <f>+I11/E11</f>
        <v>1</v>
      </c>
      <c r="K11" s="41">
        <v>1587227554</v>
      </c>
      <c r="L11" s="43">
        <f>+K11/E11</f>
        <v>0.22757592841610802</v>
      </c>
      <c r="M11" s="44">
        <v>1587227554</v>
      </c>
    </row>
    <row r="12" spans="2:14" s="1" customFormat="1" x14ac:dyDescent="0.35">
      <c r="B12" s="39" t="s">
        <v>24</v>
      </c>
      <c r="C12" s="40" t="s">
        <v>25</v>
      </c>
      <c r="D12" s="77">
        <v>1208963822</v>
      </c>
      <c r="E12" s="41">
        <v>1208963822</v>
      </c>
      <c r="F12" s="42">
        <v>0</v>
      </c>
      <c r="G12" s="41">
        <v>1208963822</v>
      </c>
      <c r="H12" s="42">
        <f t="shared" ref="H12:H19" si="3">+E12-G12</f>
        <v>0</v>
      </c>
      <c r="I12" s="41">
        <v>1208963822</v>
      </c>
      <c r="J12" s="43">
        <f t="shared" ref="J12:J19" si="4">+I12/E12</f>
        <v>1</v>
      </c>
      <c r="K12" s="41">
        <v>190119991</v>
      </c>
      <c r="L12" s="43">
        <f t="shared" ref="L12:L19" si="5">+K12/E12</f>
        <v>0.15725862721473563</v>
      </c>
      <c r="M12" s="44">
        <v>190119991</v>
      </c>
    </row>
    <row r="13" spans="2:14" s="1" customFormat="1" x14ac:dyDescent="0.35">
      <c r="B13" s="39" t="s">
        <v>26</v>
      </c>
      <c r="C13" s="40" t="s">
        <v>27</v>
      </c>
      <c r="D13" s="77">
        <v>1770560</v>
      </c>
      <c r="E13" s="41">
        <v>1770560</v>
      </c>
      <c r="F13" s="42">
        <v>0</v>
      </c>
      <c r="G13" s="41">
        <v>1770560</v>
      </c>
      <c r="H13" s="42">
        <f t="shared" si="3"/>
        <v>0</v>
      </c>
      <c r="I13" s="41">
        <v>1770560</v>
      </c>
      <c r="J13" s="43">
        <f t="shared" si="4"/>
        <v>1</v>
      </c>
      <c r="K13" s="41">
        <v>1091480</v>
      </c>
      <c r="L13" s="43">
        <f t="shared" si="5"/>
        <v>0.61646032893547809</v>
      </c>
      <c r="M13" s="44">
        <v>1091480</v>
      </c>
    </row>
    <row r="14" spans="2:14" s="1" customFormat="1" x14ac:dyDescent="0.35">
      <c r="B14" s="39" t="s">
        <v>28</v>
      </c>
      <c r="C14" s="40" t="s">
        <v>29</v>
      </c>
      <c r="D14" s="77">
        <v>8555148</v>
      </c>
      <c r="E14" s="41">
        <v>8555148</v>
      </c>
      <c r="F14" s="42">
        <v>0</v>
      </c>
      <c r="G14" s="41">
        <v>8555148</v>
      </c>
      <c r="H14" s="42">
        <f t="shared" si="3"/>
        <v>0</v>
      </c>
      <c r="I14" s="41">
        <v>8555148</v>
      </c>
      <c r="J14" s="43">
        <f t="shared" si="4"/>
        <v>1</v>
      </c>
      <c r="K14" s="41">
        <v>858600</v>
      </c>
      <c r="L14" s="43">
        <f t="shared" si="5"/>
        <v>0.10036062497107005</v>
      </c>
      <c r="M14" s="44">
        <v>858600</v>
      </c>
    </row>
    <row r="15" spans="2:14" s="1" customFormat="1" x14ac:dyDescent="0.35">
      <c r="B15" s="39" t="s">
        <v>30</v>
      </c>
      <c r="C15" s="40" t="s">
        <v>31</v>
      </c>
      <c r="D15" s="77">
        <v>370844078</v>
      </c>
      <c r="E15" s="41">
        <v>370844078</v>
      </c>
      <c r="F15" s="42">
        <v>0</v>
      </c>
      <c r="G15" s="41">
        <v>370844078</v>
      </c>
      <c r="H15" s="42">
        <f t="shared" si="3"/>
        <v>0</v>
      </c>
      <c r="I15" s="41">
        <v>370844078</v>
      </c>
      <c r="J15" s="43">
        <f t="shared" si="4"/>
        <v>1</v>
      </c>
      <c r="K15" s="41">
        <v>0</v>
      </c>
      <c r="L15" s="43">
        <f t="shared" si="5"/>
        <v>0</v>
      </c>
      <c r="M15" s="44">
        <v>0</v>
      </c>
    </row>
    <row r="16" spans="2:14" s="1" customFormat="1" ht="35.25" customHeight="1" x14ac:dyDescent="0.35">
      <c r="B16" s="39" t="s">
        <v>32</v>
      </c>
      <c r="C16" s="40" t="s">
        <v>33</v>
      </c>
      <c r="D16" s="77">
        <v>252510361</v>
      </c>
      <c r="E16" s="41">
        <v>252510361</v>
      </c>
      <c r="F16" s="42">
        <v>0</v>
      </c>
      <c r="G16" s="41">
        <v>252510361</v>
      </c>
      <c r="H16" s="42">
        <f t="shared" si="3"/>
        <v>0</v>
      </c>
      <c r="I16" s="41">
        <v>252510361</v>
      </c>
      <c r="J16" s="43">
        <f t="shared" si="4"/>
        <v>1</v>
      </c>
      <c r="K16" s="41">
        <v>102904437</v>
      </c>
      <c r="L16" s="43">
        <f t="shared" si="5"/>
        <v>0.40752560248408976</v>
      </c>
      <c r="M16" s="44">
        <v>102904437</v>
      </c>
    </row>
    <row r="17" spans="2:13" s="1" customFormat="1" ht="23" x14ac:dyDescent="0.35">
      <c r="B17" s="39" t="s">
        <v>34</v>
      </c>
      <c r="C17" s="40" t="s">
        <v>35</v>
      </c>
      <c r="D17" s="77">
        <v>49067295</v>
      </c>
      <c r="E17" s="41">
        <v>49067295</v>
      </c>
      <c r="F17" s="42">
        <v>0</v>
      </c>
      <c r="G17" s="41">
        <v>49067295</v>
      </c>
      <c r="H17" s="42">
        <f t="shared" si="3"/>
        <v>0</v>
      </c>
      <c r="I17" s="41">
        <v>49067295</v>
      </c>
      <c r="J17" s="43">
        <f t="shared" si="4"/>
        <v>1</v>
      </c>
      <c r="K17" s="41">
        <v>989579</v>
      </c>
      <c r="L17" s="43">
        <f t="shared" si="5"/>
        <v>2.0167792008913474E-2</v>
      </c>
      <c r="M17" s="44">
        <v>989579</v>
      </c>
    </row>
    <row r="18" spans="2:13" s="1" customFormat="1" x14ac:dyDescent="0.35">
      <c r="B18" s="39" t="s">
        <v>36</v>
      </c>
      <c r="C18" s="40" t="s">
        <v>37</v>
      </c>
      <c r="D18" s="77">
        <v>804783156</v>
      </c>
      <c r="E18" s="41">
        <v>804783156</v>
      </c>
      <c r="F18" s="42">
        <v>0</v>
      </c>
      <c r="G18" s="45">
        <v>804783156</v>
      </c>
      <c r="H18" s="42">
        <f t="shared" si="3"/>
        <v>0</v>
      </c>
      <c r="I18" s="45">
        <v>804783156</v>
      </c>
      <c r="J18" s="43">
        <f t="shared" si="4"/>
        <v>1</v>
      </c>
      <c r="K18" s="45">
        <v>0</v>
      </c>
      <c r="L18" s="43">
        <f t="shared" si="5"/>
        <v>0</v>
      </c>
      <c r="M18" s="46">
        <v>0</v>
      </c>
    </row>
    <row r="19" spans="2:13" s="1" customFormat="1" x14ac:dyDescent="0.35">
      <c r="B19" s="39" t="s">
        <v>38</v>
      </c>
      <c r="C19" s="40" t="s">
        <v>39</v>
      </c>
      <c r="D19" s="77">
        <v>386295914</v>
      </c>
      <c r="E19" s="45">
        <v>386295914</v>
      </c>
      <c r="F19" s="42">
        <v>0</v>
      </c>
      <c r="G19" s="45">
        <v>386295914</v>
      </c>
      <c r="H19" s="42">
        <f t="shared" si="3"/>
        <v>0</v>
      </c>
      <c r="I19" s="45">
        <v>386295914</v>
      </c>
      <c r="J19" s="47">
        <f t="shared" si="4"/>
        <v>1</v>
      </c>
      <c r="K19" s="45">
        <v>17784596</v>
      </c>
      <c r="L19" s="43">
        <f t="shared" si="5"/>
        <v>4.6038788802720811E-2</v>
      </c>
      <c r="M19" s="46">
        <v>17784596</v>
      </c>
    </row>
    <row r="20" spans="2:13" s="11" customFormat="1" ht="27.75" customHeight="1" x14ac:dyDescent="0.35">
      <c r="B20" s="33" t="s">
        <v>40</v>
      </c>
      <c r="C20" s="34" t="s">
        <v>41</v>
      </c>
      <c r="D20" s="48">
        <f>SUM(D21:D27)</f>
        <v>3672306000</v>
      </c>
      <c r="E20" s="48">
        <f>SUM(E21:E27)</f>
        <v>3672306000</v>
      </c>
      <c r="F20" s="48">
        <f>SUM(F21:F27)</f>
        <v>0</v>
      </c>
      <c r="G20" s="48">
        <f t="shared" ref="G20:I20" si="6">SUM(G21:G27)</f>
        <v>3672306000</v>
      </c>
      <c r="H20" s="48">
        <f t="shared" si="6"/>
        <v>0</v>
      </c>
      <c r="I20" s="48">
        <f t="shared" si="6"/>
        <v>3672306000</v>
      </c>
      <c r="J20" s="37">
        <f>+I20/E20</f>
        <v>1</v>
      </c>
      <c r="K20" s="48">
        <f t="shared" ref="K20" si="7">SUM(K21:K27)</f>
        <v>766458884</v>
      </c>
      <c r="L20" s="37">
        <f>+K20/E20</f>
        <v>0.20871324012759285</v>
      </c>
      <c r="M20" s="49">
        <f t="shared" ref="M20" si="8">SUM(M21:M27)</f>
        <v>766458884</v>
      </c>
    </row>
    <row r="21" spans="2:13" s="1" customFormat="1" ht="27" customHeight="1" x14ac:dyDescent="0.35">
      <c r="B21" s="39" t="s">
        <v>42</v>
      </c>
      <c r="C21" s="40" t="s">
        <v>43</v>
      </c>
      <c r="D21" s="77">
        <v>1068472526</v>
      </c>
      <c r="E21" s="45">
        <v>1068472526</v>
      </c>
      <c r="F21" s="45"/>
      <c r="G21" s="45">
        <v>1068472526</v>
      </c>
      <c r="H21" s="41">
        <f>+E21-G21</f>
        <v>0</v>
      </c>
      <c r="I21" s="45">
        <v>1068472526</v>
      </c>
      <c r="J21" s="43">
        <f t="shared" ref="J21:J27" si="9">+I21/E21</f>
        <v>1</v>
      </c>
      <c r="K21" s="45">
        <v>238000800</v>
      </c>
      <c r="L21" s="43">
        <f>+K21/E21</f>
        <v>0.2227486380871154</v>
      </c>
      <c r="M21" s="46">
        <v>238000800</v>
      </c>
    </row>
    <row r="22" spans="2:13" s="1" customFormat="1" x14ac:dyDescent="0.35">
      <c r="B22" s="39" t="s">
        <v>44</v>
      </c>
      <c r="C22" s="40" t="s">
        <v>45</v>
      </c>
      <c r="D22" s="77">
        <v>756834663</v>
      </c>
      <c r="E22" s="45">
        <v>756834663</v>
      </c>
      <c r="F22" s="45"/>
      <c r="G22" s="45">
        <v>756834663</v>
      </c>
      <c r="H22" s="41">
        <f t="shared" ref="H22:H27" si="10">+E22-G22</f>
        <v>0</v>
      </c>
      <c r="I22" s="45">
        <v>756834663</v>
      </c>
      <c r="J22" s="43">
        <f t="shared" si="9"/>
        <v>1</v>
      </c>
      <c r="K22" s="45">
        <v>169360500</v>
      </c>
      <c r="L22" s="43">
        <f t="shared" ref="L22:L27" si="11">+K22/E22</f>
        <v>0.22377476651066125</v>
      </c>
      <c r="M22" s="46">
        <v>169360500</v>
      </c>
    </row>
    <row r="23" spans="2:13" s="1" customFormat="1" x14ac:dyDescent="0.35">
      <c r="B23" s="39" t="s">
        <v>46</v>
      </c>
      <c r="C23" s="40" t="s">
        <v>47</v>
      </c>
      <c r="D23" s="77">
        <v>877420816</v>
      </c>
      <c r="E23" s="45">
        <v>877420816</v>
      </c>
      <c r="F23" s="45"/>
      <c r="G23" s="45">
        <v>877420816</v>
      </c>
      <c r="H23" s="41">
        <f t="shared" si="10"/>
        <v>0</v>
      </c>
      <c r="I23" s="45">
        <v>877420816</v>
      </c>
      <c r="J23" s="43">
        <f t="shared" si="9"/>
        <v>1</v>
      </c>
      <c r="K23" s="45">
        <v>169962984</v>
      </c>
      <c r="L23" s="43">
        <f t="shared" si="11"/>
        <v>0.19370749006711507</v>
      </c>
      <c r="M23" s="46">
        <v>169962984</v>
      </c>
    </row>
    <row r="24" spans="2:13" s="1" customFormat="1" x14ac:dyDescent="0.35">
      <c r="B24" s="39" t="s">
        <v>48</v>
      </c>
      <c r="C24" s="40" t="s">
        <v>49</v>
      </c>
      <c r="D24" s="77">
        <v>374648112</v>
      </c>
      <c r="E24" s="45">
        <v>374648112</v>
      </c>
      <c r="F24" s="45"/>
      <c r="G24" s="45">
        <v>374648112</v>
      </c>
      <c r="H24" s="41">
        <f t="shared" si="10"/>
        <v>0</v>
      </c>
      <c r="I24" s="45">
        <v>374648112</v>
      </c>
      <c r="J24" s="43">
        <f t="shared" si="9"/>
        <v>1</v>
      </c>
      <c r="K24" s="45">
        <v>76870500</v>
      </c>
      <c r="L24" s="43">
        <f t="shared" si="11"/>
        <v>0.20518053484812437</v>
      </c>
      <c r="M24" s="46">
        <v>76870500</v>
      </c>
    </row>
    <row r="25" spans="2:13" s="1" customFormat="1" ht="23" x14ac:dyDescent="0.35">
      <c r="B25" s="39" t="s">
        <v>50</v>
      </c>
      <c r="C25" s="40" t="s">
        <v>51</v>
      </c>
      <c r="D25" s="77">
        <v>126619007</v>
      </c>
      <c r="E25" s="45">
        <v>126619007</v>
      </c>
      <c r="F25" s="45"/>
      <c r="G25" s="45">
        <v>126619007</v>
      </c>
      <c r="H25" s="41">
        <f t="shared" si="10"/>
        <v>0</v>
      </c>
      <c r="I25" s="45">
        <v>126619007</v>
      </c>
      <c r="J25" s="43">
        <f t="shared" si="9"/>
        <v>1</v>
      </c>
      <c r="K25" s="45">
        <v>16166300</v>
      </c>
      <c r="L25" s="43">
        <f t="shared" si="11"/>
        <v>0.12767672392186744</v>
      </c>
      <c r="M25" s="46">
        <v>16166300</v>
      </c>
    </row>
    <row r="26" spans="2:13" s="1" customFormat="1" x14ac:dyDescent="0.35">
      <c r="B26" s="39" t="s">
        <v>52</v>
      </c>
      <c r="C26" s="40" t="s">
        <v>53</v>
      </c>
      <c r="D26" s="77">
        <v>280986363</v>
      </c>
      <c r="E26" s="45">
        <v>280986363</v>
      </c>
      <c r="F26" s="45"/>
      <c r="G26" s="45">
        <v>280986363</v>
      </c>
      <c r="H26" s="41">
        <f t="shared" si="10"/>
        <v>0</v>
      </c>
      <c r="I26" s="45">
        <v>280986363</v>
      </c>
      <c r="J26" s="43">
        <f t="shared" si="9"/>
        <v>1</v>
      </c>
      <c r="K26" s="45">
        <v>57657500</v>
      </c>
      <c r="L26" s="43">
        <f t="shared" si="11"/>
        <v>0.20519679099159699</v>
      </c>
      <c r="M26" s="76">
        <v>57657500</v>
      </c>
    </row>
    <row r="27" spans="2:13" s="1" customFormat="1" x14ac:dyDescent="0.35">
      <c r="B27" s="39" t="s">
        <v>54</v>
      </c>
      <c r="C27" s="40" t="s">
        <v>55</v>
      </c>
      <c r="D27" s="77">
        <v>187324513</v>
      </c>
      <c r="E27" s="45">
        <v>187324513</v>
      </c>
      <c r="F27" s="45"/>
      <c r="G27" s="45">
        <v>187324513</v>
      </c>
      <c r="H27" s="41">
        <f t="shared" si="10"/>
        <v>0</v>
      </c>
      <c r="I27" s="45">
        <v>187324513</v>
      </c>
      <c r="J27" s="43">
        <f t="shared" si="9"/>
        <v>1</v>
      </c>
      <c r="K27" s="45">
        <v>38440300</v>
      </c>
      <c r="L27" s="43">
        <f t="shared" si="11"/>
        <v>0.205206992850957</v>
      </c>
      <c r="M27" s="46">
        <v>38440300</v>
      </c>
    </row>
    <row r="28" spans="2:13" s="12" customFormat="1" ht="23" x14ac:dyDescent="0.25">
      <c r="B28" s="33" t="s">
        <v>56</v>
      </c>
      <c r="C28" s="34" t="s">
        <v>57</v>
      </c>
      <c r="D28" s="48">
        <f>SUM(D29:D34)</f>
        <v>919935000</v>
      </c>
      <c r="E28" s="48">
        <f>SUM(E29:E34)</f>
        <v>919935000</v>
      </c>
      <c r="F28" s="48">
        <f>SUM(F29:F34)</f>
        <v>0</v>
      </c>
      <c r="G28" s="48">
        <f t="shared" ref="G28:I28" si="12">SUM(G29:G34)</f>
        <v>919935000</v>
      </c>
      <c r="H28" s="48">
        <f t="shared" si="12"/>
        <v>0</v>
      </c>
      <c r="I28" s="48">
        <f t="shared" si="12"/>
        <v>919935000</v>
      </c>
      <c r="J28" s="37">
        <f>+I28/E28</f>
        <v>1</v>
      </c>
      <c r="K28" s="48">
        <f t="shared" ref="K28" si="13">SUM(K29:K34)</f>
        <v>133891658</v>
      </c>
      <c r="L28" s="37">
        <f>+K28/E28</f>
        <v>0.14554469391859207</v>
      </c>
      <c r="M28" s="49">
        <f t="shared" ref="M28" si="14">SUM(M29:M34)</f>
        <v>133891658</v>
      </c>
    </row>
    <row r="29" spans="2:13" s="1" customFormat="1" ht="17.25" customHeight="1" x14ac:dyDescent="0.35">
      <c r="B29" s="39" t="s">
        <v>58</v>
      </c>
      <c r="C29" s="40" t="s">
        <v>59</v>
      </c>
      <c r="D29" s="77">
        <v>253744860</v>
      </c>
      <c r="E29" s="45">
        <v>253744860</v>
      </c>
      <c r="F29" s="45"/>
      <c r="G29" s="45">
        <v>253744860</v>
      </c>
      <c r="H29" s="45">
        <f>+E29-G29</f>
        <v>0</v>
      </c>
      <c r="I29" s="45">
        <v>253744860</v>
      </c>
      <c r="J29" s="43">
        <f>+I29/E29</f>
        <v>1</v>
      </c>
      <c r="K29" s="45">
        <v>21433735</v>
      </c>
      <c r="L29" s="43">
        <f>+K29/E29</f>
        <v>8.4469632212451518E-2</v>
      </c>
      <c r="M29" s="46">
        <v>21433735</v>
      </c>
    </row>
    <row r="30" spans="2:13" s="1" customFormat="1" ht="20.25" customHeight="1" x14ac:dyDescent="0.35">
      <c r="B30" s="39" t="s">
        <v>60</v>
      </c>
      <c r="C30" s="40" t="s">
        <v>61</v>
      </c>
      <c r="D30" s="77">
        <v>9536042</v>
      </c>
      <c r="E30" s="45">
        <v>9536042</v>
      </c>
      <c r="F30" s="45"/>
      <c r="G30" s="45">
        <v>9536042</v>
      </c>
      <c r="H30" s="45">
        <f t="shared" ref="H30:H34" si="15">+E30-G30</f>
        <v>0</v>
      </c>
      <c r="I30" s="45">
        <v>9536042</v>
      </c>
      <c r="J30" s="43">
        <f t="shared" ref="J30:J34" si="16">+I30/E30</f>
        <v>1</v>
      </c>
      <c r="K30" s="45">
        <v>0</v>
      </c>
      <c r="L30" s="43">
        <f t="shared" ref="L30:L34" si="17">+K30/E30</f>
        <v>0</v>
      </c>
      <c r="M30" s="46">
        <v>0</v>
      </c>
    </row>
    <row r="31" spans="2:13" s="1" customFormat="1" ht="26.25" customHeight="1" x14ac:dyDescent="0.35">
      <c r="B31" s="39" t="s">
        <v>62</v>
      </c>
      <c r="C31" s="40" t="s">
        <v>63</v>
      </c>
      <c r="D31" s="77">
        <v>40696186</v>
      </c>
      <c r="E31" s="45">
        <v>40696186</v>
      </c>
      <c r="F31" s="45"/>
      <c r="G31" s="45">
        <v>40696186</v>
      </c>
      <c r="H31" s="45">
        <f t="shared" si="15"/>
        <v>0</v>
      </c>
      <c r="I31" s="45">
        <v>40696186</v>
      </c>
      <c r="J31" s="43">
        <f t="shared" si="16"/>
        <v>1</v>
      </c>
      <c r="K31" s="45">
        <v>2051551</v>
      </c>
      <c r="L31" s="43">
        <f t="shared" si="17"/>
        <v>5.0411382531031286E-2</v>
      </c>
      <c r="M31" s="46">
        <v>2051551</v>
      </c>
    </row>
    <row r="32" spans="2:13" s="1" customFormat="1" ht="20.25" customHeight="1" x14ac:dyDescent="0.35">
      <c r="B32" s="39" t="s">
        <v>64</v>
      </c>
      <c r="C32" s="40" t="s">
        <v>65</v>
      </c>
      <c r="D32" s="77">
        <v>258513024</v>
      </c>
      <c r="E32" s="45">
        <v>258513024</v>
      </c>
      <c r="F32" s="45"/>
      <c r="G32" s="45">
        <v>258513024</v>
      </c>
      <c r="H32" s="45">
        <f t="shared" si="15"/>
        <v>0</v>
      </c>
      <c r="I32" s="45">
        <v>258513024</v>
      </c>
      <c r="J32" s="43">
        <f t="shared" si="16"/>
        <v>1</v>
      </c>
      <c r="K32" s="45">
        <v>59793254</v>
      </c>
      <c r="L32" s="43">
        <f t="shared" si="17"/>
        <v>0.23129687268677032</v>
      </c>
      <c r="M32" s="46">
        <v>59793254</v>
      </c>
    </row>
    <row r="33" spans="2:13" s="1" customFormat="1" ht="18" customHeight="1" x14ac:dyDescent="0.35">
      <c r="B33" s="39" t="s">
        <v>66</v>
      </c>
      <c r="C33" s="40" t="s">
        <v>67</v>
      </c>
      <c r="D33" s="77">
        <v>216956232</v>
      </c>
      <c r="E33" s="45">
        <v>216956232</v>
      </c>
      <c r="F33" s="45"/>
      <c r="G33" s="45">
        <v>216956232</v>
      </c>
      <c r="H33" s="45">
        <f t="shared" si="15"/>
        <v>0</v>
      </c>
      <c r="I33" s="45">
        <v>216956232</v>
      </c>
      <c r="J33" s="43">
        <f t="shared" si="16"/>
        <v>1</v>
      </c>
      <c r="K33" s="45">
        <v>50613118</v>
      </c>
      <c r="L33" s="43">
        <f t="shared" si="17"/>
        <v>0.23328722818158087</v>
      </c>
      <c r="M33" s="46">
        <v>50613118</v>
      </c>
    </row>
    <row r="34" spans="2:13" s="1" customFormat="1" ht="17.25" customHeight="1" x14ac:dyDescent="0.35">
      <c r="B34" s="39" t="s">
        <v>68</v>
      </c>
      <c r="C34" s="40" t="s">
        <v>69</v>
      </c>
      <c r="D34" s="77">
        <v>140488656</v>
      </c>
      <c r="E34" s="45">
        <v>140488656</v>
      </c>
      <c r="F34" s="45"/>
      <c r="G34" s="45">
        <v>140488656</v>
      </c>
      <c r="H34" s="45">
        <f t="shared" si="15"/>
        <v>0</v>
      </c>
      <c r="I34" s="45">
        <v>140488656</v>
      </c>
      <c r="J34" s="43">
        <f t="shared" si="16"/>
        <v>1</v>
      </c>
      <c r="K34" s="45">
        <v>0</v>
      </c>
      <c r="L34" s="43">
        <f t="shared" si="17"/>
        <v>0</v>
      </c>
      <c r="M34" s="76">
        <v>0</v>
      </c>
    </row>
    <row r="35" spans="2:13" s="12" customFormat="1" ht="31.5" customHeight="1" x14ac:dyDescent="0.25">
      <c r="B35" s="33" t="s">
        <v>70</v>
      </c>
      <c r="C35" s="34" t="s">
        <v>71</v>
      </c>
      <c r="D35" s="78">
        <v>1499935000</v>
      </c>
      <c r="E35" s="48">
        <v>1499935000</v>
      </c>
      <c r="F35" s="48">
        <v>1499935000</v>
      </c>
      <c r="G35" s="48">
        <v>0</v>
      </c>
      <c r="H35" s="48">
        <v>0</v>
      </c>
      <c r="I35" s="48">
        <v>0</v>
      </c>
      <c r="J35" s="43">
        <v>0</v>
      </c>
      <c r="K35" s="48">
        <v>0</v>
      </c>
      <c r="L35" s="43">
        <v>0</v>
      </c>
      <c r="M35" s="50">
        <v>0</v>
      </c>
    </row>
    <row r="36" spans="2:13" s="12" customFormat="1" ht="26.25" customHeight="1" x14ac:dyDescent="0.25">
      <c r="B36" s="28" t="s">
        <v>72</v>
      </c>
      <c r="C36" s="29" t="s">
        <v>73</v>
      </c>
      <c r="D36" s="30">
        <f t="shared" ref="D36:I36" si="18">SUM(D37:D61)</f>
        <v>3598705000</v>
      </c>
      <c r="E36" s="30">
        <f t="shared" si="18"/>
        <v>3598705000</v>
      </c>
      <c r="F36" s="30">
        <f t="shared" si="18"/>
        <v>0</v>
      </c>
      <c r="G36" s="30">
        <f t="shared" si="18"/>
        <v>2630105298.9499998</v>
      </c>
      <c r="H36" s="30">
        <f t="shared" si="18"/>
        <v>968599701.04999995</v>
      </c>
      <c r="I36" s="30">
        <f t="shared" si="18"/>
        <v>2080164772.8600001</v>
      </c>
      <c r="J36" s="31">
        <f>+I36/E36</f>
        <v>0.57803147878472949</v>
      </c>
      <c r="K36" s="30">
        <f>SUM(K37:K61)</f>
        <v>180285194.06999999</v>
      </c>
      <c r="L36" s="31">
        <f>+K36/E36</f>
        <v>5.0097241666099329E-2</v>
      </c>
      <c r="M36" s="32">
        <f>SUM(M37:M61)</f>
        <v>125767584.14</v>
      </c>
    </row>
    <row r="37" spans="2:13" ht="30" customHeight="1" x14ac:dyDescent="0.25">
      <c r="B37" s="39" t="s">
        <v>74</v>
      </c>
      <c r="C37" s="40" t="s">
        <v>75</v>
      </c>
      <c r="D37" s="77">
        <v>10405000</v>
      </c>
      <c r="E37" s="45">
        <v>10405000</v>
      </c>
      <c r="F37" s="45"/>
      <c r="G37" s="45">
        <v>2471083</v>
      </c>
      <c r="H37" s="45">
        <f>+E37-G37</f>
        <v>7933917</v>
      </c>
      <c r="I37" s="45">
        <v>0</v>
      </c>
      <c r="J37" s="43">
        <f>+I37/E37</f>
        <v>0</v>
      </c>
      <c r="K37" s="45">
        <v>0</v>
      </c>
      <c r="L37" s="43">
        <f>+K37/E37</f>
        <v>0</v>
      </c>
      <c r="M37" s="46">
        <v>0</v>
      </c>
    </row>
    <row r="38" spans="2:13" ht="30" customHeight="1" x14ac:dyDescent="0.25">
      <c r="B38" s="39" t="s">
        <v>76</v>
      </c>
      <c r="C38" s="40" t="s">
        <v>77</v>
      </c>
      <c r="D38" s="77">
        <v>7698000</v>
      </c>
      <c r="E38" s="45">
        <v>24269612.879999999</v>
      </c>
      <c r="F38" s="45"/>
      <c r="G38" s="45">
        <v>17858612.879999999</v>
      </c>
      <c r="H38" s="45">
        <f t="shared" ref="H38:H61" si="19">+E38-G38</f>
        <v>6411000</v>
      </c>
      <c r="I38" s="45">
        <v>17858612.879999999</v>
      </c>
      <c r="J38" s="43">
        <f>+I38/E38</f>
        <v>0.73584251089216379</v>
      </c>
      <c r="K38" s="45">
        <v>1287000</v>
      </c>
      <c r="L38" s="43">
        <f>+K38/E38</f>
        <v>5.3029276007141656E-2</v>
      </c>
      <c r="M38" s="46">
        <v>0</v>
      </c>
    </row>
    <row r="39" spans="2:13" ht="42.75" customHeight="1" x14ac:dyDescent="0.25">
      <c r="B39" s="39" t="s">
        <v>78</v>
      </c>
      <c r="C39" s="40" t="s">
        <v>79</v>
      </c>
      <c r="D39" s="77">
        <v>12000000</v>
      </c>
      <c r="E39" s="45">
        <v>18000000</v>
      </c>
      <c r="F39" s="45"/>
      <c r="G39" s="45">
        <v>18000000</v>
      </c>
      <c r="H39" s="45">
        <f t="shared" si="19"/>
        <v>0</v>
      </c>
      <c r="I39" s="45">
        <v>12200000</v>
      </c>
      <c r="J39" s="43">
        <f t="shared" ref="J39:J61" si="20">+I39/E39</f>
        <v>0.67777777777777781</v>
      </c>
      <c r="K39" s="45">
        <v>642274.84</v>
      </c>
      <c r="L39" s="43">
        <f t="shared" ref="L39:L61" si="21">+K39/E39</f>
        <v>3.5681935555555551E-2</v>
      </c>
      <c r="M39" s="46">
        <v>642274.84</v>
      </c>
    </row>
    <row r="40" spans="2:13" ht="45.75" customHeight="1" x14ac:dyDescent="0.25">
      <c r="B40" s="39" t="s">
        <v>80</v>
      </c>
      <c r="C40" s="40" t="s">
        <v>81</v>
      </c>
      <c r="D40" s="77">
        <v>400000</v>
      </c>
      <c r="E40" s="45">
        <v>400000</v>
      </c>
      <c r="F40" s="45"/>
      <c r="G40" s="45">
        <v>0</v>
      </c>
      <c r="H40" s="45">
        <f t="shared" si="19"/>
        <v>400000</v>
      </c>
      <c r="I40" s="45">
        <v>0</v>
      </c>
      <c r="J40" s="43">
        <f t="shared" si="20"/>
        <v>0</v>
      </c>
      <c r="K40" s="45">
        <v>0</v>
      </c>
      <c r="L40" s="43">
        <f t="shared" si="21"/>
        <v>0</v>
      </c>
      <c r="M40" s="46">
        <v>0</v>
      </c>
    </row>
    <row r="41" spans="2:13" ht="27" customHeight="1" x14ac:dyDescent="0.25">
      <c r="B41" s="39" t="s">
        <v>82</v>
      </c>
      <c r="C41" s="40" t="s">
        <v>83</v>
      </c>
      <c r="D41" s="77">
        <v>772000</v>
      </c>
      <c r="E41" s="41">
        <v>772000</v>
      </c>
      <c r="F41" s="45"/>
      <c r="G41" s="41">
        <v>772000</v>
      </c>
      <c r="H41" s="45">
        <f t="shared" si="19"/>
        <v>0</v>
      </c>
      <c r="I41" s="45">
        <v>772000</v>
      </c>
      <c r="J41" s="43">
        <f t="shared" si="20"/>
        <v>1</v>
      </c>
      <c r="K41" s="45">
        <v>772000</v>
      </c>
      <c r="L41" s="43">
        <f t="shared" si="21"/>
        <v>1</v>
      </c>
      <c r="M41" s="46">
        <v>0</v>
      </c>
    </row>
    <row r="42" spans="2:13" ht="40.5" customHeight="1" x14ac:dyDescent="0.25">
      <c r="B42" s="39" t="s">
        <v>84</v>
      </c>
      <c r="C42" s="40" t="s">
        <v>85</v>
      </c>
      <c r="D42" s="77">
        <v>347250000</v>
      </c>
      <c r="E42" s="41">
        <v>348750000</v>
      </c>
      <c r="F42" s="45"/>
      <c r="G42" s="41">
        <v>6860000</v>
      </c>
      <c r="H42" s="45">
        <f t="shared" si="19"/>
        <v>341890000</v>
      </c>
      <c r="I42" s="45">
        <v>4800000</v>
      </c>
      <c r="J42" s="43">
        <f t="shared" si="20"/>
        <v>1.3763440860215054E-2</v>
      </c>
      <c r="K42" s="45">
        <v>0</v>
      </c>
      <c r="L42" s="43">
        <f t="shared" si="21"/>
        <v>0</v>
      </c>
      <c r="M42" s="46">
        <v>0</v>
      </c>
    </row>
    <row r="43" spans="2:13" ht="21" customHeight="1" x14ac:dyDescent="0.25">
      <c r="B43" s="39" t="s">
        <v>86</v>
      </c>
      <c r="C43" s="40" t="s">
        <v>87</v>
      </c>
      <c r="D43" s="77">
        <v>70000000</v>
      </c>
      <c r="E43" s="41">
        <v>70000000</v>
      </c>
      <c r="F43" s="45"/>
      <c r="G43" s="41">
        <v>70000000</v>
      </c>
      <c r="H43" s="45">
        <f t="shared" si="19"/>
        <v>0</v>
      </c>
      <c r="I43" s="45">
        <v>0</v>
      </c>
      <c r="J43" s="43">
        <f t="shared" si="20"/>
        <v>0</v>
      </c>
      <c r="K43" s="45">
        <v>0</v>
      </c>
      <c r="L43" s="43">
        <f t="shared" si="21"/>
        <v>0</v>
      </c>
      <c r="M43" s="46">
        <v>0</v>
      </c>
    </row>
    <row r="44" spans="2:13" ht="28.5" customHeight="1" x14ac:dyDescent="0.25">
      <c r="B44" s="39" t="s">
        <v>88</v>
      </c>
      <c r="C44" s="40" t="s">
        <v>89</v>
      </c>
      <c r="D44" s="77">
        <v>113051000</v>
      </c>
      <c r="E44" s="41">
        <v>113051000</v>
      </c>
      <c r="F44" s="45"/>
      <c r="G44" s="41">
        <v>78738299</v>
      </c>
      <c r="H44" s="45">
        <f t="shared" si="19"/>
        <v>34312701</v>
      </c>
      <c r="I44" s="45">
        <v>59771726.829999998</v>
      </c>
      <c r="J44" s="43">
        <f t="shared" si="20"/>
        <v>0.52871471132497716</v>
      </c>
      <c r="K44" s="45">
        <v>12642793.43</v>
      </c>
      <c r="L44" s="43">
        <f t="shared" si="21"/>
        <v>0.11183265455413928</v>
      </c>
      <c r="M44" s="46">
        <v>0</v>
      </c>
    </row>
    <row r="45" spans="2:13" ht="15" customHeight="1" x14ac:dyDescent="0.25">
      <c r="B45" s="39" t="s">
        <v>90</v>
      </c>
      <c r="C45" s="40" t="s">
        <v>91</v>
      </c>
      <c r="D45" s="77">
        <v>409680000</v>
      </c>
      <c r="E45" s="41">
        <v>420321875</v>
      </c>
      <c r="F45" s="45"/>
      <c r="G45" s="41">
        <v>319102849</v>
      </c>
      <c r="H45" s="45">
        <f t="shared" si="19"/>
        <v>101219026</v>
      </c>
      <c r="I45" s="45">
        <v>309837498</v>
      </c>
      <c r="J45" s="43">
        <f t="shared" si="20"/>
        <v>0.73714340468242345</v>
      </c>
      <c r="K45" s="45">
        <v>866524</v>
      </c>
      <c r="L45" s="43">
        <f t="shared" si="21"/>
        <v>2.06157245563296E-3</v>
      </c>
      <c r="M45" s="46">
        <v>802243</v>
      </c>
    </row>
    <row r="46" spans="2:13" ht="15.75" customHeight="1" x14ac:dyDescent="0.25">
      <c r="B46" s="39" t="s">
        <v>92</v>
      </c>
      <c r="C46" s="40" t="s">
        <v>93</v>
      </c>
      <c r="D46" s="77">
        <v>15000000</v>
      </c>
      <c r="E46" s="41">
        <v>13500000</v>
      </c>
      <c r="F46" s="45"/>
      <c r="G46" s="41">
        <v>12000000</v>
      </c>
      <c r="H46" s="45">
        <f t="shared" si="19"/>
        <v>1500000</v>
      </c>
      <c r="I46" s="45">
        <v>12000000</v>
      </c>
      <c r="J46" s="43">
        <f t="shared" si="20"/>
        <v>0.88888888888888884</v>
      </c>
      <c r="K46" s="45">
        <v>0</v>
      </c>
      <c r="L46" s="43">
        <f t="shared" si="21"/>
        <v>0</v>
      </c>
      <c r="M46" s="46">
        <v>0</v>
      </c>
    </row>
    <row r="47" spans="2:13" ht="15.75" customHeight="1" x14ac:dyDescent="0.25">
      <c r="B47" s="39" t="s">
        <v>94</v>
      </c>
      <c r="C47" s="40" t="s">
        <v>95</v>
      </c>
      <c r="D47" s="77">
        <v>63018000</v>
      </c>
      <c r="E47" s="41">
        <v>63018000</v>
      </c>
      <c r="F47" s="45"/>
      <c r="G47" s="41">
        <v>57288588</v>
      </c>
      <c r="H47" s="45">
        <f t="shared" si="19"/>
        <v>5729412</v>
      </c>
      <c r="I47" s="45">
        <v>57288588</v>
      </c>
      <c r="J47" s="43">
        <f t="shared" si="20"/>
        <v>0.90908292868704177</v>
      </c>
      <c r="K47" s="45">
        <v>4178923</v>
      </c>
      <c r="L47" s="43">
        <f t="shared" si="21"/>
        <v>6.6313164492684623E-2</v>
      </c>
      <c r="M47" s="46">
        <v>4178923</v>
      </c>
    </row>
    <row r="48" spans="2:13" ht="37.5" customHeight="1" x14ac:dyDescent="0.25">
      <c r="B48" s="39" t="s">
        <v>96</v>
      </c>
      <c r="C48" s="40" t="s">
        <v>97</v>
      </c>
      <c r="D48" s="77">
        <v>104700000</v>
      </c>
      <c r="E48" s="41">
        <v>107144160</v>
      </c>
      <c r="F48" s="45"/>
      <c r="G48" s="41">
        <v>107144160</v>
      </c>
      <c r="H48" s="45">
        <f t="shared" si="19"/>
        <v>0</v>
      </c>
      <c r="I48" s="45">
        <v>107144160</v>
      </c>
      <c r="J48" s="43">
        <f t="shared" si="20"/>
        <v>1</v>
      </c>
      <c r="K48" s="45">
        <v>29620895</v>
      </c>
      <c r="L48" s="43">
        <f t="shared" si="21"/>
        <v>0.27645832493343547</v>
      </c>
      <c r="M48" s="46">
        <v>29567115</v>
      </c>
    </row>
    <row r="49" spans="2:15" ht="30.75" customHeight="1" x14ac:dyDescent="0.25">
      <c r="B49" s="39" t="s">
        <v>98</v>
      </c>
      <c r="C49" s="40" t="s">
        <v>99</v>
      </c>
      <c r="D49" s="77">
        <v>510264000</v>
      </c>
      <c r="E49" s="41">
        <v>443722125</v>
      </c>
      <c r="F49" s="45"/>
      <c r="G49" s="41">
        <v>167364370</v>
      </c>
      <c r="H49" s="45">
        <f t="shared" si="19"/>
        <v>276357755</v>
      </c>
      <c r="I49" s="45">
        <v>878000</v>
      </c>
      <c r="J49" s="43">
        <f t="shared" si="20"/>
        <v>1.9787158460939942E-3</v>
      </c>
      <c r="K49" s="45">
        <v>159832</v>
      </c>
      <c r="L49" s="43">
        <f t="shared" si="21"/>
        <v>3.6020741584612216E-4</v>
      </c>
      <c r="M49" s="46">
        <v>62832</v>
      </c>
    </row>
    <row r="50" spans="2:15" ht="17.25" customHeight="1" x14ac:dyDescent="0.25">
      <c r="B50" s="39" t="s">
        <v>100</v>
      </c>
      <c r="C50" s="40" t="s">
        <v>101</v>
      </c>
      <c r="D50" s="77">
        <v>202485000</v>
      </c>
      <c r="E50" s="41">
        <v>202485000</v>
      </c>
      <c r="F50" s="45"/>
      <c r="G50" s="41">
        <v>202485000</v>
      </c>
      <c r="H50" s="45">
        <f t="shared" si="19"/>
        <v>0</v>
      </c>
      <c r="I50" s="45">
        <v>202485000</v>
      </c>
      <c r="J50" s="43">
        <f t="shared" si="20"/>
        <v>1</v>
      </c>
      <c r="K50" s="45">
        <v>38562000</v>
      </c>
      <c r="L50" s="43">
        <f t="shared" si="21"/>
        <v>0.19044373657307948</v>
      </c>
      <c r="M50" s="46">
        <v>38562000</v>
      </c>
    </row>
    <row r="51" spans="2:15" ht="32.25" customHeight="1" x14ac:dyDescent="0.25">
      <c r="B51" s="39" t="s">
        <v>102</v>
      </c>
      <c r="C51" s="40" t="s">
        <v>103</v>
      </c>
      <c r="D51" s="77">
        <v>0</v>
      </c>
      <c r="E51" s="41">
        <v>61715798.049999997</v>
      </c>
      <c r="F51" s="45"/>
      <c r="G51" s="41">
        <v>61715798.049999997</v>
      </c>
      <c r="H51" s="45">
        <f t="shared" si="19"/>
        <v>0</v>
      </c>
      <c r="I51" s="45">
        <v>61715798.049999997</v>
      </c>
      <c r="J51" s="43">
        <f t="shared" si="20"/>
        <v>1</v>
      </c>
      <c r="K51" s="45">
        <v>0</v>
      </c>
      <c r="L51" s="43">
        <f t="shared" si="21"/>
        <v>0</v>
      </c>
      <c r="M51" s="46">
        <v>0</v>
      </c>
    </row>
    <row r="52" spans="2:15" ht="50.25" customHeight="1" x14ac:dyDescent="0.25">
      <c r="B52" s="39" t="s">
        <v>104</v>
      </c>
      <c r="C52" s="40" t="s">
        <v>105</v>
      </c>
      <c r="D52" s="77">
        <v>5305000</v>
      </c>
      <c r="E52" s="41">
        <v>5305000</v>
      </c>
      <c r="F52" s="45"/>
      <c r="G52" s="41">
        <v>4463083</v>
      </c>
      <c r="H52" s="45">
        <f t="shared" si="19"/>
        <v>841917</v>
      </c>
      <c r="I52" s="45">
        <v>4463083</v>
      </c>
      <c r="J52" s="43">
        <f t="shared" si="20"/>
        <v>0.84129745523091426</v>
      </c>
      <c r="K52" s="45">
        <v>0</v>
      </c>
      <c r="L52" s="43">
        <f t="shared" si="21"/>
        <v>0</v>
      </c>
      <c r="M52" s="46">
        <v>0</v>
      </c>
    </row>
    <row r="53" spans="2:15" ht="26.25" customHeight="1" x14ac:dyDescent="0.25">
      <c r="B53" s="39" t="s">
        <v>106</v>
      </c>
      <c r="C53" s="40" t="s">
        <v>107</v>
      </c>
      <c r="D53" s="77">
        <v>61398000</v>
      </c>
      <c r="E53" s="41">
        <v>73854720</v>
      </c>
      <c r="F53" s="45"/>
      <c r="G53" s="41">
        <v>73854720</v>
      </c>
      <c r="H53" s="45">
        <f t="shared" si="19"/>
        <v>0</v>
      </c>
      <c r="I53" s="45">
        <v>73854720</v>
      </c>
      <c r="J53" s="43">
        <f t="shared" si="20"/>
        <v>1</v>
      </c>
      <c r="K53" s="45">
        <v>8219948.5199999996</v>
      </c>
      <c r="L53" s="43">
        <f t="shared" si="21"/>
        <v>0.11129889220350439</v>
      </c>
      <c r="M53" s="46">
        <v>8219948.5199999996</v>
      </c>
    </row>
    <row r="54" spans="2:15" ht="18" customHeight="1" x14ac:dyDescent="0.25">
      <c r="B54" s="39" t="s">
        <v>108</v>
      </c>
      <c r="C54" s="40" t="s">
        <v>109</v>
      </c>
      <c r="D54" s="77">
        <v>1240212000</v>
      </c>
      <c r="E54" s="41">
        <v>1211367869.0699999</v>
      </c>
      <c r="F54" s="45"/>
      <c r="G54" s="41">
        <v>1029773284.02</v>
      </c>
      <c r="H54" s="45">
        <f t="shared" si="19"/>
        <v>181594585.04999995</v>
      </c>
      <c r="I54" s="45">
        <v>1009271817.1</v>
      </c>
      <c r="J54" s="43">
        <f t="shared" si="20"/>
        <v>0.83316706912066729</v>
      </c>
      <c r="K54" s="45">
        <v>66053406.280000001</v>
      </c>
      <c r="L54" s="43">
        <f t="shared" si="21"/>
        <v>5.4527949738926954E-2</v>
      </c>
      <c r="M54" s="46">
        <v>28784058.780000001</v>
      </c>
    </row>
    <row r="55" spans="2:15" ht="41.25" customHeight="1" x14ac:dyDescent="0.25">
      <c r="B55" s="39" t="s">
        <v>110</v>
      </c>
      <c r="C55" s="40" t="s">
        <v>111</v>
      </c>
      <c r="D55" s="77">
        <v>108500000</v>
      </c>
      <c r="E55" s="41">
        <v>108500000</v>
      </c>
      <c r="F55" s="45"/>
      <c r="G55" s="41">
        <v>108500000</v>
      </c>
      <c r="H55" s="45">
        <f t="shared" si="19"/>
        <v>0</v>
      </c>
      <c r="I55" s="45">
        <v>38500000</v>
      </c>
      <c r="J55" s="43">
        <f t="shared" si="20"/>
        <v>0.35483870967741937</v>
      </c>
      <c r="K55" s="45">
        <v>0</v>
      </c>
      <c r="L55" s="43">
        <f t="shared" si="21"/>
        <v>0</v>
      </c>
      <c r="M55" s="46">
        <v>0</v>
      </c>
    </row>
    <row r="56" spans="2:15" ht="50.25" customHeight="1" x14ac:dyDescent="0.25">
      <c r="B56" s="39" t="s">
        <v>112</v>
      </c>
      <c r="C56" s="40" t="s">
        <v>113</v>
      </c>
      <c r="D56" s="77">
        <v>15772000</v>
      </c>
      <c r="E56" s="41">
        <v>15772000</v>
      </c>
      <c r="F56" s="45"/>
      <c r="G56" s="41">
        <v>15772000</v>
      </c>
      <c r="H56" s="45">
        <f t="shared" si="19"/>
        <v>0</v>
      </c>
      <c r="I56" s="45">
        <v>15772000</v>
      </c>
      <c r="J56" s="43">
        <f t="shared" si="20"/>
        <v>1</v>
      </c>
      <c r="K56" s="45">
        <v>2265700</v>
      </c>
      <c r="L56" s="43">
        <f t="shared" si="21"/>
        <v>0.14365330966269338</v>
      </c>
      <c r="M56" s="46">
        <v>1493700</v>
      </c>
    </row>
    <row r="57" spans="2:15" ht="36.75" customHeight="1" x14ac:dyDescent="0.25">
      <c r="B57" s="39" t="s">
        <v>114</v>
      </c>
      <c r="C57" s="40" t="s">
        <v>115</v>
      </c>
      <c r="D57" s="77">
        <v>10000000</v>
      </c>
      <c r="E57" s="41">
        <v>10000000</v>
      </c>
      <c r="F57" s="45"/>
      <c r="G57" s="41">
        <v>9978955</v>
      </c>
      <c r="H57" s="45">
        <f t="shared" si="19"/>
        <v>21045</v>
      </c>
      <c r="I57" s="45">
        <v>9978955</v>
      </c>
      <c r="J57" s="43">
        <f t="shared" si="20"/>
        <v>0.99789550000000005</v>
      </c>
      <c r="K57" s="45">
        <v>0</v>
      </c>
      <c r="L57" s="43">
        <f t="shared" si="21"/>
        <v>0</v>
      </c>
      <c r="M57" s="46">
        <v>0</v>
      </c>
    </row>
    <row r="58" spans="2:15" ht="51" customHeight="1" x14ac:dyDescent="0.25">
      <c r="B58" s="39" t="s">
        <v>116</v>
      </c>
      <c r="C58" s="40" t="s">
        <v>117</v>
      </c>
      <c r="D58" s="77">
        <v>9112000</v>
      </c>
      <c r="E58" s="41">
        <v>6667840</v>
      </c>
      <c r="F58" s="45"/>
      <c r="G58" s="41">
        <v>6667840</v>
      </c>
      <c r="H58" s="45">
        <f t="shared" si="19"/>
        <v>0</v>
      </c>
      <c r="I58" s="45">
        <v>6667840</v>
      </c>
      <c r="J58" s="43">
        <f t="shared" si="20"/>
        <v>1</v>
      </c>
      <c r="K58" s="45">
        <v>1028175</v>
      </c>
      <c r="L58" s="43">
        <f t="shared" si="21"/>
        <v>0.15419911095647165</v>
      </c>
      <c r="M58" s="46">
        <v>986445</v>
      </c>
    </row>
    <row r="59" spans="2:15" ht="31.5" customHeight="1" x14ac:dyDescent="0.25">
      <c r="B59" s="39" t="s">
        <v>118</v>
      </c>
      <c r="C59" s="40" t="s">
        <v>119</v>
      </c>
      <c r="D59" s="77">
        <v>61905000</v>
      </c>
      <c r="E59" s="41">
        <v>61905000</v>
      </c>
      <c r="F59" s="45"/>
      <c r="G59" s="41">
        <v>60628657</v>
      </c>
      <c r="H59" s="45">
        <f t="shared" si="19"/>
        <v>1276343</v>
      </c>
      <c r="I59" s="45">
        <v>60628657</v>
      </c>
      <c r="J59" s="43">
        <f t="shared" si="20"/>
        <v>0.9793822308375737</v>
      </c>
      <c r="K59" s="45">
        <v>0</v>
      </c>
      <c r="L59" s="43">
        <f t="shared" si="21"/>
        <v>0</v>
      </c>
      <c r="M59" s="46">
        <v>0</v>
      </c>
    </row>
    <row r="60" spans="2:15" ht="31.5" customHeight="1" x14ac:dyDescent="0.25">
      <c r="B60" s="39" t="s">
        <v>120</v>
      </c>
      <c r="C60" s="40" t="s">
        <v>121</v>
      </c>
      <c r="D60" s="77">
        <v>10399000</v>
      </c>
      <c r="E60" s="41">
        <v>10399000</v>
      </c>
      <c r="F60" s="45"/>
      <c r="G60" s="41">
        <v>1287000</v>
      </c>
      <c r="H60" s="45">
        <f t="shared" si="19"/>
        <v>9112000</v>
      </c>
      <c r="I60" s="45">
        <v>1287000</v>
      </c>
      <c r="J60" s="43">
        <f t="shared" si="20"/>
        <v>0.12376190018270987</v>
      </c>
      <c r="K60" s="45">
        <v>1287000</v>
      </c>
      <c r="L60" s="43">
        <f t="shared" si="21"/>
        <v>0.12376190018270987</v>
      </c>
      <c r="M60" s="46">
        <v>0</v>
      </c>
    </row>
    <row r="61" spans="2:15" ht="51" customHeight="1" x14ac:dyDescent="0.25">
      <c r="B61" s="39" t="s">
        <v>122</v>
      </c>
      <c r="C61" s="40" t="s">
        <v>123</v>
      </c>
      <c r="D61" s="77">
        <v>209379000</v>
      </c>
      <c r="E61" s="41">
        <v>197379000</v>
      </c>
      <c r="F61" s="45"/>
      <c r="G61" s="41">
        <v>197379000</v>
      </c>
      <c r="H61" s="45">
        <f t="shared" si="19"/>
        <v>0</v>
      </c>
      <c r="I61" s="45">
        <v>12989317</v>
      </c>
      <c r="J61" s="43">
        <f t="shared" si="20"/>
        <v>6.5809012103617906E-2</v>
      </c>
      <c r="K61" s="45">
        <v>12698722</v>
      </c>
      <c r="L61" s="43">
        <f t="shared" si="21"/>
        <v>6.4336743017240947E-2</v>
      </c>
      <c r="M61" s="46">
        <v>12468044</v>
      </c>
    </row>
    <row r="62" spans="2:15" s="12" customFormat="1" ht="33" customHeight="1" x14ac:dyDescent="0.25">
      <c r="B62" s="28" t="s">
        <v>124</v>
      </c>
      <c r="C62" s="29" t="s">
        <v>125</v>
      </c>
      <c r="D62" s="51">
        <f t="shared" ref="D62:I62" si="22">+D63+D65+D68</f>
        <v>358392368</v>
      </c>
      <c r="E62" s="51">
        <f t="shared" si="22"/>
        <v>358392368</v>
      </c>
      <c r="F62" s="30">
        <f t="shared" si="22"/>
        <v>183929368</v>
      </c>
      <c r="G62" s="30">
        <f t="shared" si="22"/>
        <v>61903000</v>
      </c>
      <c r="H62" s="30">
        <f t="shared" si="22"/>
        <v>112560000</v>
      </c>
      <c r="I62" s="30">
        <f t="shared" si="22"/>
        <v>61903000</v>
      </c>
      <c r="J62" s="31">
        <f>+I62/E62</f>
        <v>0.17272410220521214</v>
      </c>
      <c r="K62" s="30">
        <f>+K63+K65+K68</f>
        <v>8422172</v>
      </c>
      <c r="L62" s="31">
        <f>+K62/E62</f>
        <v>2.3499864260502334E-2</v>
      </c>
      <c r="M62" s="32">
        <f>+M63+M65+M68</f>
        <v>8422172</v>
      </c>
    </row>
    <row r="63" spans="2:15" ht="21.75" customHeight="1" x14ac:dyDescent="0.25">
      <c r="B63" s="33" t="s">
        <v>126</v>
      </c>
      <c r="C63" s="34" t="s">
        <v>127</v>
      </c>
      <c r="D63" s="36">
        <f>+D64</f>
        <v>183929368</v>
      </c>
      <c r="E63" s="36">
        <f>+E64</f>
        <v>183929368</v>
      </c>
      <c r="F63" s="35">
        <f>+F64</f>
        <v>183929368</v>
      </c>
      <c r="G63" s="41">
        <f>+G64</f>
        <v>0</v>
      </c>
      <c r="H63" s="41">
        <f t="shared" ref="H63:M63" si="23">+H64</f>
        <v>0</v>
      </c>
      <c r="I63" s="45">
        <f t="shared" si="23"/>
        <v>0</v>
      </c>
      <c r="J63" s="43">
        <f>+I63/E63</f>
        <v>0</v>
      </c>
      <c r="K63" s="41">
        <f t="shared" si="23"/>
        <v>0</v>
      </c>
      <c r="L63" s="43">
        <f>+K63/E63</f>
        <v>0</v>
      </c>
      <c r="M63" s="44">
        <f t="shared" si="23"/>
        <v>0</v>
      </c>
    </row>
    <row r="64" spans="2:15" s="12" customFormat="1" ht="23" x14ac:dyDescent="0.25">
      <c r="B64" s="39" t="s">
        <v>128</v>
      </c>
      <c r="C64" s="40" t="s">
        <v>129</v>
      </c>
      <c r="D64" s="42">
        <v>183929368</v>
      </c>
      <c r="E64" s="42">
        <v>183929368</v>
      </c>
      <c r="F64" s="41">
        <v>183929368</v>
      </c>
      <c r="G64" s="35">
        <v>0</v>
      </c>
      <c r="H64" s="35">
        <v>0</v>
      </c>
      <c r="I64" s="45">
        <v>0</v>
      </c>
      <c r="J64" s="37">
        <f>+I64/E64</f>
        <v>0</v>
      </c>
      <c r="K64" s="41">
        <v>0</v>
      </c>
      <c r="L64" s="37">
        <f>+K64/E64</f>
        <v>0</v>
      </c>
      <c r="M64" s="38">
        <v>0</v>
      </c>
      <c r="O64" s="13"/>
    </row>
    <row r="65" spans="2:15" s="12" customFormat="1" ht="20.25" customHeight="1" x14ac:dyDescent="0.25">
      <c r="B65" s="33" t="s">
        <v>130</v>
      </c>
      <c r="C65" s="34" t="s">
        <v>131</v>
      </c>
      <c r="D65" s="52">
        <f t="shared" ref="D65:I65" si="24">+D66+D67</f>
        <v>61903000</v>
      </c>
      <c r="E65" s="52">
        <f t="shared" si="24"/>
        <v>61903000</v>
      </c>
      <c r="F65" s="52">
        <f t="shared" si="24"/>
        <v>0</v>
      </c>
      <c r="G65" s="52">
        <f t="shared" si="24"/>
        <v>61903000</v>
      </c>
      <c r="H65" s="52">
        <f t="shared" si="24"/>
        <v>0</v>
      </c>
      <c r="I65" s="48">
        <f t="shared" si="24"/>
        <v>61903000</v>
      </c>
      <c r="J65" s="37">
        <f>+I65/E65</f>
        <v>1</v>
      </c>
      <c r="K65" s="52">
        <f t="shared" ref="K65" si="25">+K66+K67</f>
        <v>8422172</v>
      </c>
      <c r="L65" s="37">
        <f>+K65/E65</f>
        <v>0.13605434308514935</v>
      </c>
      <c r="M65" s="53">
        <f t="shared" ref="M65" si="26">+M66+M67</f>
        <v>8422172</v>
      </c>
    </row>
    <row r="66" spans="2:15" ht="18" customHeight="1" x14ac:dyDescent="0.25">
      <c r="B66" s="39" t="s">
        <v>132</v>
      </c>
      <c r="C66" s="40" t="s">
        <v>133</v>
      </c>
      <c r="D66" s="41">
        <v>34716804</v>
      </c>
      <c r="E66" s="41">
        <v>34716804</v>
      </c>
      <c r="F66" s="41">
        <v>0</v>
      </c>
      <c r="G66" s="41">
        <v>34716804</v>
      </c>
      <c r="H66" s="41">
        <f>+E66-G66</f>
        <v>0</v>
      </c>
      <c r="I66" s="45">
        <v>34716804</v>
      </c>
      <c r="J66" s="43">
        <f t="shared" ref="J66:J67" si="27">+I66/E66</f>
        <v>1</v>
      </c>
      <c r="K66" s="45">
        <v>5281770</v>
      </c>
      <c r="L66" s="43">
        <f t="shared" ref="L66:L67" si="28">+K66/E66</f>
        <v>0.15213871645558158</v>
      </c>
      <c r="M66" s="44">
        <v>5281770</v>
      </c>
      <c r="O66" s="14"/>
    </row>
    <row r="67" spans="2:15" s="1" customFormat="1" ht="36.75" customHeight="1" x14ac:dyDescent="0.35">
      <c r="B67" s="39" t="s">
        <v>134</v>
      </c>
      <c r="C67" s="40" t="s">
        <v>135</v>
      </c>
      <c r="D67" s="41">
        <v>27186196</v>
      </c>
      <c r="E67" s="41">
        <v>27186196</v>
      </c>
      <c r="F67" s="41">
        <v>0</v>
      </c>
      <c r="G67" s="41">
        <v>27186196</v>
      </c>
      <c r="H67" s="41">
        <f>+E67-G67</f>
        <v>0</v>
      </c>
      <c r="I67" s="45">
        <v>27186196</v>
      </c>
      <c r="J67" s="43">
        <f t="shared" si="27"/>
        <v>1</v>
      </c>
      <c r="K67" s="45">
        <v>3140402</v>
      </c>
      <c r="L67" s="43">
        <f t="shared" si="28"/>
        <v>0.11551457953146516</v>
      </c>
      <c r="M67" s="44">
        <v>3140402</v>
      </c>
    </row>
    <row r="68" spans="2:15" s="12" customFormat="1" ht="22.5" customHeight="1" x14ac:dyDescent="0.25">
      <c r="B68" s="33" t="s">
        <v>136</v>
      </c>
      <c r="C68" s="34" t="s">
        <v>137</v>
      </c>
      <c r="D68" s="35">
        <f>+D69</f>
        <v>112560000</v>
      </c>
      <c r="E68" s="35">
        <f>+E69</f>
        <v>112560000</v>
      </c>
      <c r="F68" s="35">
        <f>+F69</f>
        <v>0</v>
      </c>
      <c r="G68" s="35">
        <v>0</v>
      </c>
      <c r="H68" s="35">
        <f>+H69</f>
        <v>112560000</v>
      </c>
      <c r="I68" s="45">
        <v>0</v>
      </c>
      <c r="J68" s="37">
        <f>+I68/E68</f>
        <v>0</v>
      </c>
      <c r="K68" s="35">
        <v>0</v>
      </c>
      <c r="L68" s="43">
        <f t="shared" ref="L68:L71" si="29">+K68/E68</f>
        <v>0</v>
      </c>
      <c r="M68" s="38">
        <v>0</v>
      </c>
    </row>
    <row r="69" spans="2:15" s="12" customFormat="1" ht="24" customHeight="1" x14ac:dyDescent="0.25">
      <c r="B69" s="39" t="s">
        <v>138</v>
      </c>
      <c r="C69" s="40" t="s">
        <v>139</v>
      </c>
      <c r="D69" s="41">
        <v>112560000</v>
      </c>
      <c r="E69" s="41">
        <v>112560000</v>
      </c>
      <c r="F69" s="35">
        <v>0</v>
      </c>
      <c r="G69" s="41">
        <v>0</v>
      </c>
      <c r="H69" s="41">
        <f>+E69-G69</f>
        <v>112560000</v>
      </c>
      <c r="I69" s="45">
        <v>0</v>
      </c>
      <c r="J69" s="43">
        <f>+I69/E69</f>
        <v>0</v>
      </c>
      <c r="K69" s="54">
        <v>0</v>
      </c>
      <c r="L69" s="43">
        <f t="shared" si="29"/>
        <v>0</v>
      </c>
      <c r="M69" s="44">
        <v>0</v>
      </c>
    </row>
    <row r="70" spans="2:15" s="12" customFormat="1" ht="27.75" customHeight="1" x14ac:dyDescent="0.25">
      <c r="B70" s="28" t="s">
        <v>140</v>
      </c>
      <c r="C70" s="29" t="s">
        <v>141</v>
      </c>
      <c r="D70" s="55">
        <f t="shared" ref="D70:I70" si="30">SUM(D71:D72)</f>
        <v>90497000</v>
      </c>
      <c r="E70" s="55">
        <f t="shared" si="30"/>
        <v>90497000</v>
      </c>
      <c r="F70" s="55">
        <f t="shared" si="30"/>
        <v>0</v>
      </c>
      <c r="G70" s="55">
        <f t="shared" si="30"/>
        <v>72263055</v>
      </c>
      <c r="H70" s="55">
        <f t="shared" si="30"/>
        <v>18233945</v>
      </c>
      <c r="I70" s="55">
        <f t="shared" si="30"/>
        <v>72263055</v>
      </c>
      <c r="J70" s="56">
        <f t="shared" ref="J70:J76" si="31">+I70/E70</f>
        <v>0.79851326563311487</v>
      </c>
      <c r="K70" s="55">
        <f>SUM(K71:K72)</f>
        <v>72263055</v>
      </c>
      <c r="L70" s="56">
        <f t="shared" si="29"/>
        <v>0.79851326563311487</v>
      </c>
      <c r="M70" s="57">
        <f>SUM(M71:M72)</f>
        <v>72263055</v>
      </c>
    </row>
    <row r="71" spans="2:15" ht="32.25" customHeight="1" x14ac:dyDescent="0.25">
      <c r="B71" s="39" t="s">
        <v>142</v>
      </c>
      <c r="C71" s="40" t="s">
        <v>143</v>
      </c>
      <c r="D71" s="41">
        <v>88234000</v>
      </c>
      <c r="E71" s="41">
        <v>88234000</v>
      </c>
      <c r="F71" s="41">
        <v>0</v>
      </c>
      <c r="G71" s="41">
        <v>71915055</v>
      </c>
      <c r="H71" s="58">
        <f>+E71-G71</f>
        <v>16318945</v>
      </c>
      <c r="I71" s="45">
        <v>71915055</v>
      </c>
      <c r="J71" s="43">
        <f t="shared" si="31"/>
        <v>0.81504924405557944</v>
      </c>
      <c r="K71" s="41">
        <v>71915055</v>
      </c>
      <c r="L71" s="43">
        <f t="shared" si="29"/>
        <v>0.81504924405557944</v>
      </c>
      <c r="M71" s="44">
        <v>71915055</v>
      </c>
    </row>
    <row r="72" spans="2:15" ht="36" customHeight="1" thickBot="1" x14ac:dyDescent="0.3">
      <c r="B72" s="59" t="s">
        <v>144</v>
      </c>
      <c r="C72" s="60" t="s">
        <v>145</v>
      </c>
      <c r="D72" s="61">
        <v>2263000</v>
      </c>
      <c r="E72" s="61">
        <v>2263000</v>
      </c>
      <c r="F72" s="61">
        <v>0</v>
      </c>
      <c r="G72" s="61">
        <v>348000</v>
      </c>
      <c r="H72" s="62">
        <f t="shared" ref="H72" si="32">+E72-G72</f>
        <v>1915000</v>
      </c>
      <c r="I72" s="63">
        <v>348000</v>
      </c>
      <c r="J72" s="64">
        <f t="shared" si="31"/>
        <v>0.15377817057003976</v>
      </c>
      <c r="K72" s="61">
        <v>348000</v>
      </c>
      <c r="L72" s="64">
        <f t="shared" ref="L72" si="33">+K72/E72</f>
        <v>0.15377817057003976</v>
      </c>
      <c r="M72" s="65">
        <v>348000</v>
      </c>
    </row>
    <row r="73" spans="2:15" s="12" customFormat="1" ht="29.25" customHeight="1" thickTop="1" x14ac:dyDescent="0.25">
      <c r="B73" s="66" t="s">
        <v>146</v>
      </c>
      <c r="C73" s="67" t="s">
        <v>147</v>
      </c>
      <c r="D73" s="68">
        <f t="shared" ref="D73:I73" si="34">+D74+D78</f>
        <v>27103942632</v>
      </c>
      <c r="E73" s="68">
        <f t="shared" si="34"/>
        <v>27103942632</v>
      </c>
      <c r="F73" s="68">
        <f t="shared" si="34"/>
        <v>0</v>
      </c>
      <c r="G73" s="68">
        <f t="shared" si="34"/>
        <v>18257500797.18</v>
      </c>
      <c r="H73" s="68">
        <f t="shared" si="34"/>
        <v>8846441834.8199997</v>
      </c>
      <c r="I73" s="68">
        <f t="shared" si="34"/>
        <v>13572838677.689999</v>
      </c>
      <c r="J73" s="69">
        <f t="shared" si="31"/>
        <v>0.50076990133772503</v>
      </c>
      <c r="K73" s="68">
        <f>+K74+K78</f>
        <v>1690042825</v>
      </c>
      <c r="L73" s="69">
        <f>+K73/E73</f>
        <v>6.2354132310059859E-2</v>
      </c>
      <c r="M73" s="70">
        <f>+M74+M78</f>
        <v>1690042825</v>
      </c>
      <c r="N73" s="18"/>
    </row>
    <row r="74" spans="2:15" ht="89.25" customHeight="1" x14ac:dyDescent="0.25">
      <c r="B74" s="28" t="s">
        <v>148</v>
      </c>
      <c r="C74" s="29" t="s">
        <v>149</v>
      </c>
      <c r="D74" s="30">
        <f t="shared" ref="D74:I74" si="35">SUM(D76:D77)</f>
        <v>16224489129</v>
      </c>
      <c r="E74" s="30">
        <f t="shared" si="35"/>
        <v>16224489129</v>
      </c>
      <c r="F74" s="30">
        <f t="shared" si="35"/>
        <v>0</v>
      </c>
      <c r="G74" s="30">
        <f t="shared" si="35"/>
        <v>11461056796</v>
      </c>
      <c r="H74" s="30">
        <f t="shared" si="35"/>
        <v>4763432333</v>
      </c>
      <c r="I74" s="30">
        <f t="shared" si="35"/>
        <v>7783659602.6899996</v>
      </c>
      <c r="J74" s="31">
        <f t="shared" si="31"/>
        <v>0.479747592716329</v>
      </c>
      <c r="K74" s="30">
        <f>SUM(K76:K77)</f>
        <v>978106018</v>
      </c>
      <c r="L74" s="31">
        <f>+K74/E74</f>
        <v>6.0285782203873053E-2</v>
      </c>
      <c r="M74" s="32">
        <f>SUM(M76:M77)</f>
        <v>978106018</v>
      </c>
    </row>
    <row r="75" spans="2:15" ht="89.25" customHeight="1" x14ac:dyDescent="0.25">
      <c r="B75" s="28" t="s">
        <v>150</v>
      </c>
      <c r="C75" s="29" t="s">
        <v>151</v>
      </c>
      <c r="D75" s="30">
        <f>+D76+D77</f>
        <v>16224489129</v>
      </c>
      <c r="E75" s="30">
        <f>+E76+E77</f>
        <v>16224489129</v>
      </c>
      <c r="F75" s="30">
        <f t="shared" ref="F75:M75" si="36">+F76+F77</f>
        <v>0</v>
      </c>
      <c r="G75" s="30">
        <f t="shared" si="36"/>
        <v>11461056796</v>
      </c>
      <c r="H75" s="30">
        <f t="shared" si="36"/>
        <v>4763432333</v>
      </c>
      <c r="I75" s="30">
        <f t="shared" si="36"/>
        <v>7783659602.6899996</v>
      </c>
      <c r="J75" s="31">
        <f t="shared" si="36"/>
        <v>0.65925486848456516</v>
      </c>
      <c r="K75" s="30">
        <f t="shared" si="36"/>
        <v>978106018</v>
      </c>
      <c r="L75" s="31">
        <f t="shared" si="36"/>
        <v>8.0288209551702377E-2</v>
      </c>
      <c r="M75" s="30">
        <f t="shared" si="36"/>
        <v>978106018</v>
      </c>
    </row>
    <row r="76" spans="2:15" ht="99.75" customHeight="1" x14ac:dyDescent="0.25">
      <c r="B76" s="39" t="s">
        <v>152</v>
      </c>
      <c r="C76" s="40" t="s">
        <v>153</v>
      </c>
      <c r="D76" s="41">
        <v>15621404570</v>
      </c>
      <c r="E76" s="41">
        <v>15621404570</v>
      </c>
      <c r="F76" s="41">
        <v>0</v>
      </c>
      <c r="G76" s="41">
        <v>10860069896</v>
      </c>
      <c r="H76" s="41">
        <f>+E76-G76</f>
        <v>4761334674</v>
      </c>
      <c r="I76" s="41">
        <v>7682672702.6899996</v>
      </c>
      <c r="J76" s="43">
        <f t="shared" si="31"/>
        <v>0.4918042208217388</v>
      </c>
      <c r="K76" s="41">
        <v>967018438</v>
      </c>
      <c r="L76" s="43">
        <f>+K76/E76</f>
        <v>6.1903424475485559E-2</v>
      </c>
      <c r="M76" s="44">
        <v>967018438</v>
      </c>
    </row>
    <row r="77" spans="2:15" ht="108.75" customHeight="1" x14ac:dyDescent="0.25">
      <c r="B77" s="39" t="s">
        <v>154</v>
      </c>
      <c r="C77" s="40" t="s">
        <v>155</v>
      </c>
      <c r="D77" s="41">
        <v>603084559</v>
      </c>
      <c r="E77" s="41">
        <v>603084559</v>
      </c>
      <c r="F77" s="41">
        <v>0</v>
      </c>
      <c r="G77" s="41">
        <v>600986900</v>
      </c>
      <c r="H77" s="41">
        <f t="shared" ref="H77" si="37">+E77-G77</f>
        <v>2097659</v>
      </c>
      <c r="I77" s="41">
        <v>100986900</v>
      </c>
      <c r="J77" s="43">
        <f t="shared" ref="J77" si="38">+I77/E77</f>
        <v>0.16745064766282633</v>
      </c>
      <c r="K77" s="41">
        <v>11087580</v>
      </c>
      <c r="L77" s="43">
        <f t="shared" ref="L77" si="39">+K77/E77</f>
        <v>1.8384785076216815E-2</v>
      </c>
      <c r="M77" s="44">
        <v>11087580</v>
      </c>
    </row>
    <row r="78" spans="2:15" ht="54.75" customHeight="1" x14ac:dyDescent="0.25">
      <c r="B78" s="28" t="s">
        <v>156</v>
      </c>
      <c r="C78" s="29" t="s">
        <v>157</v>
      </c>
      <c r="D78" s="30">
        <f>+D79</f>
        <v>10879453503</v>
      </c>
      <c r="E78" s="30">
        <f>+E79</f>
        <v>10879453503</v>
      </c>
      <c r="F78" s="30">
        <f t="shared" ref="F78:M78" si="40">+F79</f>
        <v>0</v>
      </c>
      <c r="G78" s="30">
        <f t="shared" si="40"/>
        <v>6796444001.1800003</v>
      </c>
      <c r="H78" s="30">
        <f t="shared" si="40"/>
        <v>4083009501.8199997</v>
      </c>
      <c r="I78" s="30">
        <f t="shared" si="40"/>
        <v>5789179075</v>
      </c>
      <c r="J78" s="31">
        <f>+I78/E78</f>
        <v>0.53212039312486048</v>
      </c>
      <c r="K78" s="30">
        <f t="shared" si="40"/>
        <v>711936807</v>
      </c>
      <c r="L78" s="31">
        <f>+K78/E78</f>
        <v>6.5438655241615212E-2</v>
      </c>
      <c r="M78" s="30">
        <f t="shared" si="40"/>
        <v>711936807</v>
      </c>
    </row>
    <row r="79" spans="2:15" ht="91.5" customHeight="1" x14ac:dyDescent="0.25">
      <c r="B79" s="28" t="s">
        <v>158</v>
      </c>
      <c r="C79" s="29" t="s">
        <v>159</v>
      </c>
      <c r="D79" s="30">
        <f>SUM(D80:D81)</f>
        <v>10879453503</v>
      </c>
      <c r="E79" s="30">
        <f>SUM(E80:E81)</f>
        <v>10879453503</v>
      </c>
      <c r="F79" s="30">
        <f t="shared" ref="F79:M79" si="41">SUM(F80:F81)</f>
        <v>0</v>
      </c>
      <c r="G79" s="30">
        <f t="shared" si="41"/>
        <v>6796444001.1800003</v>
      </c>
      <c r="H79" s="30">
        <f t="shared" si="41"/>
        <v>4083009501.8199997</v>
      </c>
      <c r="I79" s="30">
        <f t="shared" si="41"/>
        <v>5789179075</v>
      </c>
      <c r="J79" s="31">
        <f>+I79/E79</f>
        <v>0.53212039312486048</v>
      </c>
      <c r="K79" s="30">
        <f t="shared" si="41"/>
        <v>711936807</v>
      </c>
      <c r="L79" s="31">
        <f>+K79/E79</f>
        <v>6.5438655241615212E-2</v>
      </c>
      <c r="M79" s="30">
        <f t="shared" si="41"/>
        <v>711936807</v>
      </c>
    </row>
    <row r="80" spans="2:15" ht="90" customHeight="1" x14ac:dyDescent="0.25">
      <c r="B80" s="39" t="s">
        <v>160</v>
      </c>
      <c r="C80" s="40" t="s">
        <v>161</v>
      </c>
      <c r="D80" s="41">
        <v>5101334579</v>
      </c>
      <c r="E80" s="41">
        <v>5101334579</v>
      </c>
      <c r="F80" s="41">
        <v>0</v>
      </c>
      <c r="G80" s="41">
        <v>2472762467</v>
      </c>
      <c r="H80" s="41">
        <f>+E80-G80</f>
        <v>2628572112</v>
      </c>
      <c r="I80" s="41">
        <v>1613583231</v>
      </c>
      <c r="J80" s="43">
        <f t="shared" ref="J80:J81" si="42">+I80/E80</f>
        <v>0.31630609716179525</v>
      </c>
      <c r="K80" s="41">
        <v>158595442</v>
      </c>
      <c r="L80" s="43">
        <f t="shared" ref="L80:L81" si="43">+K80/E80</f>
        <v>3.1089010050991208E-2</v>
      </c>
      <c r="M80" s="44">
        <v>158595442</v>
      </c>
    </row>
    <row r="81" spans="2:13" ht="90.75" customHeight="1" x14ac:dyDescent="0.25">
      <c r="B81" s="39" t="s">
        <v>162</v>
      </c>
      <c r="C81" s="40" t="s">
        <v>163</v>
      </c>
      <c r="D81" s="41">
        <v>5778118924</v>
      </c>
      <c r="E81" s="41">
        <v>5778118924</v>
      </c>
      <c r="F81" s="41">
        <v>0</v>
      </c>
      <c r="G81" s="41">
        <v>4323681534.1800003</v>
      </c>
      <c r="H81" s="41">
        <f>+E81-G81</f>
        <v>1454437389.8199997</v>
      </c>
      <c r="I81" s="41">
        <v>4175595844</v>
      </c>
      <c r="J81" s="43">
        <f t="shared" si="42"/>
        <v>0.72265661176619977</v>
      </c>
      <c r="K81" s="41">
        <v>553341365</v>
      </c>
      <c r="L81" s="43">
        <f t="shared" si="43"/>
        <v>9.5764966467138779E-2</v>
      </c>
      <c r="M81" s="44">
        <v>553341365</v>
      </c>
    </row>
    <row r="82" spans="2:13" ht="27" customHeight="1" thickBot="1" x14ac:dyDescent="0.3">
      <c r="B82" s="81" t="s">
        <v>164</v>
      </c>
      <c r="C82" s="82"/>
      <c r="D82" s="71">
        <f>+D73+D8</f>
        <v>47301000000</v>
      </c>
      <c r="E82" s="71">
        <f>+E73+E8</f>
        <v>47301000000</v>
      </c>
      <c r="F82" s="71">
        <f t="shared" ref="F82:I82" si="44">+F73+F8</f>
        <v>1683864368</v>
      </c>
      <c r="G82" s="71">
        <f t="shared" si="44"/>
        <v>35671300151.130005</v>
      </c>
      <c r="H82" s="71">
        <f t="shared" si="44"/>
        <v>9945835480.8699989</v>
      </c>
      <c r="I82" s="71">
        <f t="shared" si="44"/>
        <v>30436697505.549999</v>
      </c>
      <c r="J82" s="72">
        <f>+I82/E82</f>
        <v>0.64346837287900893</v>
      </c>
      <c r="K82" s="71">
        <f>+K73+K8</f>
        <v>4752340025.0699997</v>
      </c>
      <c r="L82" s="72">
        <f>+K82/E82</f>
        <v>0.10047018086446374</v>
      </c>
      <c r="M82" s="73">
        <f>+M73+M8</f>
        <v>4697822415.1399994</v>
      </c>
    </row>
    <row r="83" spans="2:13" s="74" customFormat="1" ht="15.75" customHeight="1" thickTop="1" x14ac:dyDescent="0.2">
      <c r="B83" s="80" t="s">
        <v>165</v>
      </c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</row>
    <row r="84" spans="2:13" x14ac:dyDescent="0.25"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</row>
    <row r="86" spans="2:13" x14ac:dyDescent="0.25">
      <c r="K86" s="10"/>
    </row>
    <row r="89" spans="2:13" x14ac:dyDescent="0.25">
      <c r="K89" s="10"/>
    </row>
    <row r="90" spans="2:13" x14ac:dyDescent="0.25">
      <c r="K90" s="16"/>
    </row>
    <row r="91" spans="2:13" x14ac:dyDescent="0.25">
      <c r="K91" s="10"/>
    </row>
    <row r="92" spans="2:13" x14ac:dyDescent="0.25">
      <c r="K92" s="17"/>
    </row>
  </sheetData>
  <mergeCells count="6">
    <mergeCell ref="B2:M2"/>
    <mergeCell ref="B83:M83"/>
    <mergeCell ref="B82:C82"/>
    <mergeCell ref="B5:M5"/>
    <mergeCell ref="B4:M4"/>
    <mergeCell ref="B3:M3"/>
  </mergeCells>
  <printOptions horizontalCentered="1"/>
  <pageMargins left="0.31496062992125984" right="0.31496062992125984" top="0.55118110236220474" bottom="0.55118110236220474" header="0.31496062992125984" footer="0.31496062992125984"/>
  <pageSetup scale="75" orientation="landscape" r:id="rId1"/>
  <ignoredErrors>
    <ignoredError sqref="L8:L10 L20 L28 H28 J28 J8:J10 H20 J20 J36 J62:J63 J68 J70 J73:J74 J78 J82 L36 L62:L63 L65 L68 L70 L73:L74 L78 L82 H70" formula="1"/>
    <ignoredError sqref="M28 K28 E28:F28 G28 I28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D8D263B8E4BF94A8C673BA7205323F3" ma:contentTypeVersion="17" ma:contentTypeDescription="Crear nuevo documento." ma:contentTypeScope="" ma:versionID="fa7fd50542e97bd378d9877a68376849">
  <xsd:schema xmlns:xsd="http://www.w3.org/2001/XMLSchema" xmlns:xs="http://www.w3.org/2001/XMLSchema" xmlns:p="http://schemas.microsoft.com/office/2006/metadata/properties" xmlns:ns2="d2286378-f039-41b6-b8b2-467a43f86776" xmlns:ns3="5536e119-a82e-457d-af87-862825ae44fc" targetNamespace="http://schemas.microsoft.com/office/2006/metadata/properties" ma:root="true" ma:fieldsID="50020bdf52d2e644f24d4768f8bd6bf1" ns2:_="" ns3:_="">
    <xsd:import namespace="d2286378-f039-41b6-b8b2-467a43f86776"/>
    <xsd:import namespace="5536e119-a82e-457d-af87-862825ae44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286378-f039-41b6-b8b2-467a43f867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131a7018-8169-4f7c-b91c-e2150692b4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36e119-a82e-457d-af87-862825ae44f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95d3e7d-0468-46ff-86d3-6d9ebef9830e}" ma:internalName="TaxCatchAll" ma:showField="CatchAllData" ma:web="5536e119-a82e-457d-af87-862825ae44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286378-f039-41b6-b8b2-467a43f86776">
      <Terms xmlns="http://schemas.microsoft.com/office/infopath/2007/PartnerControls"/>
    </lcf76f155ced4ddcb4097134ff3c332f>
    <TaxCatchAll xmlns="5536e119-a82e-457d-af87-862825ae44fc" xsi:nil="true"/>
  </documentManagement>
</p:properties>
</file>

<file path=customXml/itemProps1.xml><?xml version="1.0" encoding="utf-8"?>
<ds:datastoreItem xmlns:ds="http://schemas.openxmlformats.org/officeDocument/2006/customXml" ds:itemID="{EBF2C8CE-7A1B-4CA3-9FB1-40CB52174B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ECB53D-166A-4E41-B25D-D28B8FEDBA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286378-f039-41b6-b8b2-467a43f86776"/>
    <ds:schemaRef ds:uri="5536e119-a82e-457d-af87-862825ae44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32C990-0C8A-4491-A131-72A3B4404A7A}">
  <ds:schemaRefs>
    <ds:schemaRef ds:uri="http://schemas.microsoft.com/office/2006/metadata/properties"/>
    <ds:schemaRef ds:uri="http://schemas.microsoft.com/office/infopath/2007/PartnerControls"/>
    <ds:schemaRef ds:uri="d2286378-f039-41b6-b8b2-467a43f86776"/>
    <ds:schemaRef ds:uri="5536e119-a82e-457d-af87-862825ae44f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EJECUCIÓN PRESUPUESTAL </vt:lpstr>
      <vt:lpstr>'EJECUCIÓN PRESUPUESTAL 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Nohora Cristina Rodriguez Urquijo</dc:creator>
  <cp:keywords/>
  <dc:description/>
  <cp:lastModifiedBy>Andrea Ortega Torres</cp:lastModifiedBy>
  <cp:revision/>
  <dcterms:created xsi:type="dcterms:W3CDTF">2021-07-06T19:08:07Z</dcterms:created>
  <dcterms:modified xsi:type="dcterms:W3CDTF">2024-04-16T01:44:22Z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0x010100FD8D263B8E4BF94A8C673BA7205323F3</vt:lpwstr>
  </property>
  <property fmtid="{D5CDD505-2E9C-101B-9397-08002B2CF9AE}" pid="3" name="MediaServiceImageTags">
    <vt:lpwstr/>
  </property>
</Properties>
</file>