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a.araujo\Dropbox\PARA SUBIR\AGENCIA 2024\CONGRESO\"/>
    </mc:Choice>
  </mc:AlternateContent>
  <xr:revisionPtr revIDLastSave="0" documentId="8_{E69F30F3-4A86-4BEE-B143-476656833AF5}" xr6:coauthVersionLast="47" xr6:coauthVersionMax="47" xr10:uidLastSave="{00000000-0000-0000-0000-000000000000}"/>
  <bookViews>
    <workbookView xWindow="-108" yWindow="-108" windowWidth="23256" windowHeight="12456" xr2:uid="{B455C9FD-0F57-494B-970F-A1C4F890695B}"/>
  </bookViews>
  <sheets>
    <sheet name="SEGUIMIENTO PPTAL" sheetId="1" r:id="rId1"/>
  </sheets>
  <externalReferences>
    <externalReference r:id="rId2"/>
  </externalReferences>
  <definedNames>
    <definedName name="_xlnm._FilterDatabase" localSheetId="0" hidden="1">'SEGUIMIENTO PPTAL'!$A$15:$P$22</definedName>
    <definedName name="A">#REF!</definedName>
    <definedName name="_xlnm.Print_Area" localSheetId="0">'SEGUIMIENTO PPTAL'!$A$2:$N$41</definedName>
    <definedName name="Lista_años" localSheetId="0">#REF!</definedName>
    <definedName name="Lista_años">#REF!</definedName>
    <definedName name="Meses" localSheetId="0">#REF!</definedName>
    <definedName name="Meses">#REF!</definedName>
    <definedName name="Seccion" localSheetId="0">#REF!</definedName>
    <definedName name="Seccion">#REF!</definedName>
    <definedName name="SECRETARIO" localSheetId="0">#REF!</definedName>
    <definedName name="SECRETARI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K15" i="1"/>
  <c r="K21" i="1"/>
  <c r="K24" i="1"/>
  <c r="K29" i="1" s="1"/>
  <c r="K12" i="1"/>
  <c r="I12" i="1"/>
  <c r="I21" i="1"/>
  <c r="D159" i="1"/>
  <c r="N28" i="1"/>
  <c r="M28" i="1"/>
  <c r="J28" i="1"/>
  <c r="N27" i="1"/>
  <c r="M27" i="1"/>
  <c r="J27" i="1"/>
  <c r="N26" i="1"/>
  <c r="M26" i="1"/>
  <c r="J26" i="1"/>
  <c r="N25" i="1"/>
  <c r="M25" i="1"/>
  <c r="J25" i="1"/>
  <c r="N22" i="1"/>
  <c r="M22" i="1"/>
  <c r="M21" i="1" s="1"/>
  <c r="J22" i="1"/>
  <c r="H22" i="1"/>
  <c r="J21" i="1"/>
  <c r="H21" i="1"/>
  <c r="N20" i="1"/>
  <c r="M20" i="1"/>
  <c r="J20" i="1"/>
  <c r="N19" i="1"/>
  <c r="M19" i="1"/>
  <c r="J19" i="1"/>
  <c r="N18" i="1"/>
  <c r="M18" i="1"/>
  <c r="J18" i="1"/>
  <c r="N17" i="1"/>
  <c r="M17" i="1"/>
  <c r="J17" i="1"/>
  <c r="N16" i="1"/>
  <c r="M16" i="1"/>
  <c r="J16" i="1"/>
  <c r="N14" i="1"/>
  <c r="M14" i="1"/>
  <c r="J14" i="1"/>
  <c r="N13" i="1"/>
  <c r="M13" i="1"/>
  <c r="J13" i="1"/>
  <c r="J12" i="1" s="1"/>
  <c r="N11" i="1"/>
  <c r="M11" i="1"/>
  <c r="J11" i="1"/>
  <c r="N10" i="1"/>
  <c r="M10" i="1"/>
  <c r="J10" i="1"/>
  <c r="N9" i="1"/>
  <c r="M9" i="1"/>
  <c r="J9" i="1"/>
  <c r="A3" i="1"/>
  <c r="K23" i="1" l="1"/>
  <c r="K30" i="1" s="1"/>
  <c r="I15" i="1"/>
  <c r="I24" i="1"/>
  <c r="I29" i="1" s="1"/>
  <c r="M12" i="1"/>
  <c r="I8" i="1"/>
  <c r="J15" i="1"/>
  <c r="N24" i="1"/>
  <c r="N15" i="1"/>
  <c r="J8" i="1"/>
  <c r="J24" i="1"/>
  <c r="J29" i="1" s="1"/>
  <c r="N8" i="1"/>
  <c r="N12" i="1"/>
  <c r="M8" i="1"/>
  <c r="M15" i="1"/>
  <c r="N21" i="1"/>
  <c r="M24" i="1"/>
  <c r="I23" i="1" l="1"/>
  <c r="I30" i="1" s="1"/>
  <c r="J23" i="1"/>
  <c r="J30" i="1" s="1"/>
  <c r="N29" i="1"/>
  <c r="M23" i="1"/>
  <c r="N23" i="1"/>
  <c r="M29" i="1"/>
  <c r="N30" i="1" l="1"/>
  <c r="M30" i="1"/>
</calcChain>
</file>

<file path=xl/sharedStrings.xml><?xml version="1.0" encoding="utf-8"?>
<sst xmlns="http://schemas.openxmlformats.org/spreadsheetml/2006/main" count="101" uniqueCount="50">
  <si>
    <t>SECCIÓN: 12-10-00 UNIDAD ADMINISTRATIVA ESPECIAL AGENCIA NACIONAL DE DEFENSA JURIDICA DEL ESTADO</t>
  </si>
  <si>
    <t>CTA</t>
  </si>
  <si>
    <t>SUB
CTA</t>
  </si>
  <si>
    <t>OBJ</t>
  </si>
  <si>
    <t>ORD</t>
  </si>
  <si>
    <t>SOR
ORD</t>
  </si>
  <si>
    <t>ITEM</t>
  </si>
  <si>
    <t>SUB
ITEM</t>
  </si>
  <si>
    <t>CONCEPTO</t>
  </si>
  <si>
    <t>APROPIACIÓN VIGENTE</t>
  </si>
  <si>
    <t>COMPROMISOS</t>
  </si>
  <si>
    <t>OBLIGACIONES</t>
  </si>
  <si>
    <t>APROPIACIÓN DISPONIBLE</t>
  </si>
  <si>
    <t>GASTOS DE PERSONAL</t>
  </si>
  <si>
    <t>01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</si>
  <si>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</si>
  <si>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</si>
  <si>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</si>
  <si>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</si>
  <si>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</si>
  <si>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</si>
  <si>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ADQUISICIÓN DE ACTIVOS NO FINANCIEROS</t>
  </si>
  <si>
    <t>ADQUISICIONES DIFERENTES DE ACTIVOS</t>
  </si>
  <si>
    <t>TRANSFERENCIAS CORRIENTES</t>
  </si>
  <si>
    <t>DEFENSA DE LOS INTERESES DEL ESTADO EN CONTROVERSIAS INTERNACIONALES</t>
  </si>
  <si>
    <t>OTRAS TRANSFERENCIAS - DISTRIBUCIÓN PREVIO CONCEPTO DGPPN</t>
  </si>
  <si>
    <t>04</t>
  </si>
  <si>
    <t>012</t>
  </si>
  <si>
    <t>001</t>
  </si>
  <si>
    <t>INCAPACIDADES (NO DE PENSIONES)</t>
  </si>
  <si>
    <t>002</t>
  </si>
  <si>
    <t>LICENCIAS DE MATERNIDAD Y PATERNIDAD (NO DE PENSIONES)</t>
  </si>
  <si>
    <t>FALLOS JUDICIALES, DECISIONES CUASIJUDICIALES Y SOLUCIONES AMISTOSAS SISTEMA INTERAMERICANO DE DERECHOS HUMANOS</t>
  </si>
  <si>
    <t>08</t>
  </si>
  <si>
    <t>A - TOTAL FUNCIONAMIENTO</t>
  </si>
  <si>
    <t>1205</t>
  </si>
  <si>
    <t>0800</t>
  </si>
  <si>
    <t>IMPLEMENTACION DEL PROGRAMA DE FORTALECIMIENTO DE LA AGENCIA DE DEFENSA JURIDICA A NIVEL NACIONAL</t>
  </si>
  <si>
    <t>20110E</t>
  </si>
  <si>
    <t>1205005</t>
  </si>
  <si>
    <t>FORTALECIMIENTO DE LAS CAPACIDADES DE LA ANDJE PARA MEJORAR LA EFICIENCIA DE LAS ENTIDADES DEL NIVEL NACIONAL QUE HACEN PARTE DEL SISTEMA DE DEFENSA JURIDICA.</t>
  </si>
  <si>
    <t>1205007</t>
  </si>
  <si>
    <t>1205008</t>
  </si>
  <si>
    <t>FORTALECIMIENTO DE LA GESTION DEL CONOCIMIENTO BASADO EN EVIDENCIA DEL SISTEMA DE DEFENSA JURIDICA DEL ESTADO</t>
  </si>
  <si>
    <t>ADMINISTRACION Y OTROS GASTOS CONTINGENTES</t>
  </si>
  <si>
    <t>C - TOTAL INVERSION</t>
  </si>
  <si>
    <t>TOTAL PRESUPUESTO</t>
  </si>
  <si>
    <t>APROPIACIÓN INICIAL</t>
  </si>
  <si>
    <t>CERTIFICADA (CDP)</t>
  </si>
  <si>
    <t xml:space="preserve">SEGUIMIENTO EJECUCIÓN PRESUPUESTAL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</si>
</sst>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(* #,##0_);_(* \(#,##0\);_(* &quot;-&quot;??_);_(@_)"/>
    <numFmt numFmtId="165" formatCode="00"/>
    <numFmt numFmtId="166" formatCode="_(* #,##0.00_);_(* \(#,##0.00\);_(* &quot;-&quot;??_);_(@_)"/>
    <numFmt numFmtId="167" formatCode="000"/>
    <numFmt numFmtId="168" formatCode="[$-1240A]&quot;$&quot;\ #,##0.00;\(&quot;$&quot;\ #,##0.00\)"/>
    <numFmt numFmtId="169" formatCode="&quot;$&quot;\ #,##0.00"/>
  </numFmts>
  <fonts count="2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theme="1"/>
      <name val="Montserrat"/>
    </font>
    <font>
      <sz val="16"/>
      <color theme="1"/>
      <name val="Montserrat"/>
    </font>
    <font>
      <sz val="16"/>
      <color theme="0"/>
      <name val="Montserrat"/>
    </font>
    <font>
      <b/>
      <sz val="10"/>
      <color theme="1"/>
      <name val="Montserrat"/>
    </font>
    <font>
      <b/>
      <sz val="8"/>
      <color theme="1"/>
      <name val="Montserrat"/>
    </font>
    <font>
      <sz val="8"/>
      <color theme="1"/>
      <name val="Montserrat"/>
    </font>
    <font>
      <sz val="8"/>
      <color theme="0"/>
      <name val="Montserrat"/>
    </font>
    <font>
      <b/>
      <sz val="14"/>
      <color theme="1"/>
      <name val="Montserrat"/>
    </font>
    <font>
      <sz val="10"/>
      <name val="MS Sans Serif"/>
      <family val="2"/>
    </font>
    <font>
      <b/>
      <sz val="9"/>
      <name val="Montserrat"/>
    </font>
    <font>
      <b/>
      <sz val="9"/>
      <color theme="1"/>
      <name val="Montserrat"/>
    </font>
    <font>
      <sz val="10"/>
      <name val="Arial Narrow"/>
      <family val="2"/>
    </font>
    <font>
      <b/>
      <sz val="8"/>
      <name val="Montserrat"/>
    </font>
    <font>
      <sz val="8"/>
      <color rgb="FF000000"/>
      <name val="Montserrat"/>
    </font>
    <font>
      <sz val="8"/>
      <name val="Montserrat"/>
    </font>
    <font>
      <b/>
      <sz val="8"/>
      <color theme="0"/>
      <name val="Montserrat"/>
    </font>
    <font>
      <b/>
      <sz val="8"/>
      <color rgb="FF000000"/>
      <name val="Montserrat"/>
    </font>
    <font>
      <sz val="8"/>
      <name val="Franklin Gothic Book"/>
      <family val="2"/>
    </font>
    <font>
      <sz val="9"/>
      <color theme="1"/>
      <name val="Montserrat"/>
    </font>
    <font>
      <sz val="9"/>
      <color theme="0"/>
      <name val="Montserrat"/>
    </font>
    <font>
      <b/>
      <sz val="14"/>
      <name val="Montserrat"/>
    </font>
    <font>
      <sz val="12"/>
      <color theme="1"/>
      <name val="Montserrat"/>
    </font>
    <font>
      <sz val="12"/>
      <color theme="0"/>
      <name val="Montserrat"/>
    </font>
    <font>
      <sz val="12"/>
      <name val="Montserrat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5" fontId="13" fillId="0" borderId="0" applyFill="0">
      <alignment horizontal="center" vertical="center" wrapText="1"/>
    </xf>
    <xf numFmtId="167" fontId="13" fillId="6" borderId="0" applyFill="0" applyProtection="0">
      <alignment horizontal="center" vertical="center"/>
    </xf>
  </cellStyleXfs>
  <cellXfs count="119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4" fontId="7" fillId="2" borderId="0" xfId="0" applyNumberFormat="1" applyFont="1" applyFill="1" applyAlignment="1">
      <alignment horizontal="center" vertical="center" wrapText="1"/>
    </xf>
    <xf numFmtId="165" fontId="14" fillId="5" borderId="16" xfId="5" applyFont="1" applyFill="1" applyBorder="1">
      <alignment horizontal="center" vertical="center" wrapText="1"/>
    </xf>
    <xf numFmtId="165" fontId="14" fillId="5" borderId="17" xfId="5" applyFont="1" applyFill="1" applyBorder="1">
      <alignment horizontal="center" vertical="center" wrapText="1"/>
    </xf>
    <xf numFmtId="165" fontId="14" fillId="5" borderId="17" xfId="5" applyFont="1" applyFill="1" applyBorder="1" applyAlignment="1">
      <alignment vertical="center" wrapText="1"/>
    </xf>
    <xf numFmtId="165" fontId="14" fillId="5" borderId="18" xfId="5" applyFont="1" applyFill="1" applyBorder="1" applyAlignment="1">
      <alignment vertical="center" wrapText="1"/>
    </xf>
    <xf numFmtId="0" fontId="6" fillId="5" borderId="19" xfId="0" applyFont="1" applyFill="1" applyBorder="1" applyAlignment="1">
      <alignment horizontal="left" vertical="center" wrapText="1"/>
    </xf>
    <xf numFmtId="166" fontId="6" fillId="5" borderId="19" xfId="0" applyNumberFormat="1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 readingOrder="1"/>
    </xf>
    <xf numFmtId="0" fontId="15" fillId="0" borderId="19" xfId="0" applyFont="1" applyBorder="1" applyAlignment="1">
      <alignment horizontal="center" vertical="center" wrapText="1" readingOrder="1"/>
    </xf>
    <xf numFmtId="0" fontId="7" fillId="2" borderId="19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left" vertical="center" wrapText="1" readingOrder="1"/>
    </xf>
    <xf numFmtId="166" fontId="7" fillId="2" borderId="19" xfId="1" applyFont="1" applyFill="1" applyBorder="1" applyAlignment="1">
      <alignment horizontal="center" vertical="center" wrapText="1"/>
    </xf>
    <xf numFmtId="166" fontId="16" fillId="2" borderId="19" xfId="1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vertical="center" wrapText="1"/>
    </xf>
    <xf numFmtId="0" fontId="6" fillId="5" borderId="18" xfId="0" applyFont="1" applyFill="1" applyBorder="1" applyAlignment="1">
      <alignment vertical="center" wrapText="1"/>
    </xf>
    <xf numFmtId="166" fontId="6" fillId="5" borderId="19" xfId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64" fontId="7" fillId="2" borderId="19" xfId="0" applyNumberFormat="1" applyFont="1" applyFill="1" applyBorder="1" applyAlignment="1">
      <alignment horizontal="left" vertical="center" wrapText="1"/>
    </xf>
    <xf numFmtId="49" fontId="6" fillId="5" borderId="16" xfId="0" applyNumberFormat="1" applyFont="1" applyFill="1" applyBorder="1" applyAlignment="1">
      <alignment horizontal="center" vertical="center" wrapText="1"/>
    </xf>
    <xf numFmtId="49" fontId="6" fillId="5" borderId="17" xfId="0" applyNumberFormat="1" applyFont="1" applyFill="1" applyBorder="1" applyAlignment="1">
      <alignment vertical="center" wrapText="1"/>
    </xf>
    <xf numFmtId="49" fontId="6" fillId="5" borderId="18" xfId="0" applyNumberFormat="1" applyFont="1" applyFill="1" applyBorder="1" applyAlignment="1">
      <alignment vertical="center" wrapText="1"/>
    </xf>
    <xf numFmtId="164" fontId="6" fillId="2" borderId="0" xfId="0" applyNumberFormat="1" applyFont="1" applyFill="1" applyAlignment="1">
      <alignment horizontal="center" vertical="center" wrapText="1"/>
    </xf>
    <xf numFmtId="167" fontId="16" fillId="2" borderId="19" xfId="6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166" fontId="16" fillId="2" borderId="19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49" fontId="15" fillId="0" borderId="14" xfId="0" applyNumberFormat="1" applyFont="1" applyBorder="1" applyAlignment="1">
      <alignment horizontal="center" vertical="center" wrapText="1" readingOrder="1"/>
    </xf>
    <xf numFmtId="49" fontId="15" fillId="0" borderId="19" xfId="0" applyNumberFormat="1" applyFont="1" applyBorder="1" applyAlignment="1">
      <alignment horizontal="center" vertical="center" wrapText="1" readingOrder="1"/>
    </xf>
    <xf numFmtId="49" fontId="16" fillId="2" borderId="19" xfId="6" applyNumberFormat="1" applyFont="1" applyFill="1" applyBorder="1" applyAlignment="1">
      <alignment horizontal="center" vertical="center" wrapText="1"/>
    </xf>
    <xf numFmtId="49" fontId="16" fillId="2" borderId="19" xfId="0" applyNumberFormat="1" applyFont="1" applyFill="1" applyBorder="1" applyAlignment="1">
      <alignment horizontal="center" vertical="center" wrapText="1"/>
    </xf>
    <xf numFmtId="2" fontId="6" fillId="5" borderId="19" xfId="0" applyNumberFormat="1" applyFont="1" applyFill="1" applyBorder="1" applyAlignment="1">
      <alignment horizontal="left" vertical="center" wrapText="1"/>
    </xf>
    <xf numFmtId="10" fontId="6" fillId="2" borderId="0" xfId="0" applyNumberFormat="1" applyFont="1" applyFill="1" applyAlignment="1">
      <alignment horizontal="center" vertical="center" wrapText="1"/>
    </xf>
    <xf numFmtId="164" fontId="17" fillId="2" borderId="0" xfId="0" applyNumberFormat="1" applyFont="1" applyFill="1" applyAlignment="1">
      <alignment horizontal="center" vertical="center" wrapText="1"/>
    </xf>
    <xf numFmtId="1" fontId="16" fillId="2" borderId="19" xfId="4" applyNumberFormat="1" applyFont="1" applyFill="1" applyBorder="1" applyAlignment="1">
      <alignment horizontal="center" vertical="center" wrapText="1"/>
    </xf>
    <xf numFmtId="1" fontId="16" fillId="2" borderId="19" xfId="4" applyNumberFormat="1" applyFont="1" applyFill="1" applyBorder="1" applyAlignment="1">
      <alignment horizontal="left" vertical="center" wrapText="1"/>
    </xf>
    <xf numFmtId="166" fontId="6" fillId="7" borderId="19" xfId="0" applyNumberFormat="1" applyFont="1" applyFill="1" applyBorder="1" applyAlignment="1">
      <alignment horizontal="center" vertical="center" wrapText="1"/>
    </xf>
    <xf numFmtId="0" fontId="16" fillId="5" borderId="14" xfId="0" applyFont="1" applyFill="1" applyBorder="1" applyAlignment="1">
      <alignment horizontal="center" vertical="center" wrapText="1" readingOrder="1"/>
    </xf>
    <xf numFmtId="0" fontId="16" fillId="5" borderId="19" xfId="0" applyFont="1" applyFill="1" applyBorder="1" applyAlignment="1">
      <alignment horizontal="center" vertical="center" wrapText="1" readingOrder="1"/>
    </xf>
    <xf numFmtId="0" fontId="16" fillId="2" borderId="14" xfId="0" applyFont="1" applyFill="1" applyBorder="1" applyAlignment="1">
      <alignment horizontal="center" vertical="center" wrapText="1" readingOrder="1"/>
    </xf>
    <xf numFmtId="0" fontId="16" fillId="2" borderId="19" xfId="0" applyFont="1" applyFill="1" applyBorder="1" applyAlignment="1">
      <alignment horizontal="center" vertical="center" wrapText="1" readingOrder="1"/>
    </xf>
    <xf numFmtId="0" fontId="19" fillId="2" borderId="19" xfId="0" applyFont="1" applyFill="1" applyBorder="1" applyAlignment="1">
      <alignment horizontal="center" vertical="center" wrapText="1" readingOrder="1"/>
    </xf>
    <xf numFmtId="49" fontId="7" fillId="2" borderId="19" xfId="2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166" fontId="7" fillId="0" borderId="19" xfId="1" applyFont="1" applyFill="1" applyBorder="1" applyAlignment="1">
      <alignment horizontal="center" vertical="center" wrapText="1"/>
    </xf>
    <xf numFmtId="166" fontId="5" fillId="4" borderId="24" xfId="0" applyNumberFormat="1" applyFont="1" applyFill="1" applyBorder="1" applyAlignment="1">
      <alignment horizontal="center" vertical="center" wrapText="1"/>
    </xf>
    <xf numFmtId="9" fontId="20" fillId="2" borderId="0" xfId="3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16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168" fontId="15" fillId="2" borderId="0" xfId="0" applyNumberFormat="1" applyFont="1" applyFill="1" applyAlignment="1">
      <alignment horizontal="center" vertical="center" wrapText="1" readingOrder="1"/>
    </xf>
    <xf numFmtId="41" fontId="14" fillId="2" borderId="0" xfId="2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 readingOrder="1"/>
    </xf>
    <xf numFmtId="169" fontId="16" fillId="2" borderId="0" xfId="0" applyNumberFormat="1" applyFont="1" applyFill="1" applyAlignment="1">
      <alignment horizontal="center" vertical="center" wrapText="1"/>
    </xf>
    <xf numFmtId="169" fontId="7" fillId="2" borderId="0" xfId="0" applyNumberFormat="1" applyFont="1" applyFill="1" applyAlignment="1">
      <alignment horizontal="center" vertical="center" wrapText="1"/>
    </xf>
    <xf numFmtId="164" fontId="7" fillId="2" borderId="0" xfId="1" applyNumberFormat="1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164" fontId="6" fillId="2" borderId="0" xfId="4" applyNumberFormat="1" applyFont="1" applyFill="1" applyAlignment="1">
      <alignment horizontal="center" vertical="center" wrapText="1"/>
    </xf>
    <xf numFmtId="166" fontId="7" fillId="2" borderId="0" xfId="1" applyFont="1" applyFill="1" applyAlignment="1">
      <alignment horizontal="center" vertical="center" wrapText="1"/>
    </xf>
    <xf numFmtId="3" fontId="7" fillId="2" borderId="0" xfId="0" applyNumberFormat="1" applyFont="1" applyFill="1" applyAlignment="1">
      <alignment horizontal="center" vertical="center" wrapText="1"/>
    </xf>
    <xf numFmtId="164" fontId="7" fillId="2" borderId="0" xfId="3" applyNumberFormat="1" applyFont="1" applyFill="1" applyAlignment="1">
      <alignment horizontal="center" vertical="center" wrapText="1"/>
    </xf>
    <xf numFmtId="166" fontId="6" fillId="2" borderId="0" xfId="1" applyFont="1" applyFill="1" applyAlignment="1">
      <alignment horizontal="center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166" fontId="7" fillId="2" borderId="0" xfId="0" applyNumberFormat="1" applyFont="1" applyFill="1" applyAlignment="1">
      <alignment horizontal="center" vertical="center" wrapText="1"/>
    </xf>
    <xf numFmtId="166" fontId="6" fillId="5" borderId="15" xfId="0" applyNumberFormat="1" applyFont="1" applyFill="1" applyBorder="1" applyAlignment="1">
      <alignment horizontal="center" vertical="center" wrapText="1"/>
    </xf>
    <xf numFmtId="166" fontId="7" fillId="2" borderId="15" xfId="1" applyFont="1" applyFill="1" applyBorder="1" applyAlignment="1">
      <alignment horizontal="center" vertical="center" wrapText="1"/>
    </xf>
    <xf numFmtId="166" fontId="6" fillId="5" borderId="15" xfId="1" applyFont="1" applyFill="1" applyBorder="1" applyAlignment="1">
      <alignment horizontal="center" vertical="center" wrapText="1"/>
    </xf>
    <xf numFmtId="166" fontId="7" fillId="2" borderId="15" xfId="0" applyNumberFormat="1" applyFont="1" applyFill="1" applyBorder="1" applyAlignment="1">
      <alignment horizontal="center" vertical="center" wrapText="1"/>
    </xf>
    <xf numFmtId="166" fontId="6" fillId="7" borderId="15" xfId="0" applyNumberFormat="1" applyFont="1" applyFill="1" applyBorder="1" applyAlignment="1">
      <alignment horizontal="center" vertical="center" wrapText="1"/>
    </xf>
    <xf numFmtId="166" fontId="7" fillId="0" borderId="15" xfId="1" applyFont="1" applyFill="1" applyBorder="1" applyAlignment="1">
      <alignment horizontal="center" vertical="center" wrapText="1"/>
    </xf>
    <xf numFmtId="166" fontId="5" fillId="4" borderId="25" xfId="0" applyNumberFormat="1" applyFont="1" applyFill="1" applyBorder="1" applyAlignment="1">
      <alignment horizontal="center" vertical="center" wrapText="1"/>
    </xf>
    <xf numFmtId="41" fontId="14" fillId="2" borderId="0" xfId="2" applyFont="1" applyFill="1" applyBorder="1" applyAlignment="1">
      <alignment horizontal="center" vertical="center" wrapText="1"/>
    </xf>
    <xf numFmtId="164" fontId="22" fillId="2" borderId="0" xfId="0" applyNumberFormat="1" applyFont="1" applyFill="1" applyAlignment="1">
      <alignment horizontal="center" vertical="center" wrapText="1"/>
    </xf>
    <xf numFmtId="1" fontId="7" fillId="2" borderId="0" xfId="0" applyNumberFormat="1" applyFont="1" applyFill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right" vertical="center" wrapText="1"/>
    </xf>
    <xf numFmtId="0" fontId="6" fillId="7" borderId="17" xfId="0" applyFont="1" applyFill="1" applyBorder="1" applyAlignment="1">
      <alignment horizontal="right" vertical="center" wrapText="1"/>
    </xf>
    <xf numFmtId="0" fontId="6" fillId="7" borderId="18" xfId="0" applyFont="1" applyFill="1" applyBorder="1" applyAlignment="1">
      <alignment horizontal="right" vertical="center" wrapText="1"/>
    </xf>
    <xf numFmtId="0" fontId="5" fillId="4" borderId="21" xfId="0" applyFont="1" applyFill="1" applyBorder="1" applyAlignment="1">
      <alignment horizontal="right" vertical="center" wrapText="1"/>
    </xf>
    <xf numFmtId="0" fontId="5" fillId="4" borderId="22" xfId="0" applyFont="1" applyFill="1" applyBorder="1" applyAlignment="1">
      <alignment horizontal="right" vertical="center" wrapText="1"/>
    </xf>
    <xf numFmtId="0" fontId="5" fillId="4" borderId="23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left" vertical="center" wrapText="1"/>
    </xf>
    <xf numFmtId="0" fontId="18" fillId="5" borderId="16" xfId="0" applyFont="1" applyFill="1" applyBorder="1" applyAlignment="1">
      <alignment horizontal="left" vertical="center" wrapText="1" readingOrder="1"/>
    </xf>
    <xf numFmtId="0" fontId="18" fillId="5" borderId="17" xfId="0" applyFont="1" applyFill="1" applyBorder="1" applyAlignment="1">
      <alignment horizontal="left" vertical="center" wrapText="1" readingOrder="1"/>
    </xf>
    <xf numFmtId="0" fontId="18" fillId="5" borderId="18" xfId="0" applyFont="1" applyFill="1" applyBorder="1" applyAlignment="1">
      <alignment horizontal="left" vertical="center" wrapText="1" readingOrder="1"/>
    </xf>
    <xf numFmtId="0" fontId="12" fillId="4" borderId="11" xfId="0" applyFont="1" applyFill="1" applyBorder="1" applyAlignment="1">
      <alignment horizontal="center" vertical="center" wrapText="1"/>
    </xf>
    <xf numFmtId="164" fontId="12" fillId="4" borderId="9" xfId="0" applyNumberFormat="1" applyFont="1" applyFill="1" applyBorder="1" applyAlignment="1">
      <alignment horizontal="center" vertical="center" wrapText="1"/>
    </xf>
    <xf numFmtId="164" fontId="12" fillId="4" borderId="1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1" fontId="11" fillId="4" borderId="6" xfId="4" applyNumberFormat="1" applyFont="1" applyFill="1" applyBorder="1" applyAlignment="1">
      <alignment horizontal="center" vertical="center" wrapText="1"/>
    </xf>
    <xf numFmtId="1" fontId="11" fillId="4" borderId="10" xfId="4" applyNumberFormat="1" applyFont="1" applyFill="1" applyBorder="1" applyAlignment="1">
      <alignment horizontal="center" vertical="center" wrapText="1"/>
    </xf>
    <xf numFmtId="1" fontId="11" fillId="4" borderId="7" xfId="4" applyNumberFormat="1" applyFont="1" applyFill="1" applyBorder="1" applyAlignment="1">
      <alignment horizontal="center" vertical="center" wrapText="1"/>
    </xf>
    <xf numFmtId="1" fontId="11" fillId="4" borderId="11" xfId="4" applyNumberFormat="1" applyFont="1" applyFill="1" applyBorder="1" applyAlignment="1">
      <alignment horizontal="center" vertical="center" wrapText="1"/>
    </xf>
  </cellXfs>
  <cellStyles count="7">
    <cellStyle name="Millares" xfId="1" builtinId="3"/>
    <cellStyle name="Millares [0]" xfId="2" builtinId="6"/>
    <cellStyle name="Nivel 1,2.3,5,6,9" xfId="5" xr:uid="{DFCE6350-D778-40D0-AF5A-330E01B987DA}"/>
    <cellStyle name="Nivel 4" xfId="6" xr:uid="{21F8702E-4AD5-4711-898A-65471ADF3121}"/>
    <cellStyle name="Normal" xfId="0" builtinId="0"/>
    <cellStyle name="Normal 2" xfId="4" xr:uid="{7244847E-7F65-4B82-A4C2-BC5B7FA03732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PRESUPUESTO\2024\INFORMES%20DE%20EJECUCION\EJECUCION%20MENSUAL\EJECUCION%20PRESUPUESTAL%20MARZO%202024.xlsx" TargetMode="External"/><Relationship Id="rId1" Type="http://schemas.openxmlformats.org/officeDocument/2006/relationships/externalLinkPath" Target="file:///Y:\PRESUPUESTO\2024\INFORMES%20DE%20EJECUCION\EJECUCION%20MENSUAL\EJECUCION%20PRESUPUESTAL%20MARZO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JECUCION AGENCIA"/>
      <sheetName val="SEG.PTAL-DR "/>
      <sheetName val="INF SECRETARÍA GRAL "/>
      <sheetName val="EJ. AGREGADA"/>
      <sheetName val="EJ. DESAGREGADA"/>
      <sheetName val="Hoja1"/>
    </sheetNames>
    <sheetDataSet>
      <sheetData sheetId="0">
        <row r="4">
          <cell r="A4" t="str">
            <v>CON CORTE A: MARZO 2024</v>
          </cell>
        </row>
        <row r="10">
          <cell r="I10">
            <v>36079686000</v>
          </cell>
          <cell r="J10">
            <v>7159406352</v>
          </cell>
          <cell r="N10">
            <v>6747683899</v>
          </cell>
        </row>
        <row r="19">
          <cell r="I19">
            <v>12554242000</v>
          </cell>
          <cell r="J19">
            <v>2675321083</v>
          </cell>
          <cell r="N19">
            <v>2675321083</v>
          </cell>
        </row>
        <row r="27">
          <cell r="I27">
            <v>4023572000</v>
          </cell>
          <cell r="J27">
            <v>900353181</v>
          </cell>
          <cell r="N27">
            <v>865499325</v>
          </cell>
        </row>
        <row r="37">
          <cell r="I37">
            <v>60000000</v>
          </cell>
          <cell r="J37">
            <v>0</v>
          </cell>
          <cell r="N37">
            <v>0</v>
          </cell>
        </row>
        <row r="41">
          <cell r="I41">
            <v>18771900000</v>
          </cell>
          <cell r="J41">
            <v>11634146141.17</v>
          </cell>
          <cell r="N41">
            <v>1977762943.5299997</v>
          </cell>
        </row>
        <row r="79">
          <cell r="I79">
            <v>44229800000</v>
          </cell>
          <cell r="J79">
            <v>4722009620</v>
          </cell>
          <cell r="N79">
            <v>472326848.26999998</v>
          </cell>
        </row>
        <row r="80">
          <cell r="I80">
            <v>4754000000</v>
          </cell>
          <cell r="J80">
            <v>0</v>
          </cell>
          <cell r="N80">
            <v>0</v>
          </cell>
        </row>
        <row r="83">
          <cell r="I83">
            <v>140300000</v>
          </cell>
          <cell r="J83">
            <v>17988561</v>
          </cell>
          <cell r="N83">
            <v>17988561</v>
          </cell>
        </row>
        <row r="84">
          <cell r="I84">
            <v>122400000</v>
          </cell>
          <cell r="J84">
            <v>23172891</v>
          </cell>
          <cell r="N84">
            <v>23172891</v>
          </cell>
        </row>
        <row r="87">
          <cell r="I87">
            <v>5955085607</v>
          </cell>
          <cell r="J87">
            <v>5722172326.7700005</v>
          </cell>
          <cell r="N87">
            <v>5722172326.7700005</v>
          </cell>
        </row>
        <row r="88">
          <cell r="H88" t="str">
            <v>GASTOS POR TRIBUTOS, MULTAS, SANCIONES E INTERESES DE MORA</v>
          </cell>
        </row>
        <row r="90">
          <cell r="H90" t="str">
            <v>CUOTA DE FISCALIZACIÓN Y AUDITAJE</v>
          </cell>
          <cell r="I90">
            <v>289800000</v>
          </cell>
          <cell r="J90">
            <v>0</v>
          </cell>
          <cell r="N90">
            <v>0</v>
          </cell>
        </row>
        <row r="96">
          <cell r="I96">
            <v>2680061817</v>
          </cell>
          <cell r="J96">
            <v>403355022</v>
          </cell>
          <cell r="N96">
            <v>0</v>
          </cell>
        </row>
        <row r="99">
          <cell r="I99">
            <v>2049881750</v>
          </cell>
          <cell r="J99">
            <v>382847000</v>
          </cell>
          <cell r="N99">
            <v>22077000</v>
          </cell>
        </row>
        <row r="102">
          <cell r="I102">
            <v>9436350341</v>
          </cell>
          <cell r="J102">
            <v>2732614331</v>
          </cell>
          <cell r="N102">
            <v>200700000</v>
          </cell>
        </row>
        <row r="105">
          <cell r="I105">
            <v>1310706092</v>
          </cell>
          <cell r="J105">
            <v>1091345342</v>
          </cell>
          <cell r="N105">
            <v>169013334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2F12E-8C22-48BC-A67B-E619882C55E2}">
  <sheetPr>
    <tabColor theme="6" tint="0.39997558519241921"/>
    <pageSetUpPr fitToPage="1"/>
  </sheetPr>
  <dimension ref="A2:P159"/>
  <sheetViews>
    <sheetView showGridLines="0" tabSelected="1" topLeftCell="A13" zoomScale="55" zoomScaleNormal="55" workbookViewId="0">
      <selection activeCell="A2" sqref="A2:N2"/>
    </sheetView>
  </sheetViews>
  <sheetFormatPr baseColWidth="10" defaultColWidth="11.44140625" defaultRowHeight="12" customHeight="1" x14ac:dyDescent="0.3"/>
  <cols>
    <col min="1" max="1" width="5" style="4" bestFit="1" customWidth="1"/>
    <col min="2" max="2" width="5.33203125" style="4" bestFit="1" customWidth="1"/>
    <col min="3" max="3" width="5" style="4" bestFit="1" customWidth="1"/>
    <col min="4" max="4" width="7.44140625" style="4" customWidth="1"/>
    <col min="5" max="5" width="7.44140625" style="4" bestFit="1" customWidth="1"/>
    <col min="6" max="6" width="5.5546875" style="4" bestFit="1" customWidth="1"/>
    <col min="7" max="7" width="7.5546875" style="4" customWidth="1"/>
    <col min="8" max="8" width="65.88671875" style="4" bestFit="1" customWidth="1"/>
    <col min="9" max="9" width="22.33203125" style="4" customWidth="1"/>
    <col min="10" max="10" width="22.44140625" style="6" bestFit="1" customWidth="1"/>
    <col min="11" max="12" width="22.44140625" style="6" customWidth="1"/>
    <col min="13" max="13" width="21.44140625" style="6" customWidth="1"/>
    <col min="14" max="14" width="22" style="6" customWidth="1"/>
    <col min="15" max="15" width="7.6640625" style="4" customWidth="1"/>
    <col min="16" max="16" width="11.6640625" style="5" bestFit="1" customWidth="1"/>
    <col min="17" max="16384" width="11.44140625" style="4"/>
  </cols>
  <sheetData>
    <row r="2" spans="1:16" s="1" customFormat="1" ht="27" customHeight="1" x14ac:dyDescent="0.3">
      <c r="A2" s="108" t="s">
        <v>49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P2" s="2"/>
    </row>
    <row r="3" spans="1:16" s="1" customFormat="1" ht="27" customHeight="1" thickBot="1" x14ac:dyDescent="0.35">
      <c r="A3" s="108" t="str">
        <f>+'[1]EJECUCION AGENCIA'!A4:M4</f>
        <v>CON CORTE A: MARZO 2024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P3" s="2"/>
    </row>
    <row r="4" spans="1:16" ht="12" customHeight="1" x14ac:dyDescent="0.3">
      <c r="A4" s="109" t="s">
        <v>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1"/>
    </row>
    <row r="5" spans="1:16" ht="20.25" customHeight="1" thickBot="1" x14ac:dyDescent="0.35">
      <c r="A5" s="112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4"/>
    </row>
    <row r="6" spans="1:16" ht="18" customHeight="1" x14ac:dyDescent="0.3">
      <c r="A6" s="115" t="s">
        <v>1</v>
      </c>
      <c r="B6" s="117" t="s">
        <v>2</v>
      </c>
      <c r="C6" s="117" t="s">
        <v>3</v>
      </c>
      <c r="D6" s="117" t="s">
        <v>4</v>
      </c>
      <c r="E6" s="117" t="s">
        <v>5</v>
      </c>
      <c r="F6" s="117" t="s">
        <v>6</v>
      </c>
      <c r="G6" s="117" t="s">
        <v>7</v>
      </c>
      <c r="H6" s="88" t="s">
        <v>8</v>
      </c>
      <c r="I6" s="88" t="s">
        <v>47</v>
      </c>
      <c r="J6" s="88" t="s">
        <v>9</v>
      </c>
      <c r="K6" s="88" t="s">
        <v>48</v>
      </c>
      <c r="L6" s="90" t="s">
        <v>12</v>
      </c>
      <c r="M6" s="90" t="s">
        <v>10</v>
      </c>
      <c r="N6" s="106" t="s">
        <v>11</v>
      </c>
    </row>
    <row r="7" spans="1:16" ht="18" customHeight="1" x14ac:dyDescent="0.3">
      <c r="A7" s="116"/>
      <c r="B7" s="118"/>
      <c r="C7" s="118"/>
      <c r="D7" s="118"/>
      <c r="E7" s="118"/>
      <c r="F7" s="118"/>
      <c r="G7" s="118"/>
      <c r="H7" s="89"/>
      <c r="I7" s="89"/>
      <c r="J7" s="89"/>
      <c r="K7" s="89"/>
      <c r="L7" s="91"/>
      <c r="M7" s="105"/>
      <c r="N7" s="107"/>
    </row>
    <row r="8" spans="1:16" ht="26.25" customHeight="1" x14ac:dyDescent="0.3">
      <c r="A8" s="7">
        <v>1</v>
      </c>
      <c r="B8" s="8"/>
      <c r="C8" s="9"/>
      <c r="D8" s="9"/>
      <c r="E8" s="9"/>
      <c r="F8" s="9"/>
      <c r="G8" s="10"/>
      <c r="H8" s="11" t="s">
        <v>13</v>
      </c>
      <c r="I8" s="12">
        <f>SUM(I9:I11)</f>
        <v>52657500000</v>
      </c>
      <c r="J8" s="12">
        <f>SUM(J9:J11)</f>
        <v>52657500000</v>
      </c>
      <c r="K8" s="12">
        <f>+K9+K10+K11</f>
        <v>52497500000</v>
      </c>
      <c r="L8" s="12">
        <v>160000000</v>
      </c>
      <c r="M8" s="12">
        <f t="shared" ref="M8:N8" si="0">SUM(M9:M11)</f>
        <v>10735080616</v>
      </c>
      <c r="N8" s="78">
        <f t="shared" si="0"/>
        <v>10288504307</v>
      </c>
    </row>
    <row r="9" spans="1:16" ht="26.25" customHeight="1" x14ac:dyDescent="0.3">
      <c r="A9" s="13" t="s">
        <v>14</v>
      </c>
      <c r="B9" s="14" t="s">
        <v>14</v>
      </c>
      <c r="C9" s="14" t="s">
        <v>14</v>
      </c>
      <c r="D9" s="14"/>
      <c r="E9" s="14"/>
      <c r="F9" s="14"/>
      <c r="G9" s="15"/>
      <c r="H9" s="16" t="s">
        <v>15</v>
      </c>
      <c r="I9" s="17">
        <v>36079686000</v>
      </c>
      <c r="J9" s="17">
        <f>+'[1]EJECUCION AGENCIA'!I10</f>
        <v>36079686000</v>
      </c>
      <c r="K9" s="17">
        <v>36079686000</v>
      </c>
      <c r="L9" s="17">
        <v>0</v>
      </c>
      <c r="M9" s="18">
        <f>+'[1]EJECUCION AGENCIA'!J10</f>
        <v>7159406352</v>
      </c>
      <c r="N9" s="79">
        <f>+'[1]EJECUCION AGENCIA'!N10</f>
        <v>6747683899</v>
      </c>
      <c r="O9" s="6"/>
    </row>
    <row r="10" spans="1:16" ht="26.25" customHeight="1" x14ac:dyDescent="0.3">
      <c r="A10" s="13" t="s">
        <v>14</v>
      </c>
      <c r="B10" s="14" t="s">
        <v>14</v>
      </c>
      <c r="C10" s="14" t="s">
        <v>16</v>
      </c>
      <c r="D10" s="15"/>
      <c r="E10" s="15"/>
      <c r="F10" s="15"/>
      <c r="G10" s="15"/>
      <c r="H10" s="19" t="s">
        <v>17</v>
      </c>
      <c r="I10" s="17">
        <v>12554242000</v>
      </c>
      <c r="J10" s="17">
        <f>+'[1]EJECUCION AGENCIA'!I19</f>
        <v>12554242000</v>
      </c>
      <c r="K10" s="17">
        <v>12554242000</v>
      </c>
      <c r="L10" s="17">
        <v>0</v>
      </c>
      <c r="M10" s="18">
        <f>+'[1]EJECUCION AGENCIA'!J19</f>
        <v>2675321083</v>
      </c>
      <c r="N10" s="79">
        <f>+'[1]EJECUCION AGENCIA'!N19</f>
        <v>2675321083</v>
      </c>
      <c r="O10" s="6"/>
    </row>
    <row r="11" spans="1:16" ht="26.25" customHeight="1" x14ac:dyDescent="0.3">
      <c r="A11" s="13" t="s">
        <v>14</v>
      </c>
      <c r="B11" s="14" t="s">
        <v>14</v>
      </c>
      <c r="C11" s="14" t="s">
        <v>18</v>
      </c>
      <c r="D11" s="15"/>
      <c r="E11" s="15"/>
      <c r="F11" s="15"/>
      <c r="G11" s="15"/>
      <c r="H11" s="19" t="s">
        <v>19</v>
      </c>
      <c r="I11" s="17">
        <v>4023572000</v>
      </c>
      <c r="J11" s="17">
        <f>+'[1]EJECUCION AGENCIA'!I27</f>
        <v>4023572000</v>
      </c>
      <c r="K11" s="17">
        <v>3863572000</v>
      </c>
      <c r="L11" s="17">
        <v>160000000</v>
      </c>
      <c r="M11" s="18">
        <f>+'[1]EJECUCION AGENCIA'!J27</f>
        <v>900353181</v>
      </c>
      <c r="N11" s="79">
        <f>+'[1]EJECUCION AGENCIA'!N27</f>
        <v>865499325</v>
      </c>
      <c r="O11" s="6"/>
    </row>
    <row r="12" spans="1:16" s="3" customFormat="1" ht="26.25" customHeight="1" x14ac:dyDescent="0.3">
      <c r="A12" s="20" t="s">
        <v>16</v>
      </c>
      <c r="B12" s="21"/>
      <c r="C12" s="21"/>
      <c r="D12" s="21"/>
      <c r="E12" s="21"/>
      <c r="F12" s="21"/>
      <c r="G12" s="22"/>
      <c r="H12" s="11" t="s">
        <v>20</v>
      </c>
      <c r="I12" s="23">
        <f>+I13+I14</f>
        <v>18831900000</v>
      </c>
      <c r="J12" s="23">
        <f>+J13+J14</f>
        <v>18831900000</v>
      </c>
      <c r="K12" s="23">
        <f>+K13+K14</f>
        <v>13132320749.17</v>
      </c>
      <c r="L12" s="23">
        <v>5699579250.8299999</v>
      </c>
      <c r="M12" s="23">
        <f t="shared" ref="M12:N12" si="1">SUM(M13:M14)</f>
        <v>11634146141.17</v>
      </c>
      <c r="N12" s="80">
        <f t="shared" si="1"/>
        <v>1977762943.5299997</v>
      </c>
      <c r="P12" s="24"/>
    </row>
    <row r="13" spans="1:16" ht="26.25" customHeight="1" x14ac:dyDescent="0.3">
      <c r="A13" s="25" t="s">
        <v>16</v>
      </c>
      <c r="B13" s="15" t="s">
        <v>14</v>
      </c>
      <c r="C13" s="15"/>
      <c r="D13" s="15"/>
      <c r="E13" s="15"/>
      <c r="F13" s="15"/>
      <c r="G13" s="15"/>
      <c r="H13" s="19" t="s">
        <v>21</v>
      </c>
      <c r="I13" s="17">
        <v>60000000</v>
      </c>
      <c r="J13" s="17">
        <f>'[1]EJECUCION AGENCIA'!I37</f>
        <v>60000000</v>
      </c>
      <c r="K13" s="17">
        <v>0</v>
      </c>
      <c r="L13" s="17">
        <v>60000000</v>
      </c>
      <c r="M13" s="18">
        <f>+'[1]EJECUCION AGENCIA'!J37</f>
        <v>0</v>
      </c>
      <c r="N13" s="79">
        <f>+'[1]EJECUCION AGENCIA'!N37</f>
        <v>0</v>
      </c>
      <c r="O13" s="6"/>
    </row>
    <row r="14" spans="1:16" ht="26.25" customHeight="1" x14ac:dyDescent="0.3">
      <c r="A14" s="25" t="s">
        <v>16</v>
      </c>
      <c r="B14" s="15" t="s">
        <v>16</v>
      </c>
      <c r="C14" s="15"/>
      <c r="D14" s="15"/>
      <c r="E14" s="15"/>
      <c r="F14" s="15"/>
      <c r="G14" s="15"/>
      <c r="H14" s="26" t="s">
        <v>22</v>
      </c>
      <c r="I14" s="17">
        <v>18771900000</v>
      </c>
      <c r="J14" s="17">
        <f>'[1]EJECUCION AGENCIA'!I41</f>
        <v>18771900000</v>
      </c>
      <c r="K14" s="17">
        <v>13132320749.17</v>
      </c>
      <c r="L14" s="17">
        <v>5639579250.8299999</v>
      </c>
      <c r="M14" s="18">
        <f>+'[1]EJECUCION AGENCIA'!J41</f>
        <v>11634146141.17</v>
      </c>
      <c r="N14" s="79">
        <f>+'[1]EJECUCION AGENCIA'!N41</f>
        <v>1977762943.5299997</v>
      </c>
      <c r="O14" s="6"/>
    </row>
    <row r="15" spans="1:16" s="3" customFormat="1" ht="26.25" customHeight="1" x14ac:dyDescent="0.3">
      <c r="A15" s="27" t="s">
        <v>18</v>
      </c>
      <c r="B15" s="28"/>
      <c r="C15" s="28"/>
      <c r="D15" s="28"/>
      <c r="E15" s="28"/>
      <c r="F15" s="28"/>
      <c r="G15" s="29"/>
      <c r="H15" s="11" t="s">
        <v>23</v>
      </c>
      <c r="I15" s="23">
        <f>SUM(I16:I20)</f>
        <v>49273100000</v>
      </c>
      <c r="J15" s="23">
        <f>SUM(J16:J20)</f>
        <v>55201585607</v>
      </c>
      <c r="K15" s="23">
        <f>+K16+K17+K18+K19+K20</f>
        <v>11315578745.77</v>
      </c>
      <c r="L15" s="23">
        <v>39132006861.230003</v>
      </c>
      <c r="M15" s="23">
        <f t="shared" ref="M15:N15" si="2">SUM(M16:M20)</f>
        <v>10485343398.77</v>
      </c>
      <c r="N15" s="80">
        <f t="shared" si="2"/>
        <v>6235660627.0400009</v>
      </c>
      <c r="O15" s="30"/>
      <c r="P15" s="24"/>
    </row>
    <row r="16" spans="1:16" ht="26.25" customHeight="1" x14ac:dyDescent="0.3">
      <c r="A16" s="13" t="s">
        <v>18</v>
      </c>
      <c r="B16" s="14" t="s">
        <v>18</v>
      </c>
      <c r="C16" s="14" t="s">
        <v>14</v>
      </c>
      <c r="D16" s="31">
        <v>78</v>
      </c>
      <c r="E16" s="32"/>
      <c r="F16" s="32"/>
      <c r="G16" s="32"/>
      <c r="H16" s="19" t="s">
        <v>24</v>
      </c>
      <c r="I16" s="17">
        <v>44229800000</v>
      </c>
      <c r="J16" s="17">
        <f>'[1]EJECUCION AGENCIA'!I79</f>
        <v>44229800000</v>
      </c>
      <c r="K16" s="17">
        <v>5330706419</v>
      </c>
      <c r="L16" s="17">
        <v>38899093581</v>
      </c>
      <c r="M16" s="33">
        <f>+'[1]EJECUCION AGENCIA'!J79</f>
        <v>4722009620</v>
      </c>
      <c r="N16" s="79">
        <f>+'[1]EJECUCION AGENCIA'!N79</f>
        <v>472326848.26999998</v>
      </c>
      <c r="O16" s="6"/>
      <c r="P16" s="34"/>
    </row>
    <row r="17" spans="1:16" ht="26.25" customHeight="1" x14ac:dyDescent="0.3">
      <c r="A17" s="35" t="s">
        <v>18</v>
      </c>
      <c r="B17" s="36" t="s">
        <v>18</v>
      </c>
      <c r="C17" s="36" t="s">
        <v>14</v>
      </c>
      <c r="D17" s="37">
        <v>999</v>
      </c>
      <c r="E17" s="32"/>
      <c r="F17" s="32"/>
      <c r="G17" s="32"/>
      <c r="H17" s="19" t="s">
        <v>25</v>
      </c>
      <c r="I17" s="17">
        <v>4754000000</v>
      </c>
      <c r="J17" s="17">
        <f>'[1]EJECUCION AGENCIA'!I80</f>
        <v>4754000000</v>
      </c>
      <c r="K17" s="17">
        <v>0</v>
      </c>
      <c r="L17" s="17">
        <v>0</v>
      </c>
      <c r="M17" s="33">
        <f>+'[1]EJECUCION AGENCIA'!J80</f>
        <v>0</v>
      </c>
      <c r="N17" s="79">
        <f>+'[1]EJECUCION AGENCIA'!N80</f>
        <v>0</v>
      </c>
      <c r="O17" s="6"/>
      <c r="P17" s="34"/>
    </row>
    <row r="18" spans="1:16" ht="26.25" customHeight="1" x14ac:dyDescent="0.3">
      <c r="A18" s="13" t="s">
        <v>18</v>
      </c>
      <c r="B18" s="14" t="s">
        <v>26</v>
      </c>
      <c r="C18" s="36" t="s">
        <v>16</v>
      </c>
      <c r="D18" s="36" t="s">
        <v>27</v>
      </c>
      <c r="E18" s="38" t="s">
        <v>28</v>
      </c>
      <c r="F18" s="38"/>
      <c r="G18" s="15"/>
      <c r="H18" s="19" t="s">
        <v>29</v>
      </c>
      <c r="I18" s="17">
        <v>140300000</v>
      </c>
      <c r="J18" s="17">
        <f>+'[1]EJECUCION AGENCIA'!I83</f>
        <v>140300000</v>
      </c>
      <c r="K18" s="17">
        <v>140300000</v>
      </c>
      <c r="L18" s="17">
        <v>0</v>
      </c>
      <c r="M18" s="33">
        <f>+'[1]EJECUCION AGENCIA'!J83</f>
        <v>17988561</v>
      </c>
      <c r="N18" s="79">
        <f>+'[1]EJECUCION AGENCIA'!N83</f>
        <v>17988561</v>
      </c>
      <c r="O18" s="6"/>
      <c r="P18" s="34"/>
    </row>
    <row r="19" spans="1:16" ht="26.25" customHeight="1" x14ac:dyDescent="0.3">
      <c r="A19" s="35" t="s">
        <v>18</v>
      </c>
      <c r="B19" s="14" t="s">
        <v>26</v>
      </c>
      <c r="C19" s="36" t="s">
        <v>16</v>
      </c>
      <c r="D19" s="36" t="s">
        <v>27</v>
      </c>
      <c r="E19" s="38" t="s">
        <v>30</v>
      </c>
      <c r="F19" s="38"/>
      <c r="G19" s="15"/>
      <c r="H19" s="19" t="s">
        <v>31</v>
      </c>
      <c r="I19" s="17">
        <v>122400000</v>
      </c>
      <c r="J19" s="17">
        <f>+'[1]EJECUCION AGENCIA'!I84</f>
        <v>122400000</v>
      </c>
      <c r="K19" s="17">
        <v>122400000</v>
      </c>
      <c r="L19" s="17">
        <v>0</v>
      </c>
      <c r="M19" s="33">
        <f>+'[1]EJECUCION AGENCIA'!J84</f>
        <v>23172891</v>
      </c>
      <c r="N19" s="79">
        <f>+'[1]EJECUCION AGENCIA'!N84</f>
        <v>23172891</v>
      </c>
      <c r="P19" s="34"/>
    </row>
    <row r="20" spans="1:16" ht="26.25" customHeight="1" x14ac:dyDescent="0.3">
      <c r="A20" s="35" t="s">
        <v>18</v>
      </c>
      <c r="B20" s="14">
        <v>10</v>
      </c>
      <c r="C20" s="36" t="s">
        <v>16</v>
      </c>
      <c r="D20" s="36" t="s">
        <v>28</v>
      </c>
      <c r="E20" s="38"/>
      <c r="F20" s="38"/>
      <c r="G20" s="15"/>
      <c r="H20" s="19" t="s">
        <v>32</v>
      </c>
      <c r="I20" s="17">
        <v>26600000</v>
      </c>
      <c r="J20" s="17">
        <f>+'[1]EJECUCION AGENCIA'!I87</f>
        <v>5955085607</v>
      </c>
      <c r="K20" s="17">
        <v>5722172326.7700005</v>
      </c>
      <c r="L20" s="17">
        <v>232913280.22999999</v>
      </c>
      <c r="M20" s="17">
        <f>+'[1]EJECUCION AGENCIA'!J87</f>
        <v>5722172326.7700005</v>
      </c>
      <c r="N20" s="79">
        <f>+'[1]EJECUCION AGENCIA'!N87</f>
        <v>5722172326.7700005</v>
      </c>
      <c r="P20" s="34"/>
    </row>
    <row r="21" spans="1:16" s="3" customFormat="1" ht="26.25" customHeight="1" x14ac:dyDescent="0.3">
      <c r="A21" s="102" t="s">
        <v>33</v>
      </c>
      <c r="B21" s="103"/>
      <c r="C21" s="103"/>
      <c r="D21" s="103"/>
      <c r="E21" s="103"/>
      <c r="F21" s="103"/>
      <c r="G21" s="104"/>
      <c r="H21" s="39" t="str">
        <f>+'[1]EJECUCION AGENCIA'!H88</f>
        <v>GASTOS POR TRIBUTOS, MULTAS, SANCIONES E INTERESES DE MORA</v>
      </c>
      <c r="I21" s="23">
        <f>SUM(I22)</f>
        <v>289800000</v>
      </c>
      <c r="J21" s="23">
        <f>SUM(J22)</f>
        <v>289800000</v>
      </c>
      <c r="K21" s="23">
        <f>+K22</f>
        <v>0</v>
      </c>
      <c r="L21" s="23">
        <v>289800000</v>
      </c>
      <c r="M21" s="23">
        <f t="shared" ref="M21:N21" si="3">SUM(M22)</f>
        <v>0</v>
      </c>
      <c r="N21" s="80">
        <f t="shared" si="3"/>
        <v>0</v>
      </c>
      <c r="O21" s="40"/>
      <c r="P21" s="41"/>
    </row>
    <row r="22" spans="1:16" ht="26.25" customHeight="1" x14ac:dyDescent="0.3">
      <c r="A22" s="13" t="s">
        <v>33</v>
      </c>
      <c r="B22" s="14" t="s">
        <v>26</v>
      </c>
      <c r="C22" s="14" t="s">
        <v>14</v>
      </c>
      <c r="D22" s="14"/>
      <c r="E22" s="32"/>
      <c r="F22" s="32"/>
      <c r="G22" s="42"/>
      <c r="H22" s="43" t="str">
        <f>+'[1]EJECUCION AGENCIA'!H90</f>
        <v>CUOTA DE FISCALIZACIÓN Y AUDITAJE</v>
      </c>
      <c r="I22" s="17">
        <v>289800000</v>
      </c>
      <c r="J22" s="17">
        <f>+'[1]EJECUCION AGENCIA'!I90</f>
        <v>289800000</v>
      </c>
      <c r="K22" s="17">
        <v>0</v>
      </c>
      <c r="L22" s="17">
        <v>289800000</v>
      </c>
      <c r="M22" s="33">
        <f>'[1]EJECUCION AGENCIA'!J90</f>
        <v>0</v>
      </c>
      <c r="N22" s="81">
        <f>+'[1]EJECUCION AGENCIA'!N90</f>
        <v>0</v>
      </c>
      <c r="P22" s="34"/>
    </row>
    <row r="23" spans="1:16" ht="26.25" customHeight="1" x14ac:dyDescent="0.3">
      <c r="A23" s="95" t="s">
        <v>34</v>
      </c>
      <c r="B23" s="96"/>
      <c r="C23" s="96"/>
      <c r="D23" s="96"/>
      <c r="E23" s="96"/>
      <c r="F23" s="96"/>
      <c r="G23" s="96"/>
      <c r="H23" s="97"/>
      <c r="I23" s="44">
        <f t="shared" ref="I23" si="4">I8+I12+I15+I21</f>
        <v>121052300000</v>
      </c>
      <c r="J23" s="44">
        <f t="shared" ref="J23:N23" si="5">J8+J12+J15+J21</f>
        <v>126980785607</v>
      </c>
      <c r="K23" s="44">
        <f t="shared" si="5"/>
        <v>76945399494.940002</v>
      </c>
      <c r="L23" s="44">
        <v>45281386112.060005</v>
      </c>
      <c r="M23" s="44">
        <f t="shared" si="5"/>
        <v>32854570155.939999</v>
      </c>
      <c r="N23" s="82">
        <f t="shared" si="5"/>
        <v>18501927877.57</v>
      </c>
    </row>
    <row r="24" spans="1:16" ht="36" customHeight="1" x14ac:dyDescent="0.3">
      <c r="A24" s="45" t="s">
        <v>35</v>
      </c>
      <c r="B24" s="46" t="s">
        <v>36</v>
      </c>
      <c r="C24" s="46">
        <v>3</v>
      </c>
      <c r="D24" s="92"/>
      <c r="E24" s="93"/>
      <c r="F24" s="93"/>
      <c r="G24" s="94"/>
      <c r="H24" s="11" t="s">
        <v>37</v>
      </c>
      <c r="I24" s="23">
        <f>SUM(I25:I28)</f>
        <v>15477000000</v>
      </c>
      <c r="J24" s="23">
        <f>SUM(J25:J28)</f>
        <v>15477000000</v>
      </c>
      <c r="K24" s="23">
        <f>SUM(K25:K28)</f>
        <v>11984990980</v>
      </c>
      <c r="L24" s="23">
        <v>3492009020</v>
      </c>
      <c r="M24" s="23">
        <f t="shared" ref="M24:N24" si="6">SUM(M25:M28)</f>
        <v>4610161695</v>
      </c>
      <c r="N24" s="80">
        <f t="shared" si="6"/>
        <v>391790334</v>
      </c>
      <c r="O24" s="6"/>
    </row>
    <row r="25" spans="1:16" ht="45.75" customHeight="1" x14ac:dyDescent="0.3">
      <c r="A25" s="47" t="s">
        <v>35</v>
      </c>
      <c r="B25" s="48" t="s">
        <v>36</v>
      </c>
      <c r="C25" s="48">
        <v>3</v>
      </c>
      <c r="D25" s="49" t="s">
        <v>38</v>
      </c>
      <c r="E25" s="50" t="s">
        <v>39</v>
      </c>
      <c r="F25" s="15" t="s">
        <v>16</v>
      </c>
      <c r="G25" s="15" t="s">
        <v>14</v>
      </c>
      <c r="H25" s="51" t="s">
        <v>40</v>
      </c>
      <c r="I25" s="52">
        <v>3004447280</v>
      </c>
      <c r="J25" s="52">
        <f>+'[1]EJECUCION AGENCIA'!I96</f>
        <v>2680061817</v>
      </c>
      <c r="K25" s="52">
        <v>403355022</v>
      </c>
      <c r="L25" s="52">
        <v>2276706795</v>
      </c>
      <c r="M25" s="52">
        <f>+'[1]EJECUCION AGENCIA'!J96</f>
        <v>403355022</v>
      </c>
      <c r="N25" s="83">
        <f>+'[1]EJECUCION AGENCIA'!N96</f>
        <v>0</v>
      </c>
      <c r="O25" s="6"/>
    </row>
    <row r="26" spans="1:16" ht="47.25" customHeight="1" x14ac:dyDescent="0.3">
      <c r="A26" s="47" t="s">
        <v>35</v>
      </c>
      <c r="B26" s="48" t="s">
        <v>36</v>
      </c>
      <c r="C26" s="48">
        <v>3</v>
      </c>
      <c r="D26" s="49" t="s">
        <v>38</v>
      </c>
      <c r="E26" s="50" t="s">
        <v>41</v>
      </c>
      <c r="F26" s="15" t="s">
        <v>16</v>
      </c>
      <c r="G26" s="15" t="s">
        <v>14</v>
      </c>
      <c r="H26" s="51" t="s">
        <v>40</v>
      </c>
      <c r="I26" s="52">
        <v>2050000000</v>
      </c>
      <c r="J26" s="52">
        <f>+'[1]EJECUCION AGENCIA'!I99</f>
        <v>2049881750</v>
      </c>
      <c r="K26" s="52">
        <v>1382847000</v>
      </c>
      <c r="L26" s="52">
        <v>667034750</v>
      </c>
      <c r="M26" s="52">
        <f>+'[1]EJECUCION AGENCIA'!J99</f>
        <v>382847000</v>
      </c>
      <c r="N26" s="83">
        <f>+'[1]EJECUCION AGENCIA'!N99</f>
        <v>22077000</v>
      </c>
      <c r="O26" s="6"/>
    </row>
    <row r="27" spans="1:16" ht="42" customHeight="1" x14ac:dyDescent="0.3">
      <c r="A27" s="47" t="s">
        <v>35</v>
      </c>
      <c r="B27" s="48" t="s">
        <v>36</v>
      </c>
      <c r="C27" s="48">
        <v>3</v>
      </c>
      <c r="D27" s="49" t="s">
        <v>38</v>
      </c>
      <c r="E27" s="50" t="s">
        <v>42</v>
      </c>
      <c r="F27" s="15" t="s">
        <v>16</v>
      </c>
      <c r="G27" s="15" t="s">
        <v>16</v>
      </c>
      <c r="H27" s="51" t="s">
        <v>43</v>
      </c>
      <c r="I27" s="52">
        <v>8922100320</v>
      </c>
      <c r="J27" s="52">
        <f>+'[1]EJECUCION AGENCIA'!I102</f>
        <v>9436350341</v>
      </c>
      <c r="K27" s="52">
        <v>8894053616</v>
      </c>
      <c r="L27" s="52">
        <v>542296725</v>
      </c>
      <c r="M27" s="52">
        <f>+'[1]EJECUCION AGENCIA'!J102</f>
        <v>2732614331</v>
      </c>
      <c r="N27" s="83">
        <f>+'[1]EJECUCION AGENCIA'!N102</f>
        <v>200700000</v>
      </c>
      <c r="O27" s="6"/>
    </row>
    <row r="28" spans="1:16" ht="36" customHeight="1" x14ac:dyDescent="0.3">
      <c r="A28" s="47" t="s">
        <v>35</v>
      </c>
      <c r="B28" s="48" t="s">
        <v>36</v>
      </c>
      <c r="C28" s="48">
        <v>3</v>
      </c>
      <c r="D28" s="49" t="s">
        <v>38</v>
      </c>
      <c r="E28" s="50" t="s">
        <v>41</v>
      </c>
      <c r="F28" s="15" t="s">
        <v>16</v>
      </c>
      <c r="G28" s="15" t="s">
        <v>18</v>
      </c>
      <c r="H28" s="51" t="s">
        <v>44</v>
      </c>
      <c r="I28" s="52">
        <v>1500452400</v>
      </c>
      <c r="J28" s="52">
        <f>+'[1]EJECUCION AGENCIA'!I105</f>
        <v>1310706092</v>
      </c>
      <c r="K28" s="52">
        <v>1304735342</v>
      </c>
      <c r="L28" s="52">
        <v>5970750</v>
      </c>
      <c r="M28" s="52">
        <f>+'[1]EJECUCION AGENCIA'!J105</f>
        <v>1091345342</v>
      </c>
      <c r="N28" s="83">
        <f>+'[1]EJECUCION AGENCIA'!N105</f>
        <v>169013334</v>
      </c>
      <c r="O28" s="6"/>
    </row>
    <row r="29" spans="1:16" ht="24.75" customHeight="1" x14ac:dyDescent="0.3">
      <c r="A29" s="95" t="s">
        <v>45</v>
      </c>
      <c r="B29" s="96"/>
      <c r="C29" s="96"/>
      <c r="D29" s="96"/>
      <c r="E29" s="96"/>
      <c r="F29" s="96"/>
      <c r="G29" s="96"/>
      <c r="H29" s="97"/>
      <c r="I29" s="44">
        <f>I24</f>
        <v>15477000000</v>
      </c>
      <c r="J29" s="44">
        <f>J24</f>
        <v>15477000000</v>
      </c>
      <c r="K29" s="44">
        <f>+K24</f>
        <v>11984990980</v>
      </c>
      <c r="L29" s="44">
        <v>3492009020</v>
      </c>
      <c r="M29" s="44">
        <f t="shared" ref="M29:N29" si="7">M24</f>
        <v>4610161695</v>
      </c>
      <c r="N29" s="82">
        <f t="shared" si="7"/>
        <v>391790334</v>
      </c>
    </row>
    <row r="30" spans="1:16" s="56" customFormat="1" ht="24" customHeight="1" thickBot="1" x14ac:dyDescent="0.35">
      <c r="A30" s="98" t="s">
        <v>46</v>
      </c>
      <c r="B30" s="99"/>
      <c r="C30" s="99"/>
      <c r="D30" s="99"/>
      <c r="E30" s="99"/>
      <c r="F30" s="99"/>
      <c r="G30" s="99"/>
      <c r="H30" s="100"/>
      <c r="I30" s="53">
        <f>+I23+I29</f>
        <v>136529300000</v>
      </c>
      <c r="J30" s="53">
        <f>+J23+J29</f>
        <v>142457785607</v>
      </c>
      <c r="K30" s="53">
        <f>+K23+K29</f>
        <v>88930390474.940002</v>
      </c>
      <c r="L30" s="53">
        <v>48773395132.060005</v>
      </c>
      <c r="M30" s="53">
        <f t="shared" ref="M30:N30" si="8">+M23+M29</f>
        <v>37464731850.940002</v>
      </c>
      <c r="N30" s="84">
        <f t="shared" si="8"/>
        <v>18893718211.57</v>
      </c>
      <c r="O30" s="54"/>
      <c r="P30" s="55"/>
    </row>
    <row r="31" spans="1:16" s="59" customFormat="1" ht="12" customHeight="1" x14ac:dyDescent="0.3">
      <c r="A31" s="57"/>
      <c r="B31" s="57"/>
      <c r="C31" s="57"/>
      <c r="D31" s="57"/>
      <c r="E31" s="57"/>
      <c r="F31" s="57"/>
      <c r="G31" s="57"/>
      <c r="H31" s="57"/>
      <c r="I31" s="57"/>
      <c r="J31" s="58"/>
      <c r="K31" s="58"/>
      <c r="L31" s="58"/>
      <c r="M31" s="58"/>
      <c r="N31" s="58"/>
      <c r="P31" s="60"/>
    </row>
    <row r="32" spans="1:16" ht="12" customHeight="1" x14ac:dyDescent="0.3">
      <c r="A32" s="101"/>
      <c r="B32" s="101"/>
      <c r="C32" s="101"/>
      <c r="D32" s="101"/>
      <c r="E32" s="101"/>
      <c r="F32" s="101"/>
      <c r="G32" s="101"/>
      <c r="H32" s="101"/>
      <c r="I32" s="61"/>
      <c r="N32" s="62"/>
    </row>
    <row r="33" spans="1:16" ht="12" customHeight="1" x14ac:dyDescent="0.3">
      <c r="A33" s="101"/>
      <c r="B33" s="101"/>
      <c r="C33" s="101"/>
      <c r="D33" s="101"/>
      <c r="E33" s="101"/>
      <c r="F33" s="101"/>
      <c r="G33" s="101"/>
      <c r="H33" s="101"/>
      <c r="I33" s="61"/>
      <c r="N33" s="85"/>
    </row>
    <row r="34" spans="1:16" ht="12" customHeight="1" x14ac:dyDescent="0.3">
      <c r="A34" s="61"/>
      <c r="B34" s="61"/>
      <c r="C34" s="61"/>
      <c r="D34" s="61"/>
      <c r="E34" s="61"/>
      <c r="F34" s="61"/>
      <c r="G34" s="61"/>
      <c r="H34" s="61"/>
      <c r="I34" s="61"/>
      <c r="N34" s="85"/>
    </row>
    <row r="35" spans="1:16" ht="12" customHeight="1" x14ac:dyDescent="0.3">
      <c r="A35" s="61"/>
      <c r="B35" s="61"/>
      <c r="C35" s="61"/>
      <c r="D35" s="61"/>
      <c r="E35" s="61"/>
      <c r="F35" s="61"/>
      <c r="G35" s="61"/>
      <c r="H35" s="61"/>
      <c r="I35" s="61"/>
      <c r="N35" s="85"/>
    </row>
    <row r="36" spans="1:16" ht="12" customHeight="1" x14ac:dyDescent="0.3">
      <c r="H36" s="64"/>
      <c r="I36" s="64"/>
      <c r="N36" s="85"/>
    </row>
    <row r="37" spans="1:16" ht="12" customHeight="1" x14ac:dyDescent="0.3">
      <c r="H37" s="64"/>
      <c r="I37" s="64"/>
      <c r="N37" s="63"/>
    </row>
    <row r="38" spans="1:16" ht="12" customHeight="1" x14ac:dyDescent="0.3">
      <c r="A38" s="65"/>
      <c r="B38" s="66"/>
      <c r="M38" s="67"/>
    </row>
    <row r="39" spans="1:16" s="70" customFormat="1" ht="26.25" customHeight="1" x14ac:dyDescent="0.3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68"/>
      <c r="P39" s="69"/>
    </row>
    <row r="40" spans="1:16" s="70" customFormat="1" ht="21.75" customHeight="1" x14ac:dyDescent="0.3">
      <c r="A40" s="86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68"/>
      <c r="P40" s="69"/>
    </row>
    <row r="41" spans="1:16" ht="12" customHeight="1" x14ac:dyDescent="0.3">
      <c r="N41" s="71"/>
    </row>
    <row r="43" spans="1:16" ht="12" customHeight="1" x14ac:dyDescent="0.3">
      <c r="P43" s="4"/>
    </row>
    <row r="44" spans="1:16" ht="12" customHeight="1" x14ac:dyDescent="0.3">
      <c r="C44" s="87"/>
      <c r="D44" s="87"/>
      <c r="E44" s="87"/>
      <c r="F44" s="87"/>
      <c r="G44" s="87"/>
      <c r="H44" s="73"/>
      <c r="I44" s="73"/>
      <c r="P44" s="4"/>
    </row>
    <row r="45" spans="1:16" ht="12" customHeight="1" x14ac:dyDescent="0.3">
      <c r="O45" s="5"/>
      <c r="P45" s="4"/>
    </row>
    <row r="46" spans="1:16" ht="12" customHeight="1" x14ac:dyDescent="0.3">
      <c r="H46" s="72"/>
      <c r="I46" s="72"/>
      <c r="J46" s="74"/>
      <c r="K46" s="74"/>
      <c r="L46" s="74"/>
      <c r="O46" s="5"/>
      <c r="P46" s="4"/>
    </row>
    <row r="47" spans="1:16" ht="12" customHeight="1" x14ac:dyDescent="0.3">
      <c r="H47" s="72"/>
      <c r="I47" s="72"/>
      <c r="O47" s="5"/>
      <c r="P47" s="4"/>
    </row>
    <row r="48" spans="1:16" ht="12" customHeight="1" x14ac:dyDescent="0.3">
      <c r="H48" s="72"/>
      <c r="I48" s="72"/>
      <c r="O48" s="5"/>
      <c r="P48" s="4"/>
    </row>
    <row r="49" spans="8:16" ht="12" customHeight="1" x14ac:dyDescent="0.3">
      <c r="H49" s="72"/>
      <c r="I49" s="72"/>
      <c r="O49" s="5"/>
      <c r="P49" s="4"/>
    </row>
    <row r="50" spans="8:16" ht="12" customHeight="1" x14ac:dyDescent="0.3">
      <c r="H50" s="72"/>
      <c r="I50" s="72"/>
      <c r="O50" s="5"/>
      <c r="P50" s="4"/>
    </row>
    <row r="51" spans="8:16" ht="12" customHeight="1" x14ac:dyDescent="0.3">
      <c r="H51" s="75"/>
      <c r="I51" s="75"/>
      <c r="O51" s="5"/>
      <c r="P51" s="4"/>
    </row>
    <row r="52" spans="8:16" ht="12" customHeight="1" x14ac:dyDescent="0.3">
      <c r="H52" s="72"/>
      <c r="I52" s="72"/>
      <c r="O52" s="5"/>
      <c r="P52" s="4"/>
    </row>
    <row r="53" spans="8:16" ht="12" customHeight="1" x14ac:dyDescent="0.3">
      <c r="H53" s="72"/>
      <c r="I53" s="72"/>
      <c r="O53" s="5"/>
      <c r="P53" s="4"/>
    </row>
    <row r="54" spans="8:16" ht="12" customHeight="1" x14ac:dyDescent="0.3">
      <c r="H54" s="6"/>
      <c r="I54" s="6"/>
      <c r="O54" s="5"/>
      <c r="P54" s="4"/>
    </row>
    <row r="55" spans="8:16" ht="12" customHeight="1" x14ac:dyDescent="0.3">
      <c r="H55" s="72"/>
      <c r="I55" s="72"/>
      <c r="O55" s="5"/>
      <c r="P55" s="4"/>
    </row>
    <row r="56" spans="8:16" ht="12" customHeight="1" x14ac:dyDescent="0.3">
      <c r="H56" s="76"/>
      <c r="I56" s="76"/>
      <c r="O56" s="5"/>
    </row>
    <row r="57" spans="8:16" ht="12" customHeight="1" x14ac:dyDescent="0.3">
      <c r="O57" s="5"/>
    </row>
    <row r="58" spans="8:16" ht="12" customHeight="1" x14ac:dyDescent="0.3">
      <c r="H58" s="72"/>
      <c r="I58" s="72"/>
    </row>
    <row r="59" spans="8:16" ht="12" customHeight="1" x14ac:dyDescent="0.3">
      <c r="H59" s="76"/>
      <c r="I59" s="76"/>
      <c r="M59" s="67"/>
    </row>
    <row r="60" spans="8:16" ht="12" customHeight="1" x14ac:dyDescent="0.3">
      <c r="H60" s="77"/>
      <c r="I60" s="77"/>
    </row>
    <row r="63" spans="8:16" ht="12" customHeight="1" x14ac:dyDescent="0.3">
      <c r="H63" s="77"/>
      <c r="I63" s="77"/>
    </row>
    <row r="64" spans="8:16" ht="12" customHeight="1" x14ac:dyDescent="0.3">
      <c r="H64" s="77"/>
      <c r="I64" s="77"/>
    </row>
    <row r="65" spans="8:9" ht="12" customHeight="1" x14ac:dyDescent="0.3">
      <c r="H65" s="77"/>
      <c r="I65" s="77"/>
    </row>
    <row r="66" spans="8:9" ht="12" customHeight="1" x14ac:dyDescent="0.3">
      <c r="H66" s="77"/>
      <c r="I66" s="77"/>
    </row>
    <row r="159" spans="4:4" ht="12" customHeight="1" x14ac:dyDescent="0.3">
      <c r="D159" s="4">
        <f>SUM(B157:B159)</f>
        <v>0</v>
      </c>
    </row>
  </sheetData>
  <mergeCells count="28">
    <mergeCell ref="M6:M7"/>
    <mergeCell ref="N6:N7"/>
    <mergeCell ref="A2:N2"/>
    <mergeCell ref="A3:N3"/>
    <mergeCell ref="A4:N5"/>
    <mergeCell ref="A6:A7"/>
    <mergeCell ref="B6:B7"/>
    <mergeCell ref="C6:C7"/>
    <mergeCell ref="D6:D7"/>
    <mergeCell ref="E6:E7"/>
    <mergeCell ref="F6:F7"/>
    <mergeCell ref="G6:G7"/>
    <mergeCell ref="N33:N36"/>
    <mergeCell ref="A39:N39"/>
    <mergeCell ref="A40:N40"/>
    <mergeCell ref="C44:G44"/>
    <mergeCell ref="I6:I7"/>
    <mergeCell ref="K6:K7"/>
    <mergeCell ref="L6:L7"/>
    <mergeCell ref="D24:G24"/>
    <mergeCell ref="A29:H29"/>
    <mergeCell ref="A30:H30"/>
    <mergeCell ref="A32:H32"/>
    <mergeCell ref="A33:H33"/>
    <mergeCell ref="A21:G21"/>
    <mergeCell ref="A23:H23"/>
    <mergeCell ref="H6:H7"/>
    <mergeCell ref="J6:J7"/>
  </mergeCells>
  <printOptions horizontalCentered="1"/>
  <pageMargins left="0.19685039370078741" right="0.19685039370078741" top="0.51181102362204722" bottom="0.35433070866141736" header="0.70866141732283472" footer="0.47244094488188981"/>
  <pageSetup scale="56" orientation="landscape" r:id="rId1"/>
  <ignoredErrors>
    <ignoredError sqref="A9:C11 A13:B14 A16:E20 A22:C22 A24:G28 A12 A15 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SEGUIMIENTO PPTAL</vt:lpstr>
      <vt:lpstr>'SEGUIMIENTO PPTAL'!Área_de_impresión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Medina Saenz</dc:creator>
  <cp:lastModifiedBy>Ana Margarita Araujo Ariza</cp:lastModifiedBy>
  <dcterms:created xsi:type="dcterms:W3CDTF">2024-04-15T14:46:16Z</dcterms:created>
  <dcterms:modified xsi:type="dcterms:W3CDTF">2024-04-16T16:19:09Z</dcterms:modified>
</cp:coreProperties>
</file>