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iancolombia-my.sharepoint.com/personal/mrizoa_dian_gov_co/Documents/Oficina/COMISIÓN TERCERA DE CÁMARA/1284/"/>
    </mc:Choice>
  </mc:AlternateContent>
  <xr:revisionPtr revIDLastSave="3" documentId="8_{FAC3660B-95A4-46D8-BB01-65B8DC0D7219}" xr6:coauthVersionLast="47" xr6:coauthVersionMax="47" xr10:uidLastSave="{3D63BF59-1798-4B4E-B12F-06F5EB0B5CEA}"/>
  <bookViews>
    <workbookView xWindow="-120" yWindow="-120" windowWidth="20730" windowHeight="11160" tabRatio="884" firstSheet="2" activeTab="7" xr2:uid="{624C4A03-5568-45FD-B689-B2AE0280030D}"/>
  </bookViews>
  <sheets>
    <sheet name="Pregunta 1" sheetId="2" r:id="rId1"/>
    <sheet name="Pregunta 2 Recaudo Bruto" sheetId="1" r:id="rId2"/>
    <sheet name="Pregunta 2 Recaudo Neto" sheetId="3" r:id="rId3"/>
    <sheet name="Pregunta 5 Renta" sheetId="10" r:id="rId4"/>
    <sheet name="Pregunta 5 IVA" sheetId="6" r:id="rId5"/>
    <sheet name="Pregunta 5 Consumo" sheetId="7" r:id="rId6"/>
    <sheet name="Pregunta 5 Retención" sheetId="8" r:id="rId7"/>
    <sheet name="Pregunta 5 Externos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0" l="1"/>
  <c r="E8" i="10"/>
  <c r="E9" i="10"/>
  <c r="E10" i="10"/>
  <c r="E11" i="10"/>
  <c r="E12" i="10"/>
  <c r="E13" i="10"/>
  <c r="E14" i="10"/>
  <c r="E15" i="10"/>
  <c r="E16" i="10"/>
  <c r="E17" i="10"/>
  <c r="E18" i="10"/>
  <c r="E6" i="10"/>
  <c r="D19" i="10" l="1"/>
  <c r="C19" i="10"/>
  <c r="I6" i="8"/>
  <c r="J6" i="8"/>
  <c r="K6" i="8"/>
  <c r="I7" i="8"/>
  <c r="J7" i="8"/>
  <c r="K7" i="8"/>
  <c r="I8" i="8"/>
  <c r="J8" i="8"/>
  <c r="K8" i="8"/>
  <c r="I9" i="8"/>
  <c r="J9" i="8"/>
  <c r="K9" i="8"/>
  <c r="I10" i="8"/>
  <c r="J10" i="8"/>
  <c r="K10" i="8"/>
  <c r="I11" i="8"/>
  <c r="J11" i="8"/>
  <c r="K11" i="8"/>
  <c r="I12" i="8"/>
  <c r="J12" i="8"/>
  <c r="K12" i="8"/>
  <c r="I13" i="8"/>
  <c r="J13" i="8"/>
  <c r="I14" i="8"/>
  <c r="J14" i="8"/>
  <c r="K14" i="8"/>
  <c r="I15" i="8"/>
  <c r="J15" i="8"/>
  <c r="I16" i="8"/>
  <c r="J16" i="8"/>
  <c r="K16" i="8"/>
  <c r="J5" i="8"/>
  <c r="H18" i="8"/>
  <c r="G18" i="8"/>
  <c r="F18" i="8"/>
  <c r="E18" i="8"/>
  <c r="D18" i="8"/>
  <c r="C18" i="8"/>
  <c r="L10" i="8" s="1"/>
  <c r="P6" i="8"/>
  <c r="P7" i="8"/>
  <c r="P8" i="8"/>
  <c r="P9" i="8"/>
  <c r="P10" i="8"/>
  <c r="P11" i="8"/>
  <c r="P12" i="8"/>
  <c r="P13" i="8"/>
  <c r="P14" i="8"/>
  <c r="P15" i="8"/>
  <c r="P16" i="8"/>
  <c r="P17" i="8"/>
  <c r="P5" i="8"/>
  <c r="O6" i="8"/>
  <c r="O7" i="8"/>
  <c r="O8" i="8"/>
  <c r="O9" i="8"/>
  <c r="O10" i="8"/>
  <c r="O11" i="8"/>
  <c r="O12" i="8"/>
  <c r="O13" i="8"/>
  <c r="O14" i="8"/>
  <c r="O15" i="8"/>
  <c r="O16" i="8"/>
  <c r="O17" i="8"/>
  <c r="O5" i="8"/>
  <c r="N6" i="8"/>
  <c r="N7" i="8"/>
  <c r="N8" i="8"/>
  <c r="N9" i="8"/>
  <c r="N10" i="8"/>
  <c r="N11" i="8"/>
  <c r="N12" i="8"/>
  <c r="N13" i="8"/>
  <c r="N14" i="8"/>
  <c r="N15" i="8"/>
  <c r="N16" i="8"/>
  <c r="N17" i="8"/>
  <c r="N5" i="8"/>
  <c r="M6" i="8"/>
  <c r="M7" i="8"/>
  <c r="M8" i="8"/>
  <c r="M9" i="8"/>
  <c r="M10" i="8"/>
  <c r="M11" i="8"/>
  <c r="M12" i="8"/>
  <c r="M13" i="8"/>
  <c r="M14" i="8"/>
  <c r="M15" i="8"/>
  <c r="M16" i="8"/>
  <c r="M17" i="8"/>
  <c r="M5" i="8"/>
  <c r="L7" i="8"/>
  <c r="L8" i="8"/>
  <c r="L9" i="8"/>
  <c r="L11" i="8"/>
  <c r="L12" i="8"/>
  <c r="L13" i="8"/>
  <c r="L14" i="8"/>
  <c r="L15" i="8"/>
  <c r="L16" i="8"/>
  <c r="L17" i="8"/>
  <c r="L5" i="8"/>
  <c r="D19" i="9"/>
  <c r="C19" i="9"/>
  <c r="F12" i="9" s="1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6" i="7"/>
  <c r="D19" i="7"/>
  <c r="C19" i="7"/>
  <c r="F15" i="7" s="1"/>
  <c r="F13" i="6"/>
  <c r="E11" i="6"/>
  <c r="E6" i="6"/>
  <c r="D19" i="6"/>
  <c r="E19" i="6" s="1"/>
  <c r="C19" i="6"/>
  <c r="E18" i="7"/>
  <c r="E19" i="10" l="1"/>
  <c r="E19" i="7"/>
  <c r="L6" i="8"/>
  <c r="P18" i="8"/>
  <c r="O18" i="8"/>
  <c r="N18" i="8"/>
  <c r="M18" i="8"/>
  <c r="E19" i="9"/>
  <c r="G11" i="9"/>
  <c r="F15" i="9"/>
  <c r="G15" i="9"/>
  <c r="G8" i="9"/>
  <c r="G12" i="9"/>
  <c r="G9" i="9"/>
  <c r="G6" i="9"/>
  <c r="G17" i="9"/>
  <c r="F7" i="9"/>
  <c r="G7" i="9"/>
  <c r="G16" i="9"/>
  <c r="G13" i="9"/>
  <c r="G10" i="9"/>
  <c r="G14" i="9"/>
  <c r="F10" i="9"/>
  <c r="F18" i="9"/>
  <c r="F13" i="9"/>
  <c r="G18" i="9"/>
  <c r="F11" i="9"/>
  <c r="F8" i="9"/>
  <c r="F6" i="9"/>
  <c r="F14" i="9"/>
  <c r="F9" i="9"/>
  <c r="F17" i="9"/>
  <c r="F16" i="9"/>
  <c r="F11" i="10"/>
  <c r="F16" i="10"/>
  <c r="F8" i="10"/>
  <c r="F18" i="10"/>
  <c r="F10" i="10"/>
  <c r="F12" i="10"/>
  <c r="F17" i="10"/>
  <c r="F9" i="10"/>
  <c r="G6" i="10"/>
  <c r="F6" i="10"/>
  <c r="F14" i="10"/>
  <c r="G16" i="10"/>
  <c r="F7" i="7"/>
  <c r="F8" i="7"/>
  <c r="F9" i="7"/>
  <c r="F10" i="7"/>
  <c r="F11" i="7"/>
  <c r="F12" i="7"/>
  <c r="F13" i="7"/>
  <c r="F14" i="7"/>
  <c r="F16" i="7"/>
  <c r="F17" i="7"/>
  <c r="F18" i="7"/>
  <c r="F6" i="7"/>
  <c r="F7" i="6"/>
  <c r="G7" i="6"/>
  <c r="F8" i="6"/>
  <c r="G8" i="6"/>
  <c r="F9" i="6"/>
  <c r="G9" i="6"/>
  <c r="F10" i="6"/>
  <c r="G10" i="6"/>
  <c r="F11" i="6"/>
  <c r="G11" i="6"/>
  <c r="F12" i="6"/>
  <c r="G12" i="6"/>
  <c r="G13" i="6"/>
  <c r="F14" i="6"/>
  <c r="G14" i="6"/>
  <c r="F15" i="6"/>
  <c r="G15" i="6"/>
  <c r="F16" i="6"/>
  <c r="G16" i="6"/>
  <c r="F17" i="6"/>
  <c r="G17" i="6"/>
  <c r="F18" i="6"/>
  <c r="G18" i="6"/>
  <c r="G6" i="6"/>
  <c r="F6" i="6"/>
  <c r="J18" i="8"/>
  <c r="I18" i="8"/>
  <c r="K17" i="8"/>
  <c r="J17" i="8"/>
  <c r="I17" i="8"/>
  <c r="I5" i="8"/>
  <c r="E17" i="7"/>
  <c r="E16" i="7"/>
  <c r="E15" i="7"/>
  <c r="E14" i="7"/>
  <c r="E13" i="7"/>
  <c r="E12" i="7"/>
  <c r="E11" i="7"/>
  <c r="E10" i="7"/>
  <c r="E9" i="7"/>
  <c r="E8" i="7"/>
  <c r="E7" i="7"/>
  <c r="E18" i="6"/>
  <c r="E17" i="6"/>
  <c r="E16" i="6"/>
  <c r="E15" i="6"/>
  <c r="E14" i="6"/>
  <c r="E13" i="6"/>
  <c r="E12" i="6"/>
  <c r="E10" i="6"/>
  <c r="E9" i="6"/>
  <c r="E8" i="6"/>
  <c r="E7" i="6"/>
  <c r="Q12" i="8" l="1"/>
  <c r="Q13" i="8"/>
  <c r="Q8" i="8"/>
  <c r="Q16" i="8"/>
  <c r="Q5" i="8"/>
  <c r="Q11" i="8"/>
  <c r="Q6" i="8"/>
  <c r="Q14" i="8"/>
  <c r="Q7" i="8"/>
  <c r="Q15" i="8"/>
  <c r="Q9" i="8"/>
  <c r="Q17" i="8"/>
  <c r="Q10" i="8"/>
  <c r="L18" i="8"/>
  <c r="F19" i="9"/>
  <c r="G19" i="9"/>
  <c r="F19" i="7"/>
  <c r="F19" i="6"/>
  <c r="F15" i="10"/>
  <c r="F13" i="10"/>
  <c r="F7" i="10"/>
  <c r="G8" i="10"/>
  <c r="G7" i="10"/>
  <c r="G17" i="10"/>
  <c r="G15" i="10"/>
  <c r="G18" i="10"/>
  <c r="G10" i="10"/>
  <c r="G13" i="10"/>
  <c r="G9" i="10"/>
  <c r="G11" i="10"/>
  <c r="G14" i="10"/>
  <c r="G12" i="10"/>
  <c r="K18" i="8"/>
  <c r="G15" i="7"/>
  <c r="G8" i="7"/>
  <c r="G12" i="7"/>
  <c r="G16" i="7"/>
  <c r="G11" i="7"/>
  <c r="G9" i="7"/>
  <c r="G13" i="7"/>
  <c r="G17" i="7"/>
  <c r="G7" i="7"/>
  <c r="G6" i="7"/>
  <c r="G10" i="7"/>
  <c r="G14" i="7"/>
  <c r="G18" i="7"/>
  <c r="G19" i="6"/>
  <c r="F19" i="10" l="1"/>
  <c r="Q18" i="8"/>
  <c r="G19" i="10"/>
  <c r="G19" i="7"/>
  <c r="C51" i="2" l="1"/>
  <c r="B51" i="2"/>
  <c r="D50" i="2"/>
  <c r="D49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51" i="2" l="1"/>
  <c r="D23" i="3" l="1"/>
  <c r="D16" i="3"/>
  <c r="D15" i="3"/>
  <c r="D14" i="3"/>
  <c r="D13" i="3"/>
  <c r="D12" i="3"/>
  <c r="D11" i="3"/>
  <c r="D10" i="3"/>
  <c r="D9" i="3"/>
  <c r="D8" i="3"/>
  <c r="D7" i="3"/>
  <c r="D6" i="3"/>
  <c r="P23" i="3"/>
  <c r="P18" i="3"/>
  <c r="P17" i="3"/>
  <c r="P14" i="3"/>
  <c r="P13" i="3"/>
  <c r="P12" i="3"/>
  <c r="P10" i="3"/>
  <c r="P9" i="3"/>
  <c r="P8" i="3"/>
  <c r="P7" i="3"/>
  <c r="P6" i="3"/>
  <c r="S23" i="3"/>
  <c r="S20" i="3"/>
  <c r="S19" i="3"/>
  <c r="S18" i="3"/>
  <c r="S17" i="3"/>
  <c r="S14" i="3"/>
  <c r="S13" i="3"/>
  <c r="S12" i="3"/>
  <c r="S11" i="3"/>
  <c r="S10" i="3"/>
  <c r="S9" i="3"/>
  <c r="S8" i="3"/>
  <c r="S7" i="3"/>
  <c r="S6" i="3"/>
  <c r="V23" i="3"/>
  <c r="V22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AE23" i="3"/>
  <c r="AE22" i="3"/>
  <c r="AE20" i="3"/>
  <c r="AE19" i="3"/>
  <c r="AE18" i="3"/>
  <c r="AE17" i="3"/>
  <c r="AE16" i="3"/>
  <c r="AE15" i="3"/>
  <c r="AE14" i="3"/>
  <c r="AE13" i="3"/>
  <c r="AE12" i="3"/>
  <c r="AE11" i="3"/>
  <c r="AE10" i="3"/>
  <c r="AE9" i="3"/>
  <c r="AE8" i="3"/>
  <c r="AE7" i="3"/>
  <c r="AE6" i="3"/>
  <c r="AB23" i="3"/>
  <c r="AB22" i="3"/>
  <c r="AB19" i="3"/>
  <c r="AB18" i="3"/>
  <c r="AB17" i="3"/>
  <c r="AB14" i="3"/>
  <c r="AB13" i="3"/>
  <c r="AB12" i="3"/>
  <c r="AB10" i="3"/>
  <c r="AB9" i="3"/>
  <c r="AB8" i="3"/>
  <c r="AB7" i="3"/>
  <c r="AB6" i="3"/>
  <c r="Y23" i="3"/>
  <c r="Y22" i="3"/>
  <c r="Y18" i="3"/>
  <c r="Y17" i="3"/>
  <c r="Y14" i="3"/>
  <c r="Y13" i="3"/>
  <c r="Y12" i="3"/>
  <c r="Y11" i="3"/>
  <c r="Y10" i="3"/>
  <c r="Y9" i="3"/>
  <c r="Y8" i="3"/>
  <c r="Y7" i="3"/>
  <c r="Y6" i="3"/>
  <c r="C24" i="2" l="1"/>
  <c r="D23" i="2"/>
  <c r="D22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1"/>
  <c r="G5" i="1"/>
  <c r="M5" i="1"/>
  <c r="AE22" i="1"/>
  <c r="AE21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B22" i="1"/>
  <c r="AB21" i="1"/>
  <c r="AB18" i="1"/>
  <c r="AB17" i="1"/>
  <c r="AB16" i="1"/>
  <c r="AB13" i="1"/>
  <c r="AB12" i="1"/>
  <c r="AB11" i="1"/>
  <c r="AB9" i="1"/>
  <c r="AB8" i="1"/>
  <c r="AB7" i="1"/>
  <c r="AB6" i="1"/>
  <c r="AB5" i="1"/>
  <c r="Y22" i="1"/>
  <c r="Y21" i="1"/>
  <c r="Y17" i="1"/>
  <c r="Y16" i="1"/>
  <c r="Y13" i="1"/>
  <c r="Y12" i="1"/>
  <c r="Y11" i="1"/>
  <c r="Y10" i="1"/>
  <c r="Y9" i="1"/>
  <c r="Y8" i="1"/>
  <c r="Y7" i="1"/>
  <c r="Y6" i="1"/>
  <c r="Y5" i="1"/>
  <c r="V22" i="1"/>
  <c r="V21" i="1"/>
  <c r="V18" i="1"/>
  <c r="V17" i="1"/>
  <c r="V13" i="1"/>
  <c r="V12" i="1"/>
  <c r="V11" i="1"/>
  <c r="V10" i="1"/>
  <c r="V9" i="1"/>
  <c r="V8" i="1"/>
  <c r="V7" i="1"/>
  <c r="V6" i="1"/>
  <c r="V5" i="1"/>
  <c r="S22" i="1"/>
  <c r="S19" i="1"/>
  <c r="S18" i="1"/>
  <c r="S17" i="1"/>
  <c r="S16" i="1"/>
  <c r="S13" i="1"/>
  <c r="S12" i="1"/>
  <c r="S11" i="1"/>
  <c r="S10" i="1"/>
  <c r="S9" i="1"/>
  <c r="S8" i="1"/>
  <c r="S7" i="1"/>
  <c r="S6" i="1"/>
  <c r="S5" i="1"/>
  <c r="P22" i="1"/>
  <c r="P17" i="1"/>
  <c r="P16" i="1"/>
  <c r="P13" i="1"/>
  <c r="P12" i="1"/>
  <c r="P11" i="1"/>
  <c r="P9" i="1"/>
  <c r="P8" i="1"/>
  <c r="P7" i="1"/>
  <c r="P6" i="1"/>
  <c r="P5" i="1"/>
  <c r="M22" i="1"/>
  <c r="M17" i="1"/>
  <c r="M16" i="1"/>
  <c r="M15" i="1"/>
  <c r="M14" i="1"/>
  <c r="M13" i="1"/>
  <c r="M12" i="1"/>
  <c r="M11" i="1"/>
  <c r="M9" i="1"/>
  <c r="M8" i="1"/>
  <c r="M7" i="1"/>
  <c r="M6" i="1"/>
  <c r="J16" i="1"/>
  <c r="J15" i="1"/>
  <c r="J14" i="1"/>
  <c r="J13" i="1"/>
  <c r="J12" i="1"/>
  <c r="J11" i="1"/>
  <c r="J9" i="1"/>
  <c r="J8" i="1"/>
  <c r="J7" i="1"/>
  <c r="J6" i="1"/>
  <c r="J5" i="1"/>
  <c r="G16" i="1"/>
  <c r="G15" i="1"/>
  <c r="G14" i="1"/>
  <c r="G13" i="1"/>
  <c r="G12" i="1"/>
  <c r="G11" i="1"/>
  <c r="G9" i="1"/>
  <c r="G8" i="1"/>
  <c r="G7" i="1"/>
  <c r="G6" i="1"/>
  <c r="D6" i="1"/>
  <c r="D7" i="1"/>
  <c r="D8" i="1"/>
  <c r="D9" i="1"/>
  <c r="D10" i="1"/>
  <c r="D11" i="1"/>
  <c r="D12" i="1"/>
  <c r="D13" i="1"/>
  <c r="D14" i="1"/>
  <c r="D15" i="1"/>
  <c r="D22" i="1"/>
  <c r="G22" i="1"/>
  <c r="J22" i="1"/>
  <c r="M23" i="3"/>
  <c r="M18" i="3"/>
  <c r="M17" i="3"/>
  <c r="M16" i="3"/>
  <c r="M15" i="3"/>
  <c r="M14" i="3"/>
  <c r="M13" i="3"/>
  <c r="M12" i="3"/>
  <c r="M10" i="3"/>
  <c r="M9" i="3"/>
  <c r="M8" i="3"/>
  <c r="M7" i="3"/>
  <c r="M6" i="3"/>
  <c r="J23" i="3"/>
  <c r="J17" i="3"/>
  <c r="J16" i="3"/>
  <c r="J15" i="3"/>
  <c r="J14" i="3"/>
  <c r="J13" i="3"/>
  <c r="J12" i="3"/>
  <c r="J10" i="3"/>
  <c r="J9" i="3"/>
  <c r="J8" i="3"/>
  <c r="J7" i="3"/>
  <c r="J6" i="3"/>
  <c r="G23" i="3"/>
  <c r="G17" i="3"/>
  <c r="G16" i="3"/>
  <c r="G15" i="3"/>
  <c r="G14" i="3"/>
  <c r="G13" i="3"/>
  <c r="G12" i="3"/>
  <c r="G10" i="3"/>
  <c r="G9" i="3"/>
  <c r="G8" i="3"/>
  <c r="G7" i="3"/>
  <c r="G6" i="3"/>
  <c r="D24" i="2" l="1"/>
</calcChain>
</file>

<file path=xl/sharedStrings.xml><?xml version="1.0" encoding="utf-8"?>
<sst xmlns="http://schemas.openxmlformats.org/spreadsheetml/2006/main" count="291" uniqueCount="73">
  <si>
    <t>Valores en millones de $</t>
  </si>
  <si>
    <t>Concepto</t>
  </si>
  <si>
    <t>Renta</t>
  </si>
  <si>
    <t>Ventas</t>
  </si>
  <si>
    <t>Retención Renta</t>
  </si>
  <si>
    <t>Retención Ventas</t>
  </si>
  <si>
    <t>Retención Timbre</t>
  </si>
  <si>
    <t>Patrimonio</t>
  </si>
  <si>
    <t>GMF</t>
  </si>
  <si>
    <t>Consumo</t>
  </si>
  <si>
    <t>Gasolina y ACPM</t>
  </si>
  <si>
    <t>Retención CREE</t>
  </si>
  <si>
    <t>Declaración CREE</t>
  </si>
  <si>
    <t>Riqueza</t>
  </si>
  <si>
    <t>Carbono</t>
  </si>
  <si>
    <t>Normalización</t>
  </si>
  <si>
    <t>Ret. Consumo Bs Inmuebles</t>
  </si>
  <si>
    <t>Ret. Impuesto Solidario por Covid 19</t>
  </si>
  <si>
    <t>Simple</t>
  </si>
  <si>
    <t>Aduanas</t>
  </si>
  <si>
    <t>Total</t>
  </si>
  <si>
    <t>,</t>
  </si>
  <si>
    <t>Recaudo</t>
  </si>
  <si>
    <t>Meta</t>
  </si>
  <si>
    <t>Cumplimiento</t>
  </si>
  <si>
    <t>RECAUDO NETO Vs. META 2014 A 2023</t>
  </si>
  <si>
    <r>
      <t xml:space="preserve">Año gravable 2021 - 2022 </t>
    </r>
    <r>
      <rPr>
        <b/>
        <i/>
        <sz val="9"/>
        <color theme="1"/>
        <rFont val="Calibri"/>
        <family val="2"/>
        <scheme val="minor"/>
      </rPr>
      <t>(Millones de pesos corrientes)</t>
    </r>
  </si>
  <si>
    <t>Código</t>
  </si>
  <si>
    <t>Sector Económico</t>
  </si>
  <si>
    <t>Impuesto a cargo</t>
  </si>
  <si>
    <t>No Clasificado</t>
  </si>
  <si>
    <t>Agricultura, ganadería, caza, silvicultura y pesca</t>
  </si>
  <si>
    <t>Minería</t>
  </si>
  <si>
    <t>Manufactura</t>
  </si>
  <si>
    <t>Electricidad, gas, vapor y agua</t>
  </si>
  <si>
    <t>Construccion</t>
  </si>
  <si>
    <t>Actividades financieras, inmobiliarias y de seguros</t>
  </si>
  <si>
    <t>Otras actividades de servicios</t>
  </si>
  <si>
    <t>Actividades exclusivas de las personas naturales</t>
  </si>
  <si>
    <t>Comercio al por mayor y al por menor, transporte y almacenamiento, actividades de alojamiento y de servicio de comidas</t>
  </si>
  <si>
    <t>Información y comunicaciones</t>
  </si>
  <si>
    <t>Actividades profesionales, científicas, técnicas y de servicios administrativos y de apoyo</t>
  </si>
  <si>
    <t>Actividades de la administración pública y defensa, de enseñanza, actividades de atención de la salud y de asistencia social</t>
  </si>
  <si>
    <t>Pr: preliminar, puede contener inconsistencias en el diligenciamiento de las declaraciones privadas.</t>
  </si>
  <si>
    <t>Recaudo Bruto Vs. Meta 2014 A 2023</t>
  </si>
  <si>
    <r>
      <t xml:space="preserve">Año 2014 - 2023 </t>
    </r>
    <r>
      <rPr>
        <b/>
        <i/>
        <sz val="9"/>
        <color theme="1"/>
        <rFont val="Calibri"/>
        <family val="2"/>
        <scheme val="minor"/>
      </rPr>
      <t>(Millones de pesos corrientes)</t>
    </r>
  </si>
  <si>
    <t>Recaudo Neto Vs. Meta</t>
  </si>
  <si>
    <t>Fuente: Dian, Subdirección de Recaudo, declaraciones presentadas F210 y F110, base radar, consulta del 28/02/2024.</t>
  </si>
  <si>
    <r>
      <t xml:space="preserve">Año gravable 2022 - 2023 </t>
    </r>
    <r>
      <rPr>
        <b/>
        <i/>
        <sz val="9"/>
        <color theme="1"/>
        <rFont val="Calibri"/>
        <family val="2"/>
        <scheme val="minor"/>
      </rPr>
      <t>(Millones de pesos corrientes)</t>
    </r>
  </si>
  <si>
    <t>Variación nominal 2023 / 2022</t>
  </si>
  <si>
    <t>Renta y Complementarios</t>
  </si>
  <si>
    <t xml:space="preserve">IVA </t>
  </si>
  <si>
    <t>Impuesto Timbre</t>
  </si>
  <si>
    <t xml:space="preserve">Participación sectorial año gravable </t>
  </si>
  <si>
    <t>Recaudo Bruto de Renta y complementarios</t>
  </si>
  <si>
    <t>Agregado recaudo bruto impuesto de renta y complementarios por sector económico</t>
  </si>
  <si>
    <t>Agregado Recaudo Bruto impuesto a las ventas por sector económico</t>
  </si>
  <si>
    <t>Contribución sectorial año</t>
  </si>
  <si>
    <t>Recaudo bruto impuesto a las ventas</t>
  </si>
  <si>
    <t>Fuente: Dian, Subdirección de Recaudo, declaraciones presentadas F300 y recibos de pago F490, base radar, consulta del 28/02/2024.</t>
  </si>
  <si>
    <t>Fuente: Dian, Subdirección de Recaudo, declaraciones presentadas F310 y recibos de pago F490, base radar, consulta del 28/02/2024.</t>
  </si>
  <si>
    <t>Agregado Recaudo Bruto impuesto Nacional al consumo por sector económico</t>
  </si>
  <si>
    <t>Agregado Recaudo Bruto Impuestos Externos por sector económico</t>
  </si>
  <si>
    <t>Fuente: Dian, Subdirección de Recaudo, declaraciones presentadas F500 y recibos de pago F690, base radar, consulta del 28/02/2024.</t>
  </si>
  <si>
    <t>Participación 2022</t>
  </si>
  <si>
    <t>Recaudo Bruto Vs. Meta</t>
  </si>
  <si>
    <t>Fuente: Dian, Subdirección de Recaudo, declaraciones presentadas F350 y recibos de pago F490, base radar, consulta del 27/02/2024.</t>
  </si>
  <si>
    <t>Agregado Recaudo Bruto retenciones en la fuente por sector económico</t>
  </si>
  <si>
    <t>Fuente: Formato 1188_Servicios Informaticos DIAN, oficio del MHCP 2-204-007331 del 19 de febrero del 2024</t>
  </si>
  <si>
    <t>Fuente: Formato 1188_Servicios Informaticos DIAN, oficio del MHCP 2-204-007331 del 19 de febrero del 2024. Actas del Comité de Incentivos</t>
  </si>
  <si>
    <t>Ajuste meta Año 2023: 19-02-2024 (-$7.956.077</t>
  </si>
  <si>
    <t xml:space="preserve">Fuente: Formato 1188_Servicios Informaticos DIAN, oficio del MHCP 2-204-007331 del 19 de febrero del 2024 </t>
  </si>
  <si>
    <r>
      <t xml:space="preserve">Año 2023 </t>
    </r>
    <r>
      <rPr>
        <b/>
        <i/>
        <sz val="9"/>
        <color theme="1"/>
        <rFont val="Calibri"/>
        <family val="2"/>
        <scheme val="minor"/>
      </rPr>
      <t>(Millones de pesos corrientes)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</si>
</sst>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9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 * #,##0.00_ ;_ * \-#,##0.00_ ;_ * &quot;-&quot;??_ ;_ @_ "/>
    <numFmt numFmtId="167" formatCode="_-* #,##0.00\ [$€]_-;\-* #,##0.00\ [$€]_-;_-* &quot;-&quot;??\ [$€]_-;_-@_-"/>
    <numFmt numFmtId="168" formatCode="\$#,##0.00\ ;\(\$#,##0.00\)"/>
    <numFmt numFmtId="169" formatCode="_-* #,##0.00\ _P_t_a_-;\-* #,##0.00\ _P_t_a_-;_-* &quot;-&quot;??\ _P_t_a_-;_-@_-"/>
    <numFmt numFmtId="170" formatCode="0.00000%"/>
    <numFmt numFmtId="171" formatCode="_-* #,##0\ _P_t_s_-;\-* #,##0\ _P_t_s_-;_-* &quot;-&quot;\ _P_t_s_-;_-@_-"/>
    <numFmt numFmtId="172" formatCode="_(* #,##0.00000_);_(* \(#,##0.00000\);_(* &quot;-&quot;??_);_(@_)"/>
    <numFmt numFmtId="173" formatCode="_-* #,##0\ &quot;Pts&quot;_-;\-* #,##0\ &quot;Pts&quot;_-;_-* &quot;-&quot;\ &quot;Pts&quot;_-;_-@_-"/>
    <numFmt numFmtId="174" formatCode="d/m/yy\ h:mm\ \a\.m\./\p\.m\."/>
    <numFmt numFmtId="175" formatCode="_-* #,##0.0000\ _P_t_s_-;\-* #,##0.0000\ _P_t_s_-;_-* &quot;-&quot;\ _P_t_s_-;_-@_-"/>
    <numFmt numFmtId="176" formatCode="#,##0.000;\-#,##0.000"/>
    <numFmt numFmtId="177" formatCode="_-* #,##0.000\ _P_t_s_-;\-* #,##0.000\ _P_t_s_-;_-* &quot;-&quot;\ _P_t_s_-;_-@_-"/>
    <numFmt numFmtId="178" formatCode="_([$€]* #,##0.00_);_([$€]* \(#,##0.00\);_([$€]* &quot;-&quot;??_);_(@_)"/>
    <numFmt numFmtId="179" formatCode="[$-240A]General"/>
    <numFmt numFmtId="180" formatCode="d&quot; de &quot;mmm&quot; de &quot;yy"/>
    <numFmt numFmtId="181" formatCode="[$$-240A]#,##0.00;[Red]&quot;(&quot;[$$-240A]#,##0.00&quot;)&quot;"/>
    <numFmt numFmtId="182" formatCode="_ &quot;$&quot;* #,##0.00_ ;_ &quot;$&quot;* \-#,##0.00_ ;_ &quot;$&quot;* &quot;-&quot;??_ ;_ @_ "/>
    <numFmt numFmtId="183" formatCode="_-* #,##0.00\ _€_-;\-* #,##0.00\ _€_-;_-* &quot;-&quot;??\ _€_-;_-@_-"/>
    <numFmt numFmtId="184" formatCode="&quot;$&quot;\ #,##0.00_);[Red]\(&quot;$&quot;\ #,##0.00\)"/>
    <numFmt numFmtId="185" formatCode="&quot; $&quot;#,##0.00\ ;&quot; $-&quot;#,##0.00\ ;&quot; $-&quot;#\ ;@\ "/>
    <numFmt numFmtId="186" formatCode="#,##0.00\ ;&quot; (&quot;#,##0.00\);\-#\ ;@\ "/>
    <numFmt numFmtId="187" formatCode="_(* #,##0.00_);_(* \(#,##0.00\);_(* \-??_);_(@_)"/>
    <numFmt numFmtId="188" formatCode="_ \$* #,##0.00_ ;_ \$* \-#,##0.00_ ;_ \$* \-??_ ;_ @_ "/>
    <numFmt numFmtId="189" formatCode="0.0%"/>
    <numFmt numFmtId="190" formatCode="_-* #,##0_-;\-* #,##0_-;_-* &quot;-&quot;??_-;_-@_-"/>
  </numFmts>
  <fonts count="85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color indexed="24"/>
      <name val="Modern"/>
      <family val="3"/>
      <charset val="255"/>
    </font>
    <font>
      <b/>
      <sz val="18"/>
      <color indexed="24"/>
      <name val="Modern"/>
      <family val="3"/>
      <charset val="255"/>
    </font>
    <font>
      <b/>
      <sz val="12"/>
      <color indexed="24"/>
      <name val="Modern"/>
      <family val="3"/>
      <charset val="255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"/>
      <color indexed="8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name val="MS Sans Serif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 Narrow"/>
      <family val="2"/>
    </font>
    <font>
      <sz val="10"/>
      <name val="Calibri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rgb="FF000000"/>
      <name val="Arial1"/>
    </font>
    <font>
      <sz val="11"/>
      <color rgb="FF9C6500"/>
      <name val="Calibri"/>
      <family val="2"/>
      <scheme val="minor"/>
    </font>
    <font>
      <sz val="11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indexed="57"/>
      <name val="Calibri"/>
      <family val="2"/>
    </font>
    <font>
      <b/>
      <sz val="11"/>
      <color indexed="57"/>
      <name val="Calibri"/>
      <family val="2"/>
    </font>
    <font>
      <b/>
      <i/>
      <sz val="16"/>
      <color indexed="8"/>
      <name val="Arial"/>
      <family val="2"/>
    </font>
    <font>
      <sz val="10"/>
      <color indexed="8"/>
      <name val="Arial1"/>
    </font>
    <font>
      <sz val="11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3"/>
      <color indexed="57"/>
      <name val="Calibri"/>
      <family val="2"/>
    </font>
    <font>
      <b/>
      <sz val="18"/>
      <color indexed="57"/>
      <name val="Cambria"/>
      <family val="2"/>
    </font>
    <font>
      <sz val="10"/>
      <name val="Arial"/>
      <family val="2"/>
      <charset val="1"/>
    </font>
    <font>
      <sz val="10"/>
      <name val="Century Gothic"/>
      <family val="2"/>
      <charset val="1"/>
    </font>
    <font>
      <sz val="11"/>
      <color rgb="FF000000"/>
      <name val="Calibri"/>
      <family val="2"/>
      <charset val="1"/>
    </font>
    <font>
      <sz val="10"/>
      <color theme="1"/>
      <name val="Tahoma"/>
      <family val="2"/>
    </font>
    <font>
      <sz val="11"/>
      <color indexed="8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i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9" tint="-0.249977111117893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7"/>
      <color theme="1"/>
      <name val="Calibri"/>
      <family val="2"/>
    </font>
    <font>
      <b/>
      <sz val="8"/>
      <color rgb="FF000000"/>
      <name val="Calibri"/>
      <family val="2"/>
    </font>
    <font>
      <b/>
      <sz val="9"/>
      <color theme="9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theme="1"/>
      <name val="Tahoma"/>
      <family val="2"/>
    </font>
    <font>
      <sz val="7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36"/>
      </patternFill>
    </fill>
    <fill>
      <patternFill patternType="solid">
        <fgColor indexed="57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/>
      <right/>
      <top/>
      <bottom style="thick">
        <color indexed="50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13"/>
      </bottom>
      <diagonal/>
    </border>
    <border>
      <left/>
      <right/>
      <top style="thin">
        <color indexed="50"/>
      </top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1">
    <xf numFmtId="0" fontId="0" fillId="0" borderId="0"/>
    <xf numFmtId="9" fontId="6" fillId="0" borderId="0" applyFont="0" applyFill="0" applyBorder="0" applyAlignment="0" applyProtection="0"/>
    <xf numFmtId="0" fontId="23" fillId="0" borderId="0"/>
    <xf numFmtId="0" fontId="27" fillId="35" borderId="0" applyNumberFormat="0" applyBorder="0" applyAlignment="0" applyProtection="0"/>
    <xf numFmtId="0" fontId="7" fillId="11" borderId="0" applyNumberFormat="0" applyBorder="0" applyAlignment="0" applyProtection="0"/>
    <xf numFmtId="0" fontId="27" fillId="37" borderId="0" applyNumberFormat="0" applyBorder="0" applyAlignment="0" applyProtection="0"/>
    <xf numFmtId="0" fontId="7" fillId="15" borderId="0" applyNumberFormat="0" applyBorder="0" applyAlignment="0" applyProtection="0"/>
    <xf numFmtId="0" fontId="27" fillId="38" borderId="0" applyNumberFormat="0" applyBorder="0" applyAlignment="0" applyProtection="0"/>
    <xf numFmtId="0" fontId="7" fillId="19" borderId="0" applyNumberFormat="0" applyBorder="0" applyAlignment="0" applyProtection="0"/>
    <xf numFmtId="0" fontId="27" fillId="40" borderId="0" applyNumberFormat="0" applyBorder="0" applyAlignment="0" applyProtection="0"/>
    <xf numFmtId="0" fontId="7" fillId="23" borderId="0" applyNumberFormat="0" applyBorder="0" applyAlignment="0" applyProtection="0"/>
    <xf numFmtId="0" fontId="27" fillId="41" borderId="0" applyNumberFormat="0" applyBorder="0" applyAlignment="0" applyProtection="0"/>
    <xf numFmtId="0" fontId="7" fillId="27" borderId="0" applyNumberFormat="0" applyBorder="0" applyAlignment="0" applyProtection="0"/>
    <xf numFmtId="0" fontId="27" fillId="39" borderId="0" applyNumberFormat="0" applyBorder="0" applyAlignment="0" applyProtection="0"/>
    <xf numFmtId="0" fontId="7" fillId="31" borderId="0" applyNumberFormat="0" applyBorder="0" applyAlignment="0" applyProtection="0"/>
    <xf numFmtId="0" fontId="27" fillId="42" borderId="0" applyNumberFormat="0" applyBorder="0" applyAlignment="0" applyProtection="0"/>
    <xf numFmtId="0" fontId="7" fillId="12" borderId="0" applyNumberFormat="0" applyBorder="0" applyAlignment="0" applyProtection="0"/>
    <xf numFmtId="0" fontId="27" fillId="44" borderId="0" applyNumberFormat="0" applyBorder="0" applyAlignment="0" applyProtection="0"/>
    <xf numFmtId="0" fontId="7" fillId="16" borderId="0" applyNumberFormat="0" applyBorder="0" applyAlignment="0" applyProtection="0"/>
    <xf numFmtId="0" fontId="27" fillId="45" borderId="0" applyNumberFormat="0" applyBorder="0" applyAlignment="0" applyProtection="0"/>
    <xf numFmtId="0" fontId="7" fillId="20" borderId="0" applyNumberFormat="0" applyBorder="0" applyAlignment="0" applyProtection="0"/>
    <xf numFmtId="0" fontId="27" fillId="40" borderId="0" applyNumberFormat="0" applyBorder="0" applyAlignment="0" applyProtection="0"/>
    <xf numFmtId="0" fontId="7" fillId="24" borderId="0" applyNumberFormat="0" applyBorder="0" applyAlignment="0" applyProtection="0"/>
    <xf numFmtId="0" fontId="27" fillId="42" borderId="0" applyNumberFormat="0" applyBorder="0" applyAlignment="0" applyProtection="0"/>
    <xf numFmtId="0" fontId="7" fillId="28" borderId="0" applyNumberFormat="0" applyBorder="0" applyAlignment="0" applyProtection="0"/>
    <xf numFmtId="0" fontId="27" fillId="46" borderId="0" applyNumberFormat="0" applyBorder="0" applyAlignment="0" applyProtection="0"/>
    <xf numFmtId="0" fontId="7" fillId="32" borderId="0" applyNumberFormat="0" applyBorder="0" applyAlignment="0" applyProtection="0"/>
    <xf numFmtId="0" fontId="28" fillId="47" borderId="0" applyNumberFormat="0" applyBorder="0" applyAlignment="0" applyProtection="0"/>
    <xf numFmtId="0" fontId="21" fillId="13" borderId="0" applyNumberFormat="0" applyBorder="0" applyAlignment="0" applyProtection="0"/>
    <xf numFmtId="0" fontId="28" fillId="44" borderId="0" applyNumberFormat="0" applyBorder="0" applyAlignment="0" applyProtection="0"/>
    <xf numFmtId="0" fontId="21" fillId="17" borderId="0" applyNumberFormat="0" applyBorder="0" applyAlignment="0" applyProtection="0"/>
    <xf numFmtId="0" fontId="28" fillId="45" borderId="0" applyNumberFormat="0" applyBorder="0" applyAlignment="0" applyProtection="0"/>
    <xf numFmtId="0" fontId="21" fillId="21" borderId="0" applyNumberFormat="0" applyBorder="0" applyAlignment="0" applyProtection="0"/>
    <xf numFmtId="0" fontId="28" fillId="49" borderId="0" applyNumberFormat="0" applyBorder="0" applyAlignment="0" applyProtection="0"/>
    <xf numFmtId="0" fontId="21" fillId="25" borderId="0" applyNumberFormat="0" applyBorder="0" applyAlignment="0" applyProtection="0"/>
    <xf numFmtId="0" fontId="28" fillId="51" borderId="0" applyNumberFormat="0" applyBorder="0" applyAlignment="0" applyProtection="0"/>
    <xf numFmtId="0" fontId="21" fillId="29" borderId="0" applyNumberFormat="0" applyBorder="0" applyAlignment="0" applyProtection="0"/>
    <xf numFmtId="0" fontId="28" fillId="48" borderId="0" applyNumberFormat="0" applyBorder="0" applyAlignment="0" applyProtection="0"/>
    <xf numFmtId="0" fontId="21" fillId="33" borderId="0" applyNumberFormat="0" applyBorder="0" applyAlignment="0" applyProtection="0"/>
    <xf numFmtId="0" fontId="2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52" borderId="10" applyNumberFormat="0" applyAlignment="0" applyProtection="0"/>
    <xf numFmtId="0" fontId="15" fillId="7" borderId="4" applyNumberFormat="0" applyAlignment="0" applyProtection="0"/>
    <xf numFmtId="0" fontId="32" fillId="53" borderId="11" applyNumberFormat="0" applyAlignment="0" applyProtection="0"/>
    <xf numFmtId="0" fontId="17" fillId="8" borderId="7" applyNumberFormat="0" applyAlignment="0" applyProtection="0"/>
    <xf numFmtId="0" fontId="33" fillId="0" borderId="12" applyNumberFormat="0" applyFill="0" applyAlignment="0" applyProtection="0"/>
    <xf numFmtId="0" fontId="16" fillId="0" borderId="6" applyNumberFormat="0" applyFill="0" applyAlignment="0" applyProtection="0"/>
    <xf numFmtId="0" fontId="22" fillId="0" borderId="0">
      <protection locked="0"/>
    </xf>
    <xf numFmtId="171" fontId="23" fillId="0" borderId="0" applyFon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72" fontId="22" fillId="0" borderId="0">
      <protection locked="0"/>
    </xf>
    <xf numFmtId="172" fontId="22" fillId="0" borderId="0">
      <protection locked="0"/>
    </xf>
    <xf numFmtId="172" fontId="22" fillId="0" borderId="0">
      <protection locked="0"/>
    </xf>
    <xf numFmtId="172" fontId="22" fillId="0" borderId="0">
      <protection locked="0"/>
    </xf>
    <xf numFmtId="0" fontId="22" fillId="0" borderId="0">
      <protection locked="0"/>
    </xf>
    <xf numFmtId="173" fontId="23" fillId="0" borderId="0" applyFon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70" fontId="22" fillId="0" borderId="0">
      <protection locked="0"/>
    </xf>
    <xf numFmtId="170" fontId="22" fillId="0" borderId="0">
      <protection locked="0"/>
    </xf>
    <xf numFmtId="170" fontId="22" fillId="0" borderId="0">
      <protection locked="0"/>
    </xf>
    <xf numFmtId="17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8" fillId="0" borderId="1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8" fillId="54" borderId="0" applyNumberFormat="0" applyBorder="0" applyAlignment="0" applyProtection="0"/>
    <xf numFmtId="0" fontId="21" fillId="10" borderId="0" applyNumberFormat="0" applyBorder="0" applyAlignment="0" applyProtection="0"/>
    <xf numFmtId="0" fontId="28" fillId="55" borderId="0" applyNumberFormat="0" applyBorder="0" applyAlignment="0" applyProtection="0"/>
    <xf numFmtId="0" fontId="21" fillId="14" borderId="0" applyNumberFormat="0" applyBorder="0" applyAlignment="0" applyProtection="0"/>
    <xf numFmtId="0" fontId="28" fillId="50" borderId="0" applyNumberFormat="0" applyBorder="0" applyAlignment="0" applyProtection="0"/>
    <xf numFmtId="0" fontId="21" fillId="18" borderId="0" applyNumberFormat="0" applyBorder="0" applyAlignment="0" applyProtection="0"/>
    <xf numFmtId="0" fontId="28" fillId="49" borderId="0" applyNumberFormat="0" applyBorder="0" applyAlignment="0" applyProtection="0"/>
    <xf numFmtId="0" fontId="21" fillId="22" borderId="0" applyNumberFormat="0" applyBorder="0" applyAlignment="0" applyProtection="0"/>
    <xf numFmtId="0" fontId="28" fillId="51" borderId="0" applyNumberFormat="0" applyBorder="0" applyAlignment="0" applyProtection="0"/>
    <xf numFmtId="0" fontId="21" fillId="26" borderId="0" applyNumberFormat="0" applyBorder="0" applyAlignment="0" applyProtection="0"/>
    <xf numFmtId="0" fontId="28" fillId="56" borderId="0" applyNumberFormat="0" applyBorder="0" applyAlignment="0" applyProtection="0"/>
    <xf numFmtId="0" fontId="21" fillId="30" borderId="0" applyNumberFormat="0" applyBorder="0" applyAlignment="0" applyProtection="0"/>
    <xf numFmtId="0" fontId="35" fillId="39" borderId="10" applyNumberFormat="0" applyAlignment="0" applyProtection="0"/>
    <xf numFmtId="0" fontId="13" fillId="6" borderId="4" applyNumberFormat="0" applyAlignment="0" applyProtection="0"/>
    <xf numFmtId="0" fontId="36" fillId="0" borderId="0"/>
    <xf numFmtId="0" fontId="36" fillId="0" borderId="0"/>
    <xf numFmtId="167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9" fontId="49" fillId="0" borderId="0" applyBorder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74" fontId="22" fillId="0" borderId="0">
      <protection locked="0"/>
    </xf>
    <xf numFmtId="174" fontId="22" fillId="0" borderId="0">
      <protection locked="0"/>
    </xf>
    <xf numFmtId="174" fontId="22" fillId="0" borderId="0">
      <protection locked="0"/>
    </xf>
    <xf numFmtId="174" fontId="22" fillId="0" borderId="0">
      <protection locked="0"/>
    </xf>
    <xf numFmtId="174" fontId="22" fillId="0" borderId="0">
      <protection locked="0"/>
    </xf>
    <xf numFmtId="174" fontId="22" fillId="0" borderId="0">
      <protection locked="0"/>
    </xf>
    <xf numFmtId="174" fontId="22" fillId="0" borderId="0">
      <protection locked="0"/>
    </xf>
    <xf numFmtId="174" fontId="22" fillId="0" borderId="0">
      <protection locked="0"/>
    </xf>
    <xf numFmtId="0" fontId="50" fillId="0" borderId="0" applyNumberFormat="0" applyBorder="0" applyProtection="0">
      <alignment horizontal="center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50" fillId="0" borderId="0" applyNumberFormat="0" applyBorder="0" applyProtection="0">
      <alignment horizontal="center" textRotation="90"/>
    </xf>
    <xf numFmtId="0" fontId="30" fillId="0" borderId="0">
      <protection locked="0"/>
    </xf>
    <xf numFmtId="0" fontId="30" fillId="0" borderId="0">
      <protection locked="0"/>
    </xf>
    <xf numFmtId="0" fontId="37" fillId="37" borderId="0" applyNumberFormat="0" applyBorder="0" applyAlignment="0" applyProtection="0"/>
    <xf numFmtId="0" fontId="12" fillId="4" borderId="0" applyNumberFormat="0" applyBorder="0" applyAlignment="0" applyProtection="0"/>
    <xf numFmtId="166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83" fontId="7" fillId="0" borderId="0" applyFont="0" applyFill="0" applyBorder="0" applyAlignment="0" applyProtection="0"/>
    <xf numFmtId="166" fontId="23" fillId="0" borderId="0" applyFont="0" applyFill="0" applyBorder="0" applyAlignment="0" applyProtection="0"/>
    <xf numFmtId="180" fontId="51" fillId="0" borderId="0" applyBorder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5" fontId="22" fillId="0" borderId="0">
      <protection locked="0"/>
    </xf>
    <xf numFmtId="175" fontId="22" fillId="0" borderId="0">
      <protection locked="0"/>
    </xf>
    <xf numFmtId="175" fontId="22" fillId="0" borderId="0">
      <protection locked="0"/>
    </xf>
    <xf numFmtId="175" fontId="22" fillId="0" borderId="0">
      <protection locked="0"/>
    </xf>
    <xf numFmtId="176" fontId="22" fillId="0" borderId="0">
      <protection locked="0"/>
    </xf>
    <xf numFmtId="176" fontId="22" fillId="0" borderId="0">
      <protection locked="0"/>
    </xf>
    <xf numFmtId="176" fontId="22" fillId="0" borderId="0">
      <protection locked="0"/>
    </xf>
    <xf numFmtId="176" fontId="22" fillId="0" borderId="0">
      <protection locked="0"/>
    </xf>
    <xf numFmtId="0" fontId="38" fillId="43" borderId="0" applyNumberFormat="0" applyBorder="0" applyAlignment="0" applyProtection="0"/>
    <xf numFmtId="0" fontId="52" fillId="5" borderId="0" applyNumberFormat="0" applyBorder="0" applyAlignment="0" applyProtection="0"/>
    <xf numFmtId="0" fontId="6" fillId="0" borderId="0"/>
    <xf numFmtId="0" fontId="22" fillId="0" borderId="0"/>
    <xf numFmtId="0" fontId="22" fillId="0" borderId="0"/>
    <xf numFmtId="0" fontId="51" fillId="0" borderId="0" applyNumberFormat="0" applyBorder="0" applyProtection="0"/>
    <xf numFmtId="0" fontId="7" fillId="0" borderId="0"/>
    <xf numFmtId="0" fontId="27" fillId="0" borderId="0"/>
    <xf numFmtId="0" fontId="7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7" fillId="0" borderId="0"/>
    <xf numFmtId="0" fontId="7" fillId="0" borderId="0"/>
    <xf numFmtId="0" fontId="45" fillId="0" borderId="0"/>
    <xf numFmtId="0" fontId="23" fillId="0" borderId="0"/>
    <xf numFmtId="0" fontId="22" fillId="0" borderId="0"/>
    <xf numFmtId="0" fontId="53" fillId="0" borderId="0"/>
    <xf numFmtId="0" fontId="7" fillId="0" borderId="0"/>
    <xf numFmtId="0" fontId="27" fillId="36" borderId="13" applyNumberFormat="0" applyFont="0" applyAlignment="0" applyProtection="0"/>
    <xf numFmtId="0" fontId="7" fillId="9" borderId="8" applyNumberFormat="0" applyFont="0" applyAlignment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9" fontId="2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6" fillId="0" borderId="0" applyNumberFormat="0" applyFill="0" applyBorder="0" applyAlignment="0" applyProtection="0"/>
    <xf numFmtId="9" fontId="2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77" fontId="22" fillId="0" borderId="0">
      <protection locked="0"/>
    </xf>
    <xf numFmtId="177" fontId="22" fillId="0" borderId="0">
      <protection locked="0"/>
    </xf>
    <xf numFmtId="177" fontId="22" fillId="0" borderId="0">
      <protection locked="0"/>
    </xf>
    <xf numFmtId="177" fontId="22" fillId="0" borderId="0">
      <protection locked="0"/>
    </xf>
    <xf numFmtId="169" fontId="22" fillId="0" borderId="0">
      <protection locked="0"/>
    </xf>
    <xf numFmtId="169" fontId="22" fillId="0" borderId="0">
      <protection locked="0"/>
    </xf>
    <xf numFmtId="169" fontId="22" fillId="0" borderId="0">
      <protection locked="0"/>
    </xf>
    <xf numFmtId="169" fontId="22" fillId="0" borderId="0">
      <protection locked="0"/>
    </xf>
    <xf numFmtId="0" fontId="54" fillId="0" borderId="0" applyNumberFormat="0" applyBorder="0" applyProtection="0"/>
    <xf numFmtId="181" fontId="54" fillId="0" borderId="0" applyBorder="0" applyProtection="0"/>
    <xf numFmtId="39" fontId="23" fillId="0" borderId="14" applyFill="0">
      <alignment horizontal="left"/>
    </xf>
    <xf numFmtId="39" fontId="23" fillId="0" borderId="14" applyFill="0">
      <alignment horizontal="left"/>
    </xf>
    <xf numFmtId="39" fontId="23" fillId="0" borderId="14" applyFill="0">
      <alignment horizontal="left"/>
    </xf>
    <xf numFmtId="0" fontId="39" fillId="52" borderId="15" applyNumberFormat="0" applyAlignment="0" applyProtection="0"/>
    <xf numFmtId="0" fontId="14" fillId="7" borderId="5" applyNumberFormat="0" applyAlignment="0" applyProtection="0"/>
    <xf numFmtId="0" fontId="22" fillId="0" borderId="0" applyNumberFormat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6" applyNumberFormat="0" applyFill="0" applyAlignment="0" applyProtection="0"/>
    <xf numFmtId="0" fontId="9" fillId="0" borderId="2" applyNumberFormat="0" applyFill="0" applyAlignment="0" applyProtection="0"/>
    <xf numFmtId="0" fontId="34" fillId="0" borderId="17" applyNumberFormat="0" applyFill="0" applyAlignment="0" applyProtection="0"/>
    <xf numFmtId="0" fontId="10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44" fillId="0" borderId="18" applyNumberFormat="0" applyFill="0" applyAlignment="0" applyProtection="0"/>
    <xf numFmtId="0" fontId="20" fillId="0" borderId="9" applyNumberFormat="0" applyFill="0" applyAlignment="0" applyProtection="0"/>
    <xf numFmtId="1" fontId="47" fillId="2" borderId="20" applyProtection="0">
      <alignment horizontal="left"/>
    </xf>
    <xf numFmtId="0" fontId="47" fillId="2" borderId="20" applyNumberFormat="0" applyProtection="0">
      <alignment horizontal="left"/>
    </xf>
    <xf numFmtId="184" fontId="47" fillId="2" borderId="20" applyProtection="0">
      <alignment horizontal="right"/>
    </xf>
    <xf numFmtId="0" fontId="24" fillId="0" borderId="0" applyProtection="0"/>
    <xf numFmtId="168" fontId="24" fillId="0" borderId="0" applyProtection="0"/>
    <xf numFmtId="0" fontId="25" fillId="0" borderId="0" applyProtection="0"/>
    <xf numFmtId="0" fontId="26" fillId="0" borderId="0" applyProtection="0"/>
    <xf numFmtId="0" fontId="24" fillId="0" borderId="19" applyProtection="0"/>
    <xf numFmtId="0" fontId="24" fillId="0" borderId="0"/>
    <xf numFmtId="10" fontId="24" fillId="0" borderId="0" applyProtection="0"/>
    <xf numFmtId="0" fontId="24" fillId="0" borderId="0"/>
    <xf numFmtId="2" fontId="24" fillId="0" borderId="0" applyProtection="0"/>
    <xf numFmtId="4" fontId="24" fillId="0" borderId="0" applyProtection="0"/>
    <xf numFmtId="0" fontId="24" fillId="0" borderId="0" applyProtection="0"/>
    <xf numFmtId="0" fontId="24" fillId="0" borderId="0"/>
    <xf numFmtId="0" fontId="24" fillId="0" borderId="19" applyProtection="0"/>
    <xf numFmtId="2" fontId="24" fillId="0" borderId="0" applyProtection="0"/>
    <xf numFmtId="4" fontId="24" fillId="0" borderId="0" applyProtection="0"/>
    <xf numFmtId="0" fontId="25" fillId="0" borderId="0" applyProtection="0"/>
    <xf numFmtId="0" fontId="26" fillId="0" borderId="0" applyProtection="0"/>
    <xf numFmtId="168" fontId="24" fillId="0" borderId="0" applyProtection="0"/>
    <xf numFmtId="0" fontId="24" fillId="0" borderId="0"/>
    <xf numFmtId="0" fontId="27" fillId="36" borderId="0" applyNumberFormat="0" applyBorder="0" applyAlignment="0" applyProtection="0"/>
    <xf numFmtId="0" fontId="27" fillId="57" borderId="0" applyNumberFormat="0" applyBorder="0" applyAlignment="0" applyProtection="0"/>
    <xf numFmtId="0" fontId="27" fillId="39" borderId="0" applyNumberFormat="0" applyBorder="0" applyAlignment="0" applyProtection="0"/>
    <xf numFmtId="0" fontId="27" fillId="36" borderId="0" applyNumberFormat="0" applyBorder="0" applyAlignment="0" applyProtection="0"/>
    <xf numFmtId="0" fontId="27" fillId="39" borderId="0" applyNumberFormat="0" applyBorder="0" applyAlignment="0" applyProtection="0"/>
    <xf numFmtId="0" fontId="27" fillId="36" borderId="0" applyNumberFormat="0" applyBorder="0" applyAlignment="0" applyProtection="0"/>
    <xf numFmtId="0" fontId="27" fillId="43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43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8" fillId="58" borderId="0" applyNumberFormat="0" applyBorder="0" applyAlignment="0" applyProtection="0"/>
    <xf numFmtId="0" fontId="28" fillId="48" borderId="0" applyNumberFormat="0" applyBorder="0" applyAlignment="0" applyProtection="0"/>
    <xf numFmtId="0" fontId="28" fillId="39" borderId="0" applyNumberFormat="0" applyBorder="0" applyAlignment="0" applyProtection="0"/>
    <xf numFmtId="0" fontId="28" fillId="50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166" fontId="23" fillId="0" borderId="0" applyFont="0" applyFill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31" fillId="52" borderId="10" applyNumberFormat="0" applyAlignment="0" applyProtection="0"/>
    <xf numFmtId="0" fontId="32" fillId="53" borderId="11" applyNumberFormat="0" applyAlignment="0" applyProtection="0"/>
    <xf numFmtId="0" fontId="33" fillId="0" borderId="12" applyNumberFormat="0" applyFill="0" applyAlignment="0" applyProtection="0"/>
    <xf numFmtId="0" fontId="56" fillId="0" borderId="21" applyNumberFormat="0" applyFill="0" applyAlignment="0" applyProtection="0"/>
    <xf numFmtId="0" fontId="57" fillId="0" borderId="0" applyNumberFormat="0" applyFill="0" applyBorder="0" applyAlignment="0" applyProtection="0"/>
    <xf numFmtId="0" fontId="28" fillId="59" borderId="0" applyNumberFormat="0" applyBorder="0" applyAlignment="0" applyProtection="0"/>
    <xf numFmtId="0" fontId="28" fillId="50" borderId="0" applyNumberFormat="0" applyBorder="0" applyAlignment="0" applyProtection="0"/>
    <xf numFmtId="0" fontId="28" fillId="56" borderId="0" applyNumberFormat="0" applyBorder="0" applyAlignment="0" applyProtection="0"/>
    <xf numFmtId="0" fontId="28" fillId="50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35" fillId="39" borderId="10" applyNumberFormat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7" fillId="0" borderId="0" applyBorder="0" applyProtection="0"/>
    <xf numFmtId="0" fontId="58" fillId="0" borderId="0" applyNumberFormat="0" applyBorder="0" applyProtection="0">
      <alignment horizontal="center"/>
    </xf>
    <xf numFmtId="0" fontId="58" fillId="0" borderId="0" applyNumberFormat="0" applyBorder="0" applyProtection="0">
      <alignment horizontal="center" textRotation="90"/>
    </xf>
    <xf numFmtId="0" fontId="37" fillId="37" borderId="0" applyNumberFormat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83" fontId="27" fillId="0" borderId="0" applyFont="0" applyFill="0" applyBorder="0" applyAlignment="0" applyProtection="0"/>
    <xf numFmtId="180" fontId="59" fillId="0" borderId="0" applyBorder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8" fillId="43" borderId="0" applyNumberFormat="0" applyBorder="0" applyAlignment="0" applyProtection="0"/>
    <xf numFmtId="0" fontId="59" fillId="0" borderId="0" applyNumberFormat="0" applyBorder="0" applyProtection="0"/>
    <xf numFmtId="0" fontId="27" fillId="0" borderId="0"/>
    <xf numFmtId="0" fontId="27" fillId="0" borderId="0"/>
    <xf numFmtId="0" fontId="27" fillId="0" borderId="0"/>
    <xf numFmtId="0" fontId="60" fillId="0" borderId="0"/>
    <xf numFmtId="0" fontId="27" fillId="0" borderId="0"/>
    <xf numFmtId="0" fontId="27" fillId="36" borderId="13" applyNumberFormat="0" applyFont="0" applyAlignment="0" applyProtection="0"/>
    <xf numFmtId="9" fontId="27" fillId="0" borderId="0" applyFont="0" applyFill="0" applyBorder="0" applyAlignment="0" applyProtection="0"/>
    <xf numFmtId="0" fontId="61" fillId="0" borderId="0" applyNumberFormat="0" applyBorder="0" applyProtection="0"/>
    <xf numFmtId="0" fontId="61" fillId="0" borderId="0" applyBorder="0" applyProtection="0"/>
    <xf numFmtId="0" fontId="39" fillId="52" borderId="15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2" fillId="0" borderId="22" applyNumberFormat="0" applyFill="0" applyAlignment="0" applyProtection="0"/>
    <xf numFmtId="0" fontId="57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44" fillId="0" borderId="24" applyNumberFormat="0" applyFill="0" applyAlignment="0" applyProtection="0"/>
    <xf numFmtId="1" fontId="47" fillId="34" borderId="25" applyProtection="0">
      <alignment horizontal="left"/>
    </xf>
    <xf numFmtId="0" fontId="47" fillId="34" borderId="25" applyNumberFormat="0" applyProtection="0">
      <alignment horizontal="left"/>
    </xf>
    <xf numFmtId="184" fontId="47" fillId="34" borderId="25" applyProtection="0">
      <alignment horizontal="right"/>
    </xf>
    <xf numFmtId="166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8" fillId="0" borderId="0"/>
    <xf numFmtId="43" fontId="48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64" fillId="0" borderId="0"/>
    <xf numFmtId="186" fontId="66" fillId="0" borderId="0" applyBorder="0" applyProtection="0"/>
    <xf numFmtId="185" fontId="66" fillId="0" borderId="0" applyBorder="0" applyProtection="0"/>
    <xf numFmtId="0" fontId="6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43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66" fillId="0" borderId="0"/>
    <xf numFmtId="187" fontId="66" fillId="0" borderId="0" applyBorder="0" applyProtection="0"/>
    <xf numFmtId="188" fontId="66" fillId="0" borderId="0" applyBorder="0" applyProtection="0"/>
    <xf numFmtId="0" fontId="65" fillId="0" borderId="0"/>
    <xf numFmtId="18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4" fillId="0" borderId="0"/>
    <xf numFmtId="186" fontId="66" fillId="0" borderId="0" applyBorder="0" applyProtection="0"/>
    <xf numFmtId="185" fontId="66" fillId="0" borderId="0" applyBorder="0" applyProtection="0"/>
    <xf numFmtId="0" fontId="65" fillId="0" borderId="0"/>
    <xf numFmtId="0" fontId="7" fillId="0" borderId="0"/>
    <xf numFmtId="0" fontId="7" fillId="0" borderId="0"/>
    <xf numFmtId="0" fontId="23" fillId="0" borderId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36" fillId="0" borderId="0"/>
    <xf numFmtId="178" fontId="22" fillId="0" borderId="0" applyFon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166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83" fontId="7" fillId="0" borderId="0" applyFont="0" applyFill="0" applyBorder="0" applyAlignment="0" applyProtection="0"/>
    <xf numFmtId="166" fontId="23" fillId="0" borderId="0" applyFont="0" applyFill="0" applyBorder="0" applyAlignment="0" applyProtection="0"/>
    <xf numFmtId="180" fontId="51" fillId="0" borderId="0" applyBorder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2" fillId="0" borderId="0"/>
    <xf numFmtId="0" fontId="22" fillId="0" borderId="0"/>
    <xf numFmtId="0" fontId="27" fillId="0" borderId="0"/>
    <xf numFmtId="0" fontId="7" fillId="0" borderId="0"/>
    <xf numFmtId="0" fontId="22" fillId="0" borderId="0"/>
    <xf numFmtId="0" fontId="7" fillId="0" borderId="0"/>
    <xf numFmtId="0" fontId="7" fillId="0" borderId="0"/>
    <xf numFmtId="0" fontId="23" fillId="0" borderId="0"/>
    <xf numFmtId="0" fontId="7" fillId="0" borderId="0"/>
    <xf numFmtId="0" fontId="7" fillId="9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" fillId="0" borderId="0" applyFont="0" applyFill="0" applyBorder="0" applyAlignment="0" applyProtection="0"/>
    <xf numFmtId="39" fontId="23" fillId="0" borderId="14" applyFill="0">
      <alignment horizontal="left"/>
    </xf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6" fontId="66" fillId="0" borderId="0" applyBorder="0" applyProtection="0"/>
    <xf numFmtId="186" fontId="66" fillId="0" borderId="0" applyBorder="0" applyProtection="0"/>
    <xf numFmtId="186" fontId="66" fillId="0" borderId="0" applyBorder="0" applyProtection="0"/>
    <xf numFmtId="0" fontId="7" fillId="0" borderId="0"/>
    <xf numFmtId="0" fontId="7" fillId="0" borderId="0"/>
    <xf numFmtId="186" fontId="66" fillId="0" borderId="0" applyBorder="0" applyProtection="0"/>
    <xf numFmtId="0" fontId="6" fillId="0" borderId="0"/>
    <xf numFmtId="0" fontId="67" fillId="0" borderId="0"/>
    <xf numFmtId="0" fontId="7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2" fillId="0" borderId="0">
      <protection locked="0"/>
    </xf>
    <xf numFmtId="9" fontId="7" fillId="0" borderId="0" applyFont="0" applyFill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66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9" fontId="23" fillId="0" borderId="0" applyFont="0" applyFill="0" applyBorder="0" applyAlignment="0" applyProtection="0"/>
    <xf numFmtId="0" fontId="22" fillId="0" borderId="0">
      <protection locked="0"/>
    </xf>
    <xf numFmtId="0" fontId="41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1" fillId="52" borderId="10" applyNumberFormat="0" applyAlignment="0" applyProtection="0"/>
    <xf numFmtId="0" fontId="35" fillId="39" borderId="10" applyNumberForma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7" fillId="36" borderId="13" applyNumberFormat="0" applyFont="0" applyAlignment="0" applyProtection="0"/>
    <xf numFmtId="39" fontId="23" fillId="0" borderId="14" applyFill="0">
      <alignment horizontal="left"/>
    </xf>
    <xf numFmtId="39" fontId="23" fillId="0" borderId="14" applyFill="0">
      <alignment horizontal="left"/>
    </xf>
    <xf numFmtId="0" fontId="39" fillId="52" borderId="15" applyNumberFormat="0" applyAlignment="0" applyProtection="0"/>
    <xf numFmtId="0" fontId="44" fillId="0" borderId="18" applyNumberFormat="0" applyFill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0" fontId="67" fillId="0" borderId="0"/>
    <xf numFmtId="9" fontId="67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23" fillId="0" borderId="0"/>
    <xf numFmtId="0" fontId="22" fillId="0" borderId="0"/>
    <xf numFmtId="0" fontId="2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182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182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0" fontId="22" fillId="0" borderId="0"/>
    <xf numFmtId="0" fontId="7" fillId="0" borderId="0"/>
    <xf numFmtId="0" fontId="68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0" fontId="67" fillId="0" borderId="0"/>
    <xf numFmtId="9" fontId="6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182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8" borderId="0" applyNumberFormat="0" applyBorder="0" applyAlignment="0" applyProtection="0"/>
    <xf numFmtId="0" fontId="7" fillId="32" borderId="0" applyNumberFormat="0" applyBorder="0" applyAlignment="0" applyProtection="0"/>
    <xf numFmtId="182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2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8" fillId="0" borderId="0"/>
    <xf numFmtId="43" fontId="48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64" fillId="0" borderId="0"/>
    <xf numFmtId="0" fontId="6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6" fontId="66" fillId="0" borderId="0" applyBorder="0" applyProtection="0"/>
    <xf numFmtId="0" fontId="7" fillId="0" borderId="0"/>
    <xf numFmtId="0" fontId="7" fillId="0" borderId="0"/>
    <xf numFmtId="0" fontId="23" fillId="0" borderId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3" fillId="0" borderId="0"/>
    <xf numFmtId="166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66" fontId="23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2" fillId="60" borderId="26" xfId="0" applyNumberFormat="1" applyFont="1" applyFill="1" applyBorder="1" applyAlignment="1">
      <alignment horizontal="right" vertical="center"/>
    </xf>
    <xf numFmtId="10" fontId="2" fillId="60" borderId="26" xfId="789" applyNumberFormat="1" applyFont="1" applyFill="1" applyBorder="1" applyAlignment="1">
      <alignment horizontal="right" vertical="center"/>
    </xf>
    <xf numFmtId="3" fontId="0" fillId="0" borderId="0" xfId="0" applyNumberFormat="1"/>
    <xf numFmtId="190" fontId="0" fillId="0" borderId="0" xfId="790" applyNumberFormat="1" applyFont="1"/>
    <xf numFmtId="0" fontId="70" fillId="0" borderId="0" xfId="0" applyFont="1"/>
    <xf numFmtId="0" fontId="70" fillId="0" borderId="0" xfId="0" applyFont="1" applyAlignment="1">
      <alignment wrapText="1"/>
    </xf>
    <xf numFmtId="3" fontId="71" fillId="0" borderId="0" xfId="0" applyNumberFormat="1" applyFont="1"/>
    <xf numFmtId="0" fontId="71" fillId="0" borderId="0" xfId="0" applyFont="1"/>
    <xf numFmtId="0" fontId="72" fillId="0" borderId="0" xfId="0" applyFont="1"/>
    <xf numFmtId="0" fontId="72" fillId="0" borderId="0" xfId="0" applyFont="1" applyAlignment="1">
      <alignment wrapText="1"/>
    </xf>
    <xf numFmtId="3" fontId="71" fillId="0" borderId="31" xfId="0" applyNumberFormat="1" applyFont="1" applyBorder="1" applyAlignment="1">
      <alignment vertical="top"/>
    </xf>
    <xf numFmtId="0" fontId="74" fillId="0" borderId="0" xfId="0" applyFont="1"/>
    <xf numFmtId="0" fontId="71" fillId="0" borderId="0" xfId="0" applyFont="1" applyAlignment="1">
      <alignment wrapText="1"/>
    </xf>
    <xf numFmtId="3" fontId="0" fillId="0" borderId="0" xfId="0" applyNumberFormat="1" applyAlignment="1">
      <alignment wrapText="1"/>
    </xf>
    <xf numFmtId="3" fontId="75" fillId="62" borderId="27" xfId="0" applyNumberFormat="1" applyFont="1" applyFill="1" applyBorder="1" applyAlignment="1">
      <alignment horizontal="center" vertical="center"/>
    </xf>
    <xf numFmtId="0" fontId="75" fillId="62" borderId="26" xfId="0" applyFont="1" applyFill="1" applyBorder="1" applyAlignment="1">
      <alignment vertical="center"/>
    </xf>
    <xf numFmtId="3" fontId="75" fillId="62" borderId="26" xfId="0" applyNumberFormat="1" applyFont="1" applyFill="1" applyBorder="1" applyAlignment="1">
      <alignment vertical="center"/>
    </xf>
    <xf numFmtId="10" fontId="75" fillId="62" borderId="26" xfId="789" applyNumberFormat="1" applyFont="1" applyFill="1" applyBorder="1" applyAlignment="1">
      <alignment vertical="center"/>
    </xf>
    <xf numFmtId="0" fontId="76" fillId="2" borderId="26" xfId="0" applyFont="1" applyFill="1" applyBorder="1" applyAlignment="1">
      <alignment vertical="center"/>
    </xf>
    <xf numFmtId="3" fontId="77" fillId="2" borderId="26" xfId="0" applyNumberFormat="1" applyFont="1" applyFill="1" applyBorder="1" applyAlignment="1">
      <alignment horizontal="right" vertical="center"/>
    </xf>
    <xf numFmtId="10" fontId="77" fillId="2" borderId="26" xfId="789" applyNumberFormat="1" applyFont="1" applyFill="1" applyBorder="1" applyAlignment="1">
      <alignment horizontal="right" vertical="center"/>
    </xf>
    <xf numFmtId="3" fontId="77" fillId="60" borderId="26" xfId="0" applyNumberFormat="1" applyFont="1" applyFill="1" applyBorder="1" applyAlignment="1">
      <alignment horizontal="right" vertical="center"/>
    </xf>
    <xf numFmtId="10" fontId="77" fillId="60" borderId="26" xfId="789" applyNumberFormat="1" applyFont="1" applyFill="1" applyBorder="1" applyAlignment="1">
      <alignment horizontal="right" vertical="center"/>
    </xf>
    <xf numFmtId="3" fontId="77" fillId="61" borderId="26" xfId="0" applyNumberFormat="1" applyFont="1" applyFill="1" applyBorder="1" applyAlignment="1">
      <alignment horizontal="right" vertical="center"/>
    </xf>
    <xf numFmtId="10" fontId="77" fillId="61" borderId="26" xfId="789" applyNumberFormat="1" applyFont="1" applyFill="1" applyBorder="1" applyAlignment="1">
      <alignment horizontal="right" vertical="center"/>
    </xf>
    <xf numFmtId="0" fontId="77" fillId="60" borderId="26" xfId="0" applyFont="1" applyFill="1" applyBorder="1" applyAlignment="1">
      <alignment horizontal="right" vertical="center"/>
    </xf>
    <xf numFmtId="0" fontId="78" fillId="0" borderId="0" xfId="0" applyFont="1" applyAlignment="1">
      <alignment vertical="center"/>
    </xf>
    <xf numFmtId="0" fontId="71" fillId="0" borderId="32" xfId="0" applyFont="1" applyBorder="1" applyAlignment="1">
      <alignment wrapText="1"/>
    </xf>
    <xf numFmtId="189" fontId="71" fillId="0" borderId="31" xfId="634" applyNumberFormat="1" applyFont="1" applyBorder="1" applyAlignment="1">
      <alignment horizontal="center" vertical="top"/>
    </xf>
    <xf numFmtId="0" fontId="70" fillId="0" borderId="0" xfId="0" applyFont="1" applyAlignment="1">
      <alignment horizontal="left" wrapText="1"/>
    </xf>
    <xf numFmtId="0" fontId="72" fillId="0" borderId="0" xfId="0" applyFont="1" applyAlignment="1">
      <alignment horizontal="left" wrapText="1"/>
    </xf>
    <xf numFmtId="3" fontId="71" fillId="0" borderId="0" xfId="0" applyNumberFormat="1" applyFont="1" applyAlignment="1">
      <alignment wrapText="1"/>
    </xf>
    <xf numFmtId="3" fontId="71" fillId="0" borderId="30" xfId="0" applyNumberFormat="1" applyFont="1" applyBorder="1"/>
    <xf numFmtId="189" fontId="71" fillId="0" borderId="0" xfId="634" applyNumberFormat="1" applyFont="1"/>
    <xf numFmtId="0" fontId="80" fillId="62" borderId="26" xfId="0" applyFont="1" applyFill="1" applyBorder="1" applyAlignment="1">
      <alignment horizontal="center" vertical="center" wrapText="1"/>
    </xf>
    <xf numFmtId="189" fontId="71" fillId="0" borderId="0" xfId="0" applyNumberFormat="1" applyFont="1"/>
    <xf numFmtId="10" fontId="2" fillId="0" borderId="0" xfId="789" applyNumberFormat="1" applyFont="1"/>
    <xf numFmtId="3" fontId="80" fillId="62" borderId="32" xfId="0" applyNumberFormat="1" applyFont="1" applyFill="1" applyBorder="1" applyAlignment="1">
      <alignment horizontal="center" vertical="center" wrapText="1"/>
    </xf>
    <xf numFmtId="10" fontId="0" fillId="0" borderId="0" xfId="789" applyNumberFormat="1" applyFont="1"/>
    <xf numFmtId="0" fontId="80" fillId="62" borderId="27" xfId="0" applyFont="1" applyFill="1" applyBorder="1" applyAlignment="1">
      <alignment horizontal="center" vertical="center" wrapText="1"/>
    </xf>
    <xf numFmtId="3" fontId="80" fillId="62" borderId="33" xfId="0" applyNumberFormat="1" applyFont="1" applyFill="1" applyBorder="1"/>
    <xf numFmtId="189" fontId="80" fillId="62" borderId="33" xfId="634" applyNumberFormat="1" applyFont="1" applyFill="1" applyBorder="1" applyAlignment="1">
      <alignment horizontal="center"/>
    </xf>
    <xf numFmtId="0" fontId="71" fillId="0" borderId="30" xfId="0" applyFont="1" applyBorder="1" applyAlignment="1">
      <alignment horizontal="center" vertical="top"/>
    </xf>
    <xf numFmtId="0" fontId="74" fillId="0" borderId="0" xfId="0" applyFont="1" applyAlignment="1">
      <alignment horizontal="left" vertical="top" wrapText="1"/>
    </xf>
    <xf numFmtId="0" fontId="80" fillId="62" borderId="38" xfId="0" applyFont="1" applyFill="1" applyBorder="1" applyAlignment="1">
      <alignment horizontal="center"/>
    </xf>
    <xf numFmtId="0" fontId="80" fillId="62" borderId="28" xfId="0" applyFont="1" applyFill="1" applyBorder="1" applyAlignment="1">
      <alignment horizontal="center" wrapText="1"/>
    </xf>
    <xf numFmtId="0" fontId="71" fillId="0" borderId="31" xfId="0" applyFont="1" applyBorder="1" applyAlignment="1">
      <alignment horizontal="center" vertical="top"/>
    </xf>
    <xf numFmtId="0" fontId="74" fillId="0" borderId="31" xfId="0" applyFont="1" applyBorder="1" applyAlignment="1">
      <alignment horizontal="left" vertical="top" wrapText="1"/>
    </xf>
    <xf numFmtId="0" fontId="83" fillId="0" borderId="0" xfId="0" applyFont="1"/>
    <xf numFmtId="0" fontId="0" fillId="0" borderId="0" xfId="0" applyAlignment="1">
      <alignment horizontal="center"/>
    </xf>
    <xf numFmtId="9" fontId="71" fillId="0" borderId="0" xfId="789" applyFont="1"/>
    <xf numFmtId="3" fontId="80" fillId="62" borderId="0" xfId="0" applyNumberFormat="1" applyFont="1" applyFill="1" applyAlignment="1">
      <alignment horizontal="center" vertical="center" wrapText="1"/>
    </xf>
    <xf numFmtId="3" fontId="81" fillId="63" borderId="0" xfId="0" applyNumberFormat="1" applyFont="1" applyFill="1"/>
    <xf numFmtId="3" fontId="80" fillId="62" borderId="30" xfId="0" applyNumberFormat="1" applyFont="1" applyFill="1" applyBorder="1" applyAlignment="1">
      <alignment horizontal="center" vertical="center" wrapText="1"/>
    </xf>
    <xf numFmtId="0" fontId="71" fillId="0" borderId="30" xfId="0" applyFont="1" applyBorder="1" applyAlignment="1">
      <alignment horizontal="center"/>
    </xf>
    <xf numFmtId="3" fontId="80" fillId="62" borderId="28" xfId="0" applyNumberFormat="1" applyFont="1" applyFill="1" applyBorder="1"/>
    <xf numFmtId="189" fontId="80" fillId="62" borderId="28" xfId="634" applyNumberFormat="1" applyFont="1" applyFill="1" applyBorder="1" applyAlignment="1">
      <alignment horizontal="center"/>
    </xf>
    <xf numFmtId="189" fontId="80" fillId="62" borderId="29" xfId="634" applyNumberFormat="1" applyFont="1" applyFill="1" applyBorder="1" applyAlignment="1">
      <alignment horizontal="center"/>
    </xf>
    <xf numFmtId="0" fontId="71" fillId="0" borderId="32" xfId="0" applyFont="1" applyBorder="1" applyAlignment="1">
      <alignment horizontal="left"/>
    </xf>
    <xf numFmtId="3" fontId="80" fillId="62" borderId="38" xfId="0" applyNumberFormat="1" applyFont="1" applyFill="1" applyBorder="1"/>
    <xf numFmtId="190" fontId="71" fillId="0" borderId="0" xfId="790" applyNumberFormat="1" applyFont="1"/>
    <xf numFmtId="189" fontId="71" fillId="0" borderId="30" xfId="634" applyNumberFormat="1" applyFont="1" applyBorder="1" applyAlignment="1">
      <alignment horizontal="center" vertical="center"/>
    </xf>
    <xf numFmtId="189" fontId="71" fillId="0" borderId="0" xfId="634" applyNumberFormat="1" applyFont="1" applyBorder="1" applyAlignment="1">
      <alignment horizontal="center" vertical="center"/>
    </xf>
    <xf numFmtId="189" fontId="71" fillId="0" borderId="32" xfId="634" applyNumberFormat="1" applyFont="1" applyBorder="1" applyAlignment="1">
      <alignment horizontal="center" vertical="center"/>
    </xf>
    <xf numFmtId="0" fontId="74" fillId="0" borderId="32" xfId="0" applyFont="1" applyBorder="1" applyAlignment="1">
      <alignment horizontal="left" vertical="top" wrapText="1"/>
    </xf>
    <xf numFmtId="9" fontId="80" fillId="62" borderId="33" xfId="634" applyFont="1" applyFill="1" applyBorder="1" applyAlignment="1">
      <alignment horizontal="center"/>
    </xf>
    <xf numFmtId="9" fontId="80" fillId="62" borderId="28" xfId="634" applyFont="1" applyFill="1" applyBorder="1" applyAlignment="1">
      <alignment horizontal="center" vertical="center"/>
    </xf>
    <xf numFmtId="9" fontId="80" fillId="62" borderId="29" xfId="634" applyFont="1" applyFill="1" applyBorder="1" applyAlignment="1">
      <alignment horizontal="center" vertical="center"/>
    </xf>
    <xf numFmtId="9" fontId="80" fillId="62" borderId="38" xfId="634" applyFont="1" applyFill="1" applyBorder="1" applyAlignment="1">
      <alignment horizontal="center" vertical="center"/>
    </xf>
    <xf numFmtId="189" fontId="80" fillId="62" borderId="38" xfId="634" applyNumberFormat="1" applyFont="1" applyFill="1" applyBorder="1" applyAlignment="1">
      <alignment horizontal="center"/>
    </xf>
    <xf numFmtId="0" fontId="84" fillId="0" borderId="0" xfId="0" applyFont="1"/>
    <xf numFmtId="0" fontId="75" fillId="62" borderId="26" xfId="790" applyNumberFormat="1" applyFont="1" applyFill="1" applyBorder="1" applyAlignment="1">
      <alignment horizontal="center" vertical="center"/>
    </xf>
    <xf numFmtId="0" fontId="69" fillId="62" borderId="26" xfId="0" applyFont="1" applyFill="1" applyBorder="1" applyAlignment="1">
      <alignment horizontal="center" vertical="center"/>
    </xf>
    <xf numFmtId="0" fontId="75" fillId="62" borderId="26" xfId="0" applyFont="1" applyFill="1" applyBorder="1" applyAlignment="1">
      <alignment horizontal="center" vertical="center"/>
    </xf>
    <xf numFmtId="0" fontId="79" fillId="0" borderId="28" xfId="0" applyFont="1" applyBorder="1" applyAlignment="1">
      <alignment horizontal="right"/>
    </xf>
    <xf numFmtId="0" fontId="82" fillId="62" borderId="14" xfId="0" applyFont="1" applyFill="1" applyBorder="1" applyAlignment="1">
      <alignment horizontal="center"/>
    </xf>
    <xf numFmtId="0" fontId="82" fillId="62" borderId="36" xfId="0" applyFont="1" applyFill="1" applyBorder="1" applyAlignment="1">
      <alignment horizontal="center"/>
    </xf>
    <xf numFmtId="0" fontId="82" fillId="62" borderId="37" xfId="0" applyFont="1" applyFill="1" applyBorder="1" applyAlignment="1">
      <alignment horizontal="center"/>
    </xf>
    <xf numFmtId="3" fontId="80" fillId="62" borderId="35" xfId="0" applyNumberFormat="1" applyFont="1" applyFill="1" applyBorder="1" applyAlignment="1">
      <alignment horizontal="center" vertical="center" wrapText="1"/>
    </xf>
    <xf numFmtId="3" fontId="80" fillId="62" borderId="39" xfId="0" applyNumberFormat="1" applyFont="1" applyFill="1" applyBorder="1" applyAlignment="1">
      <alignment horizontal="center" vertical="center" wrapText="1"/>
    </xf>
    <xf numFmtId="3" fontId="80" fillId="62" borderId="14" xfId="0" applyNumberFormat="1" applyFont="1" applyFill="1" applyBorder="1" applyAlignment="1">
      <alignment horizontal="center" vertical="center" wrapText="1"/>
    </xf>
    <xf numFmtId="3" fontId="80" fillId="62" borderId="38" xfId="0" applyNumberFormat="1" applyFont="1" applyFill="1" applyBorder="1" applyAlignment="1">
      <alignment horizontal="center" vertical="center" wrapText="1"/>
    </xf>
    <xf numFmtId="3" fontId="80" fillId="62" borderId="36" xfId="0" applyNumberFormat="1" applyFont="1" applyFill="1" applyBorder="1" applyAlignment="1">
      <alignment horizontal="center" vertical="center" wrapText="1"/>
    </xf>
    <xf numFmtId="3" fontId="80" fillId="62" borderId="28" xfId="0" applyNumberFormat="1" applyFont="1" applyFill="1" applyBorder="1" applyAlignment="1">
      <alignment horizontal="center" vertical="center" wrapText="1"/>
    </xf>
    <xf numFmtId="0" fontId="80" fillId="62" borderId="27" xfId="0" applyFont="1" applyFill="1" applyBorder="1" applyAlignment="1">
      <alignment horizontal="center" vertical="center" wrapText="1"/>
    </xf>
    <xf numFmtId="0" fontId="80" fillId="62" borderId="33" xfId="0" applyFont="1" applyFill="1" applyBorder="1" applyAlignment="1">
      <alignment horizontal="center" vertical="center" wrapText="1"/>
    </xf>
    <xf numFmtId="3" fontId="80" fillId="62" borderId="26" xfId="0" applyNumberFormat="1" applyFont="1" applyFill="1" applyBorder="1" applyAlignment="1">
      <alignment horizontal="center" vertical="center" wrapText="1"/>
    </xf>
    <xf numFmtId="0" fontId="80" fillId="62" borderId="38" xfId="0" applyFont="1" applyFill="1" applyBorder="1" applyAlignment="1">
      <alignment horizontal="center"/>
    </xf>
    <xf numFmtId="0" fontId="80" fillId="62" borderId="29" xfId="0" applyFont="1" applyFill="1" applyBorder="1" applyAlignment="1">
      <alignment horizontal="center"/>
    </xf>
    <xf numFmtId="0" fontId="82" fillId="62" borderId="34" xfId="0" applyFont="1" applyFill="1" applyBorder="1" applyAlignment="1">
      <alignment horizontal="center"/>
    </xf>
    <xf numFmtId="0" fontId="82" fillId="62" borderId="35" xfId="0" applyFont="1" applyFill="1" applyBorder="1" applyAlignment="1">
      <alignment horizontal="center"/>
    </xf>
    <xf numFmtId="0" fontId="82" fillId="62" borderId="39" xfId="0" applyFont="1" applyFill="1" applyBorder="1" applyAlignment="1">
      <alignment horizontal="center"/>
    </xf>
    <xf numFmtId="3" fontId="80" fillId="62" borderId="30" xfId="0" applyNumberFormat="1" applyFont="1" applyFill="1" applyBorder="1" applyAlignment="1">
      <alignment horizontal="center" vertical="center" wrapText="1"/>
    </xf>
    <xf numFmtId="3" fontId="80" fillId="62" borderId="37" xfId="0" applyNumberFormat="1" applyFont="1" applyFill="1" applyBorder="1" applyAlignment="1">
      <alignment horizontal="center" vertical="center" wrapText="1"/>
    </xf>
    <xf numFmtId="3" fontId="80" fillId="62" borderId="32" xfId="0" applyNumberFormat="1" applyFont="1" applyFill="1" applyBorder="1" applyAlignment="1">
      <alignment horizontal="center" vertical="center" wrapText="1"/>
    </xf>
    <xf numFmtId="0" fontId="80" fillId="62" borderId="31" xfId="0" applyFont="1" applyFill="1" applyBorder="1" applyAlignment="1">
      <alignment horizontal="center" vertical="center" wrapText="1"/>
    </xf>
    <xf numFmtId="3" fontId="80" fillId="62" borderId="27" xfId="0" applyNumberFormat="1" applyFont="1" applyFill="1" applyBorder="1" applyAlignment="1">
      <alignment horizontal="center" vertical="center" wrapText="1"/>
    </xf>
    <xf numFmtId="3" fontId="80" fillId="62" borderId="31" xfId="0" applyNumberFormat="1" applyFont="1" applyFill="1" applyBorder="1" applyAlignment="1">
      <alignment horizontal="center" vertical="center" wrapText="1"/>
    </xf>
    <xf numFmtId="3" fontId="80" fillId="62" borderId="34" xfId="0" applyNumberFormat="1" applyFont="1" applyFill="1" applyBorder="1" applyAlignment="1">
      <alignment horizontal="center" vertical="center" wrapText="1"/>
    </xf>
    <xf numFmtId="0" fontId="82" fillId="62" borderId="14" xfId="0" applyFont="1" applyFill="1" applyBorder="1" applyAlignment="1">
      <alignment horizontal="center" vertical="center"/>
    </xf>
    <xf numFmtId="0" fontId="82" fillId="62" borderId="36" xfId="0" applyFont="1" applyFill="1" applyBorder="1" applyAlignment="1">
      <alignment horizontal="center" vertical="center"/>
    </xf>
    <xf numFmtId="0" fontId="82" fillId="62" borderId="37" xfId="0" applyFont="1" applyFill="1" applyBorder="1" applyAlignment="1">
      <alignment horizontal="center" vertical="center"/>
    </xf>
  </cellXfs>
  <cellStyles count="791">
    <cellStyle name="????" xfId="254" xr:uid="{3461BE90-C508-4737-8DEF-F43FBAF40221}"/>
    <cellStyle name="?????" xfId="255" xr:uid="{9FBD7595-5B24-4FC7-95A7-F5D4F8A0E845}"/>
    <cellStyle name="????????" xfId="256" xr:uid="{2E811C7A-1E31-44EB-A0FE-7B05E84CE78C}"/>
    <cellStyle name="?????????????" xfId="257" xr:uid="{7F87D6EC-860F-4E1B-B0B7-65E6CFF0A821}"/>
    <cellStyle name="??????????_BOPENGC" xfId="258" xr:uid="{1F6BD450-07B2-47A2-9487-9CD4CF36C96D}"/>
    <cellStyle name="?????????1" xfId="259" xr:uid="{39C083B9-10F3-4552-A0E5-54CE6D3A74C0}"/>
    <cellStyle name="?????????2" xfId="260" xr:uid="{7BF4FF88-2F9C-4631-969A-B6F7451B8DAC}"/>
    <cellStyle name="????????_BOPENGC" xfId="261" xr:uid="{193005B5-DEB2-451D-8F37-7CB30DE0CBF5}"/>
    <cellStyle name="???????_BOPENGC" xfId="262" xr:uid="{4D4B065B-2B76-4616-A5C5-86AF208827AB}"/>
    <cellStyle name="20% - Énfasis1 2" xfId="4" xr:uid="{5E3B135E-6977-4180-8E78-EE687A257A81}"/>
    <cellStyle name="20% - Énfasis1 2 2" xfId="263" xr:uid="{25C43A8F-5115-4DDC-B1F4-AA431AC9653A}"/>
    <cellStyle name="20% - Énfasis1 2 2 2" xfId="658" xr:uid="{7C88159C-C3AE-41A3-A915-06227D2CA7AC}"/>
    <cellStyle name="20% - Énfasis1 2 2 3" xfId="565" xr:uid="{C2E82FCA-9DE4-4F55-9A49-04E1C4A4E569}"/>
    <cellStyle name="20% - Énfasis1 2 2 4" xfId="376" xr:uid="{51C347E2-8107-41C0-A3D0-BBD7A650371F}"/>
    <cellStyle name="20% - Énfasis1 2 3" xfId="543" xr:uid="{1E12B418-A3F5-4321-B0C5-95009A8A80E1}"/>
    <cellStyle name="20% - Énfasis1 2 3 2" xfId="638" xr:uid="{98B4F608-1CD1-41DF-8522-248954529835}"/>
    <cellStyle name="20% - Énfasis1 2 4" xfId="588" xr:uid="{191A5431-218B-4EEF-BE12-5FBE7346650F}"/>
    <cellStyle name="20% - Énfasis1 2 5" xfId="462" xr:uid="{CCB8173E-A65D-4D6A-A538-188DDACA0B52}"/>
    <cellStyle name="20% - Énfasis1 3" xfId="3" xr:uid="{BDD8549E-9C0F-4D7F-9D59-308B4B10DCDE}"/>
    <cellStyle name="20% - Énfasis2 2" xfId="6" xr:uid="{D746D10F-D34F-4400-BAFA-4106D808D720}"/>
    <cellStyle name="20% - Énfasis2 2 2" xfId="264" xr:uid="{DCC35C3D-05D5-422C-AD8C-CD409075273E}"/>
    <cellStyle name="20% - Énfasis2 2 2 2" xfId="659" xr:uid="{C9CA6887-8166-491F-A048-CD7D4AA3C228}"/>
    <cellStyle name="20% - Énfasis2 2 2 3" xfId="566" xr:uid="{1D7435CE-31F7-4BF1-BCD9-CFBF826F22F6}"/>
    <cellStyle name="20% - Énfasis2 2 2 4" xfId="377" xr:uid="{D6D39991-C33B-4D8B-886F-2BA06BAEDC0C}"/>
    <cellStyle name="20% - Énfasis2 2 3" xfId="544" xr:uid="{44F8D8A6-3815-43BE-AB62-41906B5EDB07}"/>
    <cellStyle name="20% - Énfasis2 2 3 2" xfId="639" xr:uid="{2807DCC4-6506-4560-B085-714AA03C60E5}"/>
    <cellStyle name="20% - Énfasis2 2 4" xfId="589" xr:uid="{B55B0EB5-1DE6-43E9-8278-2AE03ACA7B67}"/>
    <cellStyle name="20% - Énfasis2 2 5" xfId="463" xr:uid="{E15ABC94-9C41-4148-B0D3-9A01A539CCA9}"/>
    <cellStyle name="20% - Énfasis2 3" xfId="5" xr:uid="{83AAB72F-545C-47CF-9D30-690818BD7FC6}"/>
    <cellStyle name="20% - Énfasis3 2" xfId="8" xr:uid="{1B088A02-30CE-47A7-A44C-5135BFE0958F}"/>
    <cellStyle name="20% - Énfasis3 2 2" xfId="265" xr:uid="{09DC06D7-8421-4255-A1FA-DE15FE5D219B}"/>
    <cellStyle name="20% - Énfasis3 2 2 2" xfId="660" xr:uid="{D06D32F3-F440-4680-85F9-EC29E59D62CC}"/>
    <cellStyle name="20% - Énfasis3 2 2 3" xfId="567" xr:uid="{8EBC6F1C-2EF6-4334-B164-1BD18DB69327}"/>
    <cellStyle name="20% - Énfasis3 2 2 4" xfId="378" xr:uid="{6E5F2C68-9EBE-458C-8475-BBA84BC1CA1E}"/>
    <cellStyle name="20% - Énfasis3 2 3" xfId="545" xr:uid="{51A19414-BF6D-444D-977C-822D9AC3915D}"/>
    <cellStyle name="20% - Énfasis3 2 3 2" xfId="640" xr:uid="{2D7754D7-6861-4A06-BD47-DE905600EED8}"/>
    <cellStyle name="20% - Énfasis3 2 4" xfId="590" xr:uid="{6BE0D513-9248-4DAB-86BE-13A52D4705D5}"/>
    <cellStyle name="20% - Énfasis3 2 5" xfId="464" xr:uid="{711C1FC5-6259-4F68-AE9B-6D03DD02999B}"/>
    <cellStyle name="20% - Énfasis3 3" xfId="7" xr:uid="{7CDF993C-5001-4565-A756-17254834C212}"/>
    <cellStyle name="20% - Énfasis4 2" xfId="10" xr:uid="{BE318408-7910-4407-B42C-47ADE49EEF60}"/>
    <cellStyle name="20% - Énfasis4 2 2" xfId="266" xr:uid="{F3C036AD-6E5F-4A68-B5F0-652CEAF85799}"/>
    <cellStyle name="20% - Énfasis4 2 2 2" xfId="661" xr:uid="{CCE10E5B-C846-4C06-9461-2B6544CFD313}"/>
    <cellStyle name="20% - Énfasis4 2 2 3" xfId="568" xr:uid="{AD92E1A2-21A2-44B8-A1A5-9CEF59A36E16}"/>
    <cellStyle name="20% - Énfasis4 2 2 4" xfId="379" xr:uid="{8EE6CFA8-B348-40E2-9B48-69D65153614B}"/>
    <cellStyle name="20% - Énfasis4 2 3" xfId="546" xr:uid="{5703275B-5B71-4060-8637-6BD41952C4DF}"/>
    <cellStyle name="20% - Énfasis4 2 3 2" xfId="641" xr:uid="{A1DDA775-E5E6-4AFE-BBC1-CFB2FA1C0BA4}"/>
    <cellStyle name="20% - Énfasis4 2 4" xfId="591" xr:uid="{393E85B8-9948-43F3-BF1C-1EB853578E57}"/>
    <cellStyle name="20% - Énfasis4 2 5" xfId="465" xr:uid="{FAAA9C75-CC3A-40AC-BAE2-675CF59A4FE5}"/>
    <cellStyle name="20% - Énfasis4 3" xfId="9" xr:uid="{AB71CFFA-B31D-4361-8188-7273931BEC82}"/>
    <cellStyle name="20% - Énfasis5 2" xfId="12" xr:uid="{444A12F7-065D-4D88-B17C-13650302F0EC}"/>
    <cellStyle name="20% - Énfasis5 2 2" xfId="267" xr:uid="{65C08EDF-CFAB-4261-B163-A585FADE1D4C}"/>
    <cellStyle name="20% - Énfasis5 2 2 2" xfId="662" xr:uid="{CF4162DA-FFAC-44CB-9239-AA7A6D749BC7}"/>
    <cellStyle name="20% - Énfasis5 2 2 3" xfId="569" xr:uid="{E1B12A67-B653-4B1C-A9FA-7A2232C2092B}"/>
    <cellStyle name="20% - Énfasis5 2 2 4" xfId="380" xr:uid="{27F0D5A5-D06F-499D-88F8-B3AE47AAF63C}"/>
    <cellStyle name="20% - Énfasis5 2 3" xfId="547" xr:uid="{2A1C7E96-AD49-4ADE-A204-B2D442CEE43A}"/>
    <cellStyle name="20% - Énfasis5 2 3 2" xfId="642" xr:uid="{C07FF437-4A7D-45C2-952F-F617E6914B23}"/>
    <cellStyle name="20% - Énfasis5 2 4" xfId="592" xr:uid="{98629D5C-8B22-4531-A38D-798EA8FBE393}"/>
    <cellStyle name="20% - Énfasis5 2 5" xfId="466" xr:uid="{9BA1D5F4-0A0F-43CB-96D8-962751A2C142}"/>
    <cellStyle name="20% - Énfasis5 3" xfId="11" xr:uid="{581F14C5-DFB4-42F0-A6EA-51A989053277}"/>
    <cellStyle name="20% - Énfasis6 2" xfId="14" xr:uid="{0AE4BD92-E9E8-4A82-AAFB-A2A613DF3886}"/>
    <cellStyle name="20% - Énfasis6 2 2" xfId="268" xr:uid="{297FE094-AEFC-4105-9CCC-B88BFE280C0D}"/>
    <cellStyle name="20% - Énfasis6 2 2 2" xfId="663" xr:uid="{5B75DDBD-652F-4206-B0E3-1FB9804FC42E}"/>
    <cellStyle name="20% - Énfasis6 2 2 3" xfId="570" xr:uid="{B7146FDD-FF45-4E41-BB68-8C9BE05E29B0}"/>
    <cellStyle name="20% - Énfasis6 2 2 4" xfId="381" xr:uid="{C970BC2A-43CE-45D9-AD2B-D5BD6468AFA0}"/>
    <cellStyle name="20% - Énfasis6 2 3" xfId="548" xr:uid="{93C4F4C8-3040-4FF4-878E-5EDA9D2D3935}"/>
    <cellStyle name="20% - Énfasis6 2 3 2" xfId="643" xr:uid="{93877C8A-3729-4CA9-9FC5-49636D31AD49}"/>
    <cellStyle name="20% - Énfasis6 2 4" xfId="593" xr:uid="{85B334ED-C645-492A-9DDF-7413653B91DD}"/>
    <cellStyle name="20% - Énfasis6 2 5" xfId="467" xr:uid="{00A76393-336C-415B-80AA-C660C95A9197}"/>
    <cellStyle name="20% - Énfasis6 3" xfId="13" xr:uid="{42DB84C1-BBFD-4D53-86A8-829B45788ACA}"/>
    <cellStyle name="40% - Énfasis1 2" xfId="16" xr:uid="{FE3ED213-5EF8-4B64-8DFC-6C32F6DD965A}"/>
    <cellStyle name="40% - Énfasis1 2 2" xfId="269" xr:uid="{AC39309A-A046-45E0-82C7-7A7CB55402A1}"/>
    <cellStyle name="40% - Énfasis1 2 2 2" xfId="664" xr:uid="{0E6F57C1-1BC7-425C-94E7-BFA43A63F1D3}"/>
    <cellStyle name="40% - Énfasis1 2 2 3" xfId="571" xr:uid="{F9B51CEB-7542-4E8E-BCC4-9E47DDFF937B}"/>
    <cellStyle name="40% - Énfasis1 2 2 4" xfId="382" xr:uid="{D64EF98F-A491-495A-BAB1-73A946644BDC}"/>
    <cellStyle name="40% - Énfasis1 2 3" xfId="549" xr:uid="{2C64AC24-7A74-4E1C-938B-B8D63F35747D}"/>
    <cellStyle name="40% - Énfasis1 2 3 2" xfId="644" xr:uid="{517DFA55-55DA-4E16-95D8-0067732ABB87}"/>
    <cellStyle name="40% - Énfasis1 2 4" xfId="594" xr:uid="{678F962A-E781-4DC7-A1DC-092D9874D450}"/>
    <cellStyle name="40% - Énfasis1 2 5" xfId="468" xr:uid="{87F276A4-A2CC-49D4-8EB7-4AEF78DAF16B}"/>
    <cellStyle name="40% - Énfasis1 3" xfId="15" xr:uid="{5FA999FF-5683-4B2E-8842-D37000BAFD9E}"/>
    <cellStyle name="40% - Énfasis2 2" xfId="18" xr:uid="{178693EC-F54C-4AFB-9EFC-04CB1D3253AF}"/>
    <cellStyle name="40% - Énfasis2 2 2" xfId="270" xr:uid="{71E22AB0-E512-4545-B84A-EBF5EF66CC25}"/>
    <cellStyle name="40% - Énfasis2 2 2 2" xfId="665" xr:uid="{5135D7CB-0368-410D-BCAB-64F62ABD7D66}"/>
    <cellStyle name="40% - Énfasis2 2 2 3" xfId="572" xr:uid="{00B7026A-7776-4684-957D-D73251219446}"/>
    <cellStyle name="40% - Énfasis2 2 2 4" xfId="383" xr:uid="{428A7C43-F75B-4C8A-9113-232EE744E76B}"/>
    <cellStyle name="40% - Énfasis2 2 3" xfId="550" xr:uid="{201A22CB-4A12-496E-AE34-CFB780E90A40}"/>
    <cellStyle name="40% - Énfasis2 2 3 2" xfId="645" xr:uid="{EE71AFF3-C0AF-4ECD-89DE-568EE456E704}"/>
    <cellStyle name="40% - Énfasis2 2 4" xfId="595" xr:uid="{5E22383E-E62F-4DF8-BD66-7002217D09DB}"/>
    <cellStyle name="40% - Énfasis2 2 5" xfId="469" xr:uid="{EABA705C-6AC5-4AB6-8AB8-1F012A306169}"/>
    <cellStyle name="40% - Énfasis2 3" xfId="17" xr:uid="{EDCB0EFC-CE3F-4C9D-94C8-E61C3B5AE8DF}"/>
    <cellStyle name="40% - Énfasis3 2" xfId="20" xr:uid="{E6703617-EB92-4A10-A71D-E4EC3A9BC923}"/>
    <cellStyle name="40% - Énfasis3 2 2" xfId="271" xr:uid="{DB3E0D1F-0FB1-4959-8F77-C6CBED0B1363}"/>
    <cellStyle name="40% - Énfasis3 2 2 2" xfId="666" xr:uid="{2F5DDCC7-7AC0-4205-97E2-341B24E76986}"/>
    <cellStyle name="40% - Énfasis3 2 2 3" xfId="573" xr:uid="{5E97F1D4-B098-4F25-B31E-6DB3847E13DA}"/>
    <cellStyle name="40% - Énfasis3 2 2 4" xfId="384" xr:uid="{1A56AEDD-A487-4347-BEB0-78C9C0022FCE}"/>
    <cellStyle name="40% - Énfasis3 2 3" xfId="551" xr:uid="{E429353D-81AA-4D31-9878-82DE3F5CE7C1}"/>
    <cellStyle name="40% - Énfasis3 2 3 2" xfId="646" xr:uid="{D989FA72-DB87-4FF7-9110-C16B63C616D6}"/>
    <cellStyle name="40% - Énfasis3 2 4" xfId="596" xr:uid="{7B141AC7-55D2-44E6-85E1-63C6A675AFB5}"/>
    <cellStyle name="40% - Énfasis3 2 5" xfId="470" xr:uid="{40B2D00F-977A-4E05-8A2E-A2D21709A74A}"/>
    <cellStyle name="40% - Énfasis3 3" xfId="19" xr:uid="{B93E4B41-B09E-4065-B2FA-D44C5BF5C8C5}"/>
    <cellStyle name="40% - Énfasis4 2" xfId="22" xr:uid="{A1E13C86-D19F-4DCE-A441-0469090690BB}"/>
    <cellStyle name="40% - Énfasis4 2 2" xfId="272" xr:uid="{4693E123-DBE9-40DF-99FC-897B4F97E83A}"/>
    <cellStyle name="40% - Énfasis4 2 2 2" xfId="667" xr:uid="{0DB6EE1C-AD04-46D8-97C3-7C53ADEFA725}"/>
    <cellStyle name="40% - Énfasis4 2 2 3" xfId="574" xr:uid="{01B24863-F2B2-4622-9C05-45D2618EC751}"/>
    <cellStyle name="40% - Énfasis4 2 2 4" xfId="385" xr:uid="{4761CF02-24F0-4833-B503-27811878023C}"/>
    <cellStyle name="40% - Énfasis4 2 3" xfId="552" xr:uid="{78992753-0AAB-4A13-A0AA-1C9C1D993773}"/>
    <cellStyle name="40% - Énfasis4 2 3 2" xfId="647" xr:uid="{67148197-9430-486B-8CBB-E609DBD7318D}"/>
    <cellStyle name="40% - Énfasis4 2 4" xfId="597" xr:uid="{4ADAB3FC-0326-4E42-8FFB-32E1950D7A20}"/>
    <cellStyle name="40% - Énfasis4 2 5" xfId="471" xr:uid="{4BCE2689-4A02-43EF-9BEF-C60CAE55B42B}"/>
    <cellStyle name="40% - Énfasis4 3" xfId="21" xr:uid="{B585863F-2563-4B6D-AC2D-3EFB07066981}"/>
    <cellStyle name="40% - Énfasis5 2" xfId="24" xr:uid="{36FB8AC6-2A3E-44D0-9097-0F192CD42EBE}"/>
    <cellStyle name="40% - Énfasis5 2 2" xfId="273" xr:uid="{3F04B2CD-43D4-4C4B-8021-21A50B491127}"/>
    <cellStyle name="40% - Énfasis5 2 2 2" xfId="668" xr:uid="{39987415-70BB-44D8-924D-22CB996436C4}"/>
    <cellStyle name="40% - Énfasis5 2 2 3" xfId="575" xr:uid="{B92C1C83-4FB8-4221-93A1-86B9EDD6BC4A}"/>
    <cellStyle name="40% - Énfasis5 2 2 4" xfId="386" xr:uid="{53892CE3-C5AC-4AA4-AA26-4B9FC4B9095A}"/>
    <cellStyle name="40% - Énfasis5 2 3" xfId="553" xr:uid="{C7D30975-CCCE-41E8-816D-CDE99DF41CC4}"/>
    <cellStyle name="40% - Énfasis5 2 3 2" xfId="648" xr:uid="{F5453AF5-315A-42F0-A838-E2C44999A51B}"/>
    <cellStyle name="40% - Énfasis5 2 4" xfId="598" xr:uid="{EB678B85-C0DC-4722-81BB-03D7AB57AA0D}"/>
    <cellStyle name="40% - Énfasis5 2 5" xfId="472" xr:uid="{99B00BE8-3B5C-4D2A-A36D-77C6FC1E8228}"/>
    <cellStyle name="40% - Énfasis5 3" xfId="23" xr:uid="{0507FEE9-3C60-4E8A-8FFA-CDBA5BFB28F4}"/>
    <cellStyle name="40% - Énfasis6 2" xfId="26" xr:uid="{479DB892-086D-464F-A533-985EF8721324}"/>
    <cellStyle name="40% - Énfasis6 2 2" xfId="274" xr:uid="{725819E1-A2F2-4781-87D7-7328A67CC712}"/>
    <cellStyle name="40% - Énfasis6 2 2 2" xfId="669" xr:uid="{5DE0C0B0-9426-441B-9D84-136506B848C6}"/>
    <cellStyle name="40% - Énfasis6 2 2 3" xfId="576" xr:uid="{9F041B46-CEED-4FE0-9172-0B6188B242E3}"/>
    <cellStyle name="40% - Énfasis6 2 2 4" xfId="387" xr:uid="{7C657306-BD5E-4948-8AB7-6397491C6615}"/>
    <cellStyle name="40% - Énfasis6 2 3" xfId="554" xr:uid="{5C4C0429-ABF8-44DA-A8F0-EBAF833CF944}"/>
    <cellStyle name="40% - Énfasis6 2 3 2" xfId="649" xr:uid="{A32B8C68-075E-4175-A68C-037C49553180}"/>
    <cellStyle name="40% - Énfasis6 2 4" xfId="599" xr:uid="{3FE8F998-5BE1-47D8-B19F-E5342DD0D76B}"/>
    <cellStyle name="40% - Énfasis6 2 5" xfId="473" xr:uid="{33983678-90BF-4F7F-B36F-E2458D42FC39}"/>
    <cellStyle name="40% - Énfasis6 3" xfId="25" xr:uid="{9EAD6E63-342C-48D0-86CB-AB957BADAE95}"/>
    <cellStyle name="60% - Énfasis1 2" xfId="28" xr:uid="{E97277D0-2A46-4060-BD11-407996B8BE64}"/>
    <cellStyle name="60% - Énfasis1 2 2" xfId="275" xr:uid="{EBF18BF7-4806-40E9-94B0-9531E849BB43}"/>
    <cellStyle name="60% - Énfasis1 3" xfId="27" xr:uid="{070890CB-5144-406B-9FFE-158A26413CC0}"/>
    <cellStyle name="60% - Énfasis2 2" xfId="30" xr:uid="{1111E20B-19EA-4DFA-A531-0935EBDF853A}"/>
    <cellStyle name="60% - Énfasis2 2 2" xfId="276" xr:uid="{D3191238-98D8-4A1F-BD64-B3B42F005E08}"/>
    <cellStyle name="60% - Énfasis2 3" xfId="29" xr:uid="{9B087D32-C853-4F18-B85E-0CE7A46E7173}"/>
    <cellStyle name="60% - Énfasis3 2" xfId="32" xr:uid="{911D3AE6-B101-44D7-8670-B4FBDF9D2C0C}"/>
    <cellStyle name="60% - Énfasis3 2 2" xfId="277" xr:uid="{F2FD9EA0-3B08-4C4C-A9ED-8EEC3A06CAF7}"/>
    <cellStyle name="60% - Énfasis3 3" xfId="31" xr:uid="{D97D18B0-ED33-42E5-A389-B764D98B34A4}"/>
    <cellStyle name="60% - Énfasis4 2" xfId="34" xr:uid="{94A93F85-32C1-449F-BE4C-570FD23D6B14}"/>
    <cellStyle name="60% - Énfasis4 2 2" xfId="278" xr:uid="{40035E74-C5AF-4F96-AD35-BEB486098872}"/>
    <cellStyle name="60% - Énfasis4 3" xfId="33" xr:uid="{AA224576-E1A0-4413-BDA2-68C450B4FA04}"/>
    <cellStyle name="60% - Énfasis5 2" xfId="36" xr:uid="{1F3A3B0F-DDEF-4B2B-AC41-218FE8528DB7}"/>
    <cellStyle name="60% - Énfasis5 2 2" xfId="279" xr:uid="{A73F1094-686C-4B7D-A8BE-D867E33E6FCA}"/>
    <cellStyle name="60% - Énfasis5 3" xfId="35" xr:uid="{DDC368E9-7B3E-43A3-85EC-23D5B89B01ED}"/>
    <cellStyle name="60% - Énfasis6 2" xfId="38" xr:uid="{487BEB03-A74E-4273-86C2-766A2780ED00}"/>
    <cellStyle name="60% - Énfasis6 2 2" xfId="280" xr:uid="{D10A8B4D-99AD-461F-B195-C67D2FA85447}"/>
    <cellStyle name="60% - Énfasis6 3" xfId="37" xr:uid="{28A164CD-272F-4748-8D7A-15A2D57CB190}"/>
    <cellStyle name="ANCLAS,REZONES Y SUS PARTES,DE FUNDICION,DE HIERRO O DE ACERO" xfId="39" xr:uid="{D8BDA747-ED51-4304-B0FB-5B94071D52EE}"/>
    <cellStyle name="Buena 2" xfId="40" xr:uid="{56B3A390-0157-4EFC-BDBF-2D5576415127}"/>
    <cellStyle name="Buena 2 2" xfId="282" xr:uid="{47157EAC-3A15-45B8-A000-68B539ABFEE4}"/>
    <cellStyle name="Bueno 2" xfId="41" xr:uid="{EF5BA6BB-262C-45FB-9E12-178A4DB1998E}"/>
    <cellStyle name="Bueno 2 2" xfId="283" xr:uid="{D445C967-9B4D-4A0A-A769-7EB264605EC9}"/>
    <cellStyle name="Cabecera 1" xfId="42" xr:uid="{3EDF7990-4402-4937-B7B5-C905206F553D}"/>
    <cellStyle name="Cabecera 1 2" xfId="43" xr:uid="{F1E0C355-5490-47B0-84CB-AC8820153AA0}"/>
    <cellStyle name="Cabecera 1 2 2" xfId="388" xr:uid="{966C26DB-D13C-40AC-929F-C1339EE7D8A4}"/>
    <cellStyle name="Cabecera 2" xfId="44" xr:uid="{2CA5CC9D-730B-4850-99A0-44ABFAF41EC1}"/>
    <cellStyle name="Cabecera 2 2" xfId="45" xr:uid="{35F17BB0-A562-4356-BCEC-365EB4D7D308}"/>
    <cellStyle name="Cabecera 2 2 2" xfId="389" xr:uid="{0838C835-7A5D-4495-BFC1-2206407E64DE}"/>
    <cellStyle name="Cálculo 2" xfId="47" xr:uid="{C049E2D6-0676-4C89-BCEC-3683F6320ADF}"/>
    <cellStyle name="Cálculo 2 2" xfId="284" xr:uid="{5A87E368-9826-45FE-BC66-F2B48BD89E1E}"/>
    <cellStyle name="Cálculo 3" xfId="46" xr:uid="{54884C1B-0BC6-4C11-ABA9-076C702F6410}"/>
    <cellStyle name="Cálculo 3 2" xfId="505" xr:uid="{03B060F8-9A2B-4A4F-9E53-33CEC4396935}"/>
    <cellStyle name="Celda de comprobación 2" xfId="49" xr:uid="{675A3558-A632-4C85-A7E5-7778DFE21450}"/>
    <cellStyle name="Celda de comprobación 2 2" xfId="285" xr:uid="{D89EB514-DAED-4511-A0D4-D9DEC3879346}"/>
    <cellStyle name="Celda de comprobación 3" xfId="48" xr:uid="{7F15F208-C3BA-439B-A165-93B590F23396}"/>
    <cellStyle name="Celda vinculada 2" xfId="51" xr:uid="{EE45CF85-B194-4A49-B713-64E05DBFF598}"/>
    <cellStyle name="Celda vinculada 2 2" xfId="286" xr:uid="{20C95E8F-BAAE-445D-95F8-7FCBE9A4DCB3}"/>
    <cellStyle name="Celda vinculada 3" xfId="50" xr:uid="{02AF16F3-0572-49CC-9034-023AD0D2DE2E}"/>
    <cellStyle name="Comma" xfId="52" xr:uid="{68F5B473-0D43-40F7-BA5A-77F5EE73850B}"/>
    <cellStyle name="Comma [0]_PIB" xfId="53" xr:uid="{E034FDFA-DC4D-46D3-8AD8-73851F30EA2E}"/>
    <cellStyle name="Comma 10" xfId="54" xr:uid="{42CAF4D2-6862-4D7B-A051-54DB3FDF7CA8}"/>
    <cellStyle name="Comma 11" xfId="55" xr:uid="{B3877858-7B01-4392-A6A2-5B3234AD8874}"/>
    <cellStyle name="Comma 12" xfId="390" xr:uid="{2F846E3F-4D7D-477A-981B-B2981747D923}"/>
    <cellStyle name="Comma 13" xfId="474" xr:uid="{3E873B37-EEF5-4897-95CB-9CA6E37B36F8}"/>
    <cellStyle name="Comma 14" xfId="494" xr:uid="{7DD5A200-F5AD-499F-83A8-7C9DA889537F}"/>
    <cellStyle name="Comma 15" xfId="475" xr:uid="{6AA1E611-3F3F-4406-B366-8C08150188F1}"/>
    <cellStyle name="Comma 16" xfId="786" xr:uid="{F9964777-FF06-4099-B16E-30483316B80A}"/>
    <cellStyle name="Comma 2" xfId="56" xr:uid="{8E22672C-75BB-4B53-9319-01FF8647838F}"/>
    <cellStyle name="Comma 2 2" xfId="57" xr:uid="{52630A7D-15BC-4796-B589-36D55E84826F}"/>
    <cellStyle name="Comma 3" xfId="58" xr:uid="{844635DB-3596-47EB-A026-3A2C51905C28}"/>
    <cellStyle name="Comma 3 2" xfId="59" xr:uid="{FBB89996-4CD2-4495-B072-58D7637CBB4C}"/>
    <cellStyle name="Comma 4" xfId="60" xr:uid="{B3AF7B39-D865-4E4C-8DD2-87BD2AD55C73}"/>
    <cellStyle name="Comma 4 2" xfId="61" xr:uid="{6F5E344C-714B-4694-9D8B-8850F7E06892}"/>
    <cellStyle name="Comma 5" xfId="62" xr:uid="{335941A5-774F-4D9E-B553-C573B19854E9}"/>
    <cellStyle name="Comma 6" xfId="63" xr:uid="{7C565DFC-B838-4651-B78F-90C2CEF3E84B}"/>
    <cellStyle name="Comma 7" xfId="64" xr:uid="{ED63D349-EAB1-4500-AEC1-64622388351C}"/>
    <cellStyle name="Comma 8" xfId="65" xr:uid="{DD24F540-96A2-4DA0-88C5-889B95AC02DD}"/>
    <cellStyle name="Comma 9" xfId="66" xr:uid="{AC049DC6-1ED2-4C43-AC03-08CE3A2061EE}"/>
    <cellStyle name="Comma_ARREGLO VICEMINISTRA TÉCNICA - abril 02" xfId="67" xr:uid="{EF1782F2-3F2F-4C81-86BC-CEE5B5548A3F}"/>
    <cellStyle name="Comma0" xfId="68" xr:uid="{5EC12455-0897-4A19-AB74-80F5CC9B9FCF}"/>
    <cellStyle name="Comma0 2" xfId="69" xr:uid="{5ADA9F20-2F3C-4FF0-9F46-5EC09971189B}"/>
    <cellStyle name="Comma0 2 2" xfId="70" xr:uid="{8874980B-FB9B-4623-A1C1-F58820798EA9}"/>
    <cellStyle name="Comma0 3" xfId="71" xr:uid="{B23B862F-C4FE-45C2-9BF8-985950CBCF7E}"/>
    <cellStyle name="Currency" xfId="72" xr:uid="{169088EE-E97F-48B3-BE5A-1A306FF0A795}"/>
    <cellStyle name="Currency [0]_PIB" xfId="73" xr:uid="{F35C00DE-5BFD-440A-B395-31116E745A52}"/>
    <cellStyle name="Currency 10" xfId="74" xr:uid="{0F8F90D4-057B-41BD-9D56-42AAE2E61FBE}"/>
    <cellStyle name="Currency 11" xfId="75" xr:uid="{C9AD83E9-923B-4F41-9DE1-1F1A571B4D0F}"/>
    <cellStyle name="Currency 12" xfId="391" xr:uid="{56548C17-AD2E-45FD-BDD8-E064B2291388}"/>
    <cellStyle name="Currency 13" xfId="476" xr:uid="{14E3D334-E008-4F35-9ED8-D17246BD3983}"/>
    <cellStyle name="Currency 14" xfId="460" xr:uid="{B69952F3-DB02-4D71-8C2C-BC379C6CD126}"/>
    <cellStyle name="Currency 15" xfId="787" xr:uid="{BA050DF7-FC4F-416D-BFEC-CE37D20E8992}"/>
    <cellStyle name="Currency 16" xfId="785" xr:uid="{32676336-AF1D-4302-98BA-A599CC781DEC}"/>
    <cellStyle name="Currency 2" xfId="76" xr:uid="{8D1CA399-D62D-4D00-BBA9-9FD94BB01267}"/>
    <cellStyle name="Currency 2 2" xfId="77" xr:uid="{A76157B8-F601-4574-94F4-6B2417FEB848}"/>
    <cellStyle name="Currency 3" xfId="78" xr:uid="{E376ED16-BC8E-4B95-A6B7-CBD4154921A6}"/>
    <cellStyle name="Currency 3 2" xfId="79" xr:uid="{19536C47-24FA-47CD-B2C5-1B37C0575613}"/>
    <cellStyle name="Currency 4" xfId="80" xr:uid="{B67E1319-B1D5-48A4-9087-1449379EBC9A}"/>
    <cellStyle name="Currency 4 2" xfId="81" xr:uid="{92E7784F-6CAF-4553-872A-535343A22314}"/>
    <cellStyle name="Currency 5" xfId="82" xr:uid="{F82A5525-0E08-430F-AC99-187163DC7854}"/>
    <cellStyle name="Currency 6" xfId="83" xr:uid="{4895C413-59A5-4A02-93D6-A4312B8D8C83}"/>
    <cellStyle name="Currency 7" xfId="84" xr:uid="{FFCB5304-59C3-4112-AF80-3950BAE184FB}"/>
    <cellStyle name="Currency 8" xfId="85" xr:uid="{86D53EF9-2491-40C9-8F1C-4E37B7D8A8C0}"/>
    <cellStyle name="Currency 9" xfId="86" xr:uid="{C2448C84-A6B9-46D5-9D82-4D5D255507D3}"/>
    <cellStyle name="Currency_ARREGLO VICEMINISTRA TÉCNICA - abril 02" xfId="87" xr:uid="{83895CD7-96DB-4E50-8C4D-F1176D97BA7F}"/>
    <cellStyle name="Currency0" xfId="88" xr:uid="{14636CE1-F7DD-4A32-876A-E562E1ED1AE9}"/>
    <cellStyle name="Currency0 2" xfId="89" xr:uid="{3F218152-242B-4ED3-8240-317BE94CB589}"/>
    <cellStyle name="Currency0 2 2" xfId="90" xr:uid="{E485B3CD-9B12-47B1-A2EA-E5F2130A1D0F}"/>
    <cellStyle name="Currency0 3" xfId="91" xr:uid="{D088BBA2-D97B-4782-A3A1-4F1C39DDD5A5}"/>
    <cellStyle name="Date" xfId="92" xr:uid="{9180CAE9-B0D7-426D-BB40-54FC881304FD}"/>
    <cellStyle name="Date 2" xfId="93" xr:uid="{6780AC98-23B8-42ED-9D13-EA485D67777F}"/>
    <cellStyle name="Date 2 2" xfId="94" xr:uid="{BEC4360E-B075-4E21-B529-1719DD8D9124}"/>
    <cellStyle name="Date 3" xfId="95" xr:uid="{4DD3416E-1639-42CC-9A14-63211356E774}"/>
    <cellStyle name="Encabezado 1 2" xfId="96" xr:uid="{38DD2B4F-2A35-4DFD-ACBC-5E81AF05C6AF}"/>
    <cellStyle name="Encabezado 1 2 2" xfId="287" xr:uid="{C73A7902-FDFF-4362-A03E-15FBC9A7CD86}"/>
    <cellStyle name="Encabezado 4 2" xfId="98" xr:uid="{9D44A0DA-A6BA-4243-9F3C-C4C7580C1E29}"/>
    <cellStyle name="Encabezado 4 2 2" xfId="288" xr:uid="{C5F8F5AB-9B84-4A08-A154-9CC296B6C52D}"/>
    <cellStyle name="Encabezado 4 3" xfId="97" xr:uid="{8ACD13E0-0C3D-4BA0-ABBD-2B7E70EE61B2}"/>
    <cellStyle name="Énfasis1 2" xfId="100" xr:uid="{EC89476D-472F-4A53-AE60-9A63E4238C8E}"/>
    <cellStyle name="Énfasis1 2 2" xfId="289" xr:uid="{4BBEA38F-5C74-42F6-BD11-8BE8CA76D0A1}"/>
    <cellStyle name="Énfasis1 3" xfId="99" xr:uid="{FC9A9E1F-FE92-46BD-994D-997EAA20B632}"/>
    <cellStyle name="Énfasis2 2" xfId="102" xr:uid="{5D413FEC-7CFB-4797-90C5-117EA666AD30}"/>
    <cellStyle name="Énfasis2 2 2" xfId="290" xr:uid="{D21D83F8-F35C-45A1-98FD-3120468885DE}"/>
    <cellStyle name="Énfasis2 3" xfId="101" xr:uid="{8E1F95F0-C03D-48DA-AD83-9BF62F33465F}"/>
    <cellStyle name="Énfasis3 2" xfId="104" xr:uid="{84DCDE65-8C6F-481A-8CE6-27BE9DECF54E}"/>
    <cellStyle name="Énfasis3 2 2" xfId="291" xr:uid="{A21867ED-5FC6-4B30-B40C-34DEC435C2CC}"/>
    <cellStyle name="Énfasis3 3" xfId="103" xr:uid="{77A062CB-4DA0-4DC9-957C-FF0827662260}"/>
    <cellStyle name="Énfasis4 2" xfId="106" xr:uid="{ADF552E7-74FC-4422-840C-F521168486B3}"/>
    <cellStyle name="Énfasis4 2 2" xfId="292" xr:uid="{EE8E2671-5DE8-415C-89C9-1ADDF37A2AB1}"/>
    <cellStyle name="Énfasis4 3" xfId="105" xr:uid="{98F2FE4C-43C5-46C2-8B2D-F0DF8BEF3648}"/>
    <cellStyle name="Énfasis5 2" xfId="108" xr:uid="{F2B4DB35-5CB0-4520-B7C0-60768FE5E219}"/>
    <cellStyle name="Énfasis5 2 2" xfId="293" xr:uid="{644AED16-41F3-49EA-8528-122DB6D60D62}"/>
    <cellStyle name="Énfasis5 3" xfId="107" xr:uid="{12964C40-BE68-4931-B687-C95E6BC42B61}"/>
    <cellStyle name="Énfasis6 2" xfId="110" xr:uid="{2D431CF1-E4EF-4573-9CC2-C5F770187974}"/>
    <cellStyle name="Énfasis6 2 2" xfId="294" xr:uid="{4FA681E9-EEFF-45F2-8A21-812551A43CF2}"/>
    <cellStyle name="Énfasis6 3" xfId="109" xr:uid="{10BEC337-8213-47F6-9AD5-10D24A2D74A4}"/>
    <cellStyle name="Entrada 2" xfId="112" xr:uid="{5379A7ED-A932-489A-9381-2A0AC4A09A5E}"/>
    <cellStyle name="Entrada 2 2" xfId="295" xr:uid="{E657A075-F382-445E-84D3-C64CFEF9A6D1}"/>
    <cellStyle name="Entrada 3" xfId="111" xr:uid="{4566F785-A9CE-40BD-9280-DFD35C0B9E0C}"/>
    <cellStyle name="Entrada 3 2" xfId="506" xr:uid="{BB7E63A9-38AA-4BA4-B30D-A4674E19773E}"/>
    <cellStyle name="Estilo 1" xfId="113" xr:uid="{DAFD1B72-B668-4F2F-AFFE-82E27E544CFC}"/>
    <cellStyle name="Estilo 1 2" xfId="114" xr:uid="{CEB85D4A-5126-4819-9594-DEC5DE535BF0}"/>
    <cellStyle name="Estilo 1 2 2" xfId="392" xr:uid="{2E552CF4-245C-4EC7-905A-9A430124370A}"/>
    <cellStyle name="Euro" xfId="115" xr:uid="{2D694B21-5C91-4F9C-8121-B7FA3D86C703}"/>
    <cellStyle name="Euro 2" xfId="116" xr:uid="{853C73C9-68A9-4EBE-89EA-951E049C86EE}"/>
    <cellStyle name="Euro 2 2" xfId="297" xr:uid="{ACFBCFFC-B1E8-4101-8FFD-A7657655ADA1}"/>
    <cellStyle name="Euro 3" xfId="117" xr:uid="{A9274352-E7DE-4D63-A1BC-0ADC2BD8251E}"/>
    <cellStyle name="Euro 3 2" xfId="298" xr:uid="{88217DC8-18A3-4984-AEA0-C0CA3B42119F}"/>
    <cellStyle name="Euro 3 2 2" xfId="393" xr:uid="{E0397EBE-CCD5-40C3-81C0-CF524072F4EC}"/>
    <cellStyle name="Euro 4" xfId="296" xr:uid="{A55BD579-6E0F-4E46-9C2C-732DEEF72F61}"/>
    <cellStyle name="Excel Built-in Normal" xfId="118" xr:uid="{46C2742F-97F8-422B-BE9D-7DD5A631648F}"/>
    <cellStyle name="Excel Built-in Normal 2" xfId="299" xr:uid="{A1B17693-7919-4C22-AD5D-C55FC3EA6153}"/>
    <cellStyle name="Fecha" xfId="119" xr:uid="{D39DC96F-3AF1-40F1-AB4F-571E7DD35862}"/>
    <cellStyle name="Fecha 2" xfId="120" xr:uid="{9F69D42F-2756-4873-BAF5-E77C5C84BF83}"/>
    <cellStyle name="Fecha 2 2" xfId="121" xr:uid="{2F8F58C3-C4D1-41D5-A4BB-D9BB983D976C}"/>
    <cellStyle name="Fecha 3" xfId="122" xr:uid="{B76B8AE8-94F4-45DB-A26B-D72BB9DBE38E}"/>
    <cellStyle name="Fijo" xfId="123" xr:uid="{8B429DDA-1ACB-4648-B9BE-A1DE0FE56952}"/>
    <cellStyle name="Fijo 2" xfId="124" xr:uid="{F55533F0-859F-4199-896A-8799130F6230}"/>
    <cellStyle name="Fijo 2 2" xfId="125" xr:uid="{A04F17BF-16BB-4379-8757-3C3890C60A5C}"/>
    <cellStyle name="Fijo 3" xfId="126" xr:uid="{7EDC007C-0BF9-4E5D-AA23-C44BBCE1E760}"/>
    <cellStyle name="Fixed" xfId="127" xr:uid="{DE3A85D1-C79A-47EC-B1B1-5B98B72B03C9}"/>
    <cellStyle name="Fixed 2" xfId="128" xr:uid="{B7DDFEEC-6502-4456-9618-648A4F6E9549}"/>
    <cellStyle name="Fixed 2 2" xfId="129" xr:uid="{91023FF4-FA96-4380-9DF9-F666DF68A7DE}"/>
    <cellStyle name="Fixed 3" xfId="130" xr:uid="{21E1230B-D899-48D2-B6C0-C86F7473202C}"/>
    <cellStyle name="Heading" xfId="131" xr:uid="{D3A18CA8-AA2B-43F6-A4CD-980240887FE4}"/>
    <cellStyle name="Heading 1" xfId="132" xr:uid="{FA0D4E7C-00A7-44DA-B433-7C99094EC24B}"/>
    <cellStyle name="Heading 1 2" xfId="133" xr:uid="{162A84B1-511A-4DE8-AF10-C5FAC5887D48}"/>
    <cellStyle name="Heading 1 2 2" xfId="134" xr:uid="{4C11D42F-CF64-4522-8010-85565B75FE66}"/>
    <cellStyle name="Heading 1 3" xfId="135" xr:uid="{0B20F81B-F749-492A-A292-1BDBC91DC3F5}"/>
    <cellStyle name="Heading 2" xfId="136" xr:uid="{F6B34A61-0497-4955-B0E9-39A5BBA17E92}"/>
    <cellStyle name="Heading 2 2" xfId="137" xr:uid="{198794AB-ABBF-4F4E-A9F7-5BBB9F9E5F26}"/>
    <cellStyle name="Heading 2 2 2" xfId="394" xr:uid="{F3BF222B-821E-4EDE-93E7-65824D8EB233}"/>
    <cellStyle name="Heading 3" xfId="300" xr:uid="{B83C787B-DC81-4D1F-B16A-44446777F5E8}"/>
    <cellStyle name="Heading1" xfId="138" xr:uid="{9CA25286-4414-4C57-97C1-C3796FA75D64}"/>
    <cellStyle name="Heading1 2" xfId="139" xr:uid="{9D9D27CE-3D5E-49CE-B59E-5106CC9871BA}"/>
    <cellStyle name="Heading1 2 2" xfId="395" xr:uid="{C470633D-26EB-40DF-97E1-ECB49AC6360B}"/>
    <cellStyle name="Heading1 3" xfId="140" xr:uid="{D82EF7A5-88DE-4CC2-BE83-AEBE32618558}"/>
    <cellStyle name="Heading1 3 2" xfId="301" xr:uid="{B48805E3-8947-4F51-8D2D-ABA663963A73}"/>
    <cellStyle name="Heading2" xfId="141" xr:uid="{8104E677-4D14-426B-87BF-DEDE523C7A9E}"/>
    <cellStyle name="Heading2 2" xfId="142" xr:uid="{54CC9C0D-3B9E-4523-A5AB-F07C5916AE37}"/>
    <cellStyle name="Heading2 2 2" xfId="396" xr:uid="{7E0D7BEF-E3DA-4F56-BB12-E772BDA1CDDE}"/>
    <cellStyle name="Incorrecto 2" xfId="144" xr:uid="{797C4E43-8D2C-4358-AF7D-7D79D6397B26}"/>
    <cellStyle name="Incorrecto 2 2" xfId="302" xr:uid="{110DC9E7-65AE-492A-820A-64E0C9397899}"/>
    <cellStyle name="Incorrecto 3" xfId="143" xr:uid="{A42DB3C4-42A7-4D49-9273-7AB60DB73A66}"/>
    <cellStyle name="Millares" xfId="790" builtinId="3"/>
    <cellStyle name="Millares [0] 2" xfId="146" xr:uid="{15CFD9D6-7FA7-4F18-93EF-D973D54A6F2E}"/>
    <cellStyle name="Millares [0] 2 2" xfId="768" xr:uid="{63B221E7-3F5A-4EFB-B71B-B96AF09B560C}"/>
    <cellStyle name="Millares [0] 2 3" xfId="718" xr:uid="{8B890035-0B95-4DFA-85F6-900ACA0D7BCF}"/>
    <cellStyle name="Millares [0] 2 4" xfId="398" xr:uid="{34184CC7-208F-49C5-A4BF-CE7D56262903}"/>
    <cellStyle name="Millares [0] 3" xfId="678" xr:uid="{8AC7EF59-E738-4188-9D2A-D68058BBE082}"/>
    <cellStyle name="Millares 10" xfId="147" xr:uid="{8E798391-5819-4B2A-9B23-C0323D8556BA}"/>
    <cellStyle name="Millares 10 2" xfId="303" xr:uid="{4BC0782D-9D76-44D0-AE32-E2CB4417CC9A}"/>
    <cellStyle name="Millares 10 2 2" xfId="769" xr:uid="{9419A36D-FE7B-4C6D-8187-2493FA419C06}"/>
    <cellStyle name="Millares 10 2 3" xfId="719" xr:uid="{2D5418C4-0211-433B-A29E-90B137394FF4}"/>
    <cellStyle name="Millares 10 2 4" xfId="399" xr:uid="{DAC4E3D9-386B-4EFB-9223-05435F50462A}"/>
    <cellStyle name="Millares 10 3" xfId="679" xr:uid="{41A581DF-CF77-4AA1-82D0-ACB990EA818D}"/>
    <cellStyle name="Millares 10 4" xfId="752" xr:uid="{AFBC08E4-0BBB-46EC-8F9A-C8122647426A}"/>
    <cellStyle name="Millares 10 5" xfId="477" xr:uid="{51A9B034-701E-436F-B259-CFAF5AC4E077}"/>
    <cellStyle name="Millares 11" xfId="148" xr:uid="{43A6FEDB-0F5D-4635-98E0-BF0CB44E3BF7}"/>
    <cellStyle name="Millares 11 2" xfId="304" xr:uid="{1590E050-FE85-4C49-A2B6-F403903B520A}"/>
    <cellStyle name="Millares 11 2 2" xfId="770" xr:uid="{1CA75508-B9CE-43DA-B77A-8B148B43AF08}"/>
    <cellStyle name="Millares 11 2 3" xfId="720" xr:uid="{784C3510-E5EB-4BF0-931F-FE64248669D9}"/>
    <cellStyle name="Millares 11 2 4" xfId="400" xr:uid="{E165D19B-AD03-4A3A-9444-4D780F5A46E3}"/>
    <cellStyle name="Millares 11 3" xfId="753" xr:uid="{488A12F8-5CA6-4B68-AB28-5956CFA943B8}"/>
    <cellStyle name="Millares 11 4" xfId="680" xr:uid="{DA0985BF-858F-4165-99F2-9C410C6D7FDF}"/>
    <cellStyle name="Millares 12" xfId="145" xr:uid="{538E8CD9-BE5A-4DD8-B766-508AF2397833}"/>
    <cellStyle name="Millares 12 2" xfId="347" xr:uid="{4D5F5069-CBEA-4DF3-8925-9C9562AF691D}"/>
    <cellStyle name="Millares 13" xfId="397" xr:uid="{A1AF1EE9-5BAB-4664-98BE-DA53DD2D8647}"/>
    <cellStyle name="Millares 14" xfId="447" xr:uid="{C9AFAF42-1723-41A1-9EB4-222A251A6D4A}"/>
    <cellStyle name="Millares 15" xfId="149" xr:uid="{8CDF2960-4036-4E35-B547-363B0E57F48A}"/>
    <cellStyle name="Millares 15 2" xfId="150" xr:uid="{603F3178-69AE-47E1-8A62-F22FAE95C257}"/>
    <cellStyle name="Millares 15 2 2" xfId="306" xr:uid="{39F0559C-38FC-4EDF-9071-7F3D973CAD74}"/>
    <cellStyle name="Millares 15 2 2 2" xfId="522" xr:uid="{C31CAC5A-D965-482C-AE36-35A8C1D24661}"/>
    <cellStyle name="Millares 15 2 2 3" xfId="616" xr:uid="{8DB977E0-BC6C-4C45-B5C3-3975F75501ED}"/>
    <cellStyle name="Millares 15 2 2 4" xfId="722" xr:uid="{C37AC011-8822-44F9-A367-183EE66DA474}"/>
    <cellStyle name="Millares 15 2 2 5" xfId="772" xr:uid="{569E8A8A-7A79-4B7E-BB7D-0CB52D502C63}"/>
    <cellStyle name="Millares 15 2 2 6" xfId="498" xr:uid="{A3E13763-5AC8-46BB-84FB-EF5EE2575E07}"/>
    <cellStyle name="Millares 15 2 2 7" xfId="402" xr:uid="{0FDE7714-1529-4A9D-9165-A3B619510D9D}"/>
    <cellStyle name="Millares 15 2 3" xfId="508" xr:uid="{233DA232-71C9-4F9F-924E-9B96F73FB0F2}"/>
    <cellStyle name="Millares 15 2 3 2" xfId="624" xr:uid="{C63BD9B4-AB95-4638-9A09-1A0B0754E226}"/>
    <cellStyle name="Millares 15 2 4" xfId="601" xr:uid="{A05C40CE-B665-48C3-A6A7-8799C0724120}"/>
    <cellStyle name="Millares 15 2 5" xfId="681" xr:uid="{986A68E6-C31F-4B14-8232-31BEE0CD6ED3}"/>
    <cellStyle name="Millares 15 2 6" xfId="754" xr:uid="{B48F1CC3-76A7-4A09-B862-44A1E4F15FFF}"/>
    <cellStyle name="Millares 15 2 7" xfId="479" xr:uid="{19D9D2F2-CAEB-4FEC-8F5B-78A53DECF35D}"/>
    <cellStyle name="Millares 15 3" xfId="305" xr:uid="{3B0392C5-0B0D-496C-830E-F13E4D7B7EE5}"/>
    <cellStyle name="Millares 15 3 2" xfId="497" xr:uid="{E9FAA0F8-38C1-4C00-8F0D-32199282C25D}"/>
    <cellStyle name="Millares 15 3 2 2" xfId="521" xr:uid="{F41E7F2B-BB88-4025-8104-D142728A10BB}"/>
    <cellStyle name="Millares 15 3 2 3" xfId="615" xr:uid="{A44A901D-AF65-4D5B-BD37-A2008B968BD8}"/>
    <cellStyle name="Millares 15 3 3" xfId="507" xr:uid="{77C493E4-37E3-4473-A08A-8D5FE0282278}"/>
    <cellStyle name="Millares 15 3 3 2" xfId="623" xr:uid="{96E7FEFA-2FE2-4164-97E3-F8E37556186E}"/>
    <cellStyle name="Millares 15 3 4" xfId="600" xr:uid="{004FDD27-08AD-459B-8FAB-BB6CF11A9945}"/>
    <cellStyle name="Millares 15 3 5" xfId="721" xr:uid="{27389DD9-2ACB-42A5-8475-76AC14DC19DE}"/>
    <cellStyle name="Millares 15 3 6" xfId="771" xr:uid="{51C39ABF-331D-43CF-8C5F-809F25069654}"/>
    <cellStyle name="Millares 15 3 7" xfId="478" xr:uid="{91F0E6A9-ED72-4D95-A448-A9E8574D40D6}"/>
    <cellStyle name="Millares 15 3 8" xfId="401" xr:uid="{D7C750BD-60AF-48E2-9743-94BD9398509A}"/>
    <cellStyle name="Millares 15 4" xfId="496" xr:uid="{C83130A6-D443-47A5-82AC-3B8FC7509206}"/>
    <cellStyle name="Millares 15 4 2" xfId="520" xr:uid="{595F9E1C-A74D-43D9-A697-9CA4EA06A71D}"/>
    <cellStyle name="Millares 15 4 3" xfId="614" xr:uid="{B73FB8DE-177B-4E9D-87A9-A30397E11C85}"/>
    <cellStyle name="Millares 15 5" xfId="541" xr:uid="{4A6D2233-0D8D-432F-8FC0-ECFE886BFCF0}"/>
    <cellStyle name="Millares 15 5 2" xfId="636" xr:uid="{58EC8EB2-765F-4C3B-AC7D-B89F33182AE6}"/>
    <cellStyle name="Millares 15 6" xfId="586" xr:uid="{25BDFEC7-1E26-4275-BFD1-CDC234C0EC69}"/>
    <cellStyle name="Millares 15 7" xfId="459" xr:uid="{5871B65B-7DAA-4C01-BD0E-2D1EC4E01300}"/>
    <cellStyle name="Millares 16" xfId="448" xr:uid="{110D189B-6381-4EBA-80CF-335CA4934F16}"/>
    <cellStyle name="Millares 17" xfId="449" xr:uid="{D69E184A-80F2-4EF5-BE85-49799A1DD908}"/>
    <cellStyle name="Millares 18" xfId="452" xr:uid="{CD3B7BEA-40FE-4B44-B841-75328359FA09}"/>
    <cellStyle name="Millares 19" xfId="717" xr:uid="{1C224F5B-8F95-47EF-AC0D-E1F60E1FAC4A}"/>
    <cellStyle name="Millares 2" xfId="151" xr:uid="{75DF0F2E-4A11-4A65-8485-FFE515CB29DB}"/>
    <cellStyle name="Millares 2 2" xfId="152" xr:uid="{1F6E0EEF-F54A-4978-8AD5-70A87DA6163E}"/>
    <cellStyle name="Millares 2 2 2" xfId="342" xr:uid="{CB8FECA2-B14B-4077-A74B-D9E16335D3C1}"/>
    <cellStyle name="Millares 2 2 2 2" xfId="436" xr:uid="{9A090D2E-D4D3-41A4-9D3E-46E7939A728C}"/>
    <cellStyle name="Millares 2 2 2 2 2" xfId="782" xr:uid="{1D1205B2-19D7-4F36-A37E-8B790A4D274A}"/>
    <cellStyle name="Millares 2 2 2 2 3" xfId="738" xr:uid="{4AFA2072-B1F2-4026-81DF-B6A5D5D05891}"/>
    <cellStyle name="Millares 2 2 2 3" xfId="764" xr:uid="{6CCE2280-E151-4218-B8D7-5BCF2315D776}"/>
    <cellStyle name="Millares 2 2 2 4" xfId="694" xr:uid="{62354077-D11C-4CCB-B784-23A5438182BA}"/>
    <cellStyle name="Millares 2 2 3" xfId="404" xr:uid="{F1CB53C1-127E-4888-81AE-8C90048B52DA}"/>
    <cellStyle name="Millares 2 2 4" xfId="367" xr:uid="{895ED950-1D2C-4A74-A7B0-B8948A524D1E}"/>
    <cellStyle name="Millares 2 2 4 2" xfId="767" xr:uid="{48D45244-6D6A-4E06-8727-984EBA2FC87B}"/>
    <cellStyle name="Millares 2 2 4 3" xfId="711" xr:uid="{9E5FFCBC-6F73-4863-B1B4-7A91CF48B9EF}"/>
    <cellStyle name="Millares 2 3" xfId="153" xr:uid="{B5B3CBDC-603E-4D22-9791-9C9E76F4CF2B}"/>
    <cellStyle name="Millares 2 3 2" xfId="307" xr:uid="{5AA7E829-269F-4E96-993C-15FBA19EB9E3}"/>
    <cellStyle name="Millares 2 3 2 2" xfId="437" xr:uid="{046A9D2B-9633-4AAE-8876-9D4453DB0909}"/>
    <cellStyle name="Millares 2 3 2 2 2" xfId="783" xr:uid="{07306849-57A1-40C5-AC68-532B2DB1FD36}"/>
    <cellStyle name="Millares 2 3 2 2 3" xfId="739" xr:uid="{1E1A0809-347D-48B5-8240-69C2A19B5917}"/>
    <cellStyle name="Millares 2 3 2 3" xfId="765" xr:uid="{AC0AFB43-A0D7-4B2C-BE68-054024430391}"/>
    <cellStyle name="Millares 2 3 2 4" xfId="696" xr:uid="{2304FC3C-78F5-423E-90E6-2F6B6958A2B0}"/>
    <cellStyle name="Millares 2 3 2 5" xfId="344" xr:uid="{87D97901-4247-4BEB-9C54-3B145E42A98F}"/>
    <cellStyle name="Millares 2 3 3" xfId="405" xr:uid="{2972F3F4-2419-4C13-830A-CE0120838ED5}"/>
    <cellStyle name="Millares 2 3 3 2" xfId="723" xr:uid="{EFC4464D-F174-4BCF-B9EA-6E24AA00D6E9}"/>
    <cellStyle name="Millares 2 3 4" xfId="682" xr:uid="{76442774-5912-4539-8FAA-4660513A8E88}"/>
    <cellStyle name="Millares 2 4" xfId="345" xr:uid="{6ED909E8-413A-4ECC-9D35-BEF3ED54829A}"/>
    <cellStyle name="Millares 2 4 2" xfId="438" xr:uid="{8E16E126-B8BE-45AC-8D2D-B40DC095B5CB}"/>
    <cellStyle name="Millares 2 4 2 2" xfId="740" xr:uid="{5BDD1D0D-141C-468B-A0EF-6137414B2437}"/>
    <cellStyle name="Millares 2 4 3" xfId="697" xr:uid="{F1B5F109-84A9-4257-A8BD-90897D6B54FA}"/>
    <cellStyle name="Millares 2 5" xfId="340" xr:uid="{65A4FC17-4386-4FE6-B8CD-AC3117681D54}"/>
    <cellStyle name="Millares 2 5 2" xfId="434" xr:uid="{20CE46A4-2FC6-4DE9-940A-E596B94D89BD}"/>
    <cellStyle name="Millares 2 5 2 2" xfId="781" xr:uid="{A1B54838-7196-4D66-90DF-F9521FDFE9B9}"/>
    <cellStyle name="Millares 2 5 2 3" xfId="736" xr:uid="{3E6F00DE-CBAC-4A84-A5D1-2214223006FC}"/>
    <cellStyle name="Millares 2 5 3" xfId="763" xr:uid="{4C7EDC1B-73DC-4BD7-ACD3-D638416C8E48}"/>
    <cellStyle name="Millares 2 5 4" xfId="692" xr:uid="{D11953BE-DAF0-4C1F-943F-499FCDAF1ED2}"/>
    <cellStyle name="Millares 2 6" xfId="403" xr:uid="{754DD00A-99CE-42B4-B27C-3B96A433E6FE}"/>
    <cellStyle name="Millares 2 7" xfId="360" xr:uid="{8A9D4283-06FE-4BA7-B050-6075687ECBB3}"/>
    <cellStyle name="Millares 2 7 2" xfId="766" xr:uid="{3380935B-9EFA-4E4F-AD9C-227956848CFA}"/>
    <cellStyle name="Millares 2 7 3" xfId="709" xr:uid="{8C1D4964-0BF1-4337-A631-74610A9311A0}"/>
    <cellStyle name="Millares 20" xfId="716" xr:uid="{76B26717-7EE0-4489-9AFB-6E96AF5C7E60}"/>
    <cellStyle name="Millares 21" xfId="676" xr:uid="{038F6361-6384-45A8-B604-44529E238CA2}"/>
    <cellStyle name="Millares 22" xfId="677" xr:uid="{AC03CA66-5C83-41A3-99A9-878E3AE21A6C}"/>
    <cellStyle name="Millares 23" xfId="751" xr:uid="{AB964F0A-7E29-43CC-914C-3E5E4583C230}"/>
    <cellStyle name="Millares 24" xfId="762" xr:uid="{AEFF6915-EA45-4B59-B921-F7768C8905F4}"/>
    <cellStyle name="Millares 25" xfId="784" xr:uid="{48977D76-9FC1-4DD1-944D-24523C8BFAD4}"/>
    <cellStyle name="Millares 26" xfId="339" xr:uid="{BA18F3F6-9315-45EB-8831-AC022C740DD4}"/>
    <cellStyle name="Millares 27" xfId="281" xr:uid="{74368106-E283-4AA5-ADEF-08A9AFEA06EB}"/>
    <cellStyle name="Millares 28" xfId="788" xr:uid="{9FCBB844-C250-4DA8-98DA-A1A857B5B914}"/>
    <cellStyle name="Millares 3" xfId="154" xr:uid="{515CFCEA-A92F-4F23-8101-055F890AC634}"/>
    <cellStyle name="Millares 3 2" xfId="155" xr:uid="{D87F34A7-9AE9-4001-868B-CFFDCA1F1F9E}"/>
    <cellStyle name="Millares 3 2 2" xfId="308" xr:uid="{DA62795F-44FF-46D9-875A-E05FC31770F7}"/>
    <cellStyle name="Millares 3 2 2 2" xfId="407" xr:uid="{39A098FE-5BFE-4DC3-B89F-F9CB8A53EDCF}"/>
    <cellStyle name="Millares 3 2 3" xfId="366" xr:uid="{EEBD81F0-BF1A-44B5-BB01-CC3046A55D4F}"/>
    <cellStyle name="Millares 3 2 3 2" xfId="710" xr:uid="{E5D0798F-35B5-4EFF-8CEB-D8DC24D03C9C}"/>
    <cellStyle name="Millares 3 3" xfId="341" xr:uid="{312E1948-5376-4C28-9937-E14BAE90EF5A}"/>
    <cellStyle name="Millares 3 3 2" xfId="435" xr:uid="{8B21AD9D-E958-4015-B732-4DF47316BA81}"/>
    <cellStyle name="Millares 3 3 2 2" xfId="737" xr:uid="{2FD3ACED-7474-46EE-9885-361B231460F7}"/>
    <cellStyle name="Millares 3 3 3" xfId="693" xr:uid="{468BA357-FB1B-4F33-9594-ADAD8D7A1F75}"/>
    <cellStyle name="Millares 3 3 4" xfId="536" xr:uid="{886FB5F1-B122-4839-88DC-6420A59A79CC}"/>
    <cellStyle name="Millares 3 4" xfId="406" xr:uid="{25485341-8971-4829-8C20-435A38CD383F}"/>
    <cellStyle name="Millares 3 4 2" xfId="724" xr:uid="{F90B5C2F-DB3B-454D-89F5-10B967E95BB5}"/>
    <cellStyle name="Millares 3 4 3" xfId="533" xr:uid="{FB97FF6A-EAFB-46ED-B7F9-9B169F19FB33}"/>
    <cellStyle name="Millares 3 5" xfId="363" xr:uid="{55CBC8B2-6448-4909-B674-FE4D10F7FDA7}"/>
    <cellStyle name="Millares 4" xfId="156" xr:uid="{F7A26E4A-5BA1-45CE-B809-317643E18199}"/>
    <cellStyle name="Millares 4 2" xfId="309" xr:uid="{190368A5-163E-43CC-9C9A-1214C9F15500}"/>
    <cellStyle name="Millares 4 2 2" xfId="523" xr:uid="{E432DBA9-F8CF-437E-8449-C166BF6C90BD}"/>
    <cellStyle name="Millares 4 2 3" xfId="617" xr:uid="{A1A7CA73-C326-4984-82E5-9DB5B64DA1EF}"/>
    <cellStyle name="Millares 4 2 4" xfId="725" xr:uid="{1D677B43-C516-48F2-9B35-5F89EEA1FA9B}"/>
    <cellStyle name="Millares 4 2 5" xfId="773" xr:uid="{422D7D0B-1F0E-424B-BA09-071CECB2EBCC}"/>
    <cellStyle name="Millares 4 2 6" xfId="499" xr:uid="{62AD409C-DEE1-4E5F-ACCA-93604F1D9ECF}"/>
    <cellStyle name="Millares 4 2 7" xfId="408" xr:uid="{9EDA2DF4-9904-404E-B681-5461731DC4F8}"/>
    <cellStyle name="Millares 4 3" xfId="370" xr:uid="{5AE8E805-9CDE-4324-A073-10F58DC52897}"/>
    <cellStyle name="Millares 4 3 2" xfId="625" xr:uid="{61398D28-2D73-420D-9B95-50D93522946B}"/>
    <cellStyle name="Millares 4 3 3" xfId="712" xr:uid="{15632E21-08A3-4F70-97AA-31A8761C9F4B}"/>
    <cellStyle name="Millares 4 3 4" xfId="509" xr:uid="{DF2E5AC1-DC4A-4F1D-ACB4-A1173062B9FD}"/>
    <cellStyle name="Millares 4 4" xfId="602" xr:uid="{D46AF07A-A311-490A-BD71-8DDD63FED2B9}"/>
    <cellStyle name="Millares 4 5" xfId="480" xr:uid="{403301F5-A1B6-4AC6-9135-877E19E1BAD8}"/>
    <cellStyle name="Millares 5" xfId="157" xr:uid="{CF381810-FDEF-4006-B1C8-2FCCF19AF7AF}"/>
    <cellStyle name="Millares 5 2" xfId="310" xr:uid="{4515E565-75C6-4106-9809-A3CE98F18D2E}"/>
    <cellStyle name="Millares 5 2 2" xfId="524" xr:uid="{29B324EE-84FC-42B2-91D0-4083BFBDC88D}"/>
    <cellStyle name="Millares 5 2 3" xfId="618" xr:uid="{6DFDBE97-34F9-4BF3-89C7-9E5AFF6469AC}"/>
    <cellStyle name="Millares 5 2 4" xfId="726" xr:uid="{FFA2217B-41D6-4993-80C8-331FFCB4E28C}"/>
    <cellStyle name="Millares 5 2 5" xfId="774" xr:uid="{78F4BEA1-0870-47EC-8D23-DCBE501DD1CC}"/>
    <cellStyle name="Millares 5 2 6" xfId="500" xr:uid="{FA78C59A-9A62-4DC5-B3C1-ADDF4CCB08E0}"/>
    <cellStyle name="Millares 5 2 7" xfId="409" xr:uid="{EE40EA1A-93AC-4EE6-A3AF-BF3CB140E5F3}"/>
    <cellStyle name="Millares 5 3" xfId="510" xr:uid="{91AB6E19-5853-423A-A559-78153893B317}"/>
    <cellStyle name="Millares 5 3 2" xfId="626" xr:uid="{D484016E-9589-4AD3-B05D-8288D749D29E}"/>
    <cellStyle name="Millares 5 4" xfId="603" xr:uid="{788F6FB2-75D0-48FE-AA9A-2230DCD98603}"/>
    <cellStyle name="Millares 5 5" xfId="683" xr:uid="{9739AC24-EF4C-41AF-8377-D1D9E5E6070D}"/>
    <cellStyle name="Millares 5 6" xfId="755" xr:uid="{8EBBFC7D-2011-48E4-BD97-951D21CAC5F5}"/>
    <cellStyle name="Millares 5 7" xfId="481" xr:uid="{C50CDFF9-FDA4-4598-8412-407C4CCDC73F}"/>
    <cellStyle name="Millares 6" xfId="158" xr:uid="{5E2B4C56-68B1-49E3-B862-54680AD73AC5}"/>
    <cellStyle name="Millares 6 2" xfId="311" xr:uid="{EEC8A1A2-4307-4C80-B12C-33292E7EA58D}"/>
    <cellStyle name="Millares 6 2 2" xfId="525" xr:uid="{C46A7864-04F1-4E7C-A9D5-AAA3C9F84A12}"/>
    <cellStyle name="Millares 6 2 3" xfId="619" xr:uid="{975F647D-5FE5-4510-8222-CC964C4DAA08}"/>
    <cellStyle name="Millares 6 2 4" xfId="727" xr:uid="{8BED08F3-ADDA-4E76-B561-44EF04A18D6A}"/>
    <cellStyle name="Millares 6 2 5" xfId="775" xr:uid="{06CA5059-2E29-4860-8E0E-CCEF02E8BB49}"/>
    <cellStyle name="Millares 6 2 6" xfId="501" xr:uid="{6DBD9500-D814-4064-9E5D-DD24F2814498}"/>
    <cellStyle name="Millares 6 2 7" xfId="410" xr:uid="{0C5C1097-0574-4518-92F5-61052178014D}"/>
    <cellStyle name="Millares 6 3" xfId="511" xr:uid="{EC851288-46F1-4662-B357-F57D5B5B5383}"/>
    <cellStyle name="Millares 6 3 2" xfId="627" xr:uid="{19FCDF42-7C8F-4A20-BE18-78813DD4C175}"/>
    <cellStyle name="Millares 6 4" xfId="604" xr:uid="{FC799340-AC04-45E6-B34B-EEE8D15822A4}"/>
    <cellStyle name="Millares 6 5" xfId="684" xr:uid="{FEBEE1B0-6343-455E-B683-40BDA7D9F8B2}"/>
    <cellStyle name="Millares 6 6" xfId="756" xr:uid="{D7F45A81-8536-422D-A144-09F838C14173}"/>
    <cellStyle name="Millares 6 7" xfId="482" xr:uid="{7F26B10D-2BF0-4A0A-A145-7FF9478668B1}"/>
    <cellStyle name="Millares 7" xfId="159" xr:uid="{97FA78C2-0B0D-43DE-84CF-4A41E5357611}"/>
    <cellStyle name="Millares 7 2" xfId="312" xr:uid="{A10DBF2A-6F68-4087-A400-DF0204C29149}"/>
    <cellStyle name="Millares 7 2 2" xfId="526" xr:uid="{1E8FBCAF-C47E-413D-861F-40EAD26F6A2D}"/>
    <cellStyle name="Millares 7 2 3" xfId="620" xr:uid="{296BB8D4-D3DE-4A8D-8D76-7677E4E98F95}"/>
    <cellStyle name="Millares 7 2 4" xfId="728" xr:uid="{E0511709-2BBA-49AC-80F8-B69B5A278D04}"/>
    <cellStyle name="Millares 7 2 5" xfId="776" xr:uid="{D6DB9C1C-19DF-424B-80D1-7E3A018E5E07}"/>
    <cellStyle name="Millares 7 2 6" xfId="502" xr:uid="{1F72DAEE-E597-4C8F-853F-9D69DF61DF5D}"/>
    <cellStyle name="Millares 7 2 7" xfId="411" xr:uid="{662CBB8A-F902-490E-B093-AEE1AC5C001D}"/>
    <cellStyle name="Millares 7 3" xfId="512" xr:uid="{A8E53905-9EFB-49BA-9AB9-98231EA2E97D}"/>
    <cellStyle name="Millares 7 3 2" xfId="628" xr:uid="{349240B0-4A9C-459A-A990-24888B8FD734}"/>
    <cellStyle name="Millares 7 4" xfId="605" xr:uid="{58B90467-DA21-49DE-9FB8-3ABB084431F2}"/>
    <cellStyle name="Millares 7 5" xfId="685" xr:uid="{DC954096-D416-4F75-8031-9520BECA5256}"/>
    <cellStyle name="Millares 7 6" xfId="757" xr:uid="{11BB58B3-FACD-4E06-A5DC-A3154C407F57}"/>
    <cellStyle name="Millares 7 7" xfId="483" xr:uid="{9D3225CA-C8D4-4870-BE10-AB5E523E01C4}"/>
    <cellStyle name="Millares 8" xfId="160" xr:uid="{260BBA21-C2EE-4AAE-8C15-402193AC5F57}"/>
    <cellStyle name="Millares 8 2" xfId="313" xr:uid="{F7114DF3-65CB-41A4-A10E-19EF762474A9}"/>
    <cellStyle name="Millares 8 2 2" xfId="527" xr:uid="{5C7F0753-682F-4496-A8D3-6098EB44227F}"/>
    <cellStyle name="Millares 8 2 3" xfId="621" xr:uid="{9C3439E0-50B0-436A-8BE0-CAE4F47F89D0}"/>
    <cellStyle name="Millares 8 2 4" xfId="729" xr:uid="{E8FD5719-CBD6-4B4B-BA39-222DBE33F1A7}"/>
    <cellStyle name="Millares 8 2 5" xfId="777" xr:uid="{93E72253-1818-4AE0-8FEF-EFD3679FEF63}"/>
    <cellStyle name="Millares 8 2 6" xfId="503" xr:uid="{3B547120-706E-4714-A76B-29DAAEA44717}"/>
    <cellStyle name="Millares 8 2 7" xfId="412" xr:uid="{E6190693-3751-423B-A9BB-8036704B8EC6}"/>
    <cellStyle name="Millares 8 3" xfId="513" xr:uid="{C3333219-2FE5-4039-8C32-0B53D7BDE63C}"/>
    <cellStyle name="Millares 8 3 2" xfId="629" xr:uid="{3E9E9739-4A50-4740-81B1-F220DEE68120}"/>
    <cellStyle name="Millares 8 4" xfId="606" xr:uid="{E31B52CE-071C-4160-A9DC-B93D523ED9E2}"/>
    <cellStyle name="Millares 8 5" xfId="686" xr:uid="{BEEDF2EF-15D4-4687-B2A1-026A8B34A21D}"/>
    <cellStyle name="Millares 8 6" xfId="758" xr:uid="{ACF15E03-6D78-4A8E-B85B-F5DED3A6E1A8}"/>
    <cellStyle name="Millares 8 7" xfId="484" xr:uid="{F83D4321-070E-4D23-9A6A-1330D66FDA33}"/>
    <cellStyle name="Millares 9" xfId="161" xr:uid="{5770DE59-80E7-4EA9-88D5-D239A84EE361}"/>
    <cellStyle name="Millares 9 2" xfId="314" xr:uid="{85994156-0C20-4DBD-A22A-C5D8DAF9F0C2}"/>
    <cellStyle name="Millares 9 2 2" xfId="528" xr:uid="{6A080029-B443-4156-8E80-7189C2F92975}"/>
    <cellStyle name="Millares 9 2 3" xfId="622" xr:uid="{23728ED0-F22B-469C-AE94-51275F05FE4C}"/>
    <cellStyle name="Millares 9 2 4" xfId="730" xr:uid="{1761F273-ED1B-4F23-B36D-A7290C2DD574}"/>
    <cellStyle name="Millares 9 2 5" xfId="778" xr:uid="{194BE0F3-7DD8-408D-81C7-F28C684FCBF5}"/>
    <cellStyle name="Millares 9 2 6" xfId="504" xr:uid="{C0E45BB3-9D87-47B3-80EC-CAEE91C9F3B5}"/>
    <cellStyle name="Millares 9 2 7" xfId="413" xr:uid="{C4BD667F-196D-450E-9C65-B6146EC88303}"/>
    <cellStyle name="Millares 9 3" xfId="514" xr:uid="{445C5814-844B-4D52-A024-E175571DB5EC}"/>
    <cellStyle name="Millares 9 3 2" xfId="630" xr:uid="{B9F253C7-D845-4744-8F74-3DAFE02C630C}"/>
    <cellStyle name="Millares 9 4" xfId="607" xr:uid="{FBDB6D42-81D7-4DDC-9AAF-7CFAF3C7BD82}"/>
    <cellStyle name="Millares 9 5" xfId="687" xr:uid="{15096891-F950-48DA-ACA6-B1A4C41DB1D0}"/>
    <cellStyle name="Millares 9 6" xfId="759" xr:uid="{99BEBC4E-F68C-4909-AD39-5E3C63913F39}"/>
    <cellStyle name="Millares 9 7" xfId="485" xr:uid="{9EC92543-C31F-41F4-B22C-30C6E829D556}"/>
    <cellStyle name="Moneda [0] 2" xfId="162" xr:uid="{78EFC930-738A-4E2D-9AE9-A51C848F990D}"/>
    <cellStyle name="Moneda 2" xfId="163" xr:uid="{D9B6C2B2-AA1B-4641-ABFB-B738BEF2AFB6}"/>
    <cellStyle name="Moneda 2 2" xfId="315" xr:uid="{72162677-70FA-474F-8F92-66CCEB080B35}"/>
    <cellStyle name="Moneda 2 2 2" xfId="670" xr:uid="{BA71DA6A-0CFF-40DC-97F9-95D157C5ED7F}"/>
    <cellStyle name="Moneda 2 2 3" xfId="577" xr:uid="{E4A8D69E-C86F-407D-BADE-51CCEA682EED}"/>
    <cellStyle name="Moneda 2 2 4" xfId="414" xr:uid="{845658C6-DDEA-4DC2-A98C-86ABB32778DF}"/>
    <cellStyle name="Moneda 2 3" xfId="361" xr:uid="{AEF40990-2A74-45A7-87AE-01983ED81BD3}"/>
    <cellStyle name="Moneda 2 3 2" xfId="650" xr:uid="{541C51B4-E15D-4EA3-A431-828750A238CA}"/>
    <cellStyle name="Moneda 2 3 3" xfId="555" xr:uid="{8E45D285-3354-45CA-8F13-8879BEA144F7}"/>
    <cellStyle name="Moneda 2 4" xfId="608" xr:uid="{D409DBF3-5C3D-4240-8EED-652F6E6CDF54}"/>
    <cellStyle name="Moneda 2 5" xfId="486" xr:uid="{5F9848DA-C0F7-41D5-9D5E-12A4CC6D33E6}"/>
    <cellStyle name="Moneda 3" xfId="164" xr:uid="{490D9A8F-23C5-4709-AB14-C58DAE841E88}"/>
    <cellStyle name="Moneda 3 2" xfId="316" xr:uid="{16CFE69E-B0D2-49C9-A475-7A1649E40359}"/>
    <cellStyle name="Moneda 3 2 2" xfId="779" xr:uid="{9E6CB28D-E2DA-4397-BE0B-2F8EC7193A10}"/>
    <cellStyle name="Moneda 3 2 3" xfId="731" xr:uid="{6B3159C0-C8EE-42D1-B12F-868B59A64FBB}"/>
    <cellStyle name="Moneda 3 2 4" xfId="415" xr:uid="{0C02AF03-F208-40B1-ADE8-0A4FB13F4EE4}"/>
    <cellStyle name="Moneda 3 3" xfId="364" xr:uid="{9D063399-DC39-47DE-8432-6985A5F30661}"/>
    <cellStyle name="Moneda 3 4" xfId="760" xr:uid="{CDE2684B-C3BF-4D5C-ABC3-B90263D35920}"/>
    <cellStyle name="Moneda 3 5" xfId="688" xr:uid="{47290AD3-4C0A-456A-BAB7-6EAE61237470}"/>
    <cellStyle name="Moneda 4" xfId="165" xr:uid="{9621CECE-3560-413D-8BA3-CA9402335726}"/>
    <cellStyle name="Moneda 4 2" xfId="317" xr:uid="{65A8D0AF-F71B-4F3A-9352-A3A4C1F7EDF4}"/>
    <cellStyle name="Moneda 4 2 2" xfId="780" xr:uid="{3DBDE07E-5304-444C-A01B-917BBD80F821}"/>
    <cellStyle name="Moneda 4 2 3" xfId="732" xr:uid="{70271997-D78F-4B7C-975B-ACD07CD124E0}"/>
    <cellStyle name="Moneda 4 2 4" xfId="416" xr:uid="{31D6F26A-208B-401F-9179-1EA63DF3E6B3}"/>
    <cellStyle name="Moneda 4 3" xfId="371" xr:uid="{1465AB50-D0A1-45F8-9455-67C5701B3794}"/>
    <cellStyle name="Moneda 4 4" xfId="761" xr:uid="{A015555D-0416-4A7B-92C6-AAB4C5CF82B0}"/>
    <cellStyle name="Moneda 4 5" xfId="689" xr:uid="{24D5F8FA-5C44-4058-A518-C8DABC08EFDA}"/>
    <cellStyle name="Moneda 5" xfId="348" xr:uid="{5B0DF532-3C56-45E5-B1ED-AFFED5B544EA}"/>
    <cellStyle name="Monetario" xfId="166" xr:uid="{9C589A83-C38F-4549-AB3F-BCD83C5F692A}"/>
    <cellStyle name="Monetario 2" xfId="167" xr:uid="{20A84B54-EC89-46E5-920D-6F2FB4F6B0C2}"/>
    <cellStyle name="Monetario 2 2" xfId="168" xr:uid="{23719DEB-9CFB-45BD-ABE1-CCA24A98D817}"/>
    <cellStyle name="Monetario 3" xfId="169" xr:uid="{1633F59A-8DDF-406B-B071-9EE3D7C11B69}"/>
    <cellStyle name="Monetario0" xfId="170" xr:uid="{15948E41-E708-43B2-AF5B-3F8C506D2FC2}"/>
    <cellStyle name="Monetario0 2" xfId="171" xr:uid="{24E5A7CB-FC65-43BD-AE24-26353ADE91FF}"/>
    <cellStyle name="Monetario0 2 2" xfId="172" xr:uid="{AD5CF97C-46E2-4C6D-81ED-548B481E8452}"/>
    <cellStyle name="Monetario0 3" xfId="173" xr:uid="{6F1DD80F-5128-4DC4-9673-08CDEC4CCB29}"/>
    <cellStyle name="Neutral 2" xfId="175" xr:uid="{68A9B7D1-6751-4E01-88E4-DE42921C17D1}"/>
    <cellStyle name="Neutral 2 2" xfId="318" xr:uid="{A9ED2F14-F079-4309-9BAE-322C8E482B90}"/>
    <cellStyle name="Neutral 3" xfId="174" xr:uid="{8F7AE995-2095-46C7-9EC8-8C8C93384309}"/>
    <cellStyle name="Normal" xfId="0" builtinId="0"/>
    <cellStyle name="Normal 10" xfId="176" xr:uid="{140F0D56-F986-4B43-A29C-2B63A14907E6}"/>
    <cellStyle name="Normal 10 2" xfId="433" xr:uid="{0C0ED69A-59DF-402E-A6C8-0A82A87C4F58}"/>
    <cellStyle name="Normal 10 2 2" xfId="735" xr:uid="{90F98BBA-D7CA-442C-807F-EEA694DD3E68}"/>
    <cellStyle name="Normal 10 2 3" xfId="537" xr:uid="{EA3A488C-6996-4050-AF78-4445CDC0A840}"/>
    <cellStyle name="Normal 10 3" xfId="563" xr:uid="{0BB2EDB0-078E-4BC2-872D-1765C59BAAE6}"/>
    <cellStyle name="Normal 10 3 2" xfId="656" xr:uid="{090C331A-EDDA-4503-A0BC-3C5D95C6A0A6}"/>
    <cellStyle name="Normal 10 4" xfId="540" xr:uid="{94171ADF-9742-43B7-AFFB-E903360B3683}"/>
    <cellStyle name="Normal 10 4 2" xfId="635" xr:uid="{0F30DA21-CA02-44A4-B587-717315381158}"/>
    <cellStyle name="Normal 10 5" xfId="534" xr:uid="{161A0F3C-021F-48CB-A641-2D1D2C6C4215}"/>
    <cellStyle name="Normal 10 6" xfId="632" xr:uid="{F2C1A8DA-C07B-402B-93AB-179FB91546DB}"/>
    <cellStyle name="Normal 10 7" xfId="530" xr:uid="{E051D86A-CB40-4674-9BD7-D89E19FAEEC7}"/>
    <cellStyle name="Normal 11" xfId="2" xr:uid="{6F54D418-1B28-4B96-98CC-F396C9DBD170}"/>
    <cellStyle name="Normal 11 2" xfId="583" xr:uid="{B2BD3F18-3833-4ADE-BF2F-FB5B27731319}"/>
    <cellStyle name="Normal 11 3" xfId="538" xr:uid="{D2260609-9B04-40D7-8974-FF26DB0C67C6}"/>
    <cellStyle name="Normal 11 4" xfId="633" xr:uid="{30005F56-34B1-4520-B65B-8EBBA41F6BCC}"/>
    <cellStyle name="Normal 11 5" xfId="698" xr:uid="{997032FB-7EC7-424E-900B-050A4EACCBEA}"/>
    <cellStyle name="Normal 11 6" xfId="531" xr:uid="{CE903F60-8F8C-4036-A3BE-019128AD3CF4}"/>
    <cellStyle name="Normal 11 7" xfId="346" xr:uid="{CFA2D1C7-C8FE-49C6-9FFA-DEF6024E8EE3}"/>
    <cellStyle name="Normal 12" xfId="375" xr:uid="{3EFED78B-F135-4D86-A608-77D521B23F78}"/>
    <cellStyle name="Normal 12 2" xfId="715" xr:uid="{242C258B-A4F6-4F8C-8875-F1C87D7360AF}"/>
    <cellStyle name="Normal 12 3" xfId="539" xr:uid="{033991D5-EC30-4FA7-8909-0B26EB3A6FEF}"/>
    <cellStyle name="Normal 13" xfId="358" xr:uid="{B5E3A21F-0477-4A7D-BB2A-676B4733856B}"/>
    <cellStyle name="Normal 13 2" xfId="708" xr:uid="{F56ED570-E0AD-417D-9E5F-BE32BE4AE46D}"/>
    <cellStyle name="Normal 13 3" xfId="584" xr:uid="{2105EE69-3936-4E6F-8FA6-C40EC118A2C2}"/>
    <cellStyle name="Normal 14" xfId="453" xr:uid="{AA233344-437B-431F-BD72-EE1561B5A22B}"/>
    <cellStyle name="Normal 14 2" xfId="749" xr:uid="{2DEC4690-B138-4D25-AEE1-3D01A5AF4B13}"/>
    <cellStyle name="Normal 14 3" xfId="585" xr:uid="{A579FD85-878B-4D0C-B1FD-A8AB0EA79299}"/>
    <cellStyle name="Normal 15" xfId="456" xr:uid="{F909CE72-F705-4D84-A53F-019309E888BC}"/>
    <cellStyle name="Normal 15 2" xfId="750" xr:uid="{595E4164-B8DC-458F-8F40-F12A7760EDA3}"/>
    <cellStyle name="Normal 16" xfId="457" xr:uid="{7EF151DA-FDF9-4261-9DA5-3ABA72763492}"/>
    <cellStyle name="Normal 2" xfId="177" xr:uid="{37D805F3-D0F0-48C3-AA70-F221B096814D}"/>
    <cellStyle name="Normal 2 10" xfId="362" xr:uid="{B7BE01A7-BC0B-47F4-B755-EC88D0B37283}"/>
    <cellStyle name="Normal 2 11" xfId="450" xr:uid="{B14CC86C-0853-4E7D-9510-5C5202DBB1E0}"/>
    <cellStyle name="Normal 2 12" xfId="454" xr:uid="{99EC93B0-A59A-48A5-BF49-EC9379096DC1}"/>
    <cellStyle name="Normal 2 2" xfId="178" xr:uid="{F0147366-8FB2-4595-8BB5-DF06FA4BC8FE}"/>
    <cellStyle name="Normal 2 2 2" xfId="418" xr:uid="{D2C7482D-8AFA-47E3-B0D4-A396B42635D2}"/>
    <cellStyle name="Normal 2 2 3" xfId="373" xr:uid="{92D43E73-B026-4D01-BA23-69B86EC0BC70}"/>
    <cellStyle name="Normal 2 2 3 2" xfId="713" xr:uid="{11EB0B81-6254-47BD-BCFE-C0F9B21BA5A3}"/>
    <cellStyle name="Normal 2 2 4" xfId="455" xr:uid="{C8CD98AC-FE76-4B3D-9201-6E879C3349AB}"/>
    <cellStyle name="Normal 2 3" xfId="179" xr:uid="{76215402-9680-4C1D-8C73-5A8FEE4C9827}"/>
    <cellStyle name="Normal 2 3 2" xfId="319" xr:uid="{6EEA0340-6445-4B14-9D72-77C973D63DC9}"/>
    <cellStyle name="Normal 2 4" xfId="180" xr:uid="{3E55D748-B7F2-4DAB-9DA7-8065C8EDED28}"/>
    <cellStyle name="Normal 2 4 2" xfId="557" xr:uid="{AB348F1F-94A3-4895-BF0C-DD0244095D3C}"/>
    <cellStyle name="Normal 2 4 3" xfId="631" xr:uid="{C03A95B0-FA90-4E3E-A413-F4BF9222B223}"/>
    <cellStyle name="Normal 2 4 4" xfId="695" xr:uid="{45A1F344-DD96-453D-B66F-45CA228B77E5}"/>
    <cellStyle name="Normal 2 4 5" xfId="529" xr:uid="{4DC763A5-5D36-4995-9AB8-632FF3A6633C}"/>
    <cellStyle name="Normal 2 4 6" xfId="343" xr:uid="{87FE922D-18ED-4958-8E4B-3F60162173C4}"/>
    <cellStyle name="Normal 2 5" xfId="350" xr:uid="{4BAC83B8-8897-46B5-A139-7388B5698A60}"/>
    <cellStyle name="Normal 2 5 2" xfId="439" xr:uid="{1158FBB6-1869-486F-A9BE-C0D19B20DBBC}"/>
    <cellStyle name="Normal 2 5 2 2" xfId="741" xr:uid="{947B5DF0-063D-4E77-93EC-47B7E26C94E1}"/>
    <cellStyle name="Normal 2 5 3" xfId="700" xr:uid="{C306B486-BFBA-43B0-9CF5-44B32ED4DF51}"/>
    <cellStyle name="Normal 2 6" xfId="352" xr:uid="{837E8BA6-EDE1-4EA7-BD2B-609902FD002C}"/>
    <cellStyle name="Normal 2 6 2" xfId="441" xr:uid="{FABC67A0-D9BA-43F2-9EF4-453B377A676C}"/>
    <cellStyle name="Normal 2 6 2 2" xfId="743" xr:uid="{40D2C683-22F8-45C2-8F56-C75547504185}"/>
    <cellStyle name="Normal 2 6 3" xfId="702" xr:uid="{A9FED230-09CF-442F-8164-170E36D13974}"/>
    <cellStyle name="Normal 2 7" xfId="354" xr:uid="{2B0DB878-D719-4348-BC5E-FA780D77EB86}"/>
    <cellStyle name="Normal 2 7 2" xfId="443" xr:uid="{DE450F61-06A6-4F1F-9DD5-E3CAA2FE7FD8}"/>
    <cellStyle name="Normal 2 7 2 2" xfId="745" xr:uid="{5F34C871-EFF5-4C39-8CDF-686E774CC395}"/>
    <cellStyle name="Normal 2 7 3" xfId="704" xr:uid="{B114033B-9E47-4C42-81BF-7165E2146CD1}"/>
    <cellStyle name="Normal 2 8" xfId="356" xr:uid="{0D30D2E1-8279-4974-AFB5-8B680D785E24}"/>
    <cellStyle name="Normal 2 8 2" xfId="445" xr:uid="{D43AC5EF-65D4-4222-AF8A-72E3FC0F2AFC}"/>
    <cellStyle name="Normal 2 8 2 2" xfId="747" xr:uid="{E58690AC-7F6F-4B8B-A54F-87E341FDDC87}"/>
    <cellStyle name="Normal 2 8 3" xfId="706" xr:uid="{EFCD621D-1014-4811-9E96-34B9FC2896DF}"/>
    <cellStyle name="Normal 2 9" xfId="417" xr:uid="{795325B4-FBE1-4E81-8882-37F4E37A4268}"/>
    <cellStyle name="Normal 3" xfId="181" xr:uid="{F7B68AFF-F7A3-4788-A618-BA1A11987C30}"/>
    <cellStyle name="Normal 3 10" xfId="374" xr:uid="{34ED1A40-45E9-4BC5-BBD7-D7E3C4D904EF}"/>
    <cellStyle name="Normal 3 10 2" xfId="714" xr:uid="{858F6A76-2775-443B-9575-3EBCAC698C7F}"/>
    <cellStyle name="Normal 3 11" xfId="451" xr:uid="{04C07981-D6C6-419E-86C7-DCC051B22C0B}"/>
    <cellStyle name="Normal 3 2" xfId="182" xr:uid="{2305944C-FCFA-494C-96CE-17D2ED503D90}"/>
    <cellStyle name="Normal 3 2 2" xfId="320" xr:uid="{8442E867-9BC6-4E02-B87C-AE9665D6E750}"/>
    <cellStyle name="Normal 3 2 2 2" xfId="671" xr:uid="{9E788220-5E18-4325-AC9F-9F0BD7838652}"/>
    <cellStyle name="Normal 3 2 2 3" xfId="578" xr:uid="{EF9150C1-E222-474B-BC2F-027D6FC7C562}"/>
    <cellStyle name="Normal 3 2 2 4" xfId="368" xr:uid="{7CD20BFF-D2C8-49F7-8FB8-E598C11EACDB}"/>
    <cellStyle name="Normal 3 2 3" xfId="420" xr:uid="{E9DB253E-F4DA-4260-BA0C-CEFB798D6845}"/>
    <cellStyle name="Normal 3 2 3 2" xfId="651" xr:uid="{01E1C6AB-D763-4530-8CFE-C73796FD60A3}"/>
    <cellStyle name="Normal 3 2 3 3" xfId="558" xr:uid="{B134D503-EA99-4C5F-A9C5-8BCB0561144B}"/>
    <cellStyle name="Normal 3 2 4" xfId="359" xr:uid="{520255CC-F3C0-4C5F-8929-020140A9D6F8}"/>
    <cellStyle name="Normal 3 2 4 2" xfId="609" xr:uid="{0A3261B6-C8D6-40FB-94A5-A8B6636E9C31}"/>
    <cellStyle name="Normal 3 2 5" xfId="488" xr:uid="{D1E7B82D-BD9C-41CF-8D71-9D6FAE6E9AC0}"/>
    <cellStyle name="Normal 3 3" xfId="183" xr:uid="{933A6550-F360-4F04-9F5C-A6DD3745B1FE}"/>
    <cellStyle name="Normal 3 3 2" xfId="184" xr:uid="{650EB5D0-D078-4C38-AD2D-1CCCF6B0BF1C}"/>
    <cellStyle name="Normal 3 4" xfId="185" xr:uid="{9B554E27-FC1E-40B4-A45F-5FAF47B95DD4}"/>
    <cellStyle name="Normal 3 4 2" xfId="690" xr:uid="{EE45B111-D86F-462D-83F8-662FBC52FE01}"/>
    <cellStyle name="Normal 3 4 3" xfId="487" xr:uid="{D72D8BDD-1B02-49AA-ACD4-0C4E7F6B9E79}"/>
    <cellStyle name="Normal 3 5" xfId="351" xr:uid="{71DAEC14-4787-423D-8928-AD973A558565}"/>
    <cellStyle name="Normal 3 5 2" xfId="440" xr:uid="{A01DF2EA-2A4F-4769-B182-109CB4BB1C92}"/>
    <cellStyle name="Normal 3 5 2 2" xfId="742" xr:uid="{1873B8B1-7147-4FA8-B04D-A7C20E107127}"/>
    <cellStyle name="Normal 3 5 3" xfId="701" xr:uid="{5070862B-0388-4D71-B56F-018F3C8E237F}"/>
    <cellStyle name="Normal 3 6" xfId="353" xr:uid="{E49773DC-912E-4B2D-91C6-728A6F2BE2E0}"/>
    <cellStyle name="Normal 3 6 2" xfId="442" xr:uid="{EF5FAB4C-98DD-4F5A-B525-33497B15D7EC}"/>
    <cellStyle name="Normal 3 6 2 2" xfId="744" xr:uid="{3EF4D87F-2E10-4C32-86D6-FFA0985CC2B2}"/>
    <cellStyle name="Normal 3 6 3" xfId="703" xr:uid="{0000BD18-3E23-483C-AD0F-79E136685CA9}"/>
    <cellStyle name="Normal 3 7" xfId="355" xr:uid="{CB0B6ECD-E5EF-48B6-8DDB-138CB0FF612D}"/>
    <cellStyle name="Normal 3 7 2" xfId="444" xr:uid="{DECB4468-FA88-43CF-89B7-1B520738CCD4}"/>
    <cellStyle name="Normal 3 7 2 2" xfId="746" xr:uid="{B302B67D-6EC7-484B-BE67-C4F829D168D5}"/>
    <cellStyle name="Normal 3 7 3" xfId="705" xr:uid="{D80889AC-22D7-4695-9F4A-88377B6A85F8}"/>
    <cellStyle name="Normal 3 8" xfId="357" xr:uid="{B9B677B5-AD6A-460D-B963-FE1DFCB8A7D8}"/>
    <cellStyle name="Normal 3 8 2" xfId="446" xr:uid="{5D4F755C-30B5-4B51-848B-5C16B42FB9B3}"/>
    <cellStyle name="Normal 3 8 2 2" xfId="748" xr:uid="{1BDA536B-4EAF-4E10-9A4B-FFA90F79AB2D}"/>
    <cellStyle name="Normal 3 8 3" xfId="707" xr:uid="{296481AE-E15F-4733-93A1-44AD71E7D5AB}"/>
    <cellStyle name="Normal 3 9" xfId="419" xr:uid="{2A3549E8-D551-4B0C-95A9-439B247EEFD5}"/>
    <cellStyle name="Normal 4" xfId="186" xr:uid="{2E2E0ED9-58FB-40BB-A755-4E5E3D136308}"/>
    <cellStyle name="Normal 4 2" xfId="187" xr:uid="{BB2368C2-33E1-4237-A614-C21708DE623B}"/>
    <cellStyle name="Normal 4 3" xfId="421" xr:uid="{CC6F1E06-7CE4-4C9E-81A8-695F55CD5165}"/>
    <cellStyle name="Normal 4 4" xfId="369" xr:uid="{2659412B-A3A5-49E7-9B1B-57DBBB6C2EB4}"/>
    <cellStyle name="Normal 5" xfId="188" xr:uid="{631D6117-7D8F-4FF1-B51D-DA12D29D0475}"/>
    <cellStyle name="Normal 5 2" xfId="189" xr:uid="{1D62F2B5-8C62-4EFD-B321-4DC0CB0C7A8E}"/>
    <cellStyle name="Normal 5 2 2" xfId="322" xr:uid="{37DBD040-D49A-4E71-B9F5-E53B49C74998}"/>
    <cellStyle name="Normal 5 2 2 2" xfId="673" xr:uid="{CC314F22-7BED-402F-A299-B980FBEAB9E9}"/>
    <cellStyle name="Normal 5 2 2 3" xfId="580" xr:uid="{0B20398B-3F89-4E36-96D7-C912C23E95AB}"/>
    <cellStyle name="Normal 5 2 2 4" xfId="423" xr:uid="{E553DB17-0838-458E-B5C0-60E79BF27B8F}"/>
    <cellStyle name="Normal 5 2 3" xfId="560" xr:uid="{93B5A1A7-984B-4E31-97A2-9FE6A1C179E1}"/>
    <cellStyle name="Normal 5 2 3 2" xfId="653" xr:uid="{86BEE4E8-5230-4F41-A0DF-10DF3ED5F053}"/>
    <cellStyle name="Normal 5 2 4" xfId="611" xr:uid="{14ACD6B6-C0E7-4694-B35E-01DD08C5FCCD}"/>
    <cellStyle name="Normal 5 2 5" xfId="490" xr:uid="{C65FF053-A411-40BD-8CCD-9C71E75DC4C9}"/>
    <cellStyle name="Normal 5 3" xfId="321" xr:uid="{470D3CA3-4900-484B-A4FB-88DF0AF45327}"/>
    <cellStyle name="Normal 5 3 2" xfId="672" xr:uid="{9CBA2686-1BC2-4307-B0C7-EE1BDEDFEFC8}"/>
    <cellStyle name="Normal 5 3 3" xfId="579" xr:uid="{93A069D1-81BC-42AD-9A5F-0E5ED9D549E6}"/>
    <cellStyle name="Normal 5 3 4" xfId="422" xr:uid="{F1405BFA-CA0A-4572-A1C1-03EC42025E66}"/>
    <cellStyle name="Normal 5 4" xfId="559" xr:uid="{49EE2433-DF0B-4DB3-900E-C66A5316E1FF}"/>
    <cellStyle name="Normal 5 4 2" xfId="652" xr:uid="{8C9C0FA1-AD45-45E6-9A10-D6C8C3CCF3E4}"/>
    <cellStyle name="Normal 5 5" xfId="610" xr:uid="{0928C502-F016-4629-B685-A76AA19475BA}"/>
    <cellStyle name="Normal 5 6" xfId="489" xr:uid="{D013CC2A-88F3-4852-8872-F9D44A6CC5E7}"/>
    <cellStyle name="Normal 6" xfId="190" xr:uid="{9A1BBC8D-45F6-48E4-BA8D-3399C42D6033}"/>
    <cellStyle name="Normal 6 2" xfId="191" xr:uid="{24C891C5-DEFB-4C1A-B34B-6900356ED5E2}"/>
    <cellStyle name="Normal 6 2 2" xfId="424" xr:uid="{806B3BCA-BDC8-4558-B25B-A60CC7CC8EE5}"/>
    <cellStyle name="Normal 7" xfId="192" xr:uid="{603C0B0E-FE96-4115-A1BA-9BFE7911200E}"/>
    <cellStyle name="Normal 8" xfId="193" xr:uid="{34DFFFEF-3F3B-41A3-AD65-A9245CBFF268}"/>
    <cellStyle name="Normal 8 2" xfId="323" xr:uid="{8D9AD1C3-05F8-4C90-9627-AA310001095C}"/>
    <cellStyle name="Normal 9" xfId="194" xr:uid="{48D809C2-565B-42CA-8949-6B90DC79DC0C}"/>
    <cellStyle name="Normal 9 2" xfId="324" xr:uid="{737ADCCA-CC7A-4B16-8FD9-9C99BD3715F8}"/>
    <cellStyle name="Normal 9 2 2" xfId="674" xr:uid="{AFBA9FCD-F1C8-4DB9-A1BC-B9C9E948C141}"/>
    <cellStyle name="Normal 9 2 3" xfId="581" xr:uid="{1D0C674A-ACF6-4572-9936-4B7D0D551AEB}"/>
    <cellStyle name="Normal 9 2 4" xfId="425" xr:uid="{A3D41D54-28E9-4037-A86F-5EABDB5F9E56}"/>
    <cellStyle name="Normal 9 3" xfId="561" xr:uid="{08505BF0-008E-46CC-96C0-C4D5C102C571}"/>
    <cellStyle name="Normal 9 3 2" xfId="654" xr:uid="{A91B8D07-9927-49ED-8A72-FC2666B3781D}"/>
    <cellStyle name="Normal 9 4" xfId="612" xr:uid="{9976BF2D-5948-4882-BAD2-0B4C3ACBD825}"/>
    <cellStyle name="Normal 9 5" xfId="491" xr:uid="{D17585D2-8F20-4C8A-8684-5AEC9BE89F9A}"/>
    <cellStyle name="Notas 2" xfId="196" xr:uid="{86DE3FFE-4B86-4491-809D-77058EA7A329}"/>
    <cellStyle name="Notas 2 2" xfId="325" xr:uid="{9B2B75ED-8C7B-4990-9A6A-9CDD2885DF9A}"/>
    <cellStyle name="Notas 2 2 2" xfId="675" xr:uid="{5D4340EA-8096-4BE9-8444-A1D57D03CF6B}"/>
    <cellStyle name="Notas 2 2 3" xfId="582" xr:uid="{C84735AD-8786-4A21-B4D6-4AD3EFEB3034}"/>
    <cellStyle name="Notas 2 2 4" xfId="426" xr:uid="{A99A1227-2F09-4C59-B83E-6BD2E9B72C9F}"/>
    <cellStyle name="Notas 2 3" xfId="562" xr:uid="{B46B6CFE-0111-4245-B72A-D0609B566E7F}"/>
    <cellStyle name="Notas 2 3 2" xfId="655" xr:uid="{AB359BBC-FA51-44AA-BE84-F870F7885991}"/>
    <cellStyle name="Notas 2 4" xfId="613" xr:uid="{76645666-3292-4314-B573-2C8D996F9C7F}"/>
    <cellStyle name="Notas 2 5" xfId="492" xr:uid="{9F394AB2-BC35-4A5F-93F5-2376B7764DCE}"/>
    <cellStyle name="Notas 3" xfId="195" xr:uid="{800A5597-97FB-4957-8FB6-964C48AAC92D}"/>
    <cellStyle name="Notas 3 2" xfId="515" xr:uid="{D33A38CA-DEDA-4C67-9063-C7E64819A209}"/>
    <cellStyle name="Percent" xfId="197" xr:uid="{B41648DC-5E29-433C-967E-75A9BADAFB1B}"/>
    <cellStyle name="Percent 2" xfId="198" xr:uid="{C590411E-7991-4C0C-ABC1-F4C31033673A}"/>
    <cellStyle name="Percent 2 2" xfId="199" xr:uid="{146CE885-0F2C-4C5C-80F3-A13A20316FDA}"/>
    <cellStyle name="Percent 3" xfId="200" xr:uid="{2A794D38-DBB4-4326-95E2-F84A2799984D}"/>
    <cellStyle name="Porcentaje" xfId="789" builtinId="5"/>
    <cellStyle name="Porcentaje 2" xfId="1" xr:uid="{9DD9DA6C-DC90-4505-9A20-294DC3170643}"/>
    <cellStyle name="Porcentaje 2 2" xfId="203" xr:uid="{E735D7E4-6120-47D6-8E6D-7565A9C12F58}"/>
    <cellStyle name="Porcentaje 2 3" xfId="204" xr:uid="{42BF6FA5-A3DF-4551-A18F-B00DC1C36736}"/>
    <cellStyle name="Porcentaje 2 3 2" xfId="427" xr:uid="{7877B0A5-1106-4420-98AC-5E12462A651E}"/>
    <cellStyle name="Porcentaje 2 4" xfId="202" xr:uid="{94C68E61-15B6-433F-8BBF-2F3E46F75E21}"/>
    <cellStyle name="Porcentaje 3" xfId="205" xr:uid="{7F74D903-CA3C-4AA0-B1C6-C623E2A55A31}"/>
    <cellStyle name="Porcentaje 3 2" xfId="206" xr:uid="{3ECE749C-BF7F-4441-B1B7-008DE01F5DE0}"/>
    <cellStyle name="Porcentaje 4" xfId="207" xr:uid="{1EEE5509-B9D9-472E-BD8C-07F8C4622530}"/>
    <cellStyle name="Porcentaje 4 2" xfId="428" xr:uid="{6588F112-FD65-4544-A7C3-FF5438DDA67D}"/>
    <cellStyle name="Porcentaje 5" xfId="208" xr:uid="{C8DD561C-CDAC-46B0-B794-69B4F1FA1C62}"/>
    <cellStyle name="Porcentaje 5 2" xfId="326" xr:uid="{A1BC448A-1EE5-4968-8C63-A140F3785D40}"/>
    <cellStyle name="Porcentaje 5 2 2" xfId="734" xr:uid="{E8979C15-DB35-4DB3-B023-B99E58BBD645}"/>
    <cellStyle name="Porcentaje 5 2 3" xfId="429" xr:uid="{A775046B-2BB8-4F69-A0B0-FF7AD10A6FC1}"/>
    <cellStyle name="Porcentaje 5 3" xfId="691" xr:uid="{BF637884-1A7F-47B8-8234-A6179D6AAB5A}"/>
    <cellStyle name="Porcentaje 5 4" xfId="493" xr:uid="{EB821606-186E-4703-8FD1-17CC5F2F6226}"/>
    <cellStyle name="Porcentaje 6" xfId="201" xr:uid="{AB8F4BB2-D39B-4353-8395-5765D059DA0F}"/>
    <cellStyle name="Porcentaje 6 2" xfId="564" xr:uid="{830AE762-4E1E-48B4-B36C-81C548828B1F}"/>
    <cellStyle name="Porcentaje 6 2 2" xfId="657" xr:uid="{AB6FFC32-DC8E-4003-A3D2-67AF2A2CF4EC}"/>
    <cellStyle name="Porcentaje 6 3" xfId="542" xr:uid="{7AA75839-858C-4BF6-AC88-F799709E55C7}"/>
    <cellStyle name="Porcentaje 6 3 2" xfId="637" xr:uid="{5BABB1EE-BE6E-4596-AE1E-126C29435DC8}"/>
    <cellStyle name="Porcentaje 6 4" xfId="535" xr:uid="{B3D37D44-4B61-4B01-A0B5-75E54D60C526}"/>
    <cellStyle name="Porcentaje 6 5" xfId="634" xr:uid="{3D907373-7C6B-4484-A7D5-3C86F6A32247}"/>
    <cellStyle name="Porcentaje 6 6" xfId="733" xr:uid="{8FCB5FF6-0F4C-4E0D-A2D3-797BAFFC6507}"/>
    <cellStyle name="Porcentaje 6 7" xfId="532" xr:uid="{6CFC7DB2-8F56-4F03-AAFF-4BB16BFA6BFF}"/>
    <cellStyle name="Porcentaje 7" xfId="458" xr:uid="{905A4EE5-91A7-4778-8386-F4C1C9AC9AF9}"/>
    <cellStyle name="Porcentaje 7 2" xfId="556" xr:uid="{1F9E7961-35A7-485E-87D2-B629BCEDCDBE}"/>
    <cellStyle name="Porcentaje 8" xfId="587" xr:uid="{2FF08D47-91A5-4F76-884D-58CA6B8A269A}"/>
    <cellStyle name="Porcentaje 9" xfId="461" xr:uid="{A369976A-D1FA-4563-929B-97BB7F1526CC}"/>
    <cellStyle name="Porcentual 2" xfId="209" xr:uid="{78EE4997-198F-4D17-809F-EFD03A211619}"/>
    <cellStyle name="Porcentual 2 2" xfId="210" xr:uid="{B6BFED17-3761-493A-8FD5-4010EC7A1E92}"/>
    <cellStyle name="Porcentual 3" xfId="211" xr:uid="{0E60EC9A-10AB-4016-A79C-62502932B497}"/>
    <cellStyle name="Porcentual 3 2" xfId="212" xr:uid="{101BAD82-DD49-46B5-99EE-5DE64AA0C1B0}"/>
    <cellStyle name="Punto" xfId="213" xr:uid="{93C36977-B5B3-4CCD-9FF9-5DDB8B2137E4}"/>
    <cellStyle name="Punto 2" xfId="214" xr:uid="{84C3F4F2-CF96-4050-9F9D-411BF67DEC6E}"/>
    <cellStyle name="Punto 2 2" xfId="215" xr:uid="{A875A89F-211F-4C17-B6E5-3B8EF3747C2C}"/>
    <cellStyle name="Punto 3" xfId="216" xr:uid="{FA2BA300-FC07-44D4-98F6-A46592DD1680}"/>
    <cellStyle name="Punto0" xfId="217" xr:uid="{94BE9179-C733-4C3B-8DB3-18E9B9EE3801}"/>
    <cellStyle name="Punto0 2" xfId="218" xr:uid="{0DF23B31-91B2-49A3-B4E3-CFB3EC8FC061}"/>
    <cellStyle name="Punto0 2 2" xfId="219" xr:uid="{978781BD-F60C-4BB9-A9EA-A5D7CF5EA023}"/>
    <cellStyle name="Punto0 3" xfId="220" xr:uid="{DD26C50F-B37F-4B0B-AC0C-F1912C03335F}"/>
    <cellStyle name="Result" xfId="221" xr:uid="{10BE7753-2F15-4B8C-BD77-36292651CA3C}"/>
    <cellStyle name="Result 2" xfId="327" xr:uid="{5DD716F8-BA55-4A37-A7BE-8012EEB54DE7}"/>
    <cellStyle name="Result2" xfId="222" xr:uid="{56D8C2B7-A177-4262-BD3A-9F517609149F}"/>
    <cellStyle name="Result2 2" xfId="328" xr:uid="{2F9E3A9C-6273-45E7-9614-A9B1B3C7DC45}"/>
    <cellStyle name="Resumen" xfId="223" xr:uid="{E3465E96-23DE-4909-99D0-8EF26ABBCF7C}"/>
    <cellStyle name="Resumen 2" xfId="224" xr:uid="{1A4367D1-4AFB-4F2A-8E0A-865E310E92F3}"/>
    <cellStyle name="Resumen 2 2" xfId="430" xr:uid="{86F9D774-BD6F-432D-9954-6B622C00CD91}"/>
    <cellStyle name="Resumen 3" xfId="225" xr:uid="{BA0FDDB4-4DBD-4557-BF5C-A718EC7A4E62}"/>
    <cellStyle name="Resumen 3 2" xfId="517" xr:uid="{C2D6598A-0C4D-4D9D-82A5-8132D87965AA}"/>
    <cellStyle name="Resumen 4" xfId="516" xr:uid="{34E905EA-4B5A-4EBA-8183-D34C0A6019E7}"/>
    <cellStyle name="Salida 2" xfId="227" xr:uid="{9FA36E1D-EB36-42B4-A1D1-314BF55CE42F}"/>
    <cellStyle name="Salida 2 2" xfId="329" xr:uid="{AA1D3CBC-4C36-4EB5-AD08-B01BA886101D}"/>
    <cellStyle name="Salida 3" xfId="226" xr:uid="{4745A7EC-B337-4900-92DD-CDA987BE9338}"/>
    <cellStyle name="Salida 3 2" xfId="518" xr:uid="{C6B68F09-7B45-43E1-85C7-8523671AEBF7}"/>
    <cellStyle name="TableStyleLight1" xfId="365" xr:uid="{FFF23B6A-A2F7-4DBC-A7CE-6CFFED7EB6EB}"/>
    <cellStyle name="Text" xfId="228" xr:uid="{62108A57-6BFB-44F7-8B2B-BE97E6708AA6}"/>
    <cellStyle name="Texto de advertencia 2" xfId="230" xr:uid="{859AA01A-286F-438B-B645-3848662388E0}"/>
    <cellStyle name="Texto de advertencia 2 2" xfId="330" xr:uid="{100344DB-3BFC-420A-BDB0-3941B96B4853}"/>
    <cellStyle name="Texto de advertencia 3" xfId="229" xr:uid="{29889465-1473-4E00-88FB-D1774F13FD80}"/>
    <cellStyle name="Texto explicativo 2" xfId="232" xr:uid="{3D952487-5D2E-4AE4-AA33-65497BF7B563}"/>
    <cellStyle name="Texto explicativo 2 2" xfId="331" xr:uid="{B311E5D8-24AA-48ED-BADA-21CD5280767F}"/>
    <cellStyle name="Texto explicativo 2 2 2" xfId="432" xr:uid="{C8AEC8CD-294E-4E1E-9B75-66C37B005DA8}"/>
    <cellStyle name="Texto explicativo 2 3" xfId="372" xr:uid="{BD409368-DDA6-4615-BEE3-E6E6ED1F52CB}"/>
    <cellStyle name="Texto explicativo 3" xfId="231" xr:uid="{913AEFB1-D5EC-4260-BCA3-183A8DABB345}"/>
    <cellStyle name="Texto explicativo 3 2" xfId="699" xr:uid="{AE91B284-9AB7-4807-9698-B5286F95B537}"/>
    <cellStyle name="Texto explicativo 3 3" xfId="495" xr:uid="{C860943C-081B-444A-AC5C-89AAA0B42AAB}"/>
    <cellStyle name="Texto explicativo 3 4" xfId="349" xr:uid="{D06C7E97-E320-4707-BA61-60AB171B1562}"/>
    <cellStyle name="Texto explicativo 4" xfId="431" xr:uid="{8F23AC6B-EE85-4E8B-8341-647300DFB071}"/>
    <cellStyle name="Título 2 2" xfId="235" xr:uid="{182F9B3F-617E-4ABA-8DD9-A29842167AA7}"/>
    <cellStyle name="Título 2 2 2" xfId="332" xr:uid="{929B148C-37DE-40D3-A823-42343A52E746}"/>
    <cellStyle name="Título 2 3" xfId="234" xr:uid="{42112EB4-4854-482A-A522-8D68EC9F5E31}"/>
    <cellStyle name="Título 3 2" xfId="237" xr:uid="{72D6BEF3-7732-40D5-83B1-1B1C4C0EBFE0}"/>
    <cellStyle name="Título 3 2 2" xfId="333" xr:uid="{D41BD97C-E88B-4149-A151-758B7228D1C9}"/>
    <cellStyle name="Título 3 3" xfId="236" xr:uid="{BC66190E-EA6E-42B1-84B3-162B6DC76A35}"/>
    <cellStyle name="Título 4" xfId="238" xr:uid="{C02DF279-7BEB-4C00-B891-46E19A1B6E9E}"/>
    <cellStyle name="Título 4 2" xfId="334" xr:uid="{E13A07F7-8E1D-4B1C-A969-8C60F4619F2A}"/>
    <cellStyle name="Título 5" xfId="233" xr:uid="{EC997D47-C91A-436D-9282-B9BF8D11566F}"/>
    <cellStyle name="Total 2" xfId="240" xr:uid="{63D2FA40-9DA4-47C2-B05A-BB07246967FB}"/>
    <cellStyle name="Total 2 2" xfId="335" xr:uid="{5E60236C-2F08-405D-A741-8B8AEBCAF9E0}"/>
    <cellStyle name="Total 3" xfId="239" xr:uid="{2269F6C8-A0AC-44A6-A1F0-754397A13592}"/>
    <cellStyle name="Total 3 2" xfId="519" xr:uid="{209C4DB2-81E8-4617-A478-533C932EE006}"/>
    <cellStyle name="xls-style-2" xfId="241" xr:uid="{273C5F96-14A3-4AA3-8DFE-8A3C0B0F1F1C}"/>
    <cellStyle name="xls-style-2 2" xfId="336" xr:uid="{9D01032D-88FA-47C6-B71E-908BD35337DC}"/>
    <cellStyle name="xls-style-3" xfId="242" xr:uid="{E26A12FA-07B7-490E-96BB-E5892F81FF52}"/>
    <cellStyle name="xls-style-3 2" xfId="337" xr:uid="{5E9DB69D-8894-4F5C-AA46-CCF36C4805E5}"/>
    <cellStyle name="xls-style-4" xfId="243" xr:uid="{9A3892D9-26FB-4BC1-856B-8AA25DEA4157}"/>
    <cellStyle name="xls-style-4 2" xfId="338" xr:uid="{BB5DFDEA-866A-4CCF-B672-B69E7F6ECA80}"/>
    <cellStyle name="ДАТА" xfId="244" xr:uid="{58534754-9A26-4569-8AC7-5D9B3B8E7BD6}"/>
    <cellStyle name="ДЕНЕЖНЫЙ_BOPENGC" xfId="245" xr:uid="{4821C955-87A0-4645-8EAB-25202D45F79D}"/>
    <cellStyle name="ЗАГОЛОВОК1" xfId="246" xr:uid="{B8273458-47C7-45F2-9B09-86D4D80FBB0C}"/>
    <cellStyle name="ЗАГОЛОВОК2" xfId="247" xr:uid="{D138C731-D219-4BB6-B6B8-EE4B387065ED}"/>
    <cellStyle name="ИТОГОВЫЙ" xfId="248" xr:uid="{D1B2612F-2CB5-47B3-A6F7-F92B75B19F8A}"/>
    <cellStyle name="Обычный_BOPENGC" xfId="249" xr:uid="{85B43DAD-22D9-4D06-B893-F7C25BD6E82A}"/>
    <cellStyle name="ПРОЦЕНТНЫЙ_BOPENGC" xfId="250" xr:uid="{2F35DA17-2ECF-4D8B-91DD-79B65F5211A6}"/>
    <cellStyle name="ТЕКСТ" xfId="251" xr:uid="{62D9926D-6F66-4E17-93C8-AE6B64A8155F}"/>
    <cellStyle name="ФИКСИРОВАННЫЙ" xfId="252" xr:uid="{05D0B337-BFDA-48A4-B17D-D09960B0336C}"/>
    <cellStyle name="ФИНАНСОВЫЙ_BOPENGC" xfId="253" xr:uid="{1F871C09-4008-45E4-AC96-0F24577981E4}"/>
  </cellStyles>
  <dxfs count="3">
    <dxf>
      <fill>
        <patternFill>
          <bgColor rgb="FF99CCFF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2" defaultTableStyle="TableStyleMedium2" defaultPivotStyle="PivotStyleLight16">
    <tableStyle name="Estilo de tabla 1" pivot="0" count="2" xr9:uid="{6635CD59-317A-4A2B-99D5-3F79AB4A0504}">
      <tableStyleElement type="firstColumnStripe" dxfId="2"/>
      <tableStyleElement type="secondColumnStripe" dxfId="1"/>
    </tableStyle>
    <tableStyle name="Estilo de tabla 2" pivot="0" count="1" xr9:uid="{F15B2B6B-A84C-4559-9465-5144281C3426}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97019-C8C9-434F-860B-EB649570F8C0}">
  <sheetPr>
    <tabColor theme="9" tint="0.59999389629810485"/>
  </sheetPr>
  <dimension ref="A1:F54"/>
  <sheetViews>
    <sheetView showGridLines="0" topLeftCell="A30" zoomScaleNormal="100" workbookViewId="0">
      <selection activeCell="A52" sqref="A52:XFD52"/>
    </sheetView>
  </sheetViews>
  <sheetFormatPr baseColWidth="10" defaultColWidth="13.140625" defaultRowHeight="12.75"/>
  <cols>
    <col min="1" max="1" width="33.5703125" style="1" customWidth="1"/>
    <col min="2" max="2" width="11.42578125" style="1" customWidth="1"/>
    <col min="3" max="3" width="10.85546875" style="1" bestFit="1" customWidth="1"/>
    <col min="4" max="4" width="12.5703125" style="1" bestFit="1" customWidth="1"/>
    <col min="5" max="16384" width="13.140625" style="1"/>
  </cols>
  <sheetData>
    <row r="1" spans="1:4" ht="15.75">
      <c r="A1" s="14" t="s">
        <v>65</v>
      </c>
      <c r="B1" s="14"/>
      <c r="C1" s="14"/>
      <c r="D1" s="14"/>
    </row>
    <row r="2" spans="1:4" ht="15">
      <c r="A2" s="18" t="s">
        <v>72</v>
      </c>
      <c r="B2" s="18"/>
      <c r="C2" s="18"/>
      <c r="D2" s="18"/>
    </row>
    <row r="3" spans="1:4" ht="14.25" customHeight="1"/>
    <row r="4" spans="1:4" s="4" customFormat="1">
      <c r="A4" s="83" t="s">
        <v>1</v>
      </c>
      <c r="B4" s="81">
        <v>2023</v>
      </c>
      <c r="C4" s="81"/>
      <c r="D4" s="81"/>
    </row>
    <row r="5" spans="1:4" s="4" customFormat="1">
      <c r="A5" s="83"/>
      <c r="B5" s="24" t="s">
        <v>22</v>
      </c>
      <c r="C5" s="24" t="s">
        <v>23</v>
      </c>
      <c r="D5" s="24" t="s">
        <v>24</v>
      </c>
    </row>
    <row r="6" spans="1:4">
      <c r="A6" s="28" t="s">
        <v>2</v>
      </c>
      <c r="B6" s="29">
        <v>51327554.639559999</v>
      </c>
      <c r="C6" s="29">
        <v>50065870.365192994</v>
      </c>
      <c r="D6" s="30">
        <f t="shared" ref="D6:D23" si="0">+B6/C6</f>
        <v>1.0252004861827821</v>
      </c>
    </row>
    <row r="7" spans="1:4">
      <c r="A7" s="28" t="s">
        <v>3</v>
      </c>
      <c r="B7" s="29">
        <v>53886516.501725003</v>
      </c>
      <c r="C7" s="29">
        <v>54339891.093467496</v>
      </c>
      <c r="D7" s="30">
        <f t="shared" si="0"/>
        <v>0.99165668935621043</v>
      </c>
    </row>
    <row r="8" spans="1:4">
      <c r="A8" s="28" t="s">
        <v>4</v>
      </c>
      <c r="B8" s="29">
        <v>96444040.428510994</v>
      </c>
      <c r="C8" s="29">
        <v>102700608.47771794</v>
      </c>
      <c r="D8" s="30">
        <f t="shared" si="0"/>
        <v>0.9390795425465821</v>
      </c>
    </row>
    <row r="9" spans="1:4">
      <c r="A9" s="28" t="s">
        <v>5</v>
      </c>
      <c r="B9" s="29">
        <v>12435816.021</v>
      </c>
      <c r="C9" s="29">
        <v>12778931.805063901</v>
      </c>
      <c r="D9" s="30">
        <f t="shared" si="0"/>
        <v>0.97314988535051616</v>
      </c>
    </row>
    <row r="10" spans="1:4">
      <c r="A10" s="28" t="s">
        <v>6</v>
      </c>
      <c r="B10" s="29">
        <v>215721.421</v>
      </c>
      <c r="C10" s="29">
        <v>551903.32230905851</v>
      </c>
      <c r="D10" s="30">
        <f t="shared" si="0"/>
        <v>0.39086813266037723</v>
      </c>
    </row>
    <row r="11" spans="1:4">
      <c r="A11" s="28" t="s">
        <v>7</v>
      </c>
      <c r="B11" s="29">
        <v>1211174.684535</v>
      </c>
      <c r="C11" s="29">
        <v>1774831.8799043042</v>
      </c>
      <c r="D11" s="30">
        <f t="shared" si="0"/>
        <v>0.68241657040795578</v>
      </c>
    </row>
    <row r="12" spans="1:4">
      <c r="A12" s="28" t="s">
        <v>8</v>
      </c>
      <c r="B12" s="29">
        <v>14002266.518412</v>
      </c>
      <c r="C12" s="29">
        <v>14307566.053865625</v>
      </c>
      <c r="D12" s="30">
        <f t="shared" si="0"/>
        <v>0.97866167213177824</v>
      </c>
    </row>
    <row r="13" spans="1:4">
      <c r="A13" s="28" t="s">
        <v>9</v>
      </c>
      <c r="B13" s="29">
        <v>3372652.9190139999</v>
      </c>
      <c r="C13" s="29">
        <v>3716027.4456438427</v>
      </c>
      <c r="D13" s="30">
        <f t="shared" si="0"/>
        <v>0.90759634269322531</v>
      </c>
    </row>
    <row r="14" spans="1:4">
      <c r="A14" s="28" t="s">
        <v>10</v>
      </c>
      <c r="B14" s="29">
        <v>2384057.2340000002</v>
      </c>
      <c r="C14" s="29">
        <v>2468701.751246457</v>
      </c>
      <c r="D14" s="30">
        <f t="shared" si="0"/>
        <v>0.96571294316791423</v>
      </c>
    </row>
    <row r="15" spans="1:4">
      <c r="A15" s="28" t="s">
        <v>11</v>
      </c>
      <c r="B15" s="29">
        <v>3676.2743139999998</v>
      </c>
      <c r="C15" s="29">
        <v>2082.8267210000004</v>
      </c>
      <c r="D15" s="30">
        <f t="shared" si="0"/>
        <v>1.7650408826303892</v>
      </c>
    </row>
    <row r="16" spans="1:4">
      <c r="A16" s="28" t="s">
        <v>12</v>
      </c>
      <c r="B16" s="29">
        <v>105946.822313</v>
      </c>
      <c r="C16" s="29">
        <v>6343.3370430000004</v>
      </c>
      <c r="D16" s="30">
        <f t="shared" si="0"/>
        <v>16.702064165093425</v>
      </c>
    </row>
    <row r="17" spans="1:6">
      <c r="A17" s="28" t="s">
        <v>13</v>
      </c>
      <c r="B17" s="29">
        <v>10344.429012000001</v>
      </c>
      <c r="C17" s="29">
        <v>4135.5357709999998</v>
      </c>
      <c r="D17" s="30">
        <f t="shared" si="0"/>
        <v>2.501351598634256</v>
      </c>
    </row>
    <row r="18" spans="1:6">
      <c r="A18" s="28" t="s">
        <v>14</v>
      </c>
      <c r="B18" s="29">
        <v>575273.66799999995</v>
      </c>
      <c r="C18" s="29">
        <v>664250.10726919537</v>
      </c>
      <c r="D18" s="30">
        <f t="shared" si="0"/>
        <v>0.86604979314947006</v>
      </c>
    </row>
    <row r="19" spans="1:6">
      <c r="A19" s="28" t="s">
        <v>15</v>
      </c>
      <c r="B19" s="29">
        <v>4986.1176160000005</v>
      </c>
      <c r="C19" s="29">
        <v>3538.2060000000001</v>
      </c>
      <c r="D19" s="30">
        <f t="shared" si="0"/>
        <v>1.4092219661602519</v>
      </c>
    </row>
    <row r="20" spans="1:6">
      <c r="A20" s="28" t="s">
        <v>16</v>
      </c>
      <c r="B20" s="29">
        <v>25467.873</v>
      </c>
      <c r="C20" s="29">
        <v>20603.257999999998</v>
      </c>
      <c r="D20" s="30">
        <f t="shared" si="0"/>
        <v>1.2361090173214353</v>
      </c>
    </row>
    <row r="21" spans="1:6">
      <c r="A21" s="28" t="s">
        <v>17</v>
      </c>
      <c r="B21" s="29">
        <v>1.0780000000000001</v>
      </c>
      <c r="C21" s="10"/>
      <c r="D21" s="11"/>
    </row>
    <row r="22" spans="1:6">
      <c r="A22" s="28" t="s">
        <v>18</v>
      </c>
      <c r="B22" s="29">
        <v>1835438.69</v>
      </c>
      <c r="C22" s="29">
        <v>2158282.8877857011</v>
      </c>
      <c r="D22" s="30">
        <f t="shared" si="0"/>
        <v>0.85041618056059165</v>
      </c>
    </row>
    <row r="23" spans="1:6">
      <c r="A23" s="28" t="s">
        <v>19</v>
      </c>
      <c r="B23" s="29">
        <v>41541968.202800997</v>
      </c>
      <c r="C23" s="29">
        <v>44494023.678990871</v>
      </c>
      <c r="D23" s="30">
        <f t="shared" si="0"/>
        <v>0.93365276430183208</v>
      </c>
    </row>
    <row r="24" spans="1:6" s="5" customFormat="1">
      <c r="A24" s="25" t="s">
        <v>20</v>
      </c>
      <c r="B24" s="26">
        <v>279382903.52281302</v>
      </c>
      <c r="C24" s="26">
        <f>SUM(C6:C23)</f>
        <v>290057592.03199232</v>
      </c>
      <c r="D24" s="27">
        <f>+B24/C24</f>
        <v>0.96319803789861869</v>
      </c>
      <c r="E24" s="1"/>
      <c r="F24" s="1"/>
    </row>
    <row r="25" spans="1:6">
      <c r="A25" s="36" t="s">
        <v>68</v>
      </c>
    </row>
    <row r="26" spans="1:6">
      <c r="A26" s="7"/>
    </row>
    <row r="29" spans="1:6" ht="15.75">
      <c r="A29" s="14" t="s">
        <v>46</v>
      </c>
      <c r="B29" s="14"/>
      <c r="C29" s="14"/>
      <c r="D29" s="14"/>
    </row>
    <row r="30" spans="1:6" ht="15">
      <c r="A30" s="18" t="s">
        <v>72</v>
      </c>
      <c r="B30" s="18"/>
      <c r="C30" s="18"/>
      <c r="D30" s="18"/>
    </row>
    <row r="31" spans="1:6">
      <c r="A31" s="82" t="s">
        <v>1</v>
      </c>
      <c r="B31" s="81">
        <v>2023</v>
      </c>
      <c r="C31" s="81"/>
      <c r="D31" s="81"/>
    </row>
    <row r="32" spans="1:6">
      <c r="A32" s="82"/>
      <c r="B32" s="24" t="s">
        <v>22</v>
      </c>
      <c r="C32" s="24" t="s">
        <v>23</v>
      </c>
      <c r="D32" s="24" t="s">
        <v>24</v>
      </c>
    </row>
    <row r="33" spans="1:4">
      <c r="A33" s="28" t="s">
        <v>2</v>
      </c>
      <c r="B33" s="29">
        <v>49532558.993652001</v>
      </c>
      <c r="C33" s="29">
        <v>47839022.208272427</v>
      </c>
      <c r="D33" s="30">
        <f t="shared" ref="D33:D50" si="1">+B33/C33</f>
        <v>1.0354007399650975</v>
      </c>
    </row>
    <row r="34" spans="1:4">
      <c r="A34" s="28" t="s">
        <v>3</v>
      </c>
      <c r="B34" s="29">
        <v>49587143.87854147</v>
      </c>
      <c r="C34" s="29">
        <v>51988237.676983513</v>
      </c>
      <c r="D34" s="30">
        <f t="shared" si="1"/>
        <v>0.95381467220795857</v>
      </c>
    </row>
    <row r="35" spans="1:4">
      <c r="A35" s="28" t="s">
        <v>4</v>
      </c>
      <c r="B35" s="29">
        <v>90105759.777511001</v>
      </c>
      <c r="C35" s="29">
        <v>96610914.379704386</v>
      </c>
      <c r="D35" s="30">
        <f t="shared" si="1"/>
        <v>0.93266646274947207</v>
      </c>
    </row>
    <row r="36" spans="1:4">
      <c r="A36" s="28" t="s">
        <v>5</v>
      </c>
      <c r="B36" s="29">
        <v>11651624.375999998</v>
      </c>
      <c r="C36" s="29">
        <v>12272255.52322983</v>
      </c>
      <c r="D36" s="30">
        <f t="shared" si="1"/>
        <v>0.94942811074500078</v>
      </c>
    </row>
    <row r="37" spans="1:4">
      <c r="A37" s="28" t="s">
        <v>6</v>
      </c>
      <c r="B37" s="29">
        <v>215514.80300000001</v>
      </c>
      <c r="C37" s="29">
        <v>551703.20630905847</v>
      </c>
      <c r="D37" s="30">
        <f t="shared" si="1"/>
        <v>0.39063540058397056</v>
      </c>
    </row>
    <row r="38" spans="1:4">
      <c r="A38" s="28" t="s">
        <v>7</v>
      </c>
      <c r="B38" s="29">
        <v>1211021.1755350002</v>
      </c>
      <c r="C38" s="29">
        <v>1774650.5969154222</v>
      </c>
      <c r="D38" s="30">
        <f t="shared" si="1"/>
        <v>0.68239977922409933</v>
      </c>
    </row>
    <row r="39" spans="1:4">
      <c r="A39" s="28" t="s">
        <v>8</v>
      </c>
      <c r="B39" s="29">
        <v>13643222.248</v>
      </c>
      <c r="C39" s="29">
        <v>13933624.241078377</v>
      </c>
      <c r="D39" s="30">
        <f t="shared" si="1"/>
        <v>0.97915818683970035</v>
      </c>
    </row>
    <row r="40" spans="1:4">
      <c r="A40" s="28" t="s">
        <v>9</v>
      </c>
      <c r="B40" s="29">
        <v>3196456.1113670003</v>
      </c>
      <c r="C40" s="29">
        <v>3409346.7859400497</v>
      </c>
      <c r="D40" s="30">
        <f t="shared" si="1"/>
        <v>0.93755675560755558</v>
      </c>
    </row>
    <row r="41" spans="1:4">
      <c r="A41" s="28" t="s">
        <v>10</v>
      </c>
      <c r="B41" s="29">
        <v>2172913.696</v>
      </c>
      <c r="C41" s="29">
        <v>1952233.6691641281</v>
      </c>
      <c r="D41" s="30">
        <f t="shared" si="1"/>
        <v>1.113039760722065</v>
      </c>
    </row>
    <row r="42" spans="1:4">
      <c r="A42" s="28" t="s">
        <v>11</v>
      </c>
      <c r="B42" s="29">
        <v>4165.2150350000002</v>
      </c>
      <c r="C42" s="29">
        <v>2082.8267210000004</v>
      </c>
      <c r="D42" s="30">
        <f t="shared" si="1"/>
        <v>1.9997895134551615</v>
      </c>
    </row>
    <row r="43" spans="1:4">
      <c r="A43" s="28" t="s">
        <v>12</v>
      </c>
      <c r="B43" s="29">
        <v>105457.88159200001</v>
      </c>
      <c r="C43" s="29">
        <v>6343.3370430000004</v>
      </c>
      <c r="D43" s="30">
        <f t="shared" si="1"/>
        <v>16.624984748110602</v>
      </c>
    </row>
    <row r="44" spans="1:4">
      <c r="A44" s="28" t="s">
        <v>13</v>
      </c>
      <c r="B44" s="29">
        <v>10344.429012000002</v>
      </c>
      <c r="C44" s="29">
        <v>4135.5357709999998</v>
      </c>
      <c r="D44" s="30">
        <f t="shared" si="1"/>
        <v>2.5013515986342565</v>
      </c>
    </row>
    <row r="45" spans="1:4">
      <c r="A45" s="28" t="s">
        <v>14</v>
      </c>
      <c r="B45" s="29">
        <v>555036.53099999996</v>
      </c>
      <c r="C45" s="29">
        <v>604441.54153773771</v>
      </c>
      <c r="D45" s="30">
        <f t="shared" si="1"/>
        <v>0.91826337678239611</v>
      </c>
    </row>
    <row r="46" spans="1:4">
      <c r="A46" s="28" t="s">
        <v>15</v>
      </c>
      <c r="B46" s="29">
        <v>4986.1176159999995</v>
      </c>
      <c r="C46" s="29">
        <v>3538.2060000000001</v>
      </c>
      <c r="D46" s="30">
        <f t="shared" si="1"/>
        <v>1.4092219661602516</v>
      </c>
    </row>
    <row r="47" spans="1:4">
      <c r="A47" s="28" t="s">
        <v>16</v>
      </c>
      <c r="B47" s="29">
        <v>25467.873</v>
      </c>
      <c r="C47" s="29">
        <v>20603.257999999998</v>
      </c>
      <c r="D47" s="30">
        <f t="shared" si="1"/>
        <v>1.2361090173214353</v>
      </c>
    </row>
    <row r="48" spans="1:4">
      <c r="A48" s="28" t="s">
        <v>17</v>
      </c>
      <c r="B48" s="29">
        <v>1.0780000000000001</v>
      </c>
      <c r="C48" s="10"/>
      <c r="D48" s="30"/>
    </row>
    <row r="49" spans="1:4">
      <c r="A49" s="28" t="s">
        <v>18</v>
      </c>
      <c r="B49" s="29">
        <v>1613808.02024</v>
      </c>
      <c r="C49" s="29">
        <v>2046902.2405369324</v>
      </c>
      <c r="D49" s="30">
        <f t="shared" si="1"/>
        <v>0.78841479982779961</v>
      </c>
    </row>
    <row r="50" spans="1:4">
      <c r="A50" s="28" t="s">
        <v>19</v>
      </c>
      <c r="B50" s="29">
        <v>38579676.286558002</v>
      </c>
      <c r="C50" s="29">
        <v>40265368.401756711</v>
      </c>
      <c r="D50" s="30">
        <f t="shared" si="1"/>
        <v>0.95813543543475521</v>
      </c>
    </row>
    <row r="51" spans="1:4">
      <c r="A51" s="25" t="s">
        <v>20</v>
      </c>
      <c r="B51" s="26">
        <f t="shared" ref="B51:C51" si="2">SUM(B33:B50)</f>
        <v>262215158.49165943</v>
      </c>
      <c r="C51" s="26">
        <f t="shared" si="2"/>
        <v>273285403.63496357</v>
      </c>
      <c r="D51" s="27">
        <f>+B51/C51</f>
        <v>0.95949199995294654</v>
      </c>
    </row>
    <row r="52" spans="1:4">
      <c r="A52" s="36" t="s">
        <v>68</v>
      </c>
    </row>
    <row r="54" spans="1:4">
      <c r="C54" s="2"/>
    </row>
  </sheetData>
  <mergeCells count="4">
    <mergeCell ref="B4:D4"/>
    <mergeCell ref="A31:A32"/>
    <mergeCell ref="B31:D31"/>
    <mergeCell ref="A4: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B8323-A562-4471-8193-3C2E49AC5578}">
  <sheetPr>
    <tabColor theme="9" tint="0.59999389629810485"/>
  </sheetPr>
  <dimension ref="A1:AG55"/>
  <sheetViews>
    <sheetView showGridLines="0" zoomScaleNormal="100" workbookViewId="0">
      <pane xSplit="1" ySplit="4" topLeftCell="L11" activePane="bottomRight" state="frozen"/>
      <selection pane="topRight" activeCell="B1" sqref="B1"/>
      <selection pane="bottomLeft" activeCell="A5" sqref="A5"/>
      <selection pane="bottomRight" activeCell="V23" sqref="V23"/>
    </sheetView>
  </sheetViews>
  <sheetFormatPr baseColWidth="10" defaultColWidth="13.140625" defaultRowHeight="12.75"/>
  <cols>
    <col min="1" max="1" width="37.7109375" style="1" bestFit="1" customWidth="1"/>
    <col min="2" max="3" width="9.5703125" style="2" bestFit="1" customWidth="1"/>
    <col min="4" max="4" width="10.85546875" style="2" bestFit="1" customWidth="1"/>
    <col min="5" max="6" width="9.5703125" style="2" bestFit="1" customWidth="1"/>
    <col min="7" max="7" width="10.85546875" style="2" bestFit="1" customWidth="1"/>
    <col min="8" max="9" width="9.5703125" style="2" bestFit="1" customWidth="1"/>
    <col min="10" max="10" width="10.85546875" style="2" bestFit="1" customWidth="1"/>
    <col min="11" max="12" width="9.5703125" style="1" bestFit="1" customWidth="1"/>
    <col min="13" max="13" width="10.85546875" style="1" bestFit="1" customWidth="1"/>
    <col min="14" max="15" width="9.5703125" style="8" bestFit="1" customWidth="1"/>
    <col min="16" max="16" width="10.85546875" style="8" bestFit="1" customWidth="1"/>
    <col min="17" max="18" width="9.5703125" style="1" bestFit="1" customWidth="1"/>
    <col min="19" max="19" width="10.85546875" style="1" bestFit="1" customWidth="1"/>
    <col min="20" max="21" width="9.5703125" style="8" bestFit="1" customWidth="1"/>
    <col min="22" max="22" width="10.85546875" style="8" bestFit="1" customWidth="1"/>
    <col min="23" max="24" width="9.5703125" style="1" bestFit="1" customWidth="1"/>
    <col min="25" max="25" width="10.85546875" style="1" bestFit="1" customWidth="1"/>
    <col min="26" max="27" width="9.5703125" style="1" bestFit="1" customWidth="1"/>
    <col min="28" max="28" width="10.85546875" style="1" bestFit="1" customWidth="1"/>
    <col min="29" max="29" width="9.5703125" style="1" bestFit="1" customWidth="1"/>
    <col min="30" max="30" width="11.140625" style="1" bestFit="1" customWidth="1"/>
    <col min="31" max="31" width="10.85546875" style="1" bestFit="1" customWidth="1"/>
    <col min="32" max="16384" width="13.140625" style="1"/>
  </cols>
  <sheetData>
    <row r="1" spans="1:31" ht="15.75">
      <c r="A1" s="14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9"/>
      <c r="Y1" s="9"/>
    </row>
    <row r="2" spans="1:31" ht="14.25" customHeight="1">
      <c r="A2" s="18" t="s">
        <v>45</v>
      </c>
      <c r="N2" s="3"/>
      <c r="O2" s="3"/>
      <c r="P2" s="3"/>
      <c r="T2" s="3"/>
      <c r="U2" s="3"/>
      <c r="V2" s="3"/>
    </row>
    <row r="3" spans="1:31" s="4" customFormat="1">
      <c r="A3" s="83" t="s">
        <v>1</v>
      </c>
      <c r="B3" s="81">
        <v>2014</v>
      </c>
      <c r="C3" s="81"/>
      <c r="D3" s="81"/>
      <c r="E3" s="81">
        <v>2015</v>
      </c>
      <c r="F3" s="81"/>
      <c r="G3" s="81"/>
      <c r="H3" s="81">
        <v>2016</v>
      </c>
      <c r="I3" s="81"/>
      <c r="J3" s="81"/>
      <c r="K3" s="81">
        <v>2017</v>
      </c>
      <c r="L3" s="81"/>
      <c r="M3" s="81"/>
      <c r="N3" s="81">
        <v>2018</v>
      </c>
      <c r="O3" s="81"/>
      <c r="P3" s="81"/>
      <c r="Q3" s="81">
        <v>2019</v>
      </c>
      <c r="R3" s="81"/>
      <c r="S3" s="81"/>
      <c r="T3" s="81">
        <v>2020</v>
      </c>
      <c r="U3" s="81"/>
      <c r="V3" s="81"/>
      <c r="W3" s="81">
        <v>2021</v>
      </c>
      <c r="X3" s="81"/>
      <c r="Y3" s="81"/>
      <c r="Z3" s="81">
        <v>2022</v>
      </c>
      <c r="AA3" s="81"/>
      <c r="AB3" s="81"/>
      <c r="AC3" s="81">
        <v>2023</v>
      </c>
      <c r="AD3" s="81"/>
      <c r="AE3" s="81"/>
    </row>
    <row r="4" spans="1:31" s="4" customFormat="1">
      <c r="A4" s="83"/>
      <c r="B4" s="24" t="s">
        <v>22</v>
      </c>
      <c r="C4" s="24" t="s">
        <v>23</v>
      </c>
      <c r="D4" s="24" t="s">
        <v>24</v>
      </c>
      <c r="E4" s="24" t="s">
        <v>22</v>
      </c>
      <c r="F4" s="24" t="s">
        <v>23</v>
      </c>
      <c r="G4" s="24" t="s">
        <v>24</v>
      </c>
      <c r="H4" s="24" t="s">
        <v>22</v>
      </c>
      <c r="I4" s="24" t="s">
        <v>23</v>
      </c>
      <c r="J4" s="24" t="s">
        <v>24</v>
      </c>
      <c r="K4" s="24" t="s">
        <v>22</v>
      </c>
      <c r="L4" s="24" t="s">
        <v>23</v>
      </c>
      <c r="M4" s="24" t="s">
        <v>24</v>
      </c>
      <c r="N4" s="24" t="s">
        <v>22</v>
      </c>
      <c r="O4" s="24" t="s">
        <v>23</v>
      </c>
      <c r="P4" s="24" t="s">
        <v>24</v>
      </c>
      <c r="Q4" s="24" t="s">
        <v>22</v>
      </c>
      <c r="R4" s="24" t="s">
        <v>23</v>
      </c>
      <c r="S4" s="24" t="s">
        <v>24</v>
      </c>
      <c r="T4" s="24" t="s">
        <v>22</v>
      </c>
      <c r="U4" s="24" t="s">
        <v>23</v>
      </c>
      <c r="V4" s="24" t="s">
        <v>24</v>
      </c>
      <c r="W4" s="24" t="s">
        <v>22</v>
      </c>
      <c r="X4" s="24" t="s">
        <v>23</v>
      </c>
      <c r="Y4" s="24" t="s">
        <v>24</v>
      </c>
      <c r="Z4" s="24" t="s">
        <v>22</v>
      </c>
      <c r="AA4" s="24" t="s">
        <v>23</v>
      </c>
      <c r="AB4" s="24" t="s">
        <v>24</v>
      </c>
      <c r="AC4" s="24" t="s">
        <v>22</v>
      </c>
      <c r="AD4" s="24" t="s">
        <v>23</v>
      </c>
      <c r="AE4" s="24" t="s">
        <v>24</v>
      </c>
    </row>
    <row r="5" spans="1:31">
      <c r="A5" s="28" t="s">
        <v>2</v>
      </c>
      <c r="B5" s="29">
        <v>12041542.194341</v>
      </c>
      <c r="C5" s="29">
        <v>15585143.928515673</v>
      </c>
      <c r="D5" s="30">
        <f>+B5/C5</f>
        <v>0.77262951497733368</v>
      </c>
      <c r="E5" s="29">
        <v>10765695.959601</v>
      </c>
      <c r="F5" s="29">
        <v>10215321.833440002</v>
      </c>
      <c r="G5" s="30">
        <f t="shared" ref="G5:G9" si="0">+E5/F5</f>
        <v>1.0538773163621082</v>
      </c>
      <c r="H5" s="29">
        <v>10906597.714682</v>
      </c>
      <c r="I5" s="29">
        <v>12118411.132795835</v>
      </c>
      <c r="J5" s="30">
        <f t="shared" ref="J5:J8" si="1">+H5/I5</f>
        <v>0.90000228537928317</v>
      </c>
      <c r="K5" s="29">
        <v>15250408.602854999</v>
      </c>
      <c r="L5" s="29">
        <v>16767943.880705126</v>
      </c>
      <c r="M5" s="30">
        <f t="shared" ref="M5:M22" si="2">+K5/L5</f>
        <v>0.90949783177671806</v>
      </c>
      <c r="N5" s="29">
        <v>17793840</v>
      </c>
      <c r="O5" s="29">
        <v>19237313.395346045</v>
      </c>
      <c r="P5" s="30">
        <f t="shared" ref="P5:P22" si="3">+N5/O5</f>
        <v>0.92496491762226762</v>
      </c>
      <c r="Q5" s="29">
        <v>18784311.642868001</v>
      </c>
      <c r="R5" s="29">
        <v>16544723.581156362</v>
      </c>
      <c r="S5" s="30">
        <f t="shared" ref="S5:S22" si="4">+Q5/R5</f>
        <v>1.1353656983585039</v>
      </c>
      <c r="T5" s="29">
        <v>18262348</v>
      </c>
      <c r="U5" s="29">
        <v>16809062.347994179</v>
      </c>
      <c r="V5" s="30">
        <f t="shared" ref="V5:V22" si="5">+T5/U5</f>
        <v>1.0864584604375176</v>
      </c>
      <c r="W5" s="29">
        <v>17302013.363813002</v>
      </c>
      <c r="X5" s="29">
        <v>14468300.214496467</v>
      </c>
      <c r="Y5" s="30">
        <f t="shared" ref="Y5:Y22" si="6">+W5/X5</f>
        <v>1.1958566733690876</v>
      </c>
      <c r="Z5" s="29">
        <v>24611322.257764999</v>
      </c>
      <c r="AA5" s="29">
        <v>24665857.576298207</v>
      </c>
      <c r="AB5" s="30">
        <f t="shared" ref="AB5:AB22" si="7">+Z5/AA5</f>
        <v>0.9977890361863756</v>
      </c>
      <c r="AC5" s="29">
        <v>51327554.639559999</v>
      </c>
      <c r="AD5" s="29">
        <v>50065870.365192994</v>
      </c>
      <c r="AE5" s="30">
        <f t="shared" ref="AE5:AE22" si="8">+AC5/AD5</f>
        <v>1.0252004861827821</v>
      </c>
    </row>
    <row r="6" spans="1:31">
      <c r="A6" s="28" t="s">
        <v>3</v>
      </c>
      <c r="B6" s="29">
        <v>24336956.601519</v>
      </c>
      <c r="C6" s="29">
        <v>23226888.607362952</v>
      </c>
      <c r="D6" s="30">
        <f t="shared" ref="D6:D15" si="9">+B6/C6</f>
        <v>1.0477923674118002</v>
      </c>
      <c r="E6" s="29">
        <v>24898774.243269999</v>
      </c>
      <c r="F6" s="29">
        <v>27852180.263090819</v>
      </c>
      <c r="G6" s="30">
        <f t="shared" si="0"/>
        <v>0.89396140654257439</v>
      </c>
      <c r="H6" s="29">
        <v>25718168.415607002</v>
      </c>
      <c r="I6" s="29">
        <v>28844350.59500806</v>
      </c>
      <c r="J6" s="30">
        <f t="shared" si="1"/>
        <v>0.89161890925212617</v>
      </c>
      <c r="K6" s="29">
        <v>31900297.35469</v>
      </c>
      <c r="L6" s="29">
        <v>35904992.534529507</v>
      </c>
      <c r="M6" s="30">
        <f t="shared" si="2"/>
        <v>0.88846411328485231</v>
      </c>
      <c r="N6" s="29">
        <v>34478564</v>
      </c>
      <c r="O6" s="29">
        <v>35515796.679384947</v>
      </c>
      <c r="P6" s="30">
        <f t="shared" si="3"/>
        <v>0.97079517351818256</v>
      </c>
      <c r="Q6" s="29">
        <v>37066389.944251001</v>
      </c>
      <c r="R6" s="29">
        <v>38091442.872515894</v>
      </c>
      <c r="S6" s="30">
        <f t="shared" si="4"/>
        <v>0.97308967970324645</v>
      </c>
      <c r="T6" s="29">
        <v>32592407.620572999</v>
      </c>
      <c r="U6" s="29">
        <v>42330281.383381449</v>
      </c>
      <c r="V6" s="30">
        <f t="shared" si="5"/>
        <v>0.76995490120622101</v>
      </c>
      <c r="W6" s="29">
        <v>38385885.118199006</v>
      </c>
      <c r="X6" s="29">
        <v>37086888.056200266</v>
      </c>
      <c r="Y6" s="30">
        <f t="shared" si="6"/>
        <v>1.0350257767659092</v>
      </c>
      <c r="Z6" s="29">
        <v>45326846.924146995</v>
      </c>
      <c r="AA6" s="29">
        <v>45724004.396211646</v>
      </c>
      <c r="AB6" s="30">
        <f t="shared" si="7"/>
        <v>0.99131402690317394</v>
      </c>
      <c r="AC6" s="29">
        <v>53886516.501725003</v>
      </c>
      <c r="AD6" s="29">
        <v>54339891.093467496</v>
      </c>
      <c r="AE6" s="30">
        <f t="shared" si="8"/>
        <v>0.99165668935621043</v>
      </c>
    </row>
    <row r="7" spans="1:31">
      <c r="A7" s="28" t="s">
        <v>4</v>
      </c>
      <c r="B7" s="29">
        <v>27456186.854031943</v>
      </c>
      <c r="C7" s="29">
        <v>27574339.273683615</v>
      </c>
      <c r="D7" s="30">
        <f t="shared" si="9"/>
        <v>0.99571513143147428</v>
      </c>
      <c r="E7" s="29">
        <v>30689059.976214506</v>
      </c>
      <c r="F7" s="29">
        <v>29771478.952581845</v>
      </c>
      <c r="G7" s="30">
        <f t="shared" si="0"/>
        <v>1.0308208075619665</v>
      </c>
      <c r="H7" s="29">
        <v>32630946.990545306</v>
      </c>
      <c r="I7" s="29">
        <v>32023898.836789723</v>
      </c>
      <c r="J7" s="30">
        <f t="shared" si="1"/>
        <v>1.0189560976584835</v>
      </c>
      <c r="K7" s="29">
        <v>41591773.854053997</v>
      </c>
      <c r="L7" s="29">
        <v>41620620.506565094</v>
      </c>
      <c r="M7" s="30">
        <f t="shared" si="2"/>
        <v>0.99930691440540764</v>
      </c>
      <c r="N7" s="29">
        <v>50267622</v>
      </c>
      <c r="O7" s="29">
        <v>45029252.807941675</v>
      </c>
      <c r="P7" s="30">
        <f t="shared" si="3"/>
        <v>1.1163325808314202</v>
      </c>
      <c r="Q7" s="29">
        <v>52877356.053074002</v>
      </c>
      <c r="R7" s="29">
        <v>53461018.865587495</v>
      </c>
      <c r="S7" s="30">
        <f t="shared" si="4"/>
        <v>0.98908245998863309</v>
      </c>
      <c r="T7" s="29">
        <v>51110146.289356999</v>
      </c>
      <c r="U7" s="29">
        <v>55651727.455309093</v>
      </c>
      <c r="V7" s="30">
        <f t="shared" si="5"/>
        <v>0.91839280874795493</v>
      </c>
      <c r="W7" s="29">
        <v>60741815.554972991</v>
      </c>
      <c r="X7" s="29">
        <v>61794785.204299532</v>
      </c>
      <c r="Y7" s="30">
        <f t="shared" si="6"/>
        <v>0.98296021831218738</v>
      </c>
      <c r="Z7" s="29">
        <v>78996097.388546005</v>
      </c>
      <c r="AA7" s="29">
        <v>74751688.252113536</v>
      </c>
      <c r="AB7" s="30">
        <f t="shared" si="7"/>
        <v>1.0567801107329835</v>
      </c>
      <c r="AC7" s="29">
        <v>96444040.428510994</v>
      </c>
      <c r="AD7" s="29">
        <v>102700608.47771794</v>
      </c>
      <c r="AE7" s="30">
        <f t="shared" si="8"/>
        <v>0.9390795425465821</v>
      </c>
    </row>
    <row r="8" spans="1:31">
      <c r="A8" s="28" t="s">
        <v>5</v>
      </c>
      <c r="B8" s="29">
        <v>3976101.8171871928</v>
      </c>
      <c r="C8" s="29">
        <v>3832204.4193137516</v>
      </c>
      <c r="D8" s="30">
        <f t="shared" si="9"/>
        <v>1.0375495099239016</v>
      </c>
      <c r="E8" s="29">
        <v>4697480.9307623552</v>
      </c>
      <c r="F8" s="29">
        <v>4284696.0376435397</v>
      </c>
      <c r="G8" s="30">
        <f t="shared" si="0"/>
        <v>1.0963393644478536</v>
      </c>
      <c r="H8" s="29">
        <v>4966141.117408514</v>
      </c>
      <c r="I8" s="29">
        <v>4950387.0249082027</v>
      </c>
      <c r="J8" s="30">
        <f t="shared" si="1"/>
        <v>1.0031823961280286</v>
      </c>
      <c r="K8" s="29">
        <v>5616129.7877740003</v>
      </c>
      <c r="L8" s="29">
        <v>5386447.7640996054</v>
      </c>
      <c r="M8" s="30">
        <f t="shared" si="2"/>
        <v>1.0426407223709127</v>
      </c>
      <c r="N8" s="29">
        <v>6377512</v>
      </c>
      <c r="O8" s="29">
        <v>5947045.5536275003</v>
      </c>
      <c r="P8" s="30">
        <f t="shared" si="3"/>
        <v>1.0723832434930534</v>
      </c>
      <c r="Q8" s="29">
        <v>7283105.1537470007</v>
      </c>
      <c r="R8" s="29">
        <v>6855292.4924350455</v>
      </c>
      <c r="S8" s="30">
        <f t="shared" si="4"/>
        <v>1.062406186429544</v>
      </c>
      <c r="T8" s="29">
        <v>6907313.7916660002</v>
      </c>
      <c r="U8" s="29">
        <v>7877940.3307102676</v>
      </c>
      <c r="V8" s="30">
        <f t="shared" si="5"/>
        <v>0.8767918391993258</v>
      </c>
      <c r="W8" s="29">
        <v>8182644.8442859994</v>
      </c>
      <c r="X8" s="29">
        <v>7897636.7048425702</v>
      </c>
      <c r="Y8" s="30">
        <f t="shared" si="6"/>
        <v>1.0360877753807884</v>
      </c>
      <c r="Z8" s="29">
        <v>11089682.407388</v>
      </c>
      <c r="AA8" s="29">
        <v>9558785.5464057531</v>
      </c>
      <c r="AB8" s="30">
        <f t="shared" si="7"/>
        <v>1.1601560003151119</v>
      </c>
      <c r="AC8" s="29">
        <v>12435816.021</v>
      </c>
      <c r="AD8" s="29">
        <v>12778931.805063901</v>
      </c>
      <c r="AE8" s="30">
        <f t="shared" si="8"/>
        <v>0.97314988535051616</v>
      </c>
    </row>
    <row r="9" spans="1:31">
      <c r="A9" s="28" t="s">
        <v>6</v>
      </c>
      <c r="B9" s="29">
        <v>72301.817332865132</v>
      </c>
      <c r="C9" s="29">
        <v>60132.751040761555</v>
      </c>
      <c r="D9" s="30">
        <f t="shared" si="9"/>
        <v>1.2023700243458786</v>
      </c>
      <c r="E9" s="29">
        <v>105737.0726711434</v>
      </c>
      <c r="F9" s="29">
        <v>81970.868202781741</v>
      </c>
      <c r="G9" s="30">
        <f t="shared" si="0"/>
        <v>1.2899347657215021</v>
      </c>
      <c r="H9" s="29">
        <v>106201.28486317652</v>
      </c>
      <c r="I9" s="29">
        <v>108108.58794891575</v>
      </c>
      <c r="J9" s="30">
        <f>+H9/I9</f>
        <v>0.98235752476352312</v>
      </c>
      <c r="K9" s="29">
        <v>79659.071077999994</v>
      </c>
      <c r="L9" s="29">
        <v>112320.31966981686</v>
      </c>
      <c r="M9" s="30">
        <f t="shared" si="2"/>
        <v>0.7092133579406672</v>
      </c>
      <c r="N9" s="29">
        <v>79871</v>
      </c>
      <c r="O9" s="29">
        <v>87028.612748206375</v>
      </c>
      <c r="P9" s="30">
        <f t="shared" si="3"/>
        <v>0.91775563780483349</v>
      </c>
      <c r="Q9" s="29">
        <v>85807.458476</v>
      </c>
      <c r="R9" s="29">
        <v>85159.434508295017</v>
      </c>
      <c r="S9" s="30">
        <f t="shared" si="4"/>
        <v>1.0076095381732704</v>
      </c>
      <c r="T9" s="29">
        <v>41461</v>
      </c>
      <c r="U9" s="29">
        <v>92497.288583256173</v>
      </c>
      <c r="V9" s="30">
        <f t="shared" si="5"/>
        <v>0.44824016611774775</v>
      </c>
      <c r="W9" s="29">
        <v>84424.832220000011</v>
      </c>
      <c r="X9" s="29">
        <v>92883.241925269685</v>
      </c>
      <c r="Y9" s="30">
        <f t="shared" si="6"/>
        <v>0.9089350292911289</v>
      </c>
      <c r="Z9" s="29">
        <v>134468.227342</v>
      </c>
      <c r="AA9" s="29">
        <v>115276.28491712162</v>
      </c>
      <c r="AB9" s="30">
        <f t="shared" si="7"/>
        <v>1.1664864758495341</v>
      </c>
      <c r="AC9" s="29">
        <v>215721.421</v>
      </c>
      <c r="AD9" s="29">
        <v>551903.32230905851</v>
      </c>
      <c r="AE9" s="30">
        <f t="shared" si="8"/>
        <v>0.39086813266037723</v>
      </c>
    </row>
    <row r="10" spans="1:31">
      <c r="A10" s="28" t="s">
        <v>7</v>
      </c>
      <c r="B10" s="29">
        <v>4357226.4174619997</v>
      </c>
      <c r="C10" s="29">
        <v>4586958.2497809995</v>
      </c>
      <c r="D10" s="30">
        <f t="shared" si="9"/>
        <v>0.949916301869552</v>
      </c>
      <c r="E10" s="29">
        <v>132438.77645500001</v>
      </c>
      <c r="F10" s="31"/>
      <c r="G10" s="32"/>
      <c r="H10" s="29">
        <v>41348.948304999998</v>
      </c>
      <c r="I10" s="31"/>
      <c r="J10" s="32"/>
      <c r="K10" s="29">
        <v>21987.293487999999</v>
      </c>
      <c r="L10" s="31"/>
      <c r="M10" s="32"/>
      <c r="N10" s="29">
        <v>16279</v>
      </c>
      <c r="O10" s="31"/>
      <c r="P10" s="32"/>
      <c r="Q10" s="29">
        <v>856868.83111000003</v>
      </c>
      <c r="R10" s="29">
        <v>800000</v>
      </c>
      <c r="S10" s="30">
        <f t="shared" si="4"/>
        <v>1.0710860388875001</v>
      </c>
      <c r="T10" s="29">
        <v>934832</v>
      </c>
      <c r="U10" s="29">
        <v>894928.34688699991</v>
      </c>
      <c r="V10" s="30">
        <f t="shared" si="5"/>
        <v>1.0445886570157317</v>
      </c>
      <c r="W10" s="29">
        <v>1002508.3763899999</v>
      </c>
      <c r="X10" s="29">
        <v>961032.55099697656</v>
      </c>
      <c r="Y10" s="30">
        <f t="shared" si="6"/>
        <v>1.0431575656308376</v>
      </c>
      <c r="Z10" s="29">
        <v>62687.692859999996</v>
      </c>
      <c r="AA10" s="33"/>
      <c r="AB10" s="34"/>
      <c r="AC10" s="29">
        <v>1211174.684535</v>
      </c>
      <c r="AD10" s="29">
        <v>1774831.8799043042</v>
      </c>
      <c r="AE10" s="30">
        <f t="shared" si="8"/>
        <v>0.68241657040795578</v>
      </c>
    </row>
    <row r="11" spans="1:31">
      <c r="A11" s="28" t="s">
        <v>8</v>
      </c>
      <c r="B11" s="29">
        <v>6458121.4696000004</v>
      </c>
      <c r="C11" s="29">
        <v>6130115.4087222228</v>
      </c>
      <c r="D11" s="30">
        <f t="shared" si="9"/>
        <v>1.0535073222946301</v>
      </c>
      <c r="E11" s="29">
        <v>6775375.3559999997</v>
      </c>
      <c r="F11" s="29">
        <v>7096071.7772907764</v>
      </c>
      <c r="G11" s="30">
        <f t="shared" ref="G11:G16" si="10">+E11/F11</f>
        <v>0.95480648570705184</v>
      </c>
      <c r="H11" s="29">
        <v>7080817.7779999999</v>
      </c>
      <c r="I11" s="29">
        <v>7209061.5040892158</v>
      </c>
      <c r="J11" s="30">
        <f t="shared" ref="J11:J16" si="11">+H11/I11</f>
        <v>0.9822107598865023</v>
      </c>
      <c r="K11" s="29">
        <v>7307534.8909999998</v>
      </c>
      <c r="L11" s="29">
        <v>7497117.9675503224</v>
      </c>
      <c r="M11" s="30">
        <f t="shared" si="2"/>
        <v>0.97471253922228618</v>
      </c>
      <c r="N11" s="29">
        <v>7703514</v>
      </c>
      <c r="O11" s="29">
        <v>7715783.2990392921</v>
      </c>
      <c r="P11" s="30">
        <f t="shared" si="3"/>
        <v>0.99840984400886168</v>
      </c>
      <c r="Q11" s="29">
        <v>8689668.5109999999</v>
      </c>
      <c r="R11" s="29">
        <v>8402001.1712148599</v>
      </c>
      <c r="S11" s="30">
        <f t="shared" si="4"/>
        <v>1.0342379552112757</v>
      </c>
      <c r="T11" s="29">
        <v>8108996</v>
      </c>
      <c r="U11" s="29">
        <v>9473016.1269652564</v>
      </c>
      <c r="V11" s="30">
        <f t="shared" si="5"/>
        <v>0.85600994354031257</v>
      </c>
      <c r="W11" s="29">
        <v>9856524.6080000009</v>
      </c>
      <c r="X11" s="29">
        <v>9880958.7340771295</v>
      </c>
      <c r="Y11" s="30">
        <f t="shared" si="6"/>
        <v>0.99752715027613048</v>
      </c>
      <c r="Z11" s="29">
        <v>12652908.642999999</v>
      </c>
      <c r="AA11" s="29">
        <v>12125866.945161862</v>
      </c>
      <c r="AB11" s="30">
        <f t="shared" si="7"/>
        <v>1.0434642488014783</v>
      </c>
      <c r="AC11" s="29">
        <v>14002266.518412</v>
      </c>
      <c r="AD11" s="29">
        <v>14307566.053865625</v>
      </c>
      <c r="AE11" s="30">
        <f t="shared" si="8"/>
        <v>0.97866167213177824</v>
      </c>
    </row>
    <row r="12" spans="1:31">
      <c r="A12" s="28" t="s">
        <v>9</v>
      </c>
      <c r="B12" s="29">
        <v>1765983.602006</v>
      </c>
      <c r="C12" s="29">
        <v>1633346.0988866147</v>
      </c>
      <c r="D12" s="30">
        <f t="shared" si="9"/>
        <v>1.0812059998856329</v>
      </c>
      <c r="E12" s="29">
        <v>1824550.3772430001</v>
      </c>
      <c r="F12" s="29">
        <v>1985332.4545516497</v>
      </c>
      <c r="G12" s="30">
        <f t="shared" si="10"/>
        <v>0.91901503602581303</v>
      </c>
      <c r="H12" s="29">
        <v>1844427.7024030001</v>
      </c>
      <c r="I12" s="29">
        <v>2061093.6233155816</v>
      </c>
      <c r="J12" s="30">
        <f t="shared" si="11"/>
        <v>0.89487817609952069</v>
      </c>
      <c r="K12" s="29">
        <v>2107891.6611489998</v>
      </c>
      <c r="L12" s="29">
        <v>2467006.0894114724</v>
      </c>
      <c r="M12" s="30">
        <f t="shared" si="2"/>
        <v>0.85443310018414154</v>
      </c>
      <c r="N12" s="29">
        <v>2214403</v>
      </c>
      <c r="O12" s="29">
        <v>2366470.0113901752</v>
      </c>
      <c r="P12" s="30">
        <f t="shared" si="3"/>
        <v>0.93574099369176289</v>
      </c>
      <c r="Q12" s="29">
        <v>2419676.6131909997</v>
      </c>
      <c r="R12" s="29">
        <v>2407135.5675411238</v>
      </c>
      <c r="S12" s="30">
        <f t="shared" si="4"/>
        <v>1.0052099457209576</v>
      </c>
      <c r="T12" s="29">
        <v>1469005</v>
      </c>
      <c r="U12" s="29">
        <v>2690518.9741454232</v>
      </c>
      <c r="V12" s="30">
        <f t="shared" si="5"/>
        <v>0.54599317608105447</v>
      </c>
      <c r="W12" s="29">
        <v>1530709.6777260001</v>
      </c>
      <c r="X12" s="29">
        <v>2015990.3830343024</v>
      </c>
      <c r="Y12" s="30">
        <f t="shared" si="6"/>
        <v>0.75928421613901853</v>
      </c>
      <c r="Z12" s="29">
        <v>2896346.4069039999</v>
      </c>
      <c r="AA12" s="29">
        <v>2903000</v>
      </c>
      <c r="AB12" s="30">
        <f t="shared" si="7"/>
        <v>0.9977080285580433</v>
      </c>
      <c r="AC12" s="29">
        <v>3372652.9190139999</v>
      </c>
      <c r="AD12" s="29">
        <v>3716027.4456438427</v>
      </c>
      <c r="AE12" s="30">
        <f t="shared" si="8"/>
        <v>0.90759634269322531</v>
      </c>
    </row>
    <row r="13" spans="1:31">
      <c r="A13" s="28" t="s">
        <v>10</v>
      </c>
      <c r="B13" s="29">
        <v>2980884.7930000001</v>
      </c>
      <c r="C13" s="29">
        <v>3049794.0000000005</v>
      </c>
      <c r="D13" s="30">
        <f t="shared" si="9"/>
        <v>0.97740529130819975</v>
      </c>
      <c r="E13" s="29">
        <v>3418956.1811199998</v>
      </c>
      <c r="F13" s="29">
        <v>3069989.4678269383</v>
      </c>
      <c r="G13" s="30">
        <f t="shared" si="10"/>
        <v>1.1136703291493941</v>
      </c>
      <c r="H13" s="29">
        <v>3747949.8641750002</v>
      </c>
      <c r="I13" s="29">
        <v>3385000</v>
      </c>
      <c r="J13" s="30">
        <f t="shared" si="11"/>
        <v>1.1072230027104875</v>
      </c>
      <c r="K13" s="29">
        <v>1619472.3430000001</v>
      </c>
      <c r="L13" s="29">
        <v>1488614.2027269737</v>
      </c>
      <c r="M13" s="30">
        <f t="shared" si="2"/>
        <v>1.0879060135482443</v>
      </c>
      <c r="N13" s="29">
        <v>1517546</v>
      </c>
      <c r="O13" s="29">
        <v>1531916.6761328138</v>
      </c>
      <c r="P13" s="30">
        <f t="shared" si="3"/>
        <v>0.99061915288428659</v>
      </c>
      <c r="Q13" s="29">
        <v>1623260.5402789998</v>
      </c>
      <c r="R13" s="29">
        <v>1565810.6843303607</v>
      </c>
      <c r="S13" s="30">
        <f t="shared" si="4"/>
        <v>1.0366901672875022</v>
      </c>
      <c r="T13" s="29">
        <v>1322732</v>
      </c>
      <c r="U13" s="29">
        <v>1713754.4414465129</v>
      </c>
      <c r="V13" s="30">
        <f t="shared" si="5"/>
        <v>0.77183286473850576</v>
      </c>
      <c r="W13" s="29">
        <v>1799854.9526180001</v>
      </c>
      <c r="X13" s="29">
        <v>1756232.3525156567</v>
      </c>
      <c r="Y13" s="30">
        <f t="shared" si="6"/>
        <v>1.0248387407508224</v>
      </c>
      <c r="Z13" s="29">
        <v>2186240.4749850007</v>
      </c>
      <c r="AA13" s="29">
        <v>2228518.1647089538</v>
      </c>
      <c r="AB13" s="30">
        <f t="shared" si="7"/>
        <v>0.98102878837001783</v>
      </c>
      <c r="AC13" s="29">
        <v>2384057.2340000002</v>
      </c>
      <c r="AD13" s="29">
        <v>2468701.751246457</v>
      </c>
      <c r="AE13" s="30">
        <f t="shared" si="8"/>
        <v>0.96571294316791423</v>
      </c>
    </row>
    <row r="14" spans="1:31">
      <c r="A14" s="28" t="s">
        <v>11</v>
      </c>
      <c r="B14" s="29">
        <v>6915352.2598799998</v>
      </c>
      <c r="C14" s="29">
        <v>5811474.8343666662</v>
      </c>
      <c r="D14" s="30">
        <f t="shared" si="9"/>
        <v>1.189947897388363</v>
      </c>
      <c r="E14" s="29">
        <v>7476656.2120730001</v>
      </c>
      <c r="F14" s="29">
        <v>7380367.5956971198</v>
      </c>
      <c r="G14" s="30">
        <f t="shared" si="10"/>
        <v>1.0130465881444737</v>
      </c>
      <c r="H14" s="29">
        <v>7571937.0241750004</v>
      </c>
      <c r="I14" s="29">
        <v>8115251.8130678236</v>
      </c>
      <c r="J14" s="30">
        <f t="shared" si="11"/>
        <v>0.93305016265571272</v>
      </c>
      <c r="K14" s="29">
        <v>1103969.523701</v>
      </c>
      <c r="L14" s="29">
        <v>1066636.9183</v>
      </c>
      <c r="M14" s="30">
        <f t="shared" si="2"/>
        <v>1.0350002936899094</v>
      </c>
      <c r="N14" s="29">
        <v>16480</v>
      </c>
      <c r="O14" s="31"/>
      <c r="P14" s="32"/>
      <c r="Q14" s="29">
        <v>9581.7029869999988</v>
      </c>
      <c r="R14" s="31"/>
      <c r="S14" s="32"/>
      <c r="T14" s="29">
        <v>8812</v>
      </c>
      <c r="U14" s="29"/>
      <c r="V14" s="30"/>
      <c r="W14" s="29">
        <v>5988.8779480000003</v>
      </c>
      <c r="X14" s="31"/>
      <c r="Y14" s="32"/>
      <c r="Z14" s="29">
        <v>3304.896624</v>
      </c>
      <c r="AA14" s="33"/>
      <c r="AB14" s="34"/>
      <c r="AC14" s="29">
        <v>3676.2743139999998</v>
      </c>
      <c r="AD14" s="29">
        <v>2082.8267210000004</v>
      </c>
      <c r="AE14" s="30">
        <f t="shared" si="8"/>
        <v>1.7650408826303892</v>
      </c>
    </row>
    <row r="15" spans="1:31">
      <c r="A15" s="28" t="s">
        <v>12</v>
      </c>
      <c r="B15" s="29">
        <v>6012751.343684</v>
      </c>
      <c r="C15" s="29">
        <v>6480068.5070478441</v>
      </c>
      <c r="D15" s="30">
        <f t="shared" si="9"/>
        <v>0.92788391621854283</v>
      </c>
      <c r="E15" s="29">
        <v>7062276.854324</v>
      </c>
      <c r="F15" s="29">
        <v>5921786.2854740266</v>
      </c>
      <c r="G15" s="30">
        <f t="shared" si="10"/>
        <v>1.1925923216188272</v>
      </c>
      <c r="H15" s="29">
        <v>7544786.9579469999</v>
      </c>
      <c r="I15" s="29">
        <v>5211700.062389656</v>
      </c>
      <c r="J15" s="30">
        <f t="shared" si="11"/>
        <v>1.4476633090215829</v>
      </c>
      <c r="K15" s="29">
        <v>4058406.2592739998</v>
      </c>
      <c r="L15" s="29">
        <v>2466977.5380602228</v>
      </c>
      <c r="M15" s="30">
        <f t="shared" si="2"/>
        <v>1.6450925055706478</v>
      </c>
      <c r="N15" s="29">
        <v>139454</v>
      </c>
      <c r="O15" s="31"/>
      <c r="P15" s="32"/>
      <c r="Q15" s="29">
        <v>102391.67462400001</v>
      </c>
      <c r="R15" s="31"/>
      <c r="S15" s="32"/>
      <c r="T15" s="29">
        <v>46483</v>
      </c>
      <c r="U15" s="29"/>
      <c r="V15" s="30"/>
      <c r="W15" s="29">
        <v>32772.164376000001</v>
      </c>
      <c r="X15" s="31"/>
      <c r="Y15" s="32"/>
      <c r="Z15" s="29">
        <v>53608.308256000004</v>
      </c>
      <c r="AA15" s="33"/>
      <c r="AB15" s="34"/>
      <c r="AC15" s="29">
        <v>105946.822313</v>
      </c>
      <c r="AD15" s="29">
        <v>6343.3370430000004</v>
      </c>
      <c r="AE15" s="30">
        <f t="shared" si="8"/>
        <v>16.702064165093425</v>
      </c>
    </row>
    <row r="16" spans="1:31">
      <c r="A16" s="28" t="s">
        <v>13</v>
      </c>
      <c r="B16" s="31"/>
      <c r="C16" s="31"/>
      <c r="D16" s="32"/>
      <c r="E16" s="29">
        <v>5380867.9774860004</v>
      </c>
      <c r="F16" s="29">
        <v>5160387.7942813383</v>
      </c>
      <c r="G16" s="30">
        <f t="shared" si="10"/>
        <v>1.0427255066855625</v>
      </c>
      <c r="H16" s="29">
        <v>5019831.5505959997</v>
      </c>
      <c r="I16" s="29">
        <v>5159326.9711356042</v>
      </c>
      <c r="J16" s="30">
        <f t="shared" si="11"/>
        <v>0.97296247721456186</v>
      </c>
      <c r="K16" s="29">
        <v>3953396.22</v>
      </c>
      <c r="L16" s="29">
        <v>4032528.383679104</v>
      </c>
      <c r="M16" s="30">
        <f t="shared" si="2"/>
        <v>0.98037653894777865</v>
      </c>
      <c r="N16" s="29">
        <v>452923</v>
      </c>
      <c r="O16" s="29">
        <v>534010.85659874999</v>
      </c>
      <c r="P16" s="30">
        <f t="shared" si="3"/>
        <v>0.84815316842953525</v>
      </c>
      <c r="Q16" s="29">
        <v>71501.102488000004</v>
      </c>
      <c r="R16" s="29">
        <v>90000</v>
      </c>
      <c r="S16" s="30">
        <f t="shared" si="4"/>
        <v>0.79445669431111121</v>
      </c>
      <c r="T16" s="29">
        <v>27415</v>
      </c>
      <c r="U16" s="29"/>
      <c r="V16" s="30"/>
      <c r="W16" s="29">
        <v>33027.238740000001</v>
      </c>
      <c r="X16" s="29">
        <v>58981.458985850921</v>
      </c>
      <c r="Y16" s="30">
        <f t="shared" si="6"/>
        <v>0.55995967729321372</v>
      </c>
      <c r="Z16" s="29">
        <v>10612.756803</v>
      </c>
      <c r="AA16" s="29">
        <v>38620</v>
      </c>
      <c r="AB16" s="30">
        <f t="shared" si="7"/>
        <v>0.27479950292594513</v>
      </c>
      <c r="AC16" s="29">
        <v>10344.429012000001</v>
      </c>
      <c r="AD16" s="29">
        <v>4135.5357709999998</v>
      </c>
      <c r="AE16" s="30">
        <f t="shared" si="8"/>
        <v>2.501351598634256</v>
      </c>
    </row>
    <row r="17" spans="1:33">
      <c r="A17" s="28" t="s">
        <v>14</v>
      </c>
      <c r="B17" s="31"/>
      <c r="C17" s="31"/>
      <c r="D17" s="32"/>
      <c r="E17" s="31"/>
      <c r="F17" s="31"/>
      <c r="G17" s="32"/>
      <c r="H17" s="31"/>
      <c r="I17" s="31"/>
      <c r="J17" s="32"/>
      <c r="K17" s="29">
        <v>476861.94678200001</v>
      </c>
      <c r="L17" s="29">
        <v>685954.26872433815</v>
      </c>
      <c r="M17" s="30">
        <f t="shared" si="2"/>
        <v>0.69518037648313658</v>
      </c>
      <c r="N17" s="29">
        <v>294072</v>
      </c>
      <c r="O17" s="29">
        <v>499793.53830000001</v>
      </c>
      <c r="P17" s="30">
        <f t="shared" si="3"/>
        <v>0.58838695874351998</v>
      </c>
      <c r="Q17" s="29">
        <v>451053.30200000003</v>
      </c>
      <c r="R17" s="29">
        <v>306263.30900076451</v>
      </c>
      <c r="S17" s="30">
        <f t="shared" si="4"/>
        <v>1.4727631052888353</v>
      </c>
      <c r="T17" s="29">
        <v>294902</v>
      </c>
      <c r="U17" s="29">
        <v>465560.80930918275</v>
      </c>
      <c r="V17" s="30">
        <f t="shared" si="5"/>
        <v>0.63343390187328497</v>
      </c>
      <c r="W17" s="29">
        <v>334309.28499999997</v>
      </c>
      <c r="X17" s="29">
        <v>488075.87102208193</v>
      </c>
      <c r="Y17" s="30">
        <f t="shared" si="6"/>
        <v>0.68495351818954164</v>
      </c>
      <c r="Z17" s="29">
        <v>423904.24899999995</v>
      </c>
      <c r="AA17" s="29">
        <v>386103.37617211044</v>
      </c>
      <c r="AB17" s="30">
        <f t="shared" si="7"/>
        <v>1.0979035024315336</v>
      </c>
      <c r="AC17" s="29">
        <v>575273.66799999995</v>
      </c>
      <c r="AD17" s="29">
        <v>664250.10726919537</v>
      </c>
      <c r="AE17" s="30">
        <f t="shared" si="8"/>
        <v>0.86604979314947006</v>
      </c>
    </row>
    <row r="18" spans="1:33">
      <c r="A18" s="28" t="s">
        <v>15</v>
      </c>
      <c r="B18" s="31"/>
      <c r="C18" s="31"/>
      <c r="D18" s="32"/>
      <c r="E18" s="31"/>
      <c r="F18" s="31"/>
      <c r="G18" s="32"/>
      <c r="H18" s="31"/>
      <c r="I18" s="31"/>
      <c r="J18" s="32"/>
      <c r="K18" s="31"/>
      <c r="L18" s="31"/>
      <c r="M18" s="32"/>
      <c r="N18" s="35"/>
      <c r="O18" s="35"/>
      <c r="P18" s="32"/>
      <c r="Q18" s="29">
        <v>1138921.2220000001</v>
      </c>
      <c r="R18" s="29">
        <v>1000000</v>
      </c>
      <c r="S18" s="30">
        <f t="shared" si="4"/>
        <v>1.138921222</v>
      </c>
      <c r="T18" s="29">
        <v>627861</v>
      </c>
      <c r="U18" s="29">
        <v>1000000</v>
      </c>
      <c r="V18" s="30">
        <f t="shared" si="5"/>
        <v>0.627861</v>
      </c>
      <c r="W18" s="29">
        <v>145572.91918900001</v>
      </c>
      <c r="X18" s="31"/>
      <c r="Y18" s="32"/>
      <c r="Z18" s="29">
        <v>233435.38674400002</v>
      </c>
      <c r="AA18" s="29">
        <v>398619.99999999988</v>
      </c>
      <c r="AB18" s="30">
        <f t="shared" si="7"/>
        <v>0.58560881727961489</v>
      </c>
      <c r="AC18" s="29">
        <v>4986.1176160000005</v>
      </c>
      <c r="AD18" s="29">
        <v>3538.2060000000001</v>
      </c>
      <c r="AE18" s="30">
        <f t="shared" si="8"/>
        <v>1.4092219661602519</v>
      </c>
    </row>
    <row r="19" spans="1:33">
      <c r="A19" s="28" t="s">
        <v>16</v>
      </c>
      <c r="B19" s="31"/>
      <c r="C19" s="31"/>
      <c r="D19" s="32"/>
      <c r="E19" s="31"/>
      <c r="F19" s="31"/>
      <c r="G19" s="32"/>
      <c r="H19" s="31"/>
      <c r="I19" s="31"/>
      <c r="J19" s="32"/>
      <c r="K19" s="31"/>
      <c r="L19" s="31"/>
      <c r="M19" s="32"/>
      <c r="N19" s="31"/>
      <c r="O19" s="31"/>
      <c r="P19" s="32"/>
      <c r="Q19" s="29">
        <v>137385.64014999999</v>
      </c>
      <c r="R19" s="29">
        <v>1700000.0000000002</v>
      </c>
      <c r="S19" s="30">
        <f t="shared" si="4"/>
        <v>8.0815082441176453E-2</v>
      </c>
      <c r="T19" s="29">
        <v>5036</v>
      </c>
      <c r="U19" s="29"/>
      <c r="V19" s="30"/>
      <c r="W19" s="29">
        <v>4230.6297960000002</v>
      </c>
      <c r="X19" s="31"/>
      <c r="Y19" s="32"/>
      <c r="Z19" s="29">
        <v>16520.240573999999</v>
      </c>
      <c r="AA19" s="33"/>
      <c r="AB19" s="34"/>
      <c r="AC19" s="29">
        <v>25467.873</v>
      </c>
      <c r="AD19" s="29">
        <v>20603.257999999998</v>
      </c>
      <c r="AE19" s="30">
        <f t="shared" si="8"/>
        <v>1.2361090173214353</v>
      </c>
    </row>
    <row r="20" spans="1:33">
      <c r="A20" s="28" t="s">
        <v>17</v>
      </c>
      <c r="B20" s="31"/>
      <c r="C20" s="31"/>
      <c r="D20" s="32"/>
      <c r="E20" s="31"/>
      <c r="F20" s="31"/>
      <c r="G20" s="32"/>
      <c r="H20" s="31"/>
      <c r="I20" s="31"/>
      <c r="J20" s="32"/>
      <c r="K20" s="31"/>
      <c r="L20" s="31"/>
      <c r="M20" s="32"/>
      <c r="N20" s="31"/>
      <c r="O20" s="31"/>
      <c r="P20" s="32"/>
      <c r="Q20" s="31"/>
      <c r="R20" s="31"/>
      <c r="S20" s="32"/>
      <c r="T20" s="29">
        <v>368833</v>
      </c>
      <c r="U20" s="31"/>
      <c r="V20" s="32"/>
      <c r="W20" s="29">
        <v>194.69200000000004</v>
      </c>
      <c r="X20" s="31"/>
      <c r="Y20" s="32"/>
      <c r="Z20" s="29">
        <v>21.742999999999999</v>
      </c>
      <c r="AA20" s="33"/>
      <c r="AB20" s="34"/>
      <c r="AC20" s="29">
        <v>1.0780000000000001</v>
      </c>
      <c r="AD20" s="31"/>
      <c r="AE20" s="32"/>
    </row>
    <row r="21" spans="1:33">
      <c r="A21" s="28" t="s">
        <v>18</v>
      </c>
      <c r="B21" s="31"/>
      <c r="C21" s="31"/>
      <c r="D21" s="32"/>
      <c r="E21" s="31"/>
      <c r="F21" s="31"/>
      <c r="G21" s="32"/>
      <c r="H21" s="31"/>
      <c r="I21" s="31"/>
      <c r="J21" s="32"/>
      <c r="K21" s="31"/>
      <c r="L21" s="31"/>
      <c r="M21" s="32"/>
      <c r="N21" s="31"/>
      <c r="O21" s="31"/>
      <c r="P21" s="32"/>
      <c r="Q21" s="29">
        <v>72888.433000000005</v>
      </c>
      <c r="R21" s="31"/>
      <c r="S21" s="32"/>
      <c r="T21" s="29">
        <v>320786</v>
      </c>
      <c r="U21" s="29">
        <v>209999.99999999997</v>
      </c>
      <c r="V21" s="30">
        <f t="shared" si="5"/>
        <v>1.5275523809523812</v>
      </c>
      <c r="W21" s="29">
        <v>599480.82500000007</v>
      </c>
      <c r="X21" s="29">
        <v>376419.40333485225</v>
      </c>
      <c r="Y21" s="30">
        <f t="shared" si="6"/>
        <v>1.5925874694262734</v>
      </c>
      <c r="Z21" s="29">
        <v>1191487.2489999998</v>
      </c>
      <c r="AA21" s="29">
        <v>736693.57495816308</v>
      </c>
      <c r="AB21" s="30">
        <f t="shared" si="7"/>
        <v>1.6173444285402714</v>
      </c>
      <c r="AC21" s="29">
        <v>1835438.69</v>
      </c>
      <c r="AD21" s="29">
        <v>2158282.8877857011</v>
      </c>
      <c r="AE21" s="30">
        <f t="shared" si="8"/>
        <v>0.85041618056059165</v>
      </c>
    </row>
    <row r="22" spans="1:33">
      <c r="A22" s="28" t="s">
        <v>19</v>
      </c>
      <c r="B22" s="29">
        <v>17987620.209918</v>
      </c>
      <c r="C22" s="29">
        <v>17543089.701149281</v>
      </c>
      <c r="D22" s="30">
        <f t="shared" ref="D22" si="12">+B22/C22</f>
        <v>1.0253393510687914</v>
      </c>
      <c r="E22" s="29">
        <v>20502327.060954001</v>
      </c>
      <c r="F22" s="29">
        <v>20749260.37513756</v>
      </c>
      <c r="G22" s="30">
        <f t="shared" ref="G22" si="13">+E22/F22</f>
        <v>0.98809917511664935</v>
      </c>
      <c r="H22" s="29">
        <v>19582417.868597001</v>
      </c>
      <c r="I22" s="29">
        <v>20913677.714786395</v>
      </c>
      <c r="J22" s="30">
        <f t="shared" ref="J22" si="14">+H22/I22</f>
        <v>0.93634501476284271</v>
      </c>
      <c r="K22" s="29">
        <v>21405256.475586001</v>
      </c>
      <c r="L22" s="29">
        <v>22608267.072686266</v>
      </c>
      <c r="M22" s="30">
        <f t="shared" si="2"/>
        <v>0.94678890720670672</v>
      </c>
      <c r="N22" s="29">
        <v>23071891</v>
      </c>
      <c r="O22" s="29">
        <v>23293314.46788691</v>
      </c>
      <c r="P22" s="30">
        <f t="shared" si="3"/>
        <v>0.99049411932371523</v>
      </c>
      <c r="Q22" s="29">
        <v>26310815.462689001</v>
      </c>
      <c r="R22" s="29">
        <v>25691152.02170983</v>
      </c>
      <c r="S22" s="30">
        <f t="shared" si="4"/>
        <v>1.0241197218581533</v>
      </c>
      <c r="T22" s="29">
        <v>23767218</v>
      </c>
      <c r="U22" s="29">
        <v>28290712.495268375</v>
      </c>
      <c r="V22" s="30">
        <f t="shared" si="5"/>
        <v>0.8401067312806304</v>
      </c>
      <c r="W22" s="29">
        <v>33857135.515930995</v>
      </c>
      <c r="X22" s="29">
        <v>27121815.824269045</v>
      </c>
      <c r="Y22" s="30">
        <f t="shared" si="6"/>
        <v>1.2483358686343957</v>
      </c>
      <c r="Z22" s="29">
        <v>48708699.349583998</v>
      </c>
      <c r="AA22" s="29">
        <v>42115965.883052632</v>
      </c>
      <c r="AB22" s="30">
        <f t="shared" si="7"/>
        <v>1.1565376295734979</v>
      </c>
      <c r="AC22" s="29">
        <v>41541968.202800997</v>
      </c>
      <c r="AD22" s="29">
        <v>44494023.678990871</v>
      </c>
      <c r="AE22" s="30">
        <f t="shared" si="8"/>
        <v>0.93365276430183208</v>
      </c>
      <c r="AG22" s="46"/>
    </row>
    <row r="23" spans="1:33" s="5" customFormat="1">
      <c r="A23" s="25" t="s">
        <v>20</v>
      </c>
      <c r="B23" s="26">
        <v>114361029.37996203</v>
      </c>
      <c r="C23" s="26">
        <v>115513555.77987038</v>
      </c>
      <c r="D23" s="27">
        <v>0.99002258746060356</v>
      </c>
      <c r="E23" s="26">
        <v>123730196.978174</v>
      </c>
      <c r="F23" s="26">
        <v>123568843.7052184</v>
      </c>
      <c r="G23" s="27">
        <v>1.0013057763439182</v>
      </c>
      <c r="H23" s="26">
        <v>126761573.21730399</v>
      </c>
      <c r="I23" s="26">
        <v>130100267.86623502</v>
      </c>
      <c r="J23" s="27">
        <v>0.97433752671159934</v>
      </c>
      <c r="K23" s="26">
        <v>136493045.28443098</v>
      </c>
      <c r="L23" s="26">
        <v>142105427.44670781</v>
      </c>
      <c r="M23" s="27">
        <v>0.9605055045178934</v>
      </c>
      <c r="N23" s="26">
        <v>144423971</v>
      </c>
      <c r="O23" s="26">
        <v>141757725.89839631</v>
      </c>
      <c r="P23" s="27">
        <v>1.0188084641221933</v>
      </c>
      <c r="Q23" s="26">
        <v>157980983.28793401</v>
      </c>
      <c r="R23" s="26">
        <v>157000000.00000003</v>
      </c>
      <c r="S23" s="27">
        <v>1.0062483011970318</v>
      </c>
      <c r="T23" s="26">
        <v>146216587.70159599</v>
      </c>
      <c r="U23" s="26">
        <v>167499999.99999997</v>
      </c>
      <c r="V23" s="27">
        <v>0.87293485194982701</v>
      </c>
      <c r="W23" s="26">
        <v>173899093.47620493</v>
      </c>
      <c r="X23" s="26">
        <v>164000000.00000003</v>
      </c>
      <c r="Y23" s="27">
        <v>1.0603603260744201</v>
      </c>
      <c r="Z23" s="26">
        <v>228598194.60252208</v>
      </c>
      <c r="AA23" s="26">
        <v>215748999.99999994</v>
      </c>
      <c r="AB23" s="27">
        <v>1.0595562185804901</v>
      </c>
      <c r="AC23" s="26">
        <v>279382903.52281302</v>
      </c>
      <c r="AD23" s="26">
        <v>290057592.03199232</v>
      </c>
      <c r="AE23" s="27">
        <v>0.96319803789861869</v>
      </c>
    </row>
    <row r="24" spans="1:33">
      <c r="A24" s="36" t="s">
        <v>71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33">
      <c r="AD25" s="2"/>
    </row>
    <row r="26" spans="1:33">
      <c r="K26" s="2"/>
      <c r="L26" s="2"/>
      <c r="Z26" s="46"/>
      <c r="AC26" s="46"/>
    </row>
    <row r="27" spans="1:33">
      <c r="K27" s="2"/>
      <c r="L27" s="2"/>
      <c r="AD27" s="2"/>
    </row>
    <row r="28" spans="1:33">
      <c r="K28" s="2"/>
      <c r="L28" s="2"/>
    </row>
    <row r="29" spans="1:33">
      <c r="K29" s="2"/>
      <c r="L29" s="2"/>
    </row>
    <row r="53" spans="14:22">
      <c r="N53" s="1"/>
      <c r="O53" s="1"/>
      <c r="P53" s="1"/>
      <c r="T53" s="1"/>
      <c r="U53" s="1"/>
      <c r="V53" s="1"/>
    </row>
    <row r="54" spans="14:22">
      <c r="N54" s="1"/>
      <c r="O54" s="1"/>
      <c r="P54" s="1"/>
      <c r="T54" s="1"/>
      <c r="U54" s="1"/>
      <c r="V54" s="1"/>
    </row>
    <row r="55" spans="14:22">
      <c r="N55" s="1"/>
      <c r="O55" s="1"/>
      <c r="P55" s="1"/>
      <c r="T55" s="1"/>
      <c r="U55" s="1"/>
      <c r="V55" s="1"/>
    </row>
  </sheetData>
  <mergeCells count="11">
    <mergeCell ref="Z3:AB3"/>
    <mergeCell ref="AC3:AE3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425EA-2054-4FEE-A8C1-2FFB92AC33AC}">
  <sheetPr>
    <tabColor theme="9" tint="0.59999389629810485"/>
  </sheetPr>
  <dimension ref="A1:AE30"/>
  <sheetViews>
    <sheetView showGridLines="0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A25" sqref="A25"/>
    </sheetView>
  </sheetViews>
  <sheetFormatPr baseColWidth="10" defaultRowHeight="15"/>
  <cols>
    <col min="1" max="1" width="36.42578125" bestFit="1" customWidth="1"/>
    <col min="2" max="3" width="9.5703125" bestFit="1" customWidth="1"/>
    <col min="4" max="4" width="10.85546875" bestFit="1" customWidth="1"/>
    <col min="5" max="6" width="9.5703125" bestFit="1" customWidth="1"/>
    <col min="7" max="7" width="10.85546875" bestFit="1" customWidth="1"/>
    <col min="8" max="9" width="9.5703125" bestFit="1" customWidth="1"/>
    <col min="10" max="10" width="10.85546875" bestFit="1" customWidth="1"/>
    <col min="11" max="12" width="9.5703125" bestFit="1" customWidth="1"/>
    <col min="13" max="13" width="10.85546875" bestFit="1" customWidth="1"/>
    <col min="14" max="15" width="9.5703125" bestFit="1" customWidth="1"/>
    <col min="16" max="16" width="10.85546875" bestFit="1" customWidth="1"/>
    <col min="17" max="18" width="9.5703125" bestFit="1" customWidth="1"/>
    <col min="19" max="19" width="10.85546875" bestFit="1" customWidth="1"/>
    <col min="20" max="21" width="9.5703125" bestFit="1" customWidth="1"/>
    <col min="22" max="22" width="10.85546875" bestFit="1" customWidth="1"/>
    <col min="23" max="23" width="12.42578125" bestFit="1" customWidth="1"/>
    <col min="24" max="24" width="9.5703125" bestFit="1" customWidth="1"/>
    <col min="25" max="25" width="10.85546875" bestFit="1" customWidth="1"/>
    <col min="26" max="27" width="9.5703125" bestFit="1" customWidth="1"/>
    <col min="28" max="28" width="10.85546875" bestFit="1" customWidth="1"/>
    <col min="29" max="29" width="9.5703125" bestFit="1" customWidth="1"/>
    <col min="30" max="30" width="12.5703125" bestFit="1" customWidth="1"/>
    <col min="31" max="31" width="10.85546875" bestFit="1" customWidth="1"/>
  </cols>
  <sheetData>
    <row r="1" spans="1:31" s="1" customFormat="1" ht="12.75">
      <c r="A1" s="2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9"/>
      <c r="Y1" s="9"/>
    </row>
    <row r="2" spans="1:31" s="1" customFormat="1" ht="12.75">
      <c r="A2" s="1" t="s">
        <v>21</v>
      </c>
      <c r="B2" s="2"/>
      <c r="C2" s="2"/>
      <c r="D2" s="2"/>
      <c r="E2" s="2"/>
      <c r="F2" s="2"/>
      <c r="G2" s="2"/>
      <c r="H2" s="2"/>
      <c r="I2" s="2"/>
      <c r="J2" s="2"/>
      <c r="O2" s="3"/>
      <c r="P2" s="3"/>
      <c r="T2" s="8"/>
      <c r="U2" s="8"/>
      <c r="V2" s="8"/>
    </row>
    <row r="3" spans="1:31" s="1" customFormat="1" ht="12" customHeight="1">
      <c r="B3" s="2"/>
      <c r="C3" s="2"/>
      <c r="D3" s="2"/>
      <c r="E3" s="2"/>
      <c r="F3" s="2"/>
      <c r="G3" s="2"/>
      <c r="H3" s="2"/>
      <c r="I3" s="2"/>
      <c r="J3" s="2"/>
      <c r="N3" s="3"/>
      <c r="O3" s="3"/>
      <c r="P3" s="3"/>
      <c r="T3" s="8"/>
      <c r="U3" s="8"/>
      <c r="V3" s="8"/>
      <c r="AD3" s="84" t="s">
        <v>0</v>
      </c>
      <c r="AE3" s="84"/>
    </row>
    <row r="4" spans="1:31" s="4" customFormat="1" ht="12.75">
      <c r="A4" s="83" t="s">
        <v>1</v>
      </c>
      <c r="B4" s="81">
        <v>2014</v>
      </c>
      <c r="C4" s="81"/>
      <c r="D4" s="81"/>
      <c r="E4" s="81">
        <v>2015</v>
      </c>
      <c r="F4" s="81"/>
      <c r="G4" s="81"/>
      <c r="H4" s="81">
        <v>2016</v>
      </c>
      <c r="I4" s="81"/>
      <c r="J4" s="81"/>
      <c r="K4" s="81">
        <v>2017</v>
      </c>
      <c r="L4" s="81"/>
      <c r="M4" s="81"/>
      <c r="N4" s="81">
        <v>2018</v>
      </c>
      <c r="O4" s="81"/>
      <c r="P4" s="81"/>
      <c r="Q4" s="81">
        <v>2019</v>
      </c>
      <c r="R4" s="81"/>
      <c r="S4" s="81"/>
      <c r="T4" s="81">
        <v>2020</v>
      </c>
      <c r="U4" s="81"/>
      <c r="V4" s="81"/>
      <c r="W4" s="81">
        <v>2021</v>
      </c>
      <c r="X4" s="81"/>
      <c r="Y4" s="81"/>
      <c r="Z4" s="81">
        <v>2022</v>
      </c>
      <c r="AA4" s="81"/>
      <c r="AB4" s="81"/>
      <c r="AC4" s="81">
        <v>2023</v>
      </c>
      <c r="AD4" s="81"/>
      <c r="AE4" s="81"/>
    </row>
    <row r="5" spans="1:31" s="4" customFormat="1" ht="12.75">
      <c r="A5" s="83"/>
      <c r="B5" s="24" t="s">
        <v>22</v>
      </c>
      <c r="C5" s="24" t="s">
        <v>23</v>
      </c>
      <c r="D5" s="24" t="s">
        <v>24</v>
      </c>
      <c r="E5" s="24" t="s">
        <v>22</v>
      </c>
      <c r="F5" s="24" t="s">
        <v>23</v>
      </c>
      <c r="G5" s="24" t="s">
        <v>24</v>
      </c>
      <c r="H5" s="24" t="s">
        <v>22</v>
      </c>
      <c r="I5" s="24" t="s">
        <v>23</v>
      </c>
      <c r="J5" s="24" t="s">
        <v>24</v>
      </c>
      <c r="K5" s="24" t="s">
        <v>22</v>
      </c>
      <c r="L5" s="24" t="s">
        <v>23</v>
      </c>
      <c r="M5" s="24" t="s">
        <v>24</v>
      </c>
      <c r="N5" s="24" t="s">
        <v>22</v>
      </c>
      <c r="O5" s="24" t="s">
        <v>23</v>
      </c>
      <c r="P5" s="24" t="s">
        <v>24</v>
      </c>
      <c r="Q5" s="24" t="s">
        <v>22</v>
      </c>
      <c r="R5" s="24" t="s">
        <v>23</v>
      </c>
      <c r="S5" s="24" t="s">
        <v>24</v>
      </c>
      <c r="T5" s="24" t="s">
        <v>22</v>
      </c>
      <c r="U5" s="24" t="s">
        <v>23</v>
      </c>
      <c r="V5" s="24" t="s">
        <v>24</v>
      </c>
      <c r="W5" s="24" t="s">
        <v>22</v>
      </c>
      <c r="X5" s="24" t="s">
        <v>23</v>
      </c>
      <c r="Y5" s="24" t="s">
        <v>24</v>
      </c>
      <c r="Z5" s="24" t="s">
        <v>22</v>
      </c>
      <c r="AA5" s="24" t="s">
        <v>23</v>
      </c>
      <c r="AB5" s="24" t="s">
        <v>24</v>
      </c>
      <c r="AC5" s="24" t="s">
        <v>22</v>
      </c>
      <c r="AD5" s="24" t="s">
        <v>23</v>
      </c>
      <c r="AE5" s="24" t="s">
        <v>24</v>
      </c>
    </row>
    <row r="6" spans="1:31" s="1" customFormat="1" ht="12.75">
      <c r="A6" s="28" t="s">
        <v>2</v>
      </c>
      <c r="B6" s="29">
        <v>11786768.602871012</v>
      </c>
      <c r="C6" s="29">
        <v>15064466.141551241</v>
      </c>
      <c r="D6" s="30">
        <f t="shared" ref="D6:D23" si="0">+B6/C6</f>
        <v>0.78242192535189881</v>
      </c>
      <c r="E6" s="29">
        <v>10184233.595848</v>
      </c>
      <c r="F6" s="29">
        <v>9585518.449845491</v>
      </c>
      <c r="G6" s="30">
        <f>+F6/E6</f>
        <v>0.94121156586131349</v>
      </c>
      <c r="H6" s="29">
        <v>10357841.269988</v>
      </c>
      <c r="I6" s="29">
        <v>11508163.543929385</v>
      </c>
      <c r="J6" s="30">
        <f>+I6/H6</f>
        <v>1.1110581098857404</v>
      </c>
      <c r="K6" s="29">
        <v>14243582.964899998</v>
      </c>
      <c r="L6" s="29">
        <v>15450515.702842366</v>
      </c>
      <c r="M6" s="30">
        <f>+L6/K6</f>
        <v>1.084735192045188</v>
      </c>
      <c r="N6" s="29">
        <v>16981045.086326003</v>
      </c>
      <c r="O6" s="29">
        <v>18613760.291082662</v>
      </c>
      <c r="P6" s="30">
        <f t="shared" ref="P6:P10" si="1">+N6/O6</f>
        <v>0.91228450462323574</v>
      </c>
      <c r="Q6" s="29">
        <v>17892844.681633003</v>
      </c>
      <c r="R6" s="29">
        <v>15718270.805427553</v>
      </c>
      <c r="S6" s="30">
        <f t="shared" ref="S6:S14" si="2">+Q6/R6</f>
        <v>1.138346889624434</v>
      </c>
      <c r="T6" s="29">
        <v>15392529.685242802</v>
      </c>
      <c r="U6" s="29">
        <v>16644624.033453181</v>
      </c>
      <c r="V6" s="30">
        <f t="shared" ref="V6:V20" si="3">+T6/U6</f>
        <v>0.92477484948330113</v>
      </c>
      <c r="W6" s="29">
        <v>16522689.771227997</v>
      </c>
      <c r="X6" s="29">
        <v>12887145.293573665</v>
      </c>
      <c r="Y6" s="30">
        <f t="shared" ref="Y6:Y14" si="4">+W6/X6</f>
        <v>1.2821062690638898</v>
      </c>
      <c r="Z6" s="29">
        <v>22702934.21667368</v>
      </c>
      <c r="AA6" s="29">
        <v>23763934.02413493</v>
      </c>
      <c r="AB6" s="30">
        <f t="shared" ref="AB6:AB23" si="5">+Z6/AA6</f>
        <v>0.95535251838421675</v>
      </c>
      <c r="AC6" s="29">
        <v>49532558.993652001</v>
      </c>
      <c r="AD6" s="29">
        <v>47839022.208272427</v>
      </c>
      <c r="AE6" s="30">
        <f t="shared" ref="AE6:AE23" si="6">+AC6/AD6</f>
        <v>1.0354007399650975</v>
      </c>
    </row>
    <row r="7" spans="1:31" s="1" customFormat="1" ht="12.75">
      <c r="A7" s="28" t="s">
        <v>3</v>
      </c>
      <c r="B7" s="29">
        <v>22716014.599956997</v>
      </c>
      <c r="C7" s="29">
        <v>21045255.349676635</v>
      </c>
      <c r="D7" s="30">
        <f t="shared" si="0"/>
        <v>1.0793888799408666</v>
      </c>
      <c r="E7" s="29">
        <v>23233571.120269001</v>
      </c>
      <c r="F7" s="29">
        <v>26180501.61210065</v>
      </c>
      <c r="G7" s="30">
        <f t="shared" ref="G7:G23" si="7">+F7/E7</f>
        <v>1.1268393255852409</v>
      </c>
      <c r="H7" s="29">
        <v>23844091.651319999</v>
      </c>
      <c r="I7" s="29">
        <v>27264024.584048174</v>
      </c>
      <c r="J7" s="30">
        <f t="shared" ref="J7:J23" si="8">+I7/H7</f>
        <v>1.1434289459518516</v>
      </c>
      <c r="K7" s="29">
        <v>29984653.394758999</v>
      </c>
      <c r="L7" s="29">
        <v>33926755.336766079</v>
      </c>
      <c r="M7" s="30">
        <f t="shared" ref="M7:M23" si="9">+L7/K7</f>
        <v>1.1314706523403109</v>
      </c>
      <c r="N7" s="29">
        <v>32509985.669867996</v>
      </c>
      <c r="O7" s="29">
        <v>33816142.012380667</v>
      </c>
      <c r="P7" s="30">
        <f t="shared" si="1"/>
        <v>0.96137476764692831</v>
      </c>
      <c r="Q7" s="29">
        <v>34931363.591261774</v>
      </c>
      <c r="R7" s="29">
        <v>36135141.711902507</v>
      </c>
      <c r="S7" s="30">
        <f t="shared" si="2"/>
        <v>0.96668677460190444</v>
      </c>
      <c r="T7" s="29">
        <v>29719383.308113102</v>
      </c>
      <c r="U7" s="29">
        <v>34134875.283247992</v>
      </c>
      <c r="V7" s="30">
        <f t="shared" si="3"/>
        <v>0.87064572703150211</v>
      </c>
      <c r="W7" s="29">
        <v>36070949.909142986</v>
      </c>
      <c r="X7" s="29">
        <v>34185202.229983747</v>
      </c>
      <c r="Y7" s="30">
        <f t="shared" si="4"/>
        <v>1.055162689004228</v>
      </c>
      <c r="Z7" s="29">
        <v>42740730.507724404</v>
      </c>
      <c r="AA7" s="29">
        <v>42916935.214576736</v>
      </c>
      <c r="AB7" s="30">
        <f t="shared" si="5"/>
        <v>0.9958942849490221</v>
      </c>
      <c r="AC7" s="29">
        <v>49587143.87854147</v>
      </c>
      <c r="AD7" s="29">
        <v>51988237.676983513</v>
      </c>
      <c r="AE7" s="30">
        <f t="shared" si="6"/>
        <v>0.95381467220795857</v>
      </c>
    </row>
    <row r="8" spans="1:31" s="1" customFormat="1" ht="12.75">
      <c r="A8" s="28" t="s">
        <v>4</v>
      </c>
      <c r="B8" s="29">
        <v>25718876.487589747</v>
      </c>
      <c r="C8" s="29">
        <v>25927781.153341271</v>
      </c>
      <c r="D8" s="30">
        <f t="shared" si="0"/>
        <v>0.99194282516826149</v>
      </c>
      <c r="E8" s="29">
        <v>28630801.49013973</v>
      </c>
      <c r="F8" s="29">
        <v>28014109.008357648</v>
      </c>
      <c r="G8" s="30">
        <f t="shared" si="7"/>
        <v>0.97846052329361199</v>
      </c>
      <c r="H8" s="29">
        <v>29860222.402555406</v>
      </c>
      <c r="I8" s="29">
        <v>29733139.248202667</v>
      </c>
      <c r="J8" s="30">
        <f t="shared" si="8"/>
        <v>0.99574406537769578</v>
      </c>
      <c r="K8" s="29">
        <v>38462004.540426001</v>
      </c>
      <c r="L8" s="29">
        <v>37849429.51941967</v>
      </c>
      <c r="M8" s="30">
        <f t="shared" si="9"/>
        <v>0.98407324245509675</v>
      </c>
      <c r="N8" s="29">
        <v>46930728.645997927</v>
      </c>
      <c r="O8" s="29">
        <v>43413943.204734415</v>
      </c>
      <c r="P8" s="30">
        <f t="shared" si="1"/>
        <v>1.0810058976831203</v>
      </c>
      <c r="Q8" s="29">
        <v>49418817.980343439</v>
      </c>
      <c r="R8" s="29">
        <v>50681752.816211611</v>
      </c>
      <c r="S8" s="30">
        <f t="shared" si="2"/>
        <v>0.97508107423892809</v>
      </c>
      <c r="T8" s="29">
        <v>45895781.334725603</v>
      </c>
      <c r="U8" s="29">
        <v>50941112.970987074</v>
      </c>
      <c r="V8" s="30">
        <f t="shared" si="3"/>
        <v>0.90095756959344442</v>
      </c>
      <c r="W8" s="29">
        <v>56436140.156272106</v>
      </c>
      <c r="X8" s="29">
        <v>54771309.597491115</v>
      </c>
      <c r="Y8" s="30">
        <f t="shared" si="4"/>
        <v>1.0303960334528361</v>
      </c>
      <c r="Z8" s="29">
        <v>72682771.935046002</v>
      </c>
      <c r="AA8" s="29">
        <v>69712831.2297571</v>
      </c>
      <c r="AB8" s="30">
        <f t="shared" si="5"/>
        <v>1.0426024973150305</v>
      </c>
      <c r="AC8" s="29">
        <v>90105759.777511001</v>
      </c>
      <c r="AD8" s="29">
        <v>96610914.379704386</v>
      </c>
      <c r="AE8" s="30">
        <f t="shared" si="6"/>
        <v>0.93266646274947207</v>
      </c>
    </row>
    <row r="9" spans="1:31" s="1" customFormat="1" ht="12.75">
      <c r="A9" s="28" t="s">
        <v>5</v>
      </c>
      <c r="B9" s="29">
        <v>3724511.0576344123</v>
      </c>
      <c r="C9" s="29">
        <v>3493154.2331804205</v>
      </c>
      <c r="D9" s="30">
        <f t="shared" si="0"/>
        <v>1.0662314942341804</v>
      </c>
      <c r="E9" s="29">
        <v>4382429.5738159483</v>
      </c>
      <c r="F9" s="29">
        <v>4031776.253286026</v>
      </c>
      <c r="G9" s="30">
        <f t="shared" si="7"/>
        <v>0.91998654750209818</v>
      </c>
      <c r="H9" s="29">
        <v>4544461.3756156005</v>
      </c>
      <c r="I9" s="29">
        <v>4596271.9122443562</v>
      </c>
      <c r="J9" s="30">
        <f t="shared" si="8"/>
        <v>1.0114008091050697</v>
      </c>
      <c r="K9" s="29">
        <v>5274275.376158</v>
      </c>
      <c r="L9" s="29">
        <v>4898388.6478858553</v>
      </c>
      <c r="M9" s="30">
        <f t="shared" si="9"/>
        <v>0.92873206242296058</v>
      </c>
      <c r="N9" s="29">
        <v>6002149.0998630673</v>
      </c>
      <c r="O9" s="29">
        <v>5604981.0623718956</v>
      </c>
      <c r="P9" s="30">
        <f t="shared" si="1"/>
        <v>1.0708598357552879</v>
      </c>
      <c r="Q9" s="29">
        <v>6823530.3243574668</v>
      </c>
      <c r="R9" s="29">
        <v>6491645.3219463732</v>
      </c>
      <c r="S9" s="30">
        <f t="shared" si="2"/>
        <v>1.051124943824193</v>
      </c>
      <c r="T9" s="29">
        <v>6259095.7189713996</v>
      </c>
      <c r="U9" s="29">
        <v>7138069.4110280508</v>
      </c>
      <c r="V9" s="30">
        <f t="shared" si="3"/>
        <v>0.87686114529810122</v>
      </c>
      <c r="W9" s="29">
        <v>7572638.8239859017</v>
      </c>
      <c r="X9" s="29">
        <v>7280582.2460886966</v>
      </c>
      <c r="Y9" s="30">
        <f t="shared" si="4"/>
        <v>1.0401144534908735</v>
      </c>
      <c r="Z9" s="29">
        <v>10311994.909887999</v>
      </c>
      <c r="AA9" s="29">
        <v>8844899.8468258698</v>
      </c>
      <c r="AB9" s="30">
        <f t="shared" si="5"/>
        <v>1.1658690418737323</v>
      </c>
      <c r="AC9" s="29">
        <v>11651624.375999998</v>
      </c>
      <c r="AD9" s="29">
        <v>12272255.52322983</v>
      </c>
      <c r="AE9" s="30">
        <f t="shared" si="6"/>
        <v>0.94942811074500078</v>
      </c>
    </row>
    <row r="10" spans="1:31" s="1" customFormat="1" ht="12.75">
      <c r="A10" s="28" t="s">
        <v>6</v>
      </c>
      <c r="B10" s="29">
        <v>67726.866796842296</v>
      </c>
      <c r="C10" s="29">
        <v>60132.751040761555</v>
      </c>
      <c r="D10" s="30">
        <f t="shared" si="0"/>
        <v>1.1262891789356684</v>
      </c>
      <c r="E10" s="29">
        <v>98645.482792314826</v>
      </c>
      <c r="F10" s="29">
        <v>77132.239248171507</v>
      </c>
      <c r="G10" s="30">
        <f t="shared" si="7"/>
        <v>0.78191354601166441</v>
      </c>
      <c r="H10" s="29">
        <v>97183.633266004617</v>
      </c>
      <c r="I10" s="29">
        <v>100375.27647067439</v>
      </c>
      <c r="J10" s="30">
        <f t="shared" si="8"/>
        <v>1.0328413653349822</v>
      </c>
      <c r="K10" s="29">
        <v>79654.062078000003</v>
      </c>
      <c r="L10" s="29">
        <v>102143.11971324024</v>
      </c>
      <c r="M10" s="30">
        <f t="shared" si="9"/>
        <v>1.2823340963228991</v>
      </c>
      <c r="N10" s="29">
        <v>79867.790000000008</v>
      </c>
      <c r="O10" s="29">
        <v>87028.612748206375</v>
      </c>
      <c r="P10" s="30">
        <f t="shared" si="1"/>
        <v>0.91771875338373765</v>
      </c>
      <c r="Q10" s="29">
        <v>81539.817475999997</v>
      </c>
      <c r="R10" s="29">
        <v>85159.434508295017</v>
      </c>
      <c r="S10" s="30">
        <f t="shared" si="2"/>
        <v>0.95749599497466775</v>
      </c>
      <c r="T10" s="29">
        <v>41373.176629000009</v>
      </c>
      <c r="U10" s="29">
        <v>52676.343049455783</v>
      </c>
      <c r="V10" s="30">
        <f t="shared" si="3"/>
        <v>0.78542234016048407</v>
      </c>
      <c r="W10" s="29">
        <v>83116.470220000003</v>
      </c>
      <c r="X10" s="29">
        <v>91495.13166761001</v>
      </c>
      <c r="Y10" s="30">
        <f t="shared" si="4"/>
        <v>0.90842505721453459</v>
      </c>
      <c r="Z10" s="29">
        <v>134456.71534200001</v>
      </c>
      <c r="AA10" s="29">
        <v>113744.05364588596</v>
      </c>
      <c r="AB10" s="30">
        <f t="shared" si="5"/>
        <v>1.1820988529263941</v>
      </c>
      <c r="AC10" s="29">
        <v>215514.80300000001</v>
      </c>
      <c r="AD10" s="29">
        <v>551703.20630905847</v>
      </c>
      <c r="AE10" s="30">
        <f t="shared" si="6"/>
        <v>0.39063540058397056</v>
      </c>
    </row>
    <row r="11" spans="1:31" s="1" customFormat="1" ht="12.75">
      <c r="A11" s="28" t="s">
        <v>7</v>
      </c>
      <c r="B11" s="29">
        <v>4136990.7016790002</v>
      </c>
      <c r="C11" s="29">
        <v>4300484.3786692182</v>
      </c>
      <c r="D11" s="30">
        <f t="shared" si="0"/>
        <v>0.96198249718074524</v>
      </c>
      <c r="E11" s="29">
        <v>131235.30621800001</v>
      </c>
      <c r="F11" s="31"/>
      <c r="G11" s="32"/>
      <c r="H11" s="29">
        <v>40534.316905</v>
      </c>
      <c r="I11" s="31"/>
      <c r="J11" s="32"/>
      <c r="K11" s="29">
        <v>21987.293487999999</v>
      </c>
      <c r="L11" s="31"/>
      <c r="M11" s="32"/>
      <c r="N11" s="29">
        <v>15726.17849</v>
      </c>
      <c r="O11" s="31"/>
      <c r="P11" s="32"/>
      <c r="Q11" s="29">
        <v>853331.26639200002</v>
      </c>
      <c r="R11" s="29">
        <v>800000</v>
      </c>
      <c r="S11" s="30">
        <f t="shared" si="2"/>
        <v>1.06666408299</v>
      </c>
      <c r="T11" s="29">
        <v>930329.12090600003</v>
      </c>
      <c r="U11" s="29">
        <v>958790.30877678271</v>
      </c>
      <c r="V11" s="30">
        <f t="shared" si="3"/>
        <v>0.97031552404081634</v>
      </c>
      <c r="W11" s="29">
        <v>999092.11538999982</v>
      </c>
      <c r="X11" s="29">
        <v>946670.22777986643</v>
      </c>
      <c r="Y11" s="30">
        <f t="shared" si="4"/>
        <v>1.0553750250845781</v>
      </c>
      <c r="Z11" s="29">
        <v>62499.75086</v>
      </c>
      <c r="AA11" s="33"/>
      <c r="AB11" s="34"/>
      <c r="AC11" s="29">
        <v>1211021.1755350002</v>
      </c>
      <c r="AD11" s="29">
        <v>1774650.5969154222</v>
      </c>
      <c r="AE11" s="30">
        <f t="shared" si="6"/>
        <v>0.68239977922409933</v>
      </c>
    </row>
    <row r="12" spans="1:31" s="1" customFormat="1" ht="12.75">
      <c r="A12" s="28" t="s">
        <v>8</v>
      </c>
      <c r="B12" s="29">
        <v>6447380.2905999999</v>
      </c>
      <c r="C12" s="29">
        <v>6130115.4087222228</v>
      </c>
      <c r="D12" s="30">
        <f t="shared" si="0"/>
        <v>1.0517551237985434</v>
      </c>
      <c r="E12" s="29">
        <v>6775133.4519999996</v>
      </c>
      <c r="F12" s="29">
        <v>7079955.1619880032</v>
      </c>
      <c r="G12" s="30">
        <f t="shared" si="7"/>
        <v>1.0449912480909171</v>
      </c>
      <c r="H12" s="29">
        <v>7079054.7339999992</v>
      </c>
      <c r="I12" s="29">
        <v>7209061.5040892158</v>
      </c>
      <c r="J12" s="30">
        <f t="shared" si="8"/>
        <v>1.0183649900974501</v>
      </c>
      <c r="K12" s="29">
        <v>6773393.335</v>
      </c>
      <c r="L12" s="29">
        <v>7496844.3935028333</v>
      </c>
      <c r="M12" s="30">
        <f t="shared" si="9"/>
        <v>1.1068077731090207</v>
      </c>
      <c r="N12" s="29">
        <v>6815557.1169999996</v>
      </c>
      <c r="O12" s="29">
        <v>7715783.2990392921</v>
      </c>
      <c r="P12" s="30">
        <f t="shared" ref="P12:P14" si="10">+N12/O12</f>
        <v>0.88332666339250587</v>
      </c>
      <c r="Q12" s="29">
        <v>8062145.7310000006</v>
      </c>
      <c r="R12" s="29">
        <v>7541834.31161974</v>
      </c>
      <c r="S12" s="30">
        <f t="shared" si="2"/>
        <v>1.068990035829694</v>
      </c>
      <c r="T12" s="29">
        <v>7471258.5629999992</v>
      </c>
      <c r="U12" s="29">
        <v>8250148.0180194471</v>
      </c>
      <c r="V12" s="30">
        <f t="shared" si="3"/>
        <v>0.90559085081646451</v>
      </c>
      <c r="W12" s="29">
        <v>9826975.0089999996</v>
      </c>
      <c r="X12" s="29">
        <v>9128825.688759828</v>
      </c>
      <c r="Y12" s="30">
        <f t="shared" si="4"/>
        <v>1.0764774511030253</v>
      </c>
      <c r="Z12" s="29">
        <v>12265230.943</v>
      </c>
      <c r="AA12" s="29">
        <v>12091283.674110811</v>
      </c>
      <c r="AB12" s="30">
        <f t="shared" si="5"/>
        <v>1.0143861705322186</v>
      </c>
      <c r="AC12" s="29">
        <v>13643222.248</v>
      </c>
      <c r="AD12" s="29">
        <v>13933624.241078377</v>
      </c>
      <c r="AE12" s="30">
        <f t="shared" si="6"/>
        <v>0.97915818683970035</v>
      </c>
    </row>
    <row r="13" spans="1:31" s="1" customFormat="1" ht="12.75">
      <c r="A13" s="28" t="s">
        <v>9</v>
      </c>
      <c r="B13" s="29">
        <v>1673506.3396330001</v>
      </c>
      <c r="C13" s="29">
        <v>1529176.7988795103</v>
      </c>
      <c r="D13" s="30">
        <f t="shared" si="0"/>
        <v>1.0943838154353676</v>
      </c>
      <c r="E13" s="29">
        <v>1684208.6033900001</v>
      </c>
      <c r="F13" s="29">
        <v>1857006.2524137755</v>
      </c>
      <c r="G13" s="30">
        <f t="shared" si="7"/>
        <v>1.1025987212486421</v>
      </c>
      <c r="H13" s="29">
        <v>1700131.482139</v>
      </c>
      <c r="I13" s="29">
        <v>1911547.8528652205</v>
      </c>
      <c r="J13" s="30">
        <f t="shared" si="8"/>
        <v>1.1243529532552563</v>
      </c>
      <c r="K13" s="29">
        <v>1955274.9307200001</v>
      </c>
      <c r="L13" s="29">
        <v>2313898.9562606984</v>
      </c>
      <c r="M13" s="30">
        <f t="shared" si="9"/>
        <v>1.183413605885409</v>
      </c>
      <c r="N13" s="29">
        <v>2075521.942082</v>
      </c>
      <c r="O13" s="29">
        <v>2204975.9489417449</v>
      </c>
      <c r="P13" s="30">
        <f t="shared" si="10"/>
        <v>0.94129005945762134</v>
      </c>
      <c r="Q13" s="29">
        <v>2245273.119339</v>
      </c>
      <c r="R13" s="29">
        <v>2272706.6712402892</v>
      </c>
      <c r="S13" s="30">
        <f t="shared" si="2"/>
        <v>0.98792912774514896</v>
      </c>
      <c r="T13" s="29">
        <v>1270202.5207580002</v>
      </c>
      <c r="U13" s="29">
        <v>1336589.7630593504</v>
      </c>
      <c r="V13" s="30">
        <f t="shared" si="3"/>
        <v>0.95033087628219226</v>
      </c>
      <c r="W13" s="29">
        <v>1327839.5377259997</v>
      </c>
      <c r="X13" s="29">
        <v>1811503.310522157</v>
      </c>
      <c r="Y13" s="30">
        <f t="shared" si="4"/>
        <v>0.7330042015453212</v>
      </c>
      <c r="Z13" s="29">
        <v>2578423.2771137068</v>
      </c>
      <c r="AA13" s="29">
        <v>2665805.7603769936</v>
      </c>
      <c r="AB13" s="30">
        <f t="shared" si="5"/>
        <v>0.96722098640415222</v>
      </c>
      <c r="AC13" s="29">
        <v>3196456.1113670003</v>
      </c>
      <c r="AD13" s="29">
        <v>3409346.7859400497</v>
      </c>
      <c r="AE13" s="30">
        <f t="shared" si="6"/>
        <v>0.93755675560755558</v>
      </c>
    </row>
    <row r="14" spans="1:31" s="1" customFormat="1" ht="12.75">
      <c r="A14" s="28" t="s">
        <v>10</v>
      </c>
      <c r="B14" s="29">
        <v>2980884.7930000001</v>
      </c>
      <c r="C14" s="29">
        <v>3049794.0000000005</v>
      </c>
      <c r="D14" s="30">
        <f t="shared" si="0"/>
        <v>0.97740529130819975</v>
      </c>
      <c r="E14" s="29">
        <v>3296222.5033589997</v>
      </c>
      <c r="F14" s="29">
        <v>3069989.4678269383</v>
      </c>
      <c r="G14" s="30">
        <f t="shared" si="7"/>
        <v>0.93136596959048734</v>
      </c>
      <c r="H14" s="29">
        <v>3335157.2530000005</v>
      </c>
      <c r="I14" s="29">
        <v>3254217.1126453043</v>
      </c>
      <c r="J14" s="30">
        <f t="shared" si="8"/>
        <v>0.9757312371757314</v>
      </c>
      <c r="K14" s="29">
        <v>1352792.939</v>
      </c>
      <c r="L14" s="29">
        <v>963910.36611461954</v>
      </c>
      <c r="M14" s="30">
        <f t="shared" si="9"/>
        <v>0.71253355803819696</v>
      </c>
      <c r="N14" s="29">
        <v>1517545.77</v>
      </c>
      <c r="O14" s="29">
        <v>1531916.6761328138</v>
      </c>
      <c r="P14" s="30">
        <f t="shared" si="10"/>
        <v>0.99061900274557235</v>
      </c>
      <c r="Q14" s="29">
        <v>1585140.832279</v>
      </c>
      <c r="R14" s="29">
        <v>1565810.6843303607</v>
      </c>
      <c r="S14" s="30">
        <f t="shared" si="2"/>
        <v>1.0123451373413677</v>
      </c>
      <c r="T14" s="29">
        <v>1205805.6377690001</v>
      </c>
      <c r="U14" s="29">
        <v>1015260.4293890321</v>
      </c>
      <c r="V14" s="30">
        <f t="shared" si="3"/>
        <v>1.1876811139922347</v>
      </c>
      <c r="W14" s="29">
        <v>1732539.3636180004</v>
      </c>
      <c r="X14" s="29">
        <v>1664838.294079025</v>
      </c>
      <c r="Y14" s="30">
        <f t="shared" si="4"/>
        <v>1.040665252463109</v>
      </c>
      <c r="Z14" s="29">
        <v>1650801.1329850003</v>
      </c>
      <c r="AA14" s="29">
        <v>2228518.1647089538</v>
      </c>
      <c r="AB14" s="30">
        <f t="shared" si="5"/>
        <v>0.74076180267554437</v>
      </c>
      <c r="AC14" s="29">
        <v>2172913.696</v>
      </c>
      <c r="AD14" s="29">
        <v>1952233.6691641281</v>
      </c>
      <c r="AE14" s="30">
        <f t="shared" si="6"/>
        <v>1.113039760722065</v>
      </c>
    </row>
    <row r="15" spans="1:31" s="1" customFormat="1" ht="12.75">
      <c r="A15" s="28" t="s">
        <v>11</v>
      </c>
      <c r="B15" s="29">
        <v>6501164.3659910001</v>
      </c>
      <c r="C15" s="29">
        <v>5730334.229196473</v>
      </c>
      <c r="D15" s="30">
        <f t="shared" si="0"/>
        <v>1.1345174829187259</v>
      </c>
      <c r="E15" s="29">
        <v>7001893.4056579992</v>
      </c>
      <c r="F15" s="29">
        <v>6986220.1898214594</v>
      </c>
      <c r="G15" s="30">
        <f t="shared" si="7"/>
        <v>0.99776157463010295</v>
      </c>
      <c r="H15" s="29">
        <v>6866736.6243770001</v>
      </c>
      <c r="I15" s="29">
        <v>7609352.7659254242</v>
      </c>
      <c r="J15" s="30">
        <f t="shared" si="8"/>
        <v>1.1081468799767458</v>
      </c>
      <c r="K15" s="29">
        <v>932871.91741999995</v>
      </c>
      <c r="L15" s="29">
        <v>905212.06229999999</v>
      </c>
      <c r="M15" s="30">
        <f t="shared" si="9"/>
        <v>0.97034978264058203</v>
      </c>
      <c r="N15" s="29">
        <v>13007.805565999999</v>
      </c>
      <c r="O15" s="31"/>
      <c r="P15" s="32"/>
      <c r="Q15" s="29">
        <v>7282.6580909999993</v>
      </c>
      <c r="R15" s="31"/>
      <c r="S15" s="32"/>
      <c r="T15" s="29">
        <v>5078.4328700000005</v>
      </c>
      <c r="U15" s="29">
        <v>3169.5712990000002</v>
      </c>
      <c r="V15" s="30">
        <f t="shared" si="3"/>
        <v>1.6022459793228965</v>
      </c>
      <c r="W15" s="29">
        <v>5355.4603289999995</v>
      </c>
      <c r="X15" s="31"/>
      <c r="Y15" s="32"/>
      <c r="Z15" s="29">
        <v>3287.6386239999997</v>
      </c>
      <c r="AA15" s="33"/>
      <c r="AB15" s="34"/>
      <c r="AC15" s="29">
        <v>4165.2150350000002</v>
      </c>
      <c r="AD15" s="29">
        <v>2082.8267210000004</v>
      </c>
      <c r="AE15" s="30">
        <f t="shared" si="6"/>
        <v>1.9997895134551615</v>
      </c>
    </row>
    <row r="16" spans="1:31" s="1" customFormat="1" ht="12.75">
      <c r="A16" s="28" t="s">
        <v>12</v>
      </c>
      <c r="B16" s="29">
        <v>5963575.2977689989</v>
      </c>
      <c r="C16" s="29">
        <v>6368017.19514615</v>
      </c>
      <c r="D16" s="30">
        <f t="shared" si="0"/>
        <v>0.93648856700867167</v>
      </c>
      <c r="E16" s="29">
        <v>6926161.6312930007</v>
      </c>
      <c r="F16" s="29">
        <v>5868234.9356651101</v>
      </c>
      <c r="G16" s="30">
        <f t="shared" si="7"/>
        <v>0.84725642398408874</v>
      </c>
      <c r="H16" s="29">
        <v>7243935.4983899994</v>
      </c>
      <c r="I16" s="29">
        <v>5066658.0315007307</v>
      </c>
      <c r="J16" s="30">
        <f t="shared" si="8"/>
        <v>0.69943444866769178</v>
      </c>
      <c r="K16" s="29">
        <v>3911580.8876700001</v>
      </c>
      <c r="L16" s="29">
        <v>2159796.9137346139</v>
      </c>
      <c r="M16" s="30">
        <f t="shared" si="9"/>
        <v>0.55215448069671236</v>
      </c>
      <c r="N16" s="29">
        <v>119714.86806900002</v>
      </c>
      <c r="O16" s="31"/>
      <c r="P16" s="32"/>
      <c r="Q16" s="29">
        <v>93239.296046000018</v>
      </c>
      <c r="R16" s="31"/>
      <c r="S16" s="32"/>
      <c r="T16" s="29">
        <v>34792.243243999998</v>
      </c>
      <c r="U16" s="29">
        <v>19493.903183000002</v>
      </c>
      <c r="V16" s="30">
        <f t="shared" si="3"/>
        <v>1.784775625352504</v>
      </c>
      <c r="W16" s="29">
        <v>23073.427627000001</v>
      </c>
      <c r="X16" s="31"/>
      <c r="Y16" s="32"/>
      <c r="Z16" s="29">
        <v>53566.100255999998</v>
      </c>
      <c r="AA16" s="33"/>
      <c r="AB16" s="34"/>
      <c r="AC16" s="29">
        <v>105457.88159200001</v>
      </c>
      <c r="AD16" s="29">
        <v>6343.3370430000004</v>
      </c>
      <c r="AE16" s="30">
        <f t="shared" si="6"/>
        <v>16.624984748110602</v>
      </c>
    </row>
    <row r="17" spans="1:31" s="1" customFormat="1" ht="12.75">
      <c r="A17" s="28" t="s">
        <v>13</v>
      </c>
      <c r="B17" s="31"/>
      <c r="C17" s="31"/>
      <c r="D17" s="32"/>
      <c r="E17" s="29">
        <v>5186636.2102659997</v>
      </c>
      <c r="F17" s="29">
        <v>4851765.5722414339</v>
      </c>
      <c r="G17" s="30">
        <f t="shared" si="7"/>
        <v>0.93543587318467591</v>
      </c>
      <c r="H17" s="29">
        <v>4399582.1372819999</v>
      </c>
      <c r="I17" s="29">
        <v>4737700.4988274975</v>
      </c>
      <c r="J17" s="30">
        <f t="shared" si="8"/>
        <v>1.076852380747773</v>
      </c>
      <c r="K17" s="29">
        <v>3846609.0925230002</v>
      </c>
      <c r="L17" s="29">
        <v>2811507.0562819149</v>
      </c>
      <c r="M17" s="30">
        <f t="shared" si="9"/>
        <v>0.73090532171488232</v>
      </c>
      <c r="N17" s="29">
        <v>451674.49874300009</v>
      </c>
      <c r="O17" s="29">
        <v>534010.85659874999</v>
      </c>
      <c r="P17" s="30">
        <f t="shared" ref="P17:P18" si="11">+N17/O17</f>
        <v>0.84581519862691379</v>
      </c>
      <c r="Q17" s="29">
        <v>67848.554311999993</v>
      </c>
      <c r="R17" s="29">
        <v>90000</v>
      </c>
      <c r="S17" s="30">
        <f t="shared" ref="S17:S20" si="12">+Q17/R17</f>
        <v>0.7538728256888888</v>
      </c>
      <c r="T17" s="29">
        <v>26808.356889000002</v>
      </c>
      <c r="U17" s="29">
        <v>11231.159671000001</v>
      </c>
      <c r="V17" s="30">
        <f t="shared" si="3"/>
        <v>2.3869624931272155</v>
      </c>
      <c r="W17" s="29">
        <v>32965.398740000004</v>
      </c>
      <c r="X17" s="29">
        <v>58100</v>
      </c>
      <c r="Y17" s="30">
        <f t="shared" ref="Y17:Y18" si="13">+W17/X17</f>
        <v>0.56739068399311543</v>
      </c>
      <c r="Z17" s="29">
        <v>10612.756803</v>
      </c>
      <c r="AA17" s="29">
        <v>38620</v>
      </c>
      <c r="AB17" s="30">
        <f t="shared" si="5"/>
        <v>0.27479950292594513</v>
      </c>
      <c r="AC17" s="29">
        <v>10344.429012000002</v>
      </c>
      <c r="AD17" s="29">
        <v>4135.5357709999998</v>
      </c>
      <c r="AE17" s="30">
        <f t="shared" si="6"/>
        <v>2.5013515986342565</v>
      </c>
    </row>
    <row r="18" spans="1:31" s="1" customFormat="1" ht="12.75">
      <c r="A18" s="28" t="s">
        <v>14</v>
      </c>
      <c r="B18" s="31"/>
      <c r="C18" s="31"/>
      <c r="D18" s="32"/>
      <c r="E18" s="31"/>
      <c r="F18" s="31"/>
      <c r="G18" s="32"/>
      <c r="H18" s="31"/>
      <c r="I18" s="31"/>
      <c r="J18" s="32"/>
      <c r="K18" s="29">
        <v>474425.06978199998</v>
      </c>
      <c r="L18" s="29">
        <v>685954.26872433815</v>
      </c>
      <c r="M18" s="30">
        <f t="shared" si="9"/>
        <v>1.4458642943121378</v>
      </c>
      <c r="N18" s="29">
        <v>288372.52499999997</v>
      </c>
      <c r="O18" s="29">
        <v>499793.53830000001</v>
      </c>
      <c r="P18" s="30">
        <f t="shared" si="11"/>
        <v>0.57698329990594033</v>
      </c>
      <c r="Q18" s="29">
        <v>436918.40500000009</v>
      </c>
      <c r="R18" s="29">
        <v>306263.30900076451</v>
      </c>
      <c r="S18" s="30">
        <f t="shared" si="12"/>
        <v>1.4266103452794257</v>
      </c>
      <c r="T18" s="29">
        <v>281911.13214200002</v>
      </c>
      <c r="U18" s="29">
        <v>306744.06108732487</v>
      </c>
      <c r="V18" s="30">
        <f t="shared" si="3"/>
        <v>0.91904348903349975</v>
      </c>
      <c r="W18" s="29">
        <v>330566.68999999994</v>
      </c>
      <c r="X18" s="29">
        <v>467790.66635929048</v>
      </c>
      <c r="Y18" s="30">
        <f t="shared" si="13"/>
        <v>0.7066551638850046</v>
      </c>
      <c r="Z18" s="29">
        <v>361898.54199999996</v>
      </c>
      <c r="AA18" s="29">
        <v>386103.37617211044</v>
      </c>
      <c r="AB18" s="30">
        <f t="shared" si="5"/>
        <v>0.93730996498377972</v>
      </c>
      <c r="AC18" s="29">
        <v>555036.53099999996</v>
      </c>
      <c r="AD18" s="29">
        <v>604441.54153773771</v>
      </c>
      <c r="AE18" s="30">
        <f t="shared" si="6"/>
        <v>0.91826337678239611</v>
      </c>
    </row>
    <row r="19" spans="1:31" s="1" customFormat="1" ht="12.75">
      <c r="A19" s="28" t="s">
        <v>15</v>
      </c>
      <c r="B19" s="31"/>
      <c r="C19" s="31"/>
      <c r="D19" s="32"/>
      <c r="E19" s="31"/>
      <c r="F19" s="31"/>
      <c r="G19" s="32"/>
      <c r="H19" s="31"/>
      <c r="I19" s="31"/>
      <c r="J19" s="32"/>
      <c r="K19" s="31"/>
      <c r="L19" s="31"/>
      <c r="M19" s="32"/>
      <c r="N19" s="35"/>
      <c r="O19" s="35"/>
      <c r="P19" s="32"/>
      <c r="Q19" s="29">
        <v>1127543.1708869999</v>
      </c>
      <c r="R19" s="29">
        <v>1000000</v>
      </c>
      <c r="S19" s="30">
        <f t="shared" si="12"/>
        <v>1.1275431708869998</v>
      </c>
      <c r="T19" s="29">
        <v>624327.41399999999</v>
      </c>
      <c r="U19" s="29">
        <v>1002485.811</v>
      </c>
      <c r="V19" s="30">
        <f t="shared" si="3"/>
        <v>0.62277930235962209</v>
      </c>
      <c r="W19" s="29">
        <v>145572.91918900001</v>
      </c>
      <c r="X19" s="31"/>
      <c r="Y19" s="32"/>
      <c r="Z19" s="29">
        <v>233241.47474400001</v>
      </c>
      <c r="AA19" s="29">
        <v>398619.99999999988</v>
      </c>
      <c r="AB19" s="30">
        <f t="shared" si="5"/>
        <v>0.58512235899854514</v>
      </c>
      <c r="AC19" s="29">
        <v>4986.1176159999995</v>
      </c>
      <c r="AD19" s="29">
        <v>3538.2060000000001</v>
      </c>
      <c r="AE19" s="30">
        <f t="shared" si="6"/>
        <v>1.4092219661602516</v>
      </c>
    </row>
    <row r="20" spans="1:31" s="1" customFormat="1" ht="12.75">
      <c r="A20" s="28" t="s">
        <v>16</v>
      </c>
      <c r="B20" s="31"/>
      <c r="C20" s="31"/>
      <c r="D20" s="32"/>
      <c r="E20" s="31"/>
      <c r="F20" s="31"/>
      <c r="G20" s="32"/>
      <c r="H20" s="31"/>
      <c r="I20" s="31"/>
      <c r="J20" s="32"/>
      <c r="K20" s="31"/>
      <c r="L20" s="31"/>
      <c r="M20" s="32"/>
      <c r="N20" s="31"/>
      <c r="O20" s="31"/>
      <c r="P20" s="32"/>
      <c r="Q20" s="29">
        <v>137340.70814999999</v>
      </c>
      <c r="R20" s="29">
        <v>1700000.0000000002</v>
      </c>
      <c r="S20" s="30">
        <f t="shared" si="12"/>
        <v>8.0788651852941165E-2</v>
      </c>
      <c r="T20" s="29">
        <v>5036.4189999999999</v>
      </c>
      <c r="U20" s="29">
        <v>6229.7299999999987</v>
      </c>
      <c r="V20" s="30">
        <f t="shared" si="3"/>
        <v>0.80844900180264645</v>
      </c>
      <c r="W20" s="29">
        <v>4230.6297960000002</v>
      </c>
      <c r="X20" s="31"/>
      <c r="Y20" s="32"/>
      <c r="Z20" s="29">
        <v>16520.240573999999</v>
      </c>
      <c r="AA20" s="33"/>
      <c r="AB20" s="34"/>
      <c r="AC20" s="29">
        <v>25467.873</v>
      </c>
      <c r="AD20" s="29">
        <v>20603.257999999998</v>
      </c>
      <c r="AE20" s="30">
        <f t="shared" si="6"/>
        <v>1.2361090173214353</v>
      </c>
    </row>
    <row r="21" spans="1:31" s="1" customFormat="1" ht="12.75">
      <c r="A21" s="28" t="s">
        <v>17</v>
      </c>
      <c r="B21" s="31"/>
      <c r="C21" s="31"/>
      <c r="D21" s="32"/>
      <c r="E21" s="31"/>
      <c r="F21" s="31"/>
      <c r="G21" s="32"/>
      <c r="H21" s="31"/>
      <c r="I21" s="31"/>
      <c r="J21" s="32"/>
      <c r="K21" s="31"/>
      <c r="L21" s="31"/>
      <c r="M21" s="32"/>
      <c r="N21" s="31"/>
      <c r="O21" s="31"/>
      <c r="P21" s="32"/>
      <c r="Q21" s="31"/>
      <c r="R21" s="31"/>
      <c r="S21" s="32"/>
      <c r="T21" s="29">
        <v>362276.28200000001</v>
      </c>
      <c r="U21" s="31"/>
      <c r="V21" s="32"/>
      <c r="W21" s="29">
        <v>194.69200000000004</v>
      </c>
      <c r="X21" s="31"/>
      <c r="Y21" s="32"/>
      <c r="Z21" s="29">
        <v>21.742999999999999</v>
      </c>
      <c r="AA21" s="33"/>
      <c r="AB21" s="34"/>
      <c r="AC21" s="29">
        <v>1.0780000000000001</v>
      </c>
      <c r="AD21" s="31"/>
      <c r="AE21" s="32"/>
    </row>
    <row r="22" spans="1:31" s="1" customFormat="1" ht="12.75">
      <c r="A22" s="28" t="s">
        <v>18</v>
      </c>
      <c r="B22" s="31"/>
      <c r="C22" s="31"/>
      <c r="D22" s="32"/>
      <c r="E22" s="31"/>
      <c r="F22" s="31"/>
      <c r="G22" s="32"/>
      <c r="H22" s="31"/>
      <c r="I22" s="31"/>
      <c r="J22" s="32"/>
      <c r="K22" s="31"/>
      <c r="L22" s="31"/>
      <c r="M22" s="32"/>
      <c r="N22" s="31"/>
      <c r="O22" s="31"/>
      <c r="P22" s="32"/>
      <c r="Q22" s="29">
        <v>72878.881999999998</v>
      </c>
      <c r="R22" s="31"/>
      <c r="S22" s="32"/>
      <c r="T22" s="29">
        <v>320695.70900000003</v>
      </c>
      <c r="U22" s="29">
        <v>211311.32446172231</v>
      </c>
      <c r="V22" s="30">
        <f t="shared" ref="V22:V23" si="14">+T22/U22</f>
        <v>1.5176456340752906</v>
      </c>
      <c r="W22" s="29">
        <v>564063.33349699993</v>
      </c>
      <c r="X22" s="29">
        <v>370793.93609102332</v>
      </c>
      <c r="Y22" s="30">
        <f t="shared" ref="Y22:Y23" si="15">+W22/X22</f>
        <v>1.5212312786003395</v>
      </c>
      <c r="Z22" s="29">
        <v>1076019.3711339999</v>
      </c>
      <c r="AA22" s="29">
        <v>736693.57495816308</v>
      </c>
      <c r="AB22" s="30">
        <f t="shared" si="5"/>
        <v>1.4606064281137612</v>
      </c>
      <c r="AC22" s="29">
        <v>1613808.02024</v>
      </c>
      <c r="AD22" s="29">
        <v>2046902.2405369324</v>
      </c>
      <c r="AE22" s="30">
        <f t="shared" si="6"/>
        <v>0.78841479982779961</v>
      </c>
    </row>
    <row r="23" spans="1:31" s="1" customFormat="1" ht="12.75">
      <c r="A23" s="28" t="s">
        <v>19</v>
      </c>
      <c r="B23" s="29">
        <v>16326304.383933999</v>
      </c>
      <c r="C23" s="29">
        <v>15673964.278212598</v>
      </c>
      <c r="D23" s="30">
        <f t="shared" si="0"/>
        <v>1.0416193436543797</v>
      </c>
      <c r="E23" s="29">
        <v>18554163.387397002</v>
      </c>
      <c r="F23" s="29">
        <v>18969644.745377243</v>
      </c>
      <c r="G23" s="30">
        <f t="shared" si="7"/>
        <v>1.0223928909811399</v>
      </c>
      <c r="H23" s="29">
        <v>17587294.360282</v>
      </c>
      <c r="I23" s="29">
        <v>18837755.535486363</v>
      </c>
      <c r="J23" s="30">
        <f t="shared" si="8"/>
        <v>1.0711002584927629</v>
      </c>
      <c r="K23" s="29">
        <v>19241292.514201</v>
      </c>
      <c r="L23" s="29">
        <v>20405057.84420938</v>
      </c>
      <c r="M23" s="30">
        <f t="shared" si="9"/>
        <v>1.0604827003772987</v>
      </c>
      <c r="N23" s="29">
        <v>20925111.506510001</v>
      </c>
      <c r="O23" s="29">
        <v>20977664.49766957</v>
      </c>
      <c r="P23" s="30">
        <f>+N23/O23</f>
        <v>0.9974948121052557</v>
      </c>
      <c r="Q23" s="29">
        <v>23962733.556001998</v>
      </c>
      <c r="R23" s="29">
        <v>23611414.933812547</v>
      </c>
      <c r="S23" s="30">
        <f>+Q23/R23</f>
        <v>1.0148791854776287</v>
      </c>
      <c r="T23" s="29">
        <v>20670717.652750999</v>
      </c>
      <c r="U23" s="29">
        <v>22200048.051668875</v>
      </c>
      <c r="V23" s="30">
        <f t="shared" si="14"/>
        <v>0.93111139240066154</v>
      </c>
      <c r="W23" s="29">
        <v>30126283.218700003</v>
      </c>
      <c r="X23" s="29">
        <v>23535743.377603982</v>
      </c>
      <c r="Y23" s="30">
        <f t="shared" si="15"/>
        <v>1.2800225909740082</v>
      </c>
      <c r="Z23" s="29">
        <v>44324908.117607221</v>
      </c>
      <c r="AA23" s="29">
        <v>38102011.080732435</v>
      </c>
      <c r="AB23" s="30">
        <f t="shared" si="5"/>
        <v>1.1633220100558315</v>
      </c>
      <c r="AC23" s="29">
        <v>38579676.286558002</v>
      </c>
      <c r="AD23" s="29">
        <v>40265368.401756711</v>
      </c>
      <c r="AE23" s="30">
        <f t="shared" si="6"/>
        <v>0.95813543543475521</v>
      </c>
    </row>
    <row r="24" spans="1:31" s="5" customFormat="1" ht="12.75">
      <c r="A24" s="25" t="s">
        <v>20</v>
      </c>
      <c r="B24" s="26">
        <v>108043703.78745499</v>
      </c>
      <c r="C24" s="26">
        <v>108372675.91761649</v>
      </c>
      <c r="D24" s="27">
        <v>0.99696443658536604</v>
      </c>
      <c r="E24" s="26">
        <v>116085335.762446</v>
      </c>
      <c r="F24" s="26">
        <v>116571853.88817194</v>
      </c>
      <c r="G24" s="27">
        <v>0.99582645287435623</v>
      </c>
      <c r="H24" s="26">
        <v>116956226.73912002</v>
      </c>
      <c r="I24" s="26">
        <v>121828267.86623502</v>
      </c>
      <c r="J24" s="27">
        <v>0.96000894363478595</v>
      </c>
      <c r="K24" s="26">
        <v>126554398.31812498</v>
      </c>
      <c r="L24" s="26">
        <v>129969414.18775561</v>
      </c>
      <c r="M24" s="27">
        <v>0.97372446516764899</v>
      </c>
      <c r="N24" s="26">
        <v>134726008.50351498</v>
      </c>
      <c r="O24" s="26">
        <v>135000000</v>
      </c>
      <c r="P24" s="27">
        <v>0.99797043335937019</v>
      </c>
      <c r="Q24" s="26">
        <v>147799772.57456967</v>
      </c>
      <c r="R24" s="26">
        <v>148000000.00000003</v>
      </c>
      <c r="S24" s="27">
        <v>0.9986471119903354</v>
      </c>
      <c r="T24" s="26">
        <v>130517402.70801093</v>
      </c>
      <c r="U24" s="26">
        <v>144232860.1733813</v>
      </c>
      <c r="V24" s="27">
        <v>0.90490754014804176</v>
      </c>
      <c r="W24" s="26">
        <v>161804286.92646101</v>
      </c>
      <c r="X24" s="26">
        <v>147200000</v>
      </c>
      <c r="Y24" s="27">
        <v>1.0992139057504144</v>
      </c>
      <c r="Z24" s="26">
        <v>211209919.373375</v>
      </c>
      <c r="AA24" s="26">
        <v>202000000</v>
      </c>
      <c r="AB24" s="27">
        <v>1.0455936602642326</v>
      </c>
      <c r="AC24" s="26">
        <v>262215158.49165943</v>
      </c>
      <c r="AD24" s="26">
        <v>273285403.63496357</v>
      </c>
      <c r="AE24" s="27">
        <v>0.95949199995294654</v>
      </c>
    </row>
    <row r="25" spans="1:31" s="1" customFormat="1" ht="12.75">
      <c r="A25" s="36" t="s">
        <v>69</v>
      </c>
      <c r="B25" s="2"/>
      <c r="C25" s="2"/>
      <c r="D25" s="2"/>
      <c r="E25" s="2"/>
      <c r="F25" s="2"/>
      <c r="G25" s="2"/>
      <c r="H25" s="2"/>
      <c r="I25" s="2"/>
      <c r="J25" s="2"/>
      <c r="N25" s="2"/>
    </row>
    <row r="26" spans="1:31">
      <c r="A26" s="80" t="s">
        <v>70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3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31" s="13" customFormat="1"/>
    <row r="29" spans="1:31" s="13" customFormat="1"/>
    <row r="30" spans="1:31" s="13" customFormat="1"/>
  </sheetData>
  <mergeCells count="12">
    <mergeCell ref="AD3:AE3"/>
    <mergeCell ref="A4:A5"/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C4:AE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E4AB2-A66A-411D-9E25-BB4FF3B8991B}">
  <sheetPr>
    <tabColor theme="9" tint="0.59999389629810485"/>
  </sheetPr>
  <dimension ref="A1:H22"/>
  <sheetViews>
    <sheetView showGridLines="0" topLeftCell="A9" workbookViewId="0">
      <selection activeCell="H1" sqref="H1:H1048576"/>
    </sheetView>
  </sheetViews>
  <sheetFormatPr baseColWidth="10" defaultRowHeight="15"/>
  <cols>
    <col min="1" max="1" width="7.7109375" customWidth="1"/>
    <col min="2" max="2" width="70.85546875" customWidth="1"/>
    <col min="5" max="5" width="13.28515625" customWidth="1"/>
    <col min="6" max="6" width="11.7109375" customWidth="1"/>
    <col min="7" max="7" width="13.140625" customWidth="1"/>
    <col min="8" max="8" width="15.7109375" bestFit="1" customWidth="1"/>
  </cols>
  <sheetData>
    <row r="1" spans="1:8" ht="15.75">
      <c r="A1" s="14" t="s">
        <v>55</v>
      </c>
      <c r="B1" s="15"/>
      <c r="C1" s="16"/>
      <c r="D1" s="16"/>
      <c r="E1" s="17"/>
      <c r="F1" s="17"/>
      <c r="G1" s="12"/>
    </row>
    <row r="2" spans="1:8">
      <c r="A2" s="18" t="s">
        <v>26</v>
      </c>
      <c r="B2" s="19"/>
      <c r="C2" s="16"/>
      <c r="D2" s="16"/>
      <c r="E2" s="17"/>
      <c r="F2" s="17"/>
      <c r="G2" s="12"/>
    </row>
    <row r="3" spans="1:8">
      <c r="A3" s="17"/>
      <c r="B3" s="37"/>
      <c r="C3" s="85" t="s">
        <v>54</v>
      </c>
      <c r="D3" s="86"/>
      <c r="E3" s="86"/>
      <c r="F3" s="86"/>
      <c r="G3" s="87"/>
    </row>
    <row r="4" spans="1:8" ht="28.5" customHeight="1">
      <c r="A4" s="90" t="s">
        <v>27</v>
      </c>
      <c r="B4" s="92" t="s">
        <v>28</v>
      </c>
      <c r="C4" s="94">
        <v>2022</v>
      </c>
      <c r="D4" s="94">
        <v>2023</v>
      </c>
      <c r="E4" s="96" t="s">
        <v>49</v>
      </c>
      <c r="F4" s="88" t="s">
        <v>53</v>
      </c>
      <c r="G4" s="89"/>
    </row>
    <row r="5" spans="1:8" ht="29.25" customHeight="1">
      <c r="A5" s="91"/>
      <c r="B5" s="93"/>
      <c r="C5" s="95"/>
      <c r="D5" s="95"/>
      <c r="E5" s="96"/>
      <c r="F5" s="44">
        <v>2022</v>
      </c>
      <c r="G5" s="44">
        <v>2023</v>
      </c>
    </row>
    <row r="6" spans="1:8">
      <c r="A6" s="52">
        <v>0</v>
      </c>
      <c r="B6" s="53" t="s">
        <v>30</v>
      </c>
      <c r="C6" s="20">
        <v>15950.83519426617</v>
      </c>
      <c r="D6" s="20">
        <v>26748.80013453191</v>
      </c>
      <c r="E6" s="38">
        <f>+D6/C6-1</f>
        <v>0.67695295003406919</v>
      </c>
      <c r="F6" s="38">
        <f t="shared" ref="F6:F18" si="0">+C6/$C$19</f>
        <v>6.4810963942555332E-4</v>
      </c>
      <c r="G6" s="38">
        <f t="shared" ref="G6:G18" si="1">D6/D$19</f>
        <v>5.2113918775931016E-4</v>
      </c>
      <c r="H6" s="48"/>
    </row>
    <row r="7" spans="1:8">
      <c r="A7" s="52">
        <v>1</v>
      </c>
      <c r="B7" s="53" t="s">
        <v>31</v>
      </c>
      <c r="C7" s="20">
        <v>584613.29791239719</v>
      </c>
      <c r="D7" s="20">
        <v>1086424.9766596952</v>
      </c>
      <c r="E7" s="38">
        <f t="shared" ref="E7:E19" si="2">+D7/C7-1</f>
        <v>0.85836514588228408</v>
      </c>
      <c r="F7" s="38">
        <f t="shared" si="0"/>
        <v>2.3753835401019489E-2</v>
      </c>
      <c r="G7" s="38">
        <f t="shared" si="1"/>
        <v>2.1166505676901041E-2</v>
      </c>
      <c r="H7" s="48"/>
    </row>
    <row r="8" spans="1:8">
      <c r="A8" s="52">
        <v>2</v>
      </c>
      <c r="B8" s="53" t="s">
        <v>32</v>
      </c>
      <c r="C8" s="20">
        <v>3031898.0378113245</v>
      </c>
      <c r="D8" s="20">
        <v>13358778.81038934</v>
      </c>
      <c r="E8" s="38">
        <f t="shared" si="2"/>
        <v>3.4060778574311206</v>
      </c>
      <c r="F8" s="38">
        <f t="shared" si="0"/>
        <v>0.12319118843176922</v>
      </c>
      <c r="G8" s="38">
        <f t="shared" si="1"/>
        <v>0.2602652494201087</v>
      </c>
      <c r="H8" s="48"/>
    </row>
    <row r="9" spans="1:8">
      <c r="A9" s="52">
        <v>3</v>
      </c>
      <c r="B9" s="53" t="s">
        <v>33</v>
      </c>
      <c r="C9" s="20">
        <v>2974550.1807066752</v>
      </c>
      <c r="D9" s="20">
        <v>5354540.7084843656</v>
      </c>
      <c r="E9" s="38">
        <f t="shared" si="2"/>
        <v>0.80011779368007407</v>
      </c>
      <c r="F9" s="38">
        <f t="shared" si="0"/>
        <v>0.12086104718604417</v>
      </c>
      <c r="G9" s="38">
        <f t="shared" si="1"/>
        <v>0.10432097819749682</v>
      </c>
      <c r="H9" s="48"/>
    </row>
    <row r="10" spans="1:8">
      <c r="A10" s="52">
        <v>4</v>
      </c>
      <c r="B10" s="53" t="s">
        <v>34</v>
      </c>
      <c r="C10" s="20">
        <v>1706422.5733321214</v>
      </c>
      <c r="D10" s="20">
        <v>3147484.178538397</v>
      </c>
      <c r="E10" s="38">
        <f t="shared" si="2"/>
        <v>0.84449281656672115</v>
      </c>
      <c r="F10" s="38">
        <f t="shared" si="0"/>
        <v>6.9334859600797591E-2</v>
      </c>
      <c r="G10" s="38">
        <f t="shared" si="1"/>
        <v>6.1321529939252495E-2</v>
      </c>
      <c r="H10" s="48"/>
    </row>
    <row r="11" spans="1:8">
      <c r="A11" s="52">
        <v>5</v>
      </c>
      <c r="B11" s="53" t="s">
        <v>35</v>
      </c>
      <c r="C11" s="20">
        <v>930835.05579172075</v>
      </c>
      <c r="D11" s="20">
        <v>1563778.0086182153</v>
      </c>
      <c r="E11" s="38">
        <f t="shared" si="2"/>
        <v>0.67997326582006057</v>
      </c>
      <c r="F11" s="38">
        <f t="shared" si="0"/>
        <v>3.7821415933800034E-2</v>
      </c>
      <c r="G11" s="38">
        <f t="shared" si="1"/>
        <v>3.0466637649106999E-2</v>
      </c>
      <c r="H11" s="48"/>
    </row>
    <row r="12" spans="1:8">
      <c r="A12" s="52">
        <v>8</v>
      </c>
      <c r="B12" s="53" t="s">
        <v>36</v>
      </c>
      <c r="C12" s="20">
        <v>2239030.3865975542</v>
      </c>
      <c r="D12" s="20">
        <v>4368670.5829556882</v>
      </c>
      <c r="E12" s="38">
        <f t="shared" si="2"/>
        <v>0.95114394565870541</v>
      </c>
      <c r="F12" s="38">
        <f t="shared" si="0"/>
        <v>9.0975623460910482E-2</v>
      </c>
      <c r="G12" s="38">
        <f t="shared" si="1"/>
        <v>8.5113553794526495E-2</v>
      </c>
      <c r="H12" s="48"/>
    </row>
    <row r="13" spans="1:8">
      <c r="A13" s="52">
        <v>9</v>
      </c>
      <c r="B13" s="53" t="s">
        <v>37</v>
      </c>
      <c r="C13" s="20">
        <v>253859.41431432503</v>
      </c>
      <c r="D13" s="20">
        <v>864209.8061951329</v>
      </c>
      <c r="E13" s="38">
        <f t="shared" si="2"/>
        <v>2.4042850391401318</v>
      </c>
      <c r="F13" s="38">
        <f t="shared" si="0"/>
        <v>1.0314740982038502E-2</v>
      </c>
      <c r="G13" s="38">
        <f t="shared" si="1"/>
        <v>1.683715135591235E-2</v>
      </c>
      <c r="H13" s="48"/>
    </row>
    <row r="14" spans="1:8">
      <c r="A14" s="52">
        <v>10</v>
      </c>
      <c r="B14" s="53" t="s">
        <v>38</v>
      </c>
      <c r="C14" s="20">
        <v>3438369.6304630004</v>
      </c>
      <c r="D14" s="20">
        <v>6083023.8177276663</v>
      </c>
      <c r="E14" s="38">
        <f t="shared" si="2"/>
        <v>0.76915936083013414</v>
      </c>
      <c r="F14" s="38">
        <f t="shared" si="0"/>
        <v>0.13970682251247904</v>
      </c>
      <c r="G14" s="38">
        <f t="shared" si="1"/>
        <v>0.11851380531265872</v>
      </c>
      <c r="H14" s="48"/>
    </row>
    <row r="15" spans="1:8" ht="22.5">
      <c r="A15" s="52">
        <v>11</v>
      </c>
      <c r="B15" s="53" t="s">
        <v>39</v>
      </c>
      <c r="C15" s="20">
        <v>5764260.2931317724</v>
      </c>
      <c r="D15" s="20">
        <v>9512778.9052146394</v>
      </c>
      <c r="E15" s="38">
        <f t="shared" si="2"/>
        <v>0.65030349454366232</v>
      </c>
      <c r="F15" s="38">
        <f t="shared" si="0"/>
        <v>0.23421172713762334</v>
      </c>
      <c r="G15" s="38">
        <f t="shared" si="1"/>
        <v>0.18533473827102601</v>
      </c>
      <c r="H15" s="48"/>
    </row>
    <row r="16" spans="1:8">
      <c r="A16" s="52">
        <v>12</v>
      </c>
      <c r="B16" s="53" t="s">
        <v>40</v>
      </c>
      <c r="C16" s="20">
        <v>546077.47844827105</v>
      </c>
      <c r="D16" s="20">
        <v>976214.6252957856</v>
      </c>
      <c r="E16" s="38">
        <f t="shared" si="2"/>
        <v>0.78768519820628469</v>
      </c>
      <c r="F16" s="38">
        <f t="shared" si="0"/>
        <v>2.2188059330131307E-2</v>
      </c>
      <c r="G16" s="38">
        <f t="shared" si="1"/>
        <v>1.901930906607777E-2</v>
      </c>
      <c r="H16" s="48"/>
    </row>
    <row r="17" spans="1:8">
      <c r="A17" s="52">
        <v>13</v>
      </c>
      <c r="B17" s="53" t="s">
        <v>41</v>
      </c>
      <c r="C17" s="20">
        <v>1821026.572145076</v>
      </c>
      <c r="D17" s="20">
        <v>3040949.2767315656</v>
      </c>
      <c r="E17" s="38">
        <f t="shared" si="2"/>
        <v>0.66990933753892623</v>
      </c>
      <c r="F17" s="38">
        <f t="shared" si="0"/>
        <v>7.399141553926597E-2</v>
      </c>
      <c r="G17" s="38">
        <f t="shared" si="1"/>
        <v>5.9245941056147576E-2</v>
      </c>
      <c r="H17" s="48"/>
    </row>
    <row r="18" spans="1:8" ht="22.5">
      <c r="A18" s="52">
        <v>14</v>
      </c>
      <c r="B18" s="53" t="s">
        <v>42</v>
      </c>
      <c r="C18" s="20">
        <v>1304428.5019164977</v>
      </c>
      <c r="D18" s="20">
        <v>1943952.1426149788</v>
      </c>
      <c r="E18" s="38">
        <f t="shared" si="2"/>
        <v>0.49027113387884236</v>
      </c>
      <c r="F18" s="38">
        <f t="shared" si="0"/>
        <v>5.3001154844695253E-2</v>
      </c>
      <c r="G18" s="38">
        <f t="shared" si="1"/>
        <v>3.787346107302577E-2</v>
      </c>
      <c r="H18" s="48"/>
    </row>
    <row r="19" spans="1:8">
      <c r="A19" s="54" t="s">
        <v>20</v>
      </c>
      <c r="B19" s="55"/>
      <c r="C19" s="50">
        <f>SUM(C6:C18)</f>
        <v>24611322.257765003</v>
      </c>
      <c r="D19" s="50">
        <f>SUM(D6:D18)</f>
        <v>51327554.639559999</v>
      </c>
      <c r="E19" s="51">
        <f t="shared" si="2"/>
        <v>1.0855260884394737</v>
      </c>
      <c r="F19" s="51">
        <f>SUM(F6:F18)</f>
        <v>1</v>
      </c>
      <c r="G19" s="51">
        <f>SUM(G6:G18)</f>
        <v>1</v>
      </c>
      <c r="H19" s="13"/>
    </row>
    <row r="20" spans="1:8">
      <c r="A20" s="21" t="s">
        <v>47</v>
      </c>
      <c r="B20" s="22"/>
      <c r="C20" s="16"/>
      <c r="D20" s="16"/>
      <c r="E20" s="17"/>
      <c r="F20" s="17"/>
      <c r="G20" s="12"/>
    </row>
    <row r="21" spans="1:8">
      <c r="A21" s="21" t="s">
        <v>43</v>
      </c>
      <c r="B21" s="23"/>
      <c r="C21" s="12"/>
      <c r="D21" s="12"/>
      <c r="E21" s="12"/>
      <c r="F21" s="12"/>
      <c r="G21" s="12"/>
    </row>
    <row r="22" spans="1:8">
      <c r="A22" s="12"/>
      <c r="B22" s="23"/>
      <c r="C22" s="12"/>
      <c r="D22" s="12"/>
      <c r="E22" s="12"/>
      <c r="F22" s="12"/>
      <c r="G22" s="12"/>
    </row>
  </sheetData>
  <mergeCells count="7">
    <mergeCell ref="C3:G3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ignoredErrors>
    <ignoredError sqref="C19:D19" formulaRange="1"/>
    <ignoredError sqref="E1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D8AD-4E14-48E9-9CAD-FD13A692882F}">
  <sheetPr>
    <tabColor theme="9" tint="0.59999389629810485"/>
  </sheetPr>
  <dimension ref="A1:I21"/>
  <sheetViews>
    <sheetView showGridLines="0" topLeftCell="A6" workbookViewId="0">
      <selection activeCell="H3" sqref="H1:H1048576"/>
    </sheetView>
  </sheetViews>
  <sheetFormatPr baseColWidth="10" defaultColWidth="11.42578125" defaultRowHeight="15"/>
  <cols>
    <col min="1" max="1" width="5.7109375" style="12" customWidth="1"/>
    <col min="2" max="2" width="82.140625" style="23" bestFit="1" customWidth="1"/>
    <col min="3" max="3" width="12" style="12" customWidth="1"/>
    <col min="4" max="4" width="11.42578125" style="12"/>
    <col min="5" max="6" width="9.5703125" style="12" customWidth="1"/>
    <col min="7" max="7" width="11.28515625" style="12" customWidth="1"/>
    <col min="8" max="16384" width="11.42578125" style="12"/>
  </cols>
  <sheetData>
    <row r="1" spans="1:9" ht="15.75">
      <c r="A1" s="14" t="s">
        <v>56</v>
      </c>
      <c r="B1" s="39"/>
      <c r="C1" s="16"/>
      <c r="D1" s="16"/>
      <c r="E1" s="17"/>
      <c r="F1" s="17"/>
    </row>
    <row r="2" spans="1:9">
      <c r="A2" s="18" t="s">
        <v>48</v>
      </c>
      <c r="B2" s="40"/>
      <c r="C2" s="16"/>
      <c r="D2" s="16"/>
      <c r="E2" s="17"/>
      <c r="F2" s="17"/>
    </row>
    <row r="3" spans="1:9" ht="14.45" customHeight="1">
      <c r="A3" s="17"/>
      <c r="B3" s="37"/>
      <c r="C3" s="99" t="s">
        <v>58</v>
      </c>
      <c r="D3" s="100"/>
      <c r="E3" s="100"/>
      <c r="F3" s="100"/>
      <c r="G3" s="101"/>
    </row>
    <row r="4" spans="1:9" ht="25.5" customHeight="1">
      <c r="A4" s="90" t="s">
        <v>27</v>
      </c>
      <c r="B4" s="103" t="s">
        <v>28</v>
      </c>
      <c r="C4" s="94">
        <v>2022</v>
      </c>
      <c r="D4" s="94">
        <v>2023</v>
      </c>
      <c r="E4" s="106" t="s">
        <v>49</v>
      </c>
      <c r="F4" s="108" t="s">
        <v>57</v>
      </c>
      <c r="G4" s="89"/>
    </row>
    <row r="5" spans="1:9">
      <c r="A5" s="102"/>
      <c r="B5" s="104"/>
      <c r="C5" s="105"/>
      <c r="D5" s="105"/>
      <c r="E5" s="107"/>
      <c r="F5" s="49">
        <v>2022</v>
      </c>
      <c r="G5" s="49">
        <v>2023</v>
      </c>
      <c r="I5" s="13"/>
    </row>
    <row r="6" spans="1:9">
      <c r="A6" s="52">
        <v>0</v>
      </c>
      <c r="B6" s="74" t="s">
        <v>30</v>
      </c>
      <c r="C6" s="20">
        <v>2828.993909283131</v>
      </c>
      <c r="D6" s="20">
        <v>141257.57278141502</v>
      </c>
      <c r="E6" s="38">
        <f>D6/C6-1</f>
        <v>48.932087982900534</v>
      </c>
      <c r="F6" s="38">
        <f>+C6/$C$19</f>
        <v>6.2413207651910139E-5</v>
      </c>
      <c r="G6" s="38">
        <f>+D6/$D$19</f>
        <v>2.6213899496897908E-3</v>
      </c>
      <c r="H6" s="48"/>
      <c r="I6" s="13"/>
    </row>
    <row r="7" spans="1:9">
      <c r="A7" s="52">
        <v>1</v>
      </c>
      <c r="B7" s="74" t="s">
        <v>31</v>
      </c>
      <c r="C7" s="20">
        <v>288070.69195055345</v>
      </c>
      <c r="D7" s="20">
        <v>320019.5053363216</v>
      </c>
      <c r="E7" s="38">
        <f t="shared" ref="E7:E19" si="0">D7/C7-1</f>
        <v>0.11090615699028517</v>
      </c>
      <c r="F7" s="38">
        <f t="shared" ref="F7:F18" si="1">+C7/$C$19</f>
        <v>6.355409906023915E-3</v>
      </c>
      <c r="G7" s="38">
        <f t="shared" ref="G7:G18" si="2">+D7/$D$19</f>
        <v>5.9387677309977382E-3</v>
      </c>
      <c r="H7" s="48"/>
      <c r="I7" s="13"/>
    </row>
    <row r="8" spans="1:9">
      <c r="A8" s="52">
        <v>2</v>
      </c>
      <c r="B8" s="74" t="s">
        <v>32</v>
      </c>
      <c r="C8" s="20">
        <v>1800557.5425447668</v>
      </c>
      <c r="D8" s="20">
        <v>2084373.4407834667</v>
      </c>
      <c r="E8" s="38">
        <f t="shared" si="0"/>
        <v>0.15762667481183446</v>
      </c>
      <c r="F8" s="38">
        <f t="shared" si="1"/>
        <v>3.9723864877650575E-2</v>
      </c>
      <c r="G8" s="38">
        <f t="shared" si="2"/>
        <v>3.8680797648457048E-2</v>
      </c>
      <c r="H8" s="48"/>
      <c r="I8" s="13"/>
    </row>
    <row r="9" spans="1:9">
      <c r="A9" s="52">
        <v>3</v>
      </c>
      <c r="B9" s="74" t="s">
        <v>33</v>
      </c>
      <c r="C9" s="20">
        <v>11671858.743215801</v>
      </c>
      <c r="D9" s="20">
        <v>13507853.219446762</v>
      </c>
      <c r="E9" s="38">
        <f t="shared" si="0"/>
        <v>0.15730095065604877</v>
      </c>
      <c r="F9" s="38">
        <f t="shared" si="1"/>
        <v>0.25750431665251894</v>
      </c>
      <c r="G9" s="38">
        <f t="shared" si="2"/>
        <v>0.25067222927676813</v>
      </c>
      <c r="H9" s="48"/>
      <c r="I9" s="13"/>
    </row>
    <row r="10" spans="1:9">
      <c r="A10" s="52">
        <v>4</v>
      </c>
      <c r="B10" s="74" t="s">
        <v>34</v>
      </c>
      <c r="C10" s="20">
        <v>202828.30260495708</v>
      </c>
      <c r="D10" s="20">
        <v>791157.67791882611</v>
      </c>
      <c r="E10" s="38">
        <f t="shared" si="0"/>
        <v>2.9006276133944753</v>
      </c>
      <c r="F10" s="38">
        <f t="shared" si="1"/>
        <v>4.4747939988939367E-3</v>
      </c>
      <c r="G10" s="38">
        <f t="shared" si="2"/>
        <v>1.4681922849726232E-2</v>
      </c>
      <c r="H10" s="48"/>
      <c r="I10" s="13"/>
    </row>
    <row r="11" spans="1:9">
      <c r="A11" s="52">
        <v>5</v>
      </c>
      <c r="B11" s="74" t="s">
        <v>35</v>
      </c>
      <c r="C11" s="20">
        <v>990527.48190304008</v>
      </c>
      <c r="D11" s="20">
        <v>1083450.4074068223</v>
      </c>
      <c r="E11" s="38">
        <f>D11/C11-1</f>
        <v>9.3811557176843863E-2</v>
      </c>
      <c r="F11" s="38">
        <f t="shared" si="1"/>
        <v>2.1852997707090802E-2</v>
      </c>
      <c r="G11" s="38">
        <f t="shared" si="2"/>
        <v>2.0106150438804836E-2</v>
      </c>
      <c r="H11" s="48"/>
      <c r="I11" s="13"/>
    </row>
    <row r="12" spans="1:9">
      <c r="A12" s="52">
        <v>8</v>
      </c>
      <c r="B12" s="74" t="s">
        <v>36</v>
      </c>
      <c r="C12" s="20">
        <v>2050225.0413051662</v>
      </c>
      <c r="D12" s="20">
        <v>2999871.5830674507</v>
      </c>
      <c r="E12" s="38">
        <f t="shared" si="0"/>
        <v>0.46319136808403361</v>
      </c>
      <c r="F12" s="38">
        <f t="shared" si="1"/>
        <v>4.523202429536189E-2</v>
      </c>
      <c r="G12" s="38">
        <f t="shared" si="2"/>
        <v>5.5670170903910979E-2</v>
      </c>
      <c r="H12" s="48"/>
      <c r="I12" s="13"/>
    </row>
    <row r="13" spans="1:9">
      <c r="A13" s="52">
        <v>9</v>
      </c>
      <c r="B13" s="74" t="s">
        <v>37</v>
      </c>
      <c r="C13" s="20">
        <v>1928133.3515791541</v>
      </c>
      <c r="D13" s="20">
        <v>1496423.7491094193</v>
      </c>
      <c r="E13" s="38">
        <f t="shared" si="0"/>
        <v>-0.22390028268333295</v>
      </c>
      <c r="F13" s="38">
        <f>+C13/$C$19</f>
        <v>4.2538439852342312E-2</v>
      </c>
      <c r="G13" s="38">
        <f t="shared" si="2"/>
        <v>2.7769910661445629E-2</v>
      </c>
      <c r="H13" s="48"/>
      <c r="I13" s="13"/>
    </row>
    <row r="14" spans="1:9">
      <c r="A14" s="52">
        <v>10</v>
      </c>
      <c r="B14" s="74" t="s">
        <v>38</v>
      </c>
      <c r="C14" s="20">
        <v>70592.09964498943</v>
      </c>
      <c r="D14" s="20">
        <v>85131.549906236061</v>
      </c>
      <c r="E14" s="38">
        <f t="shared" si="0"/>
        <v>0.20596426985974525</v>
      </c>
      <c r="F14" s="38">
        <f t="shared" si="1"/>
        <v>1.5574015056269636E-3</v>
      </c>
      <c r="G14" s="38">
        <f t="shared" si="2"/>
        <v>1.5798302698507305E-3</v>
      </c>
      <c r="H14" s="48"/>
      <c r="I14" s="13"/>
    </row>
    <row r="15" spans="1:9" ht="14.45" customHeight="1">
      <c r="A15" s="52">
        <v>11</v>
      </c>
      <c r="B15" s="74" t="s">
        <v>39</v>
      </c>
      <c r="C15" s="20">
        <v>18344724.121519703</v>
      </c>
      <c r="D15" s="20">
        <v>24501918.233444732</v>
      </c>
      <c r="E15" s="38">
        <f t="shared" si="0"/>
        <v>0.33563841413685735</v>
      </c>
      <c r="F15" s="38">
        <f t="shared" si="1"/>
        <v>0.40472094059882441</v>
      </c>
      <c r="G15" s="38">
        <f t="shared" si="2"/>
        <v>0.45469478867984309</v>
      </c>
      <c r="H15" s="48"/>
      <c r="I15" s="13"/>
    </row>
    <row r="16" spans="1:9">
      <c r="A16" s="52"/>
      <c r="B16" s="74" t="s">
        <v>40</v>
      </c>
      <c r="C16" s="20">
        <v>3811057.6436889488</v>
      </c>
      <c r="D16" s="20">
        <v>2867049.9161558216</v>
      </c>
      <c r="E16" s="38">
        <f t="shared" si="0"/>
        <v>-0.2477022957383993</v>
      </c>
      <c r="F16" s="38">
        <f t="shared" si="1"/>
        <v>8.4079478329181598E-2</v>
      </c>
      <c r="G16" s="38">
        <f t="shared" si="2"/>
        <v>5.3205330429255744E-2</v>
      </c>
      <c r="H16" s="48"/>
      <c r="I16" s="13"/>
    </row>
    <row r="17" spans="1:9" ht="14.45" customHeight="1">
      <c r="A17" s="52">
        <v>13</v>
      </c>
      <c r="B17" s="74" t="s">
        <v>41</v>
      </c>
      <c r="C17" s="20">
        <v>3949628.8293772629</v>
      </c>
      <c r="D17" s="20">
        <v>3716149.5129948468</v>
      </c>
      <c r="E17" s="38">
        <f t="shared" si="0"/>
        <v>-5.9114242494332947E-2</v>
      </c>
      <c r="F17" s="38">
        <f t="shared" si="1"/>
        <v>8.7136633086056889E-2</v>
      </c>
      <c r="G17" s="38">
        <f t="shared" si="2"/>
        <v>6.8962511482364722E-2</v>
      </c>
      <c r="H17" s="48"/>
      <c r="I17" s="13"/>
    </row>
    <row r="18" spans="1:9" ht="14.45" customHeight="1">
      <c r="A18" s="52">
        <v>14</v>
      </c>
      <c r="B18" s="74" t="s">
        <v>42</v>
      </c>
      <c r="C18" s="20">
        <v>215814.08090336871</v>
      </c>
      <c r="D18" s="20">
        <v>291860.13337288488</v>
      </c>
      <c r="E18" s="38">
        <f t="shared" si="0"/>
        <v>0.35236835405362621</v>
      </c>
      <c r="F18" s="38">
        <f t="shared" si="1"/>
        <v>4.7612859827758716E-3</v>
      </c>
      <c r="G18" s="38">
        <f t="shared" si="2"/>
        <v>5.4161996788851972E-3</v>
      </c>
      <c r="H18" s="48"/>
      <c r="I18" s="13"/>
    </row>
    <row r="19" spans="1:9">
      <c r="A19" s="97" t="s">
        <v>20</v>
      </c>
      <c r="B19" s="98"/>
      <c r="C19" s="50">
        <f>SUM(C6:C18)</f>
        <v>45326846.924146995</v>
      </c>
      <c r="D19" s="50">
        <f>SUM(D6:D18)</f>
        <v>53886516.501725011</v>
      </c>
      <c r="E19" s="51">
        <f t="shared" si="0"/>
        <v>0.18884326085823577</v>
      </c>
      <c r="F19" s="75">
        <f>SUM(F6:F18)</f>
        <v>1</v>
      </c>
      <c r="G19" s="75">
        <f>SUM(G6:G18)</f>
        <v>0.99999999999999989</v>
      </c>
      <c r="I19" s="13"/>
    </row>
    <row r="20" spans="1:9">
      <c r="A20" s="21" t="s">
        <v>59</v>
      </c>
      <c r="B20" s="22"/>
      <c r="C20" s="16"/>
      <c r="D20" s="16"/>
      <c r="E20" s="17"/>
      <c r="F20" s="17"/>
    </row>
    <row r="21" spans="1:9">
      <c r="A21" s="21" t="s">
        <v>43</v>
      </c>
    </row>
  </sheetData>
  <mergeCells count="8">
    <mergeCell ref="A19:B19"/>
    <mergeCell ref="C3:G3"/>
    <mergeCell ref="A4:A5"/>
    <mergeCell ref="B4:B5"/>
    <mergeCell ref="C4:C5"/>
    <mergeCell ref="D4:D5"/>
    <mergeCell ref="E4:E5"/>
    <mergeCell ref="F4:G4"/>
  </mergeCells>
  <pageMargins left="0.7" right="0.7" top="0.75" bottom="0.75" header="0.3" footer="0.3"/>
  <ignoredErrors>
    <ignoredError sqref="C19:D19" formulaRange="1"/>
    <ignoredError sqref="E19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DC9FE-FA46-4CB1-8221-501727DB928F}">
  <sheetPr>
    <tabColor theme="9" tint="0.59999389629810485"/>
  </sheetPr>
  <dimension ref="A1:I21"/>
  <sheetViews>
    <sheetView showGridLines="0" topLeftCell="A6" workbookViewId="0">
      <selection activeCell="I1" sqref="I1:I1048576"/>
    </sheetView>
  </sheetViews>
  <sheetFormatPr baseColWidth="10" defaultColWidth="11.42578125" defaultRowHeight="15"/>
  <cols>
    <col min="1" max="1" width="5.7109375" style="12" customWidth="1"/>
    <col min="2" max="2" width="82.140625" style="23" bestFit="1" customWidth="1"/>
    <col min="3" max="3" width="12" style="12" customWidth="1"/>
    <col min="4" max="4" width="11.42578125" style="12"/>
    <col min="5" max="6" width="9.5703125" style="12" customWidth="1"/>
    <col min="7" max="7" width="11" style="12" customWidth="1"/>
    <col min="8" max="16384" width="11.42578125" style="12"/>
  </cols>
  <sheetData>
    <row r="1" spans="1:9" ht="15.75">
      <c r="A1" s="14" t="s">
        <v>61</v>
      </c>
      <c r="B1" s="15"/>
      <c r="C1" s="16"/>
      <c r="D1" s="16"/>
      <c r="E1" s="17"/>
      <c r="F1" s="17"/>
    </row>
    <row r="2" spans="1:9">
      <c r="A2" s="18" t="s">
        <v>48</v>
      </c>
      <c r="B2" s="19"/>
      <c r="C2" s="16"/>
      <c r="D2" s="16"/>
      <c r="E2" s="17"/>
      <c r="F2" s="17"/>
    </row>
    <row r="3" spans="1:9">
      <c r="A3" s="17"/>
      <c r="B3" s="37"/>
      <c r="C3" s="99" t="s">
        <v>29</v>
      </c>
      <c r="D3" s="100"/>
      <c r="E3" s="100"/>
      <c r="F3" s="100"/>
      <c r="G3" s="101"/>
    </row>
    <row r="4" spans="1:9" ht="26.1" customHeight="1">
      <c r="A4" s="90" t="s">
        <v>27</v>
      </c>
      <c r="B4" s="103" t="s">
        <v>28</v>
      </c>
      <c r="C4" s="94">
        <v>2022</v>
      </c>
      <c r="D4" s="94">
        <v>2023</v>
      </c>
      <c r="E4" s="106" t="s">
        <v>49</v>
      </c>
      <c r="F4" s="108" t="s">
        <v>53</v>
      </c>
      <c r="G4" s="89"/>
    </row>
    <row r="5" spans="1:9">
      <c r="A5" s="102"/>
      <c r="B5" s="104"/>
      <c r="C5" s="105"/>
      <c r="D5" s="105"/>
      <c r="E5" s="107"/>
      <c r="F5" s="49">
        <v>2022</v>
      </c>
      <c r="G5" s="49">
        <v>2023</v>
      </c>
    </row>
    <row r="6" spans="1:9">
      <c r="A6" s="52">
        <v>0</v>
      </c>
      <c r="B6" s="74" t="s">
        <v>30</v>
      </c>
      <c r="C6" s="20">
        <v>18.306186923613051</v>
      </c>
      <c r="D6" s="20">
        <v>319.31268972803633</v>
      </c>
      <c r="E6" s="38">
        <f t="shared" ref="E6:E19" si="0">D6/C6-1</f>
        <v>16.442883712509055</v>
      </c>
      <c r="F6" s="38">
        <f>+C6/$C$19</f>
        <v>6.3204411184990591E-6</v>
      </c>
      <c r="G6" s="38">
        <f>D6/D$19</f>
        <v>9.4677008691836518E-5</v>
      </c>
      <c r="I6" s="48"/>
    </row>
    <row r="7" spans="1:9">
      <c r="A7" s="52">
        <v>1</v>
      </c>
      <c r="B7" s="74" t="s">
        <v>31</v>
      </c>
      <c r="C7" s="20">
        <v>3942.2585736592127</v>
      </c>
      <c r="D7" s="20">
        <v>5511.1468671714047</v>
      </c>
      <c r="E7" s="38">
        <f t="shared" si="0"/>
        <v>0.39796686701246653</v>
      </c>
      <c r="F7" s="38">
        <f t="shared" ref="F7:F18" si="1">+C7/$C$19</f>
        <v>1.3611143212227926E-3</v>
      </c>
      <c r="G7" s="38">
        <f t="shared" ref="G7:G18" si="2">D7/D$19</f>
        <v>1.6340687878379717E-3</v>
      </c>
      <c r="I7" s="48"/>
    </row>
    <row r="8" spans="1:9">
      <c r="A8" s="52">
        <v>2</v>
      </c>
      <c r="B8" s="74" t="s">
        <v>32</v>
      </c>
      <c r="C8" s="20">
        <v>344.68884515981637</v>
      </c>
      <c r="D8" s="20">
        <v>794.90846152662243</v>
      </c>
      <c r="E8" s="38">
        <f t="shared" si="0"/>
        <v>1.3061624206552431</v>
      </c>
      <c r="F8" s="38">
        <f t="shared" si="1"/>
        <v>1.190081560472822E-4</v>
      </c>
      <c r="G8" s="38">
        <f t="shared" si="2"/>
        <v>2.3569234090029488E-4</v>
      </c>
      <c r="I8" s="48"/>
    </row>
    <row r="9" spans="1:9">
      <c r="A9" s="52">
        <v>3</v>
      </c>
      <c r="B9" s="74" t="s">
        <v>33</v>
      </c>
      <c r="C9" s="20">
        <v>262318.7125112263</v>
      </c>
      <c r="D9" s="20">
        <v>313675.84972614795</v>
      </c>
      <c r="E9" s="38">
        <f t="shared" si="0"/>
        <v>0.19578144739759562</v>
      </c>
      <c r="F9" s="38">
        <f t="shared" si="1"/>
        <v>9.056883247319418E-2</v>
      </c>
      <c r="G9" s="38">
        <f t="shared" si="2"/>
        <v>9.3005671576146504E-2</v>
      </c>
      <c r="I9" s="48"/>
    </row>
    <row r="10" spans="1:9">
      <c r="A10" s="52">
        <v>4</v>
      </c>
      <c r="B10" s="74" t="s">
        <v>34</v>
      </c>
      <c r="C10" s="20">
        <v>37.668583465869119</v>
      </c>
      <c r="D10" s="20">
        <v>69.32024515437412</v>
      </c>
      <c r="E10" s="38">
        <f t="shared" si="0"/>
        <v>0.84026684245198791</v>
      </c>
      <c r="F10" s="38">
        <f t="shared" si="1"/>
        <v>1.3005551882909718E-5</v>
      </c>
      <c r="G10" s="38">
        <f t="shared" si="2"/>
        <v>2.0553625534239673E-5</v>
      </c>
      <c r="I10" s="48"/>
    </row>
    <row r="11" spans="1:9">
      <c r="A11" s="52">
        <v>5</v>
      </c>
      <c r="B11" s="74" t="s">
        <v>35</v>
      </c>
      <c r="C11" s="20">
        <v>2575.4070312527388</v>
      </c>
      <c r="D11" s="20">
        <v>4387.8226495115405</v>
      </c>
      <c r="E11" s="38">
        <f t="shared" si="0"/>
        <v>0.70373948516293372</v>
      </c>
      <c r="F11" s="38">
        <f t="shared" si="1"/>
        <v>8.891916467981038E-4</v>
      </c>
      <c r="G11" s="38">
        <f t="shared" si="2"/>
        <v>1.3010003563587345E-3</v>
      </c>
      <c r="I11" s="48"/>
    </row>
    <row r="12" spans="1:9">
      <c r="A12" s="52">
        <v>8</v>
      </c>
      <c r="B12" s="74" t="s">
        <v>36</v>
      </c>
      <c r="C12" s="20">
        <v>17822.843010825247</v>
      </c>
      <c r="D12" s="20">
        <v>25658.079358060513</v>
      </c>
      <c r="E12" s="38">
        <f t="shared" si="0"/>
        <v>0.43961764924239621</v>
      </c>
      <c r="F12" s="38">
        <f t="shared" si="1"/>
        <v>6.1535605576532775E-3</v>
      </c>
      <c r="G12" s="38">
        <f t="shared" si="2"/>
        <v>7.607684506581747E-3</v>
      </c>
      <c r="I12" s="48"/>
    </row>
    <row r="13" spans="1:9">
      <c r="A13" s="52">
        <v>9</v>
      </c>
      <c r="B13" s="74" t="s">
        <v>37</v>
      </c>
      <c r="C13" s="20">
        <v>41144.348011494803</v>
      </c>
      <c r="D13" s="20">
        <v>55324.832826598249</v>
      </c>
      <c r="E13" s="38">
        <f t="shared" si="0"/>
        <v>0.3446520725311224</v>
      </c>
      <c r="F13" s="38">
        <f t="shared" si="1"/>
        <v>1.4205603277777586E-2</v>
      </c>
      <c r="G13" s="38">
        <f t="shared" si="2"/>
        <v>1.6403950882313896E-2</v>
      </c>
      <c r="I13" s="48"/>
    </row>
    <row r="14" spans="1:9">
      <c r="A14" s="52">
        <v>10</v>
      </c>
      <c r="B14" s="74" t="s">
        <v>38</v>
      </c>
      <c r="C14" s="20">
        <v>1363.8677719308002</v>
      </c>
      <c r="D14" s="20">
        <v>2650.0536595563563</v>
      </c>
      <c r="E14" s="38">
        <f t="shared" si="0"/>
        <v>0.94304295042086705</v>
      </c>
      <c r="F14" s="38">
        <f t="shared" si="1"/>
        <v>4.7089249016614806E-4</v>
      </c>
      <c r="G14" s="38">
        <f t="shared" si="2"/>
        <v>7.8574751781191373E-4</v>
      </c>
      <c r="I14" s="48"/>
    </row>
    <row r="15" spans="1:9" ht="14.45" customHeight="1">
      <c r="A15" s="52">
        <v>11</v>
      </c>
      <c r="B15" s="74" t="s">
        <v>39</v>
      </c>
      <c r="C15" s="20">
        <v>2443726.5609589452</v>
      </c>
      <c r="D15" s="20">
        <v>2815245.5497972453</v>
      </c>
      <c r="E15" s="38">
        <f t="shared" si="0"/>
        <v>0.15202968890779345</v>
      </c>
      <c r="F15" s="38">
        <f t="shared" si="1"/>
        <v>0.8437273093901515</v>
      </c>
      <c r="G15" s="38">
        <f t="shared" si="2"/>
        <v>0.83472732516463222</v>
      </c>
      <c r="I15" s="48"/>
    </row>
    <row r="16" spans="1:9">
      <c r="A16" s="52">
        <v>12</v>
      </c>
      <c r="B16" s="74" t="s">
        <v>40</v>
      </c>
      <c r="C16" s="20">
        <v>96011.939942166602</v>
      </c>
      <c r="D16" s="20">
        <v>110975.80846043368</v>
      </c>
      <c r="E16" s="38">
        <f t="shared" si="0"/>
        <v>0.15585424612064558</v>
      </c>
      <c r="F16" s="38">
        <f t="shared" si="1"/>
        <v>3.3149329000600074E-2</v>
      </c>
      <c r="G16" s="38">
        <f t="shared" si="2"/>
        <v>3.2904603920191587E-2</v>
      </c>
      <c r="I16" s="48"/>
    </row>
    <row r="17" spans="1:9" ht="14.45" customHeight="1">
      <c r="A17" s="52">
        <v>13</v>
      </c>
      <c r="B17" s="74" t="s">
        <v>41</v>
      </c>
      <c r="C17" s="20">
        <v>9412.7326980935741</v>
      </c>
      <c r="D17" s="20">
        <v>14289.649319310936</v>
      </c>
      <c r="E17" s="38">
        <f t="shared" si="0"/>
        <v>0.5181191028833867</v>
      </c>
      <c r="F17" s="38">
        <f t="shared" si="1"/>
        <v>3.2498642688790643E-3</v>
      </c>
      <c r="G17" s="38">
        <f t="shared" si="2"/>
        <v>4.2369166535786125E-3</v>
      </c>
      <c r="I17" s="48"/>
    </row>
    <row r="18" spans="1:9" ht="14.45" customHeight="1">
      <c r="A18" s="52">
        <v>14</v>
      </c>
      <c r="B18" s="74" t="s">
        <v>42</v>
      </c>
      <c r="C18" s="20">
        <v>17627.072778856338</v>
      </c>
      <c r="D18" s="20">
        <v>23750.584953555277</v>
      </c>
      <c r="E18" s="38">
        <f t="shared" si="0"/>
        <v>0.34739245996896817</v>
      </c>
      <c r="F18" s="38">
        <f t="shared" si="1"/>
        <v>6.0859684245084811E-3</v>
      </c>
      <c r="G18" s="38">
        <f t="shared" si="2"/>
        <v>7.0421076594204641E-3</v>
      </c>
      <c r="I18" s="48"/>
    </row>
    <row r="19" spans="1:9">
      <c r="A19" s="97" t="s">
        <v>20</v>
      </c>
      <c r="B19" s="98"/>
      <c r="C19" s="50">
        <f>SUM(C6:C18)</f>
        <v>2896346.4069040003</v>
      </c>
      <c r="D19" s="50">
        <f>SUM(D6:D18)</f>
        <v>3372652.9190140003</v>
      </c>
      <c r="E19" s="51">
        <f t="shared" si="0"/>
        <v>0.16445080981150295</v>
      </c>
      <c r="F19" s="75">
        <f>SUM(F6:F18)</f>
        <v>0.99999999999999989</v>
      </c>
      <c r="G19" s="75">
        <f>SUM(G6:G18)</f>
        <v>1</v>
      </c>
      <c r="I19" s="13"/>
    </row>
    <row r="20" spans="1:9">
      <c r="A20" s="21" t="s">
        <v>60</v>
      </c>
      <c r="B20" s="22"/>
      <c r="C20" s="16"/>
      <c r="D20" s="16"/>
      <c r="E20" s="17"/>
      <c r="F20" s="17"/>
    </row>
    <row r="21" spans="1:9">
      <c r="A21" s="21" t="s">
        <v>43</v>
      </c>
    </row>
  </sheetData>
  <mergeCells count="8">
    <mergeCell ref="A19:B19"/>
    <mergeCell ref="C3:G3"/>
    <mergeCell ref="A4:A5"/>
    <mergeCell ref="B4:B5"/>
    <mergeCell ref="C4:C5"/>
    <mergeCell ref="D4:D5"/>
    <mergeCell ref="E4:E5"/>
    <mergeCell ref="F4:G4"/>
  </mergeCells>
  <pageMargins left="0.7" right="0.7" top="0.75" bottom="0.75" header="0.3" footer="0.3"/>
  <ignoredErrors>
    <ignoredError sqref="C19:D19" formulaRange="1"/>
    <ignoredError sqref="E19" formula="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55A24-3FE4-4B90-8DD2-6974016F19B5}">
  <sheetPr>
    <tabColor theme="9" tint="0.59999389629810485"/>
  </sheetPr>
  <dimension ref="A1:T38"/>
  <sheetViews>
    <sheetView showGridLines="0"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R5" sqref="R5:U17"/>
    </sheetView>
  </sheetViews>
  <sheetFormatPr baseColWidth="10" defaultColWidth="11.42578125" defaultRowHeight="12"/>
  <cols>
    <col min="1" max="1" width="8.5703125" style="17" bestFit="1" customWidth="1"/>
    <col min="2" max="2" width="96.85546875" style="17" bestFit="1" customWidth="1"/>
    <col min="3" max="3" width="13.28515625" style="16" customWidth="1"/>
    <col min="4" max="4" width="8.7109375" style="16" bestFit="1" customWidth="1"/>
    <col min="5" max="5" width="7.42578125" style="16" bestFit="1" customWidth="1"/>
    <col min="6" max="6" width="13.42578125" style="16" customWidth="1"/>
    <col min="7" max="7" width="8.7109375" style="16" bestFit="1" customWidth="1"/>
    <col min="8" max="8" width="7.42578125" style="16" bestFit="1" customWidth="1"/>
    <col min="9" max="9" width="13.28515625" style="17" customWidth="1"/>
    <col min="10" max="10" width="7" style="17" bestFit="1" customWidth="1"/>
    <col min="11" max="11" width="9.5703125" style="17" bestFit="1" customWidth="1"/>
    <col min="12" max="12" width="13" style="17" bestFit="1" customWidth="1"/>
    <col min="13" max="13" width="5" style="17" bestFit="1" customWidth="1"/>
    <col min="14" max="14" width="7.42578125" style="17" bestFit="1" customWidth="1"/>
    <col min="15" max="15" width="13" style="17" bestFit="1" customWidth="1"/>
    <col min="16" max="16" width="5" style="17" bestFit="1" customWidth="1"/>
    <col min="17" max="17" width="7.42578125" style="17" bestFit="1" customWidth="1"/>
    <col min="18" max="16384" width="11.42578125" style="17"/>
  </cols>
  <sheetData>
    <row r="1" spans="1:20" ht="15.75">
      <c r="A1" s="14" t="s">
        <v>67</v>
      </c>
      <c r="B1" s="14"/>
    </row>
    <row r="2" spans="1:20" ht="15">
      <c r="A2" s="18" t="s">
        <v>48</v>
      </c>
      <c r="B2" s="18"/>
    </row>
    <row r="3" spans="1:20" ht="15" customHeight="1">
      <c r="A3" s="90" t="s">
        <v>27</v>
      </c>
      <c r="B3" s="103" t="s">
        <v>28</v>
      </c>
      <c r="C3" s="109">
        <v>2022</v>
      </c>
      <c r="D3" s="110"/>
      <c r="E3" s="110"/>
      <c r="F3" s="109">
        <v>2023</v>
      </c>
      <c r="G3" s="110"/>
      <c r="H3" s="110"/>
      <c r="I3" s="109" t="s">
        <v>49</v>
      </c>
      <c r="J3" s="110"/>
      <c r="K3" s="111"/>
      <c r="L3" s="110" t="s">
        <v>64</v>
      </c>
      <c r="M3" s="110"/>
      <c r="N3" s="111"/>
      <c r="O3" s="109" t="s">
        <v>64</v>
      </c>
      <c r="P3" s="110"/>
      <c r="Q3" s="111"/>
    </row>
    <row r="4" spans="1:20" s="41" customFormat="1" ht="36">
      <c r="A4" s="102"/>
      <c r="B4" s="104"/>
      <c r="C4" s="63" t="s">
        <v>50</v>
      </c>
      <c r="D4" s="61" t="s">
        <v>51</v>
      </c>
      <c r="E4" s="61" t="s">
        <v>52</v>
      </c>
      <c r="F4" s="63" t="s">
        <v>50</v>
      </c>
      <c r="G4" s="61" t="s">
        <v>51</v>
      </c>
      <c r="H4" s="61" t="s">
        <v>52</v>
      </c>
      <c r="I4" s="63" t="s">
        <v>50</v>
      </c>
      <c r="J4" s="61" t="s">
        <v>51</v>
      </c>
      <c r="K4" s="47" t="s">
        <v>52</v>
      </c>
      <c r="L4" s="61" t="s">
        <v>50</v>
      </c>
      <c r="M4" s="61" t="s">
        <v>51</v>
      </c>
      <c r="N4" s="47" t="s">
        <v>52</v>
      </c>
      <c r="O4" s="63" t="s">
        <v>50</v>
      </c>
      <c r="P4" s="61" t="s">
        <v>51</v>
      </c>
      <c r="Q4" s="47" t="s">
        <v>52</v>
      </c>
    </row>
    <row r="5" spans="1:20">
      <c r="A5" s="64">
        <v>0</v>
      </c>
      <c r="B5" s="68" t="s">
        <v>31</v>
      </c>
      <c r="C5" s="42">
        <v>8479.0240520131483</v>
      </c>
      <c r="D5" s="16">
        <v>1277.0473517090527</v>
      </c>
      <c r="E5" s="16">
        <v>0</v>
      </c>
      <c r="F5" s="42">
        <v>135052.9180459879</v>
      </c>
      <c r="G5" s="16">
        <v>37915.648400189937</v>
      </c>
      <c r="H5" s="16">
        <v>0</v>
      </c>
      <c r="I5" s="71">
        <f>F5/C5-1</f>
        <v>14.927884768049774</v>
      </c>
      <c r="J5" s="72">
        <f t="shared" ref="J5" si="0">G5/D5-1</f>
        <v>28.690088115721011</v>
      </c>
      <c r="K5" s="73">
        <v>0</v>
      </c>
      <c r="L5" s="72">
        <f t="shared" ref="L5:L17" si="1">+C5/$C$18</f>
        <v>1.0733472073067951E-4</v>
      </c>
      <c r="M5" s="72">
        <f t="shared" ref="M5:M17" si="2">+D5/$D$18</f>
        <v>1.1515635027187773E-4</v>
      </c>
      <c r="N5" s="73">
        <f t="shared" ref="N5:N17" si="3">+E5/$E$18</f>
        <v>0</v>
      </c>
      <c r="O5" s="71">
        <f t="shared" ref="O5:O17" si="4">+F5/$F$18</f>
        <v>1.4003241407756621E-3</v>
      </c>
      <c r="P5" s="72">
        <f t="shared" ref="P5:P17" si="5">+G5/$G$18</f>
        <v>3.0489071514215784E-3</v>
      </c>
      <c r="Q5" s="73">
        <f t="shared" ref="Q5:Q17" si="6">+H5/$H$18</f>
        <v>0</v>
      </c>
      <c r="R5" s="45"/>
      <c r="S5" s="45"/>
      <c r="T5" s="45"/>
    </row>
    <row r="6" spans="1:20">
      <c r="A6" s="64">
        <v>1</v>
      </c>
      <c r="B6" s="68" t="s">
        <v>32</v>
      </c>
      <c r="C6" s="42">
        <v>961920.27509355627</v>
      </c>
      <c r="D6" s="16">
        <v>112694.78056604246</v>
      </c>
      <c r="E6" s="16">
        <v>3.1042199888252204</v>
      </c>
      <c r="F6" s="42">
        <v>1022696.9301026876</v>
      </c>
      <c r="G6" s="16">
        <v>133811.77696834967</v>
      </c>
      <c r="H6" s="16">
        <v>96.34024285761808</v>
      </c>
      <c r="I6" s="71">
        <f t="shared" ref="I6:I16" si="7">F6/C6-1</f>
        <v>6.3182632264633609E-2</v>
      </c>
      <c r="J6" s="72">
        <f t="shared" ref="J6:J16" si="8">G6/D6-1</f>
        <v>0.18738220435978414</v>
      </c>
      <c r="K6" s="73">
        <f t="shared" ref="K6:K16" si="9">H6/E6-1</f>
        <v>30.035249822638264</v>
      </c>
      <c r="L6" s="72">
        <f t="shared" si="1"/>
        <v>1.217680754990093E-2</v>
      </c>
      <c r="M6" s="72">
        <f t="shared" si="2"/>
        <v>1.0162128763125323E-2</v>
      </c>
      <c r="N6" s="73">
        <f t="shared" si="3"/>
        <v>2.3085155877976268E-5</v>
      </c>
      <c r="O6" s="71">
        <f t="shared" si="4"/>
        <v>1.0604044848792498E-2</v>
      </c>
      <c r="P6" s="72">
        <f t="shared" si="5"/>
        <v>1.0760192716134239E-2</v>
      </c>
      <c r="Q6" s="73">
        <f t="shared" si="6"/>
        <v>4.4659562509380125E-4</v>
      </c>
      <c r="R6" s="45"/>
      <c r="S6" s="45"/>
      <c r="T6" s="45"/>
    </row>
    <row r="7" spans="1:20">
      <c r="A7" s="64">
        <v>2</v>
      </c>
      <c r="B7" s="68" t="s">
        <v>33</v>
      </c>
      <c r="C7" s="42">
        <v>11631491.464662736</v>
      </c>
      <c r="D7" s="16">
        <v>1176027.7118484313</v>
      </c>
      <c r="E7" s="16">
        <v>3.5696545076100756</v>
      </c>
      <c r="F7" s="42">
        <v>16659963.27336916</v>
      </c>
      <c r="G7" s="16">
        <v>1144439.9099739541</v>
      </c>
      <c r="H7" s="16">
        <v>3.8981657985392242</v>
      </c>
      <c r="I7" s="71">
        <f t="shared" si="7"/>
        <v>0.43231530745504676</v>
      </c>
      <c r="J7" s="72">
        <f t="shared" si="8"/>
        <v>-2.6859742807275211E-2</v>
      </c>
      <c r="K7" s="73">
        <f t="shared" si="9"/>
        <v>9.2028875687773626E-2</v>
      </c>
      <c r="L7" s="72">
        <f t="shared" si="1"/>
        <v>0.14724134291663421</v>
      </c>
      <c r="M7" s="72">
        <f t="shared" si="2"/>
        <v>0.1060470145713962</v>
      </c>
      <c r="N7" s="73">
        <f t="shared" si="3"/>
        <v>2.6546453226688181E-5</v>
      </c>
      <c r="O7" s="71">
        <f t="shared" si="4"/>
        <v>0.17274227831338454</v>
      </c>
      <c r="P7" s="72">
        <f t="shared" si="5"/>
        <v>9.2027729265322988E-2</v>
      </c>
      <c r="Q7" s="73">
        <f t="shared" si="6"/>
        <v>1.8070369555646601E-5</v>
      </c>
      <c r="R7" s="45"/>
      <c r="S7" s="45"/>
      <c r="T7" s="45"/>
    </row>
    <row r="8" spans="1:20">
      <c r="A8" s="64">
        <v>3</v>
      </c>
      <c r="B8" s="68" t="s">
        <v>34</v>
      </c>
      <c r="C8" s="42">
        <v>11177491.186985563</v>
      </c>
      <c r="D8" s="16">
        <v>2299501.7104598987</v>
      </c>
      <c r="E8" s="16">
        <v>5193.4920301979801</v>
      </c>
      <c r="F8" s="42">
        <v>11933745.269263301</v>
      </c>
      <c r="G8" s="16">
        <v>2490257.2540158061</v>
      </c>
      <c r="H8" s="16">
        <v>7038.1103296597303</v>
      </c>
      <c r="I8" s="71">
        <f t="shared" si="7"/>
        <v>6.7658660572980533E-2</v>
      </c>
      <c r="J8" s="72">
        <f t="shared" si="8"/>
        <v>8.2955164889943145E-2</v>
      </c>
      <c r="K8" s="73">
        <f t="shared" si="9"/>
        <v>0.35517880623212039</v>
      </c>
      <c r="L8" s="72">
        <f t="shared" si="1"/>
        <v>0.14149422004999243</v>
      </c>
      <c r="M8" s="72">
        <f t="shared" si="2"/>
        <v>0.20735505544576818</v>
      </c>
      <c r="N8" s="73">
        <f t="shared" si="3"/>
        <v>3.8622447345789006E-2</v>
      </c>
      <c r="O8" s="71">
        <f t="shared" si="4"/>
        <v>0.12373750846854213</v>
      </c>
      <c r="P8" s="72">
        <f t="shared" si="5"/>
        <v>0.20024880151094077</v>
      </c>
      <c r="Q8" s="73">
        <f t="shared" si="6"/>
        <v>3.2625922344817711E-2</v>
      </c>
      <c r="R8" s="45"/>
      <c r="S8" s="45"/>
      <c r="T8" s="45"/>
    </row>
    <row r="9" spans="1:20">
      <c r="A9" s="64">
        <v>4</v>
      </c>
      <c r="B9" s="68" t="s">
        <v>35</v>
      </c>
      <c r="C9" s="42">
        <v>4146547.9473393676</v>
      </c>
      <c r="D9" s="16">
        <v>278728.83757253794</v>
      </c>
      <c r="E9" s="16">
        <v>34.776592413172054</v>
      </c>
      <c r="F9" s="42">
        <v>5659228.6332125189</v>
      </c>
      <c r="G9" s="16">
        <v>353118.85844041518</v>
      </c>
      <c r="H9" s="16">
        <v>56.226986175096293</v>
      </c>
      <c r="I9" s="71">
        <f t="shared" si="7"/>
        <v>0.36480482200712583</v>
      </c>
      <c r="J9" s="72">
        <f t="shared" si="8"/>
        <v>0.26689029206932191</v>
      </c>
      <c r="K9" s="73">
        <f t="shared" si="9"/>
        <v>0.61680550834530989</v>
      </c>
      <c r="L9" s="72">
        <f t="shared" si="1"/>
        <v>5.2490541740870776E-2</v>
      </c>
      <c r="M9" s="72">
        <f t="shared" si="2"/>
        <v>2.5134068527232795E-2</v>
      </c>
      <c r="N9" s="73">
        <f t="shared" si="3"/>
        <v>2.5862311938360688E-4</v>
      </c>
      <c r="O9" s="71">
        <f t="shared" si="4"/>
        <v>5.8678883713995919E-2</v>
      </c>
      <c r="P9" s="72">
        <f t="shared" si="5"/>
        <v>2.8395310596756471E-2</v>
      </c>
      <c r="Q9" s="73">
        <f t="shared" si="6"/>
        <v>2.6064628127540603E-4</v>
      </c>
      <c r="R9" s="45"/>
      <c r="S9" s="45"/>
      <c r="T9" s="45"/>
    </row>
    <row r="10" spans="1:20">
      <c r="A10" s="64">
        <v>5</v>
      </c>
      <c r="B10" s="68" t="s">
        <v>36</v>
      </c>
      <c r="C10" s="42">
        <v>2512148.9753906275</v>
      </c>
      <c r="D10" s="16">
        <v>184357.11300319969</v>
      </c>
      <c r="E10" s="16">
        <v>8.8134839260731397</v>
      </c>
      <c r="F10" s="42">
        <v>2908535.1962429425</v>
      </c>
      <c r="G10" s="16">
        <v>192909.61091582233</v>
      </c>
      <c r="H10" s="16">
        <v>167.91902195684801</v>
      </c>
      <c r="I10" s="71">
        <f t="shared" si="7"/>
        <v>0.157787704764077</v>
      </c>
      <c r="J10" s="72">
        <f t="shared" si="8"/>
        <v>4.6390929936477088E-2</v>
      </c>
      <c r="K10" s="73">
        <f t="shared" si="9"/>
        <v>18.052513553702546</v>
      </c>
      <c r="L10" s="72">
        <f t="shared" si="1"/>
        <v>3.1800925089178832E-2</v>
      </c>
      <c r="M10" s="72">
        <f t="shared" si="2"/>
        <v>1.662420132792803E-2</v>
      </c>
      <c r="N10" s="73">
        <f t="shared" si="3"/>
        <v>6.5543244677847582E-5</v>
      </c>
      <c r="O10" s="71">
        <f t="shared" si="4"/>
        <v>3.0157749336506588E-2</v>
      </c>
      <c r="P10" s="72">
        <f t="shared" si="5"/>
        <v>1.5512420784455278E-2</v>
      </c>
      <c r="Q10" s="73">
        <f t="shared" si="6"/>
        <v>7.7840680437965407E-4</v>
      </c>
      <c r="R10" s="45"/>
      <c r="S10" s="45"/>
      <c r="T10" s="45"/>
    </row>
    <row r="11" spans="1:20">
      <c r="A11" s="64">
        <v>8</v>
      </c>
      <c r="B11" s="68" t="s">
        <v>37</v>
      </c>
      <c r="C11" s="42">
        <v>14066448.014168225</v>
      </c>
      <c r="D11" s="16">
        <v>2307917.4850630164</v>
      </c>
      <c r="E11" s="16">
        <v>60800.361209355673</v>
      </c>
      <c r="F11" s="42">
        <v>18593009.35440382</v>
      </c>
      <c r="G11" s="16">
        <v>2642088.3376307385</v>
      </c>
      <c r="H11" s="16">
        <v>54518.726354939856</v>
      </c>
      <c r="I11" s="71">
        <f t="shared" si="7"/>
        <v>0.32179846224692121</v>
      </c>
      <c r="J11" s="72">
        <f t="shared" si="8"/>
        <v>0.14479324097611657</v>
      </c>
      <c r="K11" s="73">
        <f t="shared" si="9"/>
        <v>-0.10331574894409068</v>
      </c>
      <c r="L11" s="72">
        <f t="shared" si="1"/>
        <v>0.1780651004185908</v>
      </c>
      <c r="M11" s="72">
        <f t="shared" si="2"/>
        <v>0.20811393872970343</v>
      </c>
      <c r="N11" s="73">
        <f t="shared" si="3"/>
        <v>0.45215410667026174</v>
      </c>
      <c r="O11" s="71">
        <f t="shared" si="4"/>
        <v>0.19278546680326877</v>
      </c>
      <c r="P11" s="72">
        <f t="shared" si="5"/>
        <v>0.21245797888687973</v>
      </c>
      <c r="Q11" s="73">
        <f t="shared" si="6"/>
        <v>0.25272745795115009</v>
      </c>
      <c r="R11" s="45"/>
      <c r="S11" s="45"/>
      <c r="T11" s="45"/>
    </row>
    <row r="12" spans="1:20">
      <c r="A12" s="64">
        <v>9</v>
      </c>
      <c r="B12" s="68" t="s">
        <v>38</v>
      </c>
      <c r="C12" s="42">
        <v>1868352.2169423746</v>
      </c>
      <c r="D12" s="16">
        <v>175908.47515187543</v>
      </c>
      <c r="E12" s="16">
        <v>5.234897839211329</v>
      </c>
      <c r="F12" s="42">
        <v>2223865.8476262563</v>
      </c>
      <c r="G12" s="16">
        <v>196745.33982180292</v>
      </c>
      <c r="H12" s="16">
        <v>163.47816069278707</v>
      </c>
      <c r="I12" s="71">
        <f t="shared" si="7"/>
        <v>0.1902819112264027</v>
      </c>
      <c r="J12" s="72">
        <f t="shared" si="8"/>
        <v>0.11845287529175264</v>
      </c>
      <c r="K12" s="73">
        <f t="shared" si="9"/>
        <v>30.228529326451213</v>
      </c>
      <c r="L12" s="72">
        <f t="shared" si="1"/>
        <v>2.3651196435094717E-2</v>
      </c>
      <c r="M12" s="72">
        <f t="shared" si="2"/>
        <v>1.5862354636475826E-2</v>
      </c>
      <c r="N12" s="73">
        <f t="shared" si="3"/>
        <v>3.8930369966855757E-5</v>
      </c>
      <c r="O12" s="71">
        <f t="shared" si="4"/>
        <v>2.3058613448227454E-2</v>
      </c>
      <c r="P12" s="72">
        <f t="shared" si="5"/>
        <v>1.5820862860110248E-2</v>
      </c>
      <c r="Q12" s="73">
        <f t="shared" si="6"/>
        <v>7.5782071124400323E-4</v>
      </c>
      <c r="R12" s="45"/>
      <c r="S12" s="45"/>
      <c r="T12" s="45"/>
    </row>
    <row r="13" spans="1:20" ht="11.45" customHeight="1">
      <c r="A13" s="64">
        <v>10</v>
      </c>
      <c r="B13" s="68" t="s">
        <v>39</v>
      </c>
      <c r="C13" s="42">
        <v>9754.895178118084</v>
      </c>
      <c r="D13" s="16">
        <v>119.82792967333138</v>
      </c>
      <c r="E13" s="16">
        <v>0</v>
      </c>
      <c r="F13" s="42">
        <v>10075.469550074447</v>
      </c>
      <c r="G13" s="16">
        <v>486.05508164536735</v>
      </c>
      <c r="H13" s="16">
        <v>1842.2171171839584</v>
      </c>
      <c r="I13" s="71">
        <f t="shared" si="7"/>
        <v>3.2862923291627766E-2</v>
      </c>
      <c r="J13" s="72">
        <f t="shared" si="8"/>
        <v>3.0562753856335929</v>
      </c>
      <c r="K13" s="73">
        <v>0</v>
      </c>
      <c r="L13" s="72">
        <f t="shared" si="1"/>
        <v>1.2348578601469607E-4</v>
      </c>
      <c r="M13" s="72">
        <f t="shared" si="2"/>
        <v>1.0805352693734623E-5</v>
      </c>
      <c r="N13" s="73">
        <f t="shared" si="3"/>
        <v>0</v>
      </c>
      <c r="O13" s="71">
        <f t="shared" si="4"/>
        <v>1.0446959195516982E-4</v>
      </c>
      <c r="P13" s="72">
        <f t="shared" si="5"/>
        <v>3.908509749779028E-5</v>
      </c>
      <c r="Q13" s="73">
        <f t="shared" si="6"/>
        <v>8.5397968761941265E-3</v>
      </c>
      <c r="R13" s="45"/>
      <c r="S13" s="45"/>
      <c r="T13" s="45"/>
    </row>
    <row r="14" spans="1:20">
      <c r="A14" s="64">
        <v>11</v>
      </c>
      <c r="B14" s="68" t="s">
        <v>40</v>
      </c>
      <c r="C14" s="42">
        <v>16150480.042145817</v>
      </c>
      <c r="D14" s="16">
        <v>1775798.938717803</v>
      </c>
      <c r="E14" s="16">
        <v>58.284509003738492</v>
      </c>
      <c r="F14" s="42">
        <v>18306206.964388039</v>
      </c>
      <c r="G14" s="16">
        <v>2172397.3608836601</v>
      </c>
      <c r="H14" s="16">
        <v>68.356033200715046</v>
      </c>
      <c r="I14" s="71">
        <f t="shared" si="7"/>
        <v>0.13347757568918706</v>
      </c>
      <c r="J14" s="72">
        <f t="shared" si="8"/>
        <v>0.22333520620989722</v>
      </c>
      <c r="K14" s="73">
        <f t="shared" si="9"/>
        <v>0.1727993315742018</v>
      </c>
      <c r="L14" s="72">
        <f t="shared" si="1"/>
        <v>0.20444655591919841</v>
      </c>
      <c r="M14" s="72">
        <f t="shared" si="2"/>
        <v>0.16013072994180222</v>
      </c>
      <c r="N14" s="73">
        <f t="shared" si="3"/>
        <v>4.3344446607078776E-4</v>
      </c>
      <c r="O14" s="71">
        <f t="shared" si="4"/>
        <v>0.18981169684566965</v>
      </c>
      <c r="P14" s="72">
        <f t="shared" si="5"/>
        <v>0.1746887664802371</v>
      </c>
      <c r="Q14" s="73">
        <f t="shared" si="6"/>
        <v>3.1687179179445068E-4</v>
      </c>
      <c r="R14" s="45"/>
      <c r="S14" s="45"/>
      <c r="T14" s="45"/>
    </row>
    <row r="15" spans="1:20">
      <c r="A15" s="64">
        <v>12</v>
      </c>
      <c r="B15" s="68" t="s">
        <v>41</v>
      </c>
      <c r="C15" s="42">
        <v>5112950.5864590593</v>
      </c>
      <c r="D15" s="16">
        <v>1601956.4979347633</v>
      </c>
      <c r="E15" s="16">
        <v>0</v>
      </c>
      <c r="F15" s="42">
        <v>6045259.9380638758</v>
      </c>
      <c r="G15" s="16">
        <v>1708107.9922735479</v>
      </c>
      <c r="H15" s="16">
        <v>0</v>
      </c>
      <c r="I15" s="71">
        <f t="shared" si="7"/>
        <v>0.18234272673667307</v>
      </c>
      <c r="J15" s="72">
        <f t="shared" si="8"/>
        <v>6.626365602039419E-2</v>
      </c>
      <c r="K15" s="73">
        <v>0</v>
      </c>
      <c r="L15" s="72">
        <f t="shared" si="1"/>
        <v>6.4724090878955337E-2</v>
      </c>
      <c r="M15" s="72">
        <f t="shared" si="2"/>
        <v>0.14445467769821183</v>
      </c>
      <c r="N15" s="73">
        <f t="shared" si="3"/>
        <v>0</v>
      </c>
      <c r="O15" s="71">
        <f t="shared" si="4"/>
        <v>6.2681529218437448E-2</v>
      </c>
      <c r="P15" s="72">
        <f t="shared" si="5"/>
        <v>0.13735391303547076</v>
      </c>
      <c r="Q15" s="73">
        <f t="shared" si="6"/>
        <v>0</v>
      </c>
      <c r="R15" s="45"/>
      <c r="S15" s="45"/>
      <c r="T15" s="45"/>
    </row>
    <row r="16" spans="1:20">
      <c r="A16" s="64">
        <v>13</v>
      </c>
      <c r="B16" s="68" t="s">
        <v>42</v>
      </c>
      <c r="C16" s="42">
        <v>4526560.9915867383</v>
      </c>
      <c r="D16" s="16">
        <v>676603.38752949552</v>
      </c>
      <c r="E16" s="16">
        <v>3.9011153376189069</v>
      </c>
      <c r="F16" s="42">
        <v>5017396.6789935995</v>
      </c>
      <c r="G16" s="16">
        <v>763968.61335600959</v>
      </c>
      <c r="H16" s="62">
        <v>68595.467097413784</v>
      </c>
      <c r="I16" s="71">
        <f t="shared" si="7"/>
        <v>0.10843456838848509</v>
      </c>
      <c r="J16" s="72">
        <f t="shared" si="8"/>
        <v>0.12912324625732907</v>
      </c>
      <c r="K16" s="73">
        <f t="shared" si="9"/>
        <v>17582.552692210804</v>
      </c>
      <c r="L16" s="72">
        <f t="shared" si="1"/>
        <v>5.7301071081051452E-2</v>
      </c>
      <c r="M16" s="72">
        <f t="shared" si="2"/>
        <v>6.101197154922481E-2</v>
      </c>
      <c r="N16" s="73">
        <f t="shared" si="3"/>
        <v>2.9011428310845494E-5</v>
      </c>
      <c r="O16" s="71">
        <f t="shared" si="4"/>
        <v>5.2023916218159036E-2</v>
      </c>
      <c r="P16" s="72">
        <f t="shared" si="5"/>
        <v>6.1432929858878424E-2</v>
      </c>
      <c r="Q16" s="73">
        <f t="shared" si="6"/>
        <v>0.31798171354254973</v>
      </c>
      <c r="R16" s="45"/>
      <c r="S16" s="45"/>
      <c r="T16" s="45"/>
    </row>
    <row r="17" spans="1:20">
      <c r="A17" s="64">
        <v>14</v>
      </c>
      <c r="B17" s="68" t="s">
        <v>30</v>
      </c>
      <c r="C17" s="42">
        <v>6823471.7685418073</v>
      </c>
      <c r="D17" s="16">
        <v>498790.59425955487</v>
      </c>
      <c r="E17" s="16">
        <v>68356.689629430111</v>
      </c>
      <c r="F17" s="42">
        <v>7929003.9552487405</v>
      </c>
      <c r="G17" s="16">
        <v>599569.26323805749</v>
      </c>
      <c r="H17" s="16">
        <v>83170.681490121075</v>
      </c>
      <c r="I17" s="71">
        <f t="shared" ref="I17:K18" si="10">F17/C17-1</f>
        <v>0.16201901674214558</v>
      </c>
      <c r="J17" s="72">
        <f t="shared" si="10"/>
        <v>0.2020460492606253</v>
      </c>
      <c r="K17" s="73">
        <f t="shared" si="10"/>
        <v>0.21671605136233785</v>
      </c>
      <c r="L17" s="72">
        <f t="shared" si="1"/>
        <v>8.6377327413786537E-2</v>
      </c>
      <c r="M17" s="72">
        <f t="shared" si="2"/>
        <v>4.4977897106165836E-2</v>
      </c>
      <c r="N17" s="73">
        <f t="shared" si="3"/>
        <v>0.50834826174643477</v>
      </c>
      <c r="O17" s="71">
        <f t="shared" si="4"/>
        <v>8.2213519052285064E-2</v>
      </c>
      <c r="P17" s="72">
        <f t="shared" si="5"/>
        <v>4.8213101755894619E-2</v>
      </c>
      <c r="Q17" s="73">
        <f t="shared" si="6"/>
        <v>0.38554669770194522</v>
      </c>
      <c r="R17" s="45"/>
      <c r="S17" s="45"/>
      <c r="T17" s="45"/>
    </row>
    <row r="18" spans="1:20">
      <c r="A18" s="97" t="s">
        <v>20</v>
      </c>
      <c r="B18" s="98"/>
      <c r="C18" s="69">
        <f>SUM(C5:C17)</f>
        <v>78996097.38854602</v>
      </c>
      <c r="D18" s="65">
        <f t="shared" ref="D18:H18" si="11">SUM(D5:D17)</f>
        <v>11089682.407388</v>
      </c>
      <c r="E18" s="65">
        <f t="shared" si="11"/>
        <v>134468.227342</v>
      </c>
      <c r="F18" s="69">
        <f t="shared" si="11"/>
        <v>96444040.428511009</v>
      </c>
      <c r="G18" s="65">
        <f t="shared" si="11"/>
        <v>12435816.021</v>
      </c>
      <c r="H18" s="65">
        <f t="shared" si="11"/>
        <v>215721.42100000003</v>
      </c>
      <c r="I18" s="79">
        <f t="shared" si="10"/>
        <v>0.22087094953750008</v>
      </c>
      <c r="J18" s="66">
        <f t="shared" si="10"/>
        <v>0.12138612848959496</v>
      </c>
      <c r="K18" s="67">
        <f t="shared" si="10"/>
        <v>0.60425570608099544</v>
      </c>
      <c r="L18" s="76">
        <f>SUM(L5:L17)</f>
        <v>0.99999999999999989</v>
      </c>
      <c r="M18" s="76">
        <f t="shared" ref="M18:N18" si="12">SUM(M5:M17)</f>
        <v>1</v>
      </c>
      <c r="N18" s="77">
        <f t="shared" si="12"/>
        <v>1.0000000000000002</v>
      </c>
      <c r="O18" s="78">
        <f>SUM(O5:O17)</f>
        <v>1</v>
      </c>
      <c r="P18" s="76">
        <f t="shared" ref="P18" si="13">SUM(P5:P17)</f>
        <v>0.99999999999999989</v>
      </c>
      <c r="Q18" s="77">
        <f t="shared" ref="Q18" si="14">SUM(Q5:Q17)</f>
        <v>0.99999999999999978</v>
      </c>
    </row>
    <row r="19" spans="1:20">
      <c r="A19" s="21" t="s">
        <v>66</v>
      </c>
      <c r="B19" s="21"/>
    </row>
    <row r="20" spans="1:20">
      <c r="A20" s="21" t="s">
        <v>43</v>
      </c>
      <c r="B20" s="21"/>
    </row>
    <row r="21" spans="1:20">
      <c r="A21" s="21"/>
      <c r="B21" s="21"/>
    </row>
    <row r="22" spans="1:20">
      <c r="A22" s="21"/>
      <c r="B22" s="21"/>
      <c r="L22" s="70"/>
      <c r="M22" s="70"/>
      <c r="N22" s="70"/>
      <c r="O22" s="70"/>
      <c r="P22" s="70"/>
      <c r="Q22" s="70"/>
    </row>
    <row r="23" spans="1:20">
      <c r="A23" s="21"/>
      <c r="B23" s="21"/>
      <c r="C23" s="60"/>
      <c r="L23" s="70"/>
      <c r="M23" s="70"/>
      <c r="N23" s="70"/>
      <c r="O23" s="70"/>
      <c r="P23" s="70"/>
      <c r="Q23" s="70"/>
    </row>
    <row r="24" spans="1:20">
      <c r="A24" s="21"/>
      <c r="B24" s="21"/>
      <c r="C24" s="60"/>
      <c r="L24" s="70"/>
      <c r="M24" s="70"/>
      <c r="N24" s="70"/>
      <c r="O24" s="70"/>
      <c r="P24" s="70"/>
      <c r="Q24" s="70"/>
    </row>
    <row r="25" spans="1:20">
      <c r="A25" s="21"/>
      <c r="B25" s="21"/>
      <c r="C25" s="60"/>
      <c r="L25" s="70"/>
      <c r="M25" s="70"/>
      <c r="N25" s="70"/>
      <c r="O25" s="70"/>
      <c r="P25" s="70"/>
      <c r="Q25" s="70"/>
    </row>
    <row r="26" spans="1:20">
      <c r="A26" s="21"/>
      <c r="B26" s="21"/>
      <c r="C26" s="60"/>
      <c r="L26" s="70"/>
      <c r="M26" s="70"/>
      <c r="N26" s="70"/>
      <c r="O26" s="70"/>
      <c r="P26" s="70"/>
      <c r="Q26" s="70"/>
    </row>
    <row r="27" spans="1:20">
      <c r="A27" s="21"/>
      <c r="B27" s="21"/>
      <c r="C27" s="60"/>
      <c r="L27" s="70"/>
      <c r="M27" s="70"/>
      <c r="N27" s="70"/>
      <c r="O27" s="70"/>
      <c r="P27" s="70"/>
      <c r="Q27" s="70"/>
    </row>
    <row r="28" spans="1:20">
      <c r="A28" s="21"/>
      <c r="B28" s="21"/>
      <c r="C28" s="60"/>
      <c r="L28" s="70"/>
      <c r="M28" s="70"/>
      <c r="N28" s="70"/>
      <c r="O28" s="70"/>
      <c r="P28" s="70"/>
      <c r="Q28" s="70"/>
    </row>
    <row r="29" spans="1:20">
      <c r="A29" s="21"/>
      <c r="B29" s="21"/>
      <c r="C29" s="60"/>
      <c r="L29" s="70"/>
      <c r="M29" s="70"/>
      <c r="N29" s="70"/>
      <c r="O29" s="70"/>
      <c r="P29" s="70"/>
      <c r="Q29" s="70"/>
    </row>
    <row r="30" spans="1:20">
      <c r="A30" s="21"/>
      <c r="B30" s="21"/>
      <c r="C30" s="60"/>
      <c r="L30" s="70"/>
      <c r="M30" s="70"/>
      <c r="N30" s="70"/>
      <c r="O30" s="70"/>
      <c r="P30" s="70"/>
      <c r="Q30" s="70"/>
    </row>
    <row r="31" spans="1:20">
      <c r="A31" s="21"/>
      <c r="B31" s="21"/>
      <c r="C31" s="60"/>
      <c r="L31" s="70"/>
      <c r="M31" s="70"/>
      <c r="N31" s="70"/>
      <c r="O31" s="70"/>
      <c r="P31" s="70"/>
      <c r="Q31" s="70"/>
    </row>
    <row r="32" spans="1:20">
      <c r="A32" s="21"/>
      <c r="B32" s="21"/>
      <c r="C32" s="60"/>
      <c r="L32" s="70"/>
      <c r="M32" s="70"/>
      <c r="N32" s="70"/>
      <c r="O32" s="70"/>
      <c r="P32" s="70"/>
      <c r="Q32" s="70"/>
    </row>
    <row r="33" spans="1:17">
      <c r="A33" s="21"/>
      <c r="B33" s="21"/>
      <c r="C33" s="60"/>
      <c r="L33" s="70"/>
      <c r="M33" s="70"/>
      <c r="N33" s="70"/>
      <c r="O33" s="70"/>
      <c r="P33" s="70"/>
      <c r="Q33" s="70"/>
    </row>
    <row r="34" spans="1:17">
      <c r="C34" s="60"/>
      <c r="L34" s="70"/>
      <c r="M34" s="70"/>
      <c r="N34" s="70"/>
      <c r="O34" s="70"/>
      <c r="P34" s="70"/>
      <c r="Q34" s="70"/>
    </row>
    <row r="35" spans="1:17">
      <c r="C35" s="60"/>
      <c r="L35" s="70"/>
      <c r="M35" s="70"/>
      <c r="N35" s="70"/>
      <c r="O35" s="70"/>
      <c r="P35" s="70"/>
      <c r="Q35" s="70"/>
    </row>
    <row r="36" spans="1:17">
      <c r="A36" s="17" t="s">
        <v>22</v>
      </c>
      <c r="C36" s="60"/>
      <c r="L36" s="70"/>
    </row>
    <row r="37" spans="1:17">
      <c r="C37" s="60"/>
      <c r="D37" s="43"/>
      <c r="E37" s="43"/>
      <c r="F37" s="43"/>
      <c r="G37" s="43"/>
      <c r="H37" s="43"/>
      <c r="L37" s="70"/>
    </row>
    <row r="38" spans="1:17">
      <c r="F38" s="17"/>
    </row>
  </sheetData>
  <mergeCells count="8">
    <mergeCell ref="O3:Q3"/>
    <mergeCell ref="A18:B18"/>
    <mergeCell ref="L3:N3"/>
    <mergeCell ref="B3:B4"/>
    <mergeCell ref="A3:A4"/>
    <mergeCell ref="C3:E3"/>
    <mergeCell ref="F3:H3"/>
    <mergeCell ref="I3:K3"/>
  </mergeCells>
  <pageMargins left="0.7" right="0.7" top="0.75" bottom="0.75" header="0.3" footer="0.3"/>
  <pageSetup paperSize="9" orientation="portrait" horizontalDpi="4294967292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AF3E7-C382-426A-9167-7B9391A08DC6}">
  <sheetPr>
    <tabColor theme="9" tint="0.59999389629810485"/>
  </sheetPr>
  <dimension ref="A1:I25"/>
  <sheetViews>
    <sheetView showGridLines="0" tabSelected="1" workbookViewId="0">
      <pane xSplit="3" ySplit="1" topLeftCell="D2" activePane="bottomRight" state="frozen"/>
      <selection activeCell="L26" sqref="L26"/>
      <selection pane="topRight" activeCell="L26" sqref="L26"/>
      <selection pane="bottomLeft" activeCell="L26" sqref="L26"/>
      <selection pane="bottomRight" activeCell="D20" sqref="D20"/>
    </sheetView>
  </sheetViews>
  <sheetFormatPr baseColWidth="10" defaultColWidth="11.42578125" defaultRowHeight="15"/>
  <cols>
    <col min="1" max="1" width="5.7109375" style="12" customWidth="1"/>
    <col min="2" max="2" width="75" style="23" bestFit="1" customWidth="1"/>
    <col min="3" max="3" width="12" style="12" customWidth="1"/>
    <col min="4" max="4" width="11.42578125" style="12"/>
    <col min="5" max="6" width="9.5703125" style="12" customWidth="1"/>
    <col min="7" max="7" width="11" style="12" customWidth="1"/>
    <col min="8" max="16384" width="11.42578125" style="12"/>
  </cols>
  <sheetData>
    <row r="1" spans="1:9" ht="15.75">
      <c r="A1" s="14" t="s">
        <v>62</v>
      </c>
      <c r="B1" s="15"/>
      <c r="C1" s="16"/>
      <c r="D1" s="16"/>
      <c r="E1" s="17"/>
      <c r="F1" s="17"/>
    </row>
    <row r="2" spans="1:9">
      <c r="A2" s="18" t="s">
        <v>48</v>
      </c>
      <c r="B2" s="19"/>
      <c r="C2" s="16"/>
      <c r="D2" s="16"/>
      <c r="E2" s="17"/>
      <c r="F2" s="17"/>
    </row>
    <row r="3" spans="1:9">
      <c r="A3" s="17"/>
      <c r="B3" s="37"/>
      <c r="C3" s="99" t="s">
        <v>29</v>
      </c>
      <c r="D3" s="100"/>
      <c r="E3" s="100"/>
      <c r="F3" s="100"/>
      <c r="G3" s="101"/>
    </row>
    <row r="4" spans="1:9" ht="26.1" customHeight="1">
      <c r="A4" s="106" t="s">
        <v>27</v>
      </c>
      <c r="B4" s="106" t="s">
        <v>28</v>
      </c>
      <c r="C4" s="94">
        <v>2022</v>
      </c>
      <c r="D4" s="94">
        <v>2023</v>
      </c>
      <c r="E4" s="106" t="s">
        <v>49</v>
      </c>
      <c r="F4" s="108" t="s">
        <v>53</v>
      </c>
      <c r="G4" s="89"/>
    </row>
    <row r="5" spans="1:9">
      <c r="A5" s="107"/>
      <c r="B5" s="107"/>
      <c r="C5" s="105"/>
      <c r="D5" s="105"/>
      <c r="E5" s="107"/>
      <c r="F5" s="49">
        <v>2022</v>
      </c>
      <c r="G5" s="49">
        <v>2023</v>
      </c>
    </row>
    <row r="6" spans="1:9">
      <c r="A6" s="56">
        <v>0</v>
      </c>
      <c r="B6" s="57" t="s">
        <v>30</v>
      </c>
      <c r="C6" s="20">
        <v>57043.389670202509</v>
      </c>
      <c r="D6" s="20">
        <v>42239.937584679858</v>
      </c>
      <c r="E6" s="38">
        <f t="shared" ref="E6:E19" si="0">D6/C6-1</f>
        <v>-0.25951213928746353</v>
      </c>
      <c r="F6" s="38">
        <f>+C6/$C$19</f>
        <v>1.1711129722598449E-3</v>
      </c>
      <c r="G6" s="38">
        <f>D6/D$19</f>
        <v>1.0168015482191766E-3</v>
      </c>
      <c r="I6" s="13"/>
    </row>
    <row r="7" spans="1:9">
      <c r="A7" s="56">
        <v>1</v>
      </c>
      <c r="B7" s="57" t="s">
        <v>31</v>
      </c>
      <c r="C7" s="20">
        <v>220089.50364177255</v>
      </c>
      <c r="D7" s="20">
        <v>243959.70077814086</v>
      </c>
      <c r="E7" s="38">
        <f t="shared" si="0"/>
        <v>0.10845677209223248</v>
      </c>
      <c r="F7" s="38">
        <f t="shared" ref="F7:F18" si="1">+C7/$C$19</f>
        <v>4.5184845126366975E-3</v>
      </c>
      <c r="G7" s="38">
        <f t="shared" ref="G7:G18" si="2">D7/D$19</f>
        <v>5.8726081438214501E-3</v>
      </c>
      <c r="I7" s="13"/>
    </row>
    <row r="8" spans="1:9">
      <c r="A8" s="56">
        <v>2</v>
      </c>
      <c r="B8" s="57" t="s">
        <v>32</v>
      </c>
      <c r="C8" s="20">
        <v>1735291.4845211641</v>
      </c>
      <c r="D8" s="20">
        <v>2074666.5500477916</v>
      </c>
      <c r="E8" s="38">
        <f t="shared" si="0"/>
        <v>0.19557236841986492</v>
      </c>
      <c r="F8" s="38">
        <f t="shared" si="1"/>
        <v>3.5625904770458301E-2</v>
      </c>
      <c r="G8" s="38">
        <f t="shared" si="2"/>
        <v>4.9941460161916584E-2</v>
      </c>
      <c r="I8" s="13"/>
    </row>
    <row r="9" spans="1:9">
      <c r="A9" s="56">
        <v>3</v>
      </c>
      <c r="B9" s="57" t="s">
        <v>33</v>
      </c>
      <c r="C9" s="20">
        <v>18570114.764043398</v>
      </c>
      <c r="D9" s="20">
        <v>15534664.425048077</v>
      </c>
      <c r="E9" s="38">
        <f t="shared" si="0"/>
        <v>-0.16345888959570387</v>
      </c>
      <c r="F9" s="38">
        <f t="shared" si="1"/>
        <v>0.3812484219864925</v>
      </c>
      <c r="G9" s="38">
        <f t="shared" si="2"/>
        <v>0.37395109324648323</v>
      </c>
      <c r="I9" s="13"/>
    </row>
    <row r="10" spans="1:9">
      <c r="A10" s="56">
        <v>4</v>
      </c>
      <c r="B10" s="57" t="s">
        <v>34</v>
      </c>
      <c r="C10" s="20">
        <v>326417.20161412645</v>
      </c>
      <c r="D10" s="20">
        <v>385740.45906131121</v>
      </c>
      <c r="E10" s="38">
        <f t="shared" si="0"/>
        <v>0.18174059808684251</v>
      </c>
      <c r="F10" s="38">
        <f t="shared" si="1"/>
        <v>6.7014148596212545E-3</v>
      </c>
      <c r="G10" s="38">
        <f t="shared" si="2"/>
        <v>9.2855605006048406E-3</v>
      </c>
      <c r="I10" s="13"/>
    </row>
    <row r="11" spans="1:9">
      <c r="A11" s="56">
        <v>5</v>
      </c>
      <c r="B11" s="57" t="s">
        <v>35</v>
      </c>
      <c r="C11" s="20">
        <v>239491.89155467416</v>
      </c>
      <c r="D11" s="20">
        <v>229455.32896695184</v>
      </c>
      <c r="E11" s="38">
        <f t="shared" si="0"/>
        <v>-4.1907734422946263E-2</v>
      </c>
      <c r="F11" s="38">
        <f t="shared" si="1"/>
        <v>4.9168196801116079E-3</v>
      </c>
      <c r="G11" s="38">
        <f t="shared" si="2"/>
        <v>5.5234582975652235E-3</v>
      </c>
      <c r="I11" s="13"/>
    </row>
    <row r="12" spans="1:9">
      <c r="A12" s="56">
        <v>8</v>
      </c>
      <c r="B12" s="57" t="s">
        <v>36</v>
      </c>
      <c r="C12" s="20">
        <v>269086.55101787526</v>
      </c>
      <c r="D12" s="20">
        <v>184384.634560092</v>
      </c>
      <c r="E12" s="38">
        <f t="shared" si="0"/>
        <v>-0.31477573344851617</v>
      </c>
      <c r="F12" s="38">
        <f t="shared" si="1"/>
        <v>5.5244043592014604E-3</v>
      </c>
      <c r="G12" s="38">
        <f t="shared" si="2"/>
        <v>4.4385146524583722E-3</v>
      </c>
      <c r="I12" s="13"/>
    </row>
    <row r="13" spans="1:9">
      <c r="A13" s="56">
        <v>9</v>
      </c>
      <c r="B13" s="57" t="s">
        <v>37</v>
      </c>
      <c r="C13" s="20">
        <v>161631.13904972194</v>
      </c>
      <c r="D13" s="20">
        <v>142581.24246750138</v>
      </c>
      <c r="E13" s="38">
        <f t="shared" si="0"/>
        <v>-0.11786031264903929</v>
      </c>
      <c r="F13" s="38">
        <f t="shared" si="1"/>
        <v>3.3183218030456876E-3</v>
      </c>
      <c r="G13" s="38">
        <f t="shared" si="2"/>
        <v>3.4322216456245743E-3</v>
      </c>
      <c r="I13" s="13"/>
    </row>
    <row r="14" spans="1:9">
      <c r="A14" s="56">
        <v>10</v>
      </c>
      <c r="B14" s="57" t="s">
        <v>38</v>
      </c>
      <c r="C14" s="20">
        <v>14853.857406668692</v>
      </c>
      <c r="D14" s="20">
        <v>15027.833438126368</v>
      </c>
      <c r="E14" s="38">
        <f t="shared" si="0"/>
        <v>1.171251525408934E-2</v>
      </c>
      <c r="F14" s="38">
        <f t="shared" si="1"/>
        <v>3.0495286478626841E-4</v>
      </c>
      <c r="G14" s="38">
        <f t="shared" si="2"/>
        <v>3.6175063648315794E-4</v>
      </c>
      <c r="I14" s="13"/>
    </row>
    <row r="15" spans="1:9" ht="14.45" customHeight="1">
      <c r="A15" s="56">
        <v>11</v>
      </c>
      <c r="B15" s="57" t="s">
        <v>39</v>
      </c>
      <c r="C15" s="20">
        <v>26293179.462797526</v>
      </c>
      <c r="D15" s="20">
        <v>21988641.975478724</v>
      </c>
      <c r="E15" s="38">
        <f t="shared" si="0"/>
        <v>-0.16371308359300307</v>
      </c>
      <c r="F15" s="38">
        <f t="shared" si="1"/>
        <v>0.53980458960914701</v>
      </c>
      <c r="G15" s="38">
        <f t="shared" si="2"/>
        <v>0.52931151138852695</v>
      </c>
      <c r="I15" s="13"/>
    </row>
    <row r="16" spans="1:9">
      <c r="A16" s="56">
        <v>12</v>
      </c>
      <c r="B16" s="57" t="s">
        <v>40</v>
      </c>
      <c r="C16" s="20">
        <v>573164.45297933184</v>
      </c>
      <c r="D16" s="20">
        <v>450906.57230071782</v>
      </c>
      <c r="E16" s="38">
        <f t="shared" si="0"/>
        <v>-0.21330331991649631</v>
      </c>
      <c r="F16" s="38">
        <f t="shared" si="1"/>
        <v>1.1767188626116061E-2</v>
      </c>
      <c r="G16" s="38">
        <f t="shared" si="2"/>
        <v>1.0854241910240429E-2</v>
      </c>
      <c r="I16" s="13"/>
    </row>
    <row r="17" spans="1:9" ht="14.45" customHeight="1">
      <c r="A17" s="56">
        <v>13</v>
      </c>
      <c r="B17" s="57" t="s">
        <v>41</v>
      </c>
      <c r="C17" s="20">
        <v>210513.2844283992</v>
      </c>
      <c r="D17" s="20">
        <v>216066.5488599989</v>
      </c>
      <c r="E17" s="38">
        <f t="shared" si="0"/>
        <v>2.6379638922447768E-2</v>
      </c>
      <c r="F17" s="38">
        <f t="shared" si="1"/>
        <v>4.321882687064545E-3</v>
      </c>
      <c r="G17" s="38">
        <f t="shared" si="2"/>
        <v>5.2011630215785124E-3</v>
      </c>
      <c r="I17" s="13"/>
    </row>
    <row r="18" spans="1:9" ht="14.45" customHeight="1">
      <c r="A18" s="56">
        <v>14</v>
      </c>
      <c r="B18" s="57" t="s">
        <v>42</v>
      </c>
      <c r="C18" s="20">
        <v>37822.366859143978</v>
      </c>
      <c r="D18" s="20">
        <v>33632.99420888997</v>
      </c>
      <c r="E18" s="38">
        <f t="shared" si="0"/>
        <v>-0.11076442322755331</v>
      </c>
      <c r="F18" s="38">
        <f t="shared" si="1"/>
        <v>7.7650126905856284E-4</v>
      </c>
      <c r="G18" s="38">
        <f t="shared" si="2"/>
        <v>8.0961484647764574E-4</v>
      </c>
      <c r="I18" s="13"/>
    </row>
    <row r="19" spans="1:9">
      <c r="A19" s="97" t="s">
        <v>20</v>
      </c>
      <c r="B19" s="98"/>
      <c r="C19" s="50">
        <f>SUM(C6:C18)</f>
        <v>48708699.349584013</v>
      </c>
      <c r="D19" s="50">
        <f>SUM(D6:D18)</f>
        <v>41541968.202800997</v>
      </c>
      <c r="E19" s="51">
        <f t="shared" si="0"/>
        <v>-0.14713452098868707</v>
      </c>
      <c r="F19" s="51">
        <f>SUM(F6:F18)</f>
        <v>0.99999999999999989</v>
      </c>
      <c r="G19" s="51">
        <f>SUM(G6:G18)</f>
        <v>1</v>
      </c>
      <c r="I19" s="13"/>
    </row>
    <row r="20" spans="1:9">
      <c r="A20" s="21" t="s">
        <v>63</v>
      </c>
      <c r="B20" s="22"/>
      <c r="C20" s="16"/>
      <c r="D20" s="16"/>
      <c r="E20" s="17"/>
      <c r="F20" s="17"/>
    </row>
    <row r="21" spans="1:9">
      <c r="A21" s="21" t="s">
        <v>43</v>
      </c>
    </row>
    <row r="23" spans="1:9">
      <c r="A23" s="59"/>
      <c r="B23" s="58"/>
      <c r="C23" s="13"/>
      <c r="D23" s="13"/>
    </row>
    <row r="24" spans="1:9">
      <c r="A24"/>
      <c r="B24" s="58"/>
      <c r="C24" s="13"/>
      <c r="D24" s="13"/>
    </row>
    <row r="25" spans="1:9">
      <c r="A25"/>
      <c r="B25" s="58"/>
      <c r="C25" s="13"/>
      <c r="D25" s="13"/>
    </row>
  </sheetData>
  <mergeCells count="8">
    <mergeCell ref="A19:B19"/>
    <mergeCell ref="C3:G3"/>
    <mergeCell ref="A4:A5"/>
    <mergeCell ref="B4:B5"/>
    <mergeCell ref="C4:C5"/>
    <mergeCell ref="D4:D5"/>
    <mergeCell ref="E4:E5"/>
    <mergeCell ref="F4:G4"/>
  </mergeCells>
  <pageMargins left="0.7" right="0.7" top="0.75" bottom="0.75" header="0.3" footer="0.3"/>
  <pageSetup paperSize="9" orientation="portrait" horizontalDpi="4294967292" verticalDpi="1200" r:id="rId1"/>
  <ignoredErrors>
    <ignoredError sqref="C19:D19" formulaRange="1"/>
    <ignoredError sqref="E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Pregunta 1</vt:lpstr>
      <vt:lpstr>Pregunta 2 Recaudo Bruto</vt:lpstr>
      <vt:lpstr>Pregunta 2 Recaudo Neto</vt:lpstr>
      <vt:lpstr>Pregunta 5 Renta</vt:lpstr>
      <vt:lpstr>Pregunta 5 IVA</vt:lpstr>
      <vt:lpstr>Pregunta 5 Consumo</vt:lpstr>
      <vt:lpstr>Pregunta 5 Retención</vt:lpstr>
      <vt:lpstr>Pregunta 5 Externos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Orozco M</dc:creator>
  <cp:lastModifiedBy>Maria Alexandra Rizo Arango</cp:lastModifiedBy>
  <dcterms:created xsi:type="dcterms:W3CDTF">2021-04-28T19:16:35Z</dcterms:created>
  <dcterms:modified xsi:type="dcterms:W3CDTF">2024-03-04T22:54:54Z</dcterms:modified>
</cp:coreProperties>
</file>