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mena\Documents\Backup\Escritorio\ESAP\REVISION DOCUMENTOS\RESPUESTAS\CONGRESO\COMISIONES\COMISIÓN VII CITACION CONTROL\"/>
    </mc:Choice>
  </mc:AlternateContent>
  <xr:revisionPtr revIDLastSave="0" documentId="8_{5F89D890-C54E-4B91-A1F0-4D4F42824EB2}" xr6:coauthVersionLast="47" xr6:coauthVersionMax="47" xr10:uidLastSave="{00000000-0000-0000-0000-000000000000}"/>
  <bookViews>
    <workbookView xWindow="-120" yWindow="-120" windowWidth="20730" windowHeight="11040" xr2:uid="{CE6FE5D4-96B4-496F-B77B-9CAF19E6D185}"/>
  </bookViews>
  <sheets>
    <sheet name="Ejecucion Nacional 23" sheetId="1" r:id="rId1"/>
  </sheets>
  <externalReferences>
    <externalReference r:id="rId2"/>
  </externalReferences>
  <definedNames>
    <definedName name="_xlnm._FilterDatabase" localSheetId="0" hidden="1">'Ejecucion Nacional 23'!$D$57:$CP$155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152" i="1" l="1"/>
  <c r="CG152" i="1"/>
  <c r="CF152" i="1"/>
  <c r="CD152" i="1"/>
  <c r="CB152" i="1"/>
  <c r="CA152" i="1"/>
  <c r="BY152" i="1"/>
  <c r="BW152" i="1"/>
  <c r="BV152" i="1"/>
  <c r="BT152" i="1"/>
  <c r="BR152" i="1"/>
  <c r="BQ152" i="1"/>
  <c r="BO152" i="1"/>
  <c r="BM152" i="1"/>
  <c r="BL152" i="1"/>
  <c r="BJ152" i="1"/>
  <c r="BH152" i="1"/>
  <c r="BG152" i="1"/>
  <c r="BE152" i="1"/>
  <c r="BC152" i="1"/>
  <c r="BB152" i="1"/>
  <c r="AZ152" i="1"/>
  <c r="AX152" i="1"/>
  <c r="AW152" i="1"/>
  <c r="AU152" i="1"/>
  <c r="AS152" i="1"/>
  <c r="AR152" i="1"/>
  <c r="AP152" i="1"/>
  <c r="AN152" i="1"/>
  <c r="AM152" i="1"/>
  <c r="AK152" i="1"/>
  <c r="AI152" i="1"/>
  <c r="AH152" i="1"/>
  <c r="AF152" i="1"/>
  <c r="AD152" i="1"/>
  <c r="AC152" i="1"/>
  <c r="AA152" i="1"/>
  <c r="Y152" i="1"/>
  <c r="X152" i="1"/>
  <c r="V152" i="1"/>
  <c r="T152" i="1"/>
  <c r="S152" i="1"/>
  <c r="Q152" i="1"/>
  <c r="O152" i="1"/>
  <c r="N152" i="1"/>
  <c r="L152" i="1"/>
  <c r="J152" i="1"/>
  <c r="I152" i="1"/>
  <c r="E152" i="1"/>
  <c r="CO151" i="1"/>
  <c r="CP151" i="1" s="1"/>
  <c r="CM151" i="1"/>
  <c r="CN151" i="1" s="1"/>
  <c r="CK151" i="1"/>
  <c r="CJ151" i="1"/>
  <c r="CH151" i="1"/>
  <c r="CE151" i="1"/>
  <c r="CC151" i="1"/>
  <c r="BZ151" i="1"/>
  <c r="BX151" i="1"/>
  <c r="BU151" i="1"/>
  <c r="BS151" i="1"/>
  <c r="BP151" i="1"/>
  <c r="BN151" i="1"/>
  <c r="BK151" i="1"/>
  <c r="BI151" i="1"/>
  <c r="BF151" i="1"/>
  <c r="BD151" i="1"/>
  <c r="BA151" i="1"/>
  <c r="AY151" i="1"/>
  <c r="AV151" i="1"/>
  <c r="AT151" i="1"/>
  <c r="AQ151" i="1"/>
  <c r="AO151" i="1"/>
  <c r="AL151" i="1"/>
  <c r="AJ151" i="1"/>
  <c r="AG151" i="1"/>
  <c r="AE151" i="1"/>
  <c r="AB151" i="1"/>
  <c r="Z151" i="1"/>
  <c r="W151" i="1"/>
  <c r="U151" i="1"/>
  <c r="R151" i="1"/>
  <c r="P151" i="1"/>
  <c r="M151" i="1"/>
  <c r="K151" i="1"/>
  <c r="H151" i="1"/>
  <c r="F151" i="1"/>
  <c r="CO150" i="1"/>
  <c r="CP150" i="1" s="1"/>
  <c r="CM150" i="1"/>
  <c r="CN150" i="1" s="1"/>
  <c r="CK150" i="1"/>
  <c r="CJ150" i="1"/>
  <c r="CH150" i="1"/>
  <c r="CE150" i="1"/>
  <c r="CC150" i="1"/>
  <c r="BZ150" i="1"/>
  <c r="BX150" i="1"/>
  <c r="BU150" i="1"/>
  <c r="BS150" i="1"/>
  <c r="BP150" i="1"/>
  <c r="BN150" i="1"/>
  <c r="BK150" i="1"/>
  <c r="BI150" i="1"/>
  <c r="BF150" i="1"/>
  <c r="BD150" i="1"/>
  <c r="BA150" i="1"/>
  <c r="AY150" i="1"/>
  <c r="AV150" i="1"/>
  <c r="AT150" i="1"/>
  <c r="AQ150" i="1"/>
  <c r="AO150" i="1"/>
  <c r="AL150" i="1"/>
  <c r="AJ150" i="1"/>
  <c r="AG150" i="1"/>
  <c r="AE150" i="1"/>
  <c r="AB150" i="1"/>
  <c r="Z150" i="1"/>
  <c r="W150" i="1"/>
  <c r="U150" i="1"/>
  <c r="R150" i="1"/>
  <c r="P150" i="1"/>
  <c r="M150" i="1"/>
  <c r="K150" i="1"/>
  <c r="H150" i="1"/>
  <c r="F150" i="1"/>
  <c r="CO149" i="1"/>
  <c r="CM149" i="1"/>
  <c r="CK149" i="1"/>
  <c r="CJ149" i="1"/>
  <c r="CH149" i="1"/>
  <c r="CE149" i="1"/>
  <c r="CC149" i="1"/>
  <c r="BZ149" i="1"/>
  <c r="BX149" i="1"/>
  <c r="BU149" i="1"/>
  <c r="BS149" i="1"/>
  <c r="BP149" i="1"/>
  <c r="BN149" i="1"/>
  <c r="BK149" i="1"/>
  <c r="BI149" i="1"/>
  <c r="BF149" i="1"/>
  <c r="BD149" i="1"/>
  <c r="BA149" i="1"/>
  <c r="AY149" i="1"/>
  <c r="AV149" i="1"/>
  <c r="AT149" i="1"/>
  <c r="AQ149" i="1"/>
  <c r="AO149" i="1"/>
  <c r="AL149" i="1"/>
  <c r="AJ149" i="1"/>
  <c r="AG149" i="1"/>
  <c r="AE149" i="1"/>
  <c r="AB149" i="1"/>
  <c r="Z149" i="1"/>
  <c r="W149" i="1"/>
  <c r="U149" i="1"/>
  <c r="R149" i="1"/>
  <c r="P149" i="1"/>
  <c r="M149" i="1"/>
  <c r="K149" i="1"/>
  <c r="H149" i="1"/>
  <c r="F149" i="1"/>
  <c r="CO148" i="1"/>
  <c r="CP148" i="1" s="1"/>
  <c r="CM148" i="1"/>
  <c r="CN148" i="1" s="1"/>
  <c r="CK148" i="1"/>
  <c r="CJ148" i="1"/>
  <c r="CH148" i="1"/>
  <c r="CE148" i="1"/>
  <c r="CC148" i="1"/>
  <c r="BZ148" i="1"/>
  <c r="BX148" i="1"/>
  <c r="BU148" i="1"/>
  <c r="BS148" i="1"/>
  <c r="BP148" i="1"/>
  <c r="BN148" i="1"/>
  <c r="BK148" i="1"/>
  <c r="BI148" i="1"/>
  <c r="BF148" i="1"/>
  <c r="BD148" i="1"/>
  <c r="BA148" i="1"/>
  <c r="AY148" i="1"/>
  <c r="AV148" i="1"/>
  <c r="AT148" i="1"/>
  <c r="AQ148" i="1"/>
  <c r="AO148" i="1"/>
  <c r="AL148" i="1"/>
  <c r="AJ148" i="1"/>
  <c r="AG148" i="1"/>
  <c r="AE148" i="1"/>
  <c r="AB148" i="1"/>
  <c r="Z148" i="1"/>
  <c r="W148" i="1"/>
  <c r="U148" i="1"/>
  <c r="R148" i="1"/>
  <c r="P148" i="1"/>
  <c r="M148" i="1"/>
  <c r="K148" i="1"/>
  <c r="H148" i="1"/>
  <c r="F148" i="1"/>
  <c r="CO147" i="1"/>
  <c r="CM147" i="1"/>
  <c r="CK147" i="1"/>
  <c r="H147" i="1"/>
  <c r="F147" i="1"/>
  <c r="CO146" i="1"/>
  <c r="CM146" i="1"/>
  <c r="CM11" i="1" s="1"/>
  <c r="CK146" i="1"/>
  <c r="H146" i="1"/>
  <c r="F146" i="1"/>
  <c r="CO145" i="1"/>
  <c r="CM145" i="1"/>
  <c r="CK145" i="1"/>
  <c r="CJ145" i="1"/>
  <c r="CH145" i="1"/>
  <c r="CE145" i="1"/>
  <c r="CC145" i="1"/>
  <c r="BZ145" i="1"/>
  <c r="BX145" i="1"/>
  <c r="BU145" i="1"/>
  <c r="BS145" i="1"/>
  <c r="BP145" i="1"/>
  <c r="BN145" i="1"/>
  <c r="BF145" i="1"/>
  <c r="BD145" i="1"/>
  <c r="BA145" i="1"/>
  <c r="AY145" i="1"/>
  <c r="AV145" i="1"/>
  <c r="AT145" i="1"/>
  <c r="AQ145" i="1"/>
  <c r="AO145" i="1"/>
  <c r="AG145" i="1"/>
  <c r="AE145" i="1"/>
  <c r="AB145" i="1"/>
  <c r="Z145" i="1"/>
  <c r="W145" i="1"/>
  <c r="U145" i="1"/>
  <c r="R145" i="1"/>
  <c r="P145" i="1"/>
  <c r="M145" i="1"/>
  <c r="K145" i="1"/>
  <c r="H145" i="1"/>
  <c r="F145" i="1"/>
  <c r="CO144" i="1"/>
  <c r="CP144" i="1" s="1"/>
  <c r="CN144" i="1"/>
  <c r="CM144" i="1"/>
  <c r="CK144" i="1"/>
  <c r="M144" i="1"/>
  <c r="K144" i="1"/>
  <c r="H144" i="1"/>
  <c r="F144" i="1"/>
  <c r="CO143" i="1"/>
  <c r="CM143" i="1"/>
  <c r="CN143" i="1" s="1"/>
  <c r="CK143" i="1"/>
  <c r="H143" i="1"/>
  <c r="F143" i="1"/>
  <c r="CO142" i="1"/>
  <c r="CP142" i="1" s="1"/>
  <c r="CM142" i="1"/>
  <c r="CK142" i="1"/>
  <c r="CJ142" i="1"/>
  <c r="CH142" i="1"/>
  <c r="CE142" i="1"/>
  <c r="CC142" i="1"/>
  <c r="BZ142" i="1"/>
  <c r="BX142" i="1"/>
  <c r="BU142" i="1"/>
  <c r="BS142" i="1"/>
  <c r="BP142" i="1"/>
  <c r="BN142" i="1"/>
  <c r="BK142" i="1"/>
  <c r="BI142" i="1"/>
  <c r="BF142" i="1"/>
  <c r="BD142" i="1"/>
  <c r="BA142" i="1"/>
  <c r="AY142" i="1"/>
  <c r="AV142" i="1"/>
  <c r="AT142" i="1"/>
  <c r="AQ142" i="1"/>
  <c r="AO142" i="1"/>
  <c r="AL142" i="1"/>
  <c r="AJ142" i="1"/>
  <c r="AG142" i="1"/>
  <c r="AE142" i="1"/>
  <c r="AB142" i="1"/>
  <c r="Z142" i="1"/>
  <c r="W142" i="1"/>
  <c r="U142" i="1"/>
  <c r="R142" i="1"/>
  <c r="P142" i="1"/>
  <c r="M142" i="1"/>
  <c r="K142" i="1"/>
  <c r="H142" i="1"/>
  <c r="F142" i="1"/>
  <c r="CO141" i="1"/>
  <c r="CM141" i="1"/>
  <c r="CK141" i="1"/>
  <c r="CJ141" i="1"/>
  <c r="CH141" i="1"/>
  <c r="BF141" i="1"/>
  <c r="BD141" i="1"/>
  <c r="BA141" i="1"/>
  <c r="AY141" i="1"/>
  <c r="AG141" i="1"/>
  <c r="AE141" i="1"/>
  <c r="AB141" i="1"/>
  <c r="Z141" i="1"/>
  <c r="W141" i="1"/>
  <c r="U141" i="1"/>
  <c r="R141" i="1"/>
  <c r="P141" i="1"/>
  <c r="M141" i="1"/>
  <c r="K141" i="1"/>
  <c r="H141" i="1"/>
  <c r="F141" i="1"/>
  <c r="CO140" i="1"/>
  <c r="CM140" i="1"/>
  <c r="CK140" i="1"/>
  <c r="H140" i="1"/>
  <c r="F140" i="1"/>
  <c r="CO139" i="1"/>
  <c r="CP139" i="1" s="1"/>
  <c r="CM139" i="1"/>
  <c r="CN139" i="1" s="1"/>
  <c r="CK139" i="1"/>
  <c r="H139" i="1"/>
  <c r="F139" i="1"/>
  <c r="CO138" i="1"/>
  <c r="CP138" i="1" s="1"/>
  <c r="CM138" i="1"/>
  <c r="CK138" i="1"/>
  <c r="CJ138" i="1"/>
  <c r="CH138" i="1"/>
  <c r="CE138" i="1"/>
  <c r="CC138" i="1"/>
  <c r="BZ138" i="1"/>
  <c r="BX138" i="1"/>
  <c r="BU138" i="1"/>
  <c r="BS138" i="1"/>
  <c r="BP138" i="1"/>
  <c r="BN138" i="1"/>
  <c r="BK138" i="1"/>
  <c r="BI138" i="1"/>
  <c r="BF138" i="1"/>
  <c r="BD138" i="1"/>
  <c r="BA138" i="1"/>
  <c r="AY138" i="1"/>
  <c r="AV138" i="1"/>
  <c r="AT138" i="1"/>
  <c r="AQ138" i="1"/>
  <c r="AO138" i="1"/>
  <c r="AL138" i="1"/>
  <c r="AJ138" i="1"/>
  <c r="AG138" i="1"/>
  <c r="AE138" i="1"/>
  <c r="AB138" i="1"/>
  <c r="Z138" i="1"/>
  <c r="W138" i="1"/>
  <c r="U138" i="1"/>
  <c r="R138" i="1"/>
  <c r="P138" i="1"/>
  <c r="M138" i="1"/>
  <c r="K138" i="1"/>
  <c r="H138" i="1"/>
  <c r="F138" i="1"/>
  <c r="CO137" i="1"/>
  <c r="CM137" i="1"/>
  <c r="CK137" i="1"/>
  <c r="CJ137" i="1"/>
  <c r="CH137" i="1"/>
  <c r="CE137" i="1"/>
  <c r="CC137" i="1"/>
  <c r="BZ137" i="1"/>
  <c r="BX137" i="1"/>
  <c r="BU137" i="1"/>
  <c r="BS137" i="1"/>
  <c r="BP137" i="1"/>
  <c r="BN137" i="1"/>
  <c r="BK137" i="1"/>
  <c r="BI137" i="1"/>
  <c r="BF137" i="1"/>
  <c r="BD137" i="1"/>
  <c r="BA137" i="1"/>
  <c r="AY137" i="1"/>
  <c r="AV137" i="1"/>
  <c r="AT137" i="1"/>
  <c r="AQ137" i="1"/>
  <c r="AO137" i="1"/>
  <c r="AL137" i="1"/>
  <c r="AJ137" i="1"/>
  <c r="AG137" i="1"/>
  <c r="AE137" i="1"/>
  <c r="AB137" i="1"/>
  <c r="Z137" i="1"/>
  <c r="W137" i="1"/>
  <c r="U137" i="1"/>
  <c r="R137" i="1"/>
  <c r="P137" i="1"/>
  <c r="M137" i="1"/>
  <c r="K137" i="1"/>
  <c r="H137" i="1"/>
  <c r="F137" i="1"/>
  <c r="CO136" i="1"/>
  <c r="CM136" i="1"/>
  <c r="CK136" i="1"/>
  <c r="H136" i="1"/>
  <c r="F136" i="1"/>
  <c r="CO135" i="1"/>
  <c r="CP135" i="1" s="1"/>
  <c r="CM135" i="1"/>
  <c r="CN135" i="1" s="1"/>
  <c r="CK135" i="1"/>
  <c r="H135" i="1"/>
  <c r="F135" i="1"/>
  <c r="CO134" i="1"/>
  <c r="CP134" i="1" s="1"/>
  <c r="CM134" i="1"/>
  <c r="CK134" i="1"/>
  <c r="H134" i="1"/>
  <c r="F134" i="1"/>
  <c r="CO133" i="1"/>
  <c r="CM133" i="1"/>
  <c r="CK133" i="1"/>
  <c r="H133" i="1"/>
  <c r="F133" i="1"/>
  <c r="CO132" i="1"/>
  <c r="CM132" i="1"/>
  <c r="CK132" i="1"/>
  <c r="H132" i="1"/>
  <c r="F132" i="1"/>
  <c r="CO131" i="1"/>
  <c r="CP131" i="1" s="1"/>
  <c r="CM131" i="1"/>
  <c r="CN131" i="1" s="1"/>
  <c r="CK131" i="1"/>
  <c r="H131" i="1"/>
  <c r="F131" i="1"/>
  <c r="CO130" i="1"/>
  <c r="CP130" i="1" s="1"/>
  <c r="CM130" i="1"/>
  <c r="CK130" i="1"/>
  <c r="H130" i="1"/>
  <c r="F130" i="1"/>
  <c r="CO129" i="1"/>
  <c r="CM129" i="1"/>
  <c r="CK129" i="1"/>
  <c r="H129" i="1"/>
  <c r="F129" i="1"/>
  <c r="CO128" i="1"/>
  <c r="CM128" i="1"/>
  <c r="CK128" i="1"/>
  <c r="H128" i="1"/>
  <c r="F128" i="1"/>
  <c r="CO127" i="1"/>
  <c r="CP127" i="1" s="1"/>
  <c r="CM127" i="1"/>
  <c r="CN127" i="1" s="1"/>
  <c r="CK127" i="1"/>
  <c r="CJ127" i="1"/>
  <c r="CH127" i="1"/>
  <c r="CE127" i="1"/>
  <c r="CC127" i="1"/>
  <c r="BZ127" i="1"/>
  <c r="BX127" i="1"/>
  <c r="BU127" i="1"/>
  <c r="BS127" i="1"/>
  <c r="BP127" i="1"/>
  <c r="BN127" i="1"/>
  <c r="BK127" i="1"/>
  <c r="BI127" i="1"/>
  <c r="BF127" i="1"/>
  <c r="BD127" i="1"/>
  <c r="BA127" i="1"/>
  <c r="AY127" i="1"/>
  <c r="AV127" i="1"/>
  <c r="AT127" i="1"/>
  <c r="AQ127" i="1"/>
  <c r="AO127" i="1"/>
  <c r="AL127" i="1"/>
  <c r="AJ127" i="1"/>
  <c r="AG127" i="1"/>
  <c r="AE127" i="1"/>
  <c r="AB127" i="1"/>
  <c r="Z127" i="1"/>
  <c r="W127" i="1"/>
  <c r="U127" i="1"/>
  <c r="R127" i="1"/>
  <c r="P127" i="1"/>
  <c r="M127" i="1"/>
  <c r="K127" i="1"/>
  <c r="H127" i="1"/>
  <c r="F127" i="1"/>
  <c r="CO126" i="1"/>
  <c r="CM126" i="1"/>
  <c r="CJ126" i="1"/>
  <c r="CH126" i="1"/>
  <c r="CE126" i="1"/>
  <c r="CC126" i="1"/>
  <c r="BZ126" i="1"/>
  <c r="BX126" i="1"/>
  <c r="BU126" i="1"/>
  <c r="BS126" i="1"/>
  <c r="BP126" i="1"/>
  <c r="BN126" i="1"/>
  <c r="BK126" i="1"/>
  <c r="BI126" i="1"/>
  <c r="BF126" i="1"/>
  <c r="BD126" i="1"/>
  <c r="BA126" i="1"/>
  <c r="AY126" i="1"/>
  <c r="AV126" i="1"/>
  <c r="AT126" i="1"/>
  <c r="AQ126" i="1"/>
  <c r="AO126" i="1"/>
  <c r="AL126" i="1"/>
  <c r="AJ126" i="1"/>
  <c r="AG126" i="1"/>
  <c r="AE126" i="1"/>
  <c r="AB126" i="1"/>
  <c r="Z126" i="1"/>
  <c r="W126" i="1"/>
  <c r="U126" i="1"/>
  <c r="R126" i="1"/>
  <c r="P126" i="1"/>
  <c r="M126" i="1"/>
  <c r="K126" i="1"/>
  <c r="F126" i="1"/>
  <c r="D126" i="1"/>
  <c r="CO125" i="1"/>
  <c r="CP125" i="1" s="1"/>
  <c r="CM125" i="1"/>
  <c r="CN125" i="1" s="1"/>
  <c r="CK125" i="1"/>
  <c r="H125" i="1"/>
  <c r="F125" i="1"/>
  <c r="CO124" i="1"/>
  <c r="CM124" i="1"/>
  <c r="CK124" i="1"/>
  <c r="CN124" i="1" s="1"/>
  <c r="H124" i="1"/>
  <c r="F124" i="1"/>
  <c r="CO123" i="1"/>
  <c r="CM123" i="1"/>
  <c r="CK123" i="1"/>
  <c r="H123" i="1"/>
  <c r="F123" i="1"/>
  <c r="CO122" i="1"/>
  <c r="CP122" i="1" s="1"/>
  <c r="CM122" i="1"/>
  <c r="CK122" i="1"/>
  <c r="CN122" i="1" s="1"/>
  <c r="BU122" i="1"/>
  <c r="BS122" i="1"/>
  <c r="W122" i="1"/>
  <c r="U122" i="1"/>
  <c r="R122" i="1"/>
  <c r="P122" i="1"/>
  <c r="M122" i="1"/>
  <c r="K122" i="1"/>
  <c r="H122" i="1"/>
  <c r="F122" i="1"/>
  <c r="CO121" i="1"/>
  <c r="CP121" i="1" s="1"/>
  <c r="CM121" i="1"/>
  <c r="CN121" i="1" s="1"/>
  <c r="CK121" i="1"/>
  <c r="CJ121" i="1"/>
  <c r="CH121" i="1"/>
  <c r="CE121" i="1"/>
  <c r="CC121" i="1"/>
  <c r="BZ121" i="1"/>
  <c r="BX121" i="1"/>
  <c r="BU121" i="1"/>
  <c r="BS121" i="1"/>
  <c r="BP121" i="1"/>
  <c r="BN121" i="1"/>
  <c r="BK121" i="1"/>
  <c r="BI121" i="1"/>
  <c r="BF121" i="1"/>
  <c r="BD121" i="1"/>
  <c r="BA121" i="1"/>
  <c r="AY121" i="1"/>
  <c r="AV121" i="1"/>
  <c r="AT121" i="1"/>
  <c r="AQ121" i="1"/>
  <c r="AO121" i="1"/>
  <c r="AL121" i="1"/>
  <c r="AJ121" i="1"/>
  <c r="AG121" i="1"/>
  <c r="AE121" i="1"/>
  <c r="AB121" i="1"/>
  <c r="Z121" i="1"/>
  <c r="W121" i="1"/>
  <c r="U121" i="1"/>
  <c r="R121" i="1"/>
  <c r="P121" i="1"/>
  <c r="M121" i="1"/>
  <c r="K121" i="1"/>
  <c r="H121" i="1"/>
  <c r="F121" i="1"/>
  <c r="CO120" i="1"/>
  <c r="CM120" i="1"/>
  <c r="CN120" i="1" s="1"/>
  <c r="CK120" i="1"/>
  <c r="CP120" i="1" s="1"/>
  <c r="W120" i="1"/>
  <c r="U120" i="1"/>
  <c r="H120" i="1"/>
  <c r="F120" i="1"/>
  <c r="CO119" i="1"/>
  <c r="CP119" i="1" s="1"/>
  <c r="CM119" i="1"/>
  <c r="CN119" i="1" s="1"/>
  <c r="CK119" i="1"/>
  <c r="H119" i="1"/>
  <c r="F119" i="1"/>
  <c r="CP118" i="1"/>
  <c r="CO118" i="1"/>
  <c r="CM118" i="1"/>
  <c r="CN118" i="1" s="1"/>
  <c r="CK118" i="1"/>
  <c r="H118" i="1"/>
  <c r="F118" i="1"/>
  <c r="CP117" i="1"/>
  <c r="CO117" i="1"/>
  <c r="CM117" i="1"/>
  <c r="CN117" i="1" s="1"/>
  <c r="CK117" i="1"/>
  <c r="BZ117" i="1"/>
  <c r="BX117" i="1"/>
  <c r="BF117" i="1"/>
  <c r="BD117" i="1"/>
  <c r="AB117" i="1"/>
  <c r="Z117" i="1"/>
  <c r="W117" i="1"/>
  <c r="U117" i="1"/>
  <c r="H117" i="1"/>
  <c r="F117" i="1"/>
  <c r="CO116" i="1"/>
  <c r="CN116" i="1"/>
  <c r="CM116" i="1"/>
  <c r="CK116" i="1"/>
  <c r="CP116" i="1" s="1"/>
  <c r="CJ116" i="1"/>
  <c r="CH116" i="1"/>
  <c r="CE116" i="1"/>
  <c r="CC116" i="1"/>
  <c r="BZ116" i="1"/>
  <c r="BX116" i="1"/>
  <c r="BU116" i="1"/>
  <c r="BS116" i="1"/>
  <c r="BP116" i="1"/>
  <c r="BN116" i="1"/>
  <c r="BK116" i="1"/>
  <c r="BI116" i="1"/>
  <c r="BF116" i="1"/>
  <c r="BD116" i="1"/>
  <c r="AV116" i="1"/>
  <c r="AT116" i="1"/>
  <c r="AQ116" i="1"/>
  <c r="AO116" i="1"/>
  <c r="AL116" i="1"/>
  <c r="AJ116" i="1"/>
  <c r="AB116" i="1"/>
  <c r="Z116" i="1"/>
  <c r="W116" i="1"/>
  <c r="U116" i="1"/>
  <c r="R116" i="1"/>
  <c r="P116" i="1"/>
  <c r="H116" i="1"/>
  <c r="F116" i="1"/>
  <c r="CO115" i="1"/>
  <c r="CP115" i="1" s="1"/>
  <c r="CM115" i="1"/>
  <c r="CN115" i="1" s="1"/>
  <c r="CK115" i="1"/>
  <c r="H115" i="1"/>
  <c r="F115" i="1"/>
  <c r="CO114" i="1"/>
  <c r="CM114" i="1"/>
  <c r="CN114" i="1" s="1"/>
  <c r="CK114" i="1"/>
  <c r="H114" i="1"/>
  <c r="F114" i="1"/>
  <c r="CO113" i="1"/>
  <c r="CP113" i="1" s="1"/>
  <c r="CM113" i="1"/>
  <c r="CN113" i="1" s="1"/>
  <c r="CK113" i="1"/>
  <c r="CJ113" i="1"/>
  <c r="CH113" i="1"/>
  <c r="CE113" i="1"/>
  <c r="CC113" i="1"/>
  <c r="BZ113" i="1"/>
  <c r="BX113" i="1"/>
  <c r="BU113" i="1"/>
  <c r="BS113" i="1"/>
  <c r="BP113" i="1"/>
  <c r="BN113" i="1"/>
  <c r="BK113" i="1"/>
  <c r="BI113" i="1"/>
  <c r="BF113" i="1"/>
  <c r="BD113" i="1"/>
  <c r="BA113" i="1"/>
  <c r="AY113" i="1"/>
  <c r="AV113" i="1"/>
  <c r="AT113" i="1"/>
  <c r="AG113" i="1"/>
  <c r="AE113" i="1"/>
  <c r="W113" i="1"/>
  <c r="U113" i="1"/>
  <c r="R113" i="1"/>
  <c r="P113" i="1"/>
  <c r="H113" i="1"/>
  <c r="F113" i="1"/>
  <c r="CO112" i="1"/>
  <c r="CM112" i="1"/>
  <c r="CK112" i="1"/>
  <c r="CJ112" i="1"/>
  <c r="CH112" i="1"/>
  <c r="CE112" i="1"/>
  <c r="CC112" i="1"/>
  <c r="BZ112" i="1"/>
  <c r="BX112" i="1"/>
  <c r="BU112" i="1"/>
  <c r="BS112" i="1"/>
  <c r="BP112" i="1"/>
  <c r="BN112" i="1"/>
  <c r="BK112" i="1"/>
  <c r="BI112" i="1"/>
  <c r="BF112" i="1"/>
  <c r="BD112" i="1"/>
  <c r="BA112" i="1"/>
  <c r="AY112" i="1"/>
  <c r="AV112" i="1"/>
  <c r="AT112" i="1"/>
  <c r="AQ112" i="1"/>
  <c r="AO112" i="1"/>
  <c r="AL112" i="1"/>
  <c r="AJ112" i="1"/>
  <c r="AG112" i="1"/>
  <c r="AE112" i="1"/>
  <c r="AB112" i="1"/>
  <c r="Z112" i="1"/>
  <c r="W112" i="1"/>
  <c r="U112" i="1"/>
  <c r="R112" i="1"/>
  <c r="P112" i="1"/>
  <c r="M112" i="1"/>
  <c r="K112" i="1"/>
  <c r="H112" i="1"/>
  <c r="F112" i="1"/>
  <c r="CO111" i="1"/>
  <c r="CM111" i="1"/>
  <c r="CN111" i="1" s="1"/>
  <c r="CK111" i="1"/>
  <c r="CJ111" i="1"/>
  <c r="CH111" i="1"/>
  <c r="CE111" i="1"/>
  <c r="CC111" i="1"/>
  <c r="BZ111" i="1"/>
  <c r="BX111" i="1"/>
  <c r="BU111" i="1"/>
  <c r="BS111" i="1"/>
  <c r="BP111" i="1"/>
  <c r="BN111" i="1"/>
  <c r="BK111" i="1"/>
  <c r="BI111" i="1"/>
  <c r="BF111" i="1"/>
  <c r="BD111" i="1"/>
  <c r="BA111" i="1"/>
  <c r="AY111" i="1"/>
  <c r="AV111" i="1"/>
  <c r="AT111" i="1"/>
  <c r="AQ111" i="1"/>
  <c r="AO111" i="1"/>
  <c r="AL111" i="1"/>
  <c r="AJ111" i="1"/>
  <c r="AG111" i="1"/>
  <c r="AE111" i="1"/>
  <c r="AB111" i="1"/>
  <c r="Z111" i="1"/>
  <c r="W111" i="1"/>
  <c r="U111" i="1"/>
  <c r="R111" i="1"/>
  <c r="P111" i="1"/>
  <c r="M111" i="1"/>
  <c r="K111" i="1"/>
  <c r="H111" i="1"/>
  <c r="F111" i="1"/>
  <c r="CO110" i="1"/>
  <c r="CP110" i="1" s="1"/>
  <c r="CM110" i="1"/>
  <c r="CN110" i="1" s="1"/>
  <c r="CK110" i="1"/>
  <c r="CJ110" i="1"/>
  <c r="CH110" i="1"/>
  <c r="CE110" i="1"/>
  <c r="CC110" i="1"/>
  <c r="BZ110" i="1"/>
  <c r="BX110" i="1"/>
  <c r="BU110" i="1"/>
  <c r="BS110" i="1"/>
  <c r="BP110" i="1"/>
  <c r="BN110" i="1"/>
  <c r="BK110" i="1"/>
  <c r="BI110" i="1"/>
  <c r="BF110" i="1"/>
  <c r="BD110" i="1"/>
  <c r="BA110" i="1"/>
  <c r="AY110" i="1"/>
  <c r="AV110" i="1"/>
  <c r="AT110" i="1"/>
  <c r="AQ110" i="1"/>
  <c r="AO110" i="1"/>
  <c r="AL110" i="1"/>
  <c r="AJ110" i="1"/>
  <c r="AG110" i="1"/>
  <c r="AE110" i="1"/>
  <c r="AB110" i="1"/>
  <c r="Z110" i="1"/>
  <c r="W110" i="1"/>
  <c r="U110" i="1"/>
  <c r="R110" i="1"/>
  <c r="P110" i="1"/>
  <c r="M110" i="1"/>
  <c r="K110" i="1"/>
  <c r="H110" i="1"/>
  <c r="F110" i="1"/>
  <c r="CO109" i="1"/>
  <c r="CP109" i="1" s="1"/>
  <c r="CM109" i="1"/>
  <c r="CN109" i="1" s="1"/>
  <c r="CK109" i="1"/>
  <c r="CJ109" i="1"/>
  <c r="CH109" i="1"/>
  <c r="CE109" i="1"/>
  <c r="CC109" i="1"/>
  <c r="BZ109" i="1"/>
  <c r="BX109" i="1"/>
  <c r="BU109" i="1"/>
  <c r="BS109" i="1"/>
  <c r="BP109" i="1"/>
  <c r="BN109" i="1"/>
  <c r="BK109" i="1"/>
  <c r="BI109" i="1"/>
  <c r="BF109" i="1"/>
  <c r="BD109" i="1"/>
  <c r="BA109" i="1"/>
  <c r="AY109" i="1"/>
  <c r="AV109" i="1"/>
  <c r="AT109" i="1"/>
  <c r="AQ109" i="1"/>
  <c r="AO109" i="1"/>
  <c r="AL109" i="1"/>
  <c r="AJ109" i="1"/>
  <c r="AG109" i="1"/>
  <c r="AE109" i="1"/>
  <c r="AB109" i="1"/>
  <c r="Z109" i="1"/>
  <c r="W109" i="1"/>
  <c r="U109" i="1"/>
  <c r="R109" i="1"/>
  <c r="P109" i="1"/>
  <c r="M109" i="1"/>
  <c r="K109" i="1"/>
  <c r="H109" i="1"/>
  <c r="F109" i="1"/>
  <c r="CO108" i="1"/>
  <c r="CM108" i="1"/>
  <c r="CK108" i="1"/>
  <c r="H108" i="1"/>
  <c r="F108" i="1"/>
  <c r="CO107" i="1"/>
  <c r="CM107" i="1"/>
  <c r="CN107" i="1" s="1"/>
  <c r="CK107" i="1"/>
  <c r="AV107" i="1"/>
  <c r="AT107" i="1"/>
  <c r="H107" i="1"/>
  <c r="F107" i="1"/>
  <c r="CO106" i="1"/>
  <c r="CM106" i="1"/>
  <c r="CK106" i="1"/>
  <c r="BZ106" i="1"/>
  <c r="BX106" i="1"/>
  <c r="BF106" i="1"/>
  <c r="BD106" i="1"/>
  <c r="BA106" i="1"/>
  <c r="AY106" i="1"/>
  <c r="W106" i="1"/>
  <c r="U106" i="1"/>
  <c r="R106" i="1"/>
  <c r="P106" i="1"/>
  <c r="H106" i="1"/>
  <c r="F106" i="1"/>
  <c r="CO105" i="1"/>
  <c r="CP105" i="1" s="1"/>
  <c r="CM105" i="1"/>
  <c r="CN105" i="1" s="1"/>
  <c r="CK105" i="1"/>
  <c r="H105" i="1"/>
  <c r="F105" i="1"/>
  <c r="CO104" i="1"/>
  <c r="CM104" i="1"/>
  <c r="CK104" i="1"/>
  <c r="CJ104" i="1"/>
  <c r="CH104" i="1"/>
  <c r="CE104" i="1"/>
  <c r="CC104" i="1"/>
  <c r="BU104" i="1"/>
  <c r="BS104" i="1"/>
  <c r="BP104" i="1"/>
  <c r="BN104" i="1"/>
  <c r="BK104" i="1"/>
  <c r="BI104" i="1"/>
  <c r="BF104" i="1"/>
  <c r="BD104" i="1"/>
  <c r="BA104" i="1"/>
  <c r="AY104" i="1"/>
  <c r="AL104" i="1"/>
  <c r="AJ104" i="1"/>
  <c r="AB104" i="1"/>
  <c r="Z104" i="1"/>
  <c r="W104" i="1"/>
  <c r="U104" i="1"/>
  <c r="R104" i="1"/>
  <c r="P104" i="1"/>
  <c r="M104" i="1"/>
  <c r="K104" i="1"/>
  <c r="H104" i="1"/>
  <c r="F104" i="1"/>
  <c r="CO103" i="1"/>
  <c r="CM103" i="1"/>
  <c r="CN103" i="1" s="1"/>
  <c r="CK103" i="1"/>
  <c r="BZ103" i="1"/>
  <c r="BX103" i="1"/>
  <c r="AQ103" i="1"/>
  <c r="AO103" i="1"/>
  <c r="H103" i="1"/>
  <c r="F103" i="1"/>
  <c r="CM102" i="1"/>
  <c r="CN102" i="1" s="1"/>
  <c r="CK102" i="1"/>
  <c r="CJ102" i="1"/>
  <c r="CH102" i="1"/>
  <c r="CE102" i="1"/>
  <c r="CC102" i="1"/>
  <c r="BZ102" i="1"/>
  <c r="BX102" i="1"/>
  <c r="BU102" i="1"/>
  <c r="BS102" i="1"/>
  <c r="BP102" i="1"/>
  <c r="BN102" i="1"/>
  <c r="BK102" i="1"/>
  <c r="BI102" i="1"/>
  <c r="BF102" i="1"/>
  <c r="BD102" i="1"/>
  <c r="BA102" i="1"/>
  <c r="AY102" i="1"/>
  <c r="AV102" i="1"/>
  <c r="AT102" i="1"/>
  <c r="AQ102" i="1"/>
  <c r="AO102" i="1"/>
  <c r="AL102" i="1"/>
  <c r="AJ102" i="1"/>
  <c r="AG102" i="1"/>
  <c r="AE102" i="1"/>
  <c r="AB102" i="1"/>
  <c r="Z102" i="1"/>
  <c r="W102" i="1"/>
  <c r="U102" i="1"/>
  <c r="R102" i="1"/>
  <c r="P102" i="1"/>
  <c r="M102" i="1"/>
  <c r="K102" i="1"/>
  <c r="G102" i="1"/>
  <c r="G152" i="1" s="1"/>
  <c r="F102" i="1"/>
  <c r="CP101" i="1"/>
  <c r="CO101" i="1"/>
  <c r="CM101" i="1"/>
  <c r="CK101" i="1"/>
  <c r="CN101" i="1" s="1"/>
  <c r="BU101" i="1"/>
  <c r="BS101" i="1"/>
  <c r="AG101" i="1"/>
  <c r="AE101" i="1"/>
  <c r="H101" i="1"/>
  <c r="F101" i="1"/>
  <c r="CO100" i="1"/>
  <c r="CP100" i="1" s="1"/>
  <c r="CM100" i="1"/>
  <c r="CN100" i="1" s="1"/>
  <c r="CK100" i="1"/>
  <c r="CJ100" i="1"/>
  <c r="CH100" i="1"/>
  <c r="CE100" i="1"/>
  <c r="CC100" i="1"/>
  <c r="BZ100" i="1"/>
  <c r="BX100" i="1"/>
  <c r="BU100" i="1"/>
  <c r="BS100" i="1"/>
  <c r="BP100" i="1"/>
  <c r="BN100" i="1"/>
  <c r="BK100" i="1"/>
  <c r="BI100" i="1"/>
  <c r="BF100" i="1"/>
  <c r="BD100" i="1"/>
  <c r="BA100" i="1"/>
  <c r="AY100" i="1"/>
  <c r="AV100" i="1"/>
  <c r="AT100" i="1"/>
  <c r="AQ100" i="1"/>
  <c r="AO100" i="1"/>
  <c r="AL100" i="1"/>
  <c r="AJ100" i="1"/>
  <c r="AG100" i="1"/>
  <c r="AE100" i="1"/>
  <c r="AB100" i="1"/>
  <c r="Z100" i="1"/>
  <c r="W100" i="1"/>
  <c r="U100" i="1"/>
  <c r="R100" i="1"/>
  <c r="P100" i="1"/>
  <c r="M100" i="1"/>
  <c r="K100" i="1"/>
  <c r="H100" i="1"/>
  <c r="F100" i="1"/>
  <c r="CO99" i="1"/>
  <c r="CM99" i="1"/>
  <c r="CK99" i="1"/>
  <c r="H99" i="1"/>
  <c r="F99" i="1"/>
  <c r="CO98" i="1"/>
  <c r="CM98" i="1"/>
  <c r="CK98" i="1"/>
  <c r="CJ98" i="1"/>
  <c r="CH98" i="1"/>
  <c r="CE98" i="1"/>
  <c r="CC98" i="1"/>
  <c r="BZ98" i="1"/>
  <c r="BX98" i="1"/>
  <c r="BU98" i="1"/>
  <c r="BS98" i="1"/>
  <c r="BP98" i="1"/>
  <c r="BN98" i="1"/>
  <c r="BK98" i="1"/>
  <c r="BI98" i="1"/>
  <c r="BF98" i="1"/>
  <c r="BD98" i="1"/>
  <c r="BA98" i="1"/>
  <c r="AY98" i="1"/>
  <c r="AV98" i="1"/>
  <c r="AT98" i="1"/>
  <c r="AQ98" i="1"/>
  <c r="AO98" i="1"/>
  <c r="AL98" i="1"/>
  <c r="AJ98" i="1"/>
  <c r="AG98" i="1"/>
  <c r="AE98" i="1"/>
  <c r="W98" i="1"/>
  <c r="U98" i="1"/>
  <c r="R98" i="1"/>
  <c r="P98" i="1"/>
  <c r="M98" i="1"/>
  <c r="K98" i="1"/>
  <c r="H98" i="1"/>
  <c r="F98" i="1"/>
  <c r="CO97" i="1"/>
  <c r="CP97" i="1" s="1"/>
  <c r="CM97" i="1"/>
  <c r="CK97" i="1"/>
  <c r="H97" i="1"/>
  <c r="F97" i="1"/>
  <c r="CO96" i="1"/>
  <c r="CM96" i="1"/>
  <c r="CK96" i="1"/>
  <c r="H96" i="1"/>
  <c r="F96" i="1"/>
  <c r="CO95" i="1"/>
  <c r="CM95" i="1"/>
  <c r="CK95" i="1"/>
  <c r="CJ95" i="1"/>
  <c r="CH95" i="1"/>
  <c r="CE95" i="1"/>
  <c r="CC95" i="1"/>
  <c r="BZ95" i="1"/>
  <c r="BX95" i="1"/>
  <c r="BU95" i="1"/>
  <c r="BS95" i="1"/>
  <c r="BP95" i="1"/>
  <c r="BN95" i="1"/>
  <c r="BK95" i="1"/>
  <c r="BI95" i="1"/>
  <c r="BF95" i="1"/>
  <c r="BD95" i="1"/>
  <c r="BA95" i="1"/>
  <c r="AY95" i="1"/>
  <c r="AV95" i="1"/>
  <c r="AT95" i="1"/>
  <c r="AQ95" i="1"/>
  <c r="AO95" i="1"/>
  <c r="AL95" i="1"/>
  <c r="AJ95" i="1"/>
  <c r="AG95" i="1"/>
  <c r="AE95" i="1"/>
  <c r="AB95" i="1"/>
  <c r="Z95" i="1"/>
  <c r="W95" i="1"/>
  <c r="U95" i="1"/>
  <c r="R95" i="1"/>
  <c r="P95" i="1"/>
  <c r="M95" i="1"/>
  <c r="K95" i="1"/>
  <c r="H95" i="1"/>
  <c r="F95" i="1"/>
  <c r="CO94" i="1"/>
  <c r="CP94" i="1" s="1"/>
  <c r="CM94" i="1"/>
  <c r="CN94" i="1" s="1"/>
  <c r="CK94" i="1"/>
  <c r="H94" i="1"/>
  <c r="F94" i="1"/>
  <c r="CO93" i="1"/>
  <c r="CP93" i="1" s="1"/>
  <c r="CM93" i="1"/>
  <c r="CK93" i="1"/>
  <c r="H93" i="1"/>
  <c r="F93" i="1"/>
  <c r="CO92" i="1"/>
  <c r="CM92" i="1"/>
  <c r="CK92" i="1"/>
  <c r="BP92" i="1"/>
  <c r="BN92" i="1"/>
  <c r="BF92" i="1"/>
  <c r="BD92" i="1"/>
  <c r="BA92" i="1"/>
  <c r="AY92" i="1"/>
  <c r="AV92" i="1"/>
  <c r="AT92" i="1"/>
  <c r="AG92" i="1"/>
  <c r="AE92" i="1"/>
  <c r="AB92" i="1"/>
  <c r="Z92" i="1"/>
  <c r="W92" i="1"/>
  <c r="U92" i="1"/>
  <c r="R92" i="1"/>
  <c r="P92" i="1"/>
  <c r="M92" i="1"/>
  <c r="K92" i="1"/>
  <c r="H92" i="1"/>
  <c r="F92" i="1"/>
  <c r="CO91" i="1"/>
  <c r="CP91" i="1" s="1"/>
  <c r="CM91" i="1"/>
  <c r="CK91" i="1"/>
  <c r="BP91" i="1"/>
  <c r="BN91" i="1"/>
  <c r="BF91" i="1"/>
  <c r="BD91" i="1"/>
  <c r="BA91" i="1"/>
  <c r="AY91" i="1"/>
  <c r="AV91" i="1"/>
  <c r="AT91" i="1"/>
  <c r="AG91" i="1"/>
  <c r="AE91" i="1"/>
  <c r="AB91" i="1"/>
  <c r="Z91" i="1"/>
  <c r="W91" i="1"/>
  <c r="U91" i="1"/>
  <c r="R91" i="1"/>
  <c r="P91" i="1"/>
  <c r="M91" i="1"/>
  <c r="K91" i="1"/>
  <c r="H91" i="1"/>
  <c r="F91" i="1"/>
  <c r="CO90" i="1"/>
  <c r="CP90" i="1" s="1"/>
  <c r="CM90" i="1"/>
  <c r="CN90" i="1" s="1"/>
  <c r="CK90" i="1"/>
  <c r="BP90" i="1"/>
  <c r="BN90" i="1"/>
  <c r="BF90" i="1"/>
  <c r="BD90" i="1"/>
  <c r="BA90" i="1"/>
  <c r="AY90" i="1"/>
  <c r="AV90" i="1"/>
  <c r="AT90" i="1"/>
  <c r="AG90" i="1"/>
  <c r="AE90" i="1"/>
  <c r="AB90" i="1"/>
  <c r="Z90" i="1"/>
  <c r="W90" i="1"/>
  <c r="U90" i="1"/>
  <c r="R90" i="1"/>
  <c r="P90" i="1"/>
  <c r="M90" i="1"/>
  <c r="K90" i="1"/>
  <c r="H90" i="1"/>
  <c r="F90" i="1"/>
  <c r="CO89" i="1"/>
  <c r="CM89" i="1"/>
  <c r="CK89" i="1"/>
  <c r="BP89" i="1"/>
  <c r="BN89" i="1"/>
  <c r="BF89" i="1"/>
  <c r="BD89" i="1"/>
  <c r="BA89" i="1"/>
  <c r="AY89" i="1"/>
  <c r="AV89" i="1"/>
  <c r="AT89" i="1"/>
  <c r="AG89" i="1"/>
  <c r="AE89" i="1"/>
  <c r="AB89" i="1"/>
  <c r="Z89" i="1"/>
  <c r="W89" i="1"/>
  <c r="U89" i="1"/>
  <c r="R89" i="1"/>
  <c r="P89" i="1"/>
  <c r="M89" i="1"/>
  <c r="K89" i="1"/>
  <c r="H89" i="1"/>
  <c r="F89" i="1"/>
  <c r="CO88" i="1"/>
  <c r="CM88" i="1"/>
  <c r="CK88" i="1"/>
  <c r="BP88" i="1"/>
  <c r="BN88" i="1"/>
  <c r="BF88" i="1"/>
  <c r="BD88" i="1"/>
  <c r="BA88" i="1"/>
  <c r="AY88" i="1"/>
  <c r="AV88" i="1"/>
  <c r="AT88" i="1"/>
  <c r="AG88" i="1"/>
  <c r="AE88" i="1"/>
  <c r="AB88" i="1"/>
  <c r="Z88" i="1"/>
  <c r="W88" i="1"/>
  <c r="U88" i="1"/>
  <c r="R88" i="1"/>
  <c r="P88" i="1"/>
  <c r="M88" i="1"/>
  <c r="K88" i="1"/>
  <c r="H88" i="1"/>
  <c r="F88" i="1"/>
  <c r="CO87" i="1"/>
  <c r="CP87" i="1" s="1"/>
  <c r="CM87" i="1"/>
  <c r="CK87" i="1"/>
  <c r="BP87" i="1"/>
  <c r="BN87" i="1"/>
  <c r="BF87" i="1"/>
  <c r="BD87" i="1"/>
  <c r="BA87" i="1"/>
  <c r="AY87" i="1"/>
  <c r="AV87" i="1"/>
  <c r="AT87" i="1"/>
  <c r="AG87" i="1"/>
  <c r="AE87" i="1"/>
  <c r="AB87" i="1"/>
  <c r="Z87" i="1"/>
  <c r="W87" i="1"/>
  <c r="U87" i="1"/>
  <c r="R87" i="1"/>
  <c r="P87" i="1"/>
  <c r="M87" i="1"/>
  <c r="K87" i="1"/>
  <c r="H87" i="1"/>
  <c r="F87" i="1"/>
  <c r="CO86" i="1"/>
  <c r="CP86" i="1" s="1"/>
  <c r="CM86" i="1"/>
  <c r="CN86" i="1" s="1"/>
  <c r="CK86" i="1"/>
  <c r="BP86" i="1"/>
  <c r="BN86" i="1"/>
  <c r="BF86" i="1"/>
  <c r="BD86" i="1"/>
  <c r="BA86" i="1"/>
  <c r="AY86" i="1"/>
  <c r="AV86" i="1"/>
  <c r="AT86" i="1"/>
  <c r="AG86" i="1"/>
  <c r="AE86" i="1"/>
  <c r="AB86" i="1"/>
  <c r="Z86" i="1"/>
  <c r="W86" i="1"/>
  <c r="U86" i="1"/>
  <c r="R86" i="1"/>
  <c r="P86" i="1"/>
  <c r="M86" i="1"/>
  <c r="K86" i="1"/>
  <c r="H86" i="1"/>
  <c r="F86" i="1"/>
  <c r="CO85" i="1"/>
  <c r="CM85" i="1"/>
  <c r="CK85" i="1"/>
  <c r="BP85" i="1"/>
  <c r="BN85" i="1"/>
  <c r="BF85" i="1"/>
  <c r="BD85" i="1"/>
  <c r="BA85" i="1"/>
  <c r="AY85" i="1"/>
  <c r="AV85" i="1"/>
  <c r="AT85" i="1"/>
  <c r="AG85" i="1"/>
  <c r="AE85" i="1"/>
  <c r="AB85" i="1"/>
  <c r="Z85" i="1"/>
  <c r="W85" i="1"/>
  <c r="U85" i="1"/>
  <c r="R85" i="1"/>
  <c r="P85" i="1"/>
  <c r="M85" i="1"/>
  <c r="K85" i="1"/>
  <c r="H85" i="1"/>
  <c r="F85" i="1"/>
  <c r="CO84" i="1"/>
  <c r="CM84" i="1"/>
  <c r="CK84" i="1"/>
  <c r="BP84" i="1"/>
  <c r="BN84" i="1"/>
  <c r="BF84" i="1"/>
  <c r="BD84" i="1"/>
  <c r="BA84" i="1"/>
  <c r="AY84" i="1"/>
  <c r="AV84" i="1"/>
  <c r="AT84" i="1"/>
  <c r="AG84" i="1"/>
  <c r="AE84" i="1"/>
  <c r="AB84" i="1"/>
  <c r="Z84" i="1"/>
  <c r="W84" i="1"/>
  <c r="U84" i="1"/>
  <c r="R84" i="1"/>
  <c r="P84" i="1"/>
  <c r="M84" i="1"/>
  <c r="K84" i="1"/>
  <c r="H84" i="1"/>
  <c r="F84" i="1"/>
  <c r="CO83" i="1"/>
  <c r="CP83" i="1" s="1"/>
  <c r="CM83" i="1"/>
  <c r="CK83" i="1"/>
  <c r="BP83" i="1"/>
  <c r="BN83" i="1"/>
  <c r="BF83" i="1"/>
  <c r="BD83" i="1"/>
  <c r="BA83" i="1"/>
  <c r="AY83" i="1"/>
  <c r="AV83" i="1"/>
  <c r="AT83" i="1"/>
  <c r="AG83" i="1"/>
  <c r="AE83" i="1"/>
  <c r="AB83" i="1"/>
  <c r="Z83" i="1"/>
  <c r="W83" i="1"/>
  <c r="U83" i="1"/>
  <c r="R83" i="1"/>
  <c r="P83" i="1"/>
  <c r="M83" i="1"/>
  <c r="K83" i="1"/>
  <c r="H83" i="1"/>
  <c r="F83" i="1"/>
  <c r="CO82" i="1"/>
  <c r="CP82" i="1" s="1"/>
  <c r="CM82" i="1"/>
  <c r="CN82" i="1" s="1"/>
  <c r="CK82" i="1"/>
  <c r="BP82" i="1"/>
  <c r="BN82" i="1"/>
  <c r="BF82" i="1"/>
  <c r="BD82" i="1"/>
  <c r="BA82" i="1"/>
  <c r="AY82" i="1"/>
  <c r="AV82" i="1"/>
  <c r="AT82" i="1"/>
  <c r="AG82" i="1"/>
  <c r="AE82" i="1"/>
  <c r="AB82" i="1"/>
  <c r="Z82" i="1"/>
  <c r="W82" i="1"/>
  <c r="U82" i="1"/>
  <c r="R82" i="1"/>
  <c r="P82" i="1"/>
  <c r="M82" i="1"/>
  <c r="K82" i="1"/>
  <c r="H82" i="1"/>
  <c r="F82" i="1"/>
  <c r="CO81" i="1"/>
  <c r="CM81" i="1"/>
  <c r="CK81" i="1"/>
  <c r="BP81" i="1"/>
  <c r="BN81" i="1"/>
  <c r="BF81" i="1"/>
  <c r="BD81" i="1"/>
  <c r="BA81" i="1"/>
  <c r="AY81" i="1"/>
  <c r="AV81" i="1"/>
  <c r="AT81" i="1"/>
  <c r="AG81" i="1"/>
  <c r="AE81" i="1"/>
  <c r="AB81" i="1"/>
  <c r="Z81" i="1"/>
  <c r="W81" i="1"/>
  <c r="U81" i="1"/>
  <c r="R81" i="1"/>
  <c r="P81" i="1"/>
  <c r="M81" i="1"/>
  <c r="K81" i="1"/>
  <c r="D81" i="1"/>
  <c r="CO80" i="1"/>
  <c r="CP80" i="1" s="1"/>
  <c r="CM80" i="1"/>
  <c r="CN80" i="1" s="1"/>
  <c r="CK80" i="1"/>
  <c r="H80" i="1"/>
  <c r="F80" i="1"/>
  <c r="CP79" i="1"/>
  <c r="CO79" i="1"/>
  <c r="CM79" i="1"/>
  <c r="CK79" i="1"/>
  <c r="H79" i="1"/>
  <c r="F79" i="1"/>
  <c r="CO78" i="1"/>
  <c r="CP78" i="1" s="1"/>
  <c r="CM78" i="1"/>
  <c r="CN78" i="1" s="1"/>
  <c r="CK78" i="1"/>
  <c r="CJ78" i="1"/>
  <c r="CH78" i="1"/>
  <c r="CE78" i="1"/>
  <c r="CC78" i="1"/>
  <c r="BZ78" i="1"/>
  <c r="BX78" i="1"/>
  <c r="BU78" i="1"/>
  <c r="BS78" i="1"/>
  <c r="BP78" i="1"/>
  <c r="BN78" i="1"/>
  <c r="BK78" i="1"/>
  <c r="BI78" i="1"/>
  <c r="BF78" i="1"/>
  <c r="BD78" i="1"/>
  <c r="BA78" i="1"/>
  <c r="AY78" i="1"/>
  <c r="AV78" i="1"/>
  <c r="AT78" i="1"/>
  <c r="AL78" i="1"/>
  <c r="AJ78" i="1"/>
  <c r="AG78" i="1"/>
  <c r="AE78" i="1"/>
  <c r="AB78" i="1"/>
  <c r="Z78" i="1"/>
  <c r="W78" i="1"/>
  <c r="U78" i="1"/>
  <c r="R78" i="1"/>
  <c r="P78" i="1"/>
  <c r="M78" i="1"/>
  <c r="K78" i="1"/>
  <c r="H78" i="1"/>
  <c r="F78" i="1"/>
  <c r="CO77" i="1"/>
  <c r="CN77" i="1"/>
  <c r="CM77" i="1"/>
  <c r="CK77" i="1"/>
  <c r="CP77" i="1" s="1"/>
  <c r="BU77" i="1"/>
  <c r="BS77" i="1"/>
  <c r="H77" i="1"/>
  <c r="F77" i="1"/>
  <c r="CO76" i="1"/>
  <c r="CP76" i="1" s="1"/>
  <c r="CN76" i="1"/>
  <c r="CM76" i="1"/>
  <c r="CK76" i="1"/>
  <c r="CJ76" i="1"/>
  <c r="CH76" i="1"/>
  <c r="CE76" i="1"/>
  <c r="CC76" i="1"/>
  <c r="BZ76" i="1"/>
  <c r="BX76" i="1"/>
  <c r="BU76" i="1"/>
  <c r="BS76" i="1"/>
  <c r="BP76" i="1"/>
  <c r="BN76" i="1"/>
  <c r="BK76" i="1"/>
  <c r="BI76" i="1"/>
  <c r="BF76" i="1"/>
  <c r="BD76" i="1"/>
  <c r="BA76" i="1"/>
  <c r="AY76" i="1"/>
  <c r="AV76" i="1"/>
  <c r="AT76" i="1"/>
  <c r="AQ76" i="1"/>
  <c r="AO76" i="1"/>
  <c r="AL76" i="1"/>
  <c r="AJ76" i="1"/>
  <c r="AG76" i="1"/>
  <c r="AE76" i="1"/>
  <c r="AB76" i="1"/>
  <c r="Z76" i="1"/>
  <c r="W76" i="1"/>
  <c r="U76" i="1"/>
  <c r="R76" i="1"/>
  <c r="P76" i="1"/>
  <c r="M76" i="1"/>
  <c r="K76" i="1"/>
  <c r="H76" i="1"/>
  <c r="F76" i="1"/>
  <c r="CO75" i="1"/>
  <c r="CM75" i="1"/>
  <c r="CN75" i="1" s="1"/>
  <c r="CK75" i="1"/>
  <c r="CP75" i="1" s="1"/>
  <c r="CJ75" i="1"/>
  <c r="CH75" i="1"/>
  <c r="CE75" i="1"/>
  <c r="CC75" i="1"/>
  <c r="BZ75" i="1"/>
  <c r="BX75" i="1"/>
  <c r="BU75" i="1"/>
  <c r="BS75" i="1"/>
  <c r="BP75" i="1"/>
  <c r="BN75" i="1"/>
  <c r="BK75" i="1"/>
  <c r="BI75" i="1"/>
  <c r="BF75" i="1"/>
  <c r="BD75" i="1"/>
  <c r="BA75" i="1"/>
  <c r="AY75" i="1"/>
  <c r="AV75" i="1"/>
  <c r="AT75" i="1"/>
  <c r="AQ75" i="1"/>
  <c r="AO75" i="1"/>
  <c r="AL75" i="1"/>
  <c r="AJ75" i="1"/>
  <c r="AG75" i="1"/>
  <c r="AE75" i="1"/>
  <c r="AB75" i="1"/>
  <c r="Z75" i="1"/>
  <c r="W75" i="1"/>
  <c r="U75" i="1"/>
  <c r="R75" i="1"/>
  <c r="P75" i="1"/>
  <c r="M75" i="1"/>
  <c r="K75" i="1"/>
  <c r="H75" i="1"/>
  <c r="F75" i="1"/>
  <c r="CP74" i="1"/>
  <c r="CO74" i="1"/>
  <c r="CM74" i="1"/>
  <c r="CN74" i="1" s="1"/>
  <c r="CK74" i="1"/>
  <c r="CJ74" i="1"/>
  <c r="CH74" i="1"/>
  <c r="CE74" i="1"/>
  <c r="CC74" i="1"/>
  <c r="BZ74" i="1"/>
  <c r="BX74" i="1"/>
  <c r="BU74" i="1"/>
  <c r="BS74" i="1"/>
  <c r="BP74" i="1"/>
  <c r="BN74" i="1"/>
  <c r="BK74" i="1"/>
  <c r="BI74" i="1"/>
  <c r="BF74" i="1"/>
  <c r="BD74" i="1"/>
  <c r="BA74" i="1"/>
  <c r="AY74" i="1"/>
  <c r="AV74" i="1"/>
  <c r="AT74" i="1"/>
  <c r="AQ74" i="1"/>
  <c r="AO74" i="1"/>
  <c r="AL74" i="1"/>
  <c r="AJ74" i="1"/>
  <c r="AG74" i="1"/>
  <c r="AE74" i="1"/>
  <c r="AB74" i="1"/>
  <c r="Z74" i="1"/>
  <c r="W74" i="1"/>
  <c r="U74" i="1"/>
  <c r="R74" i="1"/>
  <c r="P74" i="1"/>
  <c r="M74" i="1"/>
  <c r="K74" i="1"/>
  <c r="H74" i="1"/>
  <c r="F74" i="1"/>
  <c r="CP73" i="1"/>
  <c r="CO73" i="1"/>
  <c r="CM73" i="1"/>
  <c r="CK73" i="1"/>
  <c r="CN73" i="1" s="1"/>
  <c r="CJ73" i="1"/>
  <c r="CH73" i="1"/>
  <c r="CE73" i="1"/>
  <c r="CC73" i="1"/>
  <c r="BZ73" i="1"/>
  <c r="BX73" i="1"/>
  <c r="BU73" i="1"/>
  <c r="BS73" i="1"/>
  <c r="BP73" i="1"/>
  <c r="BN73" i="1"/>
  <c r="BK73" i="1"/>
  <c r="BI73" i="1"/>
  <c r="BF73" i="1"/>
  <c r="BD73" i="1"/>
  <c r="BA73" i="1"/>
  <c r="AY73" i="1"/>
  <c r="AV73" i="1"/>
  <c r="AT73" i="1"/>
  <c r="AQ73" i="1"/>
  <c r="AO73" i="1"/>
  <c r="AL73" i="1"/>
  <c r="AJ73" i="1"/>
  <c r="AG73" i="1"/>
  <c r="AE73" i="1"/>
  <c r="AB73" i="1"/>
  <c r="Z73" i="1"/>
  <c r="W73" i="1"/>
  <c r="U73" i="1"/>
  <c r="R73" i="1"/>
  <c r="P73" i="1"/>
  <c r="M73" i="1"/>
  <c r="K73" i="1"/>
  <c r="H73" i="1"/>
  <c r="F73" i="1"/>
  <c r="CO72" i="1"/>
  <c r="CP72" i="1" s="1"/>
  <c r="CN72" i="1"/>
  <c r="CM72" i="1"/>
  <c r="CK72" i="1"/>
  <c r="CJ72" i="1"/>
  <c r="CH72" i="1"/>
  <c r="CE72" i="1"/>
  <c r="CC72" i="1"/>
  <c r="BZ72" i="1"/>
  <c r="BX72" i="1"/>
  <c r="BU72" i="1"/>
  <c r="BS72" i="1"/>
  <c r="BP72" i="1"/>
  <c r="BN72" i="1"/>
  <c r="BK72" i="1"/>
  <c r="BI72" i="1"/>
  <c r="BF72" i="1"/>
  <c r="BD72" i="1"/>
  <c r="BA72" i="1"/>
  <c r="AY72" i="1"/>
  <c r="AV72" i="1"/>
  <c r="AT72" i="1"/>
  <c r="AQ72" i="1"/>
  <c r="AO72" i="1"/>
  <c r="AL72" i="1"/>
  <c r="AJ72" i="1"/>
  <c r="AG72" i="1"/>
  <c r="AE72" i="1"/>
  <c r="AB72" i="1"/>
  <c r="Z72" i="1"/>
  <c r="W72" i="1"/>
  <c r="U72" i="1"/>
  <c r="R72" i="1"/>
  <c r="P72" i="1"/>
  <c r="M72" i="1"/>
  <c r="K72" i="1"/>
  <c r="H72" i="1"/>
  <c r="F72" i="1"/>
  <c r="CO71" i="1"/>
  <c r="CM71" i="1"/>
  <c r="CK71" i="1"/>
  <c r="CP71" i="1" s="1"/>
  <c r="CJ71" i="1"/>
  <c r="CH71" i="1"/>
  <c r="CE71" i="1"/>
  <c r="CC71" i="1"/>
  <c r="BZ71" i="1"/>
  <c r="BX71" i="1"/>
  <c r="BU71" i="1"/>
  <c r="BS71" i="1"/>
  <c r="BP71" i="1"/>
  <c r="BN71" i="1"/>
  <c r="BK71" i="1"/>
  <c r="BI71" i="1"/>
  <c r="BF71" i="1"/>
  <c r="BD71" i="1"/>
  <c r="BA71" i="1"/>
  <c r="AY71" i="1"/>
  <c r="AV71" i="1"/>
  <c r="AT71" i="1"/>
  <c r="AQ71" i="1"/>
  <c r="AO71" i="1"/>
  <c r="AL71" i="1"/>
  <c r="AJ71" i="1"/>
  <c r="AG71" i="1"/>
  <c r="AE71" i="1"/>
  <c r="AB71" i="1"/>
  <c r="Z71" i="1"/>
  <c r="W71" i="1"/>
  <c r="U71" i="1"/>
  <c r="R71" i="1"/>
  <c r="P71" i="1"/>
  <c r="M71" i="1"/>
  <c r="K71" i="1"/>
  <c r="H71" i="1"/>
  <c r="F71" i="1"/>
  <c r="CO70" i="1"/>
  <c r="CP70" i="1" s="1"/>
  <c r="CM70" i="1"/>
  <c r="CN70" i="1" s="1"/>
  <c r="CK70" i="1"/>
  <c r="CJ70" i="1"/>
  <c r="CH70" i="1"/>
  <c r="CE70" i="1"/>
  <c r="CC70" i="1"/>
  <c r="BZ70" i="1"/>
  <c r="BX70" i="1"/>
  <c r="BU70" i="1"/>
  <c r="BS70" i="1"/>
  <c r="BP70" i="1"/>
  <c r="BN70" i="1"/>
  <c r="BK70" i="1"/>
  <c r="BI70" i="1"/>
  <c r="BF70" i="1"/>
  <c r="BD70" i="1"/>
  <c r="BA70" i="1"/>
  <c r="AY70" i="1"/>
  <c r="AV70" i="1"/>
  <c r="AT70" i="1"/>
  <c r="AQ70" i="1"/>
  <c r="AO70" i="1"/>
  <c r="AL70" i="1"/>
  <c r="AJ70" i="1"/>
  <c r="AG70" i="1"/>
  <c r="AE70" i="1"/>
  <c r="AB70" i="1"/>
  <c r="Z70" i="1"/>
  <c r="W70" i="1"/>
  <c r="U70" i="1"/>
  <c r="R70" i="1"/>
  <c r="P70" i="1"/>
  <c r="M70" i="1"/>
  <c r="K70" i="1"/>
  <c r="H70" i="1"/>
  <c r="F70" i="1"/>
  <c r="CO69" i="1"/>
  <c r="CN69" i="1"/>
  <c r="CM69" i="1"/>
  <c r="CK69" i="1"/>
  <c r="CP69" i="1" s="1"/>
  <c r="H69" i="1"/>
  <c r="F69" i="1"/>
  <c r="CO68" i="1"/>
  <c r="CP68" i="1" s="1"/>
  <c r="CN68" i="1"/>
  <c r="CM68" i="1"/>
  <c r="CK68" i="1"/>
  <c r="CJ68" i="1"/>
  <c r="CH68" i="1"/>
  <c r="CE68" i="1"/>
  <c r="CC68" i="1"/>
  <c r="BZ68" i="1"/>
  <c r="BX68" i="1"/>
  <c r="BU68" i="1"/>
  <c r="BS68" i="1"/>
  <c r="BP68" i="1"/>
  <c r="BN68" i="1"/>
  <c r="BK68" i="1"/>
  <c r="BI68" i="1"/>
  <c r="BF68" i="1"/>
  <c r="BD68" i="1"/>
  <c r="BA68" i="1"/>
  <c r="AY68" i="1"/>
  <c r="AV68" i="1"/>
  <c r="AT68" i="1"/>
  <c r="AQ68" i="1"/>
  <c r="AO68" i="1"/>
  <c r="AL68" i="1"/>
  <c r="AJ68" i="1"/>
  <c r="AG68" i="1"/>
  <c r="AE68" i="1"/>
  <c r="AB68" i="1"/>
  <c r="Z68" i="1"/>
  <c r="W68" i="1"/>
  <c r="U68" i="1"/>
  <c r="R68" i="1"/>
  <c r="P68" i="1"/>
  <c r="M68" i="1"/>
  <c r="K68" i="1"/>
  <c r="H68" i="1"/>
  <c r="F68" i="1"/>
  <c r="CO67" i="1"/>
  <c r="CM67" i="1"/>
  <c r="CN67" i="1" s="1"/>
  <c r="CK67" i="1"/>
  <c r="CP67" i="1" s="1"/>
  <c r="CJ67" i="1"/>
  <c r="CH67" i="1"/>
  <c r="CE67" i="1"/>
  <c r="CC67" i="1"/>
  <c r="BZ67" i="1"/>
  <c r="BX67" i="1"/>
  <c r="BU67" i="1"/>
  <c r="BS67" i="1"/>
  <c r="BP67" i="1"/>
  <c r="BN67" i="1"/>
  <c r="BK67" i="1"/>
  <c r="BI67" i="1"/>
  <c r="BF67" i="1"/>
  <c r="BD67" i="1"/>
  <c r="BA67" i="1"/>
  <c r="AY67" i="1"/>
  <c r="AV67" i="1"/>
  <c r="AT67" i="1"/>
  <c r="AQ67" i="1"/>
  <c r="AO67" i="1"/>
  <c r="AL67" i="1"/>
  <c r="AJ67" i="1"/>
  <c r="AG67" i="1"/>
  <c r="AE67" i="1"/>
  <c r="AB67" i="1"/>
  <c r="Z67" i="1"/>
  <c r="W67" i="1"/>
  <c r="U67" i="1"/>
  <c r="R67" i="1"/>
  <c r="P67" i="1"/>
  <c r="M67" i="1"/>
  <c r="K67" i="1"/>
  <c r="H67" i="1"/>
  <c r="F67" i="1"/>
  <c r="CP66" i="1"/>
  <c r="CO66" i="1"/>
  <c r="CM66" i="1"/>
  <c r="CK66" i="1"/>
  <c r="CJ66" i="1"/>
  <c r="CH66" i="1"/>
  <c r="CE66" i="1"/>
  <c r="CC66" i="1"/>
  <c r="BZ66" i="1"/>
  <c r="BX66" i="1"/>
  <c r="BU66" i="1"/>
  <c r="BS66" i="1"/>
  <c r="BP66" i="1"/>
  <c r="BN66" i="1"/>
  <c r="BK66" i="1"/>
  <c r="BI66" i="1"/>
  <c r="BF66" i="1"/>
  <c r="BD66" i="1"/>
  <c r="BA66" i="1"/>
  <c r="AY66" i="1"/>
  <c r="AV66" i="1"/>
  <c r="AT66" i="1"/>
  <c r="AQ66" i="1"/>
  <c r="AO66" i="1"/>
  <c r="AL66" i="1"/>
  <c r="AJ66" i="1"/>
  <c r="AG66" i="1"/>
  <c r="AE66" i="1"/>
  <c r="AB66" i="1"/>
  <c r="Z66" i="1"/>
  <c r="W66" i="1"/>
  <c r="U66" i="1"/>
  <c r="R66" i="1"/>
  <c r="P66" i="1"/>
  <c r="M66" i="1"/>
  <c r="K66" i="1"/>
  <c r="H66" i="1"/>
  <c r="F66" i="1"/>
  <c r="CO65" i="1"/>
  <c r="CP65" i="1" s="1"/>
  <c r="CN65" i="1"/>
  <c r="CM65" i="1"/>
  <c r="CK65" i="1"/>
  <c r="CJ65" i="1"/>
  <c r="CH65" i="1"/>
  <c r="CE65" i="1"/>
  <c r="CC65" i="1"/>
  <c r="BZ65" i="1"/>
  <c r="BX65" i="1"/>
  <c r="BU65" i="1"/>
  <c r="BS65" i="1"/>
  <c r="BP65" i="1"/>
  <c r="BN65" i="1"/>
  <c r="BK65" i="1"/>
  <c r="BI65" i="1"/>
  <c r="BF65" i="1"/>
  <c r="BD65" i="1"/>
  <c r="BA65" i="1"/>
  <c r="AY65" i="1"/>
  <c r="AV65" i="1"/>
  <c r="AT65" i="1"/>
  <c r="AQ65" i="1"/>
  <c r="AO65" i="1"/>
  <c r="AL65" i="1"/>
  <c r="AJ65" i="1"/>
  <c r="AG65" i="1"/>
  <c r="AE65" i="1"/>
  <c r="AB65" i="1"/>
  <c r="Z65" i="1"/>
  <c r="W65" i="1"/>
  <c r="U65" i="1"/>
  <c r="R65" i="1"/>
  <c r="P65" i="1"/>
  <c r="M65" i="1"/>
  <c r="K65" i="1"/>
  <c r="H65" i="1"/>
  <c r="F65" i="1"/>
  <c r="CO64" i="1"/>
  <c r="CP64" i="1" s="1"/>
  <c r="CM64" i="1"/>
  <c r="CN64" i="1" s="1"/>
  <c r="CK64" i="1"/>
  <c r="BU64" i="1"/>
  <c r="BS64" i="1"/>
  <c r="W64" i="1"/>
  <c r="U64" i="1"/>
  <c r="R64" i="1"/>
  <c r="P64" i="1"/>
  <c r="M64" i="1"/>
  <c r="K64" i="1"/>
  <c r="H64" i="1"/>
  <c r="F64" i="1"/>
  <c r="CP63" i="1"/>
  <c r="CO63" i="1"/>
  <c r="CM63" i="1"/>
  <c r="CK63" i="1"/>
  <c r="CJ63" i="1"/>
  <c r="CH63" i="1"/>
  <c r="CE63" i="1"/>
  <c r="CC63" i="1"/>
  <c r="BZ63" i="1"/>
  <c r="BX63" i="1"/>
  <c r="BU63" i="1"/>
  <c r="BS63" i="1"/>
  <c r="BP63" i="1"/>
  <c r="BN63" i="1"/>
  <c r="BK63" i="1"/>
  <c r="BI63" i="1"/>
  <c r="BF63" i="1"/>
  <c r="BD63" i="1"/>
  <c r="BA63" i="1"/>
  <c r="AY63" i="1"/>
  <c r="AV63" i="1"/>
  <c r="AT63" i="1"/>
  <c r="AQ63" i="1"/>
  <c r="AO63" i="1"/>
  <c r="AL63" i="1"/>
  <c r="AJ63" i="1"/>
  <c r="AG63" i="1"/>
  <c r="AE63" i="1"/>
  <c r="AB63" i="1"/>
  <c r="Z63" i="1"/>
  <c r="W63" i="1"/>
  <c r="U63" i="1"/>
  <c r="R63" i="1"/>
  <c r="P63" i="1"/>
  <c r="M63" i="1"/>
  <c r="K63" i="1"/>
  <c r="H63" i="1"/>
  <c r="F63" i="1"/>
  <c r="CO62" i="1"/>
  <c r="CP62" i="1" s="1"/>
  <c r="CM62" i="1"/>
  <c r="CN62" i="1" s="1"/>
  <c r="CK62" i="1"/>
  <c r="CJ62" i="1"/>
  <c r="CH62" i="1"/>
  <c r="CE62" i="1"/>
  <c r="CC62" i="1"/>
  <c r="BZ62" i="1"/>
  <c r="BX62" i="1"/>
  <c r="BU62" i="1"/>
  <c r="BS62" i="1"/>
  <c r="BP62" i="1"/>
  <c r="BN62" i="1"/>
  <c r="BK62" i="1"/>
  <c r="BI62" i="1"/>
  <c r="BF62" i="1"/>
  <c r="BD62" i="1"/>
  <c r="BA62" i="1"/>
  <c r="AY62" i="1"/>
  <c r="AV62" i="1"/>
  <c r="AT62" i="1"/>
  <c r="AQ62" i="1"/>
  <c r="AO62" i="1"/>
  <c r="AL62" i="1"/>
  <c r="AJ62" i="1"/>
  <c r="AG62" i="1"/>
  <c r="AE62" i="1"/>
  <c r="AB62" i="1"/>
  <c r="Z62" i="1"/>
  <c r="W62" i="1"/>
  <c r="U62" i="1"/>
  <c r="R62" i="1"/>
  <c r="P62" i="1"/>
  <c r="M62" i="1"/>
  <c r="K62" i="1"/>
  <c r="H62" i="1"/>
  <c r="F62" i="1"/>
  <c r="CO61" i="1"/>
  <c r="CM61" i="1"/>
  <c r="CK61" i="1"/>
  <c r="CN61" i="1" s="1"/>
  <c r="CJ61" i="1"/>
  <c r="CH61" i="1"/>
  <c r="CE61" i="1"/>
  <c r="CC61" i="1"/>
  <c r="BZ61" i="1"/>
  <c r="BX61" i="1"/>
  <c r="BU61" i="1"/>
  <c r="BS61" i="1"/>
  <c r="BP61" i="1"/>
  <c r="BN61" i="1"/>
  <c r="BK61" i="1"/>
  <c r="BI61" i="1"/>
  <c r="BF61" i="1"/>
  <c r="BD61" i="1"/>
  <c r="BA61" i="1"/>
  <c r="AY61" i="1"/>
  <c r="AV61" i="1"/>
  <c r="AT61" i="1"/>
  <c r="AQ61" i="1"/>
  <c r="AO61" i="1"/>
  <c r="AL61" i="1"/>
  <c r="AJ61" i="1"/>
  <c r="AG61" i="1"/>
  <c r="AE61" i="1"/>
  <c r="AB61" i="1"/>
  <c r="Z61" i="1"/>
  <c r="W61" i="1"/>
  <c r="U61" i="1"/>
  <c r="R61" i="1"/>
  <c r="P61" i="1"/>
  <c r="M61" i="1"/>
  <c r="K61" i="1"/>
  <c r="H61" i="1"/>
  <c r="F61" i="1"/>
  <c r="CO60" i="1"/>
  <c r="CP60" i="1" s="1"/>
  <c r="CN60" i="1"/>
  <c r="CM60" i="1"/>
  <c r="CK60" i="1"/>
  <c r="CJ60" i="1"/>
  <c r="CH60" i="1"/>
  <c r="CE60" i="1"/>
  <c r="CC60" i="1"/>
  <c r="BZ60" i="1"/>
  <c r="BX60" i="1"/>
  <c r="BU60" i="1"/>
  <c r="BS60" i="1"/>
  <c r="BP60" i="1"/>
  <c r="BN60" i="1"/>
  <c r="BK60" i="1"/>
  <c r="BI60" i="1"/>
  <c r="BF60" i="1"/>
  <c r="BD60" i="1"/>
  <c r="BA60" i="1"/>
  <c r="AY60" i="1"/>
  <c r="AV60" i="1"/>
  <c r="AT60" i="1"/>
  <c r="AQ60" i="1"/>
  <c r="AO60" i="1"/>
  <c r="AL60" i="1"/>
  <c r="AJ60" i="1"/>
  <c r="AG60" i="1"/>
  <c r="AE60" i="1"/>
  <c r="AB60" i="1"/>
  <c r="Z60" i="1"/>
  <c r="W60" i="1"/>
  <c r="U60" i="1"/>
  <c r="R60" i="1"/>
  <c r="P60" i="1"/>
  <c r="M60" i="1"/>
  <c r="K60" i="1"/>
  <c r="H60" i="1"/>
  <c r="F60" i="1"/>
  <c r="CO59" i="1"/>
  <c r="CM59" i="1"/>
  <c r="CN59" i="1" s="1"/>
  <c r="CK59" i="1"/>
  <c r="CP59" i="1" s="1"/>
  <c r="CE59" i="1"/>
  <c r="CC59" i="1"/>
  <c r="BZ59" i="1"/>
  <c r="BX59" i="1"/>
  <c r="BU59" i="1"/>
  <c r="BS59" i="1"/>
  <c r="BP59" i="1"/>
  <c r="BN59" i="1"/>
  <c r="BK59" i="1"/>
  <c r="BI59" i="1"/>
  <c r="BF59" i="1"/>
  <c r="BD59" i="1"/>
  <c r="BA59" i="1"/>
  <c r="AY59" i="1"/>
  <c r="AV59" i="1"/>
  <c r="AT59" i="1"/>
  <c r="AL59" i="1"/>
  <c r="AJ59" i="1"/>
  <c r="AB59" i="1"/>
  <c r="Z59" i="1"/>
  <c r="W59" i="1"/>
  <c r="U59" i="1"/>
  <c r="R59" i="1"/>
  <c r="P59" i="1"/>
  <c r="M59" i="1"/>
  <c r="K59" i="1"/>
  <c r="H59" i="1"/>
  <c r="F59" i="1"/>
  <c r="CO58" i="1"/>
  <c r="CP58" i="1" s="1"/>
  <c r="CM58" i="1"/>
  <c r="CK58" i="1"/>
  <c r="CJ58" i="1"/>
  <c r="CH58" i="1"/>
  <c r="CE58" i="1"/>
  <c r="CC58" i="1"/>
  <c r="BZ58" i="1"/>
  <c r="BX58" i="1"/>
  <c r="BU58" i="1"/>
  <c r="BS58" i="1"/>
  <c r="BP58" i="1"/>
  <c r="BN58" i="1"/>
  <c r="BK58" i="1"/>
  <c r="BI58" i="1"/>
  <c r="BF58" i="1"/>
  <c r="BD58" i="1"/>
  <c r="BA58" i="1"/>
  <c r="AY58" i="1"/>
  <c r="AV58" i="1"/>
  <c r="AT58" i="1"/>
  <c r="AQ58" i="1"/>
  <c r="AO58" i="1"/>
  <c r="AL58" i="1"/>
  <c r="AJ58" i="1"/>
  <c r="AG58" i="1"/>
  <c r="AE58" i="1"/>
  <c r="AB58" i="1"/>
  <c r="Z58" i="1"/>
  <c r="W58" i="1"/>
  <c r="U58" i="1"/>
  <c r="R58" i="1"/>
  <c r="P58" i="1"/>
  <c r="M58" i="1"/>
  <c r="K58" i="1"/>
  <c r="H58" i="1"/>
  <c r="F58" i="1"/>
  <c r="CI50" i="1"/>
  <c r="CG50" i="1"/>
  <c r="CF50" i="1"/>
  <c r="CJ50" i="1" s="1"/>
  <c r="CD50" i="1"/>
  <c r="CE50" i="1" s="1"/>
  <c r="CB50" i="1"/>
  <c r="CC50" i="1" s="1"/>
  <c r="CA50" i="1"/>
  <c r="BY50" i="1"/>
  <c r="BW50" i="1"/>
  <c r="BV50" i="1"/>
  <c r="BT50" i="1"/>
  <c r="BR50" i="1"/>
  <c r="BS50" i="1" s="1"/>
  <c r="BQ50" i="1"/>
  <c r="BO50" i="1"/>
  <c r="BM50" i="1"/>
  <c r="BL50" i="1"/>
  <c r="BP50" i="1" s="1"/>
  <c r="BJ50" i="1"/>
  <c r="BK50" i="1" s="1"/>
  <c r="BH50" i="1"/>
  <c r="BI50" i="1" s="1"/>
  <c r="BG50" i="1"/>
  <c r="BE50" i="1"/>
  <c r="BC50" i="1"/>
  <c r="BB50" i="1"/>
  <c r="AZ50" i="1"/>
  <c r="AX50" i="1"/>
  <c r="AY50" i="1" s="1"/>
  <c r="AW50" i="1"/>
  <c r="AU50" i="1"/>
  <c r="AS50" i="1"/>
  <c r="AR50" i="1"/>
  <c r="AV50" i="1" s="1"/>
  <c r="AP50" i="1"/>
  <c r="AQ50" i="1" s="1"/>
  <c r="AN50" i="1"/>
  <c r="AO50" i="1" s="1"/>
  <c r="AM50" i="1"/>
  <c r="AK50" i="1"/>
  <c r="AI50" i="1"/>
  <c r="AH50" i="1"/>
  <c r="AF50" i="1"/>
  <c r="AD50" i="1"/>
  <c r="AE50" i="1" s="1"/>
  <c r="AC50" i="1"/>
  <c r="AA50" i="1"/>
  <c r="Y50" i="1"/>
  <c r="X50" i="1"/>
  <c r="X48" i="1" s="1"/>
  <c r="V50" i="1"/>
  <c r="W50" i="1" s="1"/>
  <c r="T50" i="1"/>
  <c r="U50" i="1" s="1"/>
  <c r="S50" i="1"/>
  <c r="Q50" i="1"/>
  <c r="O50" i="1"/>
  <c r="N50" i="1"/>
  <c r="L50" i="1"/>
  <c r="J50" i="1"/>
  <c r="K50" i="1" s="1"/>
  <c r="I50" i="1"/>
  <c r="G50" i="1"/>
  <c r="E50" i="1"/>
  <c r="D50" i="1"/>
  <c r="CK50" i="1" s="1"/>
  <c r="CI49" i="1"/>
  <c r="CG49" i="1"/>
  <c r="CF49" i="1"/>
  <c r="CD49" i="1"/>
  <c r="CB49" i="1"/>
  <c r="CB48" i="1" s="1"/>
  <c r="CC48" i="1" s="1"/>
  <c r="CA49" i="1"/>
  <c r="CA48" i="1" s="1"/>
  <c r="BY49" i="1"/>
  <c r="BW49" i="1"/>
  <c r="BV49" i="1"/>
  <c r="BV48" i="1" s="1"/>
  <c r="BT49" i="1"/>
  <c r="BR49" i="1"/>
  <c r="BQ49" i="1"/>
  <c r="BQ48" i="1" s="1"/>
  <c r="BO49" i="1"/>
  <c r="BM49" i="1"/>
  <c r="BL49" i="1"/>
  <c r="BJ49" i="1"/>
  <c r="BH49" i="1"/>
  <c r="BG49" i="1"/>
  <c r="BE49" i="1"/>
  <c r="BC49" i="1"/>
  <c r="BB49" i="1"/>
  <c r="AZ49" i="1"/>
  <c r="AX49" i="1"/>
  <c r="AW49" i="1"/>
  <c r="BA49" i="1" s="1"/>
  <c r="AU49" i="1"/>
  <c r="AS49" i="1"/>
  <c r="AR49" i="1"/>
  <c r="AP49" i="1"/>
  <c r="AN49" i="1"/>
  <c r="AM49" i="1"/>
  <c r="AK49" i="1"/>
  <c r="AI49" i="1"/>
  <c r="AH49" i="1"/>
  <c r="AF49" i="1"/>
  <c r="AD49" i="1"/>
  <c r="AC49" i="1"/>
  <c r="AA49" i="1"/>
  <c r="Y49" i="1"/>
  <c r="X49" i="1"/>
  <c r="V49" i="1"/>
  <c r="V48" i="1" s="1"/>
  <c r="T49" i="1"/>
  <c r="S49" i="1"/>
  <c r="Q49" i="1"/>
  <c r="O49" i="1"/>
  <c r="N49" i="1"/>
  <c r="L49" i="1"/>
  <c r="J49" i="1"/>
  <c r="CM49" i="1" s="1"/>
  <c r="I49" i="1"/>
  <c r="G49" i="1"/>
  <c r="E49" i="1"/>
  <c r="D49" i="1"/>
  <c r="CD48" i="1"/>
  <c r="CE48" i="1" s="1"/>
  <c r="BT48" i="1"/>
  <c r="BU48" i="1" s="1"/>
  <c r="BR48" i="1"/>
  <c r="BS48" i="1" s="1"/>
  <c r="BM48" i="1"/>
  <c r="BJ48" i="1"/>
  <c r="BH48" i="1"/>
  <c r="BG48" i="1"/>
  <c r="BC48" i="1"/>
  <c r="BB48" i="1"/>
  <c r="AZ48" i="1"/>
  <c r="AW48" i="1"/>
  <c r="BA48" i="1" s="1"/>
  <c r="AS48" i="1"/>
  <c r="AP48" i="1"/>
  <c r="AN48" i="1"/>
  <c r="AM48" i="1"/>
  <c r="AI48" i="1"/>
  <c r="AH48" i="1"/>
  <c r="AF48" i="1"/>
  <c r="Y48" i="1"/>
  <c r="S48" i="1"/>
  <c r="W48" i="1" s="1"/>
  <c r="O48" i="1"/>
  <c r="L48" i="1"/>
  <c r="I48" i="1"/>
  <c r="M48" i="1" s="1"/>
  <c r="E48" i="1"/>
  <c r="CI47" i="1"/>
  <c r="CG47" i="1"/>
  <c r="CF47" i="1"/>
  <c r="CJ47" i="1" s="1"/>
  <c r="CD47" i="1"/>
  <c r="CB47" i="1"/>
  <c r="CA47" i="1"/>
  <c r="BY47" i="1"/>
  <c r="BW47" i="1"/>
  <c r="BV47" i="1"/>
  <c r="BT47" i="1"/>
  <c r="BR47" i="1"/>
  <c r="BQ47" i="1"/>
  <c r="BO47" i="1"/>
  <c r="BM47" i="1"/>
  <c r="BL47" i="1"/>
  <c r="BP47" i="1" s="1"/>
  <c r="BJ47" i="1"/>
  <c r="BK47" i="1" s="1"/>
  <c r="BH47" i="1"/>
  <c r="BG47" i="1"/>
  <c r="BE47" i="1"/>
  <c r="BC47" i="1"/>
  <c r="BB47" i="1"/>
  <c r="AZ47" i="1"/>
  <c r="AX47" i="1"/>
  <c r="AW47" i="1"/>
  <c r="AU47" i="1"/>
  <c r="AS47" i="1"/>
  <c r="AR47" i="1"/>
  <c r="AV47" i="1" s="1"/>
  <c r="AP47" i="1"/>
  <c r="AQ47" i="1" s="1"/>
  <c r="AN47" i="1"/>
  <c r="AM47" i="1"/>
  <c r="AK47" i="1"/>
  <c r="AI47" i="1"/>
  <c r="AH47" i="1"/>
  <c r="AF47" i="1"/>
  <c r="AD47" i="1"/>
  <c r="AC47" i="1"/>
  <c r="AA47" i="1"/>
  <c r="Y47" i="1"/>
  <c r="X47" i="1"/>
  <c r="AB47" i="1" s="1"/>
  <c r="V47" i="1"/>
  <c r="W47" i="1" s="1"/>
  <c r="T47" i="1"/>
  <c r="S47" i="1"/>
  <c r="Q47" i="1"/>
  <c r="O47" i="1"/>
  <c r="N47" i="1"/>
  <c r="L47" i="1"/>
  <c r="J47" i="1"/>
  <c r="I47" i="1"/>
  <c r="G47" i="1"/>
  <c r="E47" i="1"/>
  <c r="D47" i="1"/>
  <c r="CI46" i="1"/>
  <c r="CI45" i="1" s="1"/>
  <c r="CG46" i="1"/>
  <c r="CF46" i="1"/>
  <c r="CD46" i="1"/>
  <c r="CB46" i="1"/>
  <c r="CA46" i="1"/>
  <c r="BY46" i="1"/>
  <c r="BW46" i="1"/>
  <c r="BV46" i="1"/>
  <c r="BV45" i="1" s="1"/>
  <c r="BT46" i="1"/>
  <c r="BR46" i="1"/>
  <c r="BQ46" i="1"/>
  <c r="BO46" i="1"/>
  <c r="BM46" i="1"/>
  <c r="BL46" i="1"/>
  <c r="BL45" i="1" s="1"/>
  <c r="BJ46" i="1"/>
  <c r="BH46" i="1"/>
  <c r="BH45" i="1" s="1"/>
  <c r="BG46" i="1"/>
  <c r="BE46" i="1"/>
  <c r="BC46" i="1"/>
  <c r="BB46" i="1"/>
  <c r="BB45" i="1" s="1"/>
  <c r="BF45" i="1" s="1"/>
  <c r="AZ46" i="1"/>
  <c r="AX46" i="1"/>
  <c r="AW46" i="1"/>
  <c r="AU46" i="1"/>
  <c r="AU45" i="1" s="1"/>
  <c r="AS46" i="1"/>
  <c r="AR46" i="1"/>
  <c r="AR45" i="1" s="1"/>
  <c r="AP46" i="1"/>
  <c r="AN46" i="1"/>
  <c r="AM46" i="1"/>
  <c r="AK46" i="1"/>
  <c r="AI46" i="1"/>
  <c r="AH46" i="1"/>
  <c r="AH45" i="1" s="1"/>
  <c r="AF46" i="1"/>
  <c r="AD46" i="1"/>
  <c r="AC46" i="1"/>
  <c r="AA46" i="1"/>
  <c r="Y46" i="1"/>
  <c r="X46" i="1"/>
  <c r="X45" i="1" s="1"/>
  <c r="V46" i="1"/>
  <c r="T46" i="1"/>
  <c r="T45" i="1" s="1"/>
  <c r="S46" i="1"/>
  <c r="Q46" i="1"/>
  <c r="O46" i="1"/>
  <c r="N46" i="1"/>
  <c r="N45" i="1" s="1"/>
  <c r="R45" i="1" s="1"/>
  <c r="L46" i="1"/>
  <c r="J46" i="1"/>
  <c r="I46" i="1"/>
  <c r="G46" i="1"/>
  <c r="H46" i="1" s="1"/>
  <c r="E46" i="1"/>
  <c r="D46" i="1"/>
  <c r="CF45" i="1"/>
  <c r="CB45" i="1"/>
  <c r="BY45" i="1"/>
  <c r="BT45" i="1"/>
  <c r="BR45" i="1"/>
  <c r="BO45" i="1"/>
  <c r="BJ45" i="1"/>
  <c r="BE45" i="1"/>
  <c r="AZ45" i="1"/>
  <c r="AX45" i="1"/>
  <c r="AN45" i="1"/>
  <c r="AK45" i="1"/>
  <c r="AF45" i="1"/>
  <c r="AD45" i="1"/>
  <c r="AA45" i="1"/>
  <c r="V45" i="1"/>
  <c r="Q45" i="1"/>
  <c r="L45" i="1"/>
  <c r="J45" i="1"/>
  <c r="D45" i="1"/>
  <c r="CI44" i="1"/>
  <c r="CG44" i="1"/>
  <c r="CF44" i="1"/>
  <c r="CD44" i="1"/>
  <c r="CB44" i="1"/>
  <c r="CA44" i="1"/>
  <c r="BY44" i="1"/>
  <c r="BW44" i="1"/>
  <c r="BV44" i="1"/>
  <c r="BT44" i="1"/>
  <c r="BT41" i="1" s="1"/>
  <c r="BR44" i="1"/>
  <c r="BQ44" i="1"/>
  <c r="BO44" i="1"/>
  <c r="BM44" i="1"/>
  <c r="BL44" i="1"/>
  <c r="BL41" i="1" s="1"/>
  <c r="BJ44" i="1"/>
  <c r="BH44" i="1"/>
  <c r="BG44" i="1"/>
  <c r="BE44" i="1"/>
  <c r="BC44" i="1"/>
  <c r="BB44" i="1"/>
  <c r="AZ44" i="1"/>
  <c r="AZ41" i="1" s="1"/>
  <c r="AX44" i="1"/>
  <c r="AW44" i="1"/>
  <c r="AU44" i="1"/>
  <c r="AS44" i="1"/>
  <c r="AR44" i="1"/>
  <c r="AP44" i="1"/>
  <c r="AN44" i="1"/>
  <c r="AM44" i="1"/>
  <c r="AK44" i="1"/>
  <c r="AI44" i="1"/>
  <c r="AH44" i="1"/>
  <c r="AF44" i="1"/>
  <c r="AF41" i="1" s="1"/>
  <c r="AD44" i="1"/>
  <c r="AD41" i="1" s="1"/>
  <c r="AC44" i="1"/>
  <c r="AA44" i="1"/>
  <c r="Y44" i="1"/>
  <c r="X44" i="1"/>
  <c r="V44" i="1"/>
  <c r="T44" i="1"/>
  <c r="S44" i="1"/>
  <c r="Q44" i="1"/>
  <c r="O44" i="1"/>
  <c r="N44" i="1"/>
  <c r="L44" i="1"/>
  <c r="J44" i="1"/>
  <c r="I44" i="1"/>
  <c r="G44" i="1"/>
  <c r="E44" i="1"/>
  <c r="D44" i="1"/>
  <c r="CI43" i="1"/>
  <c r="CG43" i="1"/>
  <c r="CF43" i="1"/>
  <c r="CD43" i="1"/>
  <c r="CD41" i="1" s="1"/>
  <c r="CB43" i="1"/>
  <c r="CA43" i="1"/>
  <c r="BY43" i="1"/>
  <c r="BW43" i="1"/>
  <c r="BV43" i="1"/>
  <c r="BT43" i="1"/>
  <c r="BR43" i="1"/>
  <c r="BQ43" i="1"/>
  <c r="BO43" i="1"/>
  <c r="BM43" i="1"/>
  <c r="BL43" i="1"/>
  <c r="BJ43" i="1"/>
  <c r="BH43" i="1"/>
  <c r="BG43" i="1"/>
  <c r="BE43" i="1"/>
  <c r="BC43" i="1"/>
  <c r="BB43" i="1"/>
  <c r="AZ43" i="1"/>
  <c r="AX43" i="1"/>
  <c r="AW43" i="1"/>
  <c r="AU43" i="1"/>
  <c r="AS43" i="1"/>
  <c r="AR43" i="1"/>
  <c r="AP43" i="1"/>
  <c r="AN43" i="1"/>
  <c r="AM43" i="1"/>
  <c r="AK43" i="1"/>
  <c r="AI43" i="1"/>
  <c r="AH43" i="1"/>
  <c r="AF43" i="1"/>
  <c r="AD43" i="1"/>
  <c r="AC43" i="1"/>
  <c r="AA43" i="1"/>
  <c r="Y43" i="1"/>
  <c r="X43" i="1"/>
  <c r="V43" i="1"/>
  <c r="T43" i="1"/>
  <c r="S43" i="1"/>
  <c r="Q43" i="1"/>
  <c r="O43" i="1"/>
  <c r="N43" i="1"/>
  <c r="L43" i="1"/>
  <c r="J43" i="1"/>
  <c r="I43" i="1"/>
  <c r="G43" i="1"/>
  <c r="E43" i="1"/>
  <c r="D43" i="1"/>
  <c r="CI42" i="1"/>
  <c r="CJ42" i="1" s="1"/>
  <c r="CG42" i="1"/>
  <c r="CH42" i="1" s="1"/>
  <c r="CF42" i="1"/>
  <c r="CD42" i="1"/>
  <c r="CB42" i="1"/>
  <c r="CA42" i="1"/>
  <c r="BY42" i="1"/>
  <c r="BW42" i="1"/>
  <c r="BV42" i="1"/>
  <c r="BV41" i="1" s="1"/>
  <c r="BV40" i="1" s="1"/>
  <c r="BT42" i="1"/>
  <c r="BR42" i="1"/>
  <c r="BQ42" i="1"/>
  <c r="BO42" i="1"/>
  <c r="BP42" i="1" s="1"/>
  <c r="BM42" i="1"/>
  <c r="BN42" i="1" s="1"/>
  <c r="BL42" i="1"/>
  <c r="BJ42" i="1"/>
  <c r="BH42" i="1"/>
  <c r="BH41" i="1" s="1"/>
  <c r="BG42" i="1"/>
  <c r="BE42" i="1"/>
  <c r="BC42" i="1"/>
  <c r="BB42" i="1"/>
  <c r="BB41" i="1" s="1"/>
  <c r="BB40" i="1" s="1"/>
  <c r="AZ42" i="1"/>
  <c r="AX42" i="1"/>
  <c r="AW42" i="1"/>
  <c r="AU42" i="1"/>
  <c r="AV42" i="1" s="1"/>
  <c r="AS42" i="1"/>
  <c r="AT42" i="1" s="1"/>
  <c r="AR42" i="1"/>
  <c r="AP42" i="1"/>
  <c r="AN42" i="1"/>
  <c r="AN41" i="1" s="1"/>
  <c r="AM42" i="1"/>
  <c r="AK42" i="1"/>
  <c r="AI42" i="1"/>
  <c r="AH42" i="1"/>
  <c r="AH41" i="1" s="1"/>
  <c r="AH40" i="1" s="1"/>
  <c r="AF42" i="1"/>
  <c r="AD42" i="1"/>
  <c r="AC42" i="1"/>
  <c r="AA42" i="1"/>
  <c r="AB42" i="1" s="1"/>
  <c r="Y42" i="1"/>
  <c r="Z42" i="1" s="1"/>
  <c r="X42" i="1"/>
  <c r="V42" i="1"/>
  <c r="T42" i="1"/>
  <c r="T41" i="1" s="1"/>
  <c r="S42" i="1"/>
  <c r="Q42" i="1"/>
  <c r="O42" i="1"/>
  <c r="N42" i="1"/>
  <c r="N41" i="1" s="1"/>
  <c r="L42" i="1"/>
  <c r="J42" i="1"/>
  <c r="I42" i="1"/>
  <c r="G42" i="1"/>
  <c r="E42" i="1"/>
  <c r="CB41" i="1"/>
  <c r="AR41" i="1"/>
  <c r="AP41" i="1"/>
  <c r="X41" i="1"/>
  <c r="L41" i="1"/>
  <c r="CI39" i="1"/>
  <c r="CI38" i="1" s="1"/>
  <c r="CG39" i="1"/>
  <c r="CF39" i="1"/>
  <c r="CF38" i="1" s="1"/>
  <c r="CD39" i="1"/>
  <c r="CD38" i="1" s="1"/>
  <c r="CB39" i="1"/>
  <c r="CB38" i="1" s="1"/>
  <c r="CA39" i="1"/>
  <c r="BY39" i="1"/>
  <c r="BY38" i="1" s="1"/>
  <c r="BW39" i="1"/>
  <c r="BW38" i="1" s="1"/>
  <c r="BV39" i="1"/>
  <c r="BV38" i="1" s="1"/>
  <c r="BT39" i="1"/>
  <c r="BR39" i="1"/>
  <c r="BR38" i="1" s="1"/>
  <c r="BQ39" i="1"/>
  <c r="BQ38" i="1" s="1"/>
  <c r="BO39" i="1"/>
  <c r="BO38" i="1" s="1"/>
  <c r="BM39" i="1"/>
  <c r="BM38" i="1" s="1"/>
  <c r="BL39" i="1"/>
  <c r="BL38" i="1" s="1"/>
  <c r="BJ39" i="1"/>
  <c r="BJ38" i="1" s="1"/>
  <c r="BH39" i="1"/>
  <c r="BH38" i="1" s="1"/>
  <c r="BG39" i="1"/>
  <c r="BE39" i="1"/>
  <c r="BE38" i="1" s="1"/>
  <c r="BC39" i="1"/>
  <c r="BB39" i="1"/>
  <c r="BB38" i="1" s="1"/>
  <c r="AZ39" i="1"/>
  <c r="AX39" i="1"/>
  <c r="AX38" i="1" s="1"/>
  <c r="AW39" i="1"/>
  <c r="AW38" i="1" s="1"/>
  <c r="AU39" i="1"/>
  <c r="AU38" i="1" s="1"/>
  <c r="AS39" i="1"/>
  <c r="AS38" i="1" s="1"/>
  <c r="AR39" i="1"/>
  <c r="AR38" i="1" s="1"/>
  <c r="AP39" i="1"/>
  <c r="AP38" i="1" s="1"/>
  <c r="AN39" i="1"/>
  <c r="AN38" i="1" s="1"/>
  <c r="AM39" i="1"/>
  <c r="AK39" i="1"/>
  <c r="AK38" i="1" s="1"/>
  <c r="AI39" i="1"/>
  <c r="AI38" i="1" s="1"/>
  <c r="AH39" i="1"/>
  <c r="AH38" i="1" s="1"/>
  <c r="AF39" i="1"/>
  <c r="AD39" i="1"/>
  <c r="AD38" i="1" s="1"/>
  <c r="AC39" i="1"/>
  <c r="AC38" i="1" s="1"/>
  <c r="AA39" i="1"/>
  <c r="AA38" i="1" s="1"/>
  <c r="Y39" i="1"/>
  <c r="X39" i="1"/>
  <c r="X38" i="1" s="1"/>
  <c r="V39" i="1"/>
  <c r="V38" i="1" s="1"/>
  <c r="T39" i="1"/>
  <c r="T38" i="1" s="1"/>
  <c r="S39" i="1"/>
  <c r="Q39" i="1"/>
  <c r="Q38" i="1" s="1"/>
  <c r="O39" i="1"/>
  <c r="O38" i="1" s="1"/>
  <c r="N39" i="1"/>
  <c r="N38" i="1" s="1"/>
  <c r="L39" i="1"/>
  <c r="L38" i="1" s="1"/>
  <c r="J39" i="1"/>
  <c r="J38" i="1" s="1"/>
  <c r="I39" i="1"/>
  <c r="I38" i="1" s="1"/>
  <c r="G39" i="1"/>
  <c r="E39" i="1"/>
  <c r="D39" i="1"/>
  <c r="CG38" i="1"/>
  <c r="CA38" i="1"/>
  <c r="BT38" i="1"/>
  <c r="BG38" i="1"/>
  <c r="BC38" i="1"/>
  <c r="AZ38" i="1"/>
  <c r="AM38" i="1"/>
  <c r="AF38" i="1"/>
  <c r="Y38" i="1"/>
  <c r="S38" i="1"/>
  <c r="G38" i="1"/>
  <c r="E38" i="1"/>
  <c r="CI37" i="1"/>
  <c r="CG37" i="1"/>
  <c r="CF37" i="1"/>
  <c r="CD37" i="1"/>
  <c r="CB37" i="1"/>
  <c r="CA37" i="1"/>
  <c r="BY37" i="1"/>
  <c r="BW37" i="1"/>
  <c r="BV37" i="1"/>
  <c r="BT37" i="1"/>
  <c r="BR37" i="1"/>
  <c r="BQ37" i="1"/>
  <c r="BO37" i="1"/>
  <c r="BM37" i="1"/>
  <c r="BL37" i="1"/>
  <c r="BJ37" i="1"/>
  <c r="BJ34" i="1" s="1"/>
  <c r="BH37" i="1"/>
  <c r="BG37" i="1"/>
  <c r="BE37" i="1"/>
  <c r="BC37" i="1"/>
  <c r="BB37" i="1"/>
  <c r="BB34" i="1" s="1"/>
  <c r="AZ37" i="1"/>
  <c r="AX37" i="1"/>
  <c r="AW37" i="1"/>
  <c r="AU37" i="1"/>
  <c r="AS37" i="1"/>
  <c r="AR37" i="1"/>
  <c r="AP37" i="1"/>
  <c r="AP34" i="1" s="1"/>
  <c r="AN37" i="1"/>
  <c r="AM37" i="1"/>
  <c r="AK37" i="1"/>
  <c r="AI37" i="1"/>
  <c r="AH37" i="1"/>
  <c r="AF37" i="1"/>
  <c r="AD37" i="1"/>
  <c r="AC37" i="1"/>
  <c r="AA37" i="1"/>
  <c r="Y37" i="1"/>
  <c r="X37" i="1"/>
  <c r="V37" i="1"/>
  <c r="T37" i="1"/>
  <c r="S37" i="1"/>
  <c r="Q37" i="1"/>
  <c r="O37" i="1"/>
  <c r="N37" i="1"/>
  <c r="L37" i="1"/>
  <c r="J37" i="1"/>
  <c r="I37" i="1"/>
  <c r="G37" i="1"/>
  <c r="CO37" i="1" s="1"/>
  <c r="E37" i="1"/>
  <c r="D37" i="1"/>
  <c r="CI36" i="1"/>
  <c r="CG36" i="1"/>
  <c r="CF36" i="1"/>
  <c r="CD36" i="1"/>
  <c r="CB36" i="1"/>
  <c r="CA36" i="1"/>
  <c r="BY36" i="1"/>
  <c r="BW36" i="1"/>
  <c r="BV36" i="1"/>
  <c r="BV34" i="1" s="1"/>
  <c r="BT36" i="1"/>
  <c r="BR36" i="1"/>
  <c r="BQ36" i="1"/>
  <c r="BO36" i="1"/>
  <c r="BM36" i="1"/>
  <c r="BL36" i="1"/>
  <c r="BJ36" i="1"/>
  <c r="BH36" i="1"/>
  <c r="BG36" i="1"/>
  <c r="BE36" i="1"/>
  <c r="BC36" i="1"/>
  <c r="BB36" i="1"/>
  <c r="AZ36" i="1"/>
  <c r="AX36" i="1"/>
  <c r="AW36" i="1"/>
  <c r="AU36" i="1"/>
  <c r="AS36" i="1"/>
  <c r="AR36" i="1"/>
  <c r="AP36" i="1"/>
  <c r="AN36" i="1"/>
  <c r="AN34" i="1" s="1"/>
  <c r="AM36" i="1"/>
  <c r="AK36" i="1"/>
  <c r="AI36" i="1"/>
  <c r="AH36" i="1"/>
  <c r="AH34" i="1" s="1"/>
  <c r="AF36" i="1"/>
  <c r="AD36" i="1"/>
  <c r="AC36" i="1"/>
  <c r="AA36" i="1"/>
  <c r="Y36" i="1"/>
  <c r="X36" i="1"/>
  <c r="V36" i="1"/>
  <c r="T36" i="1"/>
  <c r="S36" i="1"/>
  <c r="Q36" i="1"/>
  <c r="O36" i="1"/>
  <c r="N36" i="1"/>
  <c r="L36" i="1"/>
  <c r="J36" i="1"/>
  <c r="I36" i="1"/>
  <c r="G36" i="1"/>
  <c r="E36" i="1"/>
  <c r="CM36" i="1" s="1"/>
  <c r="D36" i="1"/>
  <c r="CI35" i="1"/>
  <c r="CG35" i="1"/>
  <c r="CF35" i="1"/>
  <c r="CF34" i="1" s="1"/>
  <c r="CD35" i="1"/>
  <c r="CB35" i="1"/>
  <c r="CA35" i="1"/>
  <c r="BY35" i="1"/>
  <c r="BZ35" i="1" s="1"/>
  <c r="BW35" i="1"/>
  <c r="BV35" i="1"/>
  <c r="BT35" i="1"/>
  <c r="BR35" i="1"/>
  <c r="BR34" i="1" s="1"/>
  <c r="BQ35" i="1"/>
  <c r="BO35" i="1"/>
  <c r="BM35" i="1"/>
  <c r="BL35" i="1"/>
  <c r="BL34" i="1" s="1"/>
  <c r="BJ35" i="1"/>
  <c r="BH35" i="1"/>
  <c r="BG35" i="1"/>
  <c r="BE35" i="1"/>
  <c r="BF35" i="1" s="1"/>
  <c r="BC35" i="1"/>
  <c r="BB35" i="1"/>
  <c r="AZ35" i="1"/>
  <c r="AX35" i="1"/>
  <c r="AX34" i="1" s="1"/>
  <c r="AW35" i="1"/>
  <c r="AU35" i="1"/>
  <c r="AS35" i="1"/>
  <c r="AR35" i="1"/>
  <c r="AR34" i="1" s="1"/>
  <c r="AP35" i="1"/>
  <c r="AN35" i="1"/>
  <c r="AM35" i="1"/>
  <c r="AK35" i="1"/>
  <c r="AL35" i="1" s="1"/>
  <c r="AI35" i="1"/>
  <c r="AH35" i="1"/>
  <c r="AF35" i="1"/>
  <c r="AD35" i="1"/>
  <c r="AD34" i="1" s="1"/>
  <c r="AC35" i="1"/>
  <c r="AA35" i="1"/>
  <c r="Y35" i="1"/>
  <c r="X35" i="1"/>
  <c r="X34" i="1" s="1"/>
  <c r="V35" i="1"/>
  <c r="T35" i="1"/>
  <c r="S35" i="1"/>
  <c r="Q35" i="1"/>
  <c r="R35" i="1" s="1"/>
  <c r="O35" i="1"/>
  <c r="N35" i="1"/>
  <c r="L35" i="1"/>
  <c r="J35" i="1"/>
  <c r="J34" i="1" s="1"/>
  <c r="I35" i="1"/>
  <c r="G35" i="1"/>
  <c r="E35" i="1"/>
  <c r="D35" i="1"/>
  <c r="D34" i="1" s="1"/>
  <c r="AZ34" i="1"/>
  <c r="V34" i="1"/>
  <c r="N34" i="1"/>
  <c r="CI33" i="1"/>
  <c r="CG33" i="1"/>
  <c r="CF33" i="1"/>
  <c r="CD33" i="1"/>
  <c r="CB33" i="1"/>
  <c r="CA33" i="1"/>
  <c r="BY33" i="1"/>
  <c r="BW33" i="1"/>
  <c r="BV33" i="1"/>
  <c r="BT33" i="1"/>
  <c r="BR33" i="1"/>
  <c r="BQ33" i="1"/>
  <c r="BO33" i="1"/>
  <c r="BM33" i="1"/>
  <c r="BL33" i="1"/>
  <c r="BJ33" i="1"/>
  <c r="BH33" i="1"/>
  <c r="BG33" i="1"/>
  <c r="BE33" i="1"/>
  <c r="BC33" i="1"/>
  <c r="BB33" i="1"/>
  <c r="AZ33" i="1"/>
  <c r="AX33" i="1"/>
  <c r="AW33" i="1"/>
  <c r="AU33" i="1"/>
  <c r="AS33" i="1"/>
  <c r="AR33" i="1"/>
  <c r="AP33" i="1"/>
  <c r="AN33" i="1"/>
  <c r="AM33" i="1"/>
  <c r="AK33" i="1"/>
  <c r="AI33" i="1"/>
  <c r="AH33" i="1"/>
  <c r="AF33" i="1"/>
  <c r="AD33" i="1"/>
  <c r="AC33" i="1"/>
  <c r="AA33" i="1"/>
  <c r="Y33" i="1"/>
  <c r="X33" i="1"/>
  <c r="V33" i="1"/>
  <c r="T33" i="1"/>
  <c r="S33" i="1"/>
  <c r="W33" i="1" s="1"/>
  <c r="Q33" i="1"/>
  <c r="O33" i="1"/>
  <c r="N33" i="1"/>
  <c r="L33" i="1"/>
  <c r="J33" i="1"/>
  <c r="I33" i="1"/>
  <c r="G33" i="1"/>
  <c r="H33" i="1" s="1"/>
  <c r="E33" i="1"/>
  <c r="F33" i="1" s="1"/>
  <c r="D33" i="1"/>
  <c r="CI32" i="1"/>
  <c r="CG32" i="1"/>
  <c r="CF32" i="1"/>
  <c r="CD32" i="1"/>
  <c r="CB32" i="1"/>
  <c r="CA32" i="1"/>
  <c r="BY32" i="1"/>
  <c r="BW32" i="1"/>
  <c r="BV32" i="1"/>
  <c r="BT32" i="1"/>
  <c r="BR32" i="1"/>
  <c r="BQ32" i="1"/>
  <c r="BO32" i="1"/>
  <c r="BM32" i="1"/>
  <c r="BL32" i="1"/>
  <c r="BJ32" i="1"/>
  <c r="BH32" i="1"/>
  <c r="BG32" i="1"/>
  <c r="BE32" i="1"/>
  <c r="BC32" i="1"/>
  <c r="BB32" i="1"/>
  <c r="AZ32" i="1"/>
  <c r="AX32" i="1"/>
  <c r="AW32" i="1"/>
  <c r="AU32" i="1"/>
  <c r="AS32" i="1"/>
  <c r="AR32" i="1"/>
  <c r="AP32" i="1"/>
  <c r="AN32" i="1"/>
  <c r="AM32" i="1"/>
  <c r="AK32" i="1"/>
  <c r="AI32" i="1"/>
  <c r="AH32" i="1"/>
  <c r="AF32" i="1"/>
  <c r="AD32" i="1"/>
  <c r="AC32" i="1"/>
  <c r="AA32" i="1"/>
  <c r="Y32" i="1"/>
  <c r="X32" i="1"/>
  <c r="V32" i="1"/>
  <c r="T32" i="1"/>
  <c r="S32" i="1"/>
  <c r="Q32" i="1"/>
  <c r="O32" i="1"/>
  <c r="N32" i="1"/>
  <c r="L32" i="1"/>
  <c r="J32" i="1"/>
  <c r="I32" i="1"/>
  <c r="G32" i="1"/>
  <c r="E32" i="1"/>
  <c r="D32" i="1"/>
  <c r="CK32" i="1" s="1"/>
  <c r="CI31" i="1"/>
  <c r="CG31" i="1"/>
  <c r="CF31" i="1"/>
  <c r="CD31" i="1"/>
  <c r="CB31" i="1"/>
  <c r="CA31" i="1"/>
  <c r="BY31" i="1"/>
  <c r="BW31" i="1"/>
  <c r="BV31" i="1"/>
  <c r="BT31" i="1"/>
  <c r="BR31" i="1"/>
  <c r="BQ31" i="1"/>
  <c r="BO31" i="1"/>
  <c r="BM31" i="1"/>
  <c r="BL31" i="1"/>
  <c r="BJ31" i="1"/>
  <c r="BH31" i="1"/>
  <c r="BG31" i="1"/>
  <c r="BE31" i="1"/>
  <c r="BC31" i="1"/>
  <c r="BC27" i="1" s="1"/>
  <c r="BB31" i="1"/>
  <c r="AZ31" i="1"/>
  <c r="AX31" i="1"/>
  <c r="AW31" i="1"/>
  <c r="AU31" i="1"/>
  <c r="AS31" i="1"/>
  <c r="AR31" i="1"/>
  <c r="AP31" i="1"/>
  <c r="AN31" i="1"/>
  <c r="AM31" i="1"/>
  <c r="AK31" i="1"/>
  <c r="AI31" i="1"/>
  <c r="AH31" i="1"/>
  <c r="AF31" i="1"/>
  <c r="AD31" i="1"/>
  <c r="AC31" i="1"/>
  <c r="AA31" i="1"/>
  <c r="Y31" i="1"/>
  <c r="X31" i="1"/>
  <c r="V31" i="1"/>
  <c r="T31" i="1"/>
  <c r="S31" i="1"/>
  <c r="Q31" i="1"/>
  <c r="O31" i="1"/>
  <c r="N31" i="1"/>
  <c r="L31" i="1"/>
  <c r="J31" i="1"/>
  <c r="I31" i="1"/>
  <c r="CK31" i="1" s="1"/>
  <c r="G31" i="1"/>
  <c r="E31" i="1"/>
  <c r="D31" i="1"/>
  <c r="CI30" i="1"/>
  <c r="CG30" i="1"/>
  <c r="CF30" i="1"/>
  <c r="CD30" i="1"/>
  <c r="CE30" i="1" s="1"/>
  <c r="CB30" i="1"/>
  <c r="CC30" i="1" s="1"/>
  <c r="CA30" i="1"/>
  <c r="BY30" i="1"/>
  <c r="BW30" i="1"/>
  <c r="BV30" i="1"/>
  <c r="BZ30" i="1" s="1"/>
  <c r="BT30" i="1"/>
  <c r="BR30" i="1"/>
  <c r="BQ30" i="1"/>
  <c r="BO30" i="1"/>
  <c r="BM30" i="1"/>
  <c r="BL30" i="1"/>
  <c r="BJ30" i="1"/>
  <c r="BK30" i="1" s="1"/>
  <c r="BH30" i="1"/>
  <c r="BI30" i="1" s="1"/>
  <c r="BG30" i="1"/>
  <c r="BE30" i="1"/>
  <c r="BC30" i="1"/>
  <c r="BB30" i="1"/>
  <c r="BF30" i="1" s="1"/>
  <c r="AZ30" i="1"/>
  <c r="AX30" i="1"/>
  <c r="AW30" i="1"/>
  <c r="AU30" i="1"/>
  <c r="AS30" i="1"/>
  <c r="AR30" i="1"/>
  <c r="AP30" i="1"/>
  <c r="AN30" i="1"/>
  <c r="AO30" i="1" s="1"/>
  <c r="AM30" i="1"/>
  <c r="AK30" i="1"/>
  <c r="AI30" i="1"/>
  <c r="AH30" i="1"/>
  <c r="AL30" i="1" s="1"/>
  <c r="AF30" i="1"/>
  <c r="AD30" i="1"/>
  <c r="AC30" i="1"/>
  <c r="AA30" i="1"/>
  <c r="Y30" i="1"/>
  <c r="X30" i="1"/>
  <c r="V30" i="1"/>
  <c r="T30" i="1"/>
  <c r="U30" i="1" s="1"/>
  <c r="S30" i="1"/>
  <c r="Q30" i="1"/>
  <c r="O30" i="1"/>
  <c r="N30" i="1"/>
  <c r="R30" i="1" s="1"/>
  <c r="L30" i="1"/>
  <c r="J30" i="1"/>
  <c r="I30" i="1"/>
  <c r="G30" i="1"/>
  <c r="CO30" i="1" s="1"/>
  <c r="E30" i="1"/>
  <c r="D30" i="1"/>
  <c r="CI29" i="1"/>
  <c r="CG29" i="1"/>
  <c r="CF29" i="1"/>
  <c r="CD29" i="1"/>
  <c r="CB29" i="1"/>
  <c r="CA29" i="1"/>
  <c r="BY29" i="1"/>
  <c r="BW29" i="1"/>
  <c r="BV29" i="1"/>
  <c r="BT29" i="1"/>
  <c r="BR29" i="1"/>
  <c r="BQ29" i="1"/>
  <c r="BO29" i="1"/>
  <c r="BM29" i="1"/>
  <c r="BL29" i="1"/>
  <c r="BJ29" i="1"/>
  <c r="BH29" i="1"/>
  <c r="BG29" i="1"/>
  <c r="BE29" i="1"/>
  <c r="BC29" i="1"/>
  <c r="BB29" i="1"/>
  <c r="AZ29" i="1"/>
  <c r="AX29" i="1"/>
  <c r="AW29" i="1"/>
  <c r="AU29" i="1"/>
  <c r="AS29" i="1"/>
  <c r="AR29" i="1"/>
  <c r="AP29" i="1"/>
  <c r="AN29" i="1"/>
  <c r="AM29" i="1"/>
  <c r="AK29" i="1"/>
  <c r="AI29" i="1"/>
  <c r="AH29" i="1"/>
  <c r="AF29" i="1"/>
  <c r="AD29" i="1"/>
  <c r="AC29" i="1"/>
  <c r="AA29" i="1"/>
  <c r="Y29" i="1"/>
  <c r="X29" i="1"/>
  <c r="V29" i="1"/>
  <c r="T29" i="1"/>
  <c r="S29" i="1"/>
  <c r="Q29" i="1"/>
  <c r="O29" i="1"/>
  <c r="N29" i="1"/>
  <c r="L29" i="1"/>
  <c r="J29" i="1"/>
  <c r="I29" i="1"/>
  <c r="G29" i="1"/>
  <c r="E29" i="1"/>
  <c r="F29" i="1" s="1"/>
  <c r="D29" i="1"/>
  <c r="CI28" i="1"/>
  <c r="CG28" i="1"/>
  <c r="CF28" i="1"/>
  <c r="CF27" i="1" s="1"/>
  <c r="CD28" i="1"/>
  <c r="CB28" i="1"/>
  <c r="CA28" i="1"/>
  <c r="BY28" i="1"/>
  <c r="BY27" i="1" s="1"/>
  <c r="BW28" i="1"/>
  <c r="BV28" i="1"/>
  <c r="BT28" i="1"/>
  <c r="BR28" i="1"/>
  <c r="BQ28" i="1"/>
  <c r="BO28" i="1"/>
  <c r="BM28" i="1"/>
  <c r="BL28" i="1"/>
  <c r="BJ28" i="1"/>
  <c r="BH28" i="1"/>
  <c r="BG28" i="1"/>
  <c r="BE28" i="1"/>
  <c r="BE27" i="1" s="1"/>
  <c r="BC28" i="1"/>
  <c r="BB28" i="1"/>
  <c r="AZ28" i="1"/>
  <c r="AX28" i="1"/>
  <c r="AX27" i="1" s="1"/>
  <c r="AW28" i="1"/>
  <c r="AU28" i="1"/>
  <c r="AS28" i="1"/>
  <c r="AR28" i="1"/>
  <c r="AP28" i="1"/>
  <c r="AN28" i="1"/>
  <c r="AM28" i="1"/>
  <c r="AK28" i="1"/>
  <c r="AK27" i="1" s="1"/>
  <c r="AI28" i="1"/>
  <c r="AH28" i="1"/>
  <c r="AF28" i="1"/>
  <c r="AD28" i="1"/>
  <c r="AD27" i="1" s="1"/>
  <c r="AC28" i="1"/>
  <c r="AA28" i="1"/>
  <c r="Y28" i="1"/>
  <c r="X28" i="1"/>
  <c r="X27" i="1" s="1"/>
  <c r="V28" i="1"/>
  <c r="T28" i="1"/>
  <c r="S28" i="1"/>
  <c r="Q28" i="1"/>
  <c r="O28" i="1"/>
  <c r="N28" i="1"/>
  <c r="L28" i="1"/>
  <c r="J28" i="1"/>
  <c r="I28" i="1"/>
  <c r="G28" i="1"/>
  <c r="E28" i="1"/>
  <c r="D28" i="1"/>
  <c r="CD27" i="1"/>
  <c r="CB27" i="1"/>
  <c r="BR27" i="1"/>
  <c r="BL27" i="1"/>
  <c r="BJ27" i="1"/>
  <c r="BB27" i="1"/>
  <c r="BF27" i="1" s="1"/>
  <c r="AU27" i="1"/>
  <c r="AR27" i="1"/>
  <c r="AV27" i="1" s="1"/>
  <c r="AI27" i="1"/>
  <c r="AC27" i="1"/>
  <c r="AA27" i="1"/>
  <c r="Q27" i="1"/>
  <c r="J27" i="1"/>
  <c r="I27" i="1"/>
  <c r="CI26" i="1"/>
  <c r="CG26" i="1"/>
  <c r="CH26" i="1" s="1"/>
  <c r="CF26" i="1"/>
  <c r="CD26" i="1"/>
  <c r="CD25" i="1" s="1"/>
  <c r="CB26" i="1"/>
  <c r="CB25" i="1" s="1"/>
  <c r="CA26" i="1"/>
  <c r="BY26" i="1"/>
  <c r="BW26" i="1"/>
  <c r="BV26" i="1"/>
  <c r="BT26" i="1"/>
  <c r="BT25" i="1" s="1"/>
  <c r="BR26" i="1"/>
  <c r="BQ26" i="1"/>
  <c r="BO26" i="1"/>
  <c r="BP26" i="1" s="1"/>
  <c r="BM26" i="1"/>
  <c r="BN26" i="1" s="1"/>
  <c r="BL26" i="1"/>
  <c r="BJ26" i="1"/>
  <c r="BJ25" i="1" s="1"/>
  <c r="BH26" i="1"/>
  <c r="BH25" i="1" s="1"/>
  <c r="BG26" i="1"/>
  <c r="BK26" i="1" s="1"/>
  <c r="BE26" i="1"/>
  <c r="BC26" i="1"/>
  <c r="BB26" i="1"/>
  <c r="BB25" i="1" s="1"/>
  <c r="AZ26" i="1"/>
  <c r="AZ25" i="1" s="1"/>
  <c r="AX26" i="1"/>
  <c r="AW26" i="1"/>
  <c r="AU26" i="1"/>
  <c r="AV26" i="1" s="1"/>
  <c r="AS26" i="1"/>
  <c r="AR26" i="1"/>
  <c r="AP26" i="1"/>
  <c r="AP25" i="1" s="1"/>
  <c r="AN26" i="1"/>
  <c r="AM26" i="1"/>
  <c r="AQ26" i="1" s="1"/>
  <c r="AK26" i="1"/>
  <c r="AI26" i="1"/>
  <c r="AH26" i="1"/>
  <c r="AH25" i="1" s="1"/>
  <c r="AL25" i="1" s="1"/>
  <c r="AF26" i="1"/>
  <c r="AD26" i="1"/>
  <c r="AC26" i="1"/>
  <c r="AA26" i="1"/>
  <c r="Y26" i="1"/>
  <c r="X26" i="1"/>
  <c r="V26" i="1"/>
  <c r="V25" i="1" s="1"/>
  <c r="T26" i="1"/>
  <c r="S26" i="1"/>
  <c r="Q26" i="1"/>
  <c r="O26" i="1"/>
  <c r="N26" i="1"/>
  <c r="L26" i="1"/>
  <c r="M26" i="1" s="1"/>
  <c r="J26" i="1"/>
  <c r="I26" i="1"/>
  <c r="I25" i="1" s="1"/>
  <c r="G26" i="1"/>
  <c r="E26" i="1"/>
  <c r="CM26" i="1" s="1"/>
  <c r="D26" i="1"/>
  <c r="CG25" i="1"/>
  <c r="CH25" i="1" s="1"/>
  <c r="CF25" i="1"/>
  <c r="BY25" i="1"/>
  <c r="BV25" i="1"/>
  <c r="BZ25" i="1" s="1"/>
  <c r="BR25" i="1"/>
  <c r="BO25" i="1"/>
  <c r="BM25" i="1"/>
  <c r="BL25" i="1"/>
  <c r="BG25" i="1"/>
  <c r="BE25" i="1"/>
  <c r="AX25" i="1"/>
  <c r="AU25" i="1"/>
  <c r="AR25" i="1"/>
  <c r="AN25" i="1"/>
  <c r="AM25" i="1"/>
  <c r="AK25" i="1"/>
  <c r="AF25" i="1"/>
  <c r="AD25" i="1"/>
  <c r="X25" i="1"/>
  <c r="T25" i="1"/>
  <c r="Q25" i="1"/>
  <c r="N25" i="1"/>
  <c r="R25" i="1" s="1"/>
  <c r="L25" i="1"/>
  <c r="M25" i="1" s="1"/>
  <c r="J25" i="1"/>
  <c r="E25" i="1"/>
  <c r="D25" i="1"/>
  <c r="CI24" i="1"/>
  <c r="CG24" i="1"/>
  <c r="CF24" i="1"/>
  <c r="CD24" i="1"/>
  <c r="CB24" i="1"/>
  <c r="CA24" i="1"/>
  <c r="BY24" i="1"/>
  <c r="BW24" i="1"/>
  <c r="BV24" i="1"/>
  <c r="BT24" i="1"/>
  <c r="BR24" i="1"/>
  <c r="BR20" i="1" s="1"/>
  <c r="BQ24" i="1"/>
  <c r="BO24" i="1"/>
  <c r="BM24" i="1"/>
  <c r="BL24" i="1"/>
  <c r="BL20" i="1" s="1"/>
  <c r="BL19" i="1" s="1"/>
  <c r="BJ24" i="1"/>
  <c r="BH24" i="1"/>
  <c r="BG24" i="1"/>
  <c r="BE24" i="1"/>
  <c r="BC24" i="1"/>
  <c r="BB24" i="1"/>
  <c r="AZ24" i="1"/>
  <c r="AX24" i="1"/>
  <c r="AW24" i="1"/>
  <c r="AU24" i="1"/>
  <c r="AS24" i="1"/>
  <c r="AR24" i="1"/>
  <c r="AR20" i="1" s="1"/>
  <c r="AR19" i="1" s="1"/>
  <c r="AP24" i="1"/>
  <c r="AN24" i="1"/>
  <c r="AM24" i="1"/>
  <c r="AK24" i="1"/>
  <c r="AI24" i="1"/>
  <c r="AH24" i="1"/>
  <c r="AF24" i="1"/>
  <c r="AD24" i="1"/>
  <c r="AC24" i="1"/>
  <c r="AA24" i="1"/>
  <c r="Y24" i="1"/>
  <c r="X24" i="1"/>
  <c r="V24" i="1"/>
  <c r="T24" i="1"/>
  <c r="S24" i="1"/>
  <c r="Q24" i="1"/>
  <c r="Q20" i="1" s="1"/>
  <c r="O24" i="1"/>
  <c r="N24" i="1"/>
  <c r="L24" i="1"/>
  <c r="J24" i="1"/>
  <c r="J20" i="1" s="1"/>
  <c r="J19" i="1" s="1"/>
  <c r="I24" i="1"/>
  <c r="G24" i="1"/>
  <c r="E24" i="1"/>
  <c r="D24" i="1"/>
  <c r="CK24" i="1" s="1"/>
  <c r="CI23" i="1"/>
  <c r="CG23" i="1"/>
  <c r="CF23" i="1"/>
  <c r="CD23" i="1"/>
  <c r="CE23" i="1" s="1"/>
  <c r="CB23" i="1"/>
  <c r="CC23" i="1" s="1"/>
  <c r="CA23" i="1"/>
  <c r="BY23" i="1"/>
  <c r="BW23" i="1"/>
  <c r="BW20" i="1" s="1"/>
  <c r="BV23" i="1"/>
  <c r="BZ23" i="1" s="1"/>
  <c r="BT23" i="1"/>
  <c r="BR23" i="1"/>
  <c r="BQ23" i="1"/>
  <c r="BO23" i="1"/>
  <c r="BM23" i="1"/>
  <c r="BL23" i="1"/>
  <c r="BJ23" i="1"/>
  <c r="BK23" i="1" s="1"/>
  <c r="BH23" i="1"/>
  <c r="BI23" i="1" s="1"/>
  <c r="BG23" i="1"/>
  <c r="BE23" i="1"/>
  <c r="BC23" i="1"/>
  <c r="BB23" i="1"/>
  <c r="BF23" i="1" s="1"/>
  <c r="AZ23" i="1"/>
  <c r="AX23" i="1"/>
  <c r="AW23" i="1"/>
  <c r="AW20" i="1" s="1"/>
  <c r="AU23" i="1"/>
  <c r="AS23" i="1"/>
  <c r="AR23" i="1"/>
  <c r="AP23" i="1"/>
  <c r="AQ23" i="1" s="1"/>
  <c r="AN23" i="1"/>
  <c r="AO23" i="1" s="1"/>
  <c r="AM23" i="1"/>
  <c r="AK23" i="1"/>
  <c r="AI23" i="1"/>
  <c r="AI20" i="1" s="1"/>
  <c r="AH23" i="1"/>
  <c r="AL23" i="1" s="1"/>
  <c r="AF23" i="1"/>
  <c r="AD23" i="1"/>
  <c r="AC23" i="1"/>
  <c r="AC20" i="1" s="1"/>
  <c r="AA23" i="1"/>
  <c r="Y23" i="1"/>
  <c r="X23" i="1"/>
  <c r="V23" i="1"/>
  <c r="T23" i="1"/>
  <c r="U23" i="1" s="1"/>
  <c r="S23" i="1"/>
  <c r="Q23" i="1"/>
  <c r="O23" i="1"/>
  <c r="N23" i="1"/>
  <c r="R23" i="1" s="1"/>
  <c r="L23" i="1"/>
  <c r="J23" i="1"/>
  <c r="I23" i="1"/>
  <c r="I20" i="1" s="1"/>
  <c r="G23" i="1"/>
  <c r="E23" i="1"/>
  <c r="D23" i="1"/>
  <c r="CI22" i="1"/>
  <c r="CJ22" i="1" s="1"/>
  <c r="CG22" i="1"/>
  <c r="CH22" i="1" s="1"/>
  <c r="CF22" i="1"/>
  <c r="CD22" i="1"/>
  <c r="CB22" i="1"/>
  <c r="CA22" i="1"/>
  <c r="CE22" i="1" s="1"/>
  <c r="BY22" i="1"/>
  <c r="BW22" i="1"/>
  <c r="BV22" i="1"/>
  <c r="BT22" i="1"/>
  <c r="BR22" i="1"/>
  <c r="BQ22" i="1"/>
  <c r="BO22" i="1"/>
  <c r="BP22" i="1" s="1"/>
  <c r="BM22" i="1"/>
  <c r="BN22" i="1" s="1"/>
  <c r="BL22" i="1"/>
  <c r="BJ22" i="1"/>
  <c r="BH22" i="1"/>
  <c r="BG22" i="1"/>
  <c r="BK22" i="1" s="1"/>
  <c r="BE22" i="1"/>
  <c r="BC22" i="1"/>
  <c r="BB22" i="1"/>
  <c r="AZ22" i="1"/>
  <c r="AX22" i="1"/>
  <c r="AW22" i="1"/>
  <c r="AU22" i="1"/>
  <c r="AV22" i="1" s="1"/>
  <c r="AS22" i="1"/>
  <c r="AT22" i="1" s="1"/>
  <c r="AR22" i="1"/>
  <c r="AP22" i="1"/>
  <c r="AN22" i="1"/>
  <c r="AM22" i="1"/>
  <c r="AQ22" i="1" s="1"/>
  <c r="AK22" i="1"/>
  <c r="AI22" i="1"/>
  <c r="AH22" i="1"/>
  <c r="AF22" i="1"/>
  <c r="AD22" i="1"/>
  <c r="AC22" i="1"/>
  <c r="AA22" i="1"/>
  <c r="AB22" i="1" s="1"/>
  <c r="Y22" i="1"/>
  <c r="Z22" i="1" s="1"/>
  <c r="X22" i="1"/>
  <c r="V22" i="1"/>
  <c r="T22" i="1"/>
  <c r="S22" i="1"/>
  <c r="W22" i="1" s="1"/>
  <c r="Q22" i="1"/>
  <c r="O22" i="1"/>
  <c r="N22" i="1"/>
  <c r="L22" i="1"/>
  <c r="J22" i="1"/>
  <c r="I22" i="1"/>
  <c r="G22" i="1"/>
  <c r="CO22" i="1" s="1"/>
  <c r="E22" i="1"/>
  <c r="D22" i="1"/>
  <c r="CI21" i="1"/>
  <c r="CG21" i="1"/>
  <c r="CG20" i="1" s="1"/>
  <c r="CF21" i="1"/>
  <c r="CD21" i="1"/>
  <c r="CB21" i="1"/>
  <c r="CA21" i="1"/>
  <c r="CA20" i="1" s="1"/>
  <c r="BY21" i="1"/>
  <c r="BW21" i="1"/>
  <c r="BV21" i="1"/>
  <c r="BT21" i="1"/>
  <c r="BU21" i="1" s="1"/>
  <c r="BR21" i="1"/>
  <c r="BS21" i="1" s="1"/>
  <c r="BQ21" i="1"/>
  <c r="BO21" i="1"/>
  <c r="BM21" i="1"/>
  <c r="BM20" i="1" s="1"/>
  <c r="BL21" i="1"/>
  <c r="BP21" i="1" s="1"/>
  <c r="BJ21" i="1"/>
  <c r="BH21" i="1"/>
  <c r="BG21" i="1"/>
  <c r="BG20" i="1" s="1"/>
  <c r="BE21" i="1"/>
  <c r="BC21" i="1"/>
  <c r="BB21" i="1"/>
  <c r="AZ21" i="1"/>
  <c r="BA21" i="1" s="1"/>
  <c r="AX21" i="1"/>
  <c r="AW21" i="1"/>
  <c r="AU21" i="1"/>
  <c r="AS21" i="1"/>
  <c r="AS20" i="1" s="1"/>
  <c r="AT20" i="1" s="1"/>
  <c r="AR21" i="1"/>
  <c r="AV21" i="1" s="1"/>
  <c r="AP21" i="1"/>
  <c r="AN21" i="1"/>
  <c r="AM21" i="1"/>
  <c r="AM20" i="1" s="1"/>
  <c r="AK21" i="1"/>
  <c r="AI21" i="1"/>
  <c r="AH21" i="1"/>
  <c r="AF21" i="1"/>
  <c r="AD21" i="1"/>
  <c r="AC21" i="1"/>
  <c r="AA21" i="1"/>
  <c r="Y21" i="1"/>
  <c r="Y20" i="1" s="1"/>
  <c r="X21" i="1"/>
  <c r="V21" i="1"/>
  <c r="T21" i="1"/>
  <c r="S21" i="1"/>
  <c r="Q21" i="1"/>
  <c r="O21" i="1"/>
  <c r="N21" i="1"/>
  <c r="L21" i="1"/>
  <c r="J21" i="1"/>
  <c r="K21" i="1" s="1"/>
  <c r="I21" i="1"/>
  <c r="G21" i="1"/>
  <c r="E21" i="1"/>
  <c r="D21" i="1"/>
  <c r="BT20" i="1"/>
  <c r="BC20" i="1"/>
  <c r="AK20" i="1"/>
  <c r="S20" i="1"/>
  <c r="CI11" i="1"/>
  <c r="CJ11" i="1" s="1"/>
  <c r="CG11" i="1"/>
  <c r="CF11" i="1"/>
  <c r="CD11" i="1"/>
  <c r="CB11" i="1"/>
  <c r="CA11" i="1"/>
  <c r="BY11" i="1"/>
  <c r="BW11" i="1"/>
  <c r="BV11" i="1"/>
  <c r="BT11" i="1"/>
  <c r="BR11" i="1"/>
  <c r="BQ11" i="1"/>
  <c r="BU11" i="1" s="1"/>
  <c r="BO11" i="1"/>
  <c r="BP11" i="1" s="1"/>
  <c r="BM11" i="1"/>
  <c r="BL11" i="1"/>
  <c r="BJ11" i="1"/>
  <c r="BH11" i="1"/>
  <c r="BG11" i="1"/>
  <c r="BE11" i="1"/>
  <c r="BC11" i="1"/>
  <c r="BB11" i="1"/>
  <c r="AZ11" i="1"/>
  <c r="AX11" i="1"/>
  <c r="AW11" i="1"/>
  <c r="BA11" i="1" s="1"/>
  <c r="AU11" i="1"/>
  <c r="AV11" i="1" s="1"/>
  <c r="AS11" i="1"/>
  <c r="AR11" i="1"/>
  <c r="AP11" i="1"/>
  <c r="AN11" i="1"/>
  <c r="AM11" i="1"/>
  <c r="AK11" i="1"/>
  <c r="AI11" i="1"/>
  <c r="AH11" i="1"/>
  <c r="AF11" i="1"/>
  <c r="AD11" i="1"/>
  <c r="AC11" i="1"/>
  <c r="AG11" i="1" s="1"/>
  <c r="AA11" i="1"/>
  <c r="AB11" i="1" s="1"/>
  <c r="Y11" i="1"/>
  <c r="X11" i="1"/>
  <c r="V11" i="1"/>
  <c r="T11" i="1"/>
  <c r="S11" i="1"/>
  <c r="Q11" i="1"/>
  <c r="O11" i="1"/>
  <c r="N11" i="1"/>
  <c r="L11" i="1"/>
  <c r="J11" i="1"/>
  <c r="I11" i="1"/>
  <c r="M11" i="1" s="1"/>
  <c r="G11" i="1"/>
  <c r="H11" i="1" s="1"/>
  <c r="E11" i="1"/>
  <c r="D11" i="1"/>
  <c r="CO10" i="1"/>
  <c r="CP10" i="1" s="1"/>
  <c r="CK10" i="1"/>
  <c r="CI10" i="1"/>
  <c r="CG10" i="1"/>
  <c r="CF10" i="1"/>
  <c r="CD10" i="1"/>
  <c r="CB10" i="1"/>
  <c r="CA10" i="1"/>
  <c r="BY10" i="1"/>
  <c r="BW10" i="1"/>
  <c r="BV10" i="1"/>
  <c r="BT10" i="1"/>
  <c r="BR10" i="1"/>
  <c r="BQ10" i="1"/>
  <c r="BO10" i="1"/>
  <c r="BM10" i="1"/>
  <c r="BL10" i="1"/>
  <c r="BJ10" i="1"/>
  <c r="BH10" i="1"/>
  <c r="BG10" i="1"/>
  <c r="BE10" i="1"/>
  <c r="BC10" i="1"/>
  <c r="BB10" i="1"/>
  <c r="AZ10" i="1"/>
  <c r="AX10" i="1"/>
  <c r="AW10" i="1"/>
  <c r="AU10" i="1"/>
  <c r="AS10" i="1"/>
  <c r="AR10" i="1"/>
  <c r="AP10" i="1"/>
  <c r="AN10" i="1"/>
  <c r="AM10" i="1"/>
  <c r="AK10" i="1"/>
  <c r="AI10" i="1"/>
  <c r="AH10" i="1"/>
  <c r="AF10" i="1"/>
  <c r="AD10" i="1"/>
  <c r="AC10" i="1"/>
  <c r="AA10" i="1"/>
  <c r="Y10" i="1"/>
  <c r="X10" i="1"/>
  <c r="V10" i="1"/>
  <c r="T10" i="1"/>
  <c r="S10" i="1"/>
  <c r="Q10" i="1"/>
  <c r="O10" i="1"/>
  <c r="N10" i="1"/>
  <c r="L10" i="1"/>
  <c r="J10" i="1"/>
  <c r="I10" i="1"/>
  <c r="G10" i="1"/>
  <c r="E10" i="1"/>
  <c r="D10" i="1"/>
  <c r="CM9" i="1"/>
  <c r="CI9" i="1"/>
  <c r="CG9" i="1"/>
  <c r="CG12" i="1" s="1"/>
  <c r="CF9" i="1"/>
  <c r="CD9" i="1"/>
  <c r="CB9" i="1"/>
  <c r="CA9" i="1"/>
  <c r="CA12" i="1" s="1"/>
  <c r="BY9" i="1"/>
  <c r="BY12" i="1" s="1"/>
  <c r="BW9" i="1"/>
  <c r="BV9" i="1"/>
  <c r="BT9" i="1"/>
  <c r="BT12" i="1" s="1"/>
  <c r="BR9" i="1"/>
  <c r="BQ9" i="1"/>
  <c r="BU9" i="1" s="1"/>
  <c r="BO9" i="1"/>
  <c r="BM9" i="1"/>
  <c r="BM12" i="1" s="1"/>
  <c r="BL9" i="1"/>
  <c r="BJ9" i="1"/>
  <c r="BH9" i="1"/>
  <c r="BG9" i="1"/>
  <c r="BG12" i="1" s="1"/>
  <c r="BE9" i="1"/>
  <c r="BE12" i="1" s="1"/>
  <c r="BC9" i="1"/>
  <c r="BB9" i="1"/>
  <c r="AZ9" i="1"/>
  <c r="AZ12" i="1" s="1"/>
  <c r="AX9" i="1"/>
  <c r="AW9" i="1"/>
  <c r="BA9" i="1" s="1"/>
  <c r="AU9" i="1"/>
  <c r="AS9" i="1"/>
  <c r="AS12" i="1" s="1"/>
  <c r="AR9" i="1"/>
  <c r="AP9" i="1"/>
  <c r="AN9" i="1"/>
  <c r="AM9" i="1"/>
  <c r="AK9" i="1"/>
  <c r="AK12" i="1" s="1"/>
  <c r="AI9" i="1"/>
  <c r="AH9" i="1"/>
  <c r="AF9" i="1"/>
  <c r="AF12" i="1" s="1"/>
  <c r="AD9" i="1"/>
  <c r="AD12" i="1" s="1"/>
  <c r="AC9" i="1"/>
  <c r="AG9" i="1" s="1"/>
  <c r="AA9" i="1"/>
  <c r="Y9" i="1"/>
  <c r="Y12" i="1" s="1"/>
  <c r="X9" i="1"/>
  <c r="X12" i="1" s="1"/>
  <c r="V9" i="1"/>
  <c r="T9" i="1"/>
  <c r="S9" i="1"/>
  <c r="Q9" i="1"/>
  <c r="Q12" i="1" s="1"/>
  <c r="O9" i="1"/>
  <c r="N9" i="1"/>
  <c r="L9" i="1"/>
  <c r="L12" i="1" s="1"/>
  <c r="J9" i="1"/>
  <c r="J12" i="1" s="1"/>
  <c r="I9" i="1"/>
  <c r="M9" i="1" s="1"/>
  <c r="G9" i="1"/>
  <c r="E9" i="1"/>
  <c r="E12" i="1" s="1"/>
  <c r="D9" i="1"/>
  <c r="D12" i="1" s="1"/>
  <c r="BR19" i="1" l="1"/>
  <c r="AL20" i="1"/>
  <c r="CM21" i="1"/>
  <c r="E20" i="1"/>
  <c r="W23" i="1"/>
  <c r="V20" i="1"/>
  <c r="V19" i="1" s="1"/>
  <c r="U25" i="1"/>
  <c r="L34" i="1"/>
  <c r="AM34" i="1"/>
  <c r="CH35" i="1"/>
  <c r="CM12" i="1"/>
  <c r="CM13" i="1" s="1"/>
  <c r="AG21" i="1"/>
  <c r="AF20" i="1"/>
  <c r="AF19" i="1" s="1"/>
  <c r="BN20" i="1"/>
  <c r="K34" i="1"/>
  <c r="AP20" i="1"/>
  <c r="S34" i="1"/>
  <c r="AF34" i="1"/>
  <c r="BG34" i="1"/>
  <c r="BG19" i="1" s="1"/>
  <c r="BT34" i="1"/>
  <c r="CO36" i="1"/>
  <c r="N40" i="1"/>
  <c r="U41" i="1"/>
  <c r="AE41" i="1"/>
  <c r="BL40" i="1"/>
  <c r="P48" i="1"/>
  <c r="D152" i="1"/>
  <c r="D153" i="1" s="1"/>
  <c r="F81" i="1"/>
  <c r="M21" i="1"/>
  <c r="L20" i="1"/>
  <c r="BA20" i="1"/>
  <c r="CC41" i="1"/>
  <c r="BJ20" i="1"/>
  <c r="BJ19" i="1" s="1"/>
  <c r="W34" i="1"/>
  <c r="F35" i="1"/>
  <c r="Z35" i="1"/>
  <c r="AT35" i="1"/>
  <c r="BN35" i="1"/>
  <c r="CA34" i="1"/>
  <c r="CA19" i="1" s="1"/>
  <c r="CA51" i="1" s="1"/>
  <c r="CA52" i="1" s="1"/>
  <c r="CB34" i="1"/>
  <c r="AQ34" i="1"/>
  <c r="P11" i="1"/>
  <c r="AJ11" i="1"/>
  <c r="BD11" i="1"/>
  <c r="BX11" i="1"/>
  <c r="CD20" i="1"/>
  <c r="CD19" i="1" s="1"/>
  <c r="CE19" i="1" s="1"/>
  <c r="AB25" i="1"/>
  <c r="CN26" i="1"/>
  <c r="W26" i="1"/>
  <c r="S25" i="1"/>
  <c r="W25" i="1" s="1"/>
  <c r="Z26" i="1"/>
  <c r="Y25" i="1"/>
  <c r="CM25" i="1" s="1"/>
  <c r="AT26" i="1"/>
  <c r="AS25" i="1"/>
  <c r="CE26" i="1"/>
  <c r="CA25" i="1"/>
  <c r="CK28" i="1"/>
  <c r="D27" i="1"/>
  <c r="H27" i="1" s="1"/>
  <c r="AB27" i="1"/>
  <c r="CD34" i="1"/>
  <c r="O12" i="1"/>
  <c r="P12" i="1" s="1"/>
  <c r="V12" i="1"/>
  <c r="AI12" i="1"/>
  <c r="AP12" i="1"/>
  <c r="BC12" i="1"/>
  <c r="BJ12" i="1"/>
  <c r="BW12" i="1"/>
  <c r="CD12" i="1"/>
  <c r="CK9" i="1"/>
  <c r="AZ20" i="1"/>
  <c r="AZ19" i="1" s="1"/>
  <c r="H21" i="1"/>
  <c r="D20" i="1"/>
  <c r="AB21" i="1"/>
  <c r="X20" i="1"/>
  <c r="X19" i="1" s="1"/>
  <c r="AE21" i="1"/>
  <c r="AD20" i="1"/>
  <c r="AD19" i="1" s="1"/>
  <c r="AY21" i="1"/>
  <c r="AX20" i="1"/>
  <c r="AX19" i="1" s="1"/>
  <c r="BE20" i="1"/>
  <c r="BY20" i="1"/>
  <c r="BZ20" i="1" s="1"/>
  <c r="CJ21" i="1"/>
  <c r="CF20" i="1"/>
  <c r="CF19" i="1" s="1"/>
  <c r="CM22" i="1"/>
  <c r="CO23" i="1"/>
  <c r="AO25" i="1"/>
  <c r="CO26" i="1"/>
  <c r="G25" i="1"/>
  <c r="CO25" i="1" s="1"/>
  <c r="AB26" i="1"/>
  <c r="AA25" i="1"/>
  <c r="BF25" i="1"/>
  <c r="BI25" i="1"/>
  <c r="CC25" i="1"/>
  <c r="CJ26" i="1"/>
  <c r="CI25" i="1"/>
  <c r="CJ25" i="1" s="1"/>
  <c r="T27" i="1"/>
  <c r="U27" i="1" s="1"/>
  <c r="BV27" i="1"/>
  <c r="BZ27" i="1" s="1"/>
  <c r="CM28" i="1"/>
  <c r="E27" i="1"/>
  <c r="L27" i="1"/>
  <c r="S27" i="1"/>
  <c r="Y27" i="1"/>
  <c r="AF27" i="1"/>
  <c r="AM27" i="1"/>
  <c r="AS27" i="1"/>
  <c r="AZ27" i="1"/>
  <c r="BG27" i="1"/>
  <c r="BK27" i="1" s="1"/>
  <c r="BM27" i="1"/>
  <c r="BN27" i="1" s="1"/>
  <c r="BT27" i="1"/>
  <c r="BU27" i="1" s="1"/>
  <c r="CA27" i="1"/>
  <c r="CE27" i="1" s="1"/>
  <c r="CG27" i="1"/>
  <c r="CH27" i="1" s="1"/>
  <c r="H29" i="1"/>
  <c r="G27" i="1"/>
  <c r="N27" i="1"/>
  <c r="R27" i="1" s="1"/>
  <c r="AH27" i="1"/>
  <c r="AL27" i="1" s="1"/>
  <c r="AN27" i="1"/>
  <c r="AO27" i="1" s="1"/>
  <c r="BH27" i="1"/>
  <c r="BO27" i="1"/>
  <c r="BP27" i="1" s="1"/>
  <c r="CI27" i="1"/>
  <c r="CJ27" i="1" s="1"/>
  <c r="O27" i="1"/>
  <c r="P27" i="1" s="1"/>
  <c r="W30" i="1"/>
  <c r="V27" i="1"/>
  <c r="AQ30" i="1"/>
  <c r="AP27" i="1"/>
  <c r="AQ27" i="1" s="1"/>
  <c r="AW27" i="1"/>
  <c r="BQ27" i="1"/>
  <c r="BS27" i="1" s="1"/>
  <c r="BW27" i="1"/>
  <c r="BX27" i="1" s="1"/>
  <c r="CM32" i="1"/>
  <c r="CN32" i="1" s="1"/>
  <c r="BR41" i="1"/>
  <c r="CF41" i="1"/>
  <c r="AG41" i="1"/>
  <c r="AY45" i="1"/>
  <c r="R49" i="1"/>
  <c r="Q48" i="1"/>
  <c r="R48" i="1" s="1"/>
  <c r="AL49" i="1"/>
  <c r="AK48" i="1"/>
  <c r="AL48" i="1" s="1"/>
  <c r="AR48" i="1"/>
  <c r="AR40" i="1" s="1"/>
  <c r="AR51" i="1" s="1"/>
  <c r="AR52" i="1" s="1"/>
  <c r="AX48" i="1"/>
  <c r="BF49" i="1"/>
  <c r="BE48" i="1"/>
  <c r="BF48" i="1" s="1"/>
  <c r="BL48" i="1"/>
  <c r="CF48" i="1"/>
  <c r="I41" i="1"/>
  <c r="I40" i="1" s="1"/>
  <c r="I51" i="1" s="1"/>
  <c r="I52" i="1" s="1"/>
  <c r="V41" i="1"/>
  <c r="W41" i="1" s="1"/>
  <c r="AJ42" i="1"/>
  <c r="BD42" i="1"/>
  <c r="BQ41" i="1"/>
  <c r="BQ40" i="1" s="1"/>
  <c r="J41" i="1"/>
  <c r="F44" i="1"/>
  <c r="BA45" i="1"/>
  <c r="CC45" i="1"/>
  <c r="CE47" i="1"/>
  <c r="CD45" i="1"/>
  <c r="CN81" i="1"/>
  <c r="CN123" i="1"/>
  <c r="CP124" i="1"/>
  <c r="Z12" i="1"/>
  <c r="AQ9" i="1"/>
  <c r="H10" i="1"/>
  <c r="R11" i="1"/>
  <c r="BF11" i="1"/>
  <c r="BZ11" i="1"/>
  <c r="CO21" i="1"/>
  <c r="G20" i="1"/>
  <c r="AA20" i="1"/>
  <c r="AO21" i="1"/>
  <c r="AN20" i="1"/>
  <c r="AN19" i="1" s="1"/>
  <c r="BF21" i="1"/>
  <c r="BB20" i="1"/>
  <c r="BB19" i="1" s="1"/>
  <c r="BI21" i="1"/>
  <c r="BH20" i="1"/>
  <c r="BH19" i="1" s="1"/>
  <c r="BI19" i="1" s="1"/>
  <c r="BZ21" i="1"/>
  <c r="BV20" i="1"/>
  <c r="CI20" i="1"/>
  <c r="CJ20" i="1" s="1"/>
  <c r="P22" i="1"/>
  <c r="AG22" i="1"/>
  <c r="BD22" i="1"/>
  <c r="BU22" i="1"/>
  <c r="K23" i="1"/>
  <c r="AB23" i="1"/>
  <c r="AY23" i="1"/>
  <c r="BP23" i="1"/>
  <c r="CM24" i="1"/>
  <c r="CN24" i="1" s="1"/>
  <c r="AQ25" i="1"/>
  <c r="BK25" i="1"/>
  <c r="BX26" i="1"/>
  <c r="BW25" i="1"/>
  <c r="AB35" i="1"/>
  <c r="BP35" i="1"/>
  <c r="CJ35" i="1"/>
  <c r="AP45" i="1"/>
  <c r="AQ45" i="1" s="1"/>
  <c r="BS45" i="1"/>
  <c r="AJ48" i="1"/>
  <c r="H49" i="1"/>
  <c r="G48" i="1"/>
  <c r="AV49" i="1"/>
  <c r="N48" i="1"/>
  <c r="AL50" i="1"/>
  <c r="BZ50" i="1"/>
  <c r="CN66" i="1"/>
  <c r="CP81" i="1"/>
  <c r="CN84" i="1"/>
  <c r="CN88" i="1"/>
  <c r="CP89" i="1"/>
  <c r="CN92" i="1"/>
  <c r="CP95" i="1"/>
  <c r="CN96" i="1"/>
  <c r="CN98" i="1"/>
  <c r="CP99" i="1"/>
  <c r="CP123" i="1"/>
  <c r="CO11" i="1"/>
  <c r="P42" i="1"/>
  <c r="AC41" i="1"/>
  <c r="AW41" i="1"/>
  <c r="AW40" i="1" s="1"/>
  <c r="BJ41" i="1"/>
  <c r="BX42" i="1"/>
  <c r="CK43" i="1"/>
  <c r="AX41" i="1"/>
  <c r="AY41" i="1" s="1"/>
  <c r="M45" i="1"/>
  <c r="AO45" i="1"/>
  <c r="AL45" i="1"/>
  <c r="BZ45" i="1"/>
  <c r="CP61" i="1"/>
  <c r="CN71" i="1"/>
  <c r="CN85" i="1"/>
  <c r="CN89" i="1"/>
  <c r="CN95" i="1"/>
  <c r="F12" i="1"/>
  <c r="W9" i="1"/>
  <c r="CM10" i="1"/>
  <c r="CN10" i="1" s="1"/>
  <c r="AL11" i="1"/>
  <c r="R21" i="1"/>
  <c r="N20" i="1"/>
  <c r="N19" i="1" s="1"/>
  <c r="U21" i="1"/>
  <c r="T20" i="1"/>
  <c r="T19" i="1" s="1"/>
  <c r="AL21" i="1"/>
  <c r="AH20" i="1"/>
  <c r="AU20" i="1"/>
  <c r="AV20" i="1" s="1"/>
  <c r="BO20" i="1"/>
  <c r="BP20" i="1" s="1"/>
  <c r="CC21" i="1"/>
  <c r="CB20" i="1"/>
  <c r="CB19" i="1" s="1"/>
  <c r="M22" i="1"/>
  <c r="AJ22" i="1"/>
  <c r="BA22" i="1"/>
  <c r="BX22" i="1"/>
  <c r="H23" i="1"/>
  <c r="AE23" i="1"/>
  <c r="AV23" i="1"/>
  <c r="BS23" i="1"/>
  <c r="CJ23" i="1"/>
  <c r="AV25" i="1"/>
  <c r="P26" i="1"/>
  <c r="O25" i="1"/>
  <c r="AG26" i="1"/>
  <c r="AC25" i="1"/>
  <c r="AE25" i="1" s="1"/>
  <c r="AJ26" i="1"/>
  <c r="AI25" i="1"/>
  <c r="BA26" i="1"/>
  <c r="AW25" i="1"/>
  <c r="AY25" i="1" s="1"/>
  <c r="BD26" i="1"/>
  <c r="BC25" i="1"/>
  <c r="BU26" i="1"/>
  <c r="BQ25" i="1"/>
  <c r="BS25" i="1" s="1"/>
  <c r="CE25" i="1"/>
  <c r="H35" i="1"/>
  <c r="T34" i="1"/>
  <c r="U34" i="1" s="1"/>
  <c r="AV35" i="1"/>
  <c r="BH34" i="1"/>
  <c r="CM39" i="1"/>
  <c r="CJ45" i="1"/>
  <c r="Z48" i="1"/>
  <c r="AB49" i="1"/>
  <c r="CO50" i="1"/>
  <c r="BF50" i="1"/>
  <c r="CM152" i="1"/>
  <c r="CM153" i="1" s="1"/>
  <c r="CP85" i="1"/>
  <c r="G12" i="1"/>
  <c r="N12" i="1"/>
  <c r="R12" i="1" s="1"/>
  <c r="T12" i="1"/>
  <c r="T153" i="1" s="1"/>
  <c r="AA12" i="1"/>
  <c r="AH12" i="1"/>
  <c r="AN12" i="1"/>
  <c r="AU12" i="1"/>
  <c r="AU153" i="1" s="1"/>
  <c r="BO12" i="1"/>
  <c r="CI12" i="1"/>
  <c r="F11" i="1"/>
  <c r="W11" i="1"/>
  <c r="Z11" i="1"/>
  <c r="AQ11" i="1"/>
  <c r="AT11" i="1"/>
  <c r="BK11" i="1"/>
  <c r="BN11" i="1"/>
  <c r="CE11" i="1"/>
  <c r="CH11" i="1"/>
  <c r="O20" i="1"/>
  <c r="P20" i="1" s="1"/>
  <c r="BQ20" i="1"/>
  <c r="BU20" i="1" s="1"/>
  <c r="K25" i="1"/>
  <c r="BP25" i="1"/>
  <c r="CK29" i="1"/>
  <c r="CM30" i="1"/>
  <c r="BU30" i="1"/>
  <c r="H31" i="1"/>
  <c r="CO39" i="1"/>
  <c r="CP39" i="1" s="1"/>
  <c r="S41" i="1"/>
  <c r="AM41" i="1"/>
  <c r="AM40" i="1" s="1"/>
  <c r="BG41" i="1"/>
  <c r="BI41" i="1" s="1"/>
  <c r="CA41" i="1"/>
  <c r="CA40" i="1" s="1"/>
  <c r="CO43" i="1"/>
  <c r="CK44" i="1"/>
  <c r="AB45" i="1"/>
  <c r="AV45" i="1"/>
  <c r="BP45" i="1"/>
  <c r="CM47" i="1"/>
  <c r="M47" i="1"/>
  <c r="AG47" i="1"/>
  <c r="BA47" i="1"/>
  <c r="BU47" i="1"/>
  <c r="AA48" i="1"/>
  <c r="AU48" i="1"/>
  <c r="AV48" i="1" s="1"/>
  <c r="BD48" i="1"/>
  <c r="CK49" i="1"/>
  <c r="P49" i="1"/>
  <c r="AG49" i="1"/>
  <c r="AC48" i="1"/>
  <c r="AG48" i="1" s="1"/>
  <c r="AJ49" i="1"/>
  <c r="BD49" i="1"/>
  <c r="CN58" i="1"/>
  <c r="CN63" i="1"/>
  <c r="CN79" i="1"/>
  <c r="H126" i="1"/>
  <c r="CK126" i="1"/>
  <c r="CK11" i="1" s="1"/>
  <c r="CN11" i="1" s="1"/>
  <c r="D42" i="1"/>
  <c r="D41" i="1" s="1"/>
  <c r="CN128" i="1"/>
  <c r="CN132" i="1"/>
  <c r="CN136" i="1"/>
  <c r="CN140" i="1"/>
  <c r="W21" i="1"/>
  <c r="AQ21" i="1"/>
  <c r="BK21" i="1"/>
  <c r="CE21" i="1"/>
  <c r="CK22" i="1"/>
  <c r="R22" i="1"/>
  <c r="AL22" i="1"/>
  <c r="BF22" i="1"/>
  <c r="BZ22" i="1"/>
  <c r="CM23" i="1"/>
  <c r="M23" i="1"/>
  <c r="AG23" i="1"/>
  <c r="BA23" i="1"/>
  <c r="BU23" i="1"/>
  <c r="CO24" i="1"/>
  <c r="CP24" i="1" s="1"/>
  <c r="CK26" i="1"/>
  <c r="K26" i="1"/>
  <c r="R26" i="1"/>
  <c r="AL26" i="1"/>
  <c r="BF26" i="1"/>
  <c r="BZ26" i="1"/>
  <c r="CO28" i="1"/>
  <c r="CK30" i="1"/>
  <c r="CP30" i="1" s="1"/>
  <c r="AB30" i="1"/>
  <c r="AV30" i="1"/>
  <c r="BP30" i="1"/>
  <c r="BS30" i="1"/>
  <c r="CJ30" i="1"/>
  <c r="F31" i="1"/>
  <c r="CO32" i="1"/>
  <c r="CP32" i="1" s="1"/>
  <c r="CK33" i="1"/>
  <c r="I34" i="1"/>
  <c r="I19" i="1" s="1"/>
  <c r="K19" i="1" s="1"/>
  <c r="P35" i="1"/>
  <c r="AC34" i="1"/>
  <c r="AJ35" i="1"/>
  <c r="AW34" i="1"/>
  <c r="BA34" i="1" s="1"/>
  <c r="BD35" i="1"/>
  <c r="BQ34" i="1"/>
  <c r="BX35" i="1"/>
  <c r="CK36" i="1"/>
  <c r="CN36" i="1" s="1"/>
  <c r="CM37" i="1"/>
  <c r="R42" i="1"/>
  <c r="AL42" i="1"/>
  <c r="BF42" i="1"/>
  <c r="BZ42" i="1"/>
  <c r="CM43" i="1"/>
  <c r="CN43" i="1" s="1"/>
  <c r="H44" i="1"/>
  <c r="I45" i="1"/>
  <c r="K45" i="1" s="1"/>
  <c r="O45" i="1"/>
  <c r="P45" i="1" s="1"/>
  <c r="AC45" i="1"/>
  <c r="AG45" i="1" s="1"/>
  <c r="AI45" i="1"/>
  <c r="AJ45" i="1" s="1"/>
  <c r="AW45" i="1"/>
  <c r="BC45" i="1"/>
  <c r="BD45" i="1" s="1"/>
  <c r="BQ45" i="1"/>
  <c r="BU45" i="1" s="1"/>
  <c r="BW45" i="1"/>
  <c r="BX45" i="1" s="1"/>
  <c r="CK47" i="1"/>
  <c r="K47" i="1"/>
  <c r="AE47" i="1"/>
  <c r="AY47" i="1"/>
  <c r="BS47" i="1"/>
  <c r="CP104" i="1"/>
  <c r="CP106" i="1"/>
  <c r="CP108" i="1"/>
  <c r="CP112" i="1"/>
  <c r="CP114" i="1"/>
  <c r="CP128" i="1"/>
  <c r="CN129" i="1"/>
  <c r="CP132" i="1"/>
  <c r="CN133" i="1"/>
  <c r="CP136" i="1"/>
  <c r="CN137" i="1"/>
  <c r="CP140" i="1"/>
  <c r="CN141" i="1"/>
  <c r="CN145" i="1"/>
  <c r="CP149" i="1"/>
  <c r="CN147" i="1"/>
  <c r="CP147" i="1"/>
  <c r="F46" i="1"/>
  <c r="S45" i="1"/>
  <c r="U45" i="1" s="1"/>
  <c r="Y45" i="1"/>
  <c r="Z45" i="1" s="1"/>
  <c r="AM45" i="1"/>
  <c r="AS45" i="1"/>
  <c r="AT45" i="1" s="1"/>
  <c r="BG45" i="1"/>
  <c r="BI45" i="1" s="1"/>
  <c r="BM45" i="1"/>
  <c r="BN45" i="1" s="1"/>
  <c r="CA45" i="1"/>
  <c r="CG45" i="1"/>
  <c r="CH45" i="1" s="1"/>
  <c r="CO47" i="1"/>
  <c r="CP47" i="1" s="1"/>
  <c r="R47" i="1"/>
  <c r="U47" i="1"/>
  <c r="AL47" i="1"/>
  <c r="AO47" i="1"/>
  <c r="BF47" i="1"/>
  <c r="BI47" i="1"/>
  <c r="BZ47" i="1"/>
  <c r="CC47" i="1"/>
  <c r="AQ48" i="1"/>
  <c r="AT48" i="1"/>
  <c r="BK48" i="1"/>
  <c r="BN48" i="1"/>
  <c r="F49" i="1"/>
  <c r="W49" i="1"/>
  <c r="Z49" i="1"/>
  <c r="AQ49" i="1"/>
  <c r="AT49" i="1"/>
  <c r="BK49" i="1"/>
  <c r="BN49" i="1"/>
  <c r="M50" i="1"/>
  <c r="AG50" i="1"/>
  <c r="BA50" i="1"/>
  <c r="BU50" i="1"/>
  <c r="CK152" i="1"/>
  <c r="CN83" i="1"/>
  <c r="CP84" i="1"/>
  <c r="CN87" i="1"/>
  <c r="CP88" i="1"/>
  <c r="CN91" i="1"/>
  <c r="CP92" i="1"/>
  <c r="CN93" i="1"/>
  <c r="CP96" i="1"/>
  <c r="CN97" i="1"/>
  <c r="CP98" i="1"/>
  <c r="CP103" i="1"/>
  <c r="CN104" i="1"/>
  <c r="CN106" i="1"/>
  <c r="CP107" i="1"/>
  <c r="CN108" i="1"/>
  <c r="CP111" i="1"/>
  <c r="CN112" i="1"/>
  <c r="CP129" i="1"/>
  <c r="CN130" i="1"/>
  <c r="CP133" i="1"/>
  <c r="CN134" i="1"/>
  <c r="CP137" i="1"/>
  <c r="CN138" i="1"/>
  <c r="CP141" i="1"/>
  <c r="CN142" i="1"/>
  <c r="CP143" i="1"/>
  <c r="CN149" i="1"/>
  <c r="H12" i="1"/>
  <c r="AB12" i="1"/>
  <c r="AL12" i="1"/>
  <c r="BK12" i="1"/>
  <c r="CE12" i="1"/>
  <c r="F9" i="1"/>
  <c r="H9" i="1"/>
  <c r="P9" i="1"/>
  <c r="R9" i="1"/>
  <c r="Z9" i="1"/>
  <c r="AB9" i="1"/>
  <c r="AJ9" i="1"/>
  <c r="AL9" i="1"/>
  <c r="AR12" i="1"/>
  <c r="AT9" i="1"/>
  <c r="AV9" i="1"/>
  <c r="AX12" i="1"/>
  <c r="AX153" i="1" s="1"/>
  <c r="BB12" i="1"/>
  <c r="BD9" i="1"/>
  <c r="BF9" i="1"/>
  <c r="BH12" i="1"/>
  <c r="BI12" i="1" s="1"/>
  <c r="BL12" i="1"/>
  <c r="BP12" i="1" s="1"/>
  <c r="BN9" i="1"/>
  <c r="BP9" i="1"/>
  <c r="BR12" i="1"/>
  <c r="BV12" i="1"/>
  <c r="BX12" i="1" s="1"/>
  <c r="BX9" i="1"/>
  <c r="BZ9" i="1"/>
  <c r="CB12" i="1"/>
  <c r="CC12" i="1" s="1"/>
  <c r="CF12" i="1"/>
  <c r="CJ12" i="1" s="1"/>
  <c r="CH9" i="1"/>
  <c r="CJ9" i="1"/>
  <c r="I12" i="1"/>
  <c r="M12" i="1" s="1"/>
  <c r="S12" i="1"/>
  <c r="AC12" i="1"/>
  <c r="AG12" i="1" s="1"/>
  <c r="AM12" i="1"/>
  <c r="AW12" i="1"/>
  <c r="BA12" i="1" s="1"/>
  <c r="BQ12" i="1"/>
  <c r="BU12" i="1" s="1"/>
  <c r="CP22" i="1"/>
  <c r="CP26" i="1"/>
  <c r="CP28" i="1"/>
  <c r="CP36" i="1"/>
  <c r="K9" i="1"/>
  <c r="U9" i="1"/>
  <c r="AE9" i="1"/>
  <c r="AO9" i="1"/>
  <c r="AY9" i="1"/>
  <c r="BI9" i="1"/>
  <c r="BK9" i="1"/>
  <c r="BS9" i="1"/>
  <c r="CC9" i="1"/>
  <c r="CE9" i="1"/>
  <c r="F10" i="1"/>
  <c r="K11" i="1"/>
  <c r="U11" i="1"/>
  <c r="AE11" i="1"/>
  <c r="AO11" i="1"/>
  <c r="AY11" i="1"/>
  <c r="BI11" i="1"/>
  <c r="BS11" i="1"/>
  <c r="CC11" i="1"/>
  <c r="F20" i="1"/>
  <c r="H20" i="1"/>
  <c r="CK21" i="1"/>
  <c r="F22" i="1"/>
  <c r="H22" i="1"/>
  <c r="CK23" i="1"/>
  <c r="F24" i="1"/>
  <c r="H24" i="1"/>
  <c r="CK25" i="1"/>
  <c r="F26" i="1"/>
  <c r="H26" i="1"/>
  <c r="F28" i="1"/>
  <c r="H28" i="1"/>
  <c r="CM29" i="1"/>
  <c r="CO29" i="1"/>
  <c r="F30" i="1"/>
  <c r="H30" i="1"/>
  <c r="P30" i="1"/>
  <c r="Z30" i="1"/>
  <c r="AJ30" i="1"/>
  <c r="AT30" i="1"/>
  <c r="BD30" i="1"/>
  <c r="BN30" i="1"/>
  <c r="BX30" i="1"/>
  <c r="CH30" i="1"/>
  <c r="CM31" i="1"/>
  <c r="CN31" i="1" s="1"/>
  <c r="CO31" i="1"/>
  <c r="CP31" i="1" s="1"/>
  <c r="F32" i="1"/>
  <c r="H32" i="1"/>
  <c r="U33" i="1"/>
  <c r="CM33" i="1"/>
  <c r="CO33" i="1"/>
  <c r="CP33" i="1" s="1"/>
  <c r="K35" i="1"/>
  <c r="M35" i="1"/>
  <c r="U35" i="1"/>
  <c r="W35" i="1"/>
  <c r="AE35" i="1"/>
  <c r="AG35" i="1"/>
  <c r="AO35" i="1"/>
  <c r="AQ35" i="1"/>
  <c r="AY35" i="1"/>
  <c r="BA35" i="1"/>
  <c r="BI35" i="1"/>
  <c r="BK35" i="1"/>
  <c r="BS35" i="1"/>
  <c r="BU35" i="1"/>
  <c r="CC35" i="1"/>
  <c r="CE35" i="1"/>
  <c r="CK35" i="1"/>
  <c r="CM35" i="1"/>
  <c r="CO35" i="1"/>
  <c r="CP35" i="1" s="1"/>
  <c r="F36" i="1"/>
  <c r="H36" i="1"/>
  <c r="CM38" i="1"/>
  <c r="CK39" i="1"/>
  <c r="CN39" i="1" s="1"/>
  <c r="D38" i="1"/>
  <c r="H38" i="1" s="1"/>
  <c r="H39" i="1"/>
  <c r="F39" i="1"/>
  <c r="N51" i="1"/>
  <c r="N52" i="1" s="1"/>
  <c r="BB51" i="1"/>
  <c r="BB52" i="1" s="1"/>
  <c r="BL51" i="1"/>
  <c r="BL52" i="1" s="1"/>
  <c r="K20" i="1"/>
  <c r="U20" i="1"/>
  <c r="AE20" i="1"/>
  <c r="AY20" i="1"/>
  <c r="BI20" i="1"/>
  <c r="BS20" i="1"/>
  <c r="CC20" i="1"/>
  <c r="F21" i="1"/>
  <c r="P21" i="1"/>
  <c r="Z21" i="1"/>
  <c r="AJ21" i="1"/>
  <c r="AT21" i="1"/>
  <c r="BD21" i="1"/>
  <c r="BN21" i="1"/>
  <c r="BX21" i="1"/>
  <c r="CH21" i="1"/>
  <c r="K22" i="1"/>
  <c r="U22" i="1"/>
  <c r="AE22" i="1"/>
  <c r="AO22" i="1"/>
  <c r="AY22" i="1"/>
  <c r="BI22" i="1"/>
  <c r="BS22" i="1"/>
  <c r="CC22" i="1"/>
  <c r="F23" i="1"/>
  <c r="P23" i="1"/>
  <c r="Z23" i="1"/>
  <c r="AJ23" i="1"/>
  <c r="AT23" i="1"/>
  <c r="BD23" i="1"/>
  <c r="BN23" i="1"/>
  <c r="BX23" i="1"/>
  <c r="CH23" i="1"/>
  <c r="F25" i="1"/>
  <c r="P25" i="1"/>
  <c r="Z25" i="1"/>
  <c r="AJ25" i="1"/>
  <c r="AT25" i="1"/>
  <c r="BD25" i="1"/>
  <c r="BN25" i="1"/>
  <c r="BX25" i="1"/>
  <c r="U26" i="1"/>
  <c r="AE26" i="1"/>
  <c r="AO26" i="1"/>
  <c r="AY26" i="1"/>
  <c r="BI26" i="1"/>
  <c r="BS26" i="1"/>
  <c r="CC26" i="1"/>
  <c r="F27" i="1"/>
  <c r="Z27" i="1"/>
  <c r="AJ27" i="1"/>
  <c r="AT27" i="1"/>
  <c r="BD27" i="1"/>
  <c r="E34" i="1"/>
  <c r="G34" i="1"/>
  <c r="O34" i="1"/>
  <c r="Q34" i="1"/>
  <c r="Y34" i="1"/>
  <c r="AA34" i="1"/>
  <c r="AI34" i="1"/>
  <c r="AK34" i="1"/>
  <c r="AS34" i="1"/>
  <c r="AU34" i="1"/>
  <c r="BC34" i="1"/>
  <c r="BE34" i="1"/>
  <c r="BM34" i="1"/>
  <c r="BO34" i="1"/>
  <c r="BW34" i="1"/>
  <c r="BY34" i="1"/>
  <c r="CG34" i="1"/>
  <c r="CI34" i="1"/>
  <c r="CK37" i="1"/>
  <c r="CN37" i="1" s="1"/>
  <c r="F37" i="1"/>
  <c r="H37" i="1"/>
  <c r="F38" i="1"/>
  <c r="CO38" i="1"/>
  <c r="X40" i="1"/>
  <c r="X51" i="1" s="1"/>
  <c r="X52" i="1" s="1"/>
  <c r="CP43" i="1"/>
  <c r="AB48" i="1"/>
  <c r="K42" i="1"/>
  <c r="M42" i="1"/>
  <c r="U42" i="1"/>
  <c r="W42" i="1"/>
  <c r="AE42" i="1"/>
  <c r="AG42" i="1"/>
  <c r="AO42" i="1"/>
  <c r="AQ42" i="1"/>
  <c r="AY42" i="1"/>
  <c r="BA42" i="1"/>
  <c r="BI42" i="1"/>
  <c r="BK42" i="1"/>
  <c r="BS42" i="1"/>
  <c r="BU42" i="1"/>
  <c r="CC42" i="1"/>
  <c r="CE42" i="1"/>
  <c r="CK42" i="1"/>
  <c r="CM42" i="1"/>
  <c r="CO42" i="1"/>
  <c r="F43" i="1"/>
  <c r="H43" i="1"/>
  <c r="CM44" i="1"/>
  <c r="CN44" i="1" s="1"/>
  <c r="CO44" i="1"/>
  <c r="CK46" i="1"/>
  <c r="CM46" i="1"/>
  <c r="CN46" i="1" s="1"/>
  <c r="CO46" i="1"/>
  <c r="F47" i="1"/>
  <c r="H47" i="1"/>
  <c r="P47" i="1"/>
  <c r="Z47" i="1"/>
  <c r="AJ47" i="1"/>
  <c r="AT47" i="1"/>
  <c r="BD47" i="1"/>
  <c r="BN47" i="1"/>
  <c r="BX47" i="1"/>
  <c r="CH47" i="1"/>
  <c r="AO48" i="1"/>
  <c r="AY48" i="1"/>
  <c r="BI48" i="1"/>
  <c r="BP49" i="1"/>
  <c r="BO48" i="1"/>
  <c r="BP48" i="1" s="1"/>
  <c r="BZ49" i="1"/>
  <c r="BY48" i="1"/>
  <c r="BZ48" i="1" s="1"/>
  <c r="CJ49" i="1"/>
  <c r="CI48" i="1"/>
  <c r="CJ48" i="1" s="1"/>
  <c r="CN49" i="1"/>
  <c r="F50" i="1"/>
  <c r="H50" i="1"/>
  <c r="P50" i="1"/>
  <c r="R50" i="1"/>
  <c r="Z50" i="1"/>
  <c r="AB50" i="1"/>
  <c r="J40" i="1"/>
  <c r="K40" i="1" s="1"/>
  <c r="L40" i="1"/>
  <c r="V40" i="1"/>
  <c r="AF40" i="1"/>
  <c r="AN40" i="1"/>
  <c r="AO40" i="1" s="1"/>
  <c r="AX40" i="1"/>
  <c r="AY40" i="1" s="1"/>
  <c r="AZ40" i="1"/>
  <c r="BA40" i="1" s="1"/>
  <c r="BH40" i="1"/>
  <c r="BR40" i="1"/>
  <c r="BT40" i="1"/>
  <c r="BU40" i="1" s="1"/>
  <c r="CB40" i="1"/>
  <c r="CC40" i="1" s="1"/>
  <c r="CD40" i="1"/>
  <c r="E41" i="1"/>
  <c r="G41" i="1"/>
  <c r="O41" i="1"/>
  <c r="Q41" i="1"/>
  <c r="Y41" i="1"/>
  <c r="AA41" i="1"/>
  <c r="AI41" i="1"/>
  <c r="AK41" i="1"/>
  <c r="AS41" i="1"/>
  <c r="AU41" i="1"/>
  <c r="BC41" i="1"/>
  <c r="BE41" i="1"/>
  <c r="BM41" i="1"/>
  <c r="BO41" i="1"/>
  <c r="BW41" i="1"/>
  <c r="BY41" i="1"/>
  <c r="CG41" i="1"/>
  <c r="CI41" i="1"/>
  <c r="E45" i="1"/>
  <c r="G45" i="1"/>
  <c r="D48" i="1"/>
  <c r="CK48" i="1" s="1"/>
  <c r="H48" i="1"/>
  <c r="J48" i="1"/>
  <c r="K48" i="1" s="1"/>
  <c r="T48" i="1"/>
  <c r="U48" i="1" s="1"/>
  <c r="AD48" i="1"/>
  <c r="AE48" i="1" s="1"/>
  <c r="K49" i="1"/>
  <c r="M49" i="1"/>
  <c r="U49" i="1"/>
  <c r="AE49" i="1"/>
  <c r="AO49" i="1"/>
  <c r="AY49" i="1"/>
  <c r="BI49" i="1"/>
  <c r="BS49" i="1"/>
  <c r="BU49" i="1"/>
  <c r="BX49" i="1"/>
  <c r="BW48" i="1"/>
  <c r="BX48" i="1" s="1"/>
  <c r="CC49" i="1"/>
  <c r="CE49" i="1"/>
  <c r="CH49" i="1"/>
  <c r="CG48" i="1"/>
  <c r="CO49" i="1"/>
  <c r="CP49" i="1" s="1"/>
  <c r="CM50" i="1"/>
  <c r="CN50" i="1" s="1"/>
  <c r="CP50" i="1"/>
  <c r="AJ50" i="1"/>
  <c r="AT50" i="1"/>
  <c r="BD50" i="1"/>
  <c r="BN50" i="1"/>
  <c r="BX50" i="1"/>
  <c r="CH50" i="1"/>
  <c r="H102" i="1"/>
  <c r="CP145" i="1"/>
  <c r="CN146" i="1"/>
  <c r="I153" i="1"/>
  <c r="L153" i="1"/>
  <c r="O153" i="1"/>
  <c r="V153" i="1"/>
  <c r="Y153" i="1"/>
  <c r="AC153" i="1"/>
  <c r="AF153" i="1"/>
  <c r="AI153" i="1"/>
  <c r="AM153" i="1"/>
  <c r="AP153" i="1"/>
  <c r="AS153" i="1"/>
  <c r="AW153" i="1"/>
  <c r="AZ153" i="1"/>
  <c r="BC153" i="1"/>
  <c r="BG153" i="1"/>
  <c r="BJ153" i="1"/>
  <c r="BM153" i="1"/>
  <c r="BQ153" i="1"/>
  <c r="BT153" i="1"/>
  <c r="BW153" i="1"/>
  <c r="CA153" i="1"/>
  <c r="CD153" i="1"/>
  <c r="CG153" i="1"/>
  <c r="H81" i="1"/>
  <c r="CN99" i="1"/>
  <c r="G153" i="1"/>
  <c r="CO102" i="1"/>
  <c r="CP146" i="1"/>
  <c r="E153" i="1"/>
  <c r="J153" i="1"/>
  <c r="N153" i="1"/>
  <c r="Q153" i="1"/>
  <c r="X153" i="1"/>
  <c r="AA153" i="1"/>
  <c r="AD153" i="1"/>
  <c r="AH153" i="1"/>
  <c r="AK153" i="1"/>
  <c r="AN153" i="1"/>
  <c r="AR153" i="1"/>
  <c r="BB153" i="1"/>
  <c r="BE153" i="1"/>
  <c r="BO153" i="1"/>
  <c r="BR153" i="1"/>
  <c r="BV153" i="1"/>
  <c r="BY153" i="1"/>
  <c r="CF153" i="1"/>
  <c r="CI153" i="1"/>
  <c r="P152" i="1"/>
  <c r="R152" i="1"/>
  <c r="Z152" i="1"/>
  <c r="Z153" i="1" s="1"/>
  <c r="AB152" i="1"/>
  <c r="AJ152" i="1"/>
  <c r="AL152" i="1"/>
  <c r="AL153" i="1" s="1"/>
  <c r="AT152" i="1"/>
  <c r="AV152" i="1"/>
  <c r="BD152" i="1"/>
  <c r="BF152" i="1"/>
  <c r="BN152" i="1"/>
  <c r="BP152" i="1"/>
  <c r="BX152" i="1"/>
  <c r="BZ152" i="1"/>
  <c r="CH152" i="1"/>
  <c r="CJ152" i="1"/>
  <c r="K152" i="1"/>
  <c r="M152" i="1"/>
  <c r="U152" i="1"/>
  <c r="W152" i="1"/>
  <c r="AE152" i="1"/>
  <c r="AG152" i="1"/>
  <c r="AO152" i="1"/>
  <c r="AQ152" i="1"/>
  <c r="AY152" i="1"/>
  <c r="BA152" i="1"/>
  <c r="BI152" i="1"/>
  <c r="BK152" i="1"/>
  <c r="BS152" i="1"/>
  <c r="BU152" i="1"/>
  <c r="CC152" i="1"/>
  <c r="CE152" i="1"/>
  <c r="CK45" i="1" l="1"/>
  <c r="BK41" i="1"/>
  <c r="H25" i="1"/>
  <c r="AG25" i="1"/>
  <c r="L19" i="1"/>
  <c r="M19" i="1" s="1"/>
  <c r="W45" i="1"/>
  <c r="AP19" i="1"/>
  <c r="AQ19" i="1" s="1"/>
  <c r="M20" i="1"/>
  <c r="AG20" i="1"/>
  <c r="AJ153" i="1"/>
  <c r="P153" i="1"/>
  <c r="CB153" i="1"/>
  <c r="BS40" i="1"/>
  <c r="CK27" i="1"/>
  <c r="BQ19" i="1"/>
  <c r="BQ51" i="1" s="1"/>
  <c r="BQ52" i="1" s="1"/>
  <c r="AC19" i="1"/>
  <c r="AC51" i="1" s="1"/>
  <c r="AC52" i="1" s="1"/>
  <c r="CP126" i="1"/>
  <c r="CF40" i="1"/>
  <c r="CF51" i="1" s="1"/>
  <c r="CF52" i="1" s="1"/>
  <c r="CM27" i="1"/>
  <c r="AE19" i="1"/>
  <c r="CK20" i="1"/>
  <c r="D19" i="1"/>
  <c r="CE34" i="1"/>
  <c r="BU25" i="1"/>
  <c r="AQ41" i="1"/>
  <c r="AE34" i="1"/>
  <c r="BK34" i="1"/>
  <c r="AG34" i="1"/>
  <c r="CK34" i="1"/>
  <c r="CE20" i="1"/>
  <c r="CE153" i="1"/>
  <c r="BK153" i="1"/>
  <c r="AB153" i="1"/>
  <c r="F152" i="1"/>
  <c r="F153" i="1" s="1"/>
  <c r="BL153" i="1"/>
  <c r="H152" i="1"/>
  <c r="H153" i="1" s="1"/>
  <c r="CN152" i="1"/>
  <c r="CH48" i="1"/>
  <c r="CE40" i="1"/>
  <c r="BJ40" i="1"/>
  <c r="BK40" i="1" s="1"/>
  <c r="AP40" i="1"/>
  <c r="AQ40" i="1" s="1"/>
  <c r="CP44" i="1"/>
  <c r="CP42" i="1"/>
  <c r="AO20" i="1"/>
  <c r="CN35" i="1"/>
  <c r="CN29" i="1"/>
  <c r="CN12" i="1"/>
  <c r="CN126" i="1"/>
  <c r="CN47" i="1"/>
  <c r="S40" i="1"/>
  <c r="W40" i="1" s="1"/>
  <c r="CC19" i="1"/>
  <c r="AH19" i="1"/>
  <c r="AH51" i="1" s="1"/>
  <c r="AH52" i="1" s="1"/>
  <c r="AC40" i="1"/>
  <c r="AG40" i="1" s="1"/>
  <c r="AE45" i="1"/>
  <c r="BV19" i="1"/>
  <c r="BV51" i="1" s="1"/>
  <c r="BV52" i="1" s="1"/>
  <c r="AB20" i="1"/>
  <c r="CE45" i="1"/>
  <c r="BU41" i="1"/>
  <c r="BS41" i="1"/>
  <c r="W27" i="1"/>
  <c r="CN28" i="1"/>
  <c r="CN22" i="1"/>
  <c r="BF20" i="1"/>
  <c r="AJ12" i="1"/>
  <c r="BA25" i="1"/>
  <c r="BK20" i="1"/>
  <c r="BT19" i="1"/>
  <c r="BU19" i="1" s="1"/>
  <c r="BK45" i="1"/>
  <c r="CE41" i="1"/>
  <c r="H42" i="1"/>
  <c r="S19" i="1"/>
  <c r="S51" i="1" s="1"/>
  <c r="S52" i="1" s="1"/>
  <c r="CH20" i="1"/>
  <c r="BD20" i="1"/>
  <c r="AM19" i="1"/>
  <c r="AM51" i="1" s="1"/>
  <c r="AM52" i="1" s="1"/>
  <c r="CM20" i="1"/>
  <c r="CN20" i="1" s="1"/>
  <c r="R20" i="1"/>
  <c r="AO34" i="1"/>
  <c r="Z20" i="1"/>
  <c r="R153" i="1"/>
  <c r="BG40" i="1"/>
  <c r="BG51" i="1" s="1"/>
  <c r="BG52" i="1" s="1"/>
  <c r="CP11" i="1"/>
  <c r="CK12" i="1"/>
  <c r="AD40" i="1"/>
  <c r="AE40" i="1" s="1"/>
  <c r="CN33" i="1"/>
  <c r="CP29" i="1"/>
  <c r="U12" i="1"/>
  <c r="CC153" i="1"/>
  <c r="BI153" i="1"/>
  <c r="BH153" i="1"/>
  <c r="S153" i="1"/>
  <c r="BI40" i="1"/>
  <c r="M40" i="1"/>
  <c r="CP46" i="1"/>
  <c r="AO12" i="1"/>
  <c r="CN9" i="1"/>
  <c r="BD12" i="1"/>
  <c r="BD153" i="1" s="1"/>
  <c r="AV12" i="1"/>
  <c r="AW19" i="1"/>
  <c r="AW51" i="1" s="1"/>
  <c r="AW52" i="1" s="1"/>
  <c r="CK41" i="1"/>
  <c r="F42" i="1"/>
  <c r="CN30" i="1"/>
  <c r="BI34" i="1"/>
  <c r="CO20" i="1"/>
  <c r="K41" i="1"/>
  <c r="BA41" i="1"/>
  <c r="M41" i="1"/>
  <c r="BI27" i="1"/>
  <c r="CO27" i="1"/>
  <c r="CP27" i="1" s="1"/>
  <c r="BA19" i="1"/>
  <c r="CC34" i="1"/>
  <c r="BK19" i="1"/>
  <c r="CC27" i="1"/>
  <c r="AQ20" i="1"/>
  <c r="AO41" i="1"/>
  <c r="BU34" i="1"/>
  <c r="AY34" i="1"/>
  <c r="W20" i="1"/>
  <c r="M34" i="1"/>
  <c r="BX20" i="1"/>
  <c r="AJ20" i="1"/>
  <c r="BS34" i="1"/>
  <c r="AO153" i="1"/>
  <c r="U153" i="1"/>
  <c r="BX153" i="1"/>
  <c r="CP102" i="1"/>
  <c r="CO9" i="1"/>
  <c r="CO152" i="1"/>
  <c r="F48" i="1"/>
  <c r="CO45" i="1"/>
  <c r="CP45" i="1" s="1"/>
  <c r="H45" i="1"/>
  <c r="CJ41" i="1"/>
  <c r="CI40" i="1"/>
  <c r="CJ40" i="1" s="1"/>
  <c r="BZ41" i="1"/>
  <c r="BY40" i="1"/>
  <c r="BZ40" i="1" s="1"/>
  <c r="BP41" i="1"/>
  <c r="BO40" i="1"/>
  <c r="BP40" i="1" s="1"/>
  <c r="BF41" i="1"/>
  <c r="BE40" i="1"/>
  <c r="BF40" i="1" s="1"/>
  <c r="AV41" i="1"/>
  <c r="AU40" i="1"/>
  <c r="AV40" i="1" s="1"/>
  <c r="AL41" i="1"/>
  <c r="AK40" i="1"/>
  <c r="AL40" i="1" s="1"/>
  <c r="AB41" i="1"/>
  <c r="AA40" i="1"/>
  <c r="AB40" i="1" s="1"/>
  <c r="R41" i="1"/>
  <c r="Q40" i="1"/>
  <c r="R40" i="1" s="1"/>
  <c r="CO41" i="1"/>
  <c r="H41" i="1"/>
  <c r="G40" i="1"/>
  <c r="D40" i="1"/>
  <c r="CK40" i="1" s="1"/>
  <c r="CO48" i="1"/>
  <c r="CP48" i="1" s="1"/>
  <c r="CN42" i="1"/>
  <c r="V51" i="1"/>
  <c r="CJ34" i="1"/>
  <c r="CI19" i="1"/>
  <c r="BZ34" i="1"/>
  <c r="BY19" i="1"/>
  <c r="BP34" i="1"/>
  <c r="BO19" i="1"/>
  <c r="BF34" i="1"/>
  <c r="BE19" i="1"/>
  <c r="AV34" i="1"/>
  <c r="AU19" i="1"/>
  <c r="AL34" i="1"/>
  <c r="AK19" i="1"/>
  <c r="AB34" i="1"/>
  <c r="AA19" i="1"/>
  <c r="R34" i="1"/>
  <c r="Q19" i="1"/>
  <c r="CO34" i="1"/>
  <c r="H34" i="1"/>
  <c r="G19" i="1"/>
  <c r="CB51" i="1"/>
  <c r="BH51" i="1"/>
  <c r="AN51" i="1"/>
  <c r="AF51" i="1"/>
  <c r="CP37" i="1"/>
  <c r="CP23" i="1"/>
  <c r="CN27" i="1"/>
  <c r="CN23" i="1"/>
  <c r="BS12" i="1"/>
  <c r="BS153" i="1" s="1"/>
  <c r="AY12" i="1"/>
  <c r="AY153" i="1" s="1"/>
  <c r="AQ12" i="1"/>
  <c r="W12" i="1"/>
  <c r="W153" i="1" s="1"/>
  <c r="BZ12" i="1"/>
  <c r="BF12" i="1"/>
  <c r="BF153" i="1" s="1"/>
  <c r="AE12" i="1"/>
  <c r="AE153" i="1" s="1"/>
  <c r="K12" i="1"/>
  <c r="K153" i="1" s="1"/>
  <c r="BU153" i="1"/>
  <c r="BA153" i="1"/>
  <c r="AQ153" i="1"/>
  <c r="AG153" i="1"/>
  <c r="M153" i="1"/>
  <c r="CJ153" i="1"/>
  <c r="BZ153" i="1"/>
  <c r="BP153" i="1"/>
  <c r="AV153" i="1"/>
  <c r="CM45" i="1"/>
  <c r="CN45" i="1" s="1"/>
  <c r="F45" i="1"/>
  <c r="CH41" i="1"/>
  <c r="CG40" i="1"/>
  <c r="CH40" i="1" s="1"/>
  <c r="BX41" i="1"/>
  <c r="BW40" i="1"/>
  <c r="BX40" i="1" s="1"/>
  <c r="BN41" i="1"/>
  <c r="BM40" i="1"/>
  <c r="BN40" i="1" s="1"/>
  <c r="BD41" i="1"/>
  <c r="BC40" i="1"/>
  <c r="BD40" i="1" s="1"/>
  <c r="AT41" i="1"/>
  <c r="AS40" i="1"/>
  <c r="AT40" i="1" s="1"/>
  <c r="AJ41" i="1"/>
  <c r="AI40" i="1"/>
  <c r="AJ40" i="1" s="1"/>
  <c r="Z41" i="1"/>
  <c r="Y40" i="1"/>
  <c r="Z40" i="1" s="1"/>
  <c r="P41" i="1"/>
  <c r="O40" i="1"/>
  <c r="P40" i="1" s="1"/>
  <c r="CM41" i="1"/>
  <c r="F41" i="1"/>
  <c r="E40" i="1"/>
  <c r="T40" i="1"/>
  <c r="CM48" i="1"/>
  <c r="CN48" i="1" s="1"/>
  <c r="CD51" i="1"/>
  <c r="AP51" i="1"/>
  <c r="CH34" i="1"/>
  <c r="CG19" i="1"/>
  <c r="BX34" i="1"/>
  <c r="BW19" i="1"/>
  <c r="BN34" i="1"/>
  <c r="BM19" i="1"/>
  <c r="BD34" i="1"/>
  <c r="BC19" i="1"/>
  <c r="AT34" i="1"/>
  <c r="AS19" i="1"/>
  <c r="AJ34" i="1"/>
  <c r="AI19" i="1"/>
  <c r="Z34" i="1"/>
  <c r="Y19" i="1"/>
  <c r="P34" i="1"/>
  <c r="O19" i="1"/>
  <c r="CM34" i="1"/>
  <c r="F34" i="1"/>
  <c r="E19" i="1"/>
  <c r="BR51" i="1"/>
  <c r="AX51" i="1"/>
  <c r="J51" i="1"/>
  <c r="D51" i="1"/>
  <c r="CK38" i="1"/>
  <c r="AZ51" i="1"/>
  <c r="L51" i="1"/>
  <c r="CP25" i="1"/>
  <c r="CP21" i="1"/>
  <c r="CN25" i="1"/>
  <c r="CN21" i="1"/>
  <c r="CH12" i="1"/>
  <c r="CH153" i="1" s="1"/>
  <c r="BN12" i="1"/>
  <c r="BN153" i="1" s="1"/>
  <c r="AT12" i="1"/>
  <c r="AT153" i="1" s="1"/>
  <c r="BT51" i="1" l="1"/>
  <c r="BJ51" i="1"/>
  <c r="BK51" i="1" s="1"/>
  <c r="BK52" i="1" s="1"/>
  <c r="CP20" i="1"/>
  <c r="U19" i="1"/>
  <c r="AO19" i="1"/>
  <c r="AD51" i="1"/>
  <c r="CN41" i="1"/>
  <c r="W19" i="1"/>
  <c r="CN34" i="1"/>
  <c r="CP34" i="1"/>
  <c r="CP41" i="1"/>
  <c r="AY19" i="1"/>
  <c r="CL10" i="1"/>
  <c r="CK153" i="1"/>
  <c r="CL12" i="1"/>
  <c r="CK13" i="1"/>
  <c r="CL9" i="1"/>
  <c r="CN153" i="1"/>
  <c r="BS19" i="1"/>
  <c r="CK19" i="1"/>
  <c r="CM14" i="1" s="1"/>
  <c r="CL11" i="1"/>
  <c r="AG19" i="1"/>
  <c r="AZ52" i="1"/>
  <c r="BA51" i="1"/>
  <c r="BA52" i="1" s="1"/>
  <c r="CO14" i="1"/>
  <c r="J52" i="1"/>
  <c r="K51" i="1"/>
  <c r="K52" i="1" s="1"/>
  <c r="AX52" i="1"/>
  <c r="AY51" i="1"/>
  <c r="AY52" i="1" s="1"/>
  <c r="F19" i="1"/>
  <c r="CM19" i="1"/>
  <c r="E51" i="1"/>
  <c r="AP52" i="1"/>
  <c r="AQ51" i="1"/>
  <c r="AQ52" i="1" s="1"/>
  <c r="U40" i="1"/>
  <c r="T51" i="1"/>
  <c r="AF52" i="1"/>
  <c r="AG51" i="1"/>
  <c r="AG52" i="1" s="1"/>
  <c r="BH52" i="1"/>
  <c r="BI51" i="1"/>
  <c r="BI52" i="1" s="1"/>
  <c r="H19" i="1"/>
  <c r="CO19" i="1"/>
  <c r="G51" i="1"/>
  <c r="BJ52" i="1"/>
  <c r="H40" i="1"/>
  <c r="CO40" i="1"/>
  <c r="CP40" i="1" s="1"/>
  <c r="CP152" i="1"/>
  <c r="L52" i="1"/>
  <c r="M51" i="1"/>
  <c r="M52" i="1" s="1"/>
  <c r="CN38" i="1"/>
  <c r="D52" i="1"/>
  <c r="CK51" i="1"/>
  <c r="AD52" i="1"/>
  <c r="AE51" i="1"/>
  <c r="AE52" i="1" s="1"/>
  <c r="BR52" i="1"/>
  <c r="BS51" i="1"/>
  <c r="BS52" i="1" s="1"/>
  <c r="P19" i="1"/>
  <c r="O51" i="1"/>
  <c r="Z19" i="1"/>
  <c r="Y51" i="1"/>
  <c r="AJ19" i="1"/>
  <c r="AI51" i="1"/>
  <c r="AT19" i="1"/>
  <c r="AS51" i="1"/>
  <c r="BD19" i="1"/>
  <c r="BC51" i="1"/>
  <c r="BN19" i="1"/>
  <c r="BM51" i="1"/>
  <c r="BX19" i="1"/>
  <c r="BW51" i="1"/>
  <c r="CH19" i="1"/>
  <c r="CG51" i="1"/>
  <c r="CD52" i="1"/>
  <c r="CE51" i="1"/>
  <c r="CE52" i="1" s="1"/>
  <c r="F40" i="1"/>
  <c r="CM40" i="1"/>
  <c r="CN40" i="1" s="1"/>
  <c r="BT52" i="1"/>
  <c r="BU51" i="1"/>
  <c r="BU52" i="1" s="1"/>
  <c r="AN52" i="1"/>
  <c r="AO51" i="1"/>
  <c r="AO52" i="1" s="1"/>
  <c r="CB52" i="1"/>
  <c r="CC51" i="1"/>
  <c r="CC52" i="1" s="1"/>
  <c r="R19" i="1"/>
  <c r="Q51" i="1"/>
  <c r="AB19" i="1"/>
  <c r="AA51" i="1"/>
  <c r="AL19" i="1"/>
  <c r="AK51" i="1"/>
  <c r="AV19" i="1"/>
  <c r="AU51" i="1"/>
  <c r="BF19" i="1"/>
  <c r="BE51" i="1"/>
  <c r="BP19" i="1"/>
  <c r="BO51" i="1"/>
  <c r="BZ19" i="1"/>
  <c r="BY51" i="1"/>
  <c r="CJ19" i="1"/>
  <c r="CI51" i="1"/>
  <c r="V52" i="1"/>
  <c r="W51" i="1"/>
  <c r="W52" i="1" s="1"/>
  <c r="CP38" i="1"/>
  <c r="CL40" i="1"/>
  <c r="CK14" i="1"/>
  <c r="CO12" i="1"/>
  <c r="CP9" i="1"/>
  <c r="CN19" i="1" l="1"/>
  <c r="CP19" i="1"/>
  <c r="G52" i="1"/>
  <c r="H51" i="1"/>
  <c r="H52" i="1" s="1"/>
  <c r="CO51" i="1"/>
  <c r="CP12" i="1"/>
  <c r="CP153" i="1" s="1"/>
  <c r="CP13" i="1"/>
  <c r="CI52" i="1"/>
  <c r="CJ51" i="1"/>
  <c r="CJ52" i="1" s="1"/>
  <c r="BY52" i="1"/>
  <c r="BZ51" i="1"/>
  <c r="BZ52" i="1" s="1"/>
  <c r="BO52" i="1"/>
  <c r="BP51" i="1"/>
  <c r="BP52" i="1" s="1"/>
  <c r="BE52" i="1"/>
  <c r="BF51" i="1"/>
  <c r="BF52" i="1" s="1"/>
  <c r="AU52" i="1"/>
  <c r="AV51" i="1"/>
  <c r="AV52" i="1" s="1"/>
  <c r="AK52" i="1"/>
  <c r="AL51" i="1"/>
  <c r="AL52" i="1" s="1"/>
  <c r="AA52" i="1"/>
  <c r="AB51" i="1"/>
  <c r="AB52" i="1" s="1"/>
  <c r="Q52" i="1"/>
  <c r="R51" i="1"/>
  <c r="R52" i="1" s="1"/>
  <c r="CG52" i="1"/>
  <c r="CH51" i="1"/>
  <c r="CH52" i="1" s="1"/>
  <c r="BW52" i="1"/>
  <c r="BX51" i="1"/>
  <c r="BX52" i="1" s="1"/>
  <c r="BM52" i="1"/>
  <c r="BN51" i="1"/>
  <c r="BN52" i="1" s="1"/>
  <c r="BC52" i="1"/>
  <c r="BD51" i="1"/>
  <c r="BD52" i="1" s="1"/>
  <c r="AS52" i="1"/>
  <c r="AT51" i="1"/>
  <c r="AT52" i="1" s="1"/>
  <c r="AI52" i="1"/>
  <c r="AJ51" i="1"/>
  <c r="AJ52" i="1" s="1"/>
  <c r="Y52" i="1"/>
  <c r="Z51" i="1"/>
  <c r="Z52" i="1" s="1"/>
  <c r="O52" i="1"/>
  <c r="P51" i="1"/>
  <c r="P52" i="1" s="1"/>
  <c r="CL145" i="1"/>
  <c r="CL144" i="1"/>
  <c r="CL101" i="1"/>
  <c r="CL100" i="1"/>
  <c r="CL125" i="1"/>
  <c r="CL124" i="1"/>
  <c r="CL123" i="1"/>
  <c r="CL122" i="1"/>
  <c r="CL121" i="1"/>
  <c r="CL120" i="1"/>
  <c r="CL119" i="1"/>
  <c r="CL118" i="1"/>
  <c r="CL117" i="1"/>
  <c r="CL116" i="1"/>
  <c r="CL115" i="1"/>
  <c r="CL80" i="1"/>
  <c r="CL79" i="1"/>
  <c r="CL78" i="1"/>
  <c r="CL77" i="1"/>
  <c r="CL76" i="1"/>
  <c r="CK52" i="1"/>
  <c r="CL51" i="1"/>
  <c r="CL75" i="1"/>
  <c r="CL74" i="1"/>
  <c r="CL73" i="1"/>
  <c r="CL72" i="1"/>
  <c r="CL71" i="1"/>
  <c r="CL70" i="1"/>
  <c r="CL69" i="1"/>
  <c r="CL68" i="1"/>
  <c r="CL67" i="1"/>
  <c r="CL66" i="1"/>
  <c r="CL65" i="1"/>
  <c r="CL64" i="1"/>
  <c r="CL63" i="1"/>
  <c r="CL62" i="1"/>
  <c r="CL61" i="1"/>
  <c r="CL60" i="1"/>
  <c r="CL59" i="1"/>
  <c r="CL58" i="1"/>
  <c r="CL20" i="1"/>
  <c r="CL24" i="1"/>
  <c r="CL28" i="1"/>
  <c r="CL30" i="1"/>
  <c r="CL31" i="1"/>
  <c r="CL34" i="1"/>
  <c r="CL19" i="1"/>
  <c r="CL29" i="1"/>
  <c r="CL45" i="1"/>
  <c r="CL50" i="1"/>
  <c r="CL81" i="1"/>
  <c r="CL85" i="1"/>
  <c r="CL89" i="1"/>
  <c r="CL93" i="1"/>
  <c r="CL97" i="1"/>
  <c r="CL106" i="1"/>
  <c r="CL110" i="1"/>
  <c r="CL126" i="1"/>
  <c r="CL130" i="1"/>
  <c r="CL134" i="1"/>
  <c r="CL138" i="1"/>
  <c r="CL142" i="1"/>
  <c r="CL152" i="1"/>
  <c r="CL153" i="1" s="1"/>
  <c r="CL82" i="1"/>
  <c r="CL86" i="1"/>
  <c r="CL90" i="1"/>
  <c r="CL94" i="1"/>
  <c r="CL98" i="1"/>
  <c r="CL103" i="1"/>
  <c r="CL107" i="1"/>
  <c r="CL111" i="1"/>
  <c r="CL127" i="1"/>
  <c r="CL131" i="1"/>
  <c r="CL135" i="1"/>
  <c r="CL139" i="1"/>
  <c r="CL147" i="1"/>
  <c r="CL151" i="1"/>
  <c r="CL143" i="1"/>
  <c r="CL150" i="1"/>
  <c r="CL22" i="1"/>
  <c r="CL26" i="1"/>
  <c r="CL32" i="1"/>
  <c r="CL33" i="1"/>
  <c r="CL36" i="1"/>
  <c r="CL41" i="1"/>
  <c r="CL43" i="1"/>
  <c r="CL44" i="1"/>
  <c r="CL47" i="1"/>
  <c r="CL49" i="1"/>
  <c r="CL83" i="1"/>
  <c r="CL87" i="1"/>
  <c r="CL91" i="1"/>
  <c r="CL95" i="1"/>
  <c r="CL104" i="1"/>
  <c r="CL108" i="1"/>
  <c r="CL112" i="1"/>
  <c r="CL128" i="1"/>
  <c r="CL132" i="1"/>
  <c r="CL136" i="1"/>
  <c r="CL140" i="1"/>
  <c r="CL84" i="1"/>
  <c r="CL88" i="1"/>
  <c r="CL92" i="1"/>
  <c r="CL96" i="1"/>
  <c r="CL102" i="1"/>
  <c r="CL105" i="1"/>
  <c r="CL109" i="1"/>
  <c r="CL113" i="1"/>
  <c r="CL129" i="1"/>
  <c r="CL133" i="1"/>
  <c r="CL137" i="1"/>
  <c r="CL141" i="1"/>
  <c r="CL114" i="1"/>
  <c r="CL149" i="1"/>
  <c r="CL99" i="1"/>
  <c r="CL146" i="1"/>
  <c r="CL148" i="1"/>
  <c r="CL46" i="1"/>
  <c r="CL35" i="1"/>
  <c r="CL23" i="1"/>
  <c r="CL37" i="1"/>
  <c r="CL21" i="1"/>
  <c r="CL39" i="1"/>
  <c r="CL27" i="1"/>
  <c r="CL48" i="1"/>
  <c r="CL42" i="1"/>
  <c r="CL25" i="1"/>
  <c r="CO153" i="1"/>
  <c r="T52" i="1"/>
  <c r="U51" i="1"/>
  <c r="U52" i="1" s="1"/>
  <c r="E52" i="1"/>
  <c r="F51" i="1"/>
  <c r="F52" i="1" s="1"/>
  <c r="CM51" i="1"/>
  <c r="CL38" i="1"/>
  <c r="CL52" i="1" l="1"/>
  <c r="CO52" i="1"/>
  <c r="CP51" i="1"/>
  <c r="CP52" i="1" s="1"/>
  <c r="CM52" i="1"/>
  <c r="CN51" i="1"/>
  <c r="CN52" i="1" s="1"/>
</calcChain>
</file>

<file path=xl/sharedStrings.xml><?xml version="1.0" encoding="utf-8"?>
<sst xmlns="http://schemas.openxmlformats.org/spreadsheetml/2006/main" count="567" uniqueCount="247">
  <si>
    <r>
      <t>REPORTE DE EJECUCIÓN PRESUPUESTAL VIGENCIA 2023 ESCUELA SUPERIOR DE ADMINISTRACIÓN PÚBLICA - ESAP A NIVEL NACIONAL</t>
    </r>
    <r>
      <rPr>
        <sz val="12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(Cifras en pesos)</t>
    </r>
  </si>
  <si>
    <t>1. Ejecución Resumida</t>
  </si>
  <si>
    <t>RUBRO</t>
  </si>
  <si>
    <t>DESCRIPCION</t>
  </si>
  <si>
    <t>ESAP CENTRAL BOGOTÁ</t>
  </si>
  <si>
    <t>PRESUPUESTO TOTAL ESAP</t>
  </si>
  <si>
    <t>REGIONAL ESAP ANTIOQUIA</t>
  </si>
  <si>
    <t>REGIONAL ESAP ATLANTICO</t>
  </si>
  <si>
    <t>REGIONAL ESAP BOLIVAR</t>
  </si>
  <si>
    <t>REGIONAL ESAP BOYACA</t>
  </si>
  <si>
    <t>REGIONAL ESAP CALDAS</t>
  </si>
  <si>
    <t>REGIONAL ESAP CAUCA</t>
  </si>
  <si>
    <t>REGIONAL ESAP CHOCÓ</t>
  </si>
  <si>
    <t>REGIONAL ESAP CUNDINAMARCA</t>
  </si>
  <si>
    <t>REGIONAL ESAP HUILA</t>
  </si>
  <si>
    <t>REGIONAL ESAP META</t>
  </si>
  <si>
    <t>REGIONAL ESAP NARIÑO</t>
  </si>
  <si>
    <t>REGIONAL ESAP NORTE DE SANTANDER</t>
  </si>
  <si>
    <t>REGIONAL ESAP RISARALDA</t>
  </si>
  <si>
    <t>REGIONAL ESAP SANTANDER</t>
  </si>
  <si>
    <t>REGIONAL ESAP TOLIMA</t>
  </si>
  <si>
    <t>REGIONAL ESAP VALLE DEL CAUCA</t>
  </si>
  <si>
    <t>APR. VIGENTE</t>
  </si>
  <si>
    <t>COMPROMISO</t>
  </si>
  <si>
    <t>%</t>
  </si>
  <si>
    <t>OBLIGACIÓN</t>
  </si>
  <si>
    <t>PAR %</t>
  </si>
  <si>
    <t>A</t>
  </si>
  <si>
    <t>Funcionamiento</t>
  </si>
  <si>
    <t>B</t>
  </si>
  <si>
    <t>Servicio a la Deuda</t>
  </si>
  <si>
    <t>C</t>
  </si>
  <si>
    <t>Inversión</t>
  </si>
  <si>
    <t xml:space="preserve">TOTAL GASTOS DE FUNCIONAMIENTO, SERVICIO A LA DEUDA E INVERSIÓN </t>
  </si>
  <si>
    <t>2. Ejecución Agregada General</t>
  </si>
  <si>
    <t>GASTOS DE FUNCIONAMIENTO</t>
  </si>
  <si>
    <t xml:space="preserve">GASTOS DE PERSONAL </t>
  </si>
  <si>
    <t>Salario</t>
  </si>
  <si>
    <t>Contribuciones Inherentes a la Nómina</t>
  </si>
  <si>
    <t>Remuneraciones No Constitutivas de Factor Salarial</t>
  </si>
  <si>
    <t>Otros Gastos de Personal - Distribución Previo Concepto DGPPN</t>
  </si>
  <si>
    <t>ADQUISICIÓN DE BIENES Y SERVICIOS</t>
  </si>
  <si>
    <t>Adquisiciones Diferentes de Activos</t>
  </si>
  <si>
    <t>TRANSFERENCIAS CORRIENTES</t>
  </si>
  <si>
    <t>A Gobiernos y Organizaciones Internacionales - Centro Latinoamericano de Administración para el Desarrollo - CLAD.  Ley 637 De 2001</t>
  </si>
  <si>
    <t xml:space="preserve">A Entidades del Gobierno a Órganos del PGN - Otras Transferencias - Distribución Previo Concepto DGPPN </t>
  </si>
  <si>
    <t>Prestaciones Sociales Relacionadas con el Empleo - Incapacidades y Licencias de Maternidad y Paternidad (No de Pensiones)</t>
  </si>
  <si>
    <t>A Instituciones sin Ánimo de Lucro que Sirven a los Hogares - Asociación Colombiana De Universidades -ASCUN-</t>
  </si>
  <si>
    <t>Becas y Otros Beneficios de Educación Créditos Educativos De Excelencia</t>
  </si>
  <si>
    <t xml:space="preserve">Sentencias y Conciliaciones </t>
  </si>
  <si>
    <t>GASTOS POR TRIBUTOS, MULTAS, SANCIONES E INTERESES DE MORA</t>
  </si>
  <si>
    <t>Impuestos</t>
  </si>
  <si>
    <t>Tasas y Derechos Administrativos</t>
  </si>
  <si>
    <t>Contribuciones - Cuota de Fiscalización y Auditaje CGR</t>
  </si>
  <si>
    <t>SERVICIO DE LA DEUDA PÚBLICA</t>
  </si>
  <si>
    <t>Aporte al Fondo de Contingencias de las Entidades Estatales - FCEE</t>
  </si>
  <si>
    <t>INVERSION</t>
  </si>
  <si>
    <t>503 - Mejoramiento de la Calidad Educativa en Gestión Pública</t>
  </si>
  <si>
    <t>Fortalecimiento de la capacidad institucional para el aseguramiento de la calidad académica de los programas de pregrado y posgrado de la ESAP Nacional</t>
  </si>
  <si>
    <t>Fortalecimiento de la investigación e innovación en la administración pública de la ESAP Nacional</t>
  </si>
  <si>
    <t>Fortalecimiento del reconocimiento internacional de la ESAP como referente en la formación y asesoría del saber administrativo publico Nacional</t>
  </si>
  <si>
    <t>505 - Fortalecimiento de la Gestión Pública en las Entidades Nacionales y Territoriales</t>
  </si>
  <si>
    <t>Mejoramiento de estrategias de fortalecimiento del alto gobierno y la alta gerencia publica territorial y Nacional</t>
  </si>
  <si>
    <t>Fortalecimiento y apoyo a la gestión de las entidades estatales la capacitación y los procesos de selección Nacional</t>
  </si>
  <si>
    <t>599- Fortalecimiento de La Gestión y Dirección del Sector Empleo Público</t>
  </si>
  <si>
    <t>Fortalecimiento de la Infraestructura Física y Tecnológica de la ESAP a Nivel Nacional</t>
  </si>
  <si>
    <t>Mejoramiento de la capacidad y desempeño institucional de los procesos administrativos en la Escuela Superior de Administración Pública para el desarrollo de su misionalidad. Nacional</t>
  </si>
  <si>
    <t>3. Ejecución Desagregada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</si>
  <si>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</si>
  <si>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</si>
  <si>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</si>
  <si>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</si>
  <si>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</si>
  <si>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</si>
  <si>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</si>
  <si>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</si>
  <si>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</si>
  <si>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</si>
  <si>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</si>
  <si>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</si>
  <si>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</si>
  <si>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</si>
  <si>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</si>
  <si>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</si>
  <si>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</si>
  <si>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</si>
  <si>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</si>
  <si>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</si>
  <si>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</si>
  <si>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</si>
  <si>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</si>
  <si>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</si>
  <si>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</si>
  <si>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</si>
  <si>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</si>
  <si>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</si>
  <si>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</si>
  <si>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</si>
  <si>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</si>
  <si>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</si>
  <si>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</si>
  <si>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</si>
  <si>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</si>
  <si>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</si>
  <si>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</si>
  <si>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</si>
  <si>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</si>
  <si>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</si>
  <si>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</si>
  <si>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</si>
  <si>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</si>
  <si>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</si>
  <si>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</si>
  <si>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</si>
  <si>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A-01-02-01-001-001</t>
  </si>
  <si>
    <t>A-01-02-01-001-006</t>
  </si>
  <si>
    <t>A-01-02-01-001-009</t>
  </si>
  <si>
    <t>A-01-02-01-001-010</t>
  </si>
  <si>
    <t>A-01-02-02-001</t>
  </si>
  <si>
    <t>A-01-02-02-002</t>
  </si>
  <si>
    <t>A-01-02-02-003</t>
  </si>
  <si>
    <t>A-01-02-02-004</t>
  </si>
  <si>
    <t>A-01-02-02-005</t>
  </si>
  <si>
    <t>A-01-02-02-006</t>
  </si>
  <si>
    <t>A-01-02-02-007</t>
  </si>
  <si>
    <t>A-01-02-03-001-001</t>
  </si>
  <si>
    <t>A-02-02-01-002-008</t>
  </si>
  <si>
    <t>DOTACIÓN (PRENDAS DE VESTIR Y CALZADO)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</si>
  <si>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</si>
  <si>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</si>
  <si>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</si>
  <si>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</si>
  <si>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</si>
  <si>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</si>
  <si>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</si>
  <si>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</si>
  <si>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</si>
  <si>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</si>
  <si>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</si>
  <si>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</si>
  <si>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</si>
  <si>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</si>
  <si>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</si>
  <si>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</si>
  <si>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</si>
  <si>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</si>
  <si>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</si>
  <si>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</si>
  <si>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</si>
  <si>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</si>
  <si>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</si>
  <si>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</si>
  <si>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</si>
  <si>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</si>
  <si>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</si>
  <si>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</si>
  <si>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</si>
  <si>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</si>
  <si>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</si>
  <si>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</si>
  <si>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</si>
  <si>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</si>
  <si>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</si>
  <si>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</si>
  <si>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</si>
  <si>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</si>
  <si>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</si>
  <si>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</si>
  <si>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A-03-02-02-013-001</t>
  </si>
  <si>
    <t>MEMBRESÍAS</t>
  </si>
  <si>
    <t>A-03-03-01-999</t>
  </si>
  <si>
    <t>OTRAS TRANSFERENCIAS - DISTRIBUCIÓN PREVIO CONCEPTO DGPPN</t>
  </si>
  <si>
    <t>A-03-04-02-012-001</t>
  </si>
  <si>
    <t>INCAPACIDADES (NO DE PENSIONES)</t>
  </si>
  <si>
    <t>A-03-04-02-012-002</t>
  </si>
  <si>
    <t>LICENCIAS DE MATERNIDAD Y PATERNIDAD (NO DE PENSIONES)</t>
  </si>
  <si>
    <t>A-03-06-01-005-001</t>
  </si>
  <si>
    <t>ASOCIACIÓN COLOMBIANA DE UNIVERSIDADES - ASCUN - MEMBRESÍAS</t>
  </si>
  <si>
    <t>A-03-08-01-001</t>
  </si>
  <si>
    <t>CRÉDITOS EDUCATIVOS DE EXCELENCIA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</si>
  <si>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</si>
  <si>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</si>
  <si>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</si>
  <si>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</si>
  <si>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</si>
  <si>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</si>
  <si>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A-08-03</t>
  </si>
  <si>
    <t>TASAS Y DERECHOS ADMINISTRATIVOS</t>
  </si>
  <si>
    <t>A-08-04-01</t>
  </si>
  <si>
    <t>CUOTA DE FISCALIZACIÓN Y AUDITAJE</t>
  </si>
  <si>
    <t>B-10-04-01</t>
  </si>
  <si>
    <t>APORTES AL FONDO DE CONTINGENCIAS</t>
  </si>
  <si>
    <t>C-0503-1000-16-0-0503014-01</t>
  </si>
  <si>
    <t>GASTOS DE PERSONAL - SERVICIO DE EDUCACIÓN FORMAL EN EL SABER ADMINISTRATIVO PÚBLICO. - FORTALECIMIENTO DE LA CAPACIDAD INSTITUCIONAL PARA EL ASEGURAMIENTO DE LA CALIDAD ACADEMICA DE LOS PROGRAMAS DE PREGRADO Y POSGRADO DE LA ESAP   NACIONAL</t>
  </si>
  <si>
    <t>C-0503-1000-16-0-0503014-02</t>
  </si>
  <si>
    <t>ADQUISICIÓN DE BIENES Y SERVICIOS - SERVICIO DE EDUCACIÓN FORMAL EN EL SABER ADMINISTRATIVO PÚBLICO. - FORTALECIMIENTO DE LA CAPACIDAD INSTITUCIONAL PARA EL ASEGURAMIENTO DE LA CALIDAD ACADEMICA DE LOS PROGRAMAS DE PREGRADO Y POSGRADO DE LA ESAP   N</t>
  </si>
  <si>
    <t>C-0503-1000-17-0-0503001-02</t>
  </si>
  <si>
    <t>ADQUISICIÓN DE BIENES Y SERVICIOS - DOCUMENTOS DE INVESTIGACIÓN - FORTALECIMIENTO DE LA INVESTIGACIÓN E INNOVACION EN LA ADMINISTRACION PUBLICA  DE LA ESAP  NACIONAL</t>
  </si>
  <si>
    <t>C-0503-1000-17-0-0503019-02</t>
  </si>
  <si>
    <t>ADQUISICIÓN DE BIENES Y SERVICIOS - SERVICIO DE INVESTIGACIÓN EN EL SABER ADMINISTRATIVO PÚBLICO - FORTALECIMIENTO DE LA INVESTIGACIÓN E INNOVACION EN LA ADMINISTRACION PUBLICA  DE LA ESAP  NACIONAL</t>
  </si>
  <si>
    <t>C-0503-1000-18-0-0503016-02</t>
  </si>
  <si>
    <t>ADQUISICIÓN DE BIENES Y SERVICIOS - SERVICIO DE EDUCACIÓN PARA EL TRABAJO EN EL SABER ADMINISTRATIVO PÚBLICO - FORTALECIMIENTO DEL RECONOCIMIENTO  INTERNACIONAL DE LA ESAP COMO REFERENTE EN LA FORMACION Y ASESORIA DEL SABER ADMINISTRATIVO PUBLICO  N</t>
  </si>
  <si>
    <t>C-0503-1000-18-0-0503026-02</t>
  </si>
  <si>
    <t>ADQUISICIÓN DE BIENES Y SERVICIOS - SERVICIO DE APOYO FINANCIERO PARA EL ACCESO A LA EDUCACIÓN SUPERIOR O TERCIARIA - FORTALECIMIENTO DEL RECONOCIMIENTO  INTERNACIONAL DE LA ESAP COMO REFERENTE EN LA FORMACION Y ASESORIA DEL SABER ADMINISTRATIVO PUB</t>
  </si>
  <si>
    <t>C-0503-1000-18-0-0503027-02</t>
  </si>
  <si>
    <t>ADQUISICIÓN DE BIENES Y SERVICIOS - SERVICIO DE DESARROLLO DE CONTENIDOS EDUCATIVOS PARA LA EDUCACIÓN SUPERIOR O TERCIARIA - FORTALECIMIENTO DEL RECONOCIMIENTO  INTERNACIONAL DE LA ESAP COMO REFERENTE EN LA FORMACION Y ASESORIA DEL SABER ADMINISTRAT</t>
  </si>
  <si>
    <t>C-0505-1000-3-0-0505002-02</t>
  </si>
  <si>
    <t>ADQUISICIÓN DE BIENES Y SERVICIOS - DOCUMENTOS DE LINEAMIENTOS TÉCNICOS - MEJORAMIENTO DE ESTRATEGIAS DE FORTALECIMIENTO DEL ALTO GOBIERNO Y LA ALTA GERENCIA PUBLICA TERRITORIAL Y  NACIONAL</t>
  </si>
  <si>
    <t>C-0505-1000-3-0-0505023-02</t>
  </si>
  <si>
    <t>ADQUISICIÓN DE BIENES Y SERVICIOS - SERVICIO DE EDUCACIÓN INFORMAL A SERVIDORES PÚBLICOS DEL ESTADO Y A LA SOCIEDAD EN GENERAL - MEJORAMIENTO DE ESTRATEGIAS DE FORTALECIMIENTO DEL ALTO GOBIERNO Y LA ALTA GERENCIA PUBLICA TERRITORIAL Y  NACIONAL</t>
  </si>
  <si>
    <t>C-0505-1000-3-0-0505041-02</t>
  </si>
  <si>
    <t>ADQUISICIÓN DE BIENES Y SERVICIOS - SERVICIO DE ASISTENCIA TÉCNICA EN TEMAS DE GESTIÓN PÚBLICA - MEJORAMIENTO DE ESTRATEGIAS DE FORTALECIMIENTO DEL ALTO GOBIERNO Y LA ALTA GERENCIA PUBLICA TERRITORIAL Y  NACIONAL</t>
  </si>
  <si>
    <t>C-0505-1000-4-0-0505002-02</t>
  </si>
  <si>
    <t>ADQUISICIÓN DE BIENES Y SERVICIOS - DOCUMENTOS DE LINEAMIENTOS TÉCNICOS - FORTALECIMIENTO Y APOYO A LA GESTIÓN DE LAS ENTIDADES ESTATALES, LA CAPACITACIÓN Y LOS PROCESOS DE SELECCIÓN  NACIONAL</t>
  </si>
  <si>
    <t>C-0505-1000-4-0-0505023-02</t>
  </si>
  <si>
    <t>ADQUISICIÓN DE BIENES Y SERVICIOS - SERVICIO DE EDUCACIÓN INFORMAL A SERVIDORES PÚBLICOS DEL ESTADO Y A LA SOCIEDAD EN GENERAL - FORTALECIMIENTO Y APOYO A LA GESTIÓN DE LAS ENTIDADES ESTATALES, LA CAPACITACIÓN Y LOS PROCESOS DE SELECCIÓN  NACIONAL</t>
  </si>
  <si>
    <t>C-0505-1000-4-0-0505040-02</t>
  </si>
  <si>
    <t>ADQUISICIÓN DE BIENES Y SERVICIOS - SERVICIO DE ASISTENCIA TÉCNICA EN EL SABER ADMINISTRATIVO PÚBLICO - FORTALECIMIENTO Y APOYO A LA GESTIÓN DE LAS ENTIDADES ESTATALES, LA CAPACITACIÓN Y LOS PROCESOS DE SELECCIÓN  NACIONAL</t>
  </si>
  <si>
    <t>C-0505-1000-4-0-0505046-02</t>
  </si>
  <si>
    <t>ADQUISICIÓN DE BIENES Y SERVICIOS - CONCURSOS DE PROVISIÓN DE CARGOS DE CARRERA ADMINISTRATIVA IMPLEMENTADOS - FORTALECIMIENTO Y APOYO A LA GESTIÓN DE LAS ENTIDADES ESTATALES, LA CAPACITACIÓN Y LOS PROCESOS DE SELECCIÓN  NACIONAL</t>
  </si>
  <si>
    <t>C-0599-1000-4-0-0599011-02</t>
  </si>
  <si>
    <t>ADQUISICIÓN DE BIENES Y SERVICIOS - SEDES ADECUADAS - FORTALECIMIENTO DE LA INFRAESTRUCTURA FISICA Y TECNOLOGICA DE LA ESAP A NIVEL  NACIONAL</t>
  </si>
  <si>
    <t>C-0599-1000-4-0-0599015-02</t>
  </si>
  <si>
    <t>ADQUISICIÓN DE BIENES Y SERVICIOS - SEDES ADQUIRIDAS - FORTALECIMIENTO DE LA INFRAESTRUCTURA FISICA Y TECNOLOGICA DE LA ESAP A NIVEL  NACIONAL</t>
  </si>
  <si>
    <t>C-0599-1000-4-0-0599016-02</t>
  </si>
  <si>
    <t>ADQUISICIÓN DE BIENES Y SERVICIOS - SEDES MANTENIDAS - FORTALECIMIENTO DE LA INFRAESTRUCTURA FISICA Y TECNOLOGICA DE LA ESAP A NIVEL  NACIONAL</t>
  </si>
  <si>
    <t>C-0599-1000-4-0-0599065-02</t>
  </si>
  <si>
    <t>ADQUISICIÓN DE BIENES Y SERVICIOS - SEDE CONSTRUIDA Y DOTADA - FORTALECIMIENTO DE LA INFRAESTRUCTURA FISICA Y TECNOLOGICA DE LA ESAP A NIVEL  NACIONAL</t>
  </si>
  <si>
    <t>C-0599-1000-4-0-0599066-02</t>
  </si>
  <si>
    <t>ADQUISICIÓN DE BIENES Y SERVICIOS - SERVICIOS DE INFORMACIÓN ACTUALIZADOS - FORTALECIMIENTO DE LA INFRAESTRUCTURA FISICA Y TECNOLOGICA DE LA ESAP A NIVEL  NACIONAL</t>
  </si>
  <si>
    <t>C-0599-1000-4-0-0599067-02</t>
  </si>
  <si>
    <t>ADQUISICIÓN DE BIENES Y SERVICIOS - SERVICIOS DE INFORMACIÓN IMPLEMENTADOS - FORTALECIMIENTO DE LA INFRAESTRUCTURA FISICA Y TECNOLOGICA DE LA ESAP A NIVEL  NACIONAL</t>
  </si>
  <si>
    <t>C-0599-1000-4-0-0599069-02</t>
  </si>
  <si>
    <t>ADQUISICIÓN DE BIENES Y SERVICIOS - SERVICIOS TECNOLÓGICOS - FORTALECIMIENTO DE LA INFRAESTRUCTURA FISICA Y TECNOLOGICA DE LA ESAP A NIVEL  NACIONAL</t>
  </si>
  <si>
    <t>C-0599-1000-4-0-0599073-02</t>
  </si>
  <si>
    <t>ADQUISICIÓN DE BIENES Y SERVICIOS - SEDES DOTADAS - FORTALECIMIENTO DE LA INFRAESTRUCTURA FISICA Y TECNOLOGICA DE LA ESAP A NIVEL  NACIONAL</t>
  </si>
  <si>
    <t>C-0599-1000-5-0-0599055-02</t>
  </si>
  <si>
    <t>ADQUISICIÓN DE BIENES Y SERVICIOS - SERVICIO DE GESTIÓN DOCUMENTAL - MEJORAMIENTO DE LA CAPACIDAD Y DESEMPENO INSTITUCIONAL DE LOS PROCESOS ADMINISTRATIVOS EN LA ESCUELA SUPERIOR DE ADMINISTRACION PUBLICA PARA EL DESARROLLO DE SU MISIONALIDAD.  NACI</t>
  </si>
  <si>
    <t>C-0599-1000-5-0-0599061-02</t>
  </si>
  <si>
    <t>ADQUISICIÓN DE BIENES Y SERVICIOS - SERVICIO DE EDUCACIÓN INFORMAL PARA LA GESTIÓN ADMINISTRATIVA - MEJORAMIENTO DE LA CAPACIDAD Y DESEMPENO INSTITUCIONAL DE LOS PROCESOS ADMINISTRATIVOS EN LA ESCUELA SUPERIOR DE ADMINISTRACION PUBLICA PARA EL DESAR</t>
  </si>
  <si>
    <t>C-0599-1000-5-0-0599064-02</t>
  </si>
  <si>
    <t>ADQUISICIÓN DE BIENES Y SERVICIOS - SERVICIO DE IMPLEMENTACIÓN SISTEMAS DE GESTIÓN - MEJORAMIENTO DE LA CAPACIDAD Y DESEMPENO INSTITUCIONAL DE LOS PROCESOS ADMINISTRATIVOS EN LA ESCUELA SUPERIOR DE ADMINISTRACION PUBLICA PARA EL DESARROLLO DE SU MIS</t>
  </si>
  <si>
    <t>C-0599-1000-5-0-0599067-02</t>
  </si>
  <si>
    <t>ADQUISICIÓN DE BIENES Y SERVICIOS - SERVICIOS DE INFORMACIÓN IMPLEMENTADOS - MEJORAMIENTO DE LA CAPACIDAD Y DESEMPENO INSTITUCIONAL DE LOS PROCESOS ADMINISTRATIVOS EN LA ESCUELA SUPERIOR DE ADMINISTRACION PUBLICA PARA EL DESARROLLO DE SU MISIONALIDA</t>
  </si>
  <si>
    <t>TOTAL</t>
  </si>
  <si>
    <r>
      <t xml:space="preserve">Fuente: </t>
    </r>
    <r>
      <rPr>
        <sz val="11"/>
        <rFont val="Arial Narrow"/>
        <family val="2"/>
      </rPr>
      <t>Sistema Integrado de Información Financiera – SIIF Nación II y proyecciones propias ESAP con corte a 29 de septiembre del 2023</t>
    </r>
  </si>
  <si>
    <r>
      <t xml:space="preserve">Nota: </t>
    </r>
    <r>
      <rPr>
        <sz val="11"/>
        <rFont val="Arial Narrow"/>
        <family val="2"/>
      </rPr>
      <t>Presupuesto Inicial para la vigencia 2023 $361.963 millones de conformidad con la Ley 2276 del 29 de noviembre de 2022 y Decreto 2590 del 23 de diciembre de 2022. Modificado por Ley 2299 del 10 de Julio del 2023 y el Decreto 1234 del 25 de julio del 2023, adicionando recursos para inversión en cuantía de $32.000 millones con cargo al programa C-0599 Fortalecimiento de la Gestión y Dirección del Sector Empleo Público, quedando un presupuesto total de la Entidad para la presente vigencia de $393.963. Financiado con recursos propios - Excedentes Financieros.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</si>
</sst>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sz val="8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3" fillId="0" borderId="1" xfId="3" applyFont="1" applyBorder="1" applyAlignment="1">
      <alignment vertical="center" wrapText="1" readingOrder="1"/>
    </xf>
    <xf numFmtId="0" fontId="4" fillId="0" borderId="0" xfId="0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13" fillId="0" borderId="2" xfId="1" applyNumberFormat="1" applyFont="1" applyBorder="1" applyAlignment="1">
      <alignment vertical="center"/>
    </xf>
    <xf numFmtId="9" fontId="13" fillId="0" borderId="2" xfId="2" applyFont="1" applyBorder="1" applyAlignment="1">
      <alignment horizontal="right" vertical="center"/>
    </xf>
    <xf numFmtId="9" fontId="13" fillId="0" borderId="2" xfId="2" applyFont="1" applyBorder="1" applyAlignment="1">
      <alignment vertical="center"/>
    </xf>
    <xf numFmtId="9" fontId="13" fillId="0" borderId="2" xfId="2" applyFont="1" applyBorder="1" applyAlignment="1">
      <alignment horizontal="center" vertical="center"/>
    </xf>
    <xf numFmtId="10" fontId="13" fillId="0" borderId="2" xfId="2" applyNumberFormat="1" applyFont="1" applyBorder="1" applyAlignment="1">
      <alignment vertical="center"/>
    </xf>
    <xf numFmtId="164" fontId="10" fillId="2" borderId="2" xfId="1" applyNumberFormat="1" applyFont="1" applyFill="1" applyBorder="1" applyAlignment="1">
      <alignment vertical="center"/>
    </xf>
    <xf numFmtId="9" fontId="10" fillId="2" borderId="2" xfId="2" applyFont="1" applyFill="1" applyBorder="1" applyAlignment="1">
      <alignment horizontal="right" vertical="center"/>
    </xf>
    <xf numFmtId="9" fontId="10" fillId="2" borderId="2" xfId="2" applyFont="1" applyFill="1" applyBorder="1" applyAlignment="1">
      <alignment vertical="center"/>
    </xf>
    <xf numFmtId="0" fontId="14" fillId="0" borderId="0" xfId="0" applyFont="1"/>
    <xf numFmtId="164" fontId="14" fillId="0" borderId="0" xfId="0" applyNumberFormat="1" applyFont="1"/>
    <xf numFmtId="43" fontId="14" fillId="0" borderId="0" xfId="1" applyFont="1"/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64" fontId="17" fillId="6" borderId="2" xfId="1" applyNumberFormat="1" applyFont="1" applyFill="1" applyBorder="1" applyAlignment="1">
      <alignment vertical="center" wrapText="1"/>
    </xf>
    <xf numFmtId="9" fontId="17" fillId="6" borderId="2" xfId="2" applyFont="1" applyFill="1" applyBorder="1" applyAlignment="1">
      <alignment vertical="center" wrapText="1"/>
    </xf>
    <xf numFmtId="164" fontId="17" fillId="7" borderId="2" xfId="1" applyNumberFormat="1" applyFont="1" applyFill="1" applyBorder="1" applyAlignment="1">
      <alignment vertical="center" wrapText="1"/>
    </xf>
    <xf numFmtId="9" fontId="17" fillId="7" borderId="2" xfId="2" applyFont="1" applyFill="1" applyBorder="1" applyAlignment="1">
      <alignment vertical="center" wrapText="1"/>
    </xf>
    <xf numFmtId="164" fontId="13" fillId="0" borderId="2" xfId="1" applyNumberFormat="1" applyFont="1" applyBorder="1" applyAlignment="1">
      <alignment vertical="center" wrapText="1"/>
    </xf>
    <xf numFmtId="9" fontId="13" fillId="0" borderId="2" xfId="2" applyFont="1" applyBorder="1" applyAlignment="1">
      <alignment vertical="center" wrapText="1"/>
    </xf>
    <xf numFmtId="164" fontId="17" fillId="8" borderId="2" xfId="1" applyNumberFormat="1" applyFont="1" applyFill="1" applyBorder="1" applyAlignment="1">
      <alignment vertical="center" wrapText="1"/>
    </xf>
    <xf numFmtId="9" fontId="17" fillId="8" borderId="2" xfId="2" applyFont="1" applyFill="1" applyBorder="1" applyAlignment="1">
      <alignment vertical="center" wrapText="1"/>
    </xf>
    <xf numFmtId="164" fontId="17" fillId="9" borderId="2" xfId="1" applyNumberFormat="1" applyFont="1" applyFill="1" applyBorder="1" applyAlignment="1">
      <alignment vertical="center" wrapText="1"/>
    </xf>
    <xf numFmtId="9" fontId="17" fillId="9" borderId="2" xfId="2" applyFont="1" applyFill="1" applyBorder="1" applyAlignment="1">
      <alignment vertical="center" wrapText="1"/>
    </xf>
    <xf numFmtId="164" fontId="17" fillId="10" borderId="2" xfId="1" applyNumberFormat="1" applyFont="1" applyFill="1" applyBorder="1" applyAlignment="1">
      <alignment vertical="center" wrapText="1"/>
    </xf>
    <xf numFmtId="9" fontId="17" fillId="10" borderId="2" xfId="2" applyFont="1" applyFill="1" applyBorder="1" applyAlignment="1">
      <alignment vertical="center" wrapText="1"/>
    </xf>
    <xf numFmtId="164" fontId="10" fillId="2" borderId="2" xfId="1" applyNumberFormat="1" applyFont="1" applyFill="1" applyBorder="1" applyAlignment="1">
      <alignment vertical="center" wrapText="1"/>
    </xf>
    <xf numFmtId="9" fontId="10" fillId="2" borderId="2" xfId="2" applyFont="1" applyFill="1" applyBorder="1" applyAlignment="1">
      <alignment vertical="center" wrapText="1"/>
    </xf>
    <xf numFmtId="0" fontId="18" fillId="0" borderId="0" xfId="0" applyFont="1"/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0" fontId="13" fillId="0" borderId="2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/>
    </xf>
    <xf numFmtId="164" fontId="13" fillId="0" borderId="2" xfId="1" applyNumberFormat="1" applyFont="1" applyFill="1" applyBorder="1" applyAlignment="1">
      <alignment vertical="center"/>
    </xf>
    <xf numFmtId="9" fontId="13" fillId="0" borderId="2" xfId="2" applyFont="1" applyFill="1" applyBorder="1" applyAlignment="1">
      <alignment vertical="center"/>
    </xf>
    <xf numFmtId="10" fontId="13" fillId="0" borderId="2" xfId="2" applyNumberFormat="1" applyFont="1" applyFill="1" applyBorder="1" applyAlignment="1">
      <alignment vertical="center"/>
    </xf>
    <xf numFmtId="165" fontId="13" fillId="0" borderId="2" xfId="2" applyNumberFormat="1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left" vertical="center" wrapText="1" readingOrder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5" fillId="0" borderId="0" xfId="0" applyFont="1"/>
  </cellXfs>
  <cellStyles count="4">
    <cellStyle name="Millares" xfId="1" builtinId="3"/>
    <cellStyle name="Normal" xfId="0" builtinId="0"/>
    <cellStyle name="Normal 2" xfId="3" xr:uid="{AF8544FE-4A49-475F-872D-0AFADC2FA4A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.%20ESAP\5%20Seguimiento%20Presupuestal\Gastos\CEN%20Diario\2023\CEN%2028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P"/>
      <sheetName val="RPC"/>
      <sheetName val="RESERVA PPTAL"/>
      <sheetName val="DEPENDENCIAS"/>
      <sheetName val="AGREGADO"/>
      <sheetName val="Hoja1"/>
      <sheetName val="Ejecucion Nacional 23"/>
      <sheetName val="DESAGREGADO SUBUND"/>
      <sheetName val="APROPIACION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">
          <cell r="T34">
            <v>393962686371</v>
          </cell>
          <cell r="X34">
            <v>251525967672.94</v>
          </cell>
          <cell r="Z34">
            <v>143163869995.72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8774-4919-46B8-B922-993CCA89FA53}">
  <dimension ref="A1:CQ155"/>
  <sheetViews>
    <sheetView tabSelected="1" topLeftCell="S1" zoomScale="90" zoomScaleNormal="90" workbookViewId="0">
      <selection activeCell="AH12" sqref="AH12"/>
    </sheetView>
  </sheetViews>
  <sheetFormatPr baseColWidth="10" defaultRowHeight="16.5" x14ac:dyDescent="0.3"/>
  <cols>
    <col min="1" max="1" width="5.140625" style="2" customWidth="1"/>
    <col min="2" max="2" width="28.28515625" style="2" customWidth="1"/>
    <col min="3" max="3" width="78" style="2" customWidth="1"/>
    <col min="4" max="4" width="17" style="2" bestFit="1" customWidth="1"/>
    <col min="5" max="5" width="17.5703125" style="2" bestFit="1" customWidth="1"/>
    <col min="6" max="6" width="7.42578125" style="2" customWidth="1"/>
    <col min="7" max="7" width="16" style="2" bestFit="1" customWidth="1"/>
    <col min="8" max="8" width="5.5703125" style="2" customWidth="1"/>
    <col min="9" max="9" width="17" style="2" bestFit="1" customWidth="1"/>
    <col min="10" max="10" width="17.5703125" style="2" bestFit="1" customWidth="1"/>
    <col min="11" max="11" width="7" style="2" bestFit="1" customWidth="1"/>
    <col min="12" max="12" width="16" style="2" bestFit="1" customWidth="1"/>
    <col min="13" max="13" width="5.85546875" style="2" customWidth="1"/>
    <col min="14" max="14" width="17" style="2" bestFit="1" customWidth="1"/>
    <col min="15" max="15" width="17.5703125" style="2" bestFit="1" customWidth="1"/>
    <col min="16" max="16" width="7.140625" style="2" customWidth="1"/>
    <col min="17" max="17" width="16" style="2" bestFit="1" customWidth="1"/>
    <col min="18" max="18" width="6.140625" style="2" customWidth="1"/>
    <col min="19" max="19" width="17" style="2" bestFit="1" customWidth="1"/>
    <col min="20" max="20" width="17.5703125" style="2" bestFit="1" customWidth="1"/>
    <col min="21" max="21" width="6.7109375" style="2" customWidth="1"/>
    <col min="22" max="22" width="16" style="2" bestFit="1" customWidth="1"/>
    <col min="23" max="23" width="5.85546875" style="2" customWidth="1"/>
    <col min="24" max="24" width="17" style="2" bestFit="1" customWidth="1"/>
    <col min="25" max="25" width="17.5703125" style="2" bestFit="1" customWidth="1"/>
    <col min="26" max="26" width="6.140625" style="2" customWidth="1"/>
    <col min="27" max="27" width="16" style="2" bestFit="1" customWidth="1"/>
    <col min="28" max="28" width="5.140625" style="2" customWidth="1"/>
    <col min="29" max="29" width="17" style="2" bestFit="1" customWidth="1"/>
    <col min="30" max="30" width="17.5703125" style="2" bestFit="1" customWidth="1"/>
    <col min="31" max="31" width="6.5703125" style="2" customWidth="1"/>
    <col min="32" max="32" width="16" style="2" bestFit="1" customWidth="1"/>
    <col min="33" max="33" width="6.5703125" style="2" customWidth="1"/>
    <col min="34" max="34" width="17" style="2" bestFit="1" customWidth="1"/>
    <col min="35" max="35" width="17.5703125" style="2" bestFit="1" customWidth="1"/>
    <col min="36" max="36" width="6.140625" style="2" customWidth="1"/>
    <col min="37" max="37" width="16" style="2" bestFit="1" customWidth="1"/>
    <col min="38" max="38" width="5.5703125" style="2" customWidth="1"/>
    <col min="39" max="39" width="17" style="2" bestFit="1" customWidth="1"/>
    <col min="40" max="40" width="17.5703125" style="2" bestFit="1" customWidth="1"/>
    <col min="41" max="41" width="6.7109375" style="2" customWidth="1"/>
    <col min="42" max="42" width="16" style="2" bestFit="1" customWidth="1"/>
    <col min="43" max="43" width="6.28515625" style="2" customWidth="1"/>
    <col min="44" max="44" width="17" style="2" bestFit="1" customWidth="1"/>
    <col min="45" max="45" width="17.5703125" style="2" bestFit="1" customWidth="1"/>
    <col min="46" max="46" width="6.28515625" style="2" customWidth="1"/>
    <col min="47" max="47" width="16" style="2" bestFit="1" customWidth="1"/>
    <col min="48" max="48" width="5.5703125" style="2" customWidth="1"/>
    <col min="49" max="49" width="17" style="2" bestFit="1" customWidth="1"/>
    <col min="50" max="50" width="17.5703125" style="2" bestFit="1" customWidth="1"/>
    <col min="51" max="51" width="6.28515625" style="2" customWidth="1"/>
    <col min="52" max="52" width="16" style="2" bestFit="1" customWidth="1"/>
    <col min="53" max="53" width="6.28515625" style="2" customWidth="1"/>
    <col min="54" max="54" width="17" style="2" bestFit="1" customWidth="1"/>
    <col min="55" max="55" width="17.5703125" style="2" bestFit="1" customWidth="1"/>
    <col min="56" max="56" width="6.7109375" style="2" customWidth="1"/>
    <col min="57" max="57" width="16" style="2" bestFit="1" customWidth="1"/>
    <col min="58" max="58" width="5.7109375" style="2" customWidth="1"/>
    <col min="59" max="59" width="17" style="2" bestFit="1" customWidth="1"/>
    <col min="60" max="60" width="17.5703125" style="2" bestFit="1" customWidth="1"/>
    <col min="61" max="61" width="7" style="2" customWidth="1"/>
    <col min="62" max="62" width="16" style="2" bestFit="1" customWidth="1"/>
    <col min="63" max="63" width="6.28515625" style="2" customWidth="1"/>
    <col min="64" max="64" width="17" style="2" bestFit="1" customWidth="1"/>
    <col min="65" max="65" width="17.5703125" style="2" bestFit="1" customWidth="1"/>
    <col min="66" max="66" width="6.7109375" style="2" customWidth="1"/>
    <col min="67" max="67" width="16" style="2" bestFit="1" customWidth="1"/>
    <col min="68" max="68" width="6.42578125" style="2" customWidth="1"/>
    <col min="69" max="69" width="17" style="2" bestFit="1" customWidth="1"/>
    <col min="70" max="70" width="17.5703125" style="2" bestFit="1" customWidth="1"/>
    <col min="71" max="71" width="6.140625" style="2" customWidth="1"/>
    <col min="72" max="72" width="16" style="2" bestFit="1" customWidth="1"/>
    <col min="73" max="73" width="6" style="2" customWidth="1"/>
    <col min="74" max="74" width="17" style="2" bestFit="1" customWidth="1"/>
    <col min="75" max="75" width="17.5703125" style="2" bestFit="1" customWidth="1"/>
    <col min="76" max="76" width="6.85546875" style="2" customWidth="1"/>
    <col min="77" max="77" width="16" style="2" bestFit="1" customWidth="1"/>
    <col min="78" max="78" width="6.5703125" style="2" customWidth="1"/>
    <col min="79" max="79" width="17" style="2" bestFit="1" customWidth="1"/>
    <col min="80" max="80" width="17.5703125" style="2" bestFit="1" customWidth="1"/>
    <col min="81" max="81" width="6.42578125" style="2" customWidth="1"/>
    <col min="82" max="82" width="16" style="2" bestFit="1" customWidth="1"/>
    <col min="83" max="83" width="7.140625" style="2" customWidth="1"/>
    <col min="84" max="84" width="17" style="2" bestFit="1" customWidth="1"/>
    <col min="85" max="85" width="17.5703125" style="2" bestFit="1" customWidth="1"/>
    <col min="86" max="86" width="7.42578125" style="2" customWidth="1"/>
    <col min="87" max="87" width="16" style="2" bestFit="1" customWidth="1"/>
    <col min="88" max="88" width="7.140625" style="2" customWidth="1"/>
    <col min="89" max="89" width="17" style="2" bestFit="1" customWidth="1"/>
    <col min="90" max="90" width="9.42578125" style="2" customWidth="1"/>
    <col min="91" max="91" width="17.5703125" style="2" bestFit="1" customWidth="1"/>
    <col min="92" max="92" width="7" style="2" customWidth="1"/>
    <col min="93" max="93" width="15.42578125" style="2" bestFit="1" customWidth="1"/>
    <col min="94" max="94" width="5.85546875" style="2" customWidth="1"/>
    <col min="95" max="16384" width="11.42578125" style="2"/>
  </cols>
  <sheetData>
    <row r="1" spans="2:94" x14ac:dyDescent="0.3">
      <c r="B1" s="1"/>
      <c r="CK1" s="3"/>
      <c r="CL1" s="3"/>
    </row>
    <row r="2" spans="2:94" ht="23.25" x14ac:dyDescent="0.3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</row>
    <row r="4" spans="2:94" ht="18.75" x14ac:dyDescent="0.3">
      <c r="B4" s="4" t="s">
        <v>1</v>
      </c>
    </row>
    <row r="6" spans="2:94" s="5" customFormat="1" ht="16.5" customHeight="1" x14ac:dyDescent="0.25">
      <c r="B6" s="78" t="s">
        <v>2</v>
      </c>
      <c r="C6" s="78" t="s">
        <v>3</v>
      </c>
      <c r="D6" s="61" t="s">
        <v>4</v>
      </c>
      <c r="E6" s="62"/>
      <c r="F6" s="62"/>
      <c r="G6" s="62"/>
      <c r="H6" s="63"/>
      <c r="I6" s="57">
        <v>1</v>
      </c>
      <c r="J6" s="58"/>
      <c r="K6" s="58"/>
      <c r="L6" s="58"/>
      <c r="M6" s="59"/>
      <c r="N6" s="57">
        <v>2</v>
      </c>
      <c r="O6" s="58"/>
      <c r="P6" s="58"/>
      <c r="Q6" s="58"/>
      <c r="R6" s="59"/>
      <c r="S6" s="57">
        <v>3</v>
      </c>
      <c r="T6" s="58"/>
      <c r="U6" s="58"/>
      <c r="V6" s="58"/>
      <c r="W6" s="59"/>
      <c r="X6" s="57">
        <v>4</v>
      </c>
      <c r="Y6" s="58"/>
      <c r="Z6" s="58"/>
      <c r="AA6" s="58"/>
      <c r="AB6" s="59"/>
      <c r="AC6" s="57">
        <v>5</v>
      </c>
      <c r="AD6" s="58"/>
      <c r="AE6" s="58"/>
      <c r="AF6" s="58"/>
      <c r="AG6" s="59"/>
      <c r="AH6" s="57">
        <v>6</v>
      </c>
      <c r="AI6" s="58"/>
      <c r="AJ6" s="58"/>
      <c r="AK6" s="58"/>
      <c r="AL6" s="59"/>
      <c r="AM6" s="57">
        <v>7</v>
      </c>
      <c r="AN6" s="58"/>
      <c r="AO6" s="58"/>
      <c r="AP6" s="58"/>
      <c r="AQ6" s="59"/>
      <c r="AR6" s="57">
        <v>8</v>
      </c>
      <c r="AS6" s="58"/>
      <c r="AT6" s="58"/>
      <c r="AU6" s="58"/>
      <c r="AV6" s="59"/>
      <c r="AW6" s="57">
        <v>9</v>
      </c>
      <c r="AX6" s="58"/>
      <c r="AY6" s="58"/>
      <c r="AZ6" s="58"/>
      <c r="BA6" s="59"/>
      <c r="BB6" s="57">
        <v>10</v>
      </c>
      <c r="BC6" s="58"/>
      <c r="BD6" s="58"/>
      <c r="BE6" s="58"/>
      <c r="BF6" s="59"/>
      <c r="BG6" s="57">
        <v>11</v>
      </c>
      <c r="BH6" s="58"/>
      <c r="BI6" s="58"/>
      <c r="BJ6" s="58"/>
      <c r="BK6" s="59"/>
      <c r="BL6" s="57">
        <v>12</v>
      </c>
      <c r="BM6" s="58"/>
      <c r="BN6" s="58"/>
      <c r="BO6" s="58"/>
      <c r="BP6" s="59"/>
      <c r="BQ6" s="57">
        <v>13</v>
      </c>
      <c r="BR6" s="58"/>
      <c r="BS6" s="58"/>
      <c r="BT6" s="58"/>
      <c r="BU6" s="59"/>
      <c r="BV6" s="57">
        <v>14</v>
      </c>
      <c r="BW6" s="58"/>
      <c r="BX6" s="58"/>
      <c r="BY6" s="58"/>
      <c r="BZ6" s="59"/>
      <c r="CA6" s="57">
        <v>15</v>
      </c>
      <c r="CB6" s="58"/>
      <c r="CC6" s="58"/>
      <c r="CD6" s="58"/>
      <c r="CE6" s="59"/>
      <c r="CF6" s="57">
        <v>16</v>
      </c>
      <c r="CG6" s="58"/>
      <c r="CH6" s="58"/>
      <c r="CI6" s="58"/>
      <c r="CJ6" s="59"/>
      <c r="CK6" s="60" t="s">
        <v>5</v>
      </c>
      <c r="CL6" s="60"/>
      <c r="CM6" s="60"/>
      <c r="CN6" s="60"/>
      <c r="CO6" s="60"/>
      <c r="CP6" s="60"/>
    </row>
    <row r="7" spans="2:94" s="5" customFormat="1" ht="19.5" customHeight="1" x14ac:dyDescent="0.25">
      <c r="B7" s="78"/>
      <c r="C7" s="78"/>
      <c r="D7" s="64"/>
      <c r="E7" s="65"/>
      <c r="F7" s="65"/>
      <c r="G7" s="65"/>
      <c r="H7" s="66"/>
      <c r="I7" s="54" t="s">
        <v>6</v>
      </c>
      <c r="J7" s="55"/>
      <c r="K7" s="55"/>
      <c r="L7" s="55"/>
      <c r="M7" s="56"/>
      <c r="N7" s="54" t="s">
        <v>7</v>
      </c>
      <c r="O7" s="55"/>
      <c r="P7" s="55"/>
      <c r="Q7" s="55"/>
      <c r="R7" s="56"/>
      <c r="S7" s="54" t="s">
        <v>8</v>
      </c>
      <c r="T7" s="55"/>
      <c r="U7" s="55"/>
      <c r="V7" s="55"/>
      <c r="W7" s="56"/>
      <c r="X7" s="54" t="s">
        <v>9</v>
      </c>
      <c r="Y7" s="55"/>
      <c r="Z7" s="55"/>
      <c r="AA7" s="55"/>
      <c r="AB7" s="56"/>
      <c r="AC7" s="54" t="s">
        <v>10</v>
      </c>
      <c r="AD7" s="55"/>
      <c r="AE7" s="55"/>
      <c r="AF7" s="55"/>
      <c r="AG7" s="56"/>
      <c r="AH7" s="54" t="s">
        <v>11</v>
      </c>
      <c r="AI7" s="55"/>
      <c r="AJ7" s="55"/>
      <c r="AK7" s="55"/>
      <c r="AL7" s="56"/>
      <c r="AM7" s="54" t="s">
        <v>12</v>
      </c>
      <c r="AN7" s="55"/>
      <c r="AO7" s="55"/>
      <c r="AP7" s="55"/>
      <c r="AQ7" s="56"/>
      <c r="AR7" s="54" t="s">
        <v>13</v>
      </c>
      <c r="AS7" s="55"/>
      <c r="AT7" s="55"/>
      <c r="AU7" s="55"/>
      <c r="AV7" s="56"/>
      <c r="AW7" s="54" t="s">
        <v>14</v>
      </c>
      <c r="AX7" s="55"/>
      <c r="AY7" s="55"/>
      <c r="AZ7" s="55"/>
      <c r="BA7" s="56"/>
      <c r="BB7" s="54" t="s">
        <v>15</v>
      </c>
      <c r="BC7" s="55"/>
      <c r="BD7" s="55"/>
      <c r="BE7" s="55"/>
      <c r="BF7" s="56"/>
      <c r="BG7" s="54" t="s">
        <v>16</v>
      </c>
      <c r="BH7" s="55"/>
      <c r="BI7" s="55"/>
      <c r="BJ7" s="55"/>
      <c r="BK7" s="56"/>
      <c r="BL7" s="54" t="s">
        <v>17</v>
      </c>
      <c r="BM7" s="55"/>
      <c r="BN7" s="55"/>
      <c r="BO7" s="55"/>
      <c r="BP7" s="56"/>
      <c r="BQ7" s="54" t="s">
        <v>18</v>
      </c>
      <c r="BR7" s="55"/>
      <c r="BS7" s="55"/>
      <c r="BT7" s="55"/>
      <c r="BU7" s="56"/>
      <c r="BV7" s="54" t="s">
        <v>19</v>
      </c>
      <c r="BW7" s="55"/>
      <c r="BX7" s="55"/>
      <c r="BY7" s="55"/>
      <c r="BZ7" s="56"/>
      <c r="CA7" s="54" t="s">
        <v>20</v>
      </c>
      <c r="CB7" s="55"/>
      <c r="CC7" s="55"/>
      <c r="CD7" s="55"/>
      <c r="CE7" s="56"/>
      <c r="CF7" s="54" t="s">
        <v>21</v>
      </c>
      <c r="CG7" s="55"/>
      <c r="CH7" s="55"/>
      <c r="CI7" s="55"/>
      <c r="CJ7" s="56"/>
      <c r="CK7" s="60"/>
      <c r="CL7" s="60"/>
      <c r="CM7" s="60"/>
      <c r="CN7" s="60"/>
      <c r="CO7" s="60"/>
      <c r="CP7" s="60"/>
    </row>
    <row r="8" spans="2:94" s="5" customFormat="1" x14ac:dyDescent="0.25">
      <c r="B8" s="78"/>
      <c r="C8" s="78"/>
      <c r="D8" s="6" t="s">
        <v>22</v>
      </c>
      <c r="E8" s="7" t="s">
        <v>23</v>
      </c>
      <c r="F8" s="7" t="s">
        <v>24</v>
      </c>
      <c r="G8" s="8" t="s">
        <v>25</v>
      </c>
      <c r="H8" s="8" t="s">
        <v>24</v>
      </c>
      <c r="I8" s="6" t="s">
        <v>22</v>
      </c>
      <c r="J8" s="7" t="s">
        <v>23</v>
      </c>
      <c r="K8" s="7" t="s">
        <v>24</v>
      </c>
      <c r="L8" s="8" t="s">
        <v>25</v>
      </c>
      <c r="M8" s="8" t="s">
        <v>24</v>
      </c>
      <c r="N8" s="6" t="s">
        <v>22</v>
      </c>
      <c r="O8" s="7" t="s">
        <v>23</v>
      </c>
      <c r="P8" s="7" t="s">
        <v>24</v>
      </c>
      <c r="Q8" s="8" t="s">
        <v>25</v>
      </c>
      <c r="R8" s="8" t="s">
        <v>24</v>
      </c>
      <c r="S8" s="6" t="s">
        <v>22</v>
      </c>
      <c r="T8" s="7" t="s">
        <v>23</v>
      </c>
      <c r="U8" s="7" t="s">
        <v>24</v>
      </c>
      <c r="V8" s="8" t="s">
        <v>25</v>
      </c>
      <c r="W8" s="8" t="s">
        <v>24</v>
      </c>
      <c r="X8" s="6" t="s">
        <v>22</v>
      </c>
      <c r="Y8" s="7" t="s">
        <v>23</v>
      </c>
      <c r="Z8" s="7" t="s">
        <v>24</v>
      </c>
      <c r="AA8" s="8" t="s">
        <v>25</v>
      </c>
      <c r="AB8" s="8" t="s">
        <v>24</v>
      </c>
      <c r="AC8" s="6" t="s">
        <v>22</v>
      </c>
      <c r="AD8" s="7" t="s">
        <v>23</v>
      </c>
      <c r="AE8" s="7" t="s">
        <v>24</v>
      </c>
      <c r="AF8" s="8" t="s">
        <v>25</v>
      </c>
      <c r="AG8" s="8" t="s">
        <v>24</v>
      </c>
      <c r="AH8" s="6" t="s">
        <v>22</v>
      </c>
      <c r="AI8" s="7" t="s">
        <v>23</v>
      </c>
      <c r="AJ8" s="7" t="s">
        <v>24</v>
      </c>
      <c r="AK8" s="8" t="s">
        <v>25</v>
      </c>
      <c r="AL8" s="8" t="s">
        <v>24</v>
      </c>
      <c r="AM8" s="6" t="s">
        <v>22</v>
      </c>
      <c r="AN8" s="7" t="s">
        <v>23</v>
      </c>
      <c r="AO8" s="7" t="s">
        <v>24</v>
      </c>
      <c r="AP8" s="8" t="s">
        <v>25</v>
      </c>
      <c r="AQ8" s="8" t="s">
        <v>24</v>
      </c>
      <c r="AR8" s="6" t="s">
        <v>22</v>
      </c>
      <c r="AS8" s="7" t="s">
        <v>23</v>
      </c>
      <c r="AT8" s="7" t="s">
        <v>24</v>
      </c>
      <c r="AU8" s="8" t="s">
        <v>25</v>
      </c>
      <c r="AV8" s="8" t="s">
        <v>24</v>
      </c>
      <c r="AW8" s="6" t="s">
        <v>22</v>
      </c>
      <c r="AX8" s="7" t="s">
        <v>23</v>
      </c>
      <c r="AY8" s="7" t="s">
        <v>24</v>
      </c>
      <c r="AZ8" s="8" t="s">
        <v>25</v>
      </c>
      <c r="BA8" s="8" t="s">
        <v>24</v>
      </c>
      <c r="BB8" s="6" t="s">
        <v>22</v>
      </c>
      <c r="BC8" s="7" t="s">
        <v>23</v>
      </c>
      <c r="BD8" s="7" t="s">
        <v>24</v>
      </c>
      <c r="BE8" s="8" t="s">
        <v>25</v>
      </c>
      <c r="BF8" s="8" t="s">
        <v>24</v>
      </c>
      <c r="BG8" s="6" t="s">
        <v>22</v>
      </c>
      <c r="BH8" s="7" t="s">
        <v>23</v>
      </c>
      <c r="BI8" s="7" t="s">
        <v>24</v>
      </c>
      <c r="BJ8" s="8" t="s">
        <v>25</v>
      </c>
      <c r="BK8" s="8" t="s">
        <v>24</v>
      </c>
      <c r="BL8" s="6" t="s">
        <v>22</v>
      </c>
      <c r="BM8" s="7" t="s">
        <v>23</v>
      </c>
      <c r="BN8" s="7" t="s">
        <v>24</v>
      </c>
      <c r="BO8" s="8" t="s">
        <v>25</v>
      </c>
      <c r="BP8" s="8" t="s">
        <v>24</v>
      </c>
      <c r="BQ8" s="6" t="s">
        <v>22</v>
      </c>
      <c r="BR8" s="7" t="s">
        <v>23</v>
      </c>
      <c r="BS8" s="7" t="s">
        <v>24</v>
      </c>
      <c r="BT8" s="8" t="s">
        <v>25</v>
      </c>
      <c r="BU8" s="8" t="s">
        <v>24</v>
      </c>
      <c r="BV8" s="6" t="s">
        <v>22</v>
      </c>
      <c r="BW8" s="7" t="s">
        <v>23</v>
      </c>
      <c r="BX8" s="7" t="s">
        <v>24</v>
      </c>
      <c r="BY8" s="8" t="s">
        <v>25</v>
      </c>
      <c r="BZ8" s="8" t="s">
        <v>24</v>
      </c>
      <c r="CA8" s="6" t="s">
        <v>22</v>
      </c>
      <c r="CB8" s="7" t="s">
        <v>23</v>
      </c>
      <c r="CC8" s="7" t="s">
        <v>24</v>
      </c>
      <c r="CD8" s="8" t="s">
        <v>25</v>
      </c>
      <c r="CE8" s="8" t="s">
        <v>24</v>
      </c>
      <c r="CF8" s="6" t="s">
        <v>22</v>
      </c>
      <c r="CG8" s="7" t="s">
        <v>23</v>
      </c>
      <c r="CH8" s="7" t="s">
        <v>24</v>
      </c>
      <c r="CI8" s="8" t="s">
        <v>25</v>
      </c>
      <c r="CJ8" s="8" t="s">
        <v>24</v>
      </c>
      <c r="CK8" s="6" t="s">
        <v>22</v>
      </c>
      <c r="CL8" s="6" t="s">
        <v>26</v>
      </c>
      <c r="CM8" s="7" t="s">
        <v>23</v>
      </c>
      <c r="CN8" s="7" t="s">
        <v>24</v>
      </c>
      <c r="CO8" s="8" t="s">
        <v>25</v>
      </c>
      <c r="CP8" s="8" t="s">
        <v>24</v>
      </c>
    </row>
    <row r="9" spans="2:94" s="5" customFormat="1" x14ac:dyDescent="0.25">
      <c r="B9" s="9" t="s">
        <v>27</v>
      </c>
      <c r="C9" s="10" t="s">
        <v>28</v>
      </c>
      <c r="D9" s="11">
        <f>SUM(D58:D124)</f>
        <v>86093743581.639999</v>
      </c>
      <c r="E9" s="11">
        <f>SUM(E58:E124)</f>
        <v>70860242295.910004</v>
      </c>
      <c r="F9" s="12">
        <f>E9/D9</f>
        <v>0.82305913702910893</v>
      </c>
      <c r="G9" s="11">
        <f>SUM(G58:G124)</f>
        <v>41494382285.240013</v>
      </c>
      <c r="H9" s="13">
        <f>G9/D9</f>
        <v>0.48196745267433039</v>
      </c>
      <c r="I9" s="11">
        <f>SUM(I58:I124)</f>
        <v>2801675147</v>
      </c>
      <c r="J9" s="11">
        <f>SUM(J58:J124)</f>
        <v>2741641695.4000001</v>
      </c>
      <c r="K9" s="14">
        <f>J9/I9</f>
        <v>0.97857230105200343</v>
      </c>
      <c r="L9" s="11">
        <f>SUM(L58:L124)</f>
        <v>1663131314.3700001</v>
      </c>
      <c r="M9" s="13">
        <f>L9/I9</f>
        <v>0.59362032609343063</v>
      </c>
      <c r="N9" s="11">
        <f>SUM(N58:N124)</f>
        <v>2477184457.0999999</v>
      </c>
      <c r="O9" s="11">
        <f>SUM(O58:O124)</f>
        <v>2362852992.4700003</v>
      </c>
      <c r="P9" s="14">
        <f>O9/N9</f>
        <v>0.95384620458831493</v>
      </c>
      <c r="Q9" s="11">
        <f>SUM(Q58:Q124)</f>
        <v>1911630502.0799999</v>
      </c>
      <c r="R9" s="13">
        <f>Q9/N9</f>
        <v>0.77169485566606333</v>
      </c>
      <c r="S9" s="11">
        <f>SUM(S58:S124)</f>
        <v>3166798341.0500002</v>
      </c>
      <c r="T9" s="11">
        <f>SUM(T58:T124)</f>
        <v>2654813942</v>
      </c>
      <c r="U9" s="14">
        <f>T9/S9</f>
        <v>0.83832743865836312</v>
      </c>
      <c r="V9" s="11">
        <f>SUM(V58:V124)</f>
        <v>2361590311</v>
      </c>
      <c r="W9" s="13">
        <f>V9/S9</f>
        <v>0.74573435270178234</v>
      </c>
      <c r="X9" s="11">
        <f>SUM(X58:X124)</f>
        <v>2556674980</v>
      </c>
      <c r="Y9" s="11">
        <f>SUM(Y58:Y124)</f>
        <v>2482736553.3000002</v>
      </c>
      <c r="Z9" s="14">
        <f>Y9/X9</f>
        <v>0.97108024004678151</v>
      </c>
      <c r="AA9" s="11">
        <f>SUM(AA58:AA124)</f>
        <v>2086337488.3000002</v>
      </c>
      <c r="AB9" s="13">
        <f>AA9/X9</f>
        <v>0.81603547757173267</v>
      </c>
      <c r="AC9" s="11">
        <f>SUM(AC58:AC124)</f>
        <v>2422915746</v>
      </c>
      <c r="AD9" s="11">
        <f>SUM(AD58:AD124)</f>
        <v>2315342242.5800004</v>
      </c>
      <c r="AE9" s="14">
        <f>AD9/AC9</f>
        <v>0.95560163262069964</v>
      </c>
      <c r="AF9" s="11">
        <f>SUM(AF58:AF124)</f>
        <v>1603629334.48</v>
      </c>
      <c r="AG9" s="13">
        <f>AF9/AC9</f>
        <v>0.66185930613866262</v>
      </c>
      <c r="AH9" s="11">
        <f>SUM(AH58:AH124)</f>
        <v>2113955672</v>
      </c>
      <c r="AI9" s="11">
        <f>SUM(AI58:AI124)</f>
        <v>2045025292.5999999</v>
      </c>
      <c r="AJ9" s="14">
        <f>AI9/AH9</f>
        <v>0.96739270349279105</v>
      </c>
      <c r="AK9" s="11">
        <f>SUM(AK58:AK124)</f>
        <v>1271269935.6600001</v>
      </c>
      <c r="AL9" s="13">
        <f>AK9/AH9</f>
        <v>0.60137019545791126</v>
      </c>
      <c r="AM9" s="11">
        <f>SUM(AM58:AM124)</f>
        <v>796715775.39999998</v>
      </c>
      <c r="AN9" s="11">
        <f>SUM(AN58:AN124)</f>
        <v>745669546.39999998</v>
      </c>
      <c r="AO9" s="14">
        <f>AN9/AM9</f>
        <v>0.93592918506681799</v>
      </c>
      <c r="AP9" s="11">
        <f>SUM(AP58:AP124)</f>
        <v>492720258</v>
      </c>
      <c r="AQ9" s="13">
        <f>AP9/AM9</f>
        <v>0.61843918899763761</v>
      </c>
      <c r="AR9" s="11">
        <f>SUM(AR58:AR124)</f>
        <v>2487766130</v>
      </c>
      <c r="AS9" s="11">
        <f>SUM(AS58:AS124)</f>
        <v>2410357336</v>
      </c>
      <c r="AT9" s="14">
        <f>AS9/AR9</f>
        <v>0.96888421581654061</v>
      </c>
      <c r="AU9" s="11">
        <f>SUM(AU58:AU124)</f>
        <v>1837383439</v>
      </c>
      <c r="AV9" s="13">
        <f>AU9/AR9</f>
        <v>0.73856759156054597</v>
      </c>
      <c r="AW9" s="11">
        <f>SUM(AW58:AW124)</f>
        <v>2540913841.7400002</v>
      </c>
      <c r="AX9" s="11">
        <f>SUM(AX58:AX124)</f>
        <v>2422392235</v>
      </c>
      <c r="AY9" s="14">
        <f>AX9/AW9</f>
        <v>0.95335473214674704</v>
      </c>
      <c r="AZ9" s="11">
        <f>SUM(AZ58:AZ124)</f>
        <v>1952037223</v>
      </c>
      <c r="BA9" s="13">
        <f>AZ9/AW9</f>
        <v>0.76824219339261757</v>
      </c>
      <c r="BB9" s="11">
        <f>SUM(BB58:BB124)</f>
        <v>2353319433</v>
      </c>
      <c r="BC9" s="11">
        <f>SUM(BC58:BC124)</f>
        <v>2179618073.3599997</v>
      </c>
      <c r="BD9" s="12">
        <f>BC9/BB9</f>
        <v>0.92618878797147963</v>
      </c>
      <c r="BE9" s="11">
        <f>SUM(BE58:BE124)</f>
        <v>1460338625.1899998</v>
      </c>
      <c r="BF9" s="13">
        <f>BE9/BB9</f>
        <v>0.62054415763199955</v>
      </c>
      <c r="BG9" s="11">
        <f>SUM(BG58:BG124)</f>
        <v>1776117738.3599999</v>
      </c>
      <c r="BH9" s="11">
        <f>SUM(BH58:BH124)</f>
        <v>1447404239</v>
      </c>
      <c r="BI9" s="13">
        <f>BH9/BG9</f>
        <v>0.81492583950908482</v>
      </c>
      <c r="BJ9" s="11">
        <f>SUM(BJ58:BJ124)</f>
        <v>1375385114</v>
      </c>
      <c r="BK9" s="13">
        <f>BJ9/BG9</f>
        <v>0.77437721852267449</v>
      </c>
      <c r="BL9" s="11">
        <f>SUM(BL58:BL124)</f>
        <v>2233165650.71</v>
      </c>
      <c r="BM9" s="11">
        <f>SUM(BM58:BM124)</f>
        <v>2042337824.5399997</v>
      </c>
      <c r="BN9" s="13">
        <f>BM9/BL9</f>
        <v>0.91454828883413575</v>
      </c>
      <c r="BO9" s="11">
        <f>SUM(BO58:BO124)</f>
        <v>1243687794.8699996</v>
      </c>
      <c r="BP9" s="13">
        <f>BO9/BL9</f>
        <v>0.5569169463423318</v>
      </c>
      <c r="BQ9" s="11">
        <f>SUM(BQ58:BQ124)</f>
        <v>1557862559</v>
      </c>
      <c r="BR9" s="11">
        <f>SUM(BR58:BR124)</f>
        <v>1503747010.0699999</v>
      </c>
      <c r="BS9" s="13">
        <f>BR9/BQ9</f>
        <v>0.96526295043335719</v>
      </c>
      <c r="BT9" s="11">
        <f>SUM(BT58:BT124)</f>
        <v>1210131415.0700002</v>
      </c>
      <c r="BU9" s="13">
        <f>BT9/BQ9</f>
        <v>0.77678958780984486</v>
      </c>
      <c r="BV9" s="11">
        <f>SUM(BV58:BV124)</f>
        <v>2171978184.1599998</v>
      </c>
      <c r="BW9" s="11">
        <f>SUM(BW58:BW124)</f>
        <v>2002582570.2500002</v>
      </c>
      <c r="BX9" s="13">
        <f>BW9/BV9</f>
        <v>0.92200860250559447</v>
      </c>
      <c r="BY9" s="11">
        <f>SUM(BY58:BY124)</f>
        <v>1519116870.76</v>
      </c>
      <c r="BZ9" s="13">
        <f>BY9/BV9</f>
        <v>0.69941626570596049</v>
      </c>
      <c r="CA9" s="11">
        <f>SUM(CA58:CA124)</f>
        <v>1851286411.9400001</v>
      </c>
      <c r="CB9" s="11">
        <f>SUM(CB58:CB124)</f>
        <v>1786419911</v>
      </c>
      <c r="CC9" s="13">
        <f>CB9/CA9</f>
        <v>0.96496139088925459</v>
      </c>
      <c r="CD9" s="11">
        <f>SUM(CD58:CD124)</f>
        <v>1319928806</v>
      </c>
      <c r="CE9" s="13">
        <f>CD9/CA9</f>
        <v>0.71297925458050559</v>
      </c>
      <c r="CF9" s="11">
        <f>SUM(CF58:CF124)</f>
        <v>1966149562.28</v>
      </c>
      <c r="CG9" s="11">
        <f>SUM(CG58:CG124)</f>
        <v>1610582461.4400001</v>
      </c>
      <c r="CH9" s="13">
        <f>CG9/CF9</f>
        <v>0.81915561884942534</v>
      </c>
      <c r="CI9" s="11">
        <f>SUM(CI58:CI124)</f>
        <v>1494146230.8800001</v>
      </c>
      <c r="CJ9" s="13">
        <f>CI9/CF9</f>
        <v>0.75993518476150301</v>
      </c>
      <c r="CK9" s="11">
        <f>SUM(CK58:CK124)</f>
        <v>121368223211.38</v>
      </c>
      <c r="CL9" s="15">
        <f>CK9/$CK$12</f>
        <v>0.30807035135577765</v>
      </c>
      <c r="CM9" s="11">
        <f>SUM(CM58:CM124)</f>
        <v>103613766221.31999</v>
      </c>
      <c r="CN9" s="13">
        <f>CM9/CK9</f>
        <v>0.85371412285456216</v>
      </c>
      <c r="CO9" s="11">
        <f>SUM(CO58:CO124)</f>
        <v>66296846947.899994</v>
      </c>
      <c r="CP9" s="13">
        <f>CO9/CK9</f>
        <v>0.54624550968695174</v>
      </c>
    </row>
    <row r="10" spans="2:94" s="5" customFormat="1" x14ac:dyDescent="0.25">
      <c r="B10" s="9" t="s">
        <v>29</v>
      </c>
      <c r="C10" s="10" t="s">
        <v>30</v>
      </c>
      <c r="D10" s="11">
        <f>+D125</f>
        <v>53941650</v>
      </c>
      <c r="E10" s="11">
        <f>+E125</f>
        <v>0</v>
      </c>
      <c r="F10" s="12">
        <f>E10/D10</f>
        <v>0</v>
      </c>
      <c r="G10" s="11">
        <f>+G125</f>
        <v>0</v>
      </c>
      <c r="H10" s="13">
        <f t="shared" ref="H10:H12" si="0">G10/D10</f>
        <v>0</v>
      </c>
      <c r="I10" s="11">
        <f>+I125</f>
        <v>0</v>
      </c>
      <c r="J10" s="11">
        <f>+J125</f>
        <v>0</v>
      </c>
      <c r="K10" s="13">
        <v>0</v>
      </c>
      <c r="L10" s="11">
        <f>+L125</f>
        <v>0</v>
      </c>
      <c r="M10" s="13">
        <v>0</v>
      </c>
      <c r="N10" s="11">
        <f>+N125</f>
        <v>0</v>
      </c>
      <c r="O10" s="11">
        <f>+O125</f>
        <v>0</v>
      </c>
      <c r="P10" s="13">
        <v>0</v>
      </c>
      <c r="Q10" s="11">
        <f>+Q125</f>
        <v>0</v>
      </c>
      <c r="R10" s="13">
        <v>0</v>
      </c>
      <c r="S10" s="11">
        <f>+S125</f>
        <v>0</v>
      </c>
      <c r="T10" s="11">
        <f>+T125</f>
        <v>0</v>
      </c>
      <c r="U10" s="13">
        <v>0</v>
      </c>
      <c r="V10" s="11">
        <f>+V125</f>
        <v>0</v>
      </c>
      <c r="W10" s="13">
        <v>0</v>
      </c>
      <c r="X10" s="11">
        <f>+X125</f>
        <v>0</v>
      </c>
      <c r="Y10" s="11">
        <f>+Y125</f>
        <v>0</v>
      </c>
      <c r="Z10" s="13">
        <v>0</v>
      </c>
      <c r="AA10" s="11">
        <f>+AA125</f>
        <v>0</v>
      </c>
      <c r="AB10" s="13">
        <v>0</v>
      </c>
      <c r="AC10" s="11">
        <f>+AC125</f>
        <v>0</v>
      </c>
      <c r="AD10" s="11">
        <f>+AD125</f>
        <v>0</v>
      </c>
      <c r="AE10" s="13">
        <v>0</v>
      </c>
      <c r="AF10" s="11">
        <f>+AF125</f>
        <v>0</v>
      </c>
      <c r="AG10" s="13">
        <v>0</v>
      </c>
      <c r="AH10" s="11">
        <f>+AH125</f>
        <v>0</v>
      </c>
      <c r="AI10" s="11">
        <f>+AI125</f>
        <v>0</v>
      </c>
      <c r="AJ10" s="13">
        <v>0</v>
      </c>
      <c r="AK10" s="11">
        <f>+AK125</f>
        <v>0</v>
      </c>
      <c r="AL10" s="13">
        <v>0</v>
      </c>
      <c r="AM10" s="11">
        <f>+AM125</f>
        <v>0</v>
      </c>
      <c r="AN10" s="11">
        <f>+AN125</f>
        <v>0</v>
      </c>
      <c r="AO10" s="13">
        <v>0</v>
      </c>
      <c r="AP10" s="11">
        <f>+AP125</f>
        <v>0</v>
      </c>
      <c r="AQ10" s="13">
        <v>0</v>
      </c>
      <c r="AR10" s="11">
        <f>+AR125</f>
        <v>0</v>
      </c>
      <c r="AS10" s="11">
        <f>+AS125</f>
        <v>0</v>
      </c>
      <c r="AT10" s="13">
        <v>0</v>
      </c>
      <c r="AU10" s="11">
        <f>+AU125</f>
        <v>0</v>
      </c>
      <c r="AV10" s="13">
        <v>0</v>
      </c>
      <c r="AW10" s="11">
        <f>+AW125</f>
        <v>0</v>
      </c>
      <c r="AX10" s="11">
        <f>+AX125</f>
        <v>0</v>
      </c>
      <c r="AY10" s="13">
        <v>0</v>
      </c>
      <c r="AZ10" s="11">
        <f>+AZ125</f>
        <v>0</v>
      </c>
      <c r="BA10" s="13">
        <v>0</v>
      </c>
      <c r="BB10" s="11">
        <f>+BB125</f>
        <v>0</v>
      </c>
      <c r="BC10" s="11">
        <f>+BC125</f>
        <v>0</v>
      </c>
      <c r="BD10" s="12">
        <v>0</v>
      </c>
      <c r="BE10" s="11">
        <f>+BE125</f>
        <v>0</v>
      </c>
      <c r="BF10" s="13">
        <v>0</v>
      </c>
      <c r="BG10" s="11">
        <f>+BG125</f>
        <v>0</v>
      </c>
      <c r="BH10" s="11">
        <f>+BH125</f>
        <v>0</v>
      </c>
      <c r="BI10" s="13">
        <v>0</v>
      </c>
      <c r="BJ10" s="11">
        <f>+BJ125</f>
        <v>0</v>
      </c>
      <c r="BK10" s="13">
        <v>0</v>
      </c>
      <c r="BL10" s="11">
        <f>+BL125</f>
        <v>0</v>
      </c>
      <c r="BM10" s="11">
        <f>+BM125</f>
        <v>0</v>
      </c>
      <c r="BN10" s="13">
        <v>0</v>
      </c>
      <c r="BO10" s="11">
        <f>+BO125</f>
        <v>0</v>
      </c>
      <c r="BP10" s="13">
        <v>0</v>
      </c>
      <c r="BQ10" s="11">
        <f>+BQ125</f>
        <v>0</v>
      </c>
      <c r="BR10" s="11">
        <f>+BR125</f>
        <v>0</v>
      </c>
      <c r="BS10" s="13">
        <v>0</v>
      </c>
      <c r="BT10" s="11">
        <f>+BT125</f>
        <v>0</v>
      </c>
      <c r="BU10" s="13">
        <v>0</v>
      </c>
      <c r="BV10" s="11">
        <f>+BV125</f>
        <v>0</v>
      </c>
      <c r="BW10" s="11">
        <f>+BW125</f>
        <v>0</v>
      </c>
      <c r="BX10" s="13">
        <v>0</v>
      </c>
      <c r="BY10" s="11">
        <f>+BY125</f>
        <v>0</v>
      </c>
      <c r="BZ10" s="13">
        <v>0</v>
      </c>
      <c r="CA10" s="11">
        <f>+CA125</f>
        <v>0</v>
      </c>
      <c r="CB10" s="11">
        <f>+CB125</f>
        <v>0</v>
      </c>
      <c r="CC10" s="13">
        <v>0</v>
      </c>
      <c r="CD10" s="11">
        <f>+CD125</f>
        <v>0</v>
      </c>
      <c r="CE10" s="13">
        <v>0</v>
      </c>
      <c r="CF10" s="11">
        <f>+CF125</f>
        <v>0</v>
      </c>
      <c r="CG10" s="11">
        <f>+CG125</f>
        <v>0</v>
      </c>
      <c r="CH10" s="13">
        <v>0</v>
      </c>
      <c r="CI10" s="11">
        <f>+CI125</f>
        <v>0</v>
      </c>
      <c r="CJ10" s="13">
        <v>0</v>
      </c>
      <c r="CK10" s="11">
        <f>+CK125</f>
        <v>53941650</v>
      </c>
      <c r="CL10" s="15">
        <f t="shared" ref="CL10:CL12" si="1">CK10/$CK$12</f>
        <v>1.3692070814341645E-4</v>
      </c>
      <c r="CM10" s="11">
        <f>+CM125</f>
        <v>0</v>
      </c>
      <c r="CN10" s="13">
        <f>CM10/CK10</f>
        <v>0</v>
      </c>
      <c r="CO10" s="11">
        <f>+CO125</f>
        <v>0</v>
      </c>
      <c r="CP10" s="13">
        <f t="shared" ref="CP10:CP12" si="2">CO10/CK10</f>
        <v>0</v>
      </c>
    </row>
    <row r="11" spans="2:94" s="5" customFormat="1" x14ac:dyDescent="0.25">
      <c r="B11" s="9" t="s">
        <v>31</v>
      </c>
      <c r="C11" s="10" t="s">
        <v>32</v>
      </c>
      <c r="D11" s="11">
        <f>SUM(D126:D151)</f>
        <v>199228760198</v>
      </c>
      <c r="E11" s="11">
        <f>SUM(E126:E151)</f>
        <v>85322862266.270004</v>
      </c>
      <c r="F11" s="12">
        <f>E11/D11</f>
        <v>0.42826578944462323</v>
      </c>
      <c r="G11" s="11">
        <f>SUM(G126:G151)</f>
        <v>36842368199.020004</v>
      </c>
      <c r="H11" s="13">
        <f t="shared" si="0"/>
        <v>0.18492494839803683</v>
      </c>
      <c r="I11" s="11">
        <f>SUM(I126:I151)</f>
        <v>4031361133</v>
      </c>
      <c r="J11" s="11">
        <f>SUM(J126:J151)</f>
        <v>3247992658.9200001</v>
      </c>
      <c r="K11" s="13">
        <f>J11/I11</f>
        <v>0.80568139438873732</v>
      </c>
      <c r="L11" s="11">
        <f>SUM(L126:L151)</f>
        <v>2133376476.9200001</v>
      </c>
      <c r="M11" s="13">
        <f>L11/I11</f>
        <v>0.52919507990900705</v>
      </c>
      <c r="N11" s="11">
        <f>SUM(N126:N151)</f>
        <v>6166825423</v>
      </c>
      <c r="O11" s="11">
        <f>SUM(O126:O151)</f>
        <v>5454957099.1199999</v>
      </c>
      <c r="P11" s="13">
        <f>O11/N11</f>
        <v>0.88456486521817335</v>
      </c>
      <c r="Q11" s="11">
        <f>SUM(Q126:Q151)</f>
        <v>3393568567.9200001</v>
      </c>
      <c r="R11" s="13">
        <f t="shared" ref="R11" si="3">Q11/N11</f>
        <v>0.55029424949557226</v>
      </c>
      <c r="S11" s="11">
        <f>SUM(S126:S151)</f>
        <v>5993859091.7399998</v>
      </c>
      <c r="T11" s="11">
        <f>SUM(T126:T151)</f>
        <v>5080830090.5699997</v>
      </c>
      <c r="U11" s="13">
        <f>T11/S11</f>
        <v>0.84767259503510439</v>
      </c>
      <c r="V11" s="11">
        <f>SUM(V126:V151)</f>
        <v>3388615826</v>
      </c>
      <c r="W11" s="13">
        <f>V11/S11</f>
        <v>0.56534792929479671</v>
      </c>
      <c r="X11" s="11">
        <f>SUM(X126:X151)</f>
        <v>4445171909</v>
      </c>
      <c r="Y11" s="11">
        <f>SUM(Y126:Y151)</f>
        <v>4019468124.6999998</v>
      </c>
      <c r="Z11" s="13">
        <f>Y11/X11</f>
        <v>0.90423232374026052</v>
      </c>
      <c r="AA11" s="11">
        <f>SUM(AA126:AA151)</f>
        <v>2668060084.6999998</v>
      </c>
      <c r="AB11" s="13">
        <f>AA11/X11</f>
        <v>0.60021527610620917</v>
      </c>
      <c r="AC11" s="11">
        <f>SUM(AC126:AC151)</f>
        <v>3013793304</v>
      </c>
      <c r="AD11" s="11">
        <f>SUM(AD126:AD151)</f>
        <v>2537906260.6100001</v>
      </c>
      <c r="AE11" s="13">
        <f>AD11/AC11</f>
        <v>0.84209698695713875</v>
      </c>
      <c r="AF11" s="11">
        <f>SUM(AF126:AF151)</f>
        <v>1686654399.6099999</v>
      </c>
      <c r="AG11" s="13">
        <f>AF11/AC11</f>
        <v>0.55964501526080768</v>
      </c>
      <c r="AH11" s="11">
        <f>SUM(AH126:AH151)</f>
        <v>3696369634</v>
      </c>
      <c r="AI11" s="11">
        <f>SUM(AI126:AI151)</f>
        <v>2895190590</v>
      </c>
      <c r="AJ11" s="13">
        <f>AI11/AH11</f>
        <v>0.78325245488692918</v>
      </c>
      <c r="AK11" s="11">
        <f>SUM(AK126:AK151)</f>
        <v>1810129638.1800001</v>
      </c>
      <c r="AL11" s="13">
        <f>AK11/AH11</f>
        <v>0.48970471500740614</v>
      </c>
      <c r="AM11" s="11">
        <f>SUM(AM126:AM151)</f>
        <v>1899905573</v>
      </c>
      <c r="AN11" s="11">
        <f>SUM(AN126:AN151)</f>
        <v>1620402305</v>
      </c>
      <c r="AO11" s="13">
        <f>AN11/AM11</f>
        <v>0.85288570549395404</v>
      </c>
      <c r="AP11" s="11">
        <f>SUM(AP126:AP151)</f>
        <v>1031816953</v>
      </c>
      <c r="AQ11" s="13">
        <f>AP11/AM11</f>
        <v>0.54308854485369729</v>
      </c>
      <c r="AR11" s="11">
        <f>SUM(AR126:AR151)</f>
        <v>4202894868</v>
      </c>
      <c r="AS11" s="11">
        <f>SUM(AS126:AS151)</f>
        <v>3689817509</v>
      </c>
      <c r="AT11" s="13">
        <f>AS11/AR11</f>
        <v>0.87792286623525406</v>
      </c>
      <c r="AU11" s="11">
        <f>SUM(AU126:AU151)</f>
        <v>2338499462</v>
      </c>
      <c r="AV11" s="13">
        <f>AU11/AR11</f>
        <v>0.55640208366972643</v>
      </c>
      <c r="AW11" s="11">
        <f>SUM(AW126:AW151)</f>
        <v>5273564497</v>
      </c>
      <c r="AX11" s="11">
        <f>SUM(AX126:AX151)</f>
        <v>4925259179.8299999</v>
      </c>
      <c r="AY11" s="13">
        <f>AX11/AW11</f>
        <v>0.9339525822869631</v>
      </c>
      <c r="AZ11" s="11">
        <f>SUM(AZ126:AZ151)</f>
        <v>3033338544.6399999</v>
      </c>
      <c r="BA11" s="13">
        <f>AZ11/AW11</f>
        <v>0.57519701264023426</v>
      </c>
      <c r="BB11" s="11">
        <f>SUM(BB126:BB151)</f>
        <v>5713519394</v>
      </c>
      <c r="BC11" s="11">
        <f>SUM(BC126:BC151)</f>
        <v>4935375399</v>
      </c>
      <c r="BD11" s="12">
        <f>BC11/BB11</f>
        <v>0.86380653650757522</v>
      </c>
      <c r="BE11" s="11">
        <f>SUM(BE126:BE151)</f>
        <v>3055858377.0500002</v>
      </c>
      <c r="BF11" s="13">
        <f>BE11/BB11</f>
        <v>0.53484694219452233</v>
      </c>
      <c r="BG11" s="11">
        <f>SUM(BG126:BG151)</f>
        <v>5314140964</v>
      </c>
      <c r="BH11" s="11">
        <f>SUM(BH126:BH151)</f>
        <v>4565413371</v>
      </c>
      <c r="BI11" s="13">
        <f>BH11/BG11</f>
        <v>0.85910656151724918</v>
      </c>
      <c r="BJ11" s="11">
        <f>SUM(BJ126:BJ151)</f>
        <v>2956260431</v>
      </c>
      <c r="BK11" s="13">
        <f>BJ11/BG11</f>
        <v>0.55630071746813381</v>
      </c>
      <c r="BL11" s="11">
        <f>SUM(BL126:BL151)</f>
        <v>5554689761</v>
      </c>
      <c r="BM11" s="11">
        <f>SUM(BM126:BM151)</f>
        <v>4798178893.0100002</v>
      </c>
      <c r="BN11" s="13">
        <f>BM11/BL11</f>
        <v>0.86380681900517042</v>
      </c>
      <c r="BO11" s="11">
        <f>SUM(BO126:BO151)</f>
        <v>2985579979.2099996</v>
      </c>
      <c r="BP11" s="13">
        <f>BO11/BL11</f>
        <v>0.53748816003587419</v>
      </c>
      <c r="BQ11" s="11">
        <f>SUM(BQ126:BQ151)</f>
        <v>4535559979</v>
      </c>
      <c r="BR11" s="11">
        <f>SUM(BR126:BR151)</f>
        <v>3795128669</v>
      </c>
      <c r="BS11" s="13">
        <f>BR11/BQ11</f>
        <v>0.83674974789700607</v>
      </c>
      <c r="BT11" s="11">
        <f>SUM(BT126:BT151)</f>
        <v>2487946429</v>
      </c>
      <c r="BU11" s="13">
        <f>BT11/BQ11</f>
        <v>0.54854228375754877</v>
      </c>
      <c r="BV11" s="11">
        <f>SUM(BV126:BV151)</f>
        <v>3670820107</v>
      </c>
      <c r="BW11" s="11">
        <f>SUM(BW126:BW151)</f>
        <v>2824916490.9199996</v>
      </c>
      <c r="BX11" s="13">
        <f>BW11/BV11</f>
        <v>0.76956004614148188</v>
      </c>
      <c r="BY11" s="11">
        <f>SUM(BY126:BY151)</f>
        <v>1692007047.8500001</v>
      </c>
      <c r="BZ11" s="13">
        <f>BY11/BV11</f>
        <v>0.46093434124528732</v>
      </c>
      <c r="CA11" s="11">
        <f>SUM(CA126:CA151)</f>
        <v>4584284202</v>
      </c>
      <c r="CB11" s="11">
        <f>SUM(CB126:CB151)</f>
        <v>4103160947</v>
      </c>
      <c r="CC11" s="13">
        <f>CB11/CA11</f>
        <v>0.89504942673709043</v>
      </c>
      <c r="CD11" s="11">
        <f>SUM(CD126:CD151)</f>
        <v>2597066996</v>
      </c>
      <c r="CE11" s="13">
        <f>CD11/CA11</f>
        <v>0.56651526859241608</v>
      </c>
      <c r="CF11" s="11">
        <f>SUM(CF126:CF151)</f>
        <v>5215001471.8800001</v>
      </c>
      <c r="CG11" s="11">
        <f>SUM(CG126:CG151)</f>
        <v>4095341597.6700001</v>
      </c>
      <c r="CH11" s="13">
        <f>CG11/CF11</f>
        <v>0.78530018059489359</v>
      </c>
      <c r="CI11" s="11">
        <f>SUM(CI126:CI151)</f>
        <v>2765875635.7199998</v>
      </c>
      <c r="CJ11" s="13">
        <f>CI11/CF11</f>
        <v>0.53036909972777169</v>
      </c>
      <c r="CK11" s="11">
        <f>SUM(CK126:CK151)</f>
        <v>272540521509.62</v>
      </c>
      <c r="CL11" s="15">
        <f t="shared" si="1"/>
        <v>0.69179272793607893</v>
      </c>
      <c r="CM11" s="11">
        <f>SUM(CM126:CM151)</f>
        <v>147912201451.62</v>
      </c>
      <c r="CN11" s="13">
        <f t="shared" ref="CN11:CN12" si="4">CM11/CK11</f>
        <v>0.5427163661107145</v>
      </c>
      <c r="CO11" s="11">
        <f>SUM(CO126:CO151)</f>
        <v>76867023047.820007</v>
      </c>
      <c r="CP11" s="13">
        <f t="shared" si="2"/>
        <v>0.28203887855665821</v>
      </c>
    </row>
    <row r="12" spans="2:94" s="5" customFormat="1" ht="19.5" customHeight="1" x14ac:dyDescent="0.25">
      <c r="B12" s="94" t="s">
        <v>33</v>
      </c>
      <c r="C12" s="95"/>
      <c r="D12" s="16">
        <f>SUM(D9:D11)</f>
        <v>285376445429.64001</v>
      </c>
      <c r="E12" s="16">
        <f t="shared" ref="E12:CM12" si="5">SUM(E9:E11)</f>
        <v>156183104562.17999</v>
      </c>
      <c r="F12" s="17">
        <f>E12/D12</f>
        <v>0.5472880017376458</v>
      </c>
      <c r="G12" s="16">
        <f t="shared" si="5"/>
        <v>78336750484.26001</v>
      </c>
      <c r="H12" s="18">
        <f t="shared" si="0"/>
        <v>0.27450321054466303</v>
      </c>
      <c r="I12" s="16">
        <f t="shared" si="5"/>
        <v>6833036280</v>
      </c>
      <c r="J12" s="16">
        <f t="shared" si="5"/>
        <v>5989634354.3199997</v>
      </c>
      <c r="K12" s="18">
        <f>J12/I12</f>
        <v>0.87656996229500472</v>
      </c>
      <c r="L12" s="16">
        <f t="shared" si="5"/>
        <v>3796507791.29</v>
      </c>
      <c r="M12" s="18">
        <f>L12/I12</f>
        <v>0.55561065911536478</v>
      </c>
      <c r="N12" s="16">
        <f t="shared" si="5"/>
        <v>8644009880.1000004</v>
      </c>
      <c r="O12" s="16">
        <f t="shared" si="5"/>
        <v>7817810091.5900002</v>
      </c>
      <c r="P12" s="18">
        <f>O12/N12</f>
        <v>0.90441938406247613</v>
      </c>
      <c r="Q12" s="16">
        <f t="shared" si="5"/>
        <v>5305199070</v>
      </c>
      <c r="R12" s="18">
        <f>Q12/N12</f>
        <v>0.61374282810729797</v>
      </c>
      <c r="S12" s="16">
        <f t="shared" si="5"/>
        <v>9160657432.7900009</v>
      </c>
      <c r="T12" s="16">
        <f t="shared" si="5"/>
        <v>7735644032.5699997</v>
      </c>
      <c r="U12" s="18">
        <f>T12/S12</f>
        <v>0.84444201623354509</v>
      </c>
      <c r="V12" s="16">
        <f t="shared" si="5"/>
        <v>5750206137</v>
      </c>
      <c r="W12" s="18">
        <f>V12/S12</f>
        <v>0.62770670982821564</v>
      </c>
      <c r="X12" s="16">
        <f t="shared" si="5"/>
        <v>7001846889</v>
      </c>
      <c r="Y12" s="16">
        <f t="shared" si="5"/>
        <v>6502204678</v>
      </c>
      <c r="Z12" s="18">
        <f>Y12/X12</f>
        <v>0.92864136863875946</v>
      </c>
      <c r="AA12" s="16">
        <f t="shared" si="5"/>
        <v>4754397573</v>
      </c>
      <c r="AB12" s="18">
        <f>AA12/X12</f>
        <v>0.67902049964406186</v>
      </c>
      <c r="AC12" s="16">
        <f t="shared" si="5"/>
        <v>5436709050</v>
      </c>
      <c r="AD12" s="16">
        <f t="shared" si="5"/>
        <v>4853248503.1900005</v>
      </c>
      <c r="AE12" s="18">
        <f>AD12/AC12</f>
        <v>0.89268130013137281</v>
      </c>
      <c r="AF12" s="16">
        <f t="shared" si="5"/>
        <v>3290283734.0900002</v>
      </c>
      <c r="AG12" s="18">
        <f>AF12/AC12</f>
        <v>0.60519768555391062</v>
      </c>
      <c r="AH12" s="16">
        <f t="shared" si="5"/>
        <v>5810325306</v>
      </c>
      <c r="AI12" s="16">
        <f t="shared" si="5"/>
        <v>4940215882.6000004</v>
      </c>
      <c r="AJ12" s="18">
        <f>AI12/AH12</f>
        <v>0.85024772666317217</v>
      </c>
      <c r="AK12" s="16">
        <f t="shared" si="5"/>
        <v>3081399573.8400002</v>
      </c>
      <c r="AL12" s="18">
        <f>AK12/AH12</f>
        <v>0.53033167878879517</v>
      </c>
      <c r="AM12" s="16">
        <f t="shared" si="5"/>
        <v>2696621348.4000001</v>
      </c>
      <c r="AN12" s="16">
        <f t="shared" si="5"/>
        <v>2366071851.4000001</v>
      </c>
      <c r="AO12" s="18">
        <f>AN12/AM12</f>
        <v>0.87742087067725449</v>
      </c>
      <c r="AP12" s="16">
        <f t="shared" si="5"/>
        <v>1524537211</v>
      </c>
      <c r="AQ12" s="18">
        <f>AP12/AM12</f>
        <v>0.56535086466795248</v>
      </c>
      <c r="AR12" s="16">
        <f t="shared" si="5"/>
        <v>6690660998</v>
      </c>
      <c r="AS12" s="16">
        <f t="shared" si="5"/>
        <v>6100174845</v>
      </c>
      <c r="AT12" s="18">
        <f>AS12/AR12</f>
        <v>0.9117447210108971</v>
      </c>
      <c r="AU12" s="16">
        <f t="shared" si="5"/>
        <v>4175882901</v>
      </c>
      <c r="AV12" s="18">
        <f>AU12/AR12</f>
        <v>0.62413607597937959</v>
      </c>
      <c r="AW12" s="16">
        <f t="shared" si="5"/>
        <v>7814478338.7399998</v>
      </c>
      <c r="AX12" s="16">
        <f t="shared" si="5"/>
        <v>7347651414.8299999</v>
      </c>
      <c r="AY12" s="18">
        <f>AX12/AW12</f>
        <v>0.94026128121749064</v>
      </c>
      <c r="AZ12" s="16">
        <f t="shared" si="5"/>
        <v>4985375767.6399994</v>
      </c>
      <c r="BA12" s="18">
        <f>AZ12/AW12</f>
        <v>0.63796654767410066</v>
      </c>
      <c r="BB12" s="16">
        <f t="shared" si="5"/>
        <v>8066838827</v>
      </c>
      <c r="BC12" s="16">
        <f t="shared" si="5"/>
        <v>7114993472.3599997</v>
      </c>
      <c r="BD12" s="17">
        <f>BC12/BB12</f>
        <v>0.88200516025507547</v>
      </c>
      <c r="BE12" s="16">
        <f t="shared" si="5"/>
        <v>4516197002.2399998</v>
      </c>
      <c r="BF12" s="18">
        <f>BE12/BB12</f>
        <v>0.55984718414406964</v>
      </c>
      <c r="BG12" s="16">
        <f t="shared" si="5"/>
        <v>7090258702.3599997</v>
      </c>
      <c r="BH12" s="16">
        <f t="shared" si="5"/>
        <v>6012817610</v>
      </c>
      <c r="BI12" s="18">
        <f>BH12/BG12</f>
        <v>0.8480392412195944</v>
      </c>
      <c r="BJ12" s="16">
        <f t="shared" si="5"/>
        <v>4331645545</v>
      </c>
      <c r="BK12" s="18">
        <f>BJ12/BG12</f>
        <v>0.61092912499204122</v>
      </c>
      <c r="BL12" s="16">
        <f t="shared" si="5"/>
        <v>7787855411.71</v>
      </c>
      <c r="BM12" s="16">
        <f t="shared" si="5"/>
        <v>6840516717.5500002</v>
      </c>
      <c r="BN12" s="18">
        <f>BM12/BL12</f>
        <v>0.8783569231735403</v>
      </c>
      <c r="BO12" s="16">
        <f t="shared" si="5"/>
        <v>4229267774.079999</v>
      </c>
      <c r="BP12" s="18">
        <f>BO12/BL12</f>
        <v>0.54305935979766318</v>
      </c>
      <c r="BQ12" s="16">
        <f t="shared" si="5"/>
        <v>6093422538</v>
      </c>
      <c r="BR12" s="16">
        <f t="shared" si="5"/>
        <v>5298875679.0699997</v>
      </c>
      <c r="BS12" s="18">
        <f>BR12/BQ12</f>
        <v>0.86960581611154952</v>
      </c>
      <c r="BT12" s="16">
        <f t="shared" si="5"/>
        <v>3698077844.0700002</v>
      </c>
      <c r="BU12" s="18">
        <f>BT12/BQ12</f>
        <v>0.60689666948384535</v>
      </c>
      <c r="BV12" s="16">
        <f t="shared" si="5"/>
        <v>5842798291.1599998</v>
      </c>
      <c r="BW12" s="16">
        <f t="shared" si="5"/>
        <v>4827499061.1700001</v>
      </c>
      <c r="BX12" s="18">
        <f>BW12/BV12</f>
        <v>0.82623065534777729</v>
      </c>
      <c r="BY12" s="16">
        <f t="shared" si="5"/>
        <v>3211123918.6100001</v>
      </c>
      <c r="BZ12" s="18">
        <f>BY12/BV12</f>
        <v>0.54958664643076005</v>
      </c>
      <c r="CA12" s="16">
        <f t="shared" si="5"/>
        <v>6435570613.9400005</v>
      </c>
      <c r="CB12" s="16">
        <f t="shared" si="5"/>
        <v>5889580858</v>
      </c>
      <c r="CC12" s="18">
        <f>CB12/CA12</f>
        <v>0.91516063008347082</v>
      </c>
      <c r="CD12" s="16">
        <f t="shared" si="5"/>
        <v>3916995802</v>
      </c>
      <c r="CE12" s="18">
        <f>CD12/CA12</f>
        <v>0.60864778540623099</v>
      </c>
      <c r="CF12" s="16">
        <f t="shared" si="5"/>
        <v>7181151034.1599998</v>
      </c>
      <c r="CG12" s="16">
        <f t="shared" si="5"/>
        <v>5705924059.1100006</v>
      </c>
      <c r="CH12" s="18">
        <f>CG12/CF12</f>
        <v>0.79456956579349247</v>
      </c>
      <c r="CI12" s="16">
        <f t="shared" si="5"/>
        <v>4260021866.5999999</v>
      </c>
      <c r="CJ12" s="18">
        <f>CI12/CF12</f>
        <v>0.59322270849554792</v>
      </c>
      <c r="CK12" s="16">
        <f>SUM(CK9:CK11)</f>
        <v>393962686371</v>
      </c>
      <c r="CL12" s="18">
        <f t="shared" si="1"/>
        <v>1</v>
      </c>
      <c r="CM12" s="16">
        <f t="shared" si="5"/>
        <v>251525967672.94</v>
      </c>
      <c r="CN12" s="18">
        <f t="shared" si="4"/>
        <v>0.63845124519248153</v>
      </c>
      <c r="CO12" s="16">
        <f>SUM(CO9:CO11)</f>
        <v>143163869995.72</v>
      </c>
      <c r="CP12" s="18">
        <f t="shared" si="2"/>
        <v>0.36339449127651813</v>
      </c>
    </row>
    <row r="13" spans="2:94" x14ac:dyDescent="0.3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20">
        <f>+[1]AGREGADO!T34-CK12</f>
        <v>0</v>
      </c>
      <c r="CL13" s="20"/>
      <c r="CM13" s="20">
        <f>+[1]AGREGADO!X34-CM12</f>
        <v>0</v>
      </c>
      <c r="CN13" s="20"/>
      <c r="CO13" s="20"/>
      <c r="CP13" s="20">
        <f>[1]AGREGADO!Z34-'Ejecucion Nacional 23'!CO12</f>
        <v>0</v>
      </c>
    </row>
    <row r="14" spans="2:94" ht="18.75" x14ac:dyDescent="0.3">
      <c r="B14" s="4" t="s">
        <v>34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20">
        <f>+CK11-CK40</f>
        <v>0</v>
      </c>
      <c r="CL14" s="19"/>
      <c r="CM14" s="21">
        <f>+CK19-CK9</f>
        <v>0</v>
      </c>
      <c r="CN14" s="21"/>
      <c r="CO14" s="21">
        <f>+CK10-CK38</f>
        <v>0</v>
      </c>
      <c r="CP14" s="19"/>
    </row>
    <row r="16" spans="2:94" ht="15" customHeight="1" x14ac:dyDescent="0.3">
      <c r="B16" s="82" t="s">
        <v>3</v>
      </c>
      <c r="C16" s="83"/>
      <c r="D16" s="88" t="s">
        <v>4</v>
      </c>
      <c r="E16" s="89"/>
      <c r="F16" s="89"/>
      <c r="G16" s="89"/>
      <c r="H16" s="90"/>
      <c r="I16" s="79">
        <v>1</v>
      </c>
      <c r="J16" s="80"/>
      <c r="K16" s="80"/>
      <c r="L16" s="80"/>
      <c r="M16" s="81"/>
      <c r="N16" s="79">
        <v>2</v>
      </c>
      <c r="O16" s="80"/>
      <c r="P16" s="80"/>
      <c r="Q16" s="80"/>
      <c r="R16" s="81"/>
      <c r="S16" s="79">
        <v>3</v>
      </c>
      <c r="T16" s="80"/>
      <c r="U16" s="80"/>
      <c r="V16" s="80"/>
      <c r="W16" s="81"/>
      <c r="X16" s="79">
        <v>4</v>
      </c>
      <c r="Y16" s="80"/>
      <c r="Z16" s="80"/>
      <c r="AA16" s="80"/>
      <c r="AB16" s="81"/>
      <c r="AC16" s="79">
        <v>5</v>
      </c>
      <c r="AD16" s="80"/>
      <c r="AE16" s="80"/>
      <c r="AF16" s="80"/>
      <c r="AG16" s="81"/>
      <c r="AH16" s="79">
        <v>6</v>
      </c>
      <c r="AI16" s="80"/>
      <c r="AJ16" s="80"/>
      <c r="AK16" s="80"/>
      <c r="AL16" s="81"/>
      <c r="AM16" s="79">
        <v>7</v>
      </c>
      <c r="AN16" s="80"/>
      <c r="AO16" s="80"/>
      <c r="AP16" s="80"/>
      <c r="AQ16" s="81"/>
      <c r="AR16" s="79">
        <v>8</v>
      </c>
      <c r="AS16" s="80"/>
      <c r="AT16" s="80"/>
      <c r="AU16" s="80"/>
      <c r="AV16" s="81"/>
      <c r="AW16" s="79">
        <v>9</v>
      </c>
      <c r="AX16" s="80"/>
      <c r="AY16" s="80"/>
      <c r="AZ16" s="80"/>
      <c r="BA16" s="81"/>
      <c r="BB16" s="79">
        <v>10</v>
      </c>
      <c r="BC16" s="80"/>
      <c r="BD16" s="80"/>
      <c r="BE16" s="80"/>
      <c r="BF16" s="81"/>
      <c r="BG16" s="79">
        <v>11</v>
      </c>
      <c r="BH16" s="80"/>
      <c r="BI16" s="80"/>
      <c r="BJ16" s="80"/>
      <c r="BK16" s="81"/>
      <c r="BL16" s="79">
        <v>12</v>
      </c>
      <c r="BM16" s="80"/>
      <c r="BN16" s="80"/>
      <c r="BO16" s="80"/>
      <c r="BP16" s="81"/>
      <c r="BQ16" s="79">
        <v>13</v>
      </c>
      <c r="BR16" s="80"/>
      <c r="BS16" s="80"/>
      <c r="BT16" s="80"/>
      <c r="BU16" s="81"/>
      <c r="BV16" s="79">
        <v>14</v>
      </c>
      <c r="BW16" s="80"/>
      <c r="BX16" s="80"/>
      <c r="BY16" s="80"/>
      <c r="BZ16" s="81"/>
      <c r="CA16" s="79">
        <v>15</v>
      </c>
      <c r="CB16" s="80"/>
      <c r="CC16" s="80"/>
      <c r="CD16" s="80"/>
      <c r="CE16" s="81"/>
      <c r="CF16" s="79">
        <v>16</v>
      </c>
      <c r="CG16" s="80"/>
      <c r="CH16" s="80"/>
      <c r="CI16" s="80"/>
      <c r="CJ16" s="81"/>
      <c r="CK16" s="78" t="s">
        <v>5</v>
      </c>
      <c r="CL16" s="78"/>
      <c r="CM16" s="78"/>
      <c r="CN16" s="78"/>
      <c r="CO16" s="78"/>
      <c r="CP16" s="78"/>
    </row>
    <row r="17" spans="2:94" ht="21.75" customHeight="1" x14ac:dyDescent="0.3">
      <c r="B17" s="84"/>
      <c r="C17" s="85"/>
      <c r="D17" s="91"/>
      <c r="E17" s="92"/>
      <c r="F17" s="92"/>
      <c r="G17" s="92"/>
      <c r="H17" s="93"/>
      <c r="I17" s="74" t="s">
        <v>6</v>
      </c>
      <c r="J17" s="75"/>
      <c r="K17" s="75"/>
      <c r="L17" s="75"/>
      <c r="M17" s="76"/>
      <c r="N17" s="74" t="s">
        <v>7</v>
      </c>
      <c r="O17" s="75"/>
      <c r="P17" s="75"/>
      <c r="Q17" s="75"/>
      <c r="R17" s="76"/>
      <c r="S17" s="74" t="s">
        <v>8</v>
      </c>
      <c r="T17" s="75"/>
      <c r="U17" s="75"/>
      <c r="V17" s="75"/>
      <c r="W17" s="76"/>
      <c r="X17" s="74" t="s">
        <v>9</v>
      </c>
      <c r="Y17" s="75"/>
      <c r="Z17" s="75"/>
      <c r="AA17" s="75"/>
      <c r="AB17" s="76"/>
      <c r="AC17" s="74" t="s">
        <v>10</v>
      </c>
      <c r="AD17" s="75"/>
      <c r="AE17" s="75"/>
      <c r="AF17" s="75"/>
      <c r="AG17" s="76"/>
      <c r="AH17" s="74" t="s">
        <v>11</v>
      </c>
      <c r="AI17" s="75"/>
      <c r="AJ17" s="75"/>
      <c r="AK17" s="75"/>
      <c r="AL17" s="76"/>
      <c r="AM17" s="74" t="s">
        <v>12</v>
      </c>
      <c r="AN17" s="75"/>
      <c r="AO17" s="75"/>
      <c r="AP17" s="75"/>
      <c r="AQ17" s="76"/>
      <c r="AR17" s="74" t="s">
        <v>13</v>
      </c>
      <c r="AS17" s="75"/>
      <c r="AT17" s="75"/>
      <c r="AU17" s="75"/>
      <c r="AV17" s="76"/>
      <c r="AW17" s="74" t="s">
        <v>14</v>
      </c>
      <c r="AX17" s="75"/>
      <c r="AY17" s="75"/>
      <c r="AZ17" s="75"/>
      <c r="BA17" s="76"/>
      <c r="BB17" s="74" t="s">
        <v>15</v>
      </c>
      <c r="BC17" s="75"/>
      <c r="BD17" s="75"/>
      <c r="BE17" s="75"/>
      <c r="BF17" s="76"/>
      <c r="BG17" s="74" t="s">
        <v>16</v>
      </c>
      <c r="BH17" s="75"/>
      <c r="BI17" s="75"/>
      <c r="BJ17" s="75"/>
      <c r="BK17" s="76"/>
      <c r="BL17" s="74" t="s">
        <v>17</v>
      </c>
      <c r="BM17" s="75"/>
      <c r="BN17" s="75"/>
      <c r="BO17" s="75"/>
      <c r="BP17" s="76"/>
      <c r="BQ17" s="74" t="s">
        <v>18</v>
      </c>
      <c r="BR17" s="75"/>
      <c r="BS17" s="75"/>
      <c r="BT17" s="75"/>
      <c r="BU17" s="76"/>
      <c r="BV17" s="74" t="s">
        <v>19</v>
      </c>
      <c r="BW17" s="75"/>
      <c r="BX17" s="75"/>
      <c r="BY17" s="75"/>
      <c r="BZ17" s="76"/>
      <c r="CA17" s="74" t="s">
        <v>20</v>
      </c>
      <c r="CB17" s="75"/>
      <c r="CC17" s="75"/>
      <c r="CD17" s="75"/>
      <c r="CE17" s="76"/>
      <c r="CF17" s="74" t="s">
        <v>21</v>
      </c>
      <c r="CG17" s="75"/>
      <c r="CH17" s="75"/>
      <c r="CI17" s="75"/>
      <c r="CJ17" s="76"/>
      <c r="CK17" s="78"/>
      <c r="CL17" s="78"/>
      <c r="CM17" s="78"/>
      <c r="CN17" s="78"/>
      <c r="CO17" s="78"/>
      <c r="CP17" s="78"/>
    </row>
    <row r="18" spans="2:94" ht="21" customHeight="1" x14ac:dyDescent="0.3">
      <c r="B18" s="86"/>
      <c r="C18" s="87"/>
      <c r="D18" s="22" t="s">
        <v>22</v>
      </c>
      <c r="E18" s="23" t="s">
        <v>23</v>
      </c>
      <c r="F18" s="23" t="s">
        <v>24</v>
      </c>
      <c r="G18" s="24" t="s">
        <v>25</v>
      </c>
      <c r="H18" s="24" t="s">
        <v>24</v>
      </c>
      <c r="I18" s="22" t="s">
        <v>22</v>
      </c>
      <c r="J18" s="23" t="s">
        <v>23</v>
      </c>
      <c r="K18" s="23" t="s">
        <v>24</v>
      </c>
      <c r="L18" s="24" t="s">
        <v>25</v>
      </c>
      <c r="M18" s="24" t="s">
        <v>24</v>
      </c>
      <c r="N18" s="22" t="s">
        <v>22</v>
      </c>
      <c r="O18" s="23" t="s">
        <v>23</v>
      </c>
      <c r="P18" s="23" t="s">
        <v>24</v>
      </c>
      <c r="Q18" s="24" t="s">
        <v>25</v>
      </c>
      <c r="R18" s="24" t="s">
        <v>24</v>
      </c>
      <c r="S18" s="22" t="s">
        <v>22</v>
      </c>
      <c r="T18" s="23" t="s">
        <v>23</v>
      </c>
      <c r="U18" s="23" t="s">
        <v>24</v>
      </c>
      <c r="V18" s="24" t="s">
        <v>25</v>
      </c>
      <c r="W18" s="24" t="s">
        <v>24</v>
      </c>
      <c r="X18" s="22" t="s">
        <v>22</v>
      </c>
      <c r="Y18" s="23" t="s">
        <v>23</v>
      </c>
      <c r="Z18" s="23" t="s">
        <v>24</v>
      </c>
      <c r="AA18" s="24" t="s">
        <v>25</v>
      </c>
      <c r="AB18" s="24" t="s">
        <v>24</v>
      </c>
      <c r="AC18" s="22" t="s">
        <v>22</v>
      </c>
      <c r="AD18" s="23" t="s">
        <v>23</v>
      </c>
      <c r="AE18" s="23" t="s">
        <v>24</v>
      </c>
      <c r="AF18" s="24" t="s">
        <v>25</v>
      </c>
      <c r="AG18" s="24" t="s">
        <v>24</v>
      </c>
      <c r="AH18" s="22" t="s">
        <v>22</v>
      </c>
      <c r="AI18" s="23" t="s">
        <v>23</v>
      </c>
      <c r="AJ18" s="23" t="s">
        <v>24</v>
      </c>
      <c r="AK18" s="24" t="s">
        <v>25</v>
      </c>
      <c r="AL18" s="24" t="s">
        <v>24</v>
      </c>
      <c r="AM18" s="22" t="s">
        <v>22</v>
      </c>
      <c r="AN18" s="23" t="s">
        <v>23</v>
      </c>
      <c r="AO18" s="23" t="s">
        <v>24</v>
      </c>
      <c r="AP18" s="24" t="s">
        <v>25</v>
      </c>
      <c r="AQ18" s="24" t="s">
        <v>24</v>
      </c>
      <c r="AR18" s="22" t="s">
        <v>22</v>
      </c>
      <c r="AS18" s="23" t="s">
        <v>23</v>
      </c>
      <c r="AT18" s="23" t="s">
        <v>24</v>
      </c>
      <c r="AU18" s="24" t="s">
        <v>25</v>
      </c>
      <c r="AV18" s="24" t="s">
        <v>24</v>
      </c>
      <c r="AW18" s="22" t="s">
        <v>22</v>
      </c>
      <c r="AX18" s="23" t="s">
        <v>23</v>
      </c>
      <c r="AY18" s="23" t="s">
        <v>24</v>
      </c>
      <c r="AZ18" s="24" t="s">
        <v>25</v>
      </c>
      <c r="BA18" s="24" t="s">
        <v>24</v>
      </c>
      <c r="BB18" s="22" t="s">
        <v>22</v>
      </c>
      <c r="BC18" s="23" t="s">
        <v>23</v>
      </c>
      <c r="BD18" s="23" t="s">
        <v>24</v>
      </c>
      <c r="BE18" s="24" t="s">
        <v>25</v>
      </c>
      <c r="BF18" s="24" t="s">
        <v>24</v>
      </c>
      <c r="BG18" s="22" t="s">
        <v>22</v>
      </c>
      <c r="BH18" s="23" t="s">
        <v>23</v>
      </c>
      <c r="BI18" s="23" t="s">
        <v>24</v>
      </c>
      <c r="BJ18" s="24" t="s">
        <v>25</v>
      </c>
      <c r="BK18" s="24" t="s">
        <v>24</v>
      </c>
      <c r="BL18" s="22" t="s">
        <v>22</v>
      </c>
      <c r="BM18" s="23" t="s">
        <v>23</v>
      </c>
      <c r="BN18" s="23" t="s">
        <v>24</v>
      </c>
      <c r="BO18" s="24" t="s">
        <v>25</v>
      </c>
      <c r="BP18" s="24" t="s">
        <v>24</v>
      </c>
      <c r="BQ18" s="22" t="s">
        <v>22</v>
      </c>
      <c r="BR18" s="23" t="s">
        <v>23</v>
      </c>
      <c r="BS18" s="23" t="s">
        <v>24</v>
      </c>
      <c r="BT18" s="24" t="s">
        <v>25</v>
      </c>
      <c r="BU18" s="24" t="s">
        <v>24</v>
      </c>
      <c r="BV18" s="22" t="s">
        <v>22</v>
      </c>
      <c r="BW18" s="23" t="s">
        <v>23</v>
      </c>
      <c r="BX18" s="23" t="s">
        <v>24</v>
      </c>
      <c r="BY18" s="24" t="s">
        <v>25</v>
      </c>
      <c r="BZ18" s="24" t="s">
        <v>24</v>
      </c>
      <c r="CA18" s="22" t="s">
        <v>22</v>
      </c>
      <c r="CB18" s="23" t="s">
        <v>23</v>
      </c>
      <c r="CC18" s="23" t="s">
        <v>24</v>
      </c>
      <c r="CD18" s="24" t="s">
        <v>25</v>
      </c>
      <c r="CE18" s="24" t="s">
        <v>24</v>
      </c>
      <c r="CF18" s="22" t="s">
        <v>22</v>
      </c>
      <c r="CG18" s="23" t="s">
        <v>23</v>
      </c>
      <c r="CH18" s="23" t="s">
        <v>24</v>
      </c>
      <c r="CI18" s="24" t="s">
        <v>25</v>
      </c>
      <c r="CJ18" s="24" t="s">
        <v>24</v>
      </c>
      <c r="CK18" s="22" t="s">
        <v>22</v>
      </c>
      <c r="CL18" s="22" t="s">
        <v>26</v>
      </c>
      <c r="CM18" s="23" t="s">
        <v>23</v>
      </c>
      <c r="CN18" s="23" t="s">
        <v>24</v>
      </c>
      <c r="CO18" s="24" t="s">
        <v>25</v>
      </c>
      <c r="CP18" s="24" t="s">
        <v>24</v>
      </c>
    </row>
    <row r="19" spans="2:94" s="5" customFormat="1" x14ac:dyDescent="0.25">
      <c r="B19" s="77" t="s">
        <v>35</v>
      </c>
      <c r="C19" s="77"/>
      <c r="D19" s="25">
        <f>+D20+D25+D27+D34</f>
        <v>86093743581.639999</v>
      </c>
      <c r="E19" s="25">
        <f>+E20+E25+E27+E34</f>
        <v>70860242295.910004</v>
      </c>
      <c r="F19" s="26">
        <f>E19/D19</f>
        <v>0.82305913702910893</v>
      </c>
      <c r="G19" s="25">
        <f>+G20+G25+G27+G34</f>
        <v>41494382285.240013</v>
      </c>
      <c r="H19" s="26">
        <f>G19/D19</f>
        <v>0.48196745267433039</v>
      </c>
      <c r="I19" s="25">
        <f>+I20+I25+I27+I34</f>
        <v>2801675147</v>
      </c>
      <c r="J19" s="25">
        <f>+J20+J25+J27+J34</f>
        <v>2741641695.4000001</v>
      </c>
      <c r="K19" s="26">
        <f>J19/I19</f>
        <v>0.97857230105200343</v>
      </c>
      <c r="L19" s="25">
        <f>+L20+L25+L27+L34</f>
        <v>1663131314.3699999</v>
      </c>
      <c r="M19" s="26">
        <f>L19/I19</f>
        <v>0.59362032609343052</v>
      </c>
      <c r="N19" s="25">
        <f>+N20+N25+N27+N34</f>
        <v>2477184457.0999999</v>
      </c>
      <c r="O19" s="25">
        <f>+O20+O25+O27+O34</f>
        <v>2362852992.4699998</v>
      </c>
      <c r="P19" s="26">
        <f>O19/N19</f>
        <v>0.95384620458831471</v>
      </c>
      <c r="Q19" s="25">
        <f>+Q20+Q25+Q27+Q34</f>
        <v>1911630502.0799999</v>
      </c>
      <c r="R19" s="26">
        <f>Q19/N19</f>
        <v>0.77169485566606333</v>
      </c>
      <c r="S19" s="25">
        <f>+S20+S25+S27+S34</f>
        <v>3166798341.0500002</v>
      </c>
      <c r="T19" s="25">
        <f>+T20+T25+T27+T34</f>
        <v>2654813942</v>
      </c>
      <c r="U19" s="26">
        <f>T19/S19</f>
        <v>0.83832743865836312</v>
      </c>
      <c r="V19" s="25">
        <f>+V20+V25+V27+V34</f>
        <v>2361590311</v>
      </c>
      <c r="W19" s="26">
        <f>V19/S19</f>
        <v>0.74573435270178234</v>
      </c>
      <c r="X19" s="25">
        <f>+X20+X25+X27+X34</f>
        <v>2556674980</v>
      </c>
      <c r="Y19" s="25">
        <f>+Y20+Y25+Y27+Y34</f>
        <v>2482736553.3000002</v>
      </c>
      <c r="Z19" s="26">
        <f>Y19/X19</f>
        <v>0.97108024004678151</v>
      </c>
      <c r="AA19" s="25">
        <f>+AA20+AA25+AA27+AA34</f>
        <v>2086337488.3</v>
      </c>
      <c r="AB19" s="26">
        <f>AA19/X19</f>
        <v>0.81603547757173267</v>
      </c>
      <c r="AC19" s="25">
        <f>+AC20+AC25+AC27+AC34</f>
        <v>2422915746</v>
      </c>
      <c r="AD19" s="25">
        <f>+AD20+AD25+AD27+AD34</f>
        <v>2315342242.5799999</v>
      </c>
      <c r="AE19" s="26">
        <f>AD19/AC19</f>
        <v>0.95560163262069941</v>
      </c>
      <c r="AF19" s="25">
        <f>+AF20+AF25+AF27+AF34</f>
        <v>1603629334.48</v>
      </c>
      <c r="AG19" s="26">
        <f>AF19/AC19</f>
        <v>0.66185930613866262</v>
      </c>
      <c r="AH19" s="25">
        <f>+AH20+AH25+AH27+AH34</f>
        <v>2113955672</v>
      </c>
      <c r="AI19" s="25">
        <f>+AI20+AI25+AI27+AI34</f>
        <v>2045025292.5999999</v>
      </c>
      <c r="AJ19" s="26">
        <f>AI19/AH19</f>
        <v>0.96739270349279105</v>
      </c>
      <c r="AK19" s="25">
        <f>+AK20+AK25+AK27+AK34</f>
        <v>1271269935.6600001</v>
      </c>
      <c r="AL19" s="26">
        <f>AK19/AH19</f>
        <v>0.60137019545791126</v>
      </c>
      <c r="AM19" s="25">
        <f>+AM20+AM25+AM27+AM34</f>
        <v>796715775.39999998</v>
      </c>
      <c r="AN19" s="25">
        <f>+AN20+AN25+AN27+AN34</f>
        <v>745669546.39999998</v>
      </c>
      <c r="AO19" s="26">
        <f>AN19/AM19</f>
        <v>0.93592918506681799</v>
      </c>
      <c r="AP19" s="25">
        <f>+AP20+AP25+AP27+AP34</f>
        <v>492720258</v>
      </c>
      <c r="AQ19" s="26">
        <f>AP19/AM19</f>
        <v>0.61843918899763761</v>
      </c>
      <c r="AR19" s="25">
        <f>+AR20+AR25+AR27+AR34</f>
        <v>2487766130</v>
      </c>
      <c r="AS19" s="25">
        <f>+AS20+AS25+AS27+AS34</f>
        <v>2410357336</v>
      </c>
      <c r="AT19" s="26">
        <f>AS19/AR19</f>
        <v>0.96888421581654061</v>
      </c>
      <c r="AU19" s="25">
        <f>+AU20+AU25+AU27+AU34</f>
        <v>1837383439</v>
      </c>
      <c r="AV19" s="26">
        <f>AU19/AR19</f>
        <v>0.73856759156054597</v>
      </c>
      <c r="AW19" s="25">
        <f>+AW20+AW25+AW27+AW34</f>
        <v>2540913841.7399998</v>
      </c>
      <c r="AX19" s="25">
        <f>+AX20+AX25+AX27+AX34</f>
        <v>2422392235</v>
      </c>
      <c r="AY19" s="26">
        <f>AX19/AW19</f>
        <v>0.95335473214674726</v>
      </c>
      <c r="AZ19" s="25">
        <f>+AZ20+AZ25+AZ27+AZ34</f>
        <v>1952037223</v>
      </c>
      <c r="BA19" s="26">
        <f>AZ19/AW19</f>
        <v>0.76824219339261768</v>
      </c>
      <c r="BB19" s="25">
        <f>+BB20+BB25+BB27+BB34</f>
        <v>2353319433</v>
      </c>
      <c r="BC19" s="25">
        <f>+BC20+BC25+BC27+BC34</f>
        <v>2179618073.3600001</v>
      </c>
      <c r="BD19" s="26">
        <f>BC19/BB19</f>
        <v>0.92618878797147985</v>
      </c>
      <c r="BE19" s="25">
        <f>+BE20+BE25+BE27+BE34</f>
        <v>1460338625.1900001</v>
      </c>
      <c r="BF19" s="26">
        <f>BE19/BB19</f>
        <v>0.62054415763199966</v>
      </c>
      <c r="BG19" s="25">
        <f>+BG20+BG25+BG27+BG34</f>
        <v>1776117738.3600001</v>
      </c>
      <c r="BH19" s="25">
        <f>+BH20+BH25+BH27+BH34</f>
        <v>1447404239</v>
      </c>
      <c r="BI19" s="26">
        <f>BH19/BG19</f>
        <v>0.8149258395090847</v>
      </c>
      <c r="BJ19" s="25">
        <f>+BJ20+BJ25+BJ27+BJ34</f>
        <v>1375385114</v>
      </c>
      <c r="BK19" s="26">
        <f>BJ19/BG19</f>
        <v>0.77437721852267438</v>
      </c>
      <c r="BL19" s="25">
        <f>+BL20+BL25+BL27+BL34</f>
        <v>2233165650.71</v>
      </c>
      <c r="BM19" s="25">
        <f>+BM20+BM25+BM27+BM34</f>
        <v>2042337824.5400002</v>
      </c>
      <c r="BN19" s="26">
        <f>BM19/BL19</f>
        <v>0.91454828883413597</v>
      </c>
      <c r="BO19" s="25">
        <f>+BO20+BO25+BO27+BO34</f>
        <v>1243687794.8700001</v>
      </c>
      <c r="BP19" s="26">
        <f>BO19/BL19</f>
        <v>0.55691694634233202</v>
      </c>
      <c r="BQ19" s="25">
        <f>+BQ20+BQ25+BQ27+BQ34</f>
        <v>1557862559</v>
      </c>
      <c r="BR19" s="25">
        <f>+BR20+BR25+BR27+BR34</f>
        <v>1503747010.0699999</v>
      </c>
      <c r="BS19" s="26">
        <f>BR19/BQ19</f>
        <v>0.96526295043335719</v>
      </c>
      <c r="BT19" s="25">
        <f>+BT20+BT25+BT27+BT34</f>
        <v>1210131415.0699999</v>
      </c>
      <c r="BU19" s="26">
        <f>BT19/BQ19</f>
        <v>0.77678958780984475</v>
      </c>
      <c r="BV19" s="25">
        <f>+BV20+BV25+BV27+BV34</f>
        <v>2171978184.1599998</v>
      </c>
      <c r="BW19" s="25">
        <f>+BW20+BW25+BW27+BW34</f>
        <v>2002582570.25</v>
      </c>
      <c r="BX19" s="26">
        <f>BW19/BV19</f>
        <v>0.92200860250559435</v>
      </c>
      <c r="BY19" s="25">
        <f>+BY20+BY25+BY27+BY34</f>
        <v>1519116870.76</v>
      </c>
      <c r="BZ19" s="26">
        <f>BY19/BV19</f>
        <v>0.69941626570596049</v>
      </c>
      <c r="CA19" s="25">
        <f>+CA20+CA25+CA27+CA34</f>
        <v>1851286411.9400001</v>
      </c>
      <c r="CB19" s="25">
        <f>+CB20+CB25+CB27+CB34</f>
        <v>1786419911</v>
      </c>
      <c r="CC19" s="26">
        <f>CB19/CA19</f>
        <v>0.96496139088925459</v>
      </c>
      <c r="CD19" s="25">
        <f>+CD20+CD25+CD27+CD34</f>
        <v>1319928806</v>
      </c>
      <c r="CE19" s="26">
        <f>CD19/CA19</f>
        <v>0.71297925458050559</v>
      </c>
      <c r="CF19" s="25">
        <f>+CF20+CF25+CF27+CF34</f>
        <v>1966149562.28</v>
      </c>
      <c r="CG19" s="25">
        <f>+CG20+CG25+CG27+CG34</f>
        <v>1610582461.4400001</v>
      </c>
      <c r="CH19" s="26">
        <f>CG19/CF19</f>
        <v>0.81915561884942534</v>
      </c>
      <c r="CI19" s="25">
        <f>+CI20+CI25+CI27+CI34</f>
        <v>1494146230.8800001</v>
      </c>
      <c r="CJ19" s="26">
        <f>CI19/CF19</f>
        <v>0.75993518476150301</v>
      </c>
      <c r="CK19" s="25">
        <f t="shared" ref="CK19:CK51" si="6">D19+I19+N19+S19+X19+AC19+AH19+AM19+AR19+AW19+BB19+BG19+BL19+BQ19+BV19+CA19+CF19</f>
        <v>121368223211.38002</v>
      </c>
      <c r="CL19" s="26">
        <f>CK19/$CK$51</f>
        <v>0.30807035135577776</v>
      </c>
      <c r="CM19" s="25">
        <f t="shared" ref="CM19:CM51" si="7">E19+J19+O19+T19+Y19+AD19+AI19+AN19+AS19+AX19+BC19+BH19+BM19+BR19+BW19+CB19+CG19</f>
        <v>103613766221.32001</v>
      </c>
      <c r="CN19" s="26">
        <f>CM19/CK19</f>
        <v>0.85371412285456216</v>
      </c>
      <c r="CO19" s="25">
        <f t="shared" ref="CO19:CO51" si="8">G19+L19+Q19+V19+AA19+AF19+AK19+AP19+AU19+AZ19+BE19+BJ19+BO19+BT19+BY19+CD19+CI19</f>
        <v>66296846947.900032</v>
      </c>
      <c r="CP19" s="26">
        <f>CO19/CK19</f>
        <v>0.54624550968695196</v>
      </c>
    </row>
    <row r="20" spans="2:94" s="5" customFormat="1" x14ac:dyDescent="0.25">
      <c r="B20" s="73" t="s">
        <v>36</v>
      </c>
      <c r="C20" s="73"/>
      <c r="D20" s="27">
        <f>SUM(D21:D24)</f>
        <v>63720511371.979996</v>
      </c>
      <c r="E20" s="27">
        <f t="shared" ref="E20:BO20" si="9">SUM(E21:E24)</f>
        <v>53253114597.799995</v>
      </c>
      <c r="F20" s="28">
        <f t="shared" ref="F20:F51" si="10">E20/D20</f>
        <v>0.83572955475710664</v>
      </c>
      <c r="G20" s="27">
        <f t="shared" si="9"/>
        <v>31584525134</v>
      </c>
      <c r="H20" s="28">
        <f t="shared" ref="H20:H51" si="11">G20/D20</f>
        <v>0.49567281325819296</v>
      </c>
      <c r="I20" s="27">
        <f t="shared" si="9"/>
        <v>2567829440</v>
      </c>
      <c r="J20" s="27">
        <f t="shared" si="9"/>
        <v>2541209657</v>
      </c>
      <c r="K20" s="28">
        <f t="shared" ref="K20:K51" si="12">J20/I20</f>
        <v>0.98963335236159611</v>
      </c>
      <c r="L20" s="27">
        <f t="shared" si="9"/>
        <v>1507571023</v>
      </c>
      <c r="M20" s="28">
        <f t="shared" ref="M20:M51" si="13">L20/I20</f>
        <v>0.58709936085163039</v>
      </c>
      <c r="N20" s="27">
        <f t="shared" si="9"/>
        <v>2133909347</v>
      </c>
      <c r="O20" s="27">
        <f t="shared" si="9"/>
        <v>2094008071</v>
      </c>
      <c r="P20" s="28">
        <f t="shared" ref="P20:P51" si="14">O20/N20</f>
        <v>0.98130132563686645</v>
      </c>
      <c r="Q20" s="27">
        <f t="shared" si="9"/>
        <v>1680748357</v>
      </c>
      <c r="R20" s="28">
        <f t="shared" ref="R20:R51" si="15">Q20/N20</f>
        <v>0.78763812500419217</v>
      </c>
      <c r="S20" s="27">
        <f>SUM(S21:S24)</f>
        <v>2646535480</v>
      </c>
      <c r="T20" s="27">
        <f t="shared" si="9"/>
        <v>2230468709</v>
      </c>
      <c r="U20" s="28">
        <f t="shared" ref="U20:U51" si="16">T20/S20</f>
        <v>0.84278813787147866</v>
      </c>
      <c r="V20" s="27">
        <f t="shared" si="9"/>
        <v>1976436178</v>
      </c>
      <c r="W20" s="28">
        <f t="shared" ref="W20:W51" si="17">V20/S20</f>
        <v>0.746801315507019</v>
      </c>
      <c r="X20" s="27">
        <f t="shared" si="9"/>
        <v>2328109732</v>
      </c>
      <c r="Y20" s="27">
        <f t="shared" si="9"/>
        <v>2296193428</v>
      </c>
      <c r="Z20" s="28">
        <f t="shared" ref="Z20:Z51" si="18">Y20/X20</f>
        <v>0.98629089361153877</v>
      </c>
      <c r="AA20" s="27">
        <f t="shared" si="9"/>
        <v>1938641792</v>
      </c>
      <c r="AB20" s="28">
        <f t="shared" ref="AB20:AB51" si="19">AA20/X20</f>
        <v>0.83271066022071849</v>
      </c>
      <c r="AC20" s="27">
        <f t="shared" si="9"/>
        <v>2171951246</v>
      </c>
      <c r="AD20" s="27">
        <f t="shared" si="9"/>
        <v>2113145272</v>
      </c>
      <c r="AE20" s="28">
        <f t="shared" ref="AE20:AE51" si="20">AD20/AC20</f>
        <v>0.97292481858959734</v>
      </c>
      <c r="AF20" s="27">
        <f t="shared" si="9"/>
        <v>1437965259</v>
      </c>
      <c r="AG20" s="28">
        <f t="shared" ref="AG20:AG51" si="21">AF20/AC20</f>
        <v>0.66206148119035635</v>
      </c>
      <c r="AH20" s="27">
        <f t="shared" si="9"/>
        <v>1860109119</v>
      </c>
      <c r="AI20" s="27">
        <f t="shared" si="9"/>
        <v>1859838311</v>
      </c>
      <c r="AJ20" s="28">
        <f t="shared" ref="AJ20:AJ51" si="22">AI20/AH20</f>
        <v>0.9998544128421103</v>
      </c>
      <c r="AK20" s="27">
        <f t="shared" si="9"/>
        <v>1147793327.4000001</v>
      </c>
      <c r="AL20" s="28">
        <f t="shared" ref="AL20:AL51" si="23">AK20/AH20</f>
        <v>0.61705698642940743</v>
      </c>
      <c r="AM20" s="27">
        <f t="shared" si="9"/>
        <v>468286673.39999998</v>
      </c>
      <c r="AN20" s="27">
        <f t="shared" si="9"/>
        <v>468286673.39999998</v>
      </c>
      <c r="AO20" s="28">
        <f t="shared" ref="AO20:AO51" si="24">AN20/AM20</f>
        <v>1</v>
      </c>
      <c r="AP20" s="27">
        <f t="shared" si="9"/>
        <v>307191215</v>
      </c>
      <c r="AQ20" s="28">
        <f t="shared" ref="AQ20:AQ51" si="25">AP20/AM20</f>
        <v>0.65598965857737346</v>
      </c>
      <c r="AR20" s="27">
        <f t="shared" si="9"/>
        <v>2240420835</v>
      </c>
      <c r="AS20" s="27">
        <f t="shared" si="9"/>
        <v>2240420835</v>
      </c>
      <c r="AT20" s="28">
        <f t="shared" ref="AT20:AT51" si="26">AS20/AR20</f>
        <v>1</v>
      </c>
      <c r="AU20" s="27">
        <f t="shared" si="9"/>
        <v>1689316938</v>
      </c>
      <c r="AV20" s="28">
        <f t="shared" ref="AV20:AV51" si="27">AU20/AR20</f>
        <v>0.75401768793138368</v>
      </c>
      <c r="AW20" s="27">
        <f t="shared" si="9"/>
        <v>2314916734</v>
      </c>
      <c r="AX20" s="27">
        <f t="shared" si="9"/>
        <v>2247797135</v>
      </c>
      <c r="AY20" s="28">
        <f t="shared" ref="AY20:AY51" si="28">AX20/AW20</f>
        <v>0.97100560982855633</v>
      </c>
      <c r="AZ20" s="27">
        <f t="shared" si="9"/>
        <v>1806620123</v>
      </c>
      <c r="BA20" s="28">
        <f t="shared" ref="BA20:BA51" si="29">AZ20/AW20</f>
        <v>0.7804255317115868</v>
      </c>
      <c r="BB20" s="27">
        <f t="shared" si="9"/>
        <v>2097426409</v>
      </c>
      <c r="BC20" s="27">
        <f t="shared" si="9"/>
        <v>1986546421</v>
      </c>
      <c r="BD20" s="28">
        <f t="shared" ref="BD20:BD51" si="30">BC20/BB20</f>
        <v>0.94713521889291707</v>
      </c>
      <c r="BE20" s="27">
        <f t="shared" si="9"/>
        <v>1309357166.55</v>
      </c>
      <c r="BF20" s="28">
        <f t="shared" ref="BF20:BF51" si="31">BE20/BB20</f>
        <v>0.6242684658358375</v>
      </c>
      <c r="BG20" s="27">
        <f t="shared" si="9"/>
        <v>1533319219</v>
      </c>
      <c r="BH20" s="27">
        <f t="shared" si="9"/>
        <v>1239621158</v>
      </c>
      <c r="BI20" s="28">
        <f t="shared" ref="BI20:BI51" si="32">BH20/BG20</f>
        <v>0.8084560231420409</v>
      </c>
      <c r="BJ20" s="27">
        <f t="shared" si="9"/>
        <v>1230267717</v>
      </c>
      <c r="BK20" s="28">
        <f t="shared" ref="BK20:BK51" si="33">BJ20/BG20</f>
        <v>0.80235589677298635</v>
      </c>
      <c r="BL20" s="27">
        <f t="shared" si="9"/>
        <v>1894926372</v>
      </c>
      <c r="BM20" s="27">
        <f t="shared" si="9"/>
        <v>1787706345</v>
      </c>
      <c r="BN20" s="28">
        <f t="shared" ref="BN20:BN51" si="34">BM20/BL20</f>
        <v>0.94341731236405002</v>
      </c>
      <c r="BO20" s="27">
        <f t="shared" si="9"/>
        <v>1032136915.3299999</v>
      </c>
      <c r="BP20" s="28">
        <f t="shared" ref="BP20:BP51" si="35">BO20/BL20</f>
        <v>0.54468444293201268</v>
      </c>
      <c r="BQ20" s="27">
        <f t="shared" ref="BQ20:BT20" si="36">SUM(BQ21:BQ24)</f>
        <v>1264033557</v>
      </c>
      <c r="BR20" s="27">
        <f t="shared" si="36"/>
        <v>1264033557</v>
      </c>
      <c r="BS20" s="28">
        <f t="shared" ref="BS20:BS51" si="37">BR20/BQ20</f>
        <v>1</v>
      </c>
      <c r="BT20" s="27">
        <f t="shared" si="36"/>
        <v>1018325120</v>
      </c>
      <c r="BU20" s="28">
        <f t="shared" ref="BU20:BU51" si="38">BT20/BQ20</f>
        <v>0.80561557433399689</v>
      </c>
      <c r="BV20" s="27">
        <f>SUM(BV21:BV24)</f>
        <v>1863039363</v>
      </c>
      <c r="BW20" s="27">
        <f t="shared" ref="BW20" si="39">SUM(BW21:BW24)</f>
        <v>1785687912.51</v>
      </c>
      <c r="BX20" s="28">
        <f t="shared" ref="BX20:BX51" si="40">BW20/BV20</f>
        <v>0.95848104338201257</v>
      </c>
      <c r="BY20" s="27">
        <f t="shared" ref="BY20" si="41">SUM(BY21:BY24)</f>
        <v>1332697327.3099999</v>
      </c>
      <c r="BZ20" s="28">
        <f t="shared" ref="BZ20:BZ51" si="42">BY20/BV20</f>
        <v>0.7153350346629257</v>
      </c>
      <c r="CA20" s="27">
        <f t="shared" ref="CA20:CB20" si="43">SUM(CA21:CA24)</f>
        <v>1607580499</v>
      </c>
      <c r="CB20" s="27">
        <f t="shared" si="43"/>
        <v>1601100449</v>
      </c>
      <c r="CC20" s="28">
        <f t="shared" ref="CC20:CC51" si="44">CB20/CA20</f>
        <v>0.99596906655434614</v>
      </c>
      <c r="CD20" s="27">
        <f t="shared" ref="CD20" si="45">SUM(CD21:CD24)</f>
        <v>1176452873</v>
      </c>
      <c r="CE20" s="28">
        <f t="shared" ref="CE20:CE51" si="46">CD20/CA20</f>
        <v>0.73181583984865195</v>
      </c>
      <c r="CF20" s="27">
        <f t="shared" ref="CF20:CG20" si="47">SUM(CF21:CF24)</f>
        <v>1663137182</v>
      </c>
      <c r="CG20" s="27">
        <f t="shared" si="47"/>
        <v>1379624294</v>
      </c>
      <c r="CH20" s="28">
        <f t="shared" ref="CH20:CH51" si="48">CG20/CF20</f>
        <v>0.8295312671327193</v>
      </c>
      <c r="CI20" s="27">
        <f>SUM(CI21:CI24)</f>
        <v>1289305850.72</v>
      </c>
      <c r="CJ20" s="28">
        <f t="shared" ref="CJ20:CJ51" si="49">CI20/CF20</f>
        <v>0.77522519770109977</v>
      </c>
      <c r="CK20" s="27">
        <f t="shared" si="6"/>
        <v>94376042579.37999</v>
      </c>
      <c r="CL20" s="28">
        <f t="shared" ref="CL20:CL51" si="50">CK20/$CK$51</f>
        <v>0.23955579003871652</v>
      </c>
      <c r="CM20" s="27">
        <f t="shared" si="7"/>
        <v>82388802825.709991</v>
      </c>
      <c r="CN20" s="28">
        <f t="shared" ref="CN20:CN51" si="51">CM20/CK20</f>
        <v>0.87298429319509252</v>
      </c>
      <c r="CO20" s="27">
        <f t="shared" si="8"/>
        <v>53465352316.310005</v>
      </c>
      <c r="CP20" s="28">
        <f t="shared" ref="CP20:CP51" si="52">CO20/CK20</f>
        <v>0.56651403105126097</v>
      </c>
    </row>
    <row r="21" spans="2:94" s="5" customFormat="1" x14ac:dyDescent="0.25">
      <c r="B21" s="68" t="s">
        <v>37</v>
      </c>
      <c r="C21" s="69"/>
      <c r="D21" s="29">
        <f>SUM(D58+D59+D60+D61+D62+D63+D64+D65+D66+D81+D82+D83+D84)</f>
        <v>38983219106.379997</v>
      </c>
      <c r="E21" s="29">
        <f>SUM(E58+E59+E60+E61+E62+E63+E64+E65+E66+E81+E82+E83+E84)</f>
        <v>36467143565.309998</v>
      </c>
      <c r="F21" s="30">
        <f t="shared" si="10"/>
        <v>0.93545747122104084</v>
      </c>
      <c r="G21" s="29">
        <f>SUM(G58+G59+G60+G61+G62+G63+G64+G65+G66+G81+G82+G83+G84)</f>
        <v>20644161117</v>
      </c>
      <c r="H21" s="30">
        <f t="shared" si="11"/>
        <v>0.52956532554853519</v>
      </c>
      <c r="I21" s="29">
        <f>SUM(I58+I59+I60+I61+I62+I63+I64+I65+I66+I81+I82+I83+I84)</f>
        <v>1903312109</v>
      </c>
      <c r="J21" s="29">
        <f>SUM(J58+J59+J60+J61+J62+J63+J64+J65+J66+J81+J82+J83+J84)</f>
        <v>1888791677</v>
      </c>
      <c r="K21" s="30">
        <f t="shared" si="12"/>
        <v>0.99237096641620748</v>
      </c>
      <c r="L21" s="29">
        <f>SUM(L58+L59+L60+L61+L62+L63+L64+L65+L66+L81+L82+L83+L84)</f>
        <v>1117389362</v>
      </c>
      <c r="M21" s="30">
        <f t="shared" si="13"/>
        <v>0.58707626390664658</v>
      </c>
      <c r="N21" s="29">
        <f>SUM(N58+N59+N60+N61+N62+N63+N64+N65+N66+N81+N82+N83+N84)</f>
        <v>1583176626</v>
      </c>
      <c r="O21" s="29">
        <f>SUM(O58+O59+O60+O61+O62+O63+O64+O65+O66+O81+O82+O83+O84)</f>
        <v>1554796093</v>
      </c>
      <c r="P21" s="30">
        <f t="shared" si="14"/>
        <v>0.98207367861935579</v>
      </c>
      <c r="Q21" s="29">
        <f>SUM(Q58+Q59+Q60+Q61+Q62+Q63+Q64+Q65+Q66+Q81+Q82+Q83+Q84)</f>
        <v>1257137817</v>
      </c>
      <c r="R21" s="30">
        <f t="shared" si="15"/>
        <v>0.79406036973666139</v>
      </c>
      <c r="S21" s="29">
        <f>SUM(S58+S59+S60+S61+S62+S63+S64+S65+S66+S81+S82+S83+S84)</f>
        <v>1978913920</v>
      </c>
      <c r="T21" s="29">
        <f>SUM(T58+T59+T60+T61+T62+T63+T64+T65+T66+T81+T82+T83+T84)</f>
        <v>1659050634</v>
      </c>
      <c r="U21" s="30">
        <f t="shared" si="16"/>
        <v>0.83836422455404225</v>
      </c>
      <c r="V21" s="29">
        <f>SUM(V58+V59+V60+V61+V62+V63+V64+V65+V66+V81+V82+V83+V84)</f>
        <v>1544902668</v>
      </c>
      <c r="W21" s="30">
        <f t="shared" si="17"/>
        <v>0.7806820965714365</v>
      </c>
      <c r="X21" s="29">
        <f>SUM(X58+X59+X60+X61+X62+X63+X64+X65+X66+X81+X82+X83+X84)</f>
        <v>1751387543</v>
      </c>
      <c r="Y21" s="29">
        <f>SUM(Y58+Y59+Y60+Y61+Y62+Y63+Y64+Y65+Y66+Y81+Y82+Y83+Y84)</f>
        <v>1734473434</v>
      </c>
      <c r="Z21" s="30">
        <f t="shared" si="18"/>
        <v>0.99034245215023775</v>
      </c>
      <c r="AA21" s="29">
        <f>SUM(AA58+AA59+AA60+AA61+AA62+AA63+AA64+AA65+AA66+AA81+AA82+AA83+AA84)</f>
        <v>1450821443</v>
      </c>
      <c r="AB21" s="30">
        <f t="shared" si="19"/>
        <v>0.82838401403429418</v>
      </c>
      <c r="AC21" s="29">
        <f>SUM(AC58+AC59+AC60+AC61+AC62+AC63+AC64+AC65+AC66+AC81+AC82+AC83+AC84)</f>
        <v>1620222271</v>
      </c>
      <c r="AD21" s="29">
        <f>SUM(AD58+AD59+AD60+AD61+AD62+AD63+AD64+AD65+AD66+AD81+AD82+AD83+AD84)</f>
        <v>1585803485</v>
      </c>
      <c r="AE21" s="30">
        <f t="shared" si="20"/>
        <v>0.97875675046809674</v>
      </c>
      <c r="AF21" s="29">
        <f>SUM(AF58+AF59+AF60+AF61+AF62+AF63+AF64+AF65+AF66+AF81+AF82+AF83+AF84)</f>
        <v>1075823371</v>
      </c>
      <c r="AG21" s="30">
        <f t="shared" si="21"/>
        <v>0.66399739730524909</v>
      </c>
      <c r="AH21" s="29">
        <f>SUM(AH58+AH59+AH60+AH61+AH62+AH63+AH64+AH65+AH66+AH81+AH82+AH83+AH84)</f>
        <v>1372367074</v>
      </c>
      <c r="AI21" s="29">
        <f>SUM(AI58+AI59+AI60+AI61+AI62+AI63+AI64+AI65+AI66+AI81+AI82+AI83+AI84)</f>
        <v>1372096480</v>
      </c>
      <c r="AJ21" s="30">
        <f t="shared" si="22"/>
        <v>0.99980282680550525</v>
      </c>
      <c r="AK21" s="29">
        <f>SUM(AK58+AK59+AK60+AK61+AK62+AK63+AK64+AK65+AK66+AK81+AK82+AK83+AK84)</f>
        <v>862836010</v>
      </c>
      <c r="AL21" s="30">
        <f t="shared" si="23"/>
        <v>0.62872100791890606</v>
      </c>
      <c r="AM21" s="29">
        <f>SUM(AM58+AM59+AM60+AM61+AM62+AM63+AM64+AM65+AM66+AM81+AM82+AM83+AM84)</f>
        <v>345833527</v>
      </c>
      <c r="AN21" s="29">
        <f>SUM(AN58+AN59+AN60+AN61+AN62+AN63+AN64+AN65+AN66+AN81+AN82+AN83+AN84)</f>
        <v>345833527</v>
      </c>
      <c r="AO21" s="30">
        <f t="shared" si="24"/>
        <v>1</v>
      </c>
      <c r="AP21" s="29">
        <f>SUM(AP58+AP59+AP60+AP61+AP62+AP63+AP64+AP65+AP66+AP81+AP82+AP83+AP84)</f>
        <v>231655743</v>
      </c>
      <c r="AQ21" s="30">
        <f t="shared" si="25"/>
        <v>0.66984755645163341</v>
      </c>
      <c r="AR21" s="29">
        <f>SUM(AR58+AR59+AR60+AR61+AR62+AR63+AR64+AR65+AR66+AR81+AR82+AR83+AR84)</f>
        <v>1684487755</v>
      </c>
      <c r="AS21" s="29">
        <f>SUM(AS58+AS59+AS60+AS61+AS62+AS63+AS64+AS65+AS66+AS81+AS82+AS83+AS84)</f>
        <v>1684487755</v>
      </c>
      <c r="AT21" s="30">
        <f t="shared" si="26"/>
        <v>1</v>
      </c>
      <c r="AU21" s="29">
        <f>SUM(AU58+AU59+AU60+AU61+AU62+AU63+AU64+AU65+AU66+AU81+AU82+AU83+AU84)</f>
        <v>1253843044</v>
      </c>
      <c r="AV21" s="30">
        <f t="shared" si="27"/>
        <v>0.74434678452144643</v>
      </c>
      <c r="AW21" s="29">
        <f>SUM(AW58+AW59+AW60+AW61+AW62+AW63+AW64+AW65+AW66+AW81+AW82+AW83+AW84)</f>
        <v>1720576133</v>
      </c>
      <c r="AX21" s="29">
        <f>SUM(AX58+AX59+AX60+AX61+AX62+AX63+AX64+AX65+AX66+AX81+AX82+AX83+AX84)</f>
        <v>1676017057</v>
      </c>
      <c r="AY21" s="30">
        <f t="shared" si="28"/>
        <v>0.97410223520751349</v>
      </c>
      <c r="AZ21" s="29">
        <f>SUM(AZ58+AZ59+AZ60+AZ61+AZ62+AZ63+AZ64+AZ65+AZ66+AZ81+AZ82+AZ83+AZ84)</f>
        <v>1375959163</v>
      </c>
      <c r="BA21" s="30">
        <f t="shared" si="29"/>
        <v>0.79970838640012687</v>
      </c>
      <c r="BB21" s="29">
        <f>SUM(BB58+BB59+BB60+BB61+BB62+BB63+BB64+BB65+BB66+BB81+BB82+BB83+BB84)</f>
        <v>1556542928</v>
      </c>
      <c r="BC21" s="29">
        <f>SUM(BC58+BC59+BC60+BC61+BC62+BC63+BC64+BC65+BC66+BC81+BC82+BC83+BC84)</f>
        <v>1487705613</v>
      </c>
      <c r="BD21" s="30">
        <f t="shared" si="30"/>
        <v>0.95577551138377603</v>
      </c>
      <c r="BE21" s="29">
        <f>SUM(BE58+BE59+BE60+BE61+BE62+BE63+BE64+BE65+BE66+BE81+BE82+BE83+BE84)</f>
        <v>981952489.54999995</v>
      </c>
      <c r="BF21" s="30">
        <f t="shared" si="31"/>
        <v>0.63085474347418702</v>
      </c>
      <c r="BG21" s="29">
        <f>SUM(BG58+BG59+BG60+BG61+BG62+BG63+BG64+BG65+BG66+BG81+BG82+BG83+BG84)</f>
        <v>1142888867</v>
      </c>
      <c r="BH21" s="29">
        <f>SUM(BH58+BH59+BH60+BH61+BH62+BH63+BH64+BH65+BH66+BH81+BH82+BH83+BH84)</f>
        <v>925320274</v>
      </c>
      <c r="BI21" s="30">
        <f t="shared" si="32"/>
        <v>0.80963276545767593</v>
      </c>
      <c r="BJ21" s="29">
        <f>SUM(BJ58+BJ59+BJ60+BJ61+BJ62+BJ63+BJ64+BJ65+BJ66+BJ81+BJ82+BJ83+BJ84)</f>
        <v>922447280</v>
      </c>
      <c r="BK21" s="30">
        <f t="shared" si="33"/>
        <v>0.80711896548730666</v>
      </c>
      <c r="BL21" s="29">
        <f>SUM(BL58+BL59+BL60+BL61+BL62+BL63+BL64+BL65+BL66+BL81+BL82+BL83+BL84)</f>
        <v>1377414540</v>
      </c>
      <c r="BM21" s="29">
        <f>SUM(BM58+BM59+BM60+BM61+BM62+BM63+BM64+BM65+BM66+BM81+BM82+BM83+BM84)</f>
        <v>1308654924</v>
      </c>
      <c r="BN21" s="30">
        <f t="shared" si="34"/>
        <v>0.95008066634754706</v>
      </c>
      <c r="BO21" s="29">
        <f>SUM(BO58+BO59+BO60+BO61+BO62+BO63+BO64+BO65+BO66+BO81+BO82+BO83+BO84)</f>
        <v>759862709.52999997</v>
      </c>
      <c r="BP21" s="30">
        <f t="shared" si="35"/>
        <v>0.5516586963936071</v>
      </c>
      <c r="BQ21" s="29">
        <f>SUM(BQ58+BQ59+BQ60+BQ61+BQ62+BQ63+BQ64+BQ65+BQ66+BQ81+BQ82+BQ83+BQ84)</f>
        <v>917292112</v>
      </c>
      <c r="BR21" s="29">
        <f>SUM(BR58+BR59+BR60+BR61+BR62+BR63+BR64+BR65+BR66+BR81+BR82+BR83+BR84)</f>
        <v>917292112</v>
      </c>
      <c r="BS21" s="30">
        <f t="shared" si="37"/>
        <v>1</v>
      </c>
      <c r="BT21" s="29">
        <f>SUM(BT58+BT59+BT60+BT61+BT62+BT63+BT64+BT65+BT66+BT81+BT82+BT83+BT84)</f>
        <v>716719281</v>
      </c>
      <c r="BU21" s="30">
        <f t="shared" si="38"/>
        <v>0.78134246618268099</v>
      </c>
      <c r="BV21" s="29">
        <f>SUM(BV58+BV59+BV60+BV61+BV62+BV63+BV64+BV65+BV66+BV81+BV82+BV83+BV84)</f>
        <v>1440503256</v>
      </c>
      <c r="BW21" s="29">
        <f>SUM(BW58+BW59+BW60+BW61+BW62+BW63+BW64+BW65+BW66+BW81+BW82+BW83+BW84)</f>
        <v>1440503256</v>
      </c>
      <c r="BX21" s="30">
        <f t="shared" si="40"/>
        <v>1</v>
      </c>
      <c r="BY21" s="29">
        <f>SUM(BY58+BY59+BY60+BY61+BY62+BY63+BY64+BY65+BY66+BY81+BY82+BY83+BY84)</f>
        <v>1032167485</v>
      </c>
      <c r="BZ21" s="30">
        <f t="shared" si="42"/>
        <v>0.71653255950710604</v>
      </c>
      <c r="CA21" s="29">
        <f>SUM(CA58+CA59+CA60+CA61+CA62+CA63+CA64+CA65+CA66+CA81+CA82+CA83+CA84)</f>
        <v>1203942224</v>
      </c>
      <c r="CB21" s="29">
        <f>SUM(CB58+CB59+CB60+CB61+CB62+CB63+CB64+CB65+CB66+CB81+CB82+CB83+CB84)</f>
        <v>1199482784</v>
      </c>
      <c r="CC21" s="30">
        <f t="shared" si="44"/>
        <v>0.99629596843510992</v>
      </c>
      <c r="CD21" s="29">
        <f>SUM(CD58+CD59+CD60+CD61+CD62+CD63+CD64+CD65+CD66+CD81+CD82+CD83+CD84)</f>
        <v>889439077</v>
      </c>
      <c r="CE21" s="30">
        <f t="shared" si="46"/>
        <v>0.7387722261662284</v>
      </c>
      <c r="CF21" s="29">
        <f>SUM(CF58+CF59+CF60+CF61+CF62+CF63+CF64+CF65+CF66+CF81+CF82+CF83+CF84)</f>
        <v>1248265458</v>
      </c>
      <c r="CG21" s="29">
        <f>SUM(CG58+CG59+CG60+CG61+CG62+CG63+CG64+CG65+CG66+CG81+CG82+CG83+CG84)</f>
        <v>1034539662</v>
      </c>
      <c r="CH21" s="30">
        <f t="shared" si="48"/>
        <v>0.82878177503811057</v>
      </c>
      <c r="CI21" s="29">
        <f>SUM(CI58+CI59+CI60+CI61+CI62+CI63+CI64+CI65+CI66+CI81+CI82+CI83+CI84)</f>
        <v>956201511.72000003</v>
      </c>
      <c r="CJ21" s="30">
        <f t="shared" si="49"/>
        <v>0.76602417025305525</v>
      </c>
      <c r="CK21" s="29">
        <f t="shared" si="6"/>
        <v>61830345449.379997</v>
      </c>
      <c r="CL21" s="30">
        <f t="shared" si="50"/>
        <v>0.15694467417443064</v>
      </c>
      <c r="CM21" s="29">
        <f t="shared" si="7"/>
        <v>58281992332.309998</v>
      </c>
      <c r="CN21" s="30">
        <f t="shared" si="51"/>
        <v>0.94261146219901026</v>
      </c>
      <c r="CO21" s="29">
        <f t="shared" si="8"/>
        <v>37073319571.800003</v>
      </c>
      <c r="CP21" s="30">
        <f t="shared" si="52"/>
        <v>0.59959748408896774</v>
      </c>
    </row>
    <row r="22" spans="2:94" s="5" customFormat="1" ht="16.5" customHeight="1" x14ac:dyDescent="0.25">
      <c r="B22" s="68" t="s">
        <v>38</v>
      </c>
      <c r="C22" s="69"/>
      <c r="D22" s="29">
        <f>+D67+D68+D69+D70+D71+D72+D73+D85+D86+D87+D88+D89+D90+D91</f>
        <v>15014173067.6</v>
      </c>
      <c r="E22" s="29">
        <f>+E67+E68+E69+E70+E71+E72+E73+E85+E86+E87+E88+E89+E90+E91</f>
        <v>14606106103.49</v>
      </c>
      <c r="F22" s="30">
        <f t="shared" si="10"/>
        <v>0.9728212161753621</v>
      </c>
      <c r="G22" s="29">
        <f>+G67+G68+G69+G70+G71+G72+G73+G85+G86+G87+G88+G89+G90+G91</f>
        <v>9041683060</v>
      </c>
      <c r="H22" s="30">
        <f t="shared" si="11"/>
        <v>0.60220985992972198</v>
      </c>
      <c r="I22" s="29">
        <f>+I67+I68+I69+I70+I71+I72+I73+I85+I86+I87+I88+I89+I90+I91</f>
        <v>539010557</v>
      </c>
      <c r="J22" s="29">
        <f>+J67+J68+J69+J70+J71+J72+J73+J85+J86+J87+J88+J89+J90+J91</f>
        <v>527564312</v>
      </c>
      <c r="K22" s="30">
        <f t="shared" si="12"/>
        <v>0.9787643398606013</v>
      </c>
      <c r="L22" s="29">
        <f>+L67+L68+L69+L70+L71+L72+L73+L85+L86+L87+L88+L89+L90+L91</f>
        <v>331958691</v>
      </c>
      <c r="M22" s="30">
        <f t="shared" si="13"/>
        <v>0.6158667704907308</v>
      </c>
      <c r="N22" s="29">
        <f>+N67+N68+N69+N70+N71+N72+N73+N85+N86+N87+N88+N89+N90+N91</f>
        <v>452372822</v>
      </c>
      <c r="O22" s="29">
        <f>+O67+O68+O69+O70+O71+O72+O73+O85+O86+O87+O88+O89+O90+O91</f>
        <v>442434510</v>
      </c>
      <c r="P22" s="30">
        <f t="shared" si="14"/>
        <v>0.97803070494805278</v>
      </c>
      <c r="Q22" s="29">
        <f>+Q67+Q68+Q69+Q70+Q71+Q72+Q73+Q85+Q86+Q87+Q88+Q89+Q90+Q91</f>
        <v>377083158</v>
      </c>
      <c r="R22" s="30">
        <f t="shared" si="15"/>
        <v>0.83356722522114735</v>
      </c>
      <c r="S22" s="29">
        <f>+S67+S68+S69+S70+S71+S72+S73+S85+S86+S87+S88+S89+S90+S91</f>
        <v>543968368</v>
      </c>
      <c r="T22" s="29">
        <f>+T67+T68+T69+T70+T71+T72+T73+T85+T86+T87+T88+T89+T90+T91</f>
        <v>498540067</v>
      </c>
      <c r="U22" s="30">
        <f t="shared" si="16"/>
        <v>0.91648723772849972</v>
      </c>
      <c r="V22" s="29">
        <f>+V67+V68+V69+V70+V71+V72+V73+V85+V86+V87+V88+V89+V90+V91</f>
        <v>373910851</v>
      </c>
      <c r="W22" s="30">
        <f t="shared" si="17"/>
        <v>0.68737609205982364</v>
      </c>
      <c r="X22" s="29">
        <f>+X67+X68+X69+X70+X71+X72+X73+X85+X86+X87+X88+X89+X90+X91</f>
        <v>478220833</v>
      </c>
      <c r="Y22" s="29">
        <f>+Y67+Y68+Y69+Y70+Y71+Y72+Y73+Y85+Y86+Y87+Y88+Y89+Y90+Y91</f>
        <v>466567144</v>
      </c>
      <c r="Z22" s="30">
        <f t="shared" si="18"/>
        <v>0.97563115574264414</v>
      </c>
      <c r="AA22" s="29">
        <f>+AA67+AA68+AA69+AA70+AA71+AA72+AA73+AA85+AA86+AA87+AA88+AA89+AA90+AA91</f>
        <v>428246421</v>
      </c>
      <c r="AB22" s="30">
        <f t="shared" si="19"/>
        <v>0.89549929958823016</v>
      </c>
      <c r="AC22" s="29">
        <f>+AC67+AC68+AC69+AC70+AC71+AC72+AC73+AC85+AC86+AC87+AC88+AC89+AC90+AC91</f>
        <v>450939963</v>
      </c>
      <c r="AD22" s="29">
        <f>+AD67+AD68+AD69+AD70+AD71+AD72+AD73+AD85+AD86+AD87+AD88+AD89+AD90+AD91</f>
        <v>428471884</v>
      </c>
      <c r="AE22" s="30">
        <f t="shared" si="20"/>
        <v>0.95017501032615292</v>
      </c>
      <c r="AF22" s="29">
        <f>+AF67+AF68+AF69+AF70+AF71+AF72+AF73+AF85+AF86+AF87+AF88+AF89+AF90+AF91</f>
        <v>308860639</v>
      </c>
      <c r="AG22" s="30">
        <f t="shared" si="21"/>
        <v>0.68492629694033125</v>
      </c>
      <c r="AH22" s="29">
        <f>+AH67+AH68+AH69+AH70+AH71+AH72+AH73+AH85+AH86+AH87+AH88+AH89+AH90+AH91</f>
        <v>361961864</v>
      </c>
      <c r="AI22" s="29">
        <f>+AI67+AI68+AI69+AI70+AI71+AI72+AI73+AI85+AI86+AI87+AI88+AI89+AI90+AI91</f>
        <v>361961650</v>
      </c>
      <c r="AJ22" s="30">
        <f t="shared" si="22"/>
        <v>0.99999940877749482</v>
      </c>
      <c r="AK22" s="29">
        <f>+AK67+AK68+AK69+AK70+AK71+AK72+AK73+AK85+AK86+AK87+AK88+AK89+AK90+AK91</f>
        <v>234808314.40000001</v>
      </c>
      <c r="AL22" s="30">
        <f t="shared" si="23"/>
        <v>0.64871009284005676</v>
      </c>
      <c r="AM22" s="29">
        <f>+AM67+AM68+AM69+AM70+AM71+AM72+AM73+AM85+AM86+AM87+AM88+AM89+AM90+AM91</f>
        <v>95903640.400000006</v>
      </c>
      <c r="AN22" s="29">
        <f>+AN67+AN68+AN69+AN70+AN71+AN72+AN73+AN85+AN86+AN87+AN88+AN89+AN90+AN91</f>
        <v>95903640.400000006</v>
      </c>
      <c r="AO22" s="30">
        <f t="shared" si="24"/>
        <v>1</v>
      </c>
      <c r="AP22" s="29">
        <f>+AP67+AP68+AP69+AP70+AP71+AP72+AP73+AP85+AP86+AP87+AP88+AP89+AP90+AP91</f>
        <v>68498347</v>
      </c>
      <c r="AQ22" s="30">
        <f t="shared" si="25"/>
        <v>0.71424136471048905</v>
      </c>
      <c r="AR22" s="29">
        <f>+AR67+AR68+AR69+AR70+AR71+AR72+AR73+AR85+AR86+AR87+AR88+AR89+AR90+AR91</f>
        <v>462296427</v>
      </c>
      <c r="AS22" s="29">
        <f>+AS67+AS68+AS69+AS70+AS71+AS72+AS73+AS85+AS86+AS87+AS88+AS89+AS90+AS91</f>
        <v>462296427</v>
      </c>
      <c r="AT22" s="30">
        <f t="shared" si="26"/>
        <v>1</v>
      </c>
      <c r="AU22" s="29">
        <f>+AU67+AU68+AU69+AU70+AU71+AU72+AU73+AU85+AU86+AU87+AU88+AU89+AU90+AU91</f>
        <v>371654513</v>
      </c>
      <c r="AV22" s="30">
        <f t="shared" si="27"/>
        <v>0.80393118201625213</v>
      </c>
      <c r="AW22" s="29">
        <f>+AW67+AW68+AW69+AW70+AW71+AW72+AW73+AW85+AW86+AW87+AW88+AW89+AW90+AW91</f>
        <v>475419447</v>
      </c>
      <c r="AX22" s="29">
        <f>+AX67+AX68+AX69+AX70+AX71+AX72+AX73+AX85+AX86+AX87+AX88+AX89+AX90+AX91</f>
        <v>455411730</v>
      </c>
      <c r="AY22" s="30">
        <f t="shared" si="28"/>
        <v>0.95791565295392722</v>
      </c>
      <c r="AZ22" s="29">
        <f>+AZ67+AZ68+AZ69+AZ70+AZ71+AZ72+AZ73+AZ85+AZ86+AZ87+AZ88+AZ89+AZ90+AZ91</f>
        <v>390567118</v>
      </c>
      <c r="BA22" s="30">
        <f t="shared" si="29"/>
        <v>0.82152112300950952</v>
      </c>
      <c r="BB22" s="29">
        <f>+BB67+BB68+BB69+BB70+BB71+BB72+BB73+BB85+BB86+BB87+BB88+BB89+BB90+BB91</f>
        <v>436072339</v>
      </c>
      <c r="BC22" s="29">
        <f>+BC67+BC68+BC69+BC70+BC71+BC72+BC73+BC85+BC86+BC87+BC88+BC89+BC90+BC91</f>
        <v>402030050</v>
      </c>
      <c r="BD22" s="30">
        <f t="shared" si="30"/>
        <v>0.92193430778465402</v>
      </c>
      <c r="BE22" s="29">
        <f>+BE67+BE68+BE69+BE70+BE71+BE72+BE73+BE85+BE86+BE87+BE88+BE89+BE90+BE91</f>
        <v>286794513</v>
      </c>
      <c r="BF22" s="30">
        <f t="shared" si="31"/>
        <v>0.65767646179456474</v>
      </c>
      <c r="BG22" s="29">
        <f>+BG67+BG68+BG69+BG70+BG71+BG72+BG73+BG85+BG86+BG87+BG88+BG89+BG90+BG91</f>
        <v>296580420</v>
      </c>
      <c r="BH22" s="29">
        <f>+BH67+BH68+BH69+BH70+BH71+BH72+BH73+BH85+BH86+BH87+BH88+BH89+BH90+BH91</f>
        <v>258336369</v>
      </c>
      <c r="BI22" s="30">
        <f t="shared" si="32"/>
        <v>0.8710499803055104</v>
      </c>
      <c r="BJ22" s="29">
        <f>+BJ67+BJ68+BJ69+BJ70+BJ71+BJ72+BJ73+BJ85+BJ86+BJ87+BJ88+BJ89+BJ90+BJ91</f>
        <v>252220147</v>
      </c>
      <c r="BK22" s="30">
        <f t="shared" si="33"/>
        <v>0.85042750630672115</v>
      </c>
      <c r="BL22" s="29">
        <f>+BL67+BL68+BL69+BL70+BL71+BL72+BL73+BL85+BL86+BL87+BL88+BL89+BL90+BL91</f>
        <v>404662771</v>
      </c>
      <c r="BM22" s="29">
        <f>+BM67+BM68+BM69+BM70+BM71+BM72+BM73+BM85+BM86+BM87+BM88+BM89+BM90+BM91</f>
        <v>370122097</v>
      </c>
      <c r="BN22" s="30">
        <f t="shared" si="34"/>
        <v>0.91464331172684032</v>
      </c>
      <c r="BO22" s="29">
        <f>+BO67+BO68+BO69+BO70+BO71+BO72+BO73+BO85+BO86+BO87+BO88+BO89+BO90+BO91</f>
        <v>223874246.80000001</v>
      </c>
      <c r="BP22" s="30">
        <f t="shared" si="35"/>
        <v>0.55323657831621975</v>
      </c>
      <c r="BQ22" s="29">
        <f>+BQ67+BQ68+BQ69+BQ70+BQ71+BQ72+BQ73+BQ85+BQ86+BQ87+BQ88+BQ89+BQ90+BQ91</f>
        <v>246418615</v>
      </c>
      <c r="BR22" s="29">
        <f>+BR67+BR68+BR69+BR70+BR71+BR72+BR73+BR85+BR86+BR87+BR88+BR89+BR90+BR91</f>
        <v>246418615</v>
      </c>
      <c r="BS22" s="30">
        <f t="shared" si="37"/>
        <v>1</v>
      </c>
      <c r="BT22" s="29">
        <f>+BT67+BT68+BT69+BT70+BT71+BT72+BT73+BT85+BT86+BT87+BT88+BT89+BT90+BT91</f>
        <v>208927212</v>
      </c>
      <c r="BU22" s="30">
        <f t="shared" si="38"/>
        <v>0.84785482622731245</v>
      </c>
      <c r="BV22" s="29">
        <f>+BV67+BV68+BV69+BV70+BV71+BV72+BV73+BV85+BV86+BV87+BV88+BV89+BV90+BV91</f>
        <v>376026753</v>
      </c>
      <c r="BW22" s="29">
        <f>+BW67+BW68+BW69+BW70+BW71+BW72+BW73+BW85+BW86+BW87+BW88+BW89+BW90+BW91</f>
        <v>298675302.50999999</v>
      </c>
      <c r="BX22" s="30">
        <f t="shared" si="40"/>
        <v>0.79429269361055277</v>
      </c>
      <c r="BY22" s="29">
        <f>+BY67+BY68+BY69+BY70+BY71+BY72+BY73+BY85+BY86+BY87+BY88+BY89+BY90+BY91</f>
        <v>278731441.31</v>
      </c>
      <c r="BZ22" s="30">
        <f t="shared" si="42"/>
        <v>0.74125428333552645</v>
      </c>
      <c r="CA22" s="29">
        <f>+CA67+CA68+CA69+CA70+CA71+CA72+CA73+CA85+CA86+CA87+CA88+CA89+CA90+CA91</f>
        <v>318423192</v>
      </c>
      <c r="CB22" s="29">
        <f>+CB67+CB68+CB69+CB70+CB71+CB72+CB73+CB85+CB86+CB87+CB88+CB89+CB90+CB91</f>
        <v>316743442</v>
      </c>
      <c r="CC22" s="30">
        <f t="shared" si="44"/>
        <v>0.99472478750856819</v>
      </c>
      <c r="CD22" s="29">
        <f>+CD67+CD68+CD69+CD70+CD71+CD72+CD73+CD85+CD86+CD87+CD88+CD89+CD90+CD91</f>
        <v>248956100</v>
      </c>
      <c r="CE22" s="30">
        <f t="shared" si="46"/>
        <v>0.78184035037246913</v>
      </c>
      <c r="CF22" s="29">
        <f>+CF67+CF68+CF69+CF70+CF71+CF72+CF73+CF85+CF86+CF87+CF88+CF89+CF90+CF91</f>
        <v>326666790</v>
      </c>
      <c r="CG22" s="29">
        <f>+CG67+CG68+CG69+CG70+CG71+CG72+CG73+CG85+CG86+CG87+CG88+CG89+CG90+CG91</f>
        <v>277722104</v>
      </c>
      <c r="CH22" s="30">
        <f t="shared" si="48"/>
        <v>0.85016938514013007</v>
      </c>
      <c r="CI22" s="29">
        <f>+CI67+CI68+CI69+CI70+CI71+CI72+CI73+CI85+CI86+CI87+CI88+CI89+CI90+CI91</f>
        <v>271683000</v>
      </c>
      <c r="CJ22" s="30">
        <f t="shared" si="49"/>
        <v>0.8316823390587087</v>
      </c>
      <c r="CK22" s="29">
        <f t="shared" si="6"/>
        <v>21279117869</v>
      </c>
      <c r="CL22" s="30">
        <f t="shared" si="50"/>
        <v>5.4013028657645942E-2</v>
      </c>
      <c r="CM22" s="29">
        <f t="shared" si="7"/>
        <v>20515305447.399998</v>
      </c>
      <c r="CN22" s="30">
        <f t="shared" si="51"/>
        <v>0.96410507116402866</v>
      </c>
      <c r="CO22" s="29">
        <f t="shared" si="8"/>
        <v>13698457772.509998</v>
      </c>
      <c r="CP22" s="30">
        <f t="shared" si="52"/>
        <v>0.64375120514118145</v>
      </c>
    </row>
    <row r="23" spans="2:94" s="5" customFormat="1" ht="15" customHeight="1" x14ac:dyDescent="0.25">
      <c r="B23" s="68" t="s">
        <v>39</v>
      </c>
      <c r="C23" s="69"/>
      <c r="D23" s="29">
        <f>+D74+D75+D76+D77+D78+D79+D92</f>
        <v>2329604342</v>
      </c>
      <c r="E23" s="29">
        <f>+E74+E75+E76+E77+E78+E79+E92</f>
        <v>2179864929</v>
      </c>
      <c r="F23" s="30">
        <f t="shared" si="10"/>
        <v>0.93572324265525431</v>
      </c>
      <c r="G23" s="29">
        <f>+G74+G75+G76+G77+G78+G79+G92</f>
        <v>1898680957</v>
      </c>
      <c r="H23" s="30">
        <f t="shared" si="11"/>
        <v>0.81502293018991978</v>
      </c>
      <c r="I23" s="29">
        <f>+I74+I75+I76+I77+I78+I79+I92</f>
        <v>125506774</v>
      </c>
      <c r="J23" s="29">
        <f>+J74+J75+J76+J77+J78+J79+J92</f>
        <v>124853668</v>
      </c>
      <c r="K23" s="30">
        <f t="shared" si="12"/>
        <v>0.99479624900565133</v>
      </c>
      <c r="L23" s="29">
        <f>+L74+L75+L76+L77+L78+L79+L92</f>
        <v>58222970</v>
      </c>
      <c r="M23" s="30">
        <f t="shared" si="13"/>
        <v>0.46390300813564056</v>
      </c>
      <c r="N23" s="29">
        <f>+N74+N75+N76+N77+N78+N79+N92</f>
        <v>98359899</v>
      </c>
      <c r="O23" s="29">
        <f>+O74+O75+O76+O77+O78+O79+O92</f>
        <v>96777468</v>
      </c>
      <c r="P23" s="30">
        <f t="shared" si="14"/>
        <v>0.98391182772564656</v>
      </c>
      <c r="Q23" s="29">
        <f>+Q74+Q75+Q76+Q77+Q78+Q79+Q92</f>
        <v>46527382</v>
      </c>
      <c r="R23" s="30">
        <f t="shared" si="15"/>
        <v>0.47303202293853513</v>
      </c>
      <c r="S23" s="29">
        <f>+S74+S75+S76+S77+S78+S79+S92</f>
        <v>123653192</v>
      </c>
      <c r="T23" s="29">
        <f>+T74+T75+T76+T77+T78+T79+T92</f>
        <v>72878008</v>
      </c>
      <c r="U23" s="30">
        <f t="shared" si="16"/>
        <v>0.58937425570057267</v>
      </c>
      <c r="V23" s="29">
        <f>+V74+V75+V76+V77+V78+V79+V92</f>
        <v>57622659</v>
      </c>
      <c r="W23" s="30">
        <f t="shared" si="17"/>
        <v>0.46600219588346736</v>
      </c>
      <c r="X23" s="29">
        <f>+X74+X75+X76+X77+X78+X79+X92</f>
        <v>98501356</v>
      </c>
      <c r="Y23" s="29">
        <f>+Y74+Y75+Y76+Y77+Y78+Y79+Y92</f>
        <v>95152850</v>
      </c>
      <c r="Z23" s="30">
        <f t="shared" si="18"/>
        <v>0.96600548321385549</v>
      </c>
      <c r="AA23" s="29">
        <f>+AA74+AA75+AA76+AA77+AA78+AA79+AA92</f>
        <v>59573928</v>
      </c>
      <c r="AB23" s="30">
        <f t="shared" si="19"/>
        <v>0.60480312575595407</v>
      </c>
      <c r="AC23" s="29">
        <f>+AC74+AC75+AC76+AC77+AC78+AC79+AC92</f>
        <v>100789012</v>
      </c>
      <c r="AD23" s="29">
        <f>+AD74+AD75+AD76+AD77+AD78+AD79+AD92</f>
        <v>98869903</v>
      </c>
      <c r="AE23" s="30">
        <f t="shared" si="20"/>
        <v>0.98095914463374245</v>
      </c>
      <c r="AF23" s="29">
        <f>+AF74+AF75+AF76+AF77+AF78+AF79+AF92</f>
        <v>53281249</v>
      </c>
      <c r="AG23" s="30">
        <f t="shared" si="21"/>
        <v>0.52864144555757719</v>
      </c>
      <c r="AH23" s="29">
        <f>+AH74+AH75+AH76+AH77+AH78+AH79+AH92</f>
        <v>125780181</v>
      </c>
      <c r="AI23" s="29">
        <f>+AI74+AI75+AI76+AI77+AI78+AI79+AI92</f>
        <v>125780181</v>
      </c>
      <c r="AJ23" s="30">
        <f t="shared" si="22"/>
        <v>1</v>
      </c>
      <c r="AK23" s="29">
        <f>+AK74+AK75+AK76+AK77+AK78+AK79+AK92</f>
        <v>50149003</v>
      </c>
      <c r="AL23" s="30">
        <f t="shared" si="23"/>
        <v>0.39870353660883984</v>
      </c>
      <c r="AM23" s="29">
        <f>+AM74+AM75+AM76+AM77+AM78+AM79+AM92</f>
        <v>26549506</v>
      </c>
      <c r="AN23" s="29">
        <f>+AN74+AN75+AN76+AN77+AN78+AN79+AN92</f>
        <v>26549506</v>
      </c>
      <c r="AO23" s="30">
        <f t="shared" si="24"/>
        <v>1</v>
      </c>
      <c r="AP23" s="29">
        <f>+AP74+AP75+AP76+AP77+AP78+AP79+AP92</f>
        <v>7037125</v>
      </c>
      <c r="AQ23" s="30">
        <f t="shared" si="25"/>
        <v>0.26505672082938192</v>
      </c>
      <c r="AR23" s="29">
        <f>+AR74+AR75+AR76+AR77+AR78+AR79+AR92</f>
        <v>93636653</v>
      </c>
      <c r="AS23" s="29">
        <f>+AS74+AS75+AS76+AS77+AS78+AS79+AS92</f>
        <v>93636653</v>
      </c>
      <c r="AT23" s="30">
        <f t="shared" si="26"/>
        <v>1</v>
      </c>
      <c r="AU23" s="29">
        <f>+AU74+AU75+AU76+AU77+AU78+AU79+AU92</f>
        <v>63819381</v>
      </c>
      <c r="AV23" s="30">
        <f t="shared" si="27"/>
        <v>0.68156409862279033</v>
      </c>
      <c r="AW23" s="29">
        <f>+AW74+AW75+AW76+AW77+AW78+AW79+AW92</f>
        <v>118921154</v>
      </c>
      <c r="AX23" s="29">
        <f>+AX74+AX75+AX76+AX77+AX78+AX79+AX92</f>
        <v>116368348</v>
      </c>
      <c r="AY23" s="30">
        <f t="shared" si="28"/>
        <v>0.97853362573323166</v>
      </c>
      <c r="AZ23" s="29">
        <f>+AZ74+AZ75+AZ76+AZ77+AZ78+AZ79+AZ92</f>
        <v>40093842</v>
      </c>
      <c r="BA23" s="30">
        <f t="shared" si="29"/>
        <v>0.337146425605658</v>
      </c>
      <c r="BB23" s="29">
        <f>+BB74+BB75+BB76+BB77+BB78+BB79+BB92</f>
        <v>104811142</v>
      </c>
      <c r="BC23" s="29">
        <f>+BC74+BC75+BC76+BC77+BC78+BC79+BC92</f>
        <v>96810758</v>
      </c>
      <c r="BD23" s="30">
        <f t="shared" si="30"/>
        <v>0.92366857332782426</v>
      </c>
      <c r="BE23" s="29">
        <f>+BE74+BE75+BE76+BE77+BE78+BE79+BE92</f>
        <v>40610164</v>
      </c>
      <c r="BF23" s="30">
        <f t="shared" si="31"/>
        <v>0.38746037134105454</v>
      </c>
      <c r="BG23" s="29">
        <f>+BG74+BG75+BG76+BG77+BG78+BG79+BG92</f>
        <v>93849932</v>
      </c>
      <c r="BH23" s="29">
        <f>+BH74+BH75+BH76+BH77+BH78+BH79+BH92</f>
        <v>55964515</v>
      </c>
      <c r="BI23" s="30">
        <f t="shared" si="32"/>
        <v>0.59631918539909012</v>
      </c>
      <c r="BJ23" s="29">
        <f>+BJ74+BJ75+BJ76+BJ77+BJ78+BJ79+BJ92</f>
        <v>55600290</v>
      </c>
      <c r="BK23" s="30">
        <f t="shared" si="33"/>
        <v>0.59243825557593377</v>
      </c>
      <c r="BL23" s="29">
        <f>+BL74+BL75+BL76+BL77+BL78+BL79+BL92</f>
        <v>112849061</v>
      </c>
      <c r="BM23" s="29">
        <f>+BM74+BM75+BM76+BM77+BM78+BM79+BM92</f>
        <v>108929324</v>
      </c>
      <c r="BN23" s="30">
        <f t="shared" si="34"/>
        <v>0.96526566579051998</v>
      </c>
      <c r="BO23" s="29">
        <f>+BO74+BO75+BO76+BO77+BO78+BO79+BO92</f>
        <v>48399959</v>
      </c>
      <c r="BP23" s="30">
        <f t="shared" si="35"/>
        <v>0.42889110969208682</v>
      </c>
      <c r="BQ23" s="29">
        <f>+BQ74+BQ75+BQ76+BQ77+BQ78+BQ79+BQ92</f>
        <v>100322830</v>
      </c>
      <c r="BR23" s="29">
        <f>+BR74+BR75+BR76+BR77+BR78+BR79+BR92</f>
        <v>100322830</v>
      </c>
      <c r="BS23" s="30">
        <f t="shared" si="37"/>
        <v>1</v>
      </c>
      <c r="BT23" s="29">
        <f>+BT74+BT75+BT76+BT77+BT78+BT79+BT92</f>
        <v>92678627</v>
      </c>
      <c r="BU23" s="30">
        <f t="shared" si="38"/>
        <v>0.92380395369628232</v>
      </c>
      <c r="BV23" s="29">
        <f>+BV74+BV75+BV76+BV77+BV78+BV79+BV92</f>
        <v>46509354</v>
      </c>
      <c r="BW23" s="29">
        <f>+BW74+BW75+BW76+BW77+BW78+BW79+BW92</f>
        <v>46509354</v>
      </c>
      <c r="BX23" s="30">
        <f t="shared" si="40"/>
        <v>1</v>
      </c>
      <c r="BY23" s="29">
        <f>+BY74+BY75+BY76+BY77+BY78+BY79+BY92</f>
        <v>21798401</v>
      </c>
      <c r="BZ23" s="30">
        <f t="shared" si="42"/>
        <v>0.46868853521379805</v>
      </c>
      <c r="CA23" s="29">
        <f>+CA74+CA75+CA76+CA77+CA78+CA79+CA92</f>
        <v>85215083</v>
      </c>
      <c r="CB23" s="29">
        <f>+CB74+CB75+CB76+CB77+CB78+CB79+CB92</f>
        <v>84874223</v>
      </c>
      <c r="CC23" s="30">
        <f t="shared" si="44"/>
        <v>0.99600000389602394</v>
      </c>
      <c r="CD23" s="29">
        <f>+CD74+CD75+CD76+CD77+CD78+CD79+CD92</f>
        <v>38057696</v>
      </c>
      <c r="CE23" s="30">
        <f t="shared" si="46"/>
        <v>0.44660750961188406</v>
      </c>
      <c r="CF23" s="29">
        <f>+CF74+CF75+CF76+CF77+CF78+CF79+CF92</f>
        <v>88204934</v>
      </c>
      <c r="CG23" s="29">
        <f>+CG74+CG75+CG76+CG77+CG78+CG79+CG92</f>
        <v>67362528</v>
      </c>
      <c r="CH23" s="30">
        <f t="shared" si="48"/>
        <v>0.76370476055228387</v>
      </c>
      <c r="CI23" s="29">
        <f>+CI74+CI75+CI76+CI77+CI78+CI79+CI92</f>
        <v>61421339</v>
      </c>
      <c r="CJ23" s="30">
        <f t="shared" si="49"/>
        <v>0.69634810905249356</v>
      </c>
      <c r="CK23" s="29">
        <f t="shared" si="6"/>
        <v>3873064405</v>
      </c>
      <c r="CL23" s="30">
        <f t="shared" si="50"/>
        <v>9.8310437485256748E-3</v>
      </c>
      <c r="CM23" s="29">
        <f t="shared" si="7"/>
        <v>3591505046</v>
      </c>
      <c r="CN23" s="30">
        <f t="shared" si="51"/>
        <v>0.92730320760054596</v>
      </c>
      <c r="CO23" s="29">
        <f t="shared" si="8"/>
        <v>2693574972</v>
      </c>
      <c r="CP23" s="30">
        <f t="shared" si="52"/>
        <v>0.69546351166344733</v>
      </c>
    </row>
    <row r="24" spans="2:94" s="5" customFormat="1" ht="15" customHeight="1" x14ac:dyDescent="0.25">
      <c r="B24" s="68" t="s">
        <v>40</v>
      </c>
      <c r="C24" s="69"/>
      <c r="D24" s="29">
        <f>+D80</f>
        <v>7393514856</v>
      </c>
      <c r="E24" s="29">
        <f>+E80</f>
        <v>0</v>
      </c>
      <c r="F24" s="30">
        <f t="shared" si="10"/>
        <v>0</v>
      </c>
      <c r="G24" s="29">
        <f>+G80</f>
        <v>0</v>
      </c>
      <c r="H24" s="30">
        <f t="shared" si="11"/>
        <v>0</v>
      </c>
      <c r="I24" s="29">
        <f>+I80</f>
        <v>0</v>
      </c>
      <c r="J24" s="29">
        <f>+J80</f>
        <v>0</v>
      </c>
      <c r="K24" s="30">
        <v>0</v>
      </c>
      <c r="L24" s="29">
        <f>+L80</f>
        <v>0</v>
      </c>
      <c r="M24" s="30">
        <v>0</v>
      </c>
      <c r="N24" s="29">
        <f>+N80</f>
        <v>0</v>
      </c>
      <c r="O24" s="29">
        <f>+O80</f>
        <v>0</v>
      </c>
      <c r="P24" s="30">
        <v>0</v>
      </c>
      <c r="Q24" s="29">
        <f>+Q80</f>
        <v>0</v>
      </c>
      <c r="R24" s="30">
        <v>0</v>
      </c>
      <c r="S24" s="29">
        <f>+S80</f>
        <v>0</v>
      </c>
      <c r="T24" s="29">
        <f>+T80</f>
        <v>0</v>
      </c>
      <c r="U24" s="30">
        <v>0</v>
      </c>
      <c r="V24" s="29">
        <f>+V80</f>
        <v>0</v>
      </c>
      <c r="W24" s="30">
        <v>0</v>
      </c>
      <c r="X24" s="29">
        <f>+X80</f>
        <v>0</v>
      </c>
      <c r="Y24" s="29">
        <f>+Y80</f>
        <v>0</v>
      </c>
      <c r="Z24" s="30">
        <v>0</v>
      </c>
      <c r="AA24" s="29">
        <f>+AA80</f>
        <v>0</v>
      </c>
      <c r="AB24" s="30">
        <v>0</v>
      </c>
      <c r="AC24" s="29">
        <f>+AC80</f>
        <v>0</v>
      </c>
      <c r="AD24" s="29">
        <f>+AD80</f>
        <v>0</v>
      </c>
      <c r="AE24" s="30">
        <v>0</v>
      </c>
      <c r="AF24" s="29">
        <f>+AF80</f>
        <v>0</v>
      </c>
      <c r="AG24" s="30">
        <v>0</v>
      </c>
      <c r="AH24" s="29">
        <f>+AH80</f>
        <v>0</v>
      </c>
      <c r="AI24" s="29">
        <f>+AI80</f>
        <v>0</v>
      </c>
      <c r="AJ24" s="30">
        <v>0</v>
      </c>
      <c r="AK24" s="29">
        <f>+AK80</f>
        <v>0</v>
      </c>
      <c r="AL24" s="30">
        <v>0</v>
      </c>
      <c r="AM24" s="29">
        <f>+AM80</f>
        <v>0</v>
      </c>
      <c r="AN24" s="29">
        <f>+AN80</f>
        <v>0</v>
      </c>
      <c r="AO24" s="30">
        <v>0</v>
      </c>
      <c r="AP24" s="29">
        <f>+AP80</f>
        <v>0</v>
      </c>
      <c r="AQ24" s="30">
        <v>0</v>
      </c>
      <c r="AR24" s="29">
        <f>+AR80</f>
        <v>0</v>
      </c>
      <c r="AS24" s="29">
        <f>+AS80</f>
        <v>0</v>
      </c>
      <c r="AT24" s="30">
        <v>0</v>
      </c>
      <c r="AU24" s="29">
        <f>+AU80</f>
        <v>0</v>
      </c>
      <c r="AV24" s="30">
        <v>0</v>
      </c>
      <c r="AW24" s="29">
        <f>+AW80</f>
        <v>0</v>
      </c>
      <c r="AX24" s="29">
        <f>+AX80</f>
        <v>0</v>
      </c>
      <c r="AY24" s="30">
        <v>0</v>
      </c>
      <c r="AZ24" s="29">
        <f>+AZ80</f>
        <v>0</v>
      </c>
      <c r="BA24" s="30">
        <v>0</v>
      </c>
      <c r="BB24" s="29">
        <f>+BB80</f>
        <v>0</v>
      </c>
      <c r="BC24" s="29">
        <f>+BC80</f>
        <v>0</v>
      </c>
      <c r="BD24" s="30">
        <v>0</v>
      </c>
      <c r="BE24" s="29">
        <f>+BE80</f>
        <v>0</v>
      </c>
      <c r="BF24" s="30">
        <v>0</v>
      </c>
      <c r="BG24" s="29">
        <f>+BG80</f>
        <v>0</v>
      </c>
      <c r="BH24" s="29">
        <f>+BH80</f>
        <v>0</v>
      </c>
      <c r="BI24" s="30">
        <v>0</v>
      </c>
      <c r="BJ24" s="29">
        <f>+BJ80</f>
        <v>0</v>
      </c>
      <c r="BK24" s="30">
        <v>0</v>
      </c>
      <c r="BL24" s="29">
        <f>+BL80</f>
        <v>0</v>
      </c>
      <c r="BM24" s="29">
        <f>+BM80</f>
        <v>0</v>
      </c>
      <c r="BN24" s="30">
        <v>0</v>
      </c>
      <c r="BO24" s="29">
        <f>+BO80</f>
        <v>0</v>
      </c>
      <c r="BP24" s="30">
        <v>0</v>
      </c>
      <c r="BQ24" s="29">
        <f>+BQ80</f>
        <v>0</v>
      </c>
      <c r="BR24" s="29">
        <f>+BR80</f>
        <v>0</v>
      </c>
      <c r="BS24" s="30">
        <v>0</v>
      </c>
      <c r="BT24" s="29">
        <f>+BT80</f>
        <v>0</v>
      </c>
      <c r="BU24" s="30">
        <v>0</v>
      </c>
      <c r="BV24" s="29">
        <f>+BV80</f>
        <v>0</v>
      </c>
      <c r="BW24" s="29">
        <f>+BW80</f>
        <v>0</v>
      </c>
      <c r="BX24" s="30">
        <v>0</v>
      </c>
      <c r="BY24" s="29">
        <f>+BY80</f>
        <v>0</v>
      </c>
      <c r="BZ24" s="30">
        <v>0</v>
      </c>
      <c r="CA24" s="29">
        <f>+CA80</f>
        <v>0</v>
      </c>
      <c r="CB24" s="29">
        <f>+CB80</f>
        <v>0</v>
      </c>
      <c r="CC24" s="30">
        <v>0</v>
      </c>
      <c r="CD24" s="29">
        <f>+CD80</f>
        <v>0</v>
      </c>
      <c r="CE24" s="30">
        <v>0</v>
      </c>
      <c r="CF24" s="29">
        <f>+CF80</f>
        <v>0</v>
      </c>
      <c r="CG24" s="29">
        <f>+CG80</f>
        <v>0</v>
      </c>
      <c r="CH24" s="30">
        <v>0</v>
      </c>
      <c r="CI24" s="29">
        <f>+CI80</f>
        <v>0</v>
      </c>
      <c r="CJ24" s="30">
        <v>0</v>
      </c>
      <c r="CK24" s="29">
        <f t="shared" si="6"/>
        <v>7393514856</v>
      </c>
      <c r="CL24" s="30">
        <f t="shared" si="50"/>
        <v>1.8767043458114273E-2</v>
      </c>
      <c r="CM24" s="29">
        <f t="shared" si="7"/>
        <v>0</v>
      </c>
      <c r="CN24" s="30">
        <f t="shared" si="51"/>
        <v>0</v>
      </c>
      <c r="CO24" s="29">
        <f t="shared" si="8"/>
        <v>0</v>
      </c>
      <c r="CP24" s="30">
        <f t="shared" si="52"/>
        <v>0</v>
      </c>
    </row>
    <row r="25" spans="2:94" s="5" customFormat="1" x14ac:dyDescent="0.25">
      <c r="B25" s="73" t="s">
        <v>41</v>
      </c>
      <c r="C25" s="73"/>
      <c r="D25" s="27">
        <f>SUM(D26:D26)</f>
        <v>19586542742.710003</v>
      </c>
      <c r="E25" s="27">
        <f t="shared" ref="E25:BO25" si="53">SUM(E26:E26)</f>
        <v>16976278563.110001</v>
      </c>
      <c r="F25" s="28">
        <f t="shared" si="10"/>
        <v>0.86673175486411314</v>
      </c>
      <c r="G25" s="27">
        <f t="shared" si="53"/>
        <v>9305578869.2400131</v>
      </c>
      <c r="H25" s="28">
        <f t="shared" si="11"/>
        <v>0.47510063370951444</v>
      </c>
      <c r="I25" s="27">
        <f t="shared" si="53"/>
        <v>200826742</v>
      </c>
      <c r="J25" s="27">
        <f t="shared" si="53"/>
        <v>167425325.40000001</v>
      </c>
      <c r="K25" s="28">
        <f t="shared" si="12"/>
        <v>0.83368043385377433</v>
      </c>
      <c r="L25" s="27">
        <f t="shared" si="53"/>
        <v>122553578.37</v>
      </c>
      <c r="M25" s="28">
        <f t="shared" si="13"/>
        <v>0.61024531469021193</v>
      </c>
      <c r="N25" s="27">
        <f t="shared" si="53"/>
        <v>282086425.10000002</v>
      </c>
      <c r="O25" s="27">
        <f t="shared" si="53"/>
        <v>207713122.47</v>
      </c>
      <c r="P25" s="28">
        <f t="shared" si="14"/>
        <v>0.7363456869516688</v>
      </c>
      <c r="Q25" s="27">
        <f t="shared" si="53"/>
        <v>169751122.08000001</v>
      </c>
      <c r="R25" s="28">
        <f t="shared" si="15"/>
        <v>0.60176990799831298</v>
      </c>
      <c r="S25" s="27">
        <f>SUM(S26:S26)</f>
        <v>248973429</v>
      </c>
      <c r="T25" s="27">
        <f t="shared" si="53"/>
        <v>155669558</v>
      </c>
      <c r="U25" s="28">
        <f t="shared" si="16"/>
        <v>0.62524566828374284</v>
      </c>
      <c r="V25" s="27">
        <f t="shared" si="53"/>
        <v>116478548</v>
      </c>
      <c r="W25" s="28">
        <f t="shared" si="17"/>
        <v>0.46783525642810664</v>
      </c>
      <c r="X25" s="27">
        <f t="shared" si="53"/>
        <v>158555019</v>
      </c>
      <c r="Y25" s="27">
        <f t="shared" si="53"/>
        <v>116532896.3</v>
      </c>
      <c r="Z25" s="28">
        <f t="shared" si="18"/>
        <v>0.73496819611872388</v>
      </c>
      <c r="AA25" s="27">
        <f t="shared" si="53"/>
        <v>77685467.299999997</v>
      </c>
      <c r="AB25" s="28">
        <f t="shared" si="19"/>
        <v>0.48995905515926935</v>
      </c>
      <c r="AC25" s="27">
        <f t="shared" si="53"/>
        <v>199295652</v>
      </c>
      <c r="AD25" s="27">
        <f t="shared" si="53"/>
        <v>150528122.57999998</v>
      </c>
      <c r="AE25" s="28">
        <f t="shared" si="20"/>
        <v>0.75530058518286181</v>
      </c>
      <c r="AF25" s="27">
        <f t="shared" si="53"/>
        <v>113995227.48</v>
      </c>
      <c r="AG25" s="28">
        <f t="shared" si="21"/>
        <v>0.5719905393620931</v>
      </c>
      <c r="AH25" s="27">
        <f t="shared" si="53"/>
        <v>229783367</v>
      </c>
      <c r="AI25" s="27">
        <f t="shared" si="53"/>
        <v>161123795.59999999</v>
      </c>
      <c r="AJ25" s="28">
        <f t="shared" si="22"/>
        <v>0.70119868858915269</v>
      </c>
      <c r="AK25" s="27">
        <f t="shared" si="53"/>
        <v>99418569.25999999</v>
      </c>
      <c r="AL25" s="28">
        <f t="shared" si="23"/>
        <v>0.43266216592604806</v>
      </c>
      <c r="AM25" s="27">
        <f t="shared" si="53"/>
        <v>316529852</v>
      </c>
      <c r="AN25" s="27">
        <f t="shared" si="53"/>
        <v>265483623</v>
      </c>
      <c r="AO25" s="28">
        <f t="shared" si="24"/>
        <v>0.83873170673330366</v>
      </c>
      <c r="AP25" s="27">
        <f t="shared" si="53"/>
        <v>175310411</v>
      </c>
      <c r="AQ25" s="28">
        <f t="shared" si="25"/>
        <v>0.5538511135436287</v>
      </c>
      <c r="AR25" s="27">
        <f t="shared" si="53"/>
        <v>205920657</v>
      </c>
      <c r="AS25" s="27">
        <f t="shared" si="53"/>
        <v>128511863</v>
      </c>
      <c r="AT25" s="28">
        <f t="shared" si="26"/>
        <v>0.62408436760183805</v>
      </c>
      <c r="AU25" s="27">
        <f t="shared" si="53"/>
        <v>106641863</v>
      </c>
      <c r="AV25" s="28">
        <f t="shared" si="27"/>
        <v>0.51787841275195623</v>
      </c>
      <c r="AW25" s="27">
        <f t="shared" si="53"/>
        <v>215298777.73999998</v>
      </c>
      <c r="AX25" s="27">
        <f t="shared" si="53"/>
        <v>163896770</v>
      </c>
      <c r="AY25" s="28">
        <f t="shared" si="28"/>
        <v>0.76125267277608843</v>
      </c>
      <c r="AZ25" s="27">
        <f t="shared" si="53"/>
        <v>134718770</v>
      </c>
      <c r="BA25" s="28">
        <f t="shared" si="29"/>
        <v>0.62572937670222006</v>
      </c>
      <c r="BB25" s="27">
        <f t="shared" si="53"/>
        <v>243252780</v>
      </c>
      <c r="BC25" s="27">
        <f t="shared" si="53"/>
        <v>180431408.36000001</v>
      </c>
      <c r="BD25" s="28">
        <f t="shared" si="30"/>
        <v>0.74174448637339319</v>
      </c>
      <c r="BE25" s="27">
        <f t="shared" si="53"/>
        <v>138414107.63999999</v>
      </c>
      <c r="BF25" s="28">
        <f t="shared" si="31"/>
        <v>0.56901346673201425</v>
      </c>
      <c r="BG25" s="27">
        <f t="shared" si="53"/>
        <v>238607037.36000001</v>
      </c>
      <c r="BH25" s="27">
        <f t="shared" si="53"/>
        <v>203591599</v>
      </c>
      <c r="BI25" s="28">
        <f t="shared" si="32"/>
        <v>0.85325060506421602</v>
      </c>
      <c r="BJ25" s="27">
        <f t="shared" si="53"/>
        <v>140925915</v>
      </c>
      <c r="BK25" s="28">
        <f t="shared" si="33"/>
        <v>0.59061927325880603</v>
      </c>
      <c r="BL25" s="27">
        <f t="shared" si="53"/>
        <v>308826513.71000004</v>
      </c>
      <c r="BM25" s="27">
        <f t="shared" si="53"/>
        <v>226489857.90000004</v>
      </c>
      <c r="BN25" s="28">
        <f t="shared" si="34"/>
        <v>0.73338864328430919</v>
      </c>
      <c r="BO25" s="27">
        <f t="shared" si="53"/>
        <v>183409257.90000004</v>
      </c>
      <c r="BP25" s="28">
        <f t="shared" si="35"/>
        <v>0.59389090559830748</v>
      </c>
      <c r="BQ25" s="27">
        <f t="shared" ref="BQ25:BT25" si="54">SUM(BQ26:BQ26)</f>
        <v>260377107</v>
      </c>
      <c r="BR25" s="27">
        <f t="shared" si="54"/>
        <v>206261558.06999999</v>
      </c>
      <c r="BS25" s="28">
        <f t="shared" si="37"/>
        <v>0.79216472003431548</v>
      </c>
      <c r="BT25" s="27">
        <f t="shared" si="54"/>
        <v>158355708.06999999</v>
      </c>
      <c r="BU25" s="28">
        <f t="shared" si="38"/>
        <v>0.60817830682019214</v>
      </c>
      <c r="BV25" s="27">
        <f>SUM(BV26:BV26)</f>
        <v>265188387.16</v>
      </c>
      <c r="BW25" s="27">
        <f t="shared" ref="BW25" si="55">SUM(BW26:BW26)</f>
        <v>173144223.74000001</v>
      </c>
      <c r="BX25" s="28">
        <f t="shared" si="40"/>
        <v>0.65291027859200479</v>
      </c>
      <c r="BY25" s="27">
        <f t="shared" ref="BY25" si="56">SUM(BY26:BY26)</f>
        <v>142674862.44999999</v>
      </c>
      <c r="BZ25" s="28">
        <f t="shared" si="42"/>
        <v>0.53801323646920429</v>
      </c>
      <c r="CA25" s="27">
        <f t="shared" ref="CA25:CB25" si="57">SUM(CA26:CA26)</f>
        <v>210528001.94</v>
      </c>
      <c r="CB25" s="27">
        <f t="shared" si="57"/>
        <v>156061031</v>
      </c>
      <c r="CC25" s="28">
        <f t="shared" si="44"/>
        <v>0.74128396014738718</v>
      </c>
      <c r="CD25" s="27">
        <f t="shared" ref="CD25" si="58">SUM(CD26:CD26)</f>
        <v>121376843</v>
      </c>
      <c r="CE25" s="28">
        <f t="shared" si="46"/>
        <v>0.57653538665413318</v>
      </c>
      <c r="CF25" s="27">
        <f t="shared" ref="CF25:CG25" si="59">SUM(CF26:CF26)</f>
        <v>232115995.28</v>
      </c>
      <c r="CG25" s="27">
        <f t="shared" si="59"/>
        <v>160061782.44</v>
      </c>
      <c r="CH25" s="28">
        <f t="shared" si="48"/>
        <v>0.68957670171294538</v>
      </c>
      <c r="CI25" s="27">
        <f>SUM(CI26:CI26)</f>
        <v>133943995.16</v>
      </c>
      <c r="CJ25" s="28">
        <f t="shared" si="49"/>
        <v>0.57705629031908912</v>
      </c>
      <c r="CK25" s="27">
        <f t="shared" si="6"/>
        <v>23402708486</v>
      </c>
      <c r="CL25" s="28">
        <f t="shared" si="50"/>
        <v>5.9403363048350616E-2</v>
      </c>
      <c r="CM25" s="27">
        <f t="shared" si="7"/>
        <v>19799205099.970001</v>
      </c>
      <c r="CN25" s="28">
        <f t="shared" si="51"/>
        <v>0.84602195134013269</v>
      </c>
      <c r="CO25" s="27">
        <f t="shared" si="8"/>
        <v>11441233114.950012</v>
      </c>
      <c r="CP25" s="28">
        <f t="shared" si="52"/>
        <v>0.48888499900746113</v>
      </c>
    </row>
    <row r="26" spans="2:94" s="5" customFormat="1" x14ac:dyDescent="0.25">
      <c r="B26" s="68" t="s">
        <v>42</v>
      </c>
      <c r="C26" s="69"/>
      <c r="D26" s="29">
        <f>SUM(D93:D113)</f>
        <v>19586542742.710003</v>
      </c>
      <c r="E26" s="29">
        <f>SUM(E93:E113)</f>
        <v>16976278563.110001</v>
      </c>
      <c r="F26" s="30">
        <f t="shared" si="10"/>
        <v>0.86673175486411314</v>
      </c>
      <c r="G26" s="29">
        <f>SUM(G93:G113)</f>
        <v>9305578869.2400131</v>
      </c>
      <c r="H26" s="30">
        <f t="shared" si="11"/>
        <v>0.47510063370951444</v>
      </c>
      <c r="I26" s="29">
        <f>SUM(I93:I113)</f>
        <v>200826742</v>
      </c>
      <c r="J26" s="29">
        <f>SUM(J93:J113)</f>
        <v>167425325.40000001</v>
      </c>
      <c r="K26" s="30">
        <f t="shared" si="12"/>
        <v>0.83368043385377433</v>
      </c>
      <c r="L26" s="29">
        <f>SUM(L93:L113)</f>
        <v>122553578.37</v>
      </c>
      <c r="M26" s="30">
        <f t="shared" si="13"/>
        <v>0.61024531469021193</v>
      </c>
      <c r="N26" s="29">
        <f>SUM(N93:N113)</f>
        <v>282086425.10000002</v>
      </c>
      <c r="O26" s="29">
        <f>SUM(O93:O113)</f>
        <v>207713122.47</v>
      </c>
      <c r="P26" s="30">
        <f t="shared" si="14"/>
        <v>0.7363456869516688</v>
      </c>
      <c r="Q26" s="29">
        <f>SUM(Q93:Q113)</f>
        <v>169751122.08000001</v>
      </c>
      <c r="R26" s="30">
        <f t="shared" si="15"/>
        <v>0.60176990799831298</v>
      </c>
      <c r="S26" s="29">
        <f>SUM(S93:S113)</f>
        <v>248973429</v>
      </c>
      <c r="T26" s="29">
        <f>SUM(T93:T113)</f>
        <v>155669558</v>
      </c>
      <c r="U26" s="30">
        <f t="shared" si="16"/>
        <v>0.62524566828374284</v>
      </c>
      <c r="V26" s="29">
        <f>SUM(V93:V113)</f>
        <v>116478548</v>
      </c>
      <c r="W26" s="30">
        <f t="shared" si="17"/>
        <v>0.46783525642810664</v>
      </c>
      <c r="X26" s="29">
        <f>SUM(X93:X113)</f>
        <v>158555019</v>
      </c>
      <c r="Y26" s="29">
        <f>SUM(Y93:Y113)</f>
        <v>116532896.3</v>
      </c>
      <c r="Z26" s="30">
        <f t="shared" si="18"/>
        <v>0.73496819611872388</v>
      </c>
      <c r="AA26" s="29">
        <f>SUM(AA93:AA113)</f>
        <v>77685467.299999997</v>
      </c>
      <c r="AB26" s="30">
        <f t="shared" si="19"/>
        <v>0.48995905515926935</v>
      </c>
      <c r="AC26" s="29">
        <f>SUM(AC93:AC113)</f>
        <v>199295652</v>
      </c>
      <c r="AD26" s="29">
        <f>SUM(AD93:AD113)</f>
        <v>150528122.57999998</v>
      </c>
      <c r="AE26" s="30">
        <f t="shared" si="20"/>
        <v>0.75530058518286181</v>
      </c>
      <c r="AF26" s="29">
        <f>SUM(AF93:AF113)</f>
        <v>113995227.48</v>
      </c>
      <c r="AG26" s="30">
        <f t="shared" si="21"/>
        <v>0.5719905393620931</v>
      </c>
      <c r="AH26" s="29">
        <f>SUM(AH93:AH113)</f>
        <v>229783367</v>
      </c>
      <c r="AI26" s="29">
        <f>SUM(AI93:AI113)</f>
        <v>161123795.59999999</v>
      </c>
      <c r="AJ26" s="30">
        <f t="shared" si="22"/>
        <v>0.70119868858915269</v>
      </c>
      <c r="AK26" s="29">
        <f>SUM(AK93:AK113)</f>
        <v>99418569.25999999</v>
      </c>
      <c r="AL26" s="30">
        <f t="shared" si="23"/>
        <v>0.43266216592604806</v>
      </c>
      <c r="AM26" s="29">
        <f>SUM(AM93:AM113)</f>
        <v>316529852</v>
      </c>
      <c r="AN26" s="29">
        <f>SUM(AN93:AN113)</f>
        <v>265483623</v>
      </c>
      <c r="AO26" s="30">
        <f t="shared" si="24"/>
        <v>0.83873170673330366</v>
      </c>
      <c r="AP26" s="29">
        <f>SUM(AP93:AP113)</f>
        <v>175310411</v>
      </c>
      <c r="AQ26" s="30">
        <f t="shared" si="25"/>
        <v>0.5538511135436287</v>
      </c>
      <c r="AR26" s="29">
        <f>SUM(AR93:AR113)</f>
        <v>205920657</v>
      </c>
      <c r="AS26" s="29">
        <f>SUM(AS93:AS113)</f>
        <v>128511863</v>
      </c>
      <c r="AT26" s="30">
        <f t="shared" si="26"/>
        <v>0.62408436760183805</v>
      </c>
      <c r="AU26" s="29">
        <f>SUM(AU93:AU113)</f>
        <v>106641863</v>
      </c>
      <c r="AV26" s="30">
        <f t="shared" si="27"/>
        <v>0.51787841275195623</v>
      </c>
      <c r="AW26" s="29">
        <f>SUM(AW93:AW113)</f>
        <v>215298777.73999998</v>
      </c>
      <c r="AX26" s="29">
        <f>SUM(AX93:AX113)</f>
        <v>163896770</v>
      </c>
      <c r="AY26" s="30">
        <f t="shared" si="28"/>
        <v>0.76125267277608843</v>
      </c>
      <c r="AZ26" s="29">
        <f>SUM(AZ93:AZ113)</f>
        <v>134718770</v>
      </c>
      <c r="BA26" s="30">
        <f t="shared" si="29"/>
        <v>0.62572937670222006</v>
      </c>
      <c r="BB26" s="29">
        <f>SUM(BB93:BB113)</f>
        <v>243252780</v>
      </c>
      <c r="BC26" s="29">
        <f>SUM(BC93:BC113)</f>
        <v>180431408.36000001</v>
      </c>
      <c r="BD26" s="30">
        <f t="shared" si="30"/>
        <v>0.74174448637339319</v>
      </c>
      <c r="BE26" s="29">
        <f>SUM(BE93:BE113)</f>
        <v>138414107.63999999</v>
      </c>
      <c r="BF26" s="30">
        <f t="shared" si="31"/>
        <v>0.56901346673201425</v>
      </c>
      <c r="BG26" s="29">
        <f>SUM(BG93:BG113)</f>
        <v>238607037.36000001</v>
      </c>
      <c r="BH26" s="29">
        <f>SUM(BH93:BH113)</f>
        <v>203591599</v>
      </c>
      <c r="BI26" s="30">
        <f t="shared" si="32"/>
        <v>0.85325060506421602</v>
      </c>
      <c r="BJ26" s="29">
        <f>SUM(BJ93:BJ113)</f>
        <v>140925915</v>
      </c>
      <c r="BK26" s="30">
        <f t="shared" si="33"/>
        <v>0.59061927325880603</v>
      </c>
      <c r="BL26" s="29">
        <f>SUM(BL93:BL113)</f>
        <v>308826513.71000004</v>
      </c>
      <c r="BM26" s="29">
        <f>SUM(BM93:BM113)</f>
        <v>226489857.90000004</v>
      </c>
      <c r="BN26" s="30">
        <f t="shared" si="34"/>
        <v>0.73338864328430919</v>
      </c>
      <c r="BO26" s="29">
        <f>SUM(BO93:BO113)</f>
        <v>183409257.90000004</v>
      </c>
      <c r="BP26" s="30">
        <f t="shared" si="35"/>
        <v>0.59389090559830748</v>
      </c>
      <c r="BQ26" s="29">
        <f>SUM(BQ93:BQ113)</f>
        <v>260377107</v>
      </c>
      <c r="BR26" s="29">
        <f>SUM(BR93:BR113)</f>
        <v>206261558.06999999</v>
      </c>
      <c r="BS26" s="30">
        <f t="shared" si="37"/>
        <v>0.79216472003431548</v>
      </c>
      <c r="BT26" s="29">
        <f>SUM(BT93:BT113)</f>
        <v>158355708.06999999</v>
      </c>
      <c r="BU26" s="30">
        <f t="shared" si="38"/>
        <v>0.60817830682019214</v>
      </c>
      <c r="BV26" s="29">
        <f>SUM(BV93:BV113)</f>
        <v>265188387.16</v>
      </c>
      <c r="BW26" s="29">
        <f>SUM(BW93:BW113)</f>
        <v>173144223.74000001</v>
      </c>
      <c r="BX26" s="30">
        <f t="shared" si="40"/>
        <v>0.65291027859200479</v>
      </c>
      <c r="BY26" s="29">
        <f>SUM(BY93:BY113)</f>
        <v>142674862.44999999</v>
      </c>
      <c r="BZ26" s="30">
        <f t="shared" si="42"/>
        <v>0.53801323646920429</v>
      </c>
      <c r="CA26" s="29">
        <f>SUM(CA93:CA113)</f>
        <v>210528001.94</v>
      </c>
      <c r="CB26" s="29">
        <f>SUM(CB93:CB113)</f>
        <v>156061031</v>
      </c>
      <c r="CC26" s="30">
        <f t="shared" si="44"/>
        <v>0.74128396014738718</v>
      </c>
      <c r="CD26" s="29">
        <f>SUM(CD93:CD113)</f>
        <v>121376843</v>
      </c>
      <c r="CE26" s="30">
        <f t="shared" si="46"/>
        <v>0.57653538665413318</v>
      </c>
      <c r="CF26" s="29">
        <f>SUM(CF93:CF113)</f>
        <v>232115995.28</v>
      </c>
      <c r="CG26" s="29">
        <f>SUM(CG93:CG113)</f>
        <v>160061782.44</v>
      </c>
      <c r="CH26" s="30">
        <f t="shared" si="48"/>
        <v>0.68957670171294538</v>
      </c>
      <c r="CI26" s="29">
        <f>SUM(CI93:CI113)</f>
        <v>133943995.16</v>
      </c>
      <c r="CJ26" s="30">
        <f t="shared" si="49"/>
        <v>0.57705629031908912</v>
      </c>
      <c r="CK26" s="29">
        <f t="shared" si="6"/>
        <v>23402708486</v>
      </c>
      <c r="CL26" s="30">
        <f t="shared" si="50"/>
        <v>5.9403363048350616E-2</v>
      </c>
      <c r="CM26" s="29">
        <f t="shared" si="7"/>
        <v>19799205099.970001</v>
      </c>
      <c r="CN26" s="30">
        <f t="shared" si="51"/>
        <v>0.84602195134013269</v>
      </c>
      <c r="CO26" s="29">
        <f t="shared" si="8"/>
        <v>11441233114.950012</v>
      </c>
      <c r="CP26" s="30">
        <f t="shared" si="52"/>
        <v>0.48888499900746113</v>
      </c>
    </row>
    <row r="27" spans="2:94" s="5" customFormat="1" x14ac:dyDescent="0.25">
      <c r="B27" s="73" t="s">
        <v>43</v>
      </c>
      <c r="C27" s="73"/>
      <c r="D27" s="27">
        <f>+D28+D29+D30+D31+D32+D33</f>
        <v>1441193937</v>
      </c>
      <c r="E27" s="27">
        <f t="shared" ref="E27:BO27" si="60">+E28+E29+E30+E31+E32+E33</f>
        <v>307207135</v>
      </c>
      <c r="F27" s="28">
        <f t="shared" si="10"/>
        <v>0.21316155106750218</v>
      </c>
      <c r="G27" s="27">
        <f t="shared" si="60"/>
        <v>280636282</v>
      </c>
      <c r="H27" s="28">
        <f t="shared" si="11"/>
        <v>0.19472485610380416</v>
      </c>
      <c r="I27" s="27">
        <f t="shared" si="60"/>
        <v>0</v>
      </c>
      <c r="J27" s="27">
        <f t="shared" si="60"/>
        <v>0</v>
      </c>
      <c r="K27" s="28">
        <v>0</v>
      </c>
      <c r="L27" s="27">
        <f t="shared" si="60"/>
        <v>0</v>
      </c>
      <c r="M27" s="28">
        <v>0</v>
      </c>
      <c r="N27" s="27">
        <f t="shared" si="60"/>
        <v>3207699</v>
      </c>
      <c r="O27" s="27">
        <f t="shared" si="60"/>
        <v>3207699</v>
      </c>
      <c r="P27" s="28">
        <f t="shared" si="14"/>
        <v>1</v>
      </c>
      <c r="Q27" s="27">
        <f t="shared" si="60"/>
        <v>3206923</v>
      </c>
      <c r="R27" s="28">
        <f t="shared" si="15"/>
        <v>0.99975808203949312</v>
      </c>
      <c r="S27" s="27">
        <f>+S28+S29+S30+S31+S32+S33</f>
        <v>100345275</v>
      </c>
      <c r="T27" s="27">
        <f t="shared" si="60"/>
        <v>97731518</v>
      </c>
      <c r="U27" s="28">
        <f t="shared" si="16"/>
        <v>0.97395236596840262</v>
      </c>
      <c r="V27" s="27">
        <f t="shared" si="60"/>
        <v>97731518</v>
      </c>
      <c r="W27" s="28">
        <f t="shared" si="17"/>
        <v>0.97395236596840262</v>
      </c>
      <c r="X27" s="27">
        <f t="shared" si="60"/>
        <v>17189842</v>
      </c>
      <c r="Y27" s="27">
        <f t="shared" si="60"/>
        <v>17189842</v>
      </c>
      <c r="Z27" s="28">
        <f t="shared" si="18"/>
        <v>1</v>
      </c>
      <c r="AA27" s="27">
        <f t="shared" si="60"/>
        <v>17189842</v>
      </c>
      <c r="AB27" s="28">
        <f t="shared" si="19"/>
        <v>1</v>
      </c>
      <c r="AC27" s="27">
        <f t="shared" si="60"/>
        <v>0</v>
      </c>
      <c r="AD27" s="27">
        <f t="shared" si="60"/>
        <v>0</v>
      </c>
      <c r="AE27" s="28">
        <v>0</v>
      </c>
      <c r="AF27" s="27">
        <f t="shared" si="60"/>
        <v>0</v>
      </c>
      <c r="AG27" s="28">
        <v>0</v>
      </c>
      <c r="AH27" s="27">
        <f t="shared" si="60"/>
        <v>1407998</v>
      </c>
      <c r="AI27" s="27">
        <f t="shared" si="60"/>
        <v>1407998</v>
      </c>
      <c r="AJ27" s="28">
        <f t="shared" si="22"/>
        <v>1</v>
      </c>
      <c r="AK27" s="27">
        <f t="shared" si="60"/>
        <v>1402851</v>
      </c>
      <c r="AL27" s="28">
        <f t="shared" si="23"/>
        <v>0.99634445503473723</v>
      </c>
      <c r="AM27" s="27">
        <f t="shared" si="60"/>
        <v>110752</v>
      </c>
      <c r="AN27" s="27">
        <f t="shared" si="60"/>
        <v>110752</v>
      </c>
      <c r="AO27" s="28">
        <f t="shared" si="24"/>
        <v>1</v>
      </c>
      <c r="AP27" s="27">
        <f t="shared" si="60"/>
        <v>110752</v>
      </c>
      <c r="AQ27" s="28">
        <f t="shared" si="25"/>
        <v>1</v>
      </c>
      <c r="AR27" s="27">
        <f t="shared" si="60"/>
        <v>250638</v>
      </c>
      <c r="AS27" s="27">
        <f t="shared" si="60"/>
        <v>250638</v>
      </c>
      <c r="AT27" s="28">
        <f t="shared" si="26"/>
        <v>1</v>
      </c>
      <c r="AU27" s="27">
        <f t="shared" si="60"/>
        <v>250638</v>
      </c>
      <c r="AV27" s="28">
        <f t="shared" si="27"/>
        <v>1</v>
      </c>
      <c r="AW27" s="27">
        <f t="shared" si="60"/>
        <v>0</v>
      </c>
      <c r="AX27" s="27">
        <f t="shared" si="60"/>
        <v>0</v>
      </c>
      <c r="AY27" s="28">
        <v>0</v>
      </c>
      <c r="AZ27" s="27">
        <f t="shared" si="60"/>
        <v>0</v>
      </c>
      <c r="BA27" s="28">
        <v>0</v>
      </c>
      <c r="BB27" s="27">
        <f t="shared" si="60"/>
        <v>2181946</v>
      </c>
      <c r="BC27" s="27">
        <f t="shared" si="60"/>
        <v>2181946</v>
      </c>
      <c r="BD27" s="28">
        <f t="shared" si="30"/>
        <v>1</v>
      </c>
      <c r="BE27" s="27">
        <f t="shared" si="60"/>
        <v>2109053</v>
      </c>
      <c r="BF27" s="28">
        <f t="shared" si="31"/>
        <v>0.96659266544634925</v>
      </c>
      <c r="BG27" s="27">
        <f t="shared" si="60"/>
        <v>3377984</v>
      </c>
      <c r="BH27" s="27">
        <f t="shared" si="60"/>
        <v>3377984</v>
      </c>
      <c r="BI27" s="28">
        <f t="shared" si="32"/>
        <v>1</v>
      </c>
      <c r="BJ27" s="27">
        <f t="shared" si="60"/>
        <v>3377984</v>
      </c>
      <c r="BK27" s="28">
        <f t="shared" si="33"/>
        <v>1</v>
      </c>
      <c r="BL27" s="27">
        <f t="shared" si="60"/>
        <v>919005</v>
      </c>
      <c r="BM27" s="27">
        <f t="shared" si="60"/>
        <v>919005</v>
      </c>
      <c r="BN27" s="28">
        <f t="shared" si="34"/>
        <v>1</v>
      </c>
      <c r="BO27" s="27">
        <f t="shared" si="60"/>
        <v>919005</v>
      </c>
      <c r="BP27" s="28">
        <f t="shared" si="35"/>
        <v>1</v>
      </c>
      <c r="BQ27" s="27">
        <f t="shared" ref="BQ27:BT27" si="61">+BQ28+BQ29+BQ30+BQ31+BQ32+BQ33</f>
        <v>1977901</v>
      </c>
      <c r="BR27" s="27">
        <f t="shared" si="61"/>
        <v>1977901</v>
      </c>
      <c r="BS27" s="28">
        <f t="shared" si="37"/>
        <v>1</v>
      </c>
      <c r="BT27" s="27">
        <f t="shared" si="61"/>
        <v>1977901</v>
      </c>
      <c r="BU27" s="28">
        <f t="shared" si="38"/>
        <v>1</v>
      </c>
      <c r="BV27" s="27">
        <f>+BV28+BV29+BV30+BV31+BV32+BV33</f>
        <v>13324214</v>
      </c>
      <c r="BW27" s="27">
        <f t="shared" ref="BW27" si="62">+BW28+BW29+BW30+BW31+BW32+BW33</f>
        <v>13324214</v>
      </c>
      <c r="BX27" s="28">
        <f t="shared" si="40"/>
        <v>1</v>
      </c>
      <c r="BY27" s="27">
        <f t="shared" ref="BY27" si="63">+BY28+BY29+BY30+BY31+BY32+BY33</f>
        <v>13318461</v>
      </c>
      <c r="BZ27" s="28">
        <f t="shared" si="42"/>
        <v>0.99956822969069692</v>
      </c>
      <c r="CA27" s="27">
        <f t="shared" ref="CA27:CB27" si="64">+CA28+CA29+CA30+CA31+CA32+CA33</f>
        <v>20000000</v>
      </c>
      <c r="CB27" s="27">
        <f t="shared" si="64"/>
        <v>16080520</v>
      </c>
      <c r="CC27" s="28">
        <f t="shared" si="44"/>
        <v>0.80402600000000002</v>
      </c>
      <c r="CD27" s="27">
        <f t="shared" ref="CD27" si="65">+CD28+CD29+CD30+CD31+CD32+CD33</f>
        <v>8921179</v>
      </c>
      <c r="CE27" s="28">
        <f t="shared" si="46"/>
        <v>0.44605895000000001</v>
      </c>
      <c r="CF27" s="27">
        <f t="shared" ref="CF27:CG27" si="66">+CF28+CF29+CF30+CF31+CF32+CF33</f>
        <v>4859238</v>
      </c>
      <c r="CG27" s="27">
        <f t="shared" si="66"/>
        <v>4859238</v>
      </c>
      <c r="CH27" s="28">
        <f t="shared" si="48"/>
        <v>1</v>
      </c>
      <c r="CI27" s="27">
        <f>+CI28+CI29+CI30+CI31+CI32+CI33</f>
        <v>4859238</v>
      </c>
      <c r="CJ27" s="28">
        <f t="shared" si="49"/>
        <v>1</v>
      </c>
      <c r="CK27" s="27">
        <f t="shared" si="6"/>
        <v>1610346429</v>
      </c>
      <c r="CL27" s="28">
        <f t="shared" si="50"/>
        <v>4.0875607886466572E-3</v>
      </c>
      <c r="CM27" s="27">
        <f t="shared" si="7"/>
        <v>469826390</v>
      </c>
      <c r="CN27" s="28">
        <f t="shared" si="51"/>
        <v>0.29175485568763915</v>
      </c>
      <c r="CO27" s="27">
        <f t="shared" si="8"/>
        <v>436011627</v>
      </c>
      <c r="CP27" s="28">
        <f t="shared" si="52"/>
        <v>0.27075641560602359</v>
      </c>
    </row>
    <row r="28" spans="2:94" s="5" customFormat="1" ht="15.75" customHeight="1" x14ac:dyDescent="0.25">
      <c r="B28" s="68" t="s">
        <v>44</v>
      </c>
      <c r="C28" s="69"/>
      <c r="D28" s="29">
        <f>D114</f>
        <v>172902900</v>
      </c>
      <c r="E28" s="29">
        <f>E114</f>
        <v>170211132</v>
      </c>
      <c r="F28" s="30">
        <f t="shared" si="10"/>
        <v>0.98443190947057568</v>
      </c>
      <c r="G28" s="29">
        <f>G114</f>
        <v>170211132</v>
      </c>
      <c r="H28" s="30">
        <f t="shared" si="11"/>
        <v>0.98443190947057568</v>
      </c>
      <c r="I28" s="29">
        <f>I114</f>
        <v>0</v>
      </c>
      <c r="J28" s="29">
        <f>J114</f>
        <v>0</v>
      </c>
      <c r="K28" s="30">
        <v>0</v>
      </c>
      <c r="L28" s="29">
        <f>L114</f>
        <v>0</v>
      </c>
      <c r="M28" s="30">
        <v>0</v>
      </c>
      <c r="N28" s="29">
        <f>N114</f>
        <v>0</v>
      </c>
      <c r="O28" s="29">
        <f>O114</f>
        <v>0</v>
      </c>
      <c r="P28" s="30">
        <v>0</v>
      </c>
      <c r="Q28" s="29">
        <f>Q114</f>
        <v>0</v>
      </c>
      <c r="R28" s="30">
        <v>0</v>
      </c>
      <c r="S28" s="29">
        <f>S114</f>
        <v>0</v>
      </c>
      <c r="T28" s="29">
        <f>T114</f>
        <v>0</v>
      </c>
      <c r="U28" s="30">
        <v>0</v>
      </c>
      <c r="V28" s="29">
        <f>V114</f>
        <v>0</v>
      </c>
      <c r="W28" s="30">
        <v>0</v>
      </c>
      <c r="X28" s="29">
        <f>X114</f>
        <v>0</v>
      </c>
      <c r="Y28" s="29">
        <f>Y114</f>
        <v>0</v>
      </c>
      <c r="Z28" s="30">
        <v>0</v>
      </c>
      <c r="AA28" s="29">
        <f>AA114</f>
        <v>0</v>
      </c>
      <c r="AB28" s="30">
        <v>0</v>
      </c>
      <c r="AC28" s="29">
        <f>AC114</f>
        <v>0</v>
      </c>
      <c r="AD28" s="29">
        <f>AD114</f>
        <v>0</v>
      </c>
      <c r="AE28" s="30">
        <v>0</v>
      </c>
      <c r="AF28" s="29">
        <f>AF114</f>
        <v>0</v>
      </c>
      <c r="AG28" s="30">
        <v>0</v>
      </c>
      <c r="AH28" s="29">
        <f>AH114</f>
        <v>0</v>
      </c>
      <c r="AI28" s="29">
        <f>AI114</f>
        <v>0</v>
      </c>
      <c r="AJ28" s="30">
        <v>0</v>
      </c>
      <c r="AK28" s="29">
        <f>AK114</f>
        <v>0</v>
      </c>
      <c r="AL28" s="30">
        <v>0</v>
      </c>
      <c r="AM28" s="29">
        <f>AM114</f>
        <v>0</v>
      </c>
      <c r="AN28" s="29">
        <f>AN114</f>
        <v>0</v>
      </c>
      <c r="AO28" s="30">
        <v>0</v>
      </c>
      <c r="AP28" s="29">
        <f>AP114</f>
        <v>0</v>
      </c>
      <c r="AQ28" s="30">
        <v>0</v>
      </c>
      <c r="AR28" s="29">
        <f>AR114</f>
        <v>0</v>
      </c>
      <c r="AS28" s="29">
        <f>AS114</f>
        <v>0</v>
      </c>
      <c r="AT28" s="30">
        <v>0</v>
      </c>
      <c r="AU28" s="29">
        <f>AU114</f>
        <v>0</v>
      </c>
      <c r="AV28" s="30">
        <v>0</v>
      </c>
      <c r="AW28" s="29">
        <f>AW114</f>
        <v>0</v>
      </c>
      <c r="AX28" s="29">
        <f>AX114</f>
        <v>0</v>
      </c>
      <c r="AY28" s="30">
        <v>0</v>
      </c>
      <c r="AZ28" s="29">
        <f>AZ114</f>
        <v>0</v>
      </c>
      <c r="BA28" s="30">
        <v>0</v>
      </c>
      <c r="BB28" s="29">
        <f>BB114</f>
        <v>0</v>
      </c>
      <c r="BC28" s="29">
        <f>BC114</f>
        <v>0</v>
      </c>
      <c r="BD28" s="30">
        <v>0</v>
      </c>
      <c r="BE28" s="29">
        <f>BE114</f>
        <v>0</v>
      </c>
      <c r="BF28" s="30">
        <v>0</v>
      </c>
      <c r="BG28" s="29">
        <f>BG114</f>
        <v>0</v>
      </c>
      <c r="BH28" s="29">
        <f>BH114</f>
        <v>0</v>
      </c>
      <c r="BI28" s="30">
        <v>0</v>
      </c>
      <c r="BJ28" s="29">
        <f>BJ114</f>
        <v>0</v>
      </c>
      <c r="BK28" s="30">
        <v>0</v>
      </c>
      <c r="BL28" s="29">
        <f>BL114</f>
        <v>0</v>
      </c>
      <c r="BM28" s="29">
        <f>BM114</f>
        <v>0</v>
      </c>
      <c r="BN28" s="30">
        <v>0</v>
      </c>
      <c r="BO28" s="29">
        <f>BO114</f>
        <v>0</v>
      </c>
      <c r="BP28" s="30">
        <v>0</v>
      </c>
      <c r="BQ28" s="29">
        <f>BQ114</f>
        <v>0</v>
      </c>
      <c r="BR28" s="29">
        <f>BR114</f>
        <v>0</v>
      </c>
      <c r="BS28" s="30">
        <v>0</v>
      </c>
      <c r="BT28" s="29">
        <f>BT114</f>
        <v>0</v>
      </c>
      <c r="BU28" s="30">
        <v>0</v>
      </c>
      <c r="BV28" s="29">
        <f>BV114</f>
        <v>0</v>
      </c>
      <c r="BW28" s="29">
        <f>BW114</f>
        <v>0</v>
      </c>
      <c r="BX28" s="30">
        <v>0</v>
      </c>
      <c r="BY28" s="29">
        <f>BY114</f>
        <v>0</v>
      </c>
      <c r="BZ28" s="30">
        <v>0</v>
      </c>
      <c r="CA28" s="29">
        <f>CA114</f>
        <v>0</v>
      </c>
      <c r="CB28" s="29">
        <f>CB114</f>
        <v>0</v>
      </c>
      <c r="CC28" s="30">
        <v>0</v>
      </c>
      <c r="CD28" s="29">
        <f>CD114</f>
        <v>0</v>
      </c>
      <c r="CE28" s="30">
        <v>0</v>
      </c>
      <c r="CF28" s="29">
        <f>CF114</f>
        <v>0</v>
      </c>
      <c r="CG28" s="29">
        <f>CG114</f>
        <v>0</v>
      </c>
      <c r="CH28" s="30">
        <v>0</v>
      </c>
      <c r="CI28" s="29">
        <f>CI114</f>
        <v>0</v>
      </c>
      <c r="CJ28" s="30">
        <v>0</v>
      </c>
      <c r="CK28" s="29">
        <f t="shared" si="6"/>
        <v>172902900</v>
      </c>
      <c r="CL28" s="30">
        <f t="shared" si="50"/>
        <v>4.3888141182278119E-4</v>
      </c>
      <c r="CM28" s="29">
        <f t="shared" si="7"/>
        <v>170211132</v>
      </c>
      <c r="CN28" s="30">
        <f t="shared" si="51"/>
        <v>0.98443190947057568</v>
      </c>
      <c r="CO28" s="29">
        <f t="shared" si="8"/>
        <v>170211132</v>
      </c>
      <c r="CP28" s="30">
        <f t="shared" si="52"/>
        <v>0.98443190947057568</v>
      </c>
    </row>
    <row r="29" spans="2:94" s="5" customFormat="1" ht="15.75" customHeight="1" x14ac:dyDescent="0.25">
      <c r="B29" s="68" t="s">
        <v>45</v>
      </c>
      <c r="C29" s="69"/>
      <c r="D29" s="29">
        <f>D115</f>
        <v>353044091</v>
      </c>
      <c r="E29" s="29">
        <f>E115</f>
        <v>0</v>
      </c>
      <c r="F29" s="30">
        <f t="shared" si="10"/>
        <v>0</v>
      </c>
      <c r="G29" s="29">
        <f>G115</f>
        <v>0</v>
      </c>
      <c r="H29" s="30">
        <f t="shared" si="11"/>
        <v>0</v>
      </c>
      <c r="I29" s="29">
        <f>I115</f>
        <v>0</v>
      </c>
      <c r="J29" s="29">
        <f>J115</f>
        <v>0</v>
      </c>
      <c r="K29" s="30">
        <v>0</v>
      </c>
      <c r="L29" s="29">
        <f>L115</f>
        <v>0</v>
      </c>
      <c r="M29" s="30">
        <v>0</v>
      </c>
      <c r="N29" s="29">
        <f>N115</f>
        <v>0</v>
      </c>
      <c r="O29" s="29">
        <f>O115</f>
        <v>0</v>
      </c>
      <c r="P29" s="30">
        <v>0</v>
      </c>
      <c r="Q29" s="29">
        <f>Q115</f>
        <v>0</v>
      </c>
      <c r="R29" s="30">
        <v>0</v>
      </c>
      <c r="S29" s="29">
        <f>S115</f>
        <v>0</v>
      </c>
      <c r="T29" s="29">
        <f>T115</f>
        <v>0</v>
      </c>
      <c r="U29" s="30">
        <v>0</v>
      </c>
      <c r="V29" s="29">
        <f>V115</f>
        <v>0</v>
      </c>
      <c r="W29" s="30">
        <v>0</v>
      </c>
      <c r="X29" s="29">
        <f>X115</f>
        <v>0</v>
      </c>
      <c r="Y29" s="29">
        <f>Y115</f>
        <v>0</v>
      </c>
      <c r="Z29" s="30">
        <v>0</v>
      </c>
      <c r="AA29" s="29">
        <f>AA115</f>
        <v>0</v>
      </c>
      <c r="AB29" s="30">
        <v>0</v>
      </c>
      <c r="AC29" s="29">
        <f>AC115</f>
        <v>0</v>
      </c>
      <c r="AD29" s="29">
        <f>AD115</f>
        <v>0</v>
      </c>
      <c r="AE29" s="30">
        <v>0</v>
      </c>
      <c r="AF29" s="29">
        <f>AF115</f>
        <v>0</v>
      </c>
      <c r="AG29" s="30">
        <v>0</v>
      </c>
      <c r="AH29" s="29">
        <f>AH115</f>
        <v>0</v>
      </c>
      <c r="AI29" s="29">
        <f>AI115</f>
        <v>0</v>
      </c>
      <c r="AJ29" s="30">
        <v>0</v>
      </c>
      <c r="AK29" s="29">
        <f>AK115</f>
        <v>0</v>
      </c>
      <c r="AL29" s="30">
        <v>0</v>
      </c>
      <c r="AM29" s="29">
        <f>AM115</f>
        <v>0</v>
      </c>
      <c r="AN29" s="29">
        <f>AN115</f>
        <v>0</v>
      </c>
      <c r="AO29" s="30">
        <v>0</v>
      </c>
      <c r="AP29" s="29">
        <f>AP115</f>
        <v>0</v>
      </c>
      <c r="AQ29" s="30">
        <v>0</v>
      </c>
      <c r="AR29" s="29">
        <f>AR115</f>
        <v>0</v>
      </c>
      <c r="AS29" s="29">
        <f>AS115</f>
        <v>0</v>
      </c>
      <c r="AT29" s="30">
        <v>0</v>
      </c>
      <c r="AU29" s="29">
        <f>AU115</f>
        <v>0</v>
      </c>
      <c r="AV29" s="30">
        <v>0</v>
      </c>
      <c r="AW29" s="29">
        <f>AW115</f>
        <v>0</v>
      </c>
      <c r="AX29" s="29">
        <f>AX115</f>
        <v>0</v>
      </c>
      <c r="AY29" s="30">
        <v>0</v>
      </c>
      <c r="AZ29" s="29">
        <f>AZ115</f>
        <v>0</v>
      </c>
      <c r="BA29" s="30">
        <v>0</v>
      </c>
      <c r="BB29" s="29">
        <f>BB115</f>
        <v>0</v>
      </c>
      <c r="BC29" s="29">
        <f>BC115</f>
        <v>0</v>
      </c>
      <c r="BD29" s="30">
        <v>0</v>
      </c>
      <c r="BE29" s="29">
        <f>BE115</f>
        <v>0</v>
      </c>
      <c r="BF29" s="30">
        <v>0</v>
      </c>
      <c r="BG29" s="29">
        <f>BG115</f>
        <v>0</v>
      </c>
      <c r="BH29" s="29">
        <f>BH115</f>
        <v>0</v>
      </c>
      <c r="BI29" s="30">
        <v>0</v>
      </c>
      <c r="BJ29" s="29">
        <f>BJ115</f>
        <v>0</v>
      </c>
      <c r="BK29" s="30">
        <v>0</v>
      </c>
      <c r="BL29" s="29">
        <f>BL115</f>
        <v>0</v>
      </c>
      <c r="BM29" s="29">
        <f>BM115</f>
        <v>0</v>
      </c>
      <c r="BN29" s="30">
        <v>0</v>
      </c>
      <c r="BO29" s="29">
        <f>BO115</f>
        <v>0</v>
      </c>
      <c r="BP29" s="30">
        <v>0</v>
      </c>
      <c r="BQ29" s="29">
        <f>BQ115</f>
        <v>0</v>
      </c>
      <c r="BR29" s="29">
        <f>BR115</f>
        <v>0</v>
      </c>
      <c r="BS29" s="30">
        <v>0</v>
      </c>
      <c r="BT29" s="29">
        <f>BT115</f>
        <v>0</v>
      </c>
      <c r="BU29" s="30">
        <v>0</v>
      </c>
      <c r="BV29" s="29">
        <f>BV115</f>
        <v>0</v>
      </c>
      <c r="BW29" s="29">
        <f>BW115</f>
        <v>0</v>
      </c>
      <c r="BX29" s="30">
        <v>0</v>
      </c>
      <c r="BY29" s="29">
        <f>BY115</f>
        <v>0</v>
      </c>
      <c r="BZ29" s="30">
        <v>0</v>
      </c>
      <c r="CA29" s="29">
        <f>CA115</f>
        <v>0</v>
      </c>
      <c r="CB29" s="29">
        <f>CB115</f>
        <v>0</v>
      </c>
      <c r="CC29" s="30">
        <v>0</v>
      </c>
      <c r="CD29" s="29">
        <f>CD115</f>
        <v>0</v>
      </c>
      <c r="CE29" s="30">
        <v>0</v>
      </c>
      <c r="CF29" s="29">
        <f>CF115</f>
        <v>0</v>
      </c>
      <c r="CG29" s="29">
        <f>CG115</f>
        <v>0</v>
      </c>
      <c r="CH29" s="30">
        <v>0</v>
      </c>
      <c r="CI29" s="29">
        <f>CI115</f>
        <v>0</v>
      </c>
      <c r="CJ29" s="30">
        <v>0</v>
      </c>
      <c r="CK29" s="29">
        <f t="shared" si="6"/>
        <v>353044091</v>
      </c>
      <c r="CL29" s="30">
        <f t="shared" si="50"/>
        <v>8.9613586061176777E-4</v>
      </c>
      <c r="CM29" s="29">
        <f t="shared" si="7"/>
        <v>0</v>
      </c>
      <c r="CN29" s="30">
        <f t="shared" si="51"/>
        <v>0</v>
      </c>
      <c r="CO29" s="29">
        <f t="shared" si="8"/>
        <v>0</v>
      </c>
      <c r="CP29" s="30">
        <f t="shared" si="52"/>
        <v>0</v>
      </c>
    </row>
    <row r="30" spans="2:94" s="5" customFormat="1" ht="15.75" customHeight="1" x14ac:dyDescent="0.25">
      <c r="B30" s="68" t="s">
        <v>46</v>
      </c>
      <c r="C30" s="69"/>
      <c r="D30" s="29">
        <f>D116+D117</f>
        <v>168643438</v>
      </c>
      <c r="E30" s="29">
        <f>E116+E117</f>
        <v>115676008</v>
      </c>
      <c r="F30" s="30">
        <f t="shared" si="10"/>
        <v>0.68592059893845381</v>
      </c>
      <c r="G30" s="29">
        <f>G116+G117</f>
        <v>89105155</v>
      </c>
      <c r="H30" s="30">
        <f t="shared" si="11"/>
        <v>0.52836419878963803</v>
      </c>
      <c r="I30" s="29">
        <f>I116+I117</f>
        <v>0</v>
      </c>
      <c r="J30" s="29">
        <f>J116+J117</f>
        <v>0</v>
      </c>
      <c r="K30" s="30">
        <v>0</v>
      </c>
      <c r="L30" s="29">
        <f>L116+L117</f>
        <v>0</v>
      </c>
      <c r="M30" s="30">
        <v>0</v>
      </c>
      <c r="N30" s="29">
        <f>N116+N117</f>
        <v>3207699</v>
      </c>
      <c r="O30" s="29">
        <f>O116+O117</f>
        <v>3207699</v>
      </c>
      <c r="P30" s="30">
        <f t="shared" si="14"/>
        <v>1</v>
      </c>
      <c r="Q30" s="29">
        <f>Q116+Q117</f>
        <v>3206923</v>
      </c>
      <c r="R30" s="30">
        <f t="shared" si="15"/>
        <v>0.99975808203949312</v>
      </c>
      <c r="S30" s="29">
        <f>S116+S117</f>
        <v>4178440</v>
      </c>
      <c r="T30" s="29">
        <f>T116+T117</f>
        <v>1564683</v>
      </c>
      <c r="U30" s="30">
        <f t="shared" si="16"/>
        <v>0.37446582935258133</v>
      </c>
      <c r="V30" s="29">
        <f>V116+V117</f>
        <v>1564683</v>
      </c>
      <c r="W30" s="30">
        <f t="shared" si="17"/>
        <v>0.37446582935258133</v>
      </c>
      <c r="X30" s="29">
        <f>X116+X117</f>
        <v>17189842</v>
      </c>
      <c r="Y30" s="29">
        <f>Y116+Y117</f>
        <v>17189842</v>
      </c>
      <c r="Z30" s="30">
        <f t="shared" si="18"/>
        <v>1</v>
      </c>
      <c r="AA30" s="29">
        <f>AA116+AA117</f>
        <v>17189842</v>
      </c>
      <c r="AB30" s="30">
        <f t="shared" si="19"/>
        <v>1</v>
      </c>
      <c r="AC30" s="29">
        <f>AC116+AC117</f>
        <v>0</v>
      </c>
      <c r="AD30" s="29">
        <f>AD116+AD117</f>
        <v>0</v>
      </c>
      <c r="AE30" s="30">
        <v>0</v>
      </c>
      <c r="AF30" s="29">
        <f>AF116+AF117</f>
        <v>0</v>
      </c>
      <c r="AG30" s="30">
        <v>0</v>
      </c>
      <c r="AH30" s="29">
        <f>AH116+AH117</f>
        <v>1407998</v>
      </c>
      <c r="AI30" s="29">
        <f>AI116+AI117</f>
        <v>1407998</v>
      </c>
      <c r="AJ30" s="30">
        <f t="shared" si="22"/>
        <v>1</v>
      </c>
      <c r="AK30" s="29">
        <f>AK116+AK117</f>
        <v>1402851</v>
      </c>
      <c r="AL30" s="30">
        <f t="shared" si="23"/>
        <v>0.99634445503473723</v>
      </c>
      <c r="AM30" s="29">
        <f>AM116+AM117</f>
        <v>110752</v>
      </c>
      <c r="AN30" s="29">
        <f>AN116+AN117</f>
        <v>110752</v>
      </c>
      <c r="AO30" s="30">
        <f t="shared" si="24"/>
        <v>1</v>
      </c>
      <c r="AP30" s="29">
        <f>AP116+AP117</f>
        <v>110752</v>
      </c>
      <c r="AQ30" s="30">
        <f t="shared" si="25"/>
        <v>1</v>
      </c>
      <c r="AR30" s="29">
        <f>AR116+AR117</f>
        <v>250638</v>
      </c>
      <c r="AS30" s="29">
        <f>AS116+AS117</f>
        <v>250638</v>
      </c>
      <c r="AT30" s="30">
        <f t="shared" si="26"/>
        <v>1</v>
      </c>
      <c r="AU30" s="29">
        <f>AU116+AU117</f>
        <v>250638</v>
      </c>
      <c r="AV30" s="30">
        <f t="shared" si="27"/>
        <v>1</v>
      </c>
      <c r="AW30" s="29">
        <f>AW116+AW117</f>
        <v>0</v>
      </c>
      <c r="AX30" s="29">
        <f>AX116+AX117</f>
        <v>0</v>
      </c>
      <c r="AY30" s="30">
        <v>0</v>
      </c>
      <c r="AZ30" s="29">
        <f>AZ116+AZ117</f>
        <v>0</v>
      </c>
      <c r="BA30" s="30">
        <v>0</v>
      </c>
      <c r="BB30" s="29">
        <f>BB116+BB117</f>
        <v>2181946</v>
      </c>
      <c r="BC30" s="29">
        <f>BC116+BC117</f>
        <v>2181946</v>
      </c>
      <c r="BD30" s="30">
        <f t="shared" si="30"/>
        <v>1</v>
      </c>
      <c r="BE30" s="29">
        <f>BE116+BE117</f>
        <v>2109053</v>
      </c>
      <c r="BF30" s="30">
        <f t="shared" si="31"/>
        <v>0.96659266544634925</v>
      </c>
      <c r="BG30" s="29">
        <f>BG116+BG117</f>
        <v>3377984</v>
      </c>
      <c r="BH30" s="29">
        <f>BH116+BH117</f>
        <v>3377984</v>
      </c>
      <c r="BI30" s="30">
        <f t="shared" si="32"/>
        <v>1</v>
      </c>
      <c r="BJ30" s="29">
        <f>BJ116+BJ117</f>
        <v>3377984</v>
      </c>
      <c r="BK30" s="30">
        <f t="shared" si="33"/>
        <v>1</v>
      </c>
      <c r="BL30" s="29">
        <f>BL116+BL117</f>
        <v>919005</v>
      </c>
      <c r="BM30" s="29">
        <f>BM116+BM117</f>
        <v>919005</v>
      </c>
      <c r="BN30" s="30">
        <f t="shared" si="34"/>
        <v>1</v>
      </c>
      <c r="BO30" s="29">
        <f>BO116+BO117</f>
        <v>919005</v>
      </c>
      <c r="BP30" s="30">
        <f t="shared" si="35"/>
        <v>1</v>
      </c>
      <c r="BQ30" s="29">
        <f>BQ116+BQ117</f>
        <v>1977901</v>
      </c>
      <c r="BR30" s="29">
        <f>BR116+BR117</f>
        <v>1977901</v>
      </c>
      <c r="BS30" s="30">
        <f t="shared" si="37"/>
        <v>1</v>
      </c>
      <c r="BT30" s="29">
        <f>BT116+BT117</f>
        <v>1977901</v>
      </c>
      <c r="BU30" s="30">
        <f t="shared" si="38"/>
        <v>1</v>
      </c>
      <c r="BV30" s="29">
        <f>BV116+BV117</f>
        <v>13324214</v>
      </c>
      <c r="BW30" s="29">
        <f>BW116+BW117</f>
        <v>13324214</v>
      </c>
      <c r="BX30" s="30">
        <f t="shared" si="40"/>
        <v>1</v>
      </c>
      <c r="BY30" s="29">
        <f>BY116+BY117</f>
        <v>13318461</v>
      </c>
      <c r="BZ30" s="30">
        <f t="shared" si="42"/>
        <v>0.99956822969069692</v>
      </c>
      <c r="CA30" s="29">
        <f>CA116+CA117</f>
        <v>20000000</v>
      </c>
      <c r="CB30" s="29">
        <f>CB116+CB117</f>
        <v>16080520</v>
      </c>
      <c r="CC30" s="30">
        <f t="shared" si="44"/>
        <v>0.80402600000000002</v>
      </c>
      <c r="CD30" s="29">
        <f>CD116+CD117</f>
        <v>8921179</v>
      </c>
      <c r="CE30" s="30">
        <f t="shared" si="46"/>
        <v>0.44605895000000001</v>
      </c>
      <c r="CF30" s="29">
        <f>CF116+CF117</f>
        <v>4859238</v>
      </c>
      <c r="CG30" s="29">
        <f>CG116+CG117</f>
        <v>4859238</v>
      </c>
      <c r="CH30" s="30">
        <f t="shared" si="48"/>
        <v>1</v>
      </c>
      <c r="CI30" s="29">
        <f>CI116+CI117</f>
        <v>4859238</v>
      </c>
      <c r="CJ30" s="30">
        <f t="shared" si="49"/>
        <v>1</v>
      </c>
      <c r="CK30" s="29">
        <f t="shared" si="6"/>
        <v>241629095</v>
      </c>
      <c r="CL30" s="30">
        <f t="shared" si="50"/>
        <v>6.13329899909492E-4</v>
      </c>
      <c r="CM30" s="29">
        <f t="shared" si="7"/>
        <v>182128428</v>
      </c>
      <c r="CN30" s="30">
        <f t="shared" si="51"/>
        <v>0.75375205953571112</v>
      </c>
      <c r="CO30" s="29">
        <f t="shared" si="8"/>
        <v>148313665</v>
      </c>
      <c r="CP30" s="30">
        <f t="shared" si="52"/>
        <v>0.61380714520327118</v>
      </c>
    </row>
    <row r="31" spans="2:94" s="5" customFormat="1" ht="15.75" customHeight="1" x14ac:dyDescent="0.25">
      <c r="B31" s="68" t="s">
        <v>47</v>
      </c>
      <c r="C31" s="69"/>
      <c r="D31" s="29">
        <f t="shared" ref="D31:E33" si="67">+D118</f>
        <v>23816100</v>
      </c>
      <c r="E31" s="29">
        <f t="shared" si="67"/>
        <v>21319995</v>
      </c>
      <c r="F31" s="30">
        <f t="shared" si="10"/>
        <v>0.89519253782105379</v>
      </c>
      <c r="G31" s="29">
        <f>+G118</f>
        <v>21319995</v>
      </c>
      <c r="H31" s="30">
        <f t="shared" si="11"/>
        <v>0.89519253782105379</v>
      </c>
      <c r="I31" s="29">
        <f t="shared" ref="I31:J33" si="68">+I118</f>
        <v>0</v>
      </c>
      <c r="J31" s="29">
        <f t="shared" si="68"/>
        <v>0</v>
      </c>
      <c r="K31" s="30">
        <v>0</v>
      </c>
      <c r="L31" s="29">
        <f>+L118</f>
        <v>0</v>
      </c>
      <c r="M31" s="30">
        <v>0</v>
      </c>
      <c r="N31" s="29">
        <f t="shared" ref="N31:O33" si="69">+N118</f>
        <v>0</v>
      </c>
      <c r="O31" s="29">
        <f t="shared" si="69"/>
        <v>0</v>
      </c>
      <c r="P31" s="30">
        <v>0</v>
      </c>
      <c r="Q31" s="29">
        <f>+Q118</f>
        <v>0</v>
      </c>
      <c r="R31" s="30">
        <v>0</v>
      </c>
      <c r="S31" s="29">
        <f>+S118</f>
        <v>0</v>
      </c>
      <c r="T31" s="29">
        <f>+T118</f>
        <v>0</v>
      </c>
      <c r="U31" s="30">
        <v>0</v>
      </c>
      <c r="V31" s="29">
        <f>+V118</f>
        <v>0</v>
      </c>
      <c r="W31" s="30">
        <v>0</v>
      </c>
      <c r="X31" s="29">
        <f t="shared" ref="X31:Y33" si="70">+X118</f>
        <v>0</v>
      </c>
      <c r="Y31" s="29">
        <f t="shared" si="70"/>
        <v>0</v>
      </c>
      <c r="Z31" s="30">
        <v>0</v>
      </c>
      <c r="AA31" s="29">
        <f>+AA118</f>
        <v>0</v>
      </c>
      <c r="AB31" s="30">
        <v>0</v>
      </c>
      <c r="AC31" s="29">
        <f t="shared" ref="AC31:AD33" si="71">+AC118</f>
        <v>0</v>
      </c>
      <c r="AD31" s="29">
        <f t="shared" si="71"/>
        <v>0</v>
      </c>
      <c r="AE31" s="30">
        <v>0</v>
      </c>
      <c r="AF31" s="29">
        <f>+AF118</f>
        <v>0</v>
      </c>
      <c r="AG31" s="30">
        <v>0</v>
      </c>
      <c r="AH31" s="29">
        <f t="shared" ref="AH31:AI33" si="72">+AH118</f>
        <v>0</v>
      </c>
      <c r="AI31" s="29">
        <f t="shared" si="72"/>
        <v>0</v>
      </c>
      <c r="AJ31" s="30">
        <v>0</v>
      </c>
      <c r="AK31" s="29">
        <f>+AK118</f>
        <v>0</v>
      </c>
      <c r="AL31" s="30">
        <v>0</v>
      </c>
      <c r="AM31" s="29">
        <f t="shared" ref="AM31:AN33" si="73">+AM118</f>
        <v>0</v>
      </c>
      <c r="AN31" s="29">
        <f t="shared" si="73"/>
        <v>0</v>
      </c>
      <c r="AO31" s="30">
        <v>0</v>
      </c>
      <c r="AP31" s="29">
        <f>+AP118</f>
        <v>0</v>
      </c>
      <c r="AQ31" s="30">
        <v>0</v>
      </c>
      <c r="AR31" s="29">
        <f t="shared" ref="AR31:AS33" si="74">+AR118</f>
        <v>0</v>
      </c>
      <c r="AS31" s="29">
        <f t="shared" si="74"/>
        <v>0</v>
      </c>
      <c r="AT31" s="30">
        <v>0</v>
      </c>
      <c r="AU31" s="29">
        <f>+AU118</f>
        <v>0</v>
      </c>
      <c r="AV31" s="30">
        <v>0</v>
      </c>
      <c r="AW31" s="29">
        <f t="shared" ref="AW31:AX33" si="75">+AW118</f>
        <v>0</v>
      </c>
      <c r="AX31" s="29">
        <f t="shared" si="75"/>
        <v>0</v>
      </c>
      <c r="AY31" s="30">
        <v>0</v>
      </c>
      <c r="AZ31" s="29">
        <f>+AZ118</f>
        <v>0</v>
      </c>
      <c r="BA31" s="30">
        <v>0</v>
      </c>
      <c r="BB31" s="29">
        <f t="shared" ref="BB31:BC33" si="76">+BB118</f>
        <v>0</v>
      </c>
      <c r="BC31" s="29">
        <f t="shared" si="76"/>
        <v>0</v>
      </c>
      <c r="BD31" s="30">
        <v>0</v>
      </c>
      <c r="BE31" s="29">
        <f>+BE118</f>
        <v>0</v>
      </c>
      <c r="BF31" s="30">
        <v>0</v>
      </c>
      <c r="BG31" s="29">
        <f t="shared" ref="BG31:BH33" si="77">+BG118</f>
        <v>0</v>
      </c>
      <c r="BH31" s="29">
        <f t="shared" si="77"/>
        <v>0</v>
      </c>
      <c r="BI31" s="30">
        <v>0</v>
      </c>
      <c r="BJ31" s="29">
        <f>+BJ118</f>
        <v>0</v>
      </c>
      <c r="BK31" s="30">
        <v>0</v>
      </c>
      <c r="BL31" s="29">
        <f t="shared" ref="BL31:BM33" si="78">+BL118</f>
        <v>0</v>
      </c>
      <c r="BM31" s="29">
        <f t="shared" si="78"/>
        <v>0</v>
      </c>
      <c r="BN31" s="30">
        <v>0</v>
      </c>
      <c r="BO31" s="29">
        <f>+BO118</f>
        <v>0</v>
      </c>
      <c r="BP31" s="30">
        <v>0</v>
      </c>
      <c r="BQ31" s="29">
        <f t="shared" ref="BQ31:BR33" si="79">+BQ118</f>
        <v>0</v>
      </c>
      <c r="BR31" s="29">
        <f t="shared" si="79"/>
        <v>0</v>
      </c>
      <c r="BS31" s="30">
        <v>0</v>
      </c>
      <c r="BT31" s="29">
        <f>+BT118</f>
        <v>0</v>
      </c>
      <c r="BU31" s="30">
        <v>0</v>
      </c>
      <c r="BV31" s="29">
        <f t="shared" ref="BV31:BW33" si="80">+BV118</f>
        <v>0</v>
      </c>
      <c r="BW31" s="29">
        <f t="shared" si="80"/>
        <v>0</v>
      </c>
      <c r="BX31" s="30">
        <v>0</v>
      </c>
      <c r="BY31" s="29">
        <f>+BY118</f>
        <v>0</v>
      </c>
      <c r="BZ31" s="30">
        <v>0</v>
      </c>
      <c r="CA31" s="29">
        <f t="shared" ref="CA31:CB33" si="81">+CA118</f>
        <v>0</v>
      </c>
      <c r="CB31" s="29">
        <f t="shared" si="81"/>
        <v>0</v>
      </c>
      <c r="CC31" s="30">
        <v>0</v>
      </c>
      <c r="CD31" s="29">
        <f>+CD118</f>
        <v>0</v>
      </c>
      <c r="CE31" s="30">
        <v>0</v>
      </c>
      <c r="CF31" s="29">
        <f t="shared" ref="CF31:CG33" si="82">+CF118</f>
        <v>0</v>
      </c>
      <c r="CG31" s="29">
        <f t="shared" si="82"/>
        <v>0</v>
      </c>
      <c r="CH31" s="30">
        <v>0</v>
      </c>
      <c r="CI31" s="29">
        <f>+CI118</f>
        <v>0</v>
      </c>
      <c r="CJ31" s="30">
        <v>0</v>
      </c>
      <c r="CK31" s="29">
        <f t="shared" si="6"/>
        <v>23816100</v>
      </c>
      <c r="CL31" s="30">
        <f t="shared" si="50"/>
        <v>6.045267946409539E-5</v>
      </c>
      <c r="CM31" s="29">
        <f t="shared" si="7"/>
        <v>21319995</v>
      </c>
      <c r="CN31" s="30">
        <f t="shared" si="51"/>
        <v>0.89519253782105379</v>
      </c>
      <c r="CO31" s="29">
        <f t="shared" si="8"/>
        <v>21319995</v>
      </c>
      <c r="CP31" s="30">
        <f t="shared" si="52"/>
        <v>0.89519253782105379</v>
      </c>
    </row>
    <row r="32" spans="2:94" s="5" customFormat="1" ht="15.75" customHeight="1" x14ac:dyDescent="0.25">
      <c r="B32" s="68" t="s">
        <v>48</v>
      </c>
      <c r="C32" s="69"/>
      <c r="D32" s="29">
        <f t="shared" si="67"/>
        <v>139000000</v>
      </c>
      <c r="E32" s="29">
        <f t="shared" si="67"/>
        <v>0</v>
      </c>
      <c r="F32" s="30">
        <f t="shared" si="10"/>
        <v>0</v>
      </c>
      <c r="G32" s="29">
        <f>+G119</f>
        <v>0</v>
      </c>
      <c r="H32" s="30">
        <f t="shared" si="11"/>
        <v>0</v>
      </c>
      <c r="I32" s="29">
        <f t="shared" si="68"/>
        <v>0</v>
      </c>
      <c r="J32" s="29">
        <f t="shared" si="68"/>
        <v>0</v>
      </c>
      <c r="K32" s="30">
        <v>0</v>
      </c>
      <c r="L32" s="29">
        <f>+L119</f>
        <v>0</v>
      </c>
      <c r="M32" s="30">
        <v>0</v>
      </c>
      <c r="N32" s="29">
        <f t="shared" si="69"/>
        <v>0</v>
      </c>
      <c r="O32" s="29">
        <f t="shared" si="69"/>
        <v>0</v>
      </c>
      <c r="P32" s="30">
        <v>0</v>
      </c>
      <c r="Q32" s="29">
        <f>+Q119</f>
        <v>0</v>
      </c>
      <c r="R32" s="30">
        <v>0</v>
      </c>
      <c r="S32" s="29">
        <f>+S119</f>
        <v>0</v>
      </c>
      <c r="T32" s="29">
        <f>+T119</f>
        <v>0</v>
      </c>
      <c r="U32" s="30">
        <v>0</v>
      </c>
      <c r="V32" s="29">
        <f>+V119</f>
        <v>0</v>
      </c>
      <c r="W32" s="30">
        <v>0</v>
      </c>
      <c r="X32" s="29">
        <f t="shared" si="70"/>
        <v>0</v>
      </c>
      <c r="Y32" s="29">
        <f t="shared" si="70"/>
        <v>0</v>
      </c>
      <c r="Z32" s="30">
        <v>0</v>
      </c>
      <c r="AA32" s="29">
        <f>+AA119</f>
        <v>0</v>
      </c>
      <c r="AB32" s="30">
        <v>0</v>
      </c>
      <c r="AC32" s="29">
        <f t="shared" si="71"/>
        <v>0</v>
      </c>
      <c r="AD32" s="29">
        <f t="shared" si="71"/>
        <v>0</v>
      </c>
      <c r="AE32" s="30">
        <v>0</v>
      </c>
      <c r="AF32" s="29">
        <f>+AF119</f>
        <v>0</v>
      </c>
      <c r="AG32" s="30">
        <v>0</v>
      </c>
      <c r="AH32" s="29">
        <f t="shared" si="72"/>
        <v>0</v>
      </c>
      <c r="AI32" s="29">
        <f t="shared" si="72"/>
        <v>0</v>
      </c>
      <c r="AJ32" s="30">
        <v>0</v>
      </c>
      <c r="AK32" s="29">
        <f>+AK119</f>
        <v>0</v>
      </c>
      <c r="AL32" s="30">
        <v>0</v>
      </c>
      <c r="AM32" s="29">
        <f t="shared" si="73"/>
        <v>0</v>
      </c>
      <c r="AN32" s="29">
        <f t="shared" si="73"/>
        <v>0</v>
      </c>
      <c r="AO32" s="30">
        <v>0</v>
      </c>
      <c r="AP32" s="29">
        <f>+AP119</f>
        <v>0</v>
      </c>
      <c r="AQ32" s="30">
        <v>0</v>
      </c>
      <c r="AR32" s="29">
        <f t="shared" si="74"/>
        <v>0</v>
      </c>
      <c r="AS32" s="29">
        <f t="shared" si="74"/>
        <v>0</v>
      </c>
      <c r="AT32" s="30">
        <v>0</v>
      </c>
      <c r="AU32" s="29">
        <f>+AU119</f>
        <v>0</v>
      </c>
      <c r="AV32" s="30">
        <v>0</v>
      </c>
      <c r="AW32" s="29">
        <f t="shared" si="75"/>
        <v>0</v>
      </c>
      <c r="AX32" s="29">
        <f t="shared" si="75"/>
        <v>0</v>
      </c>
      <c r="AY32" s="30">
        <v>0</v>
      </c>
      <c r="AZ32" s="29">
        <f>+AZ119</f>
        <v>0</v>
      </c>
      <c r="BA32" s="30">
        <v>0</v>
      </c>
      <c r="BB32" s="29">
        <f t="shared" si="76"/>
        <v>0</v>
      </c>
      <c r="BC32" s="29">
        <f t="shared" si="76"/>
        <v>0</v>
      </c>
      <c r="BD32" s="30">
        <v>0</v>
      </c>
      <c r="BE32" s="29">
        <f>+BE119</f>
        <v>0</v>
      </c>
      <c r="BF32" s="30">
        <v>0</v>
      </c>
      <c r="BG32" s="29">
        <f t="shared" si="77"/>
        <v>0</v>
      </c>
      <c r="BH32" s="29">
        <f t="shared" si="77"/>
        <v>0</v>
      </c>
      <c r="BI32" s="30">
        <v>0</v>
      </c>
      <c r="BJ32" s="29">
        <f>+BJ119</f>
        <v>0</v>
      </c>
      <c r="BK32" s="30">
        <v>0</v>
      </c>
      <c r="BL32" s="29">
        <f t="shared" si="78"/>
        <v>0</v>
      </c>
      <c r="BM32" s="29">
        <f t="shared" si="78"/>
        <v>0</v>
      </c>
      <c r="BN32" s="30">
        <v>0</v>
      </c>
      <c r="BO32" s="29">
        <f>+BO119</f>
        <v>0</v>
      </c>
      <c r="BP32" s="30">
        <v>0</v>
      </c>
      <c r="BQ32" s="29">
        <f t="shared" si="79"/>
        <v>0</v>
      </c>
      <c r="BR32" s="29">
        <f t="shared" si="79"/>
        <v>0</v>
      </c>
      <c r="BS32" s="30">
        <v>0</v>
      </c>
      <c r="BT32" s="29">
        <f>+BT119</f>
        <v>0</v>
      </c>
      <c r="BU32" s="30">
        <v>0</v>
      </c>
      <c r="BV32" s="29">
        <f t="shared" si="80"/>
        <v>0</v>
      </c>
      <c r="BW32" s="29">
        <f t="shared" si="80"/>
        <v>0</v>
      </c>
      <c r="BX32" s="30">
        <v>0</v>
      </c>
      <c r="BY32" s="29">
        <f>+BY119</f>
        <v>0</v>
      </c>
      <c r="BZ32" s="30">
        <v>0</v>
      </c>
      <c r="CA32" s="29">
        <f t="shared" si="81"/>
        <v>0</v>
      </c>
      <c r="CB32" s="29">
        <f t="shared" si="81"/>
        <v>0</v>
      </c>
      <c r="CC32" s="30">
        <v>0</v>
      </c>
      <c r="CD32" s="29">
        <f>+CD119</f>
        <v>0</v>
      </c>
      <c r="CE32" s="30">
        <v>0</v>
      </c>
      <c r="CF32" s="29">
        <f t="shared" si="82"/>
        <v>0</v>
      </c>
      <c r="CG32" s="29">
        <f t="shared" si="82"/>
        <v>0</v>
      </c>
      <c r="CH32" s="30">
        <v>0</v>
      </c>
      <c r="CI32" s="29">
        <f>+CI119</f>
        <v>0</v>
      </c>
      <c r="CJ32" s="30">
        <v>0</v>
      </c>
      <c r="CK32" s="29">
        <f t="shared" si="6"/>
        <v>139000000</v>
      </c>
      <c r="CL32" s="30">
        <f t="shared" si="50"/>
        <v>3.5282529236563748E-4</v>
      </c>
      <c r="CM32" s="29">
        <f t="shared" si="7"/>
        <v>0</v>
      </c>
      <c r="CN32" s="30">
        <f t="shared" si="51"/>
        <v>0</v>
      </c>
      <c r="CO32" s="29">
        <f t="shared" si="8"/>
        <v>0</v>
      </c>
      <c r="CP32" s="30">
        <f t="shared" si="52"/>
        <v>0</v>
      </c>
    </row>
    <row r="33" spans="2:94" s="5" customFormat="1" ht="15.75" customHeight="1" x14ac:dyDescent="0.25">
      <c r="B33" s="68" t="s">
        <v>49</v>
      </c>
      <c r="C33" s="69"/>
      <c r="D33" s="29">
        <f t="shared" si="67"/>
        <v>583787408</v>
      </c>
      <c r="E33" s="29">
        <f t="shared" si="67"/>
        <v>0</v>
      </c>
      <c r="F33" s="30">
        <f t="shared" si="10"/>
        <v>0</v>
      </c>
      <c r="G33" s="29">
        <f>+G120</f>
        <v>0</v>
      </c>
      <c r="H33" s="30">
        <f t="shared" si="11"/>
        <v>0</v>
      </c>
      <c r="I33" s="29">
        <f t="shared" si="68"/>
        <v>0</v>
      </c>
      <c r="J33" s="29">
        <f t="shared" si="68"/>
        <v>0</v>
      </c>
      <c r="K33" s="30">
        <v>0</v>
      </c>
      <c r="L33" s="29">
        <f>+L120</f>
        <v>0</v>
      </c>
      <c r="M33" s="30">
        <v>0</v>
      </c>
      <c r="N33" s="29">
        <f t="shared" si="69"/>
        <v>0</v>
      </c>
      <c r="O33" s="29">
        <f t="shared" si="69"/>
        <v>0</v>
      </c>
      <c r="P33" s="30">
        <v>0</v>
      </c>
      <c r="Q33" s="29">
        <f>+Q120</f>
        <v>0</v>
      </c>
      <c r="R33" s="30">
        <v>0</v>
      </c>
      <c r="S33" s="29">
        <f>S120</f>
        <v>96166835</v>
      </c>
      <c r="T33" s="29">
        <f>T120</f>
        <v>96166835</v>
      </c>
      <c r="U33" s="30">
        <f t="shared" si="16"/>
        <v>1</v>
      </c>
      <c r="V33" s="29">
        <f>V120</f>
        <v>96166835</v>
      </c>
      <c r="W33" s="30">
        <f t="shared" si="17"/>
        <v>1</v>
      </c>
      <c r="X33" s="29">
        <f t="shared" si="70"/>
        <v>0</v>
      </c>
      <c r="Y33" s="29">
        <f t="shared" si="70"/>
        <v>0</v>
      </c>
      <c r="Z33" s="30">
        <v>0</v>
      </c>
      <c r="AA33" s="29">
        <f>+AA120</f>
        <v>0</v>
      </c>
      <c r="AB33" s="30">
        <v>0</v>
      </c>
      <c r="AC33" s="29">
        <f t="shared" si="71"/>
        <v>0</v>
      </c>
      <c r="AD33" s="29">
        <f t="shared" si="71"/>
        <v>0</v>
      </c>
      <c r="AE33" s="30">
        <v>0</v>
      </c>
      <c r="AF33" s="29">
        <f>+AF120</f>
        <v>0</v>
      </c>
      <c r="AG33" s="30">
        <v>0</v>
      </c>
      <c r="AH33" s="29">
        <f t="shared" si="72"/>
        <v>0</v>
      </c>
      <c r="AI33" s="29">
        <f t="shared" si="72"/>
        <v>0</v>
      </c>
      <c r="AJ33" s="30">
        <v>0</v>
      </c>
      <c r="AK33" s="29">
        <f>+AK120</f>
        <v>0</v>
      </c>
      <c r="AL33" s="30">
        <v>0</v>
      </c>
      <c r="AM33" s="29">
        <f t="shared" si="73"/>
        <v>0</v>
      </c>
      <c r="AN33" s="29">
        <f t="shared" si="73"/>
        <v>0</v>
      </c>
      <c r="AO33" s="30">
        <v>0</v>
      </c>
      <c r="AP33" s="29">
        <f>+AP120</f>
        <v>0</v>
      </c>
      <c r="AQ33" s="30">
        <v>0</v>
      </c>
      <c r="AR33" s="29">
        <f t="shared" si="74"/>
        <v>0</v>
      </c>
      <c r="AS33" s="29">
        <f t="shared" si="74"/>
        <v>0</v>
      </c>
      <c r="AT33" s="30">
        <v>0</v>
      </c>
      <c r="AU33" s="29">
        <f>+AU120</f>
        <v>0</v>
      </c>
      <c r="AV33" s="30">
        <v>0</v>
      </c>
      <c r="AW33" s="29">
        <f t="shared" si="75"/>
        <v>0</v>
      </c>
      <c r="AX33" s="29">
        <f t="shared" si="75"/>
        <v>0</v>
      </c>
      <c r="AY33" s="30">
        <v>0</v>
      </c>
      <c r="AZ33" s="29">
        <f>+AZ120</f>
        <v>0</v>
      </c>
      <c r="BA33" s="30">
        <v>0</v>
      </c>
      <c r="BB33" s="29">
        <f t="shared" si="76"/>
        <v>0</v>
      </c>
      <c r="BC33" s="29">
        <f t="shared" si="76"/>
        <v>0</v>
      </c>
      <c r="BD33" s="30">
        <v>0</v>
      </c>
      <c r="BE33" s="29">
        <f>+BE120</f>
        <v>0</v>
      </c>
      <c r="BF33" s="30">
        <v>0</v>
      </c>
      <c r="BG33" s="29">
        <f t="shared" si="77"/>
        <v>0</v>
      </c>
      <c r="BH33" s="29">
        <f t="shared" si="77"/>
        <v>0</v>
      </c>
      <c r="BI33" s="30">
        <v>0</v>
      </c>
      <c r="BJ33" s="29">
        <f>+BJ120</f>
        <v>0</v>
      </c>
      <c r="BK33" s="30">
        <v>0</v>
      </c>
      <c r="BL33" s="29">
        <f t="shared" si="78"/>
        <v>0</v>
      </c>
      <c r="BM33" s="29">
        <f t="shared" si="78"/>
        <v>0</v>
      </c>
      <c r="BN33" s="30">
        <v>0</v>
      </c>
      <c r="BO33" s="29">
        <f>+BO120</f>
        <v>0</v>
      </c>
      <c r="BP33" s="30">
        <v>0</v>
      </c>
      <c r="BQ33" s="29">
        <f t="shared" si="79"/>
        <v>0</v>
      </c>
      <c r="BR33" s="29">
        <f t="shared" si="79"/>
        <v>0</v>
      </c>
      <c r="BS33" s="30">
        <v>0</v>
      </c>
      <c r="BT33" s="29">
        <f>+BT120</f>
        <v>0</v>
      </c>
      <c r="BU33" s="30">
        <v>0</v>
      </c>
      <c r="BV33" s="29">
        <f t="shared" si="80"/>
        <v>0</v>
      </c>
      <c r="BW33" s="29">
        <f t="shared" si="80"/>
        <v>0</v>
      </c>
      <c r="BX33" s="30">
        <v>0</v>
      </c>
      <c r="BY33" s="29">
        <f>+BY120</f>
        <v>0</v>
      </c>
      <c r="BZ33" s="30">
        <v>0</v>
      </c>
      <c r="CA33" s="29">
        <f t="shared" si="81"/>
        <v>0</v>
      </c>
      <c r="CB33" s="29">
        <f t="shared" si="81"/>
        <v>0</v>
      </c>
      <c r="CC33" s="30">
        <v>0</v>
      </c>
      <c r="CD33" s="29">
        <f>+CD120</f>
        <v>0</v>
      </c>
      <c r="CE33" s="30">
        <v>0</v>
      </c>
      <c r="CF33" s="29">
        <f t="shared" si="82"/>
        <v>0</v>
      </c>
      <c r="CG33" s="29">
        <f t="shared" si="82"/>
        <v>0</v>
      </c>
      <c r="CH33" s="30">
        <v>0</v>
      </c>
      <c r="CI33" s="29">
        <f>+CI120</f>
        <v>0</v>
      </c>
      <c r="CJ33" s="30">
        <v>0</v>
      </c>
      <c r="CK33" s="29">
        <f t="shared" si="6"/>
        <v>679954243</v>
      </c>
      <c r="CL33" s="30">
        <f t="shared" si="50"/>
        <v>1.7259356444728829E-3</v>
      </c>
      <c r="CM33" s="29">
        <f t="shared" si="7"/>
        <v>96166835</v>
      </c>
      <c r="CN33" s="30">
        <f t="shared" si="51"/>
        <v>0.14143133304927402</v>
      </c>
      <c r="CO33" s="29">
        <f t="shared" si="8"/>
        <v>96166835</v>
      </c>
      <c r="CP33" s="30">
        <f t="shared" si="52"/>
        <v>0.14143133304927402</v>
      </c>
    </row>
    <row r="34" spans="2:94" s="5" customFormat="1" x14ac:dyDescent="0.25">
      <c r="B34" s="73" t="s">
        <v>50</v>
      </c>
      <c r="C34" s="73"/>
      <c r="D34" s="27">
        <f>D35+D36+D37</f>
        <v>1345495529.95</v>
      </c>
      <c r="E34" s="27">
        <f t="shared" ref="E34:BO34" si="83">E35+E36+E37</f>
        <v>323642000</v>
      </c>
      <c r="F34" s="28">
        <f t="shared" si="10"/>
        <v>0.24053740261182946</v>
      </c>
      <c r="G34" s="27">
        <f t="shared" si="83"/>
        <v>323642000</v>
      </c>
      <c r="H34" s="28">
        <f t="shared" si="11"/>
        <v>0.24053740261182946</v>
      </c>
      <c r="I34" s="27">
        <f t="shared" si="83"/>
        <v>33018965</v>
      </c>
      <c r="J34" s="27">
        <f t="shared" si="83"/>
        <v>33006713</v>
      </c>
      <c r="K34" s="28">
        <f t="shared" si="12"/>
        <v>0.99962894051948625</v>
      </c>
      <c r="L34" s="27">
        <f t="shared" si="83"/>
        <v>33006713</v>
      </c>
      <c r="M34" s="28">
        <f t="shared" si="13"/>
        <v>0.99962894051948625</v>
      </c>
      <c r="N34" s="27">
        <f t="shared" si="83"/>
        <v>57980986</v>
      </c>
      <c r="O34" s="27">
        <f t="shared" si="83"/>
        <v>57924100</v>
      </c>
      <c r="P34" s="28">
        <f t="shared" si="14"/>
        <v>0.99901888526007476</v>
      </c>
      <c r="Q34" s="27">
        <f t="shared" si="83"/>
        <v>57924100</v>
      </c>
      <c r="R34" s="28">
        <f t="shared" si="15"/>
        <v>0.99901888526007476</v>
      </c>
      <c r="S34" s="27">
        <f t="shared" si="83"/>
        <v>170944157.05000001</v>
      </c>
      <c r="T34" s="27">
        <f t="shared" si="83"/>
        <v>170944157</v>
      </c>
      <c r="U34" s="28">
        <f t="shared" si="16"/>
        <v>0.99999999970750675</v>
      </c>
      <c r="V34" s="27">
        <f t="shared" si="83"/>
        <v>170944067</v>
      </c>
      <c r="W34" s="28">
        <f t="shared" si="17"/>
        <v>0.99999947321978377</v>
      </c>
      <c r="X34" s="27">
        <f t="shared" si="83"/>
        <v>52820387</v>
      </c>
      <c r="Y34" s="27">
        <f t="shared" si="83"/>
        <v>52820387</v>
      </c>
      <c r="Z34" s="28">
        <f t="shared" si="18"/>
        <v>1</v>
      </c>
      <c r="AA34" s="27">
        <f t="shared" si="83"/>
        <v>52820387</v>
      </c>
      <c r="AB34" s="28">
        <f t="shared" si="19"/>
        <v>1</v>
      </c>
      <c r="AC34" s="27">
        <f t="shared" si="83"/>
        <v>51668848</v>
      </c>
      <c r="AD34" s="27">
        <f t="shared" si="83"/>
        <v>51668848</v>
      </c>
      <c r="AE34" s="28">
        <f t="shared" si="20"/>
        <v>1</v>
      </c>
      <c r="AF34" s="27">
        <f t="shared" si="83"/>
        <v>51668848</v>
      </c>
      <c r="AG34" s="28">
        <f t="shared" si="21"/>
        <v>1</v>
      </c>
      <c r="AH34" s="27">
        <f t="shared" si="83"/>
        <v>22655188</v>
      </c>
      <c r="AI34" s="27">
        <f t="shared" si="83"/>
        <v>22655188</v>
      </c>
      <c r="AJ34" s="28">
        <f t="shared" si="22"/>
        <v>1</v>
      </c>
      <c r="AK34" s="27">
        <f t="shared" si="83"/>
        <v>22655188</v>
      </c>
      <c r="AL34" s="28">
        <f t="shared" si="23"/>
        <v>1</v>
      </c>
      <c r="AM34" s="27">
        <f t="shared" si="83"/>
        <v>11788498</v>
      </c>
      <c r="AN34" s="27">
        <f t="shared" si="83"/>
        <v>11788498</v>
      </c>
      <c r="AO34" s="28">
        <f t="shared" si="24"/>
        <v>1</v>
      </c>
      <c r="AP34" s="27">
        <f t="shared" si="83"/>
        <v>10107880</v>
      </c>
      <c r="AQ34" s="28">
        <f t="shared" si="25"/>
        <v>0.85743578189519987</v>
      </c>
      <c r="AR34" s="27">
        <f t="shared" si="83"/>
        <v>41174000</v>
      </c>
      <c r="AS34" s="27">
        <f t="shared" si="83"/>
        <v>41174000</v>
      </c>
      <c r="AT34" s="28">
        <f t="shared" si="26"/>
        <v>1</v>
      </c>
      <c r="AU34" s="27">
        <f t="shared" si="83"/>
        <v>41174000</v>
      </c>
      <c r="AV34" s="28">
        <f t="shared" si="27"/>
        <v>1</v>
      </c>
      <c r="AW34" s="27">
        <f t="shared" si="83"/>
        <v>10698330</v>
      </c>
      <c r="AX34" s="27">
        <f t="shared" si="83"/>
        <v>10698330</v>
      </c>
      <c r="AY34" s="28">
        <f t="shared" si="28"/>
        <v>1</v>
      </c>
      <c r="AZ34" s="27">
        <f t="shared" si="83"/>
        <v>10698330</v>
      </c>
      <c r="BA34" s="28">
        <f t="shared" si="29"/>
        <v>1</v>
      </c>
      <c r="BB34" s="27">
        <f t="shared" si="83"/>
        <v>10458298</v>
      </c>
      <c r="BC34" s="27">
        <f t="shared" si="83"/>
        <v>10458298</v>
      </c>
      <c r="BD34" s="28">
        <f t="shared" si="30"/>
        <v>1</v>
      </c>
      <c r="BE34" s="27">
        <f t="shared" si="83"/>
        <v>10458298</v>
      </c>
      <c r="BF34" s="28">
        <f t="shared" si="31"/>
        <v>1</v>
      </c>
      <c r="BG34" s="27">
        <f t="shared" si="83"/>
        <v>813498</v>
      </c>
      <c r="BH34" s="27">
        <f t="shared" si="83"/>
        <v>813498</v>
      </c>
      <c r="BI34" s="28">
        <f t="shared" si="32"/>
        <v>1</v>
      </c>
      <c r="BJ34" s="27">
        <f t="shared" si="83"/>
        <v>813498</v>
      </c>
      <c r="BK34" s="28">
        <f t="shared" si="33"/>
        <v>1</v>
      </c>
      <c r="BL34" s="27">
        <f t="shared" si="83"/>
        <v>28493760</v>
      </c>
      <c r="BM34" s="27">
        <f t="shared" si="83"/>
        <v>27222616.640000001</v>
      </c>
      <c r="BN34" s="28">
        <f t="shared" si="34"/>
        <v>0.9553887110721786</v>
      </c>
      <c r="BO34" s="27">
        <f t="shared" si="83"/>
        <v>27222616.640000001</v>
      </c>
      <c r="BP34" s="28">
        <f t="shared" si="35"/>
        <v>0.9553887110721786</v>
      </c>
      <c r="BQ34" s="27">
        <f t="shared" ref="BQ34:BT34" si="84">BQ35+BQ36+BQ37</f>
        <v>31473994</v>
      </c>
      <c r="BR34" s="27">
        <f t="shared" si="84"/>
        <v>31473994</v>
      </c>
      <c r="BS34" s="28">
        <f t="shared" si="37"/>
        <v>1</v>
      </c>
      <c r="BT34" s="27">
        <f t="shared" si="84"/>
        <v>31472686</v>
      </c>
      <c r="BU34" s="28">
        <f t="shared" si="38"/>
        <v>0.99995844188062055</v>
      </c>
      <c r="BV34" s="27">
        <f>BV35+BV36+BV37</f>
        <v>30426220</v>
      </c>
      <c r="BW34" s="27">
        <f t="shared" ref="BW34" si="85">BW35+BW36+BW37</f>
        <v>30426220</v>
      </c>
      <c r="BX34" s="28">
        <f t="shared" si="40"/>
        <v>1</v>
      </c>
      <c r="BY34" s="27">
        <f t="shared" ref="BY34" si="86">BY35+BY36+BY37</f>
        <v>30426220</v>
      </c>
      <c r="BZ34" s="28">
        <f t="shared" si="42"/>
        <v>1</v>
      </c>
      <c r="CA34" s="27">
        <f t="shared" ref="CA34:CB34" si="87">CA35+CA36+CA37</f>
        <v>13177911</v>
      </c>
      <c r="CB34" s="27">
        <f t="shared" si="87"/>
        <v>13177911</v>
      </c>
      <c r="CC34" s="28">
        <f t="shared" si="44"/>
        <v>1</v>
      </c>
      <c r="CD34" s="27">
        <f t="shared" ref="CD34" si="88">CD35+CD36+CD37</f>
        <v>13177911</v>
      </c>
      <c r="CE34" s="28">
        <f t="shared" si="46"/>
        <v>1</v>
      </c>
      <c r="CF34" s="27">
        <f t="shared" ref="CF34:CG34" si="89">CF35+CF36+CF37</f>
        <v>66037147</v>
      </c>
      <c r="CG34" s="27">
        <f t="shared" si="89"/>
        <v>66037147</v>
      </c>
      <c r="CH34" s="28">
        <f t="shared" si="48"/>
        <v>1</v>
      </c>
      <c r="CI34" s="27">
        <f>CI35+CI36+CI37</f>
        <v>66037147</v>
      </c>
      <c r="CJ34" s="28">
        <f t="shared" si="49"/>
        <v>1</v>
      </c>
      <c r="CK34" s="27">
        <f t="shared" si="6"/>
        <v>1979125717</v>
      </c>
      <c r="CL34" s="28">
        <f t="shared" si="50"/>
        <v>5.0236374800638629E-3</v>
      </c>
      <c r="CM34" s="27">
        <f t="shared" si="7"/>
        <v>955931905.63999999</v>
      </c>
      <c r="CN34" s="28">
        <f t="shared" si="51"/>
        <v>0.48300716696715029</v>
      </c>
      <c r="CO34" s="27">
        <f t="shared" si="8"/>
        <v>954249889.63999999</v>
      </c>
      <c r="CP34" s="28">
        <f t="shared" si="52"/>
        <v>0.48215728866707458</v>
      </c>
    </row>
    <row r="35" spans="2:94" s="5" customFormat="1" x14ac:dyDescent="0.25">
      <c r="B35" s="68" t="s">
        <v>51</v>
      </c>
      <c r="C35" s="69"/>
      <c r="D35" s="29">
        <f>+D121+D122</f>
        <v>564147036.95000005</v>
      </c>
      <c r="E35" s="29">
        <f>+E121+E122</f>
        <v>323642000</v>
      </c>
      <c r="F35" s="30">
        <f t="shared" si="10"/>
        <v>0.57368377178711327</v>
      </c>
      <c r="G35" s="29">
        <f>+G121+G122</f>
        <v>323642000</v>
      </c>
      <c r="H35" s="30">
        <f t="shared" si="11"/>
        <v>0.57368377178711327</v>
      </c>
      <c r="I35" s="29">
        <f>+I121+I122</f>
        <v>33018965</v>
      </c>
      <c r="J35" s="29">
        <f>+J121+J122</f>
        <v>33006713</v>
      </c>
      <c r="K35" s="30">
        <f t="shared" si="12"/>
        <v>0.99962894051948625</v>
      </c>
      <c r="L35" s="29">
        <f>+L121+L122</f>
        <v>33006713</v>
      </c>
      <c r="M35" s="30">
        <f t="shared" si="13"/>
        <v>0.99962894051948625</v>
      </c>
      <c r="N35" s="29">
        <f>+N121+N122</f>
        <v>57980986</v>
      </c>
      <c r="O35" s="29">
        <f>+O121+O122</f>
        <v>57924100</v>
      </c>
      <c r="P35" s="30">
        <f t="shared" si="14"/>
        <v>0.99901888526007476</v>
      </c>
      <c r="Q35" s="29">
        <f>+Q121+Q122</f>
        <v>57924100</v>
      </c>
      <c r="R35" s="30">
        <f t="shared" si="15"/>
        <v>0.99901888526007476</v>
      </c>
      <c r="S35" s="29">
        <f>+S121+S122</f>
        <v>170944157.05000001</v>
      </c>
      <c r="T35" s="29">
        <f>+T121+T122</f>
        <v>170944157</v>
      </c>
      <c r="U35" s="30">
        <f t="shared" si="16"/>
        <v>0.99999999970750675</v>
      </c>
      <c r="V35" s="29">
        <f>+V121+V122</f>
        <v>170944067</v>
      </c>
      <c r="W35" s="30">
        <f t="shared" si="17"/>
        <v>0.99999947321978377</v>
      </c>
      <c r="X35" s="29">
        <f>+X121+X122</f>
        <v>52820387</v>
      </c>
      <c r="Y35" s="29">
        <f>+Y121+Y122</f>
        <v>52820387</v>
      </c>
      <c r="Z35" s="30">
        <f t="shared" si="18"/>
        <v>1</v>
      </c>
      <c r="AA35" s="29">
        <f>+AA121+AA122</f>
        <v>52820387</v>
      </c>
      <c r="AB35" s="30">
        <f t="shared" si="19"/>
        <v>1</v>
      </c>
      <c r="AC35" s="29">
        <f>+AC121+AC122</f>
        <v>51668848</v>
      </c>
      <c r="AD35" s="29">
        <f>+AD121+AD122</f>
        <v>51668848</v>
      </c>
      <c r="AE35" s="30">
        <f t="shared" si="20"/>
        <v>1</v>
      </c>
      <c r="AF35" s="29">
        <f>+AF121+AF122</f>
        <v>51668848</v>
      </c>
      <c r="AG35" s="30">
        <f t="shared" si="21"/>
        <v>1</v>
      </c>
      <c r="AH35" s="29">
        <f>+AH121+AH122</f>
        <v>22655188</v>
      </c>
      <c r="AI35" s="29">
        <f>+AI121+AI122</f>
        <v>22655188</v>
      </c>
      <c r="AJ35" s="30">
        <f t="shared" si="22"/>
        <v>1</v>
      </c>
      <c r="AK35" s="29">
        <f>+AK121+AK122</f>
        <v>22655188</v>
      </c>
      <c r="AL35" s="30">
        <f t="shared" si="23"/>
        <v>1</v>
      </c>
      <c r="AM35" s="29">
        <f>+AM121+AM122</f>
        <v>11788498</v>
      </c>
      <c r="AN35" s="29">
        <f>+AN121+AN122</f>
        <v>11788498</v>
      </c>
      <c r="AO35" s="30">
        <f t="shared" si="24"/>
        <v>1</v>
      </c>
      <c r="AP35" s="29">
        <f>+AP121+AP122</f>
        <v>10107880</v>
      </c>
      <c r="AQ35" s="30">
        <f t="shared" si="25"/>
        <v>0.85743578189519987</v>
      </c>
      <c r="AR35" s="29">
        <f>+AR121+AR122</f>
        <v>41174000</v>
      </c>
      <c r="AS35" s="29">
        <f>+AS121+AS122</f>
        <v>41174000</v>
      </c>
      <c r="AT35" s="30">
        <f t="shared" si="26"/>
        <v>1</v>
      </c>
      <c r="AU35" s="29">
        <f>+AU121+AU122</f>
        <v>41174000</v>
      </c>
      <c r="AV35" s="30">
        <f t="shared" si="27"/>
        <v>1</v>
      </c>
      <c r="AW35" s="29">
        <f>+AW121+AW122</f>
        <v>10698330</v>
      </c>
      <c r="AX35" s="29">
        <f>+AX121+AX122</f>
        <v>10698330</v>
      </c>
      <c r="AY35" s="30">
        <f t="shared" si="28"/>
        <v>1</v>
      </c>
      <c r="AZ35" s="29">
        <f>+AZ121+AZ122</f>
        <v>10698330</v>
      </c>
      <c r="BA35" s="30">
        <f t="shared" si="29"/>
        <v>1</v>
      </c>
      <c r="BB35" s="29">
        <f>+BB121+BB122</f>
        <v>10458298</v>
      </c>
      <c r="BC35" s="29">
        <f>+BC121+BC122</f>
        <v>10458298</v>
      </c>
      <c r="BD35" s="30">
        <f t="shared" si="30"/>
        <v>1</v>
      </c>
      <c r="BE35" s="29">
        <f>+BE121+BE122</f>
        <v>10458298</v>
      </c>
      <c r="BF35" s="30">
        <f t="shared" si="31"/>
        <v>1</v>
      </c>
      <c r="BG35" s="29">
        <f>+BG121+BG122</f>
        <v>813498</v>
      </c>
      <c r="BH35" s="29">
        <f>+BH121+BH122</f>
        <v>813498</v>
      </c>
      <c r="BI35" s="30">
        <f t="shared" si="32"/>
        <v>1</v>
      </c>
      <c r="BJ35" s="29">
        <f>+BJ121+BJ122</f>
        <v>813498</v>
      </c>
      <c r="BK35" s="30">
        <f t="shared" si="33"/>
        <v>1</v>
      </c>
      <c r="BL35" s="29">
        <f>+BL121+BL122</f>
        <v>28493760</v>
      </c>
      <c r="BM35" s="29">
        <f>+BM121+BM122</f>
        <v>27222616.640000001</v>
      </c>
      <c r="BN35" s="30">
        <f t="shared" si="34"/>
        <v>0.9553887110721786</v>
      </c>
      <c r="BO35" s="29">
        <f>+BO121+BO122</f>
        <v>27222616.640000001</v>
      </c>
      <c r="BP35" s="30">
        <f t="shared" si="35"/>
        <v>0.9553887110721786</v>
      </c>
      <c r="BQ35" s="29">
        <f>+BQ121+BQ122</f>
        <v>31473994</v>
      </c>
      <c r="BR35" s="29">
        <f>+BR121+BR122</f>
        <v>31473994</v>
      </c>
      <c r="BS35" s="30">
        <f t="shared" si="37"/>
        <v>1</v>
      </c>
      <c r="BT35" s="29">
        <f>+BT121+BT122</f>
        <v>31472686</v>
      </c>
      <c r="BU35" s="30">
        <f t="shared" si="38"/>
        <v>0.99995844188062055</v>
      </c>
      <c r="BV35" s="29">
        <f>+BV121+BV122</f>
        <v>30426220</v>
      </c>
      <c r="BW35" s="29">
        <f>+BW121+BW122</f>
        <v>30426220</v>
      </c>
      <c r="BX35" s="30">
        <f t="shared" si="40"/>
        <v>1</v>
      </c>
      <c r="BY35" s="29">
        <f>+BY121+BY122</f>
        <v>30426220</v>
      </c>
      <c r="BZ35" s="30">
        <f t="shared" si="42"/>
        <v>1</v>
      </c>
      <c r="CA35" s="29">
        <f>+CA121+CA122</f>
        <v>13177911</v>
      </c>
      <c r="CB35" s="29">
        <f>+CB121+CB122</f>
        <v>13177911</v>
      </c>
      <c r="CC35" s="30">
        <f t="shared" si="44"/>
        <v>1</v>
      </c>
      <c r="CD35" s="29">
        <f>+CD121+CD122</f>
        <v>13177911</v>
      </c>
      <c r="CE35" s="30">
        <f t="shared" si="46"/>
        <v>1</v>
      </c>
      <c r="CF35" s="29">
        <f>+CF121+CF122</f>
        <v>66037147</v>
      </c>
      <c r="CG35" s="29">
        <f>+CG121+CG122</f>
        <v>66037147</v>
      </c>
      <c r="CH35" s="30">
        <f t="shared" si="48"/>
        <v>1</v>
      </c>
      <c r="CI35" s="29">
        <f>+CI121+CI122</f>
        <v>66037147</v>
      </c>
      <c r="CJ35" s="30">
        <f t="shared" si="49"/>
        <v>1</v>
      </c>
      <c r="CK35" s="29">
        <f t="shared" si="6"/>
        <v>1197777224</v>
      </c>
      <c r="CL35" s="30">
        <f t="shared" si="50"/>
        <v>3.0403316492568465E-3</v>
      </c>
      <c r="CM35" s="29">
        <f t="shared" si="7"/>
        <v>955931905.63999999</v>
      </c>
      <c r="CN35" s="30">
        <f t="shared" si="51"/>
        <v>0.79808823083782399</v>
      </c>
      <c r="CO35" s="29">
        <f t="shared" si="8"/>
        <v>954249889.63999999</v>
      </c>
      <c r="CP35" s="30">
        <f t="shared" si="52"/>
        <v>0.7966839496690914</v>
      </c>
    </row>
    <row r="36" spans="2:94" s="5" customFormat="1" x14ac:dyDescent="0.25">
      <c r="B36" s="68" t="s">
        <v>52</v>
      </c>
      <c r="C36" s="69"/>
      <c r="D36" s="29">
        <f>+D123</f>
        <v>3348493</v>
      </c>
      <c r="E36" s="29">
        <f>+E123</f>
        <v>0</v>
      </c>
      <c r="F36" s="30">
        <f t="shared" si="10"/>
        <v>0</v>
      </c>
      <c r="G36" s="29">
        <f>+G123</f>
        <v>0</v>
      </c>
      <c r="H36" s="30">
        <f t="shared" si="11"/>
        <v>0</v>
      </c>
      <c r="I36" s="29">
        <f>+I123</f>
        <v>0</v>
      </c>
      <c r="J36" s="29">
        <f>+J123</f>
        <v>0</v>
      </c>
      <c r="K36" s="30">
        <v>0</v>
      </c>
      <c r="L36" s="29">
        <f>+L123</f>
        <v>0</v>
      </c>
      <c r="M36" s="30">
        <v>0</v>
      </c>
      <c r="N36" s="29">
        <f>+N123</f>
        <v>0</v>
      </c>
      <c r="O36" s="29">
        <f>+O123</f>
        <v>0</v>
      </c>
      <c r="P36" s="30">
        <v>0</v>
      </c>
      <c r="Q36" s="29">
        <f>+Q123</f>
        <v>0</v>
      </c>
      <c r="R36" s="30">
        <v>0</v>
      </c>
      <c r="S36" s="29">
        <f>+S123</f>
        <v>0</v>
      </c>
      <c r="T36" s="29">
        <f>+T123</f>
        <v>0</v>
      </c>
      <c r="U36" s="30">
        <v>0</v>
      </c>
      <c r="V36" s="29">
        <f>+V123</f>
        <v>0</v>
      </c>
      <c r="W36" s="30">
        <v>0</v>
      </c>
      <c r="X36" s="29">
        <f>+X123</f>
        <v>0</v>
      </c>
      <c r="Y36" s="29">
        <f>+Y123</f>
        <v>0</v>
      </c>
      <c r="Z36" s="30">
        <v>0</v>
      </c>
      <c r="AA36" s="29">
        <f>+AA123</f>
        <v>0</v>
      </c>
      <c r="AB36" s="30">
        <v>0</v>
      </c>
      <c r="AC36" s="29">
        <f>+AC123</f>
        <v>0</v>
      </c>
      <c r="AD36" s="29">
        <f>+AD123</f>
        <v>0</v>
      </c>
      <c r="AE36" s="30">
        <v>0</v>
      </c>
      <c r="AF36" s="29">
        <f>+AF123</f>
        <v>0</v>
      </c>
      <c r="AG36" s="30">
        <v>0</v>
      </c>
      <c r="AH36" s="29">
        <f>+AH123</f>
        <v>0</v>
      </c>
      <c r="AI36" s="29">
        <f>+AI123</f>
        <v>0</v>
      </c>
      <c r="AJ36" s="30">
        <v>0</v>
      </c>
      <c r="AK36" s="29">
        <f>+AK123</f>
        <v>0</v>
      </c>
      <c r="AL36" s="30">
        <v>0</v>
      </c>
      <c r="AM36" s="29">
        <f>+AM123</f>
        <v>0</v>
      </c>
      <c r="AN36" s="29">
        <f>+AN123</f>
        <v>0</v>
      </c>
      <c r="AO36" s="30">
        <v>0</v>
      </c>
      <c r="AP36" s="29">
        <f>+AP123</f>
        <v>0</v>
      </c>
      <c r="AQ36" s="30">
        <v>0</v>
      </c>
      <c r="AR36" s="29">
        <f>+AR123</f>
        <v>0</v>
      </c>
      <c r="AS36" s="29">
        <f>+AS123</f>
        <v>0</v>
      </c>
      <c r="AT36" s="30">
        <v>0</v>
      </c>
      <c r="AU36" s="29">
        <f>+AU123</f>
        <v>0</v>
      </c>
      <c r="AV36" s="30">
        <v>0</v>
      </c>
      <c r="AW36" s="29">
        <f>+AW123</f>
        <v>0</v>
      </c>
      <c r="AX36" s="29">
        <f>+AX123</f>
        <v>0</v>
      </c>
      <c r="AY36" s="30">
        <v>0</v>
      </c>
      <c r="AZ36" s="29">
        <f>+AZ123</f>
        <v>0</v>
      </c>
      <c r="BA36" s="30">
        <v>0</v>
      </c>
      <c r="BB36" s="29">
        <f>+BB123</f>
        <v>0</v>
      </c>
      <c r="BC36" s="29">
        <f>+BC123</f>
        <v>0</v>
      </c>
      <c r="BD36" s="30">
        <v>0</v>
      </c>
      <c r="BE36" s="29">
        <f>+BE123</f>
        <v>0</v>
      </c>
      <c r="BF36" s="30">
        <v>0</v>
      </c>
      <c r="BG36" s="29">
        <f>+BG123</f>
        <v>0</v>
      </c>
      <c r="BH36" s="29">
        <f>+BH123</f>
        <v>0</v>
      </c>
      <c r="BI36" s="30">
        <v>0</v>
      </c>
      <c r="BJ36" s="29">
        <f>+BJ123</f>
        <v>0</v>
      </c>
      <c r="BK36" s="30">
        <v>0</v>
      </c>
      <c r="BL36" s="29">
        <f>+BL123</f>
        <v>0</v>
      </c>
      <c r="BM36" s="29">
        <f>+BM123</f>
        <v>0</v>
      </c>
      <c r="BN36" s="30">
        <v>0</v>
      </c>
      <c r="BO36" s="29">
        <f>+BO123</f>
        <v>0</v>
      </c>
      <c r="BP36" s="30">
        <v>0</v>
      </c>
      <c r="BQ36" s="29">
        <f>+BQ123</f>
        <v>0</v>
      </c>
      <c r="BR36" s="29">
        <f>+BR123</f>
        <v>0</v>
      </c>
      <c r="BS36" s="30">
        <v>0</v>
      </c>
      <c r="BT36" s="29">
        <f>+BT123</f>
        <v>0</v>
      </c>
      <c r="BU36" s="30">
        <v>0</v>
      </c>
      <c r="BV36" s="29">
        <f>+BV123</f>
        <v>0</v>
      </c>
      <c r="BW36" s="29">
        <f>+BW123</f>
        <v>0</v>
      </c>
      <c r="BX36" s="30">
        <v>0</v>
      </c>
      <c r="BY36" s="29">
        <f>+BY123</f>
        <v>0</v>
      </c>
      <c r="BZ36" s="30">
        <v>0</v>
      </c>
      <c r="CA36" s="29">
        <f>+CA123</f>
        <v>0</v>
      </c>
      <c r="CB36" s="29">
        <f>+CB123</f>
        <v>0</v>
      </c>
      <c r="CC36" s="30">
        <v>0</v>
      </c>
      <c r="CD36" s="29">
        <f>+CD123</f>
        <v>0</v>
      </c>
      <c r="CE36" s="30">
        <v>0</v>
      </c>
      <c r="CF36" s="29">
        <f>+CF123</f>
        <v>0</v>
      </c>
      <c r="CG36" s="29">
        <f>+CG123</f>
        <v>0</v>
      </c>
      <c r="CH36" s="30">
        <v>0</v>
      </c>
      <c r="CI36" s="29">
        <f>+CI123</f>
        <v>0</v>
      </c>
      <c r="CJ36" s="30">
        <v>0</v>
      </c>
      <c r="CK36" s="29">
        <f t="shared" si="6"/>
        <v>3348493</v>
      </c>
      <c r="CL36" s="30">
        <f t="shared" si="50"/>
        <v>8.4995181417934574E-6</v>
      </c>
      <c r="CM36" s="29">
        <f t="shared" si="7"/>
        <v>0</v>
      </c>
      <c r="CN36" s="30">
        <f t="shared" si="51"/>
        <v>0</v>
      </c>
      <c r="CO36" s="29">
        <f t="shared" si="8"/>
        <v>0</v>
      </c>
      <c r="CP36" s="30">
        <f t="shared" si="52"/>
        <v>0</v>
      </c>
    </row>
    <row r="37" spans="2:94" s="5" customFormat="1" ht="15" customHeight="1" x14ac:dyDescent="0.25">
      <c r="B37" s="68" t="s">
        <v>53</v>
      </c>
      <c r="C37" s="69"/>
      <c r="D37" s="29">
        <f>+D124</f>
        <v>778000000</v>
      </c>
      <c r="E37" s="29">
        <f>+E124</f>
        <v>0</v>
      </c>
      <c r="F37" s="30">
        <f t="shared" si="10"/>
        <v>0</v>
      </c>
      <c r="G37" s="29">
        <f>+G124</f>
        <v>0</v>
      </c>
      <c r="H37" s="30">
        <f t="shared" si="11"/>
        <v>0</v>
      </c>
      <c r="I37" s="29">
        <f>+I124</f>
        <v>0</v>
      </c>
      <c r="J37" s="29">
        <f>+J124</f>
        <v>0</v>
      </c>
      <c r="K37" s="30">
        <v>0</v>
      </c>
      <c r="L37" s="29">
        <f>+L124</f>
        <v>0</v>
      </c>
      <c r="M37" s="30">
        <v>0</v>
      </c>
      <c r="N37" s="29">
        <f>+N124</f>
        <v>0</v>
      </c>
      <c r="O37" s="29">
        <f>+O124</f>
        <v>0</v>
      </c>
      <c r="P37" s="30">
        <v>0</v>
      </c>
      <c r="Q37" s="29">
        <f>+Q124</f>
        <v>0</v>
      </c>
      <c r="R37" s="30">
        <v>0</v>
      </c>
      <c r="S37" s="29">
        <f>+S124</f>
        <v>0</v>
      </c>
      <c r="T37" s="29">
        <f>+T124</f>
        <v>0</v>
      </c>
      <c r="U37" s="30">
        <v>0</v>
      </c>
      <c r="V37" s="29">
        <f>+V124</f>
        <v>0</v>
      </c>
      <c r="W37" s="30">
        <v>0</v>
      </c>
      <c r="X37" s="29">
        <f>+X124</f>
        <v>0</v>
      </c>
      <c r="Y37" s="29">
        <f>+Y124</f>
        <v>0</v>
      </c>
      <c r="Z37" s="30">
        <v>0</v>
      </c>
      <c r="AA37" s="29">
        <f>+AA124</f>
        <v>0</v>
      </c>
      <c r="AB37" s="30">
        <v>0</v>
      </c>
      <c r="AC37" s="29">
        <f>+AC124</f>
        <v>0</v>
      </c>
      <c r="AD37" s="29">
        <f>+AD124</f>
        <v>0</v>
      </c>
      <c r="AE37" s="30">
        <v>0</v>
      </c>
      <c r="AF37" s="29">
        <f>+AF124</f>
        <v>0</v>
      </c>
      <c r="AG37" s="30">
        <v>0</v>
      </c>
      <c r="AH37" s="29">
        <f>+AH124</f>
        <v>0</v>
      </c>
      <c r="AI37" s="29">
        <f>+AI124</f>
        <v>0</v>
      </c>
      <c r="AJ37" s="30">
        <v>0</v>
      </c>
      <c r="AK37" s="29">
        <f>+AK124</f>
        <v>0</v>
      </c>
      <c r="AL37" s="30">
        <v>0</v>
      </c>
      <c r="AM37" s="29">
        <f>+AM124</f>
        <v>0</v>
      </c>
      <c r="AN37" s="29">
        <f>+AN124</f>
        <v>0</v>
      </c>
      <c r="AO37" s="30">
        <v>0</v>
      </c>
      <c r="AP37" s="29">
        <f>+AP124</f>
        <v>0</v>
      </c>
      <c r="AQ37" s="30">
        <v>0</v>
      </c>
      <c r="AR37" s="29">
        <f>+AR124</f>
        <v>0</v>
      </c>
      <c r="AS37" s="29">
        <f>+AS124</f>
        <v>0</v>
      </c>
      <c r="AT37" s="30">
        <v>0</v>
      </c>
      <c r="AU37" s="29">
        <f>+AU124</f>
        <v>0</v>
      </c>
      <c r="AV37" s="30">
        <v>0</v>
      </c>
      <c r="AW37" s="29">
        <f>+AW124</f>
        <v>0</v>
      </c>
      <c r="AX37" s="29">
        <f>+AX124</f>
        <v>0</v>
      </c>
      <c r="AY37" s="30">
        <v>0</v>
      </c>
      <c r="AZ37" s="29">
        <f>+AZ124</f>
        <v>0</v>
      </c>
      <c r="BA37" s="30">
        <v>0</v>
      </c>
      <c r="BB37" s="29">
        <f>+BB124</f>
        <v>0</v>
      </c>
      <c r="BC37" s="29">
        <f>+BC124</f>
        <v>0</v>
      </c>
      <c r="BD37" s="30">
        <v>0</v>
      </c>
      <c r="BE37" s="29">
        <f>+BE124</f>
        <v>0</v>
      </c>
      <c r="BF37" s="30">
        <v>0</v>
      </c>
      <c r="BG37" s="29">
        <f>+BG124</f>
        <v>0</v>
      </c>
      <c r="BH37" s="29">
        <f>+BH124</f>
        <v>0</v>
      </c>
      <c r="BI37" s="30">
        <v>0</v>
      </c>
      <c r="BJ37" s="29">
        <f>+BJ124</f>
        <v>0</v>
      </c>
      <c r="BK37" s="30">
        <v>0</v>
      </c>
      <c r="BL37" s="29">
        <f>+BL124</f>
        <v>0</v>
      </c>
      <c r="BM37" s="29">
        <f>+BM124</f>
        <v>0</v>
      </c>
      <c r="BN37" s="30">
        <v>0</v>
      </c>
      <c r="BO37" s="29">
        <f>+BO124</f>
        <v>0</v>
      </c>
      <c r="BP37" s="30">
        <v>0</v>
      </c>
      <c r="BQ37" s="29">
        <f>+BQ124</f>
        <v>0</v>
      </c>
      <c r="BR37" s="29">
        <f>+BR124</f>
        <v>0</v>
      </c>
      <c r="BS37" s="30">
        <v>0</v>
      </c>
      <c r="BT37" s="29">
        <f>+BT124</f>
        <v>0</v>
      </c>
      <c r="BU37" s="30">
        <v>0</v>
      </c>
      <c r="BV37" s="29">
        <f>+BV124</f>
        <v>0</v>
      </c>
      <c r="BW37" s="29">
        <f>+BW124</f>
        <v>0</v>
      </c>
      <c r="BX37" s="30">
        <v>0</v>
      </c>
      <c r="BY37" s="29">
        <f>+BY124</f>
        <v>0</v>
      </c>
      <c r="BZ37" s="30">
        <v>0</v>
      </c>
      <c r="CA37" s="29">
        <f>+CA124</f>
        <v>0</v>
      </c>
      <c r="CB37" s="29">
        <f>+CB124</f>
        <v>0</v>
      </c>
      <c r="CC37" s="30">
        <v>0</v>
      </c>
      <c r="CD37" s="29">
        <f>+CD124</f>
        <v>0</v>
      </c>
      <c r="CE37" s="30">
        <v>0</v>
      </c>
      <c r="CF37" s="29">
        <f>+CF124</f>
        <v>0</v>
      </c>
      <c r="CG37" s="29">
        <f>+CG124</f>
        <v>0</v>
      </c>
      <c r="CH37" s="30">
        <v>0</v>
      </c>
      <c r="CI37" s="29">
        <f>+CI124</f>
        <v>0</v>
      </c>
      <c r="CJ37" s="30">
        <v>0</v>
      </c>
      <c r="CK37" s="29">
        <f t="shared" si="6"/>
        <v>778000000</v>
      </c>
      <c r="CL37" s="30">
        <f t="shared" si="50"/>
        <v>1.9748063126652227E-3</v>
      </c>
      <c r="CM37" s="29">
        <f t="shared" si="7"/>
        <v>0</v>
      </c>
      <c r="CN37" s="30">
        <f t="shared" si="51"/>
        <v>0</v>
      </c>
      <c r="CO37" s="29">
        <f t="shared" si="8"/>
        <v>0</v>
      </c>
      <c r="CP37" s="30">
        <f t="shared" si="52"/>
        <v>0</v>
      </c>
    </row>
    <row r="38" spans="2:94" s="5" customFormat="1" x14ac:dyDescent="0.25">
      <c r="B38" s="71" t="s">
        <v>54</v>
      </c>
      <c r="C38" s="71"/>
      <c r="D38" s="31">
        <f>+D39</f>
        <v>53941650</v>
      </c>
      <c r="E38" s="31">
        <f t="shared" ref="E38:BO38" si="90">+E39</f>
        <v>0</v>
      </c>
      <c r="F38" s="32">
        <f t="shared" si="10"/>
        <v>0</v>
      </c>
      <c r="G38" s="31">
        <f t="shared" si="90"/>
        <v>0</v>
      </c>
      <c r="H38" s="32">
        <f t="shared" si="11"/>
        <v>0</v>
      </c>
      <c r="I38" s="31">
        <f t="shared" si="90"/>
        <v>0</v>
      </c>
      <c r="J38" s="31">
        <f t="shared" si="90"/>
        <v>0</v>
      </c>
      <c r="K38" s="32">
        <v>0</v>
      </c>
      <c r="L38" s="31">
        <f t="shared" si="90"/>
        <v>0</v>
      </c>
      <c r="M38" s="32">
        <v>0</v>
      </c>
      <c r="N38" s="31">
        <f t="shared" si="90"/>
        <v>0</v>
      </c>
      <c r="O38" s="31">
        <f t="shared" si="90"/>
        <v>0</v>
      </c>
      <c r="P38" s="32">
        <v>0</v>
      </c>
      <c r="Q38" s="31">
        <f t="shared" si="90"/>
        <v>0</v>
      </c>
      <c r="R38" s="32">
        <v>0</v>
      </c>
      <c r="S38" s="31">
        <f t="shared" si="90"/>
        <v>0</v>
      </c>
      <c r="T38" s="31">
        <f t="shared" si="90"/>
        <v>0</v>
      </c>
      <c r="U38" s="32">
        <v>0</v>
      </c>
      <c r="V38" s="31">
        <f t="shared" si="90"/>
        <v>0</v>
      </c>
      <c r="W38" s="32">
        <v>0</v>
      </c>
      <c r="X38" s="31">
        <f t="shared" si="90"/>
        <v>0</v>
      </c>
      <c r="Y38" s="31">
        <f t="shared" si="90"/>
        <v>0</v>
      </c>
      <c r="Z38" s="32">
        <v>0</v>
      </c>
      <c r="AA38" s="31">
        <f t="shared" si="90"/>
        <v>0</v>
      </c>
      <c r="AB38" s="32">
        <v>0</v>
      </c>
      <c r="AC38" s="31">
        <f t="shared" si="90"/>
        <v>0</v>
      </c>
      <c r="AD38" s="31">
        <f t="shared" si="90"/>
        <v>0</v>
      </c>
      <c r="AE38" s="32">
        <v>0</v>
      </c>
      <c r="AF38" s="31">
        <f t="shared" si="90"/>
        <v>0</v>
      </c>
      <c r="AG38" s="32">
        <v>0</v>
      </c>
      <c r="AH38" s="31">
        <f t="shared" si="90"/>
        <v>0</v>
      </c>
      <c r="AI38" s="31">
        <f t="shared" si="90"/>
        <v>0</v>
      </c>
      <c r="AJ38" s="32">
        <v>0</v>
      </c>
      <c r="AK38" s="31">
        <f t="shared" si="90"/>
        <v>0</v>
      </c>
      <c r="AL38" s="32">
        <v>0</v>
      </c>
      <c r="AM38" s="31">
        <f t="shared" si="90"/>
        <v>0</v>
      </c>
      <c r="AN38" s="31">
        <f t="shared" si="90"/>
        <v>0</v>
      </c>
      <c r="AO38" s="32">
        <v>0</v>
      </c>
      <c r="AP38" s="31">
        <f t="shared" si="90"/>
        <v>0</v>
      </c>
      <c r="AQ38" s="32">
        <v>0</v>
      </c>
      <c r="AR38" s="31">
        <f t="shared" si="90"/>
        <v>0</v>
      </c>
      <c r="AS38" s="31">
        <f t="shared" si="90"/>
        <v>0</v>
      </c>
      <c r="AT38" s="32">
        <v>0</v>
      </c>
      <c r="AU38" s="31">
        <f t="shared" si="90"/>
        <v>0</v>
      </c>
      <c r="AV38" s="32">
        <v>0</v>
      </c>
      <c r="AW38" s="31">
        <f t="shared" si="90"/>
        <v>0</v>
      </c>
      <c r="AX38" s="31">
        <f t="shared" si="90"/>
        <v>0</v>
      </c>
      <c r="AY38" s="32">
        <v>0</v>
      </c>
      <c r="AZ38" s="31">
        <f t="shared" si="90"/>
        <v>0</v>
      </c>
      <c r="BA38" s="32">
        <v>0</v>
      </c>
      <c r="BB38" s="31">
        <f t="shared" si="90"/>
        <v>0</v>
      </c>
      <c r="BC38" s="31">
        <f t="shared" si="90"/>
        <v>0</v>
      </c>
      <c r="BD38" s="32">
        <v>0</v>
      </c>
      <c r="BE38" s="31">
        <f t="shared" si="90"/>
        <v>0</v>
      </c>
      <c r="BF38" s="32">
        <v>0</v>
      </c>
      <c r="BG38" s="31">
        <f t="shared" si="90"/>
        <v>0</v>
      </c>
      <c r="BH38" s="31">
        <f t="shared" si="90"/>
        <v>0</v>
      </c>
      <c r="BI38" s="32">
        <v>0</v>
      </c>
      <c r="BJ38" s="31">
        <f t="shared" si="90"/>
        <v>0</v>
      </c>
      <c r="BK38" s="32">
        <v>0</v>
      </c>
      <c r="BL38" s="31">
        <f t="shared" si="90"/>
        <v>0</v>
      </c>
      <c r="BM38" s="31">
        <f t="shared" si="90"/>
        <v>0</v>
      </c>
      <c r="BN38" s="32">
        <v>0</v>
      </c>
      <c r="BO38" s="31">
        <f t="shared" si="90"/>
        <v>0</v>
      </c>
      <c r="BP38" s="32">
        <v>0</v>
      </c>
      <c r="BQ38" s="31">
        <f t="shared" ref="BQ38:BT38" si="91">+BQ39</f>
        <v>0</v>
      </c>
      <c r="BR38" s="31">
        <f t="shared" si="91"/>
        <v>0</v>
      </c>
      <c r="BS38" s="32">
        <v>0</v>
      </c>
      <c r="BT38" s="31">
        <f t="shared" si="91"/>
        <v>0</v>
      </c>
      <c r="BU38" s="32">
        <v>0</v>
      </c>
      <c r="BV38" s="31">
        <f>+BV39</f>
        <v>0</v>
      </c>
      <c r="BW38" s="31">
        <f t="shared" ref="BW38" si="92">+BW39</f>
        <v>0</v>
      </c>
      <c r="BX38" s="32">
        <v>0</v>
      </c>
      <c r="BY38" s="31">
        <f t="shared" ref="BY38" si="93">+BY39</f>
        <v>0</v>
      </c>
      <c r="BZ38" s="32">
        <v>0</v>
      </c>
      <c r="CA38" s="31">
        <f t="shared" ref="CA38:CB38" si="94">+CA39</f>
        <v>0</v>
      </c>
      <c r="CB38" s="31">
        <f t="shared" si="94"/>
        <v>0</v>
      </c>
      <c r="CC38" s="32">
        <v>0</v>
      </c>
      <c r="CD38" s="31">
        <f t="shared" ref="CD38" si="95">+CD39</f>
        <v>0</v>
      </c>
      <c r="CE38" s="32">
        <v>0</v>
      </c>
      <c r="CF38" s="31">
        <f t="shared" ref="CF38:CG38" si="96">+CF39</f>
        <v>0</v>
      </c>
      <c r="CG38" s="31">
        <f t="shared" si="96"/>
        <v>0</v>
      </c>
      <c r="CH38" s="32">
        <v>0</v>
      </c>
      <c r="CI38" s="31">
        <f>+CI39</f>
        <v>0</v>
      </c>
      <c r="CJ38" s="32">
        <v>0</v>
      </c>
      <c r="CK38" s="31">
        <f t="shared" si="6"/>
        <v>53941650</v>
      </c>
      <c r="CL38" s="32">
        <f t="shared" si="50"/>
        <v>1.3692070814341647E-4</v>
      </c>
      <c r="CM38" s="31">
        <f t="shared" si="7"/>
        <v>0</v>
      </c>
      <c r="CN38" s="32">
        <f t="shared" si="51"/>
        <v>0</v>
      </c>
      <c r="CO38" s="31">
        <f t="shared" si="8"/>
        <v>0</v>
      </c>
      <c r="CP38" s="32">
        <f t="shared" si="52"/>
        <v>0</v>
      </c>
    </row>
    <row r="39" spans="2:94" s="5" customFormat="1" ht="17.25" customHeight="1" x14ac:dyDescent="0.25">
      <c r="B39" s="68" t="s">
        <v>55</v>
      </c>
      <c r="C39" s="69"/>
      <c r="D39" s="29">
        <f>+D125</f>
        <v>53941650</v>
      </c>
      <c r="E39" s="29">
        <f>+E125</f>
        <v>0</v>
      </c>
      <c r="F39" s="30">
        <f t="shared" si="10"/>
        <v>0</v>
      </c>
      <c r="G39" s="29">
        <f>+G125</f>
        <v>0</v>
      </c>
      <c r="H39" s="30">
        <f t="shared" si="11"/>
        <v>0</v>
      </c>
      <c r="I39" s="29">
        <f>+I125</f>
        <v>0</v>
      </c>
      <c r="J39" s="29">
        <f>+J125</f>
        <v>0</v>
      </c>
      <c r="K39" s="30">
        <v>0</v>
      </c>
      <c r="L39" s="29">
        <f>+L125</f>
        <v>0</v>
      </c>
      <c r="M39" s="30">
        <v>0</v>
      </c>
      <c r="N39" s="29">
        <f>+N125</f>
        <v>0</v>
      </c>
      <c r="O39" s="29">
        <f>+O125</f>
        <v>0</v>
      </c>
      <c r="P39" s="30">
        <v>0</v>
      </c>
      <c r="Q39" s="29">
        <f>+Q125</f>
        <v>0</v>
      </c>
      <c r="R39" s="30">
        <v>0</v>
      </c>
      <c r="S39" s="29">
        <f>+S125</f>
        <v>0</v>
      </c>
      <c r="T39" s="29">
        <f>+T125</f>
        <v>0</v>
      </c>
      <c r="U39" s="30">
        <v>0</v>
      </c>
      <c r="V39" s="29">
        <f>+V125</f>
        <v>0</v>
      </c>
      <c r="W39" s="30">
        <v>0</v>
      </c>
      <c r="X39" s="29">
        <f>+X125</f>
        <v>0</v>
      </c>
      <c r="Y39" s="29">
        <f>+Y125</f>
        <v>0</v>
      </c>
      <c r="Z39" s="30">
        <v>0</v>
      </c>
      <c r="AA39" s="29">
        <f>+AA125</f>
        <v>0</v>
      </c>
      <c r="AB39" s="30">
        <v>0</v>
      </c>
      <c r="AC39" s="29">
        <f>+AC125</f>
        <v>0</v>
      </c>
      <c r="AD39" s="29">
        <f>+AD125</f>
        <v>0</v>
      </c>
      <c r="AE39" s="30">
        <v>0</v>
      </c>
      <c r="AF39" s="29">
        <f>+AF125</f>
        <v>0</v>
      </c>
      <c r="AG39" s="30">
        <v>0</v>
      </c>
      <c r="AH39" s="29">
        <f>+AH125</f>
        <v>0</v>
      </c>
      <c r="AI39" s="29">
        <f>+AI125</f>
        <v>0</v>
      </c>
      <c r="AJ39" s="30">
        <v>0</v>
      </c>
      <c r="AK39" s="29">
        <f>+AK125</f>
        <v>0</v>
      </c>
      <c r="AL39" s="30">
        <v>0</v>
      </c>
      <c r="AM39" s="29">
        <f>+AM125</f>
        <v>0</v>
      </c>
      <c r="AN39" s="29">
        <f>+AN125</f>
        <v>0</v>
      </c>
      <c r="AO39" s="30">
        <v>0</v>
      </c>
      <c r="AP39" s="29">
        <f>+AP125</f>
        <v>0</v>
      </c>
      <c r="AQ39" s="30">
        <v>0</v>
      </c>
      <c r="AR39" s="29">
        <f>+AR125</f>
        <v>0</v>
      </c>
      <c r="AS39" s="29">
        <f>+AS125</f>
        <v>0</v>
      </c>
      <c r="AT39" s="30">
        <v>0</v>
      </c>
      <c r="AU39" s="29">
        <f>+AU125</f>
        <v>0</v>
      </c>
      <c r="AV39" s="30">
        <v>0</v>
      </c>
      <c r="AW39" s="29">
        <f>+AW125</f>
        <v>0</v>
      </c>
      <c r="AX39" s="29">
        <f>+AX125</f>
        <v>0</v>
      </c>
      <c r="AY39" s="30">
        <v>0</v>
      </c>
      <c r="AZ39" s="29">
        <f>+AZ125</f>
        <v>0</v>
      </c>
      <c r="BA39" s="30">
        <v>0</v>
      </c>
      <c r="BB39" s="29">
        <f>+BB125</f>
        <v>0</v>
      </c>
      <c r="BC39" s="29">
        <f>+BC125</f>
        <v>0</v>
      </c>
      <c r="BD39" s="30">
        <v>0</v>
      </c>
      <c r="BE39" s="29">
        <f>+BE125</f>
        <v>0</v>
      </c>
      <c r="BF39" s="30">
        <v>0</v>
      </c>
      <c r="BG39" s="29">
        <f>+BG125</f>
        <v>0</v>
      </c>
      <c r="BH39" s="29">
        <f>+BH125</f>
        <v>0</v>
      </c>
      <c r="BI39" s="30">
        <v>0</v>
      </c>
      <c r="BJ39" s="29">
        <f>+BJ125</f>
        <v>0</v>
      </c>
      <c r="BK39" s="30">
        <v>0</v>
      </c>
      <c r="BL39" s="29">
        <f>+BL125</f>
        <v>0</v>
      </c>
      <c r="BM39" s="29">
        <f>+BM125</f>
        <v>0</v>
      </c>
      <c r="BN39" s="30">
        <v>0</v>
      </c>
      <c r="BO39" s="29">
        <f>+BO125</f>
        <v>0</v>
      </c>
      <c r="BP39" s="30">
        <v>0</v>
      </c>
      <c r="BQ39" s="29">
        <f>+BQ125</f>
        <v>0</v>
      </c>
      <c r="BR39" s="29">
        <f>+BR125</f>
        <v>0</v>
      </c>
      <c r="BS39" s="30">
        <v>0</v>
      </c>
      <c r="BT39" s="29">
        <f>+BT125</f>
        <v>0</v>
      </c>
      <c r="BU39" s="30">
        <v>0</v>
      </c>
      <c r="BV39" s="29">
        <f>+BV125</f>
        <v>0</v>
      </c>
      <c r="BW39" s="29">
        <f>+BW125</f>
        <v>0</v>
      </c>
      <c r="BX39" s="30">
        <v>0</v>
      </c>
      <c r="BY39" s="29">
        <f>+BY125</f>
        <v>0</v>
      </c>
      <c r="BZ39" s="30">
        <v>0</v>
      </c>
      <c r="CA39" s="29">
        <f>+CA125</f>
        <v>0</v>
      </c>
      <c r="CB39" s="29">
        <f>+CB125</f>
        <v>0</v>
      </c>
      <c r="CC39" s="30">
        <v>0</v>
      </c>
      <c r="CD39" s="29">
        <f>+CD125</f>
        <v>0</v>
      </c>
      <c r="CE39" s="30">
        <v>0</v>
      </c>
      <c r="CF39" s="29">
        <f>+CF125</f>
        <v>0</v>
      </c>
      <c r="CG39" s="29">
        <f>+CG125</f>
        <v>0</v>
      </c>
      <c r="CH39" s="30">
        <v>0</v>
      </c>
      <c r="CI39" s="29">
        <f>+CI125</f>
        <v>0</v>
      </c>
      <c r="CJ39" s="30">
        <v>0</v>
      </c>
      <c r="CK39" s="29">
        <f t="shared" si="6"/>
        <v>53941650</v>
      </c>
      <c r="CL39" s="30">
        <f t="shared" si="50"/>
        <v>1.3692070814341647E-4</v>
      </c>
      <c r="CM39" s="29">
        <f t="shared" si="7"/>
        <v>0</v>
      </c>
      <c r="CN39" s="30">
        <f t="shared" si="51"/>
        <v>0</v>
      </c>
      <c r="CO39" s="29">
        <f t="shared" si="8"/>
        <v>0</v>
      </c>
      <c r="CP39" s="30">
        <f t="shared" si="52"/>
        <v>0</v>
      </c>
    </row>
    <row r="40" spans="2:94" s="5" customFormat="1" x14ac:dyDescent="0.25">
      <c r="B40" s="72" t="s">
        <v>56</v>
      </c>
      <c r="C40" s="72"/>
      <c r="D40" s="33">
        <f>+D41+D45+D48</f>
        <v>199228760198</v>
      </c>
      <c r="E40" s="33">
        <f t="shared" ref="E40:BO40" si="97">+E41+E45+E48</f>
        <v>85322862266.270004</v>
      </c>
      <c r="F40" s="34">
        <f t="shared" si="10"/>
        <v>0.42826578944462323</v>
      </c>
      <c r="G40" s="33">
        <f t="shared" si="97"/>
        <v>36842368199.020004</v>
      </c>
      <c r="H40" s="34">
        <f t="shared" si="11"/>
        <v>0.18492494839803683</v>
      </c>
      <c r="I40" s="33">
        <f t="shared" si="97"/>
        <v>4031361133</v>
      </c>
      <c r="J40" s="33">
        <f t="shared" si="97"/>
        <v>3247992658.9200001</v>
      </c>
      <c r="K40" s="34">
        <f t="shared" si="12"/>
        <v>0.80568139438873732</v>
      </c>
      <c r="L40" s="33">
        <f t="shared" si="97"/>
        <v>2133376476.9200001</v>
      </c>
      <c r="M40" s="34">
        <f t="shared" si="13"/>
        <v>0.52919507990900705</v>
      </c>
      <c r="N40" s="33">
        <f t="shared" si="97"/>
        <v>6166825423</v>
      </c>
      <c r="O40" s="33">
        <f t="shared" si="97"/>
        <v>5454957099.1199999</v>
      </c>
      <c r="P40" s="34">
        <f t="shared" si="14"/>
        <v>0.88456486521817335</v>
      </c>
      <c r="Q40" s="33">
        <f t="shared" si="97"/>
        <v>3393568567.9200001</v>
      </c>
      <c r="R40" s="34">
        <f t="shared" si="15"/>
        <v>0.55029424949557226</v>
      </c>
      <c r="S40" s="33">
        <f t="shared" si="97"/>
        <v>5993859091.7399998</v>
      </c>
      <c r="T40" s="33">
        <f t="shared" si="97"/>
        <v>5080830090.5699997</v>
      </c>
      <c r="U40" s="34">
        <f t="shared" si="16"/>
        <v>0.84767259503510439</v>
      </c>
      <c r="V40" s="33">
        <f t="shared" si="97"/>
        <v>3388615826</v>
      </c>
      <c r="W40" s="34">
        <f t="shared" si="17"/>
        <v>0.56534792929479671</v>
      </c>
      <c r="X40" s="33">
        <f t="shared" si="97"/>
        <v>4445171909</v>
      </c>
      <c r="Y40" s="33">
        <f t="shared" si="97"/>
        <v>4019468124.6999998</v>
      </c>
      <c r="Z40" s="34">
        <f t="shared" si="18"/>
        <v>0.90423232374026052</v>
      </c>
      <c r="AA40" s="33">
        <f t="shared" si="97"/>
        <v>2668060084.6999998</v>
      </c>
      <c r="AB40" s="34">
        <f t="shared" si="19"/>
        <v>0.60021527610620917</v>
      </c>
      <c r="AC40" s="33">
        <f t="shared" si="97"/>
        <v>3013793304</v>
      </c>
      <c r="AD40" s="33">
        <f t="shared" si="97"/>
        <v>2537906260.6100001</v>
      </c>
      <c r="AE40" s="34">
        <f t="shared" si="20"/>
        <v>0.84209698695713875</v>
      </c>
      <c r="AF40" s="33">
        <f t="shared" si="97"/>
        <v>1686654399.6099999</v>
      </c>
      <c r="AG40" s="34">
        <f t="shared" si="21"/>
        <v>0.55964501526080768</v>
      </c>
      <c r="AH40" s="33">
        <f t="shared" si="97"/>
        <v>3696369634</v>
      </c>
      <c r="AI40" s="33">
        <f t="shared" si="97"/>
        <v>2895190590</v>
      </c>
      <c r="AJ40" s="34">
        <f t="shared" si="22"/>
        <v>0.78325245488692918</v>
      </c>
      <c r="AK40" s="33">
        <f t="shared" si="97"/>
        <v>1810129638.1800001</v>
      </c>
      <c r="AL40" s="34">
        <f t="shared" si="23"/>
        <v>0.48970471500740614</v>
      </c>
      <c r="AM40" s="33">
        <f t="shared" si="97"/>
        <v>1899905573</v>
      </c>
      <c r="AN40" s="33">
        <f t="shared" si="97"/>
        <v>1620402305</v>
      </c>
      <c r="AO40" s="34">
        <f t="shared" si="24"/>
        <v>0.85288570549395404</v>
      </c>
      <c r="AP40" s="33">
        <f t="shared" si="97"/>
        <v>1031816953</v>
      </c>
      <c r="AQ40" s="34">
        <f t="shared" si="25"/>
        <v>0.54308854485369729</v>
      </c>
      <c r="AR40" s="33">
        <f t="shared" si="97"/>
        <v>4202894868</v>
      </c>
      <c r="AS40" s="33">
        <f t="shared" si="97"/>
        <v>3689817509</v>
      </c>
      <c r="AT40" s="34">
        <f t="shared" si="26"/>
        <v>0.87792286623525406</v>
      </c>
      <c r="AU40" s="33">
        <f t="shared" si="97"/>
        <v>2338499462</v>
      </c>
      <c r="AV40" s="34">
        <f t="shared" si="27"/>
        <v>0.55640208366972643</v>
      </c>
      <c r="AW40" s="33">
        <f t="shared" si="97"/>
        <v>5273564497</v>
      </c>
      <c r="AX40" s="33">
        <f t="shared" si="97"/>
        <v>4925259179.8299999</v>
      </c>
      <c r="AY40" s="34">
        <f t="shared" si="28"/>
        <v>0.9339525822869631</v>
      </c>
      <c r="AZ40" s="33">
        <f t="shared" si="97"/>
        <v>3033338544.6399999</v>
      </c>
      <c r="BA40" s="34">
        <f t="shared" si="29"/>
        <v>0.57519701264023426</v>
      </c>
      <c r="BB40" s="33">
        <f t="shared" si="97"/>
        <v>5713519394</v>
      </c>
      <c r="BC40" s="33">
        <f t="shared" si="97"/>
        <v>4935375399</v>
      </c>
      <c r="BD40" s="34">
        <f t="shared" si="30"/>
        <v>0.86380653650757522</v>
      </c>
      <c r="BE40" s="33">
        <f t="shared" si="97"/>
        <v>3055858377.0500002</v>
      </c>
      <c r="BF40" s="34">
        <f t="shared" si="31"/>
        <v>0.53484694219452233</v>
      </c>
      <c r="BG40" s="33">
        <f t="shared" si="97"/>
        <v>5314140964</v>
      </c>
      <c r="BH40" s="33">
        <f t="shared" si="97"/>
        <v>4565413371</v>
      </c>
      <c r="BI40" s="34">
        <f t="shared" si="32"/>
        <v>0.85910656151724918</v>
      </c>
      <c r="BJ40" s="33">
        <f t="shared" si="97"/>
        <v>2956260431</v>
      </c>
      <c r="BK40" s="34">
        <f t="shared" si="33"/>
        <v>0.55630071746813381</v>
      </c>
      <c r="BL40" s="33">
        <f t="shared" si="97"/>
        <v>5554689761</v>
      </c>
      <c r="BM40" s="33">
        <f t="shared" si="97"/>
        <v>4798178893.0100002</v>
      </c>
      <c r="BN40" s="34">
        <f t="shared" si="34"/>
        <v>0.86380681900517042</v>
      </c>
      <c r="BO40" s="33">
        <f t="shared" si="97"/>
        <v>2985579979.21</v>
      </c>
      <c r="BP40" s="34">
        <f t="shared" si="35"/>
        <v>0.5374881600358743</v>
      </c>
      <c r="BQ40" s="33">
        <f t="shared" ref="BQ40:BT40" si="98">+BQ41+BQ45+BQ48</f>
        <v>4535559979</v>
      </c>
      <c r="BR40" s="33">
        <f t="shared" si="98"/>
        <v>3795128669</v>
      </c>
      <c r="BS40" s="34">
        <f t="shared" si="37"/>
        <v>0.83674974789700607</v>
      </c>
      <c r="BT40" s="33">
        <f t="shared" si="98"/>
        <v>2487946429</v>
      </c>
      <c r="BU40" s="34">
        <f t="shared" si="38"/>
        <v>0.54854228375754877</v>
      </c>
      <c r="BV40" s="33">
        <f>+BV41+BV45+BV48</f>
        <v>3670820107</v>
      </c>
      <c r="BW40" s="33">
        <f t="shared" ref="BW40" si="99">+BW41+BW45+BW48</f>
        <v>2824916490.9200001</v>
      </c>
      <c r="BX40" s="34">
        <f t="shared" si="40"/>
        <v>0.7695600461414821</v>
      </c>
      <c r="BY40" s="33">
        <f t="shared" ref="BY40" si="100">+BY41+BY45+BY48</f>
        <v>1692007047.8500001</v>
      </c>
      <c r="BZ40" s="34">
        <f t="shared" si="42"/>
        <v>0.46093434124528732</v>
      </c>
      <c r="CA40" s="33">
        <f t="shared" ref="CA40:CB40" si="101">+CA41+CA45+CA48</f>
        <v>4584284202</v>
      </c>
      <c r="CB40" s="33">
        <f t="shared" si="101"/>
        <v>4103160947</v>
      </c>
      <c r="CC40" s="34">
        <f t="shared" si="44"/>
        <v>0.89504942673709043</v>
      </c>
      <c r="CD40" s="33">
        <f t="shared" ref="CD40" si="102">+CD41+CD45+CD48</f>
        <v>2597066996</v>
      </c>
      <c r="CE40" s="34">
        <f t="shared" si="46"/>
        <v>0.56651526859241608</v>
      </c>
      <c r="CF40" s="33">
        <f t="shared" ref="CF40:CG40" si="103">+CF41+CF45+CF48</f>
        <v>5215001471.8800001</v>
      </c>
      <c r="CG40" s="33">
        <f t="shared" si="103"/>
        <v>4095341597.6700001</v>
      </c>
      <c r="CH40" s="34">
        <f t="shared" si="48"/>
        <v>0.78530018059489359</v>
      </c>
      <c r="CI40" s="33">
        <f>+CI41+CI45+CI48</f>
        <v>2765875635.7199998</v>
      </c>
      <c r="CJ40" s="34">
        <f t="shared" si="49"/>
        <v>0.53036909972777169</v>
      </c>
      <c r="CK40" s="33">
        <f t="shared" si="6"/>
        <v>272540521509.62</v>
      </c>
      <c r="CL40" s="34">
        <f t="shared" si="50"/>
        <v>0.69179272793607904</v>
      </c>
      <c r="CM40" s="33">
        <f t="shared" si="7"/>
        <v>147912201451.62003</v>
      </c>
      <c r="CN40" s="34">
        <f t="shared" si="51"/>
        <v>0.54271636611071461</v>
      </c>
      <c r="CO40" s="33">
        <f t="shared" si="8"/>
        <v>76867023047.820007</v>
      </c>
      <c r="CP40" s="34">
        <f t="shared" si="52"/>
        <v>0.28203887855665821</v>
      </c>
    </row>
    <row r="41" spans="2:94" s="5" customFormat="1" x14ac:dyDescent="0.25">
      <c r="B41" s="67" t="s">
        <v>57</v>
      </c>
      <c r="C41" s="67"/>
      <c r="D41" s="35">
        <f>+D42+D43+D44</f>
        <v>34035179094</v>
      </c>
      <c r="E41" s="35">
        <f t="shared" ref="E41:BO41" si="104">+E42+E43+E44</f>
        <v>22226790389.880001</v>
      </c>
      <c r="F41" s="36">
        <f t="shared" si="10"/>
        <v>0.65305342829232593</v>
      </c>
      <c r="G41" s="35">
        <f t="shared" si="104"/>
        <v>12703912584.460001</v>
      </c>
      <c r="H41" s="36">
        <f t="shared" si="11"/>
        <v>0.37325828518115689</v>
      </c>
      <c r="I41" s="35">
        <f t="shared" si="104"/>
        <v>2026608576</v>
      </c>
      <c r="J41" s="35">
        <f t="shared" si="104"/>
        <v>1670913243</v>
      </c>
      <c r="K41" s="36">
        <f t="shared" si="12"/>
        <v>0.82448740362973771</v>
      </c>
      <c r="L41" s="35">
        <f t="shared" si="104"/>
        <v>1343290733</v>
      </c>
      <c r="M41" s="36">
        <f t="shared" si="13"/>
        <v>0.66282692617994721</v>
      </c>
      <c r="N41" s="35">
        <f t="shared" si="104"/>
        <v>2978487649</v>
      </c>
      <c r="O41" s="35">
        <f t="shared" si="104"/>
        <v>2767141782.1199999</v>
      </c>
      <c r="P41" s="36">
        <f t="shared" si="14"/>
        <v>0.92904255723505935</v>
      </c>
      <c r="Q41" s="35">
        <f t="shared" si="104"/>
        <v>1918354590.9200001</v>
      </c>
      <c r="R41" s="36">
        <f t="shared" si="15"/>
        <v>0.64407001706522771</v>
      </c>
      <c r="S41" s="35">
        <f t="shared" si="104"/>
        <v>3029883272.7399998</v>
      </c>
      <c r="T41" s="35">
        <f t="shared" si="104"/>
        <v>2711750360.5699997</v>
      </c>
      <c r="U41" s="36">
        <f t="shared" si="16"/>
        <v>0.89500159460522566</v>
      </c>
      <c r="V41" s="35">
        <f t="shared" si="104"/>
        <v>2116315931</v>
      </c>
      <c r="W41" s="36">
        <f t="shared" si="17"/>
        <v>0.69848101081668479</v>
      </c>
      <c r="X41" s="35">
        <f t="shared" si="104"/>
        <v>2494524434</v>
      </c>
      <c r="Y41" s="35">
        <f t="shared" si="104"/>
        <v>2363582282</v>
      </c>
      <c r="Z41" s="36">
        <f t="shared" si="18"/>
        <v>0.94750817020860656</v>
      </c>
      <c r="AA41" s="35">
        <f t="shared" si="104"/>
        <v>1752272547</v>
      </c>
      <c r="AB41" s="36">
        <f t="shared" si="19"/>
        <v>0.70244753794221604</v>
      </c>
      <c r="AC41" s="35">
        <f t="shared" si="104"/>
        <v>1861281601</v>
      </c>
      <c r="AD41" s="35">
        <f t="shared" si="104"/>
        <v>1762636926</v>
      </c>
      <c r="AE41" s="36">
        <f t="shared" si="20"/>
        <v>0.94700174602972398</v>
      </c>
      <c r="AF41" s="35">
        <f t="shared" si="104"/>
        <v>1281099714</v>
      </c>
      <c r="AG41" s="36">
        <f t="shared" si="21"/>
        <v>0.68828903337985559</v>
      </c>
      <c r="AH41" s="35">
        <f t="shared" si="104"/>
        <v>2343891657</v>
      </c>
      <c r="AI41" s="35">
        <f t="shared" si="104"/>
        <v>1797519229</v>
      </c>
      <c r="AJ41" s="36">
        <f t="shared" si="22"/>
        <v>0.76689518631619924</v>
      </c>
      <c r="AK41" s="35">
        <f t="shared" si="104"/>
        <v>1227330025.1800001</v>
      </c>
      <c r="AL41" s="36">
        <f t="shared" si="23"/>
        <v>0.52362916242932811</v>
      </c>
      <c r="AM41" s="35">
        <f t="shared" si="104"/>
        <v>561782885</v>
      </c>
      <c r="AN41" s="35">
        <f t="shared" si="104"/>
        <v>504694954</v>
      </c>
      <c r="AO41" s="36">
        <f t="shared" si="24"/>
        <v>0.89838079349818567</v>
      </c>
      <c r="AP41" s="35">
        <f t="shared" si="104"/>
        <v>328585749</v>
      </c>
      <c r="AQ41" s="36">
        <f t="shared" si="25"/>
        <v>0.58489811237307454</v>
      </c>
      <c r="AR41" s="35">
        <f t="shared" si="104"/>
        <v>2649807876</v>
      </c>
      <c r="AS41" s="35">
        <f t="shared" si="104"/>
        <v>2425378559</v>
      </c>
      <c r="AT41" s="36">
        <f t="shared" si="26"/>
        <v>0.91530355123753881</v>
      </c>
      <c r="AU41" s="35">
        <f t="shared" si="104"/>
        <v>1673820304</v>
      </c>
      <c r="AV41" s="36">
        <f t="shared" si="27"/>
        <v>0.63167609967508453</v>
      </c>
      <c r="AW41" s="35">
        <f t="shared" si="104"/>
        <v>2905213652</v>
      </c>
      <c r="AX41" s="35">
        <f t="shared" si="104"/>
        <v>2765020092.8299999</v>
      </c>
      <c r="AY41" s="36">
        <f t="shared" si="28"/>
        <v>0.95174414829233356</v>
      </c>
      <c r="AZ41" s="35">
        <f t="shared" si="104"/>
        <v>1854240577</v>
      </c>
      <c r="BA41" s="36">
        <f t="shared" si="29"/>
        <v>0.6382458569694206</v>
      </c>
      <c r="BB41" s="35">
        <f t="shared" si="104"/>
        <v>3136813838</v>
      </c>
      <c r="BC41" s="35">
        <f t="shared" si="104"/>
        <v>2582019691</v>
      </c>
      <c r="BD41" s="36">
        <f t="shared" si="30"/>
        <v>0.82313450027569024</v>
      </c>
      <c r="BE41" s="35">
        <f t="shared" si="104"/>
        <v>1753460710.05</v>
      </c>
      <c r="BF41" s="36">
        <f t="shared" si="31"/>
        <v>0.55899418983945448</v>
      </c>
      <c r="BG41" s="35">
        <f t="shared" si="104"/>
        <v>3733564295</v>
      </c>
      <c r="BH41" s="35">
        <f t="shared" si="104"/>
        <v>3176891465</v>
      </c>
      <c r="BI41" s="36">
        <f t="shared" si="32"/>
        <v>0.85090043025494488</v>
      </c>
      <c r="BJ41" s="35">
        <f t="shared" si="104"/>
        <v>2183184695</v>
      </c>
      <c r="BK41" s="36">
        <f t="shared" si="33"/>
        <v>0.58474543961214953</v>
      </c>
      <c r="BL41" s="35">
        <f t="shared" si="104"/>
        <v>3609588022</v>
      </c>
      <c r="BM41" s="35">
        <f t="shared" si="104"/>
        <v>3171827504.1199999</v>
      </c>
      <c r="BN41" s="36">
        <f t="shared" si="34"/>
        <v>0.87872285833953823</v>
      </c>
      <c r="BO41" s="35">
        <f t="shared" si="104"/>
        <v>2147113723.3199999</v>
      </c>
      <c r="BP41" s="36">
        <f t="shared" si="35"/>
        <v>0.59483622791121948</v>
      </c>
      <c r="BQ41" s="35">
        <f t="shared" ref="BQ41:BT41" si="105">+BQ42+BQ43+BQ44</f>
        <v>2949627856</v>
      </c>
      <c r="BR41" s="35">
        <f t="shared" si="105"/>
        <v>2605902094</v>
      </c>
      <c r="BS41" s="36">
        <f t="shared" si="37"/>
        <v>0.88346809198292298</v>
      </c>
      <c r="BT41" s="35">
        <f t="shared" si="105"/>
        <v>1788365927</v>
      </c>
      <c r="BU41" s="36">
        <f t="shared" si="38"/>
        <v>0.60630222329986028</v>
      </c>
      <c r="BV41" s="35">
        <f>+BV42+BV43+BV44</f>
        <v>2309316232</v>
      </c>
      <c r="BW41" s="35">
        <f t="shared" ref="BW41" si="106">+BW42+BW43+BW44</f>
        <v>1770308915.49</v>
      </c>
      <c r="BX41" s="36">
        <f t="shared" si="40"/>
        <v>0.76659441048349242</v>
      </c>
      <c r="BY41" s="35">
        <f t="shared" ref="BY41" si="107">+BY42+BY43+BY44</f>
        <v>1220168957.21</v>
      </c>
      <c r="BZ41" s="36">
        <f t="shared" si="42"/>
        <v>0.52836806856602048</v>
      </c>
      <c r="CA41" s="35">
        <f t="shared" ref="CA41:CB41" si="108">+CA42+CA43+CA44</f>
        <v>3060494818</v>
      </c>
      <c r="CB41" s="35">
        <f t="shared" si="108"/>
        <v>2861445300</v>
      </c>
      <c r="CC41" s="36">
        <f t="shared" si="44"/>
        <v>0.93496165494896122</v>
      </c>
      <c r="CD41" s="35">
        <f t="shared" ref="CD41" si="109">+CD42+CD43+CD44</f>
        <v>1924081086</v>
      </c>
      <c r="CE41" s="36">
        <f t="shared" si="46"/>
        <v>0.62868300729793947</v>
      </c>
      <c r="CF41" s="35">
        <f t="shared" ref="CF41:CG41" si="110">+CF42+CF43+CF44</f>
        <v>3448806482.8800001</v>
      </c>
      <c r="CG41" s="35">
        <f t="shared" si="110"/>
        <v>2870296262.6700001</v>
      </c>
      <c r="CH41" s="36">
        <f t="shared" si="48"/>
        <v>0.83225784830730698</v>
      </c>
      <c r="CI41" s="35">
        <f>+CI42+CI43+CI44</f>
        <v>2016365108</v>
      </c>
      <c r="CJ41" s="36">
        <f t="shared" si="49"/>
        <v>0.58465591444730491</v>
      </c>
      <c r="CK41" s="35">
        <f t="shared" si="6"/>
        <v>77134872240.619995</v>
      </c>
      <c r="CL41" s="36">
        <f t="shared" si="50"/>
        <v>0.19579232985527226</v>
      </c>
      <c r="CM41" s="35">
        <f t="shared" si="7"/>
        <v>60034119050.68</v>
      </c>
      <c r="CN41" s="36">
        <f t="shared" si="51"/>
        <v>0.77830062210261153</v>
      </c>
      <c r="CO41" s="35">
        <f t="shared" si="8"/>
        <v>39231962962.139999</v>
      </c>
      <c r="CP41" s="36">
        <f t="shared" si="52"/>
        <v>0.50861512857319613</v>
      </c>
    </row>
    <row r="42" spans="2:94" s="5" customFormat="1" ht="30" customHeight="1" x14ac:dyDescent="0.25">
      <c r="B42" s="68" t="s">
        <v>58</v>
      </c>
      <c r="C42" s="69"/>
      <c r="D42" s="29">
        <f>D126+D127</f>
        <v>23317125433</v>
      </c>
      <c r="E42" s="29">
        <f>E126+E127</f>
        <v>14735785428</v>
      </c>
      <c r="F42" s="30">
        <f t="shared" si="10"/>
        <v>0.6319726447559828</v>
      </c>
      <c r="G42" s="29">
        <f>G126+G127</f>
        <v>10357264375.65</v>
      </c>
      <c r="H42" s="30">
        <f t="shared" si="11"/>
        <v>0.4441913050307516</v>
      </c>
      <c r="I42" s="29">
        <f>I126+I127</f>
        <v>2026608576</v>
      </c>
      <c r="J42" s="29">
        <f>J126+J127</f>
        <v>1670913243</v>
      </c>
      <c r="K42" s="30">
        <f t="shared" si="12"/>
        <v>0.82448740362973771</v>
      </c>
      <c r="L42" s="29">
        <f>L126+L127</f>
        <v>1343290733</v>
      </c>
      <c r="M42" s="30">
        <f t="shared" si="13"/>
        <v>0.66282692617994721</v>
      </c>
      <c r="N42" s="29">
        <f>N126+N127</f>
        <v>2978487649</v>
      </c>
      <c r="O42" s="29">
        <f>O126+O127</f>
        <v>2767141782.1199999</v>
      </c>
      <c r="P42" s="30">
        <f t="shared" si="14"/>
        <v>0.92904255723505935</v>
      </c>
      <c r="Q42" s="29">
        <f>Q126+Q127</f>
        <v>1918354590.9200001</v>
      </c>
      <c r="R42" s="30">
        <f t="shared" si="15"/>
        <v>0.64407001706522771</v>
      </c>
      <c r="S42" s="29">
        <f>S126+S127</f>
        <v>3029883272.7399998</v>
      </c>
      <c r="T42" s="29">
        <f>T126+T127</f>
        <v>2711750360.5699997</v>
      </c>
      <c r="U42" s="30">
        <f t="shared" si="16"/>
        <v>0.89500159460522566</v>
      </c>
      <c r="V42" s="29">
        <f>V126+V127</f>
        <v>2116315931</v>
      </c>
      <c r="W42" s="30">
        <f t="shared" si="17"/>
        <v>0.69848101081668479</v>
      </c>
      <c r="X42" s="29">
        <f>X126+X127</f>
        <v>2494524434</v>
      </c>
      <c r="Y42" s="29">
        <f>Y126+Y127</f>
        <v>2363582282</v>
      </c>
      <c r="Z42" s="30">
        <f t="shared" si="18"/>
        <v>0.94750817020860656</v>
      </c>
      <c r="AA42" s="29">
        <f>AA126+AA127</f>
        <v>1752272547</v>
      </c>
      <c r="AB42" s="30">
        <f t="shared" si="19"/>
        <v>0.70244753794221604</v>
      </c>
      <c r="AC42" s="29">
        <f>AC126+AC127</f>
        <v>1861281601</v>
      </c>
      <c r="AD42" s="29">
        <f>AD126+AD127</f>
        <v>1762636926</v>
      </c>
      <c r="AE42" s="30">
        <f t="shared" si="20"/>
        <v>0.94700174602972398</v>
      </c>
      <c r="AF42" s="29">
        <f>AF126+AF127</f>
        <v>1281099714</v>
      </c>
      <c r="AG42" s="30">
        <f t="shared" si="21"/>
        <v>0.68828903337985559</v>
      </c>
      <c r="AH42" s="29">
        <f>AH126+AH127</f>
        <v>2343891657</v>
      </c>
      <c r="AI42" s="29">
        <f>AI126+AI127</f>
        <v>1797519229</v>
      </c>
      <c r="AJ42" s="30">
        <f t="shared" si="22"/>
        <v>0.76689518631619924</v>
      </c>
      <c r="AK42" s="29">
        <f>AK126+AK127</f>
        <v>1227330025.1800001</v>
      </c>
      <c r="AL42" s="30">
        <f t="shared" si="23"/>
        <v>0.52362916242932811</v>
      </c>
      <c r="AM42" s="29">
        <f>AM126+AM127</f>
        <v>561782885</v>
      </c>
      <c r="AN42" s="29">
        <f>AN126+AN127</f>
        <v>504694954</v>
      </c>
      <c r="AO42" s="30">
        <f t="shared" si="24"/>
        <v>0.89838079349818567</v>
      </c>
      <c r="AP42" s="29">
        <f>AP126+AP127</f>
        <v>328585749</v>
      </c>
      <c r="AQ42" s="30">
        <f t="shared" si="25"/>
        <v>0.58489811237307454</v>
      </c>
      <c r="AR42" s="29">
        <f>AR126+AR127</f>
        <v>2649807876</v>
      </c>
      <c r="AS42" s="29">
        <f>AS126+AS127</f>
        <v>2425378559</v>
      </c>
      <c r="AT42" s="30">
        <f t="shared" si="26"/>
        <v>0.91530355123753881</v>
      </c>
      <c r="AU42" s="29">
        <f>AU126+AU127</f>
        <v>1673820304</v>
      </c>
      <c r="AV42" s="30">
        <f t="shared" si="27"/>
        <v>0.63167609967508453</v>
      </c>
      <c r="AW42" s="29">
        <f>AW126+AW127</f>
        <v>2905213652</v>
      </c>
      <c r="AX42" s="29">
        <f>AX126+AX127</f>
        <v>2765020092.8299999</v>
      </c>
      <c r="AY42" s="30">
        <f t="shared" si="28"/>
        <v>0.95174414829233356</v>
      </c>
      <c r="AZ42" s="29">
        <f>AZ126+AZ127</f>
        <v>1854240577</v>
      </c>
      <c r="BA42" s="30">
        <f t="shared" si="29"/>
        <v>0.6382458569694206</v>
      </c>
      <c r="BB42" s="29">
        <f>BB126+BB127</f>
        <v>3136813838</v>
      </c>
      <c r="BC42" s="29">
        <f>BC126+BC127</f>
        <v>2582019691</v>
      </c>
      <c r="BD42" s="30">
        <f t="shared" si="30"/>
        <v>0.82313450027569024</v>
      </c>
      <c r="BE42" s="29">
        <f>BE126+BE127</f>
        <v>1753460710.05</v>
      </c>
      <c r="BF42" s="30">
        <f t="shared" si="31"/>
        <v>0.55899418983945448</v>
      </c>
      <c r="BG42" s="29">
        <f>BG126+BG127</f>
        <v>3733564295</v>
      </c>
      <c r="BH42" s="29">
        <f>BH126+BH127</f>
        <v>3176891465</v>
      </c>
      <c r="BI42" s="30">
        <f t="shared" si="32"/>
        <v>0.85090043025494488</v>
      </c>
      <c r="BJ42" s="29">
        <f>BJ126+BJ127</f>
        <v>2183184695</v>
      </c>
      <c r="BK42" s="30">
        <f t="shared" si="33"/>
        <v>0.58474543961214953</v>
      </c>
      <c r="BL42" s="29">
        <f>BL126+BL127</f>
        <v>3609588022</v>
      </c>
      <c r="BM42" s="29">
        <f>BM126+BM127</f>
        <v>3171827504.1199999</v>
      </c>
      <c r="BN42" s="30">
        <f t="shared" si="34"/>
        <v>0.87872285833953823</v>
      </c>
      <c r="BO42" s="29">
        <f>BO126+BO127</f>
        <v>2147113723.3199999</v>
      </c>
      <c r="BP42" s="30">
        <f t="shared" si="35"/>
        <v>0.59483622791121948</v>
      </c>
      <c r="BQ42" s="29">
        <f>BQ126+BQ127</f>
        <v>2949627856</v>
      </c>
      <c r="BR42" s="29">
        <f>BR126+BR127</f>
        <v>2605902094</v>
      </c>
      <c r="BS42" s="30">
        <f t="shared" si="37"/>
        <v>0.88346809198292298</v>
      </c>
      <c r="BT42" s="29">
        <f>BT126+BT127</f>
        <v>1788365927</v>
      </c>
      <c r="BU42" s="30">
        <f t="shared" si="38"/>
        <v>0.60630222329986028</v>
      </c>
      <c r="BV42" s="29">
        <f>BV126+BV127</f>
        <v>2309316232</v>
      </c>
      <c r="BW42" s="29">
        <f>BW126+BW127</f>
        <v>1770308915.49</v>
      </c>
      <c r="BX42" s="30">
        <f t="shared" si="40"/>
        <v>0.76659441048349242</v>
      </c>
      <c r="BY42" s="29">
        <f>BY126+BY127</f>
        <v>1220168957.21</v>
      </c>
      <c r="BZ42" s="30">
        <f t="shared" si="42"/>
        <v>0.52836806856602048</v>
      </c>
      <c r="CA42" s="29">
        <f>CA126+CA127</f>
        <v>3060494818</v>
      </c>
      <c r="CB42" s="29">
        <f>CB126+CB127</f>
        <v>2861445300</v>
      </c>
      <c r="CC42" s="30">
        <f t="shared" si="44"/>
        <v>0.93496165494896122</v>
      </c>
      <c r="CD42" s="29">
        <f>CD126+CD127</f>
        <v>1924081086</v>
      </c>
      <c r="CE42" s="30">
        <f t="shared" si="46"/>
        <v>0.62868300729793947</v>
      </c>
      <c r="CF42" s="29">
        <f>CF126+CF127</f>
        <v>3448806482.8800001</v>
      </c>
      <c r="CG42" s="29">
        <f>CG126+CG127</f>
        <v>2870296262.6700001</v>
      </c>
      <c r="CH42" s="30">
        <f t="shared" si="48"/>
        <v>0.83225784830730698</v>
      </c>
      <c r="CI42" s="29">
        <f>CI126+CI127</f>
        <v>2016365108</v>
      </c>
      <c r="CJ42" s="30">
        <f t="shared" si="49"/>
        <v>0.58465591444730491</v>
      </c>
      <c r="CK42" s="29">
        <f t="shared" si="6"/>
        <v>66416818579.619995</v>
      </c>
      <c r="CL42" s="30">
        <f t="shared" si="50"/>
        <v>0.16858657146294911</v>
      </c>
      <c r="CM42" s="29">
        <f t="shared" si="7"/>
        <v>52543114088.799995</v>
      </c>
      <c r="CN42" s="30">
        <f t="shared" si="51"/>
        <v>0.79111157704447554</v>
      </c>
      <c r="CO42" s="29">
        <f t="shared" si="8"/>
        <v>36885314753.330002</v>
      </c>
      <c r="CP42" s="30">
        <f t="shared" si="52"/>
        <v>0.55536105977602879</v>
      </c>
    </row>
    <row r="43" spans="2:94" s="5" customFormat="1" ht="22.5" customHeight="1" x14ac:dyDescent="0.25">
      <c r="B43" s="68" t="s">
        <v>59</v>
      </c>
      <c r="C43" s="69"/>
      <c r="D43" s="29">
        <f>+D128+D129</f>
        <v>6924053661</v>
      </c>
      <c r="E43" s="29">
        <f>+E128+E129</f>
        <v>4566386299.3199997</v>
      </c>
      <c r="F43" s="30">
        <f t="shared" si="10"/>
        <v>0.65949608753617073</v>
      </c>
      <c r="G43" s="29">
        <f>+G128+G129</f>
        <v>1644013634.6099999</v>
      </c>
      <c r="H43" s="30">
        <f t="shared" si="11"/>
        <v>0.23743513772430308</v>
      </c>
      <c r="I43" s="29">
        <f>+I128+I129</f>
        <v>0</v>
      </c>
      <c r="J43" s="29">
        <f>+J128+J129</f>
        <v>0</v>
      </c>
      <c r="K43" s="30">
        <v>0</v>
      </c>
      <c r="L43" s="29">
        <f>+L128+L129</f>
        <v>0</v>
      </c>
      <c r="M43" s="30">
        <v>0</v>
      </c>
      <c r="N43" s="29">
        <f>+N128+N129</f>
        <v>0</v>
      </c>
      <c r="O43" s="29">
        <f>+O128+O129</f>
        <v>0</v>
      </c>
      <c r="P43" s="30">
        <v>0</v>
      </c>
      <c r="Q43" s="29">
        <f>+Q128+Q129</f>
        <v>0</v>
      </c>
      <c r="R43" s="30">
        <v>0</v>
      </c>
      <c r="S43" s="29">
        <f>+S128+S129</f>
        <v>0</v>
      </c>
      <c r="T43" s="29">
        <f>+T128+T129</f>
        <v>0</v>
      </c>
      <c r="U43" s="30">
        <v>0</v>
      </c>
      <c r="V43" s="29">
        <f>+V128+V129</f>
        <v>0</v>
      </c>
      <c r="W43" s="30">
        <v>0</v>
      </c>
      <c r="X43" s="29">
        <f>+X128+X129</f>
        <v>0</v>
      </c>
      <c r="Y43" s="29">
        <f>+Y128+Y129</f>
        <v>0</v>
      </c>
      <c r="Z43" s="30">
        <v>0</v>
      </c>
      <c r="AA43" s="29">
        <f>+AA128+AA129</f>
        <v>0</v>
      </c>
      <c r="AB43" s="30">
        <v>0</v>
      </c>
      <c r="AC43" s="29">
        <f>+AC128+AC129</f>
        <v>0</v>
      </c>
      <c r="AD43" s="29">
        <f>+AD128+AD129</f>
        <v>0</v>
      </c>
      <c r="AE43" s="30">
        <v>0</v>
      </c>
      <c r="AF43" s="29">
        <f>+AF128+AF129</f>
        <v>0</v>
      </c>
      <c r="AG43" s="30">
        <v>0</v>
      </c>
      <c r="AH43" s="29">
        <f>+AH128+AH129</f>
        <v>0</v>
      </c>
      <c r="AI43" s="29">
        <f>+AI128+AI129</f>
        <v>0</v>
      </c>
      <c r="AJ43" s="30">
        <v>0</v>
      </c>
      <c r="AK43" s="29">
        <f>+AK128+AK129</f>
        <v>0</v>
      </c>
      <c r="AL43" s="30">
        <v>0</v>
      </c>
      <c r="AM43" s="29">
        <f>+AM128+AM129</f>
        <v>0</v>
      </c>
      <c r="AN43" s="29">
        <f>+AN128+AN129</f>
        <v>0</v>
      </c>
      <c r="AO43" s="30">
        <v>0</v>
      </c>
      <c r="AP43" s="29">
        <f>+AP128+AP129</f>
        <v>0</v>
      </c>
      <c r="AQ43" s="30">
        <v>0</v>
      </c>
      <c r="AR43" s="29">
        <f>+AR128+AR129</f>
        <v>0</v>
      </c>
      <c r="AS43" s="29">
        <f>+AS128+AS129</f>
        <v>0</v>
      </c>
      <c r="AT43" s="30">
        <v>0</v>
      </c>
      <c r="AU43" s="29">
        <f>+AU128+AU129</f>
        <v>0</v>
      </c>
      <c r="AV43" s="30">
        <v>0</v>
      </c>
      <c r="AW43" s="29">
        <f>+AW128+AW129</f>
        <v>0</v>
      </c>
      <c r="AX43" s="29">
        <f>+AX128+AX129</f>
        <v>0</v>
      </c>
      <c r="AY43" s="30">
        <v>0</v>
      </c>
      <c r="AZ43" s="29">
        <f>+AZ128+AZ129</f>
        <v>0</v>
      </c>
      <c r="BA43" s="30">
        <v>0</v>
      </c>
      <c r="BB43" s="29">
        <f>+BB128+BB129</f>
        <v>0</v>
      </c>
      <c r="BC43" s="29">
        <f>+BC128+BC129</f>
        <v>0</v>
      </c>
      <c r="BD43" s="30">
        <v>0</v>
      </c>
      <c r="BE43" s="29">
        <f>+BE128+BE129</f>
        <v>0</v>
      </c>
      <c r="BF43" s="30">
        <v>0</v>
      </c>
      <c r="BG43" s="29">
        <f>+BG128+BG129</f>
        <v>0</v>
      </c>
      <c r="BH43" s="29">
        <f>+BH128+BH129</f>
        <v>0</v>
      </c>
      <c r="BI43" s="30">
        <v>0</v>
      </c>
      <c r="BJ43" s="29">
        <f>+BJ128+BJ129</f>
        <v>0</v>
      </c>
      <c r="BK43" s="30">
        <v>0</v>
      </c>
      <c r="BL43" s="29">
        <f>+BL128+BL129</f>
        <v>0</v>
      </c>
      <c r="BM43" s="29">
        <f>+BM128+BM129</f>
        <v>0</v>
      </c>
      <c r="BN43" s="30">
        <v>0</v>
      </c>
      <c r="BO43" s="29">
        <f>+BO128+BO129</f>
        <v>0</v>
      </c>
      <c r="BP43" s="30">
        <v>0</v>
      </c>
      <c r="BQ43" s="29">
        <f>+BQ128+BQ129</f>
        <v>0</v>
      </c>
      <c r="BR43" s="29">
        <f>+BR128+BR129</f>
        <v>0</v>
      </c>
      <c r="BS43" s="30">
        <v>0</v>
      </c>
      <c r="BT43" s="29">
        <f>+BT128+BT129</f>
        <v>0</v>
      </c>
      <c r="BU43" s="30">
        <v>0</v>
      </c>
      <c r="BV43" s="29">
        <f>+BV128+BV129</f>
        <v>0</v>
      </c>
      <c r="BW43" s="29">
        <f>+BW128+BW129</f>
        <v>0</v>
      </c>
      <c r="BX43" s="30">
        <v>0</v>
      </c>
      <c r="BY43" s="29">
        <f>+BY128+BY129</f>
        <v>0</v>
      </c>
      <c r="BZ43" s="30">
        <v>0</v>
      </c>
      <c r="CA43" s="29">
        <f>+CA128+CA129</f>
        <v>0</v>
      </c>
      <c r="CB43" s="29">
        <f>+CB128+CB129</f>
        <v>0</v>
      </c>
      <c r="CC43" s="30">
        <v>0</v>
      </c>
      <c r="CD43" s="29">
        <f>+CD128+CD129</f>
        <v>0</v>
      </c>
      <c r="CE43" s="30">
        <v>0</v>
      </c>
      <c r="CF43" s="29">
        <f>+CF128+CF129</f>
        <v>0</v>
      </c>
      <c r="CG43" s="29">
        <f>+CG128+CG129</f>
        <v>0</v>
      </c>
      <c r="CH43" s="30">
        <v>0</v>
      </c>
      <c r="CI43" s="29">
        <f>+CI128+CI129</f>
        <v>0</v>
      </c>
      <c r="CJ43" s="30">
        <v>0</v>
      </c>
      <c r="CK43" s="29">
        <f t="shared" si="6"/>
        <v>6924053661</v>
      </c>
      <c r="CL43" s="30">
        <f t="shared" si="50"/>
        <v>1.7575404728760343E-2</v>
      </c>
      <c r="CM43" s="29">
        <f t="shared" si="7"/>
        <v>4566386299.3199997</v>
      </c>
      <c r="CN43" s="30">
        <f t="shared" si="51"/>
        <v>0.65949608753617073</v>
      </c>
      <c r="CO43" s="29">
        <f t="shared" si="8"/>
        <v>1644013634.6099999</v>
      </c>
      <c r="CP43" s="30">
        <f t="shared" si="52"/>
        <v>0.23743513772430308</v>
      </c>
    </row>
    <row r="44" spans="2:94" s="5" customFormat="1" ht="28.5" customHeight="1" x14ac:dyDescent="0.25">
      <c r="B44" s="68" t="s">
        <v>60</v>
      </c>
      <c r="C44" s="69"/>
      <c r="D44" s="29">
        <f>+D130+D131+D132</f>
        <v>3794000000</v>
      </c>
      <c r="E44" s="29">
        <f>+E130+E131+E132</f>
        <v>2924618662.5599999</v>
      </c>
      <c r="F44" s="30">
        <f t="shared" si="10"/>
        <v>0.77085362745387453</v>
      </c>
      <c r="G44" s="29">
        <f>+G130+G131+G132</f>
        <v>702634574.20000005</v>
      </c>
      <c r="H44" s="30">
        <f t="shared" si="11"/>
        <v>0.18519625044807592</v>
      </c>
      <c r="I44" s="29">
        <f>+I130+I131+I132</f>
        <v>0</v>
      </c>
      <c r="J44" s="29">
        <f>+J130+J131+J132</f>
        <v>0</v>
      </c>
      <c r="K44" s="30">
        <v>0</v>
      </c>
      <c r="L44" s="29">
        <f>+L130+L131+L132</f>
        <v>0</v>
      </c>
      <c r="M44" s="30">
        <v>0</v>
      </c>
      <c r="N44" s="29">
        <f>+N130+N131+N132</f>
        <v>0</v>
      </c>
      <c r="O44" s="29">
        <f>+O130+O131+O132</f>
        <v>0</v>
      </c>
      <c r="P44" s="30">
        <v>0</v>
      </c>
      <c r="Q44" s="29">
        <f>+Q130+Q131+Q132</f>
        <v>0</v>
      </c>
      <c r="R44" s="30">
        <v>0</v>
      </c>
      <c r="S44" s="29">
        <f>+S130+S131+S132</f>
        <v>0</v>
      </c>
      <c r="T44" s="29">
        <f>+T130+T131+T132</f>
        <v>0</v>
      </c>
      <c r="U44" s="30">
        <v>0</v>
      </c>
      <c r="V44" s="29">
        <f>+V130+V131+V132</f>
        <v>0</v>
      </c>
      <c r="W44" s="30">
        <v>0</v>
      </c>
      <c r="X44" s="29">
        <f>+X130+X131+X132</f>
        <v>0</v>
      </c>
      <c r="Y44" s="29">
        <f>+Y130+Y131+Y132</f>
        <v>0</v>
      </c>
      <c r="Z44" s="30">
        <v>0</v>
      </c>
      <c r="AA44" s="29">
        <f>+AA130+AA131+AA132</f>
        <v>0</v>
      </c>
      <c r="AB44" s="30">
        <v>0</v>
      </c>
      <c r="AC44" s="29">
        <f>+AC130+AC131+AC132</f>
        <v>0</v>
      </c>
      <c r="AD44" s="29">
        <f>+AD130+AD131+AD132</f>
        <v>0</v>
      </c>
      <c r="AE44" s="30">
        <v>0</v>
      </c>
      <c r="AF44" s="29">
        <f>+AF130+AF131+AF132</f>
        <v>0</v>
      </c>
      <c r="AG44" s="30">
        <v>0</v>
      </c>
      <c r="AH44" s="29">
        <f>+AH130+AH131+AH132</f>
        <v>0</v>
      </c>
      <c r="AI44" s="29">
        <f>+AI130+AI131+AI132</f>
        <v>0</v>
      </c>
      <c r="AJ44" s="30">
        <v>0</v>
      </c>
      <c r="AK44" s="29">
        <f>+AK130+AK131+AK132</f>
        <v>0</v>
      </c>
      <c r="AL44" s="30">
        <v>0</v>
      </c>
      <c r="AM44" s="29">
        <f>+AM130+AM131+AM132</f>
        <v>0</v>
      </c>
      <c r="AN44" s="29">
        <f>+AN130+AN131+AN132</f>
        <v>0</v>
      </c>
      <c r="AO44" s="30">
        <v>0</v>
      </c>
      <c r="AP44" s="29">
        <f>+AP130+AP131+AP132</f>
        <v>0</v>
      </c>
      <c r="AQ44" s="30">
        <v>0</v>
      </c>
      <c r="AR44" s="29">
        <f>+AR130+AR131+AR132</f>
        <v>0</v>
      </c>
      <c r="AS44" s="29">
        <f>+AS130+AS131+AS132</f>
        <v>0</v>
      </c>
      <c r="AT44" s="30">
        <v>0</v>
      </c>
      <c r="AU44" s="29">
        <f>+AU130+AU131+AU132</f>
        <v>0</v>
      </c>
      <c r="AV44" s="30">
        <v>0</v>
      </c>
      <c r="AW44" s="29">
        <f>+AW130+AW131+AW132</f>
        <v>0</v>
      </c>
      <c r="AX44" s="29">
        <f>+AX130+AX131+AX132</f>
        <v>0</v>
      </c>
      <c r="AY44" s="30">
        <v>0</v>
      </c>
      <c r="AZ44" s="29">
        <f>+AZ130+AZ131+AZ132</f>
        <v>0</v>
      </c>
      <c r="BA44" s="30">
        <v>0</v>
      </c>
      <c r="BB44" s="29">
        <f>+BB130+BB131+BB132</f>
        <v>0</v>
      </c>
      <c r="BC44" s="29">
        <f>+BC130+BC131+BC132</f>
        <v>0</v>
      </c>
      <c r="BD44" s="30">
        <v>0</v>
      </c>
      <c r="BE44" s="29">
        <f>+BE130+BE131+BE132</f>
        <v>0</v>
      </c>
      <c r="BF44" s="30">
        <v>0</v>
      </c>
      <c r="BG44" s="29">
        <f>+BG130+BG131+BG132</f>
        <v>0</v>
      </c>
      <c r="BH44" s="29">
        <f>+BH130+BH131+BH132</f>
        <v>0</v>
      </c>
      <c r="BI44" s="30">
        <v>0</v>
      </c>
      <c r="BJ44" s="29">
        <f>+BJ130+BJ131+BJ132</f>
        <v>0</v>
      </c>
      <c r="BK44" s="30">
        <v>0</v>
      </c>
      <c r="BL44" s="29">
        <f>+BL130+BL131+BL132</f>
        <v>0</v>
      </c>
      <c r="BM44" s="29">
        <f>+BM130+BM131+BM132</f>
        <v>0</v>
      </c>
      <c r="BN44" s="30">
        <v>0</v>
      </c>
      <c r="BO44" s="29">
        <f>+BO130+BO131+BO132</f>
        <v>0</v>
      </c>
      <c r="BP44" s="30">
        <v>0</v>
      </c>
      <c r="BQ44" s="29">
        <f>+BQ130+BQ131+BQ132</f>
        <v>0</v>
      </c>
      <c r="BR44" s="29">
        <f>+BR130+BR131+BR132</f>
        <v>0</v>
      </c>
      <c r="BS44" s="30">
        <v>0</v>
      </c>
      <c r="BT44" s="29">
        <f>+BT130+BT131+BT132</f>
        <v>0</v>
      </c>
      <c r="BU44" s="30">
        <v>0</v>
      </c>
      <c r="BV44" s="29">
        <f>+BV130+BV131+BV132</f>
        <v>0</v>
      </c>
      <c r="BW44" s="29">
        <f>+BW130+BW131+BW132</f>
        <v>0</v>
      </c>
      <c r="BX44" s="30">
        <v>0</v>
      </c>
      <c r="BY44" s="29">
        <f>+BY130+BY131+BY132</f>
        <v>0</v>
      </c>
      <c r="BZ44" s="30">
        <v>0</v>
      </c>
      <c r="CA44" s="29">
        <f>+CA130+CA131+CA132</f>
        <v>0</v>
      </c>
      <c r="CB44" s="29">
        <f>+CB130+CB131+CB132</f>
        <v>0</v>
      </c>
      <c r="CC44" s="30">
        <v>0</v>
      </c>
      <c r="CD44" s="29">
        <f>+CD130+CD131+CD132</f>
        <v>0</v>
      </c>
      <c r="CE44" s="30">
        <v>0</v>
      </c>
      <c r="CF44" s="29">
        <f>+CF130+CF131+CF132</f>
        <v>0</v>
      </c>
      <c r="CG44" s="29">
        <f>+CG130+CG131+CG132</f>
        <v>0</v>
      </c>
      <c r="CH44" s="30">
        <v>0</v>
      </c>
      <c r="CI44" s="29">
        <f>+CI130+CI131+CI132</f>
        <v>0</v>
      </c>
      <c r="CJ44" s="30">
        <v>0</v>
      </c>
      <c r="CK44" s="29">
        <f t="shared" si="6"/>
        <v>3794000000</v>
      </c>
      <c r="CL44" s="30">
        <f t="shared" si="50"/>
        <v>9.6303536635627962E-3</v>
      </c>
      <c r="CM44" s="29">
        <f t="shared" si="7"/>
        <v>2924618662.5599999</v>
      </c>
      <c r="CN44" s="30">
        <f t="shared" si="51"/>
        <v>0.77085362745387453</v>
      </c>
      <c r="CO44" s="29">
        <f t="shared" si="8"/>
        <v>702634574.20000005</v>
      </c>
      <c r="CP44" s="30">
        <f t="shared" si="52"/>
        <v>0.18519625044807592</v>
      </c>
    </row>
    <row r="45" spans="2:94" s="5" customFormat="1" x14ac:dyDescent="0.25">
      <c r="B45" s="67" t="s">
        <v>61</v>
      </c>
      <c r="C45" s="67"/>
      <c r="D45" s="35">
        <f>+D47+D46</f>
        <v>58458248252</v>
      </c>
      <c r="E45" s="35">
        <f t="shared" ref="E45:BO45" si="111">+E47+E46</f>
        <v>40134003259.470001</v>
      </c>
      <c r="F45" s="36">
        <f t="shared" si="10"/>
        <v>0.686541325810202</v>
      </c>
      <c r="G45" s="35">
        <f t="shared" si="111"/>
        <v>14236990274.09</v>
      </c>
      <c r="H45" s="36">
        <f t="shared" si="11"/>
        <v>0.24354117168748582</v>
      </c>
      <c r="I45" s="35">
        <f t="shared" si="111"/>
        <v>1735011557</v>
      </c>
      <c r="J45" s="35">
        <f t="shared" si="111"/>
        <v>1408664149</v>
      </c>
      <c r="K45" s="36">
        <f t="shared" si="12"/>
        <v>0.81190476415944701</v>
      </c>
      <c r="L45" s="35">
        <f t="shared" si="111"/>
        <v>692219143</v>
      </c>
      <c r="M45" s="36">
        <f t="shared" si="13"/>
        <v>0.39897091186926315</v>
      </c>
      <c r="N45" s="35">
        <f t="shared" si="111"/>
        <v>2043141523</v>
      </c>
      <c r="O45" s="35">
        <f t="shared" si="111"/>
        <v>1855997966</v>
      </c>
      <c r="P45" s="36">
        <f t="shared" si="14"/>
        <v>0.90840401661202008</v>
      </c>
      <c r="Q45" s="35">
        <f t="shared" si="111"/>
        <v>992868348</v>
      </c>
      <c r="R45" s="36">
        <f t="shared" si="15"/>
        <v>0.48595182312292518</v>
      </c>
      <c r="S45" s="35">
        <f t="shared" si="111"/>
        <v>2364868818</v>
      </c>
      <c r="T45" s="35">
        <f t="shared" si="111"/>
        <v>2105348710</v>
      </c>
      <c r="U45" s="36">
        <f t="shared" si="16"/>
        <v>0.89026025205935966</v>
      </c>
      <c r="V45" s="35">
        <f t="shared" si="111"/>
        <v>1152530520</v>
      </c>
      <c r="W45" s="36">
        <f t="shared" si="17"/>
        <v>0.48735494807475616</v>
      </c>
      <c r="X45" s="35">
        <f t="shared" si="111"/>
        <v>1260780169</v>
      </c>
      <c r="Y45" s="35">
        <f t="shared" si="111"/>
        <v>1170984326</v>
      </c>
      <c r="Z45" s="36">
        <f t="shared" si="18"/>
        <v>0.9287775575727667</v>
      </c>
      <c r="AA45" s="35">
        <f t="shared" si="111"/>
        <v>653508386</v>
      </c>
      <c r="AB45" s="36">
        <f t="shared" si="19"/>
        <v>0.51833650470433434</v>
      </c>
      <c r="AC45" s="35">
        <f t="shared" si="111"/>
        <v>713845086</v>
      </c>
      <c r="AD45" s="35">
        <f t="shared" si="111"/>
        <v>603150587</v>
      </c>
      <c r="AE45" s="36">
        <f t="shared" si="20"/>
        <v>0.84493204314079984</v>
      </c>
      <c r="AF45" s="35">
        <f t="shared" si="111"/>
        <v>307670328</v>
      </c>
      <c r="AG45" s="36">
        <f t="shared" si="21"/>
        <v>0.43100433698299634</v>
      </c>
      <c r="AH45" s="35">
        <f t="shared" si="111"/>
        <v>1135221977</v>
      </c>
      <c r="AI45" s="35">
        <f t="shared" si="111"/>
        <v>941157027</v>
      </c>
      <c r="AJ45" s="36">
        <f t="shared" si="22"/>
        <v>0.82905109843552649</v>
      </c>
      <c r="AK45" s="35">
        <f t="shared" si="111"/>
        <v>510450746</v>
      </c>
      <c r="AL45" s="36">
        <f t="shared" si="23"/>
        <v>0.44964840034981107</v>
      </c>
      <c r="AM45" s="35">
        <f t="shared" si="111"/>
        <v>1116759688</v>
      </c>
      <c r="AN45" s="35">
        <f t="shared" si="111"/>
        <v>939375309</v>
      </c>
      <c r="AO45" s="36">
        <f t="shared" si="24"/>
        <v>0.84116154898313267</v>
      </c>
      <c r="AP45" s="35">
        <f t="shared" si="111"/>
        <v>597237095</v>
      </c>
      <c r="AQ45" s="36">
        <f t="shared" si="25"/>
        <v>0.53479463972198826</v>
      </c>
      <c r="AR45" s="35">
        <f t="shared" si="111"/>
        <v>1208923992</v>
      </c>
      <c r="AS45" s="35">
        <f t="shared" si="111"/>
        <v>1090508118</v>
      </c>
      <c r="AT45" s="36">
        <f t="shared" si="26"/>
        <v>0.90204853672884999</v>
      </c>
      <c r="AU45" s="35">
        <f t="shared" si="111"/>
        <v>557536326</v>
      </c>
      <c r="AV45" s="36">
        <f t="shared" si="27"/>
        <v>0.46118393686408038</v>
      </c>
      <c r="AW45" s="35">
        <f t="shared" si="111"/>
        <v>1923223800</v>
      </c>
      <c r="AX45" s="35">
        <f t="shared" si="111"/>
        <v>1777439589</v>
      </c>
      <c r="AY45" s="36">
        <f t="shared" si="28"/>
        <v>0.92419799973357231</v>
      </c>
      <c r="AZ45" s="35">
        <f t="shared" si="111"/>
        <v>936711461</v>
      </c>
      <c r="BA45" s="36">
        <f t="shared" si="29"/>
        <v>0.48705276057835806</v>
      </c>
      <c r="BB45" s="35">
        <f t="shared" si="111"/>
        <v>2184061704</v>
      </c>
      <c r="BC45" s="35">
        <f t="shared" si="111"/>
        <v>2062470199</v>
      </c>
      <c r="BD45" s="36">
        <f t="shared" si="30"/>
        <v>0.94432780686676054</v>
      </c>
      <c r="BE45" s="35">
        <f t="shared" si="111"/>
        <v>1134592158</v>
      </c>
      <c r="BF45" s="36">
        <f t="shared" si="31"/>
        <v>0.51948722690483107</v>
      </c>
      <c r="BG45" s="35">
        <f t="shared" si="111"/>
        <v>1385704670</v>
      </c>
      <c r="BH45" s="35">
        <f t="shared" si="111"/>
        <v>1256432612</v>
      </c>
      <c r="BI45" s="36">
        <f t="shared" si="32"/>
        <v>0.90671023862537747</v>
      </c>
      <c r="BJ45" s="35">
        <f t="shared" si="111"/>
        <v>690864442</v>
      </c>
      <c r="BK45" s="36">
        <f t="shared" si="33"/>
        <v>0.49856542808649118</v>
      </c>
      <c r="BL45" s="35">
        <f t="shared" si="111"/>
        <v>1685472739</v>
      </c>
      <c r="BM45" s="35">
        <f t="shared" si="111"/>
        <v>1461638909.3299999</v>
      </c>
      <c r="BN45" s="36">
        <f t="shared" si="34"/>
        <v>0.86719819045972713</v>
      </c>
      <c r="BO45" s="35">
        <f t="shared" si="111"/>
        <v>739062776.33000004</v>
      </c>
      <c r="BP45" s="36">
        <f t="shared" si="35"/>
        <v>0.43848990210811117</v>
      </c>
      <c r="BQ45" s="35">
        <f t="shared" ref="BQ45:BT45" si="112">+BQ47+BQ46</f>
        <v>1021995123</v>
      </c>
      <c r="BR45" s="35">
        <f t="shared" si="112"/>
        <v>924739889</v>
      </c>
      <c r="BS45" s="36">
        <f t="shared" si="37"/>
        <v>0.90483786878110184</v>
      </c>
      <c r="BT45" s="35">
        <f t="shared" si="112"/>
        <v>555793166</v>
      </c>
      <c r="BU45" s="36">
        <f t="shared" si="38"/>
        <v>0.54383152472245211</v>
      </c>
      <c r="BV45" s="35">
        <f>+BV47+BV46</f>
        <v>958689439</v>
      </c>
      <c r="BW45" s="35">
        <f t="shared" ref="BW45" si="113">+BW47+BW46</f>
        <v>829435673.73000002</v>
      </c>
      <c r="BX45" s="36">
        <f t="shared" si="40"/>
        <v>0.86517660463139823</v>
      </c>
      <c r="BY45" s="35">
        <f t="shared" ref="BY45" si="114">+BY47+BY46</f>
        <v>369011251.99000001</v>
      </c>
      <c r="BZ45" s="36">
        <f t="shared" si="42"/>
        <v>0.38491219051595288</v>
      </c>
      <c r="CA45" s="35">
        <f t="shared" ref="CA45:CB45" si="115">+CA47+CA46</f>
        <v>1243226384</v>
      </c>
      <c r="CB45" s="35">
        <f t="shared" si="115"/>
        <v>1072112693</v>
      </c>
      <c r="CC45" s="36">
        <f t="shared" si="44"/>
        <v>0.8623632081797904</v>
      </c>
      <c r="CD45" s="35">
        <f t="shared" ref="CD45" si="116">+CD47+CD46</f>
        <v>571459578</v>
      </c>
      <c r="CE45" s="36">
        <f t="shared" si="46"/>
        <v>0.45965850254992657</v>
      </c>
      <c r="CF45" s="35">
        <f t="shared" ref="CF45:CG45" si="117">+CF47+CF46</f>
        <v>954785079</v>
      </c>
      <c r="CG45" s="35">
        <f t="shared" si="117"/>
        <v>877289963</v>
      </c>
      <c r="CH45" s="36">
        <f t="shared" si="48"/>
        <v>0.91883501564439507</v>
      </c>
      <c r="CI45" s="35">
        <f>+CI47+CI46</f>
        <v>516053606</v>
      </c>
      <c r="CJ45" s="36">
        <f t="shared" si="49"/>
        <v>0.54049190477556674</v>
      </c>
      <c r="CK45" s="35">
        <f t="shared" si="6"/>
        <v>81393960000</v>
      </c>
      <c r="CL45" s="36">
        <f t="shared" si="50"/>
        <v>0.20660322110645327</v>
      </c>
      <c r="CM45" s="35">
        <f t="shared" si="7"/>
        <v>60510748979.530006</v>
      </c>
      <c r="CN45" s="36">
        <f t="shared" si="51"/>
        <v>0.74343045822478726</v>
      </c>
      <c r="CO45" s="35">
        <f t="shared" si="8"/>
        <v>25214559605.410004</v>
      </c>
      <c r="CP45" s="36">
        <f t="shared" si="52"/>
        <v>0.30978416095506356</v>
      </c>
    </row>
    <row r="46" spans="2:94" s="5" customFormat="1" ht="18" customHeight="1" x14ac:dyDescent="0.25">
      <c r="B46" s="68" t="s">
        <v>62</v>
      </c>
      <c r="C46" s="69"/>
      <c r="D46" s="29">
        <f>+D133+D134+D135</f>
        <v>23796360000</v>
      </c>
      <c r="E46" s="29">
        <f>+E133+E134+E135</f>
        <v>14815353700.469999</v>
      </c>
      <c r="F46" s="30">
        <f t="shared" si="10"/>
        <v>0.62258907246612505</v>
      </c>
      <c r="G46" s="29">
        <f>+G133+G134+G135</f>
        <v>2829763377.23</v>
      </c>
      <c r="H46" s="30">
        <f t="shared" si="11"/>
        <v>0.11891580801559566</v>
      </c>
      <c r="I46" s="29">
        <f>+I133+I134+I135</f>
        <v>0</v>
      </c>
      <c r="J46" s="29">
        <f>+J133+J134+J135</f>
        <v>0</v>
      </c>
      <c r="K46" s="30">
        <v>0</v>
      </c>
      <c r="L46" s="29">
        <f>+L133+L134+L135</f>
        <v>0</v>
      </c>
      <c r="M46" s="30">
        <v>0</v>
      </c>
      <c r="N46" s="29">
        <f>+N133+N134+N135</f>
        <v>0</v>
      </c>
      <c r="O46" s="29">
        <f>+O133+O134+O135</f>
        <v>0</v>
      </c>
      <c r="P46" s="30">
        <v>0</v>
      </c>
      <c r="Q46" s="29">
        <f>+Q133+Q134+Q135</f>
        <v>0</v>
      </c>
      <c r="R46" s="30">
        <v>0</v>
      </c>
      <c r="S46" s="29">
        <f>+S133+S134+S135</f>
        <v>0</v>
      </c>
      <c r="T46" s="29">
        <f>+T133+T134+T135</f>
        <v>0</v>
      </c>
      <c r="U46" s="30">
        <v>0</v>
      </c>
      <c r="V46" s="29">
        <f>+V133+V134+V135</f>
        <v>0</v>
      </c>
      <c r="W46" s="30">
        <v>0</v>
      </c>
      <c r="X46" s="29">
        <f>+X133+X134+X135</f>
        <v>0</v>
      </c>
      <c r="Y46" s="29">
        <f>+Y133+Y134+Y135</f>
        <v>0</v>
      </c>
      <c r="Z46" s="30">
        <v>0</v>
      </c>
      <c r="AA46" s="29">
        <f>+AA133+AA134+AA135</f>
        <v>0</v>
      </c>
      <c r="AB46" s="30">
        <v>0</v>
      </c>
      <c r="AC46" s="29">
        <f>+AC133+AC134+AC135</f>
        <v>0</v>
      </c>
      <c r="AD46" s="29">
        <f>+AD133+AD134+AD135</f>
        <v>0</v>
      </c>
      <c r="AE46" s="30">
        <v>0</v>
      </c>
      <c r="AF46" s="29">
        <f>+AF133+AF134+AF135</f>
        <v>0</v>
      </c>
      <c r="AG46" s="30">
        <v>0</v>
      </c>
      <c r="AH46" s="29">
        <f>+AH133+AH134+AH135</f>
        <v>0</v>
      </c>
      <c r="AI46" s="29">
        <f>+AI133+AI134+AI135</f>
        <v>0</v>
      </c>
      <c r="AJ46" s="30">
        <v>0</v>
      </c>
      <c r="AK46" s="29">
        <f>+AK133+AK134+AK135</f>
        <v>0</v>
      </c>
      <c r="AL46" s="30">
        <v>0</v>
      </c>
      <c r="AM46" s="29">
        <f>+AM133+AM134+AM135</f>
        <v>0</v>
      </c>
      <c r="AN46" s="29">
        <f>+AN133+AN134+AN135</f>
        <v>0</v>
      </c>
      <c r="AO46" s="30">
        <v>0</v>
      </c>
      <c r="AP46" s="29">
        <f>+AP133+AP134+AP135</f>
        <v>0</v>
      </c>
      <c r="AQ46" s="30">
        <v>0</v>
      </c>
      <c r="AR46" s="29">
        <f>+AR133+AR134+AR135</f>
        <v>0</v>
      </c>
      <c r="AS46" s="29">
        <f>+AS133+AS134+AS135</f>
        <v>0</v>
      </c>
      <c r="AT46" s="30">
        <v>0</v>
      </c>
      <c r="AU46" s="29">
        <f>+AU133+AU134+AU135</f>
        <v>0</v>
      </c>
      <c r="AV46" s="30">
        <v>0</v>
      </c>
      <c r="AW46" s="29">
        <f>+AW133+AW134+AW135</f>
        <v>0</v>
      </c>
      <c r="AX46" s="29">
        <f>+AX133+AX134+AX135</f>
        <v>0</v>
      </c>
      <c r="AY46" s="30">
        <v>0</v>
      </c>
      <c r="AZ46" s="29">
        <f>+AZ133+AZ134+AZ135</f>
        <v>0</v>
      </c>
      <c r="BA46" s="30">
        <v>0</v>
      </c>
      <c r="BB46" s="29">
        <f>+BB133+BB134+BB135</f>
        <v>0</v>
      </c>
      <c r="BC46" s="29">
        <f>+BC133+BC134+BC135</f>
        <v>0</v>
      </c>
      <c r="BD46" s="30">
        <v>0</v>
      </c>
      <c r="BE46" s="29">
        <f>+BE133+BE134+BE135</f>
        <v>0</v>
      </c>
      <c r="BF46" s="30">
        <v>0</v>
      </c>
      <c r="BG46" s="29">
        <f>+BG133+BG134+BG135</f>
        <v>0</v>
      </c>
      <c r="BH46" s="29">
        <f>+BH133+BH134+BH135</f>
        <v>0</v>
      </c>
      <c r="BI46" s="30">
        <v>0</v>
      </c>
      <c r="BJ46" s="29">
        <f>+BJ133+BJ134+BJ135</f>
        <v>0</v>
      </c>
      <c r="BK46" s="30">
        <v>0</v>
      </c>
      <c r="BL46" s="29">
        <f>+BL133+BL134+BL135</f>
        <v>0</v>
      </c>
      <c r="BM46" s="29">
        <f>+BM133+BM134+BM135</f>
        <v>0</v>
      </c>
      <c r="BN46" s="30">
        <v>0</v>
      </c>
      <c r="BO46" s="29">
        <f>+BO133+BO134+BO135</f>
        <v>0</v>
      </c>
      <c r="BP46" s="30">
        <v>0</v>
      </c>
      <c r="BQ46" s="29">
        <f>+BQ133+BQ134+BQ135</f>
        <v>0</v>
      </c>
      <c r="BR46" s="29">
        <f>+BR133+BR134+BR135</f>
        <v>0</v>
      </c>
      <c r="BS46" s="30">
        <v>0</v>
      </c>
      <c r="BT46" s="29">
        <f>+BT133+BT134+BT135</f>
        <v>0</v>
      </c>
      <c r="BU46" s="30">
        <v>0</v>
      </c>
      <c r="BV46" s="29">
        <f>+BV133+BV134+BV135</f>
        <v>0</v>
      </c>
      <c r="BW46" s="29">
        <f>+BW133+BW134+BW135</f>
        <v>0</v>
      </c>
      <c r="BX46" s="30">
        <v>0</v>
      </c>
      <c r="BY46" s="29">
        <f>+BY133+BY134+BY135</f>
        <v>0</v>
      </c>
      <c r="BZ46" s="30">
        <v>0</v>
      </c>
      <c r="CA46" s="29">
        <f>+CA133+CA134+CA135</f>
        <v>0</v>
      </c>
      <c r="CB46" s="29">
        <f>+CB133+CB134+CB135</f>
        <v>0</v>
      </c>
      <c r="CC46" s="30">
        <v>0</v>
      </c>
      <c r="CD46" s="29">
        <f>+CD133+CD134+CD135</f>
        <v>0</v>
      </c>
      <c r="CE46" s="30">
        <v>0</v>
      </c>
      <c r="CF46" s="29">
        <f>+CF133+CF134+CF135</f>
        <v>0</v>
      </c>
      <c r="CG46" s="29">
        <f>+CG133+CG134+CG135</f>
        <v>0</v>
      </c>
      <c r="CH46" s="30">
        <v>0</v>
      </c>
      <c r="CI46" s="29">
        <f>+CI133+CI134+CI135</f>
        <v>0</v>
      </c>
      <c r="CJ46" s="30">
        <v>0</v>
      </c>
      <c r="CK46" s="29">
        <f t="shared" si="6"/>
        <v>23796360000</v>
      </c>
      <c r="CL46" s="30">
        <f t="shared" si="50"/>
        <v>6.0402573195956558E-2</v>
      </c>
      <c r="CM46" s="29">
        <f t="shared" si="7"/>
        <v>14815353700.469999</v>
      </c>
      <c r="CN46" s="30">
        <f t="shared" si="51"/>
        <v>0.62258907246612505</v>
      </c>
      <c r="CO46" s="29">
        <f t="shared" si="8"/>
        <v>2829763377.23</v>
      </c>
      <c r="CP46" s="30">
        <f t="shared" si="52"/>
        <v>0.11891580801559566</v>
      </c>
    </row>
    <row r="47" spans="2:94" s="5" customFormat="1" ht="15.75" customHeight="1" x14ac:dyDescent="0.25">
      <c r="B47" s="68" t="s">
        <v>63</v>
      </c>
      <c r="C47" s="69"/>
      <c r="D47" s="29">
        <f>+D136+D137+D138+D139</f>
        <v>34661888252</v>
      </c>
      <c r="E47" s="29">
        <f>+E136+E137+E138+E139</f>
        <v>25318649559</v>
      </c>
      <c r="F47" s="30">
        <f t="shared" si="10"/>
        <v>0.73044634426513411</v>
      </c>
      <c r="G47" s="29">
        <f>+G136+G137+G138+G139</f>
        <v>11407226896.860001</v>
      </c>
      <c r="H47" s="30">
        <f t="shared" si="11"/>
        <v>0.32909998479963942</v>
      </c>
      <c r="I47" s="29">
        <f>+I136+I137+I138+I139</f>
        <v>1735011557</v>
      </c>
      <c r="J47" s="29">
        <f>+J136+J137+J138+J139</f>
        <v>1408664149</v>
      </c>
      <c r="K47" s="30">
        <f t="shared" si="12"/>
        <v>0.81190476415944701</v>
      </c>
      <c r="L47" s="29">
        <f>+L136+L137+L138+L139</f>
        <v>692219143</v>
      </c>
      <c r="M47" s="30">
        <f t="shared" si="13"/>
        <v>0.39897091186926315</v>
      </c>
      <c r="N47" s="29">
        <f>+N136+N137+N138+N139</f>
        <v>2043141523</v>
      </c>
      <c r="O47" s="29">
        <f>+O136+O137+O138+O139</f>
        <v>1855997966</v>
      </c>
      <c r="P47" s="30">
        <f t="shared" si="14"/>
        <v>0.90840401661202008</v>
      </c>
      <c r="Q47" s="29">
        <f>+Q136+Q137+Q138+Q139</f>
        <v>992868348</v>
      </c>
      <c r="R47" s="30">
        <f t="shared" si="15"/>
        <v>0.48595182312292518</v>
      </c>
      <c r="S47" s="29">
        <f>+S136+S137+S138+S139</f>
        <v>2364868818</v>
      </c>
      <c r="T47" s="29">
        <f>+T136+T137+T138+T139</f>
        <v>2105348710</v>
      </c>
      <c r="U47" s="30">
        <f t="shared" si="16"/>
        <v>0.89026025205935966</v>
      </c>
      <c r="V47" s="29">
        <f>+V136+V137+V138+V139</f>
        <v>1152530520</v>
      </c>
      <c r="W47" s="30">
        <f t="shared" si="17"/>
        <v>0.48735494807475616</v>
      </c>
      <c r="X47" s="29">
        <f>+X136+X137+X138+X139</f>
        <v>1260780169</v>
      </c>
      <c r="Y47" s="29">
        <f>+Y136+Y137+Y138+Y139</f>
        <v>1170984326</v>
      </c>
      <c r="Z47" s="30">
        <f t="shared" si="18"/>
        <v>0.9287775575727667</v>
      </c>
      <c r="AA47" s="29">
        <f>+AA136+AA137+AA138+AA139</f>
        <v>653508386</v>
      </c>
      <c r="AB47" s="30">
        <f t="shared" si="19"/>
        <v>0.51833650470433434</v>
      </c>
      <c r="AC47" s="29">
        <f>+AC136+AC137+AC138+AC139</f>
        <v>713845086</v>
      </c>
      <c r="AD47" s="29">
        <f>+AD136+AD137+AD138+AD139</f>
        <v>603150587</v>
      </c>
      <c r="AE47" s="30">
        <f t="shared" si="20"/>
        <v>0.84493204314079984</v>
      </c>
      <c r="AF47" s="29">
        <f>+AF136+AF137+AF138+AF139</f>
        <v>307670328</v>
      </c>
      <c r="AG47" s="30">
        <f t="shared" si="21"/>
        <v>0.43100433698299634</v>
      </c>
      <c r="AH47" s="29">
        <f>+AH136+AH137+AH138+AH139</f>
        <v>1135221977</v>
      </c>
      <c r="AI47" s="29">
        <f>+AI136+AI137+AI138+AI139</f>
        <v>941157027</v>
      </c>
      <c r="AJ47" s="30">
        <f t="shared" si="22"/>
        <v>0.82905109843552649</v>
      </c>
      <c r="AK47" s="29">
        <f>+AK136+AK137+AK138+AK139</f>
        <v>510450746</v>
      </c>
      <c r="AL47" s="30">
        <f t="shared" si="23"/>
        <v>0.44964840034981107</v>
      </c>
      <c r="AM47" s="29">
        <f>+AM136+AM137+AM138+AM139</f>
        <v>1116759688</v>
      </c>
      <c r="AN47" s="29">
        <f>+AN136+AN137+AN138+AN139</f>
        <v>939375309</v>
      </c>
      <c r="AO47" s="30">
        <f t="shared" si="24"/>
        <v>0.84116154898313267</v>
      </c>
      <c r="AP47" s="29">
        <f>+AP136+AP137+AP138+AP139</f>
        <v>597237095</v>
      </c>
      <c r="AQ47" s="30">
        <f t="shared" si="25"/>
        <v>0.53479463972198826</v>
      </c>
      <c r="AR47" s="29">
        <f>+AR136+AR137+AR138+AR139</f>
        <v>1208923992</v>
      </c>
      <c r="AS47" s="29">
        <f>+AS136+AS137+AS138+AS139</f>
        <v>1090508118</v>
      </c>
      <c r="AT47" s="30">
        <f t="shared" si="26"/>
        <v>0.90204853672884999</v>
      </c>
      <c r="AU47" s="29">
        <f>+AU136+AU137+AU138+AU139</f>
        <v>557536326</v>
      </c>
      <c r="AV47" s="30">
        <f t="shared" si="27"/>
        <v>0.46118393686408038</v>
      </c>
      <c r="AW47" s="29">
        <f>+AW136+AW137+AW138+AW139</f>
        <v>1923223800</v>
      </c>
      <c r="AX47" s="29">
        <f>+AX136+AX137+AX138+AX139</f>
        <v>1777439589</v>
      </c>
      <c r="AY47" s="30">
        <f t="shared" si="28"/>
        <v>0.92419799973357231</v>
      </c>
      <c r="AZ47" s="29">
        <f>+AZ136+AZ137+AZ138+AZ139</f>
        <v>936711461</v>
      </c>
      <c r="BA47" s="30">
        <f t="shared" si="29"/>
        <v>0.48705276057835806</v>
      </c>
      <c r="BB47" s="29">
        <f>+BB136+BB137+BB138+BB139</f>
        <v>2184061704</v>
      </c>
      <c r="BC47" s="29">
        <f>+BC136+BC137+BC138+BC139</f>
        <v>2062470199</v>
      </c>
      <c r="BD47" s="30">
        <f t="shared" si="30"/>
        <v>0.94432780686676054</v>
      </c>
      <c r="BE47" s="29">
        <f>+BE136+BE137+BE138+BE139</f>
        <v>1134592158</v>
      </c>
      <c r="BF47" s="30">
        <f t="shared" si="31"/>
        <v>0.51948722690483107</v>
      </c>
      <c r="BG47" s="29">
        <f>+BG136+BG137+BG138+BG139</f>
        <v>1385704670</v>
      </c>
      <c r="BH47" s="29">
        <f>+BH136+BH137+BH138+BH139</f>
        <v>1256432612</v>
      </c>
      <c r="BI47" s="30">
        <f t="shared" si="32"/>
        <v>0.90671023862537747</v>
      </c>
      <c r="BJ47" s="29">
        <f>+BJ136+BJ137+BJ138+BJ139</f>
        <v>690864442</v>
      </c>
      <c r="BK47" s="30">
        <f t="shared" si="33"/>
        <v>0.49856542808649118</v>
      </c>
      <c r="BL47" s="29">
        <f>+BL136+BL137+BL138+BL139</f>
        <v>1685472739</v>
      </c>
      <c r="BM47" s="29">
        <f>+BM136+BM137+BM138+BM139</f>
        <v>1461638909.3299999</v>
      </c>
      <c r="BN47" s="30">
        <f t="shared" si="34"/>
        <v>0.86719819045972713</v>
      </c>
      <c r="BO47" s="29">
        <f>+BO136+BO137+BO138+BO139</f>
        <v>739062776.33000004</v>
      </c>
      <c r="BP47" s="30">
        <f t="shared" si="35"/>
        <v>0.43848990210811117</v>
      </c>
      <c r="BQ47" s="29">
        <f>+BQ136+BQ137+BQ138+BQ139</f>
        <v>1021995123</v>
      </c>
      <c r="BR47" s="29">
        <f>+BR136+BR137+BR138+BR139</f>
        <v>924739889</v>
      </c>
      <c r="BS47" s="30">
        <f t="shared" si="37"/>
        <v>0.90483786878110184</v>
      </c>
      <c r="BT47" s="29">
        <f>+BT136+BT137+BT138+BT139</f>
        <v>555793166</v>
      </c>
      <c r="BU47" s="30">
        <f t="shared" si="38"/>
        <v>0.54383152472245211</v>
      </c>
      <c r="BV47" s="29">
        <f>+BV136+BV137+BV138+BV139</f>
        <v>958689439</v>
      </c>
      <c r="BW47" s="29">
        <f>+BW136+BW137+BW138+BW139</f>
        <v>829435673.73000002</v>
      </c>
      <c r="BX47" s="30">
        <f t="shared" si="40"/>
        <v>0.86517660463139823</v>
      </c>
      <c r="BY47" s="29">
        <f>+BY136+BY137+BY138+BY139</f>
        <v>369011251.99000001</v>
      </c>
      <c r="BZ47" s="30">
        <f t="shared" si="42"/>
        <v>0.38491219051595288</v>
      </c>
      <c r="CA47" s="29">
        <f>+CA136+CA137+CA138+CA139</f>
        <v>1243226384</v>
      </c>
      <c r="CB47" s="29">
        <f>+CB136+CB137+CB138+CB139</f>
        <v>1072112693</v>
      </c>
      <c r="CC47" s="30">
        <f t="shared" si="44"/>
        <v>0.8623632081797904</v>
      </c>
      <c r="CD47" s="29">
        <f>+CD136+CD137+CD138+CD139</f>
        <v>571459578</v>
      </c>
      <c r="CE47" s="30">
        <f t="shared" si="46"/>
        <v>0.45965850254992657</v>
      </c>
      <c r="CF47" s="29">
        <f>+CF136+CF137+CF138+CF139</f>
        <v>954785079</v>
      </c>
      <c r="CG47" s="29">
        <f>+CG136+CG137+CG138+CG139</f>
        <v>877289963</v>
      </c>
      <c r="CH47" s="30">
        <f t="shared" si="48"/>
        <v>0.91883501564439507</v>
      </c>
      <c r="CI47" s="29">
        <f>+CI136+CI137+CI138+CI139</f>
        <v>516053606</v>
      </c>
      <c r="CJ47" s="30">
        <f t="shared" si="49"/>
        <v>0.54049190477556674</v>
      </c>
      <c r="CK47" s="29">
        <f t="shared" si="6"/>
        <v>57597600000</v>
      </c>
      <c r="CL47" s="30">
        <f t="shared" si="50"/>
        <v>0.14620064791049669</v>
      </c>
      <c r="CM47" s="29">
        <f t="shared" si="7"/>
        <v>45695395279.060005</v>
      </c>
      <c r="CN47" s="30">
        <f t="shared" si="51"/>
        <v>0.79335589120136962</v>
      </c>
      <c r="CO47" s="29">
        <f t="shared" si="8"/>
        <v>22384796228.180004</v>
      </c>
      <c r="CP47" s="30">
        <f t="shared" si="52"/>
        <v>0.38864112789734301</v>
      </c>
    </row>
    <row r="48" spans="2:94" s="5" customFormat="1" x14ac:dyDescent="0.25">
      <c r="B48" s="67" t="s">
        <v>64</v>
      </c>
      <c r="C48" s="67"/>
      <c r="D48" s="35">
        <f>+D49+D50</f>
        <v>106735332852</v>
      </c>
      <c r="E48" s="35">
        <f t="shared" ref="E48:BO48" si="118">+E49+E50</f>
        <v>22962068616.919998</v>
      </c>
      <c r="F48" s="36">
        <f t="shared" si="10"/>
        <v>0.2151309037351237</v>
      </c>
      <c r="G48" s="35">
        <f t="shared" si="118"/>
        <v>9901465340.4700012</v>
      </c>
      <c r="H48" s="36">
        <f t="shared" si="11"/>
        <v>9.2766519538562228E-2</v>
      </c>
      <c r="I48" s="35">
        <f t="shared" si="118"/>
        <v>269741000</v>
      </c>
      <c r="J48" s="35">
        <f t="shared" si="118"/>
        <v>168415266.92000002</v>
      </c>
      <c r="K48" s="36">
        <f t="shared" si="12"/>
        <v>0.62435917016693798</v>
      </c>
      <c r="L48" s="35">
        <f t="shared" si="118"/>
        <v>97866600.920000002</v>
      </c>
      <c r="M48" s="36">
        <f t="shared" si="13"/>
        <v>0.3628169277936984</v>
      </c>
      <c r="N48" s="35">
        <f t="shared" si="118"/>
        <v>1145196251</v>
      </c>
      <c r="O48" s="35">
        <f t="shared" si="118"/>
        <v>831817351</v>
      </c>
      <c r="P48" s="36">
        <f t="shared" si="14"/>
        <v>0.72635354007983044</v>
      </c>
      <c r="Q48" s="35">
        <f t="shared" si="118"/>
        <v>482345629</v>
      </c>
      <c r="R48" s="36">
        <f t="shared" si="15"/>
        <v>0.42119036678543931</v>
      </c>
      <c r="S48" s="35">
        <f t="shared" si="118"/>
        <v>599107001</v>
      </c>
      <c r="T48" s="35">
        <f t="shared" si="118"/>
        <v>263731020</v>
      </c>
      <c r="U48" s="36">
        <f t="shared" si="16"/>
        <v>0.44020687383020585</v>
      </c>
      <c r="V48" s="35">
        <f t="shared" si="118"/>
        <v>119769375</v>
      </c>
      <c r="W48" s="36">
        <f t="shared" si="17"/>
        <v>0.1999131620897216</v>
      </c>
      <c r="X48" s="35">
        <f t="shared" si="118"/>
        <v>689867306</v>
      </c>
      <c r="Y48" s="35">
        <f t="shared" si="118"/>
        <v>484901516.69999999</v>
      </c>
      <c r="Z48" s="36">
        <f t="shared" si="18"/>
        <v>0.70289099437334401</v>
      </c>
      <c r="AA48" s="35">
        <f t="shared" si="118"/>
        <v>262279151.69999999</v>
      </c>
      <c r="AB48" s="36">
        <f t="shared" si="19"/>
        <v>0.38018782658472583</v>
      </c>
      <c r="AC48" s="35">
        <f t="shared" si="118"/>
        <v>438666617</v>
      </c>
      <c r="AD48" s="35">
        <f t="shared" si="118"/>
        <v>172118747.61000001</v>
      </c>
      <c r="AE48" s="36">
        <f t="shared" si="20"/>
        <v>0.39236801010093736</v>
      </c>
      <c r="AF48" s="35">
        <f t="shared" si="118"/>
        <v>97884357.609999999</v>
      </c>
      <c r="AG48" s="36">
        <f t="shared" si="21"/>
        <v>0.2231406581139499</v>
      </c>
      <c r="AH48" s="35">
        <f t="shared" si="118"/>
        <v>217256000</v>
      </c>
      <c r="AI48" s="35">
        <f t="shared" si="118"/>
        <v>156514334</v>
      </c>
      <c r="AJ48" s="36">
        <f t="shared" si="22"/>
        <v>0.72041432227418345</v>
      </c>
      <c r="AK48" s="35">
        <f t="shared" si="118"/>
        <v>72348867</v>
      </c>
      <c r="AL48" s="36">
        <f t="shared" si="23"/>
        <v>0.33301205490297159</v>
      </c>
      <c r="AM48" s="35">
        <f t="shared" si="118"/>
        <v>221363000</v>
      </c>
      <c r="AN48" s="35">
        <f t="shared" si="118"/>
        <v>176332042</v>
      </c>
      <c r="AO48" s="36">
        <f t="shared" si="24"/>
        <v>0.79657414292361417</v>
      </c>
      <c r="AP48" s="35">
        <f t="shared" si="118"/>
        <v>105994109</v>
      </c>
      <c r="AQ48" s="36">
        <f t="shared" si="25"/>
        <v>0.47882486684766651</v>
      </c>
      <c r="AR48" s="35">
        <f t="shared" si="118"/>
        <v>344163000</v>
      </c>
      <c r="AS48" s="35">
        <f t="shared" si="118"/>
        <v>173930832</v>
      </c>
      <c r="AT48" s="36">
        <f t="shared" si="26"/>
        <v>0.50537341899042021</v>
      </c>
      <c r="AU48" s="35">
        <f t="shared" si="118"/>
        <v>107142832</v>
      </c>
      <c r="AV48" s="36">
        <f t="shared" si="27"/>
        <v>0.31131420867437815</v>
      </c>
      <c r="AW48" s="35">
        <f t="shared" si="118"/>
        <v>445127045</v>
      </c>
      <c r="AX48" s="35">
        <f t="shared" si="118"/>
        <v>382799498</v>
      </c>
      <c r="AY48" s="36">
        <f t="shared" si="28"/>
        <v>0.85997807210298804</v>
      </c>
      <c r="AZ48" s="35">
        <f t="shared" si="118"/>
        <v>242386506.63999999</v>
      </c>
      <c r="BA48" s="36">
        <f t="shared" si="29"/>
        <v>0.54453331776324665</v>
      </c>
      <c r="BB48" s="35">
        <f t="shared" si="118"/>
        <v>392643852</v>
      </c>
      <c r="BC48" s="35">
        <f t="shared" si="118"/>
        <v>290885509</v>
      </c>
      <c r="BD48" s="36">
        <f t="shared" si="30"/>
        <v>0.74083805850600715</v>
      </c>
      <c r="BE48" s="35">
        <f t="shared" si="118"/>
        <v>167805509</v>
      </c>
      <c r="BF48" s="36">
        <f t="shared" si="31"/>
        <v>0.42737332609501805</v>
      </c>
      <c r="BG48" s="35">
        <f t="shared" si="118"/>
        <v>194871999</v>
      </c>
      <c r="BH48" s="35">
        <f t="shared" si="118"/>
        <v>132089294</v>
      </c>
      <c r="BI48" s="36">
        <f t="shared" si="32"/>
        <v>0.67782593024049598</v>
      </c>
      <c r="BJ48" s="35">
        <f t="shared" si="118"/>
        <v>82211294</v>
      </c>
      <c r="BK48" s="36">
        <f t="shared" si="33"/>
        <v>0.42187330361403025</v>
      </c>
      <c r="BL48" s="35">
        <f t="shared" si="118"/>
        <v>259629000</v>
      </c>
      <c r="BM48" s="35">
        <f t="shared" si="118"/>
        <v>164712479.56</v>
      </c>
      <c r="BN48" s="36">
        <f t="shared" si="34"/>
        <v>0.63441479788467392</v>
      </c>
      <c r="BO48" s="35">
        <f t="shared" si="118"/>
        <v>99403479.560000002</v>
      </c>
      <c r="BP48" s="36">
        <f t="shared" si="35"/>
        <v>0.38286739755574301</v>
      </c>
      <c r="BQ48" s="35">
        <f t="shared" ref="BQ48:BT48" si="119">+BQ49+BQ50</f>
        <v>563937000</v>
      </c>
      <c r="BR48" s="35">
        <f t="shared" si="119"/>
        <v>264486686</v>
      </c>
      <c r="BS48" s="36">
        <f t="shared" si="37"/>
        <v>0.46900041316671898</v>
      </c>
      <c r="BT48" s="35">
        <f t="shared" si="119"/>
        <v>143787336</v>
      </c>
      <c r="BU48" s="36">
        <f t="shared" si="38"/>
        <v>0.25497056586108025</v>
      </c>
      <c r="BV48" s="35">
        <f>+BV49+BV50</f>
        <v>402814436</v>
      </c>
      <c r="BW48" s="35">
        <f t="shared" ref="BW48" si="120">+BW49+BW50</f>
        <v>225171901.69999999</v>
      </c>
      <c r="BX48" s="36">
        <f t="shared" si="40"/>
        <v>0.55899660383571748</v>
      </c>
      <c r="BY48" s="35">
        <f t="shared" ref="BY48" si="121">+BY49+BY50</f>
        <v>102826838.64999999</v>
      </c>
      <c r="BZ48" s="36">
        <f t="shared" si="42"/>
        <v>0.2552709869861764</v>
      </c>
      <c r="CA48" s="35">
        <f t="shared" ref="CA48:CB48" si="122">+CA49+CA50</f>
        <v>280563000</v>
      </c>
      <c r="CB48" s="35">
        <f t="shared" si="122"/>
        <v>169602954</v>
      </c>
      <c r="CC48" s="36">
        <f t="shared" si="44"/>
        <v>0.60450934014820201</v>
      </c>
      <c r="CD48" s="35">
        <f t="shared" ref="CD48" si="123">+CD49+CD50</f>
        <v>101526332</v>
      </c>
      <c r="CE48" s="36">
        <f t="shared" si="46"/>
        <v>0.36186643285108872</v>
      </c>
      <c r="CF48" s="35">
        <f t="shared" ref="CF48:CG48" si="124">+CF49+CF50</f>
        <v>811409910</v>
      </c>
      <c r="CG48" s="35">
        <f t="shared" si="124"/>
        <v>347755372</v>
      </c>
      <c r="CH48" s="36">
        <f t="shared" si="48"/>
        <v>0.42858161789027199</v>
      </c>
      <c r="CI48" s="35">
        <f>+CI49+CI50</f>
        <v>233456921.72</v>
      </c>
      <c r="CJ48" s="36">
        <f t="shared" si="49"/>
        <v>0.28771761207599744</v>
      </c>
      <c r="CK48" s="35">
        <f t="shared" si="6"/>
        <v>114011689269</v>
      </c>
      <c r="CL48" s="36">
        <f t="shared" si="50"/>
        <v>0.28939717697435352</v>
      </c>
      <c r="CM48" s="35">
        <f t="shared" si="7"/>
        <v>27367333421.41</v>
      </c>
      <c r="CN48" s="36">
        <f t="shared" si="51"/>
        <v>0.24003971519831899</v>
      </c>
      <c r="CO48" s="35">
        <f t="shared" si="8"/>
        <v>12420500480.27</v>
      </c>
      <c r="CP48" s="36">
        <f t="shared" si="52"/>
        <v>0.10894058810904014</v>
      </c>
    </row>
    <row r="49" spans="1:95" s="5" customFormat="1" ht="24" customHeight="1" x14ac:dyDescent="0.25">
      <c r="B49" s="68" t="s">
        <v>65</v>
      </c>
      <c r="C49" s="69"/>
      <c r="D49" s="29">
        <f>+D140+D141+D142+D143+D144+D145+D146+D147</f>
        <v>94788616795</v>
      </c>
      <c r="E49" s="29">
        <f>+E140+E141+E142+E143+E144+E145+E146+E147</f>
        <v>17369780955.700001</v>
      </c>
      <c r="F49" s="30">
        <f t="shared" si="10"/>
        <v>0.18324754113952044</v>
      </c>
      <c r="G49" s="29">
        <f>+G140+G141+G142+G143+G144+G145+G146+G147</f>
        <v>6596849383.5200005</v>
      </c>
      <c r="H49" s="30">
        <f t="shared" si="11"/>
        <v>6.9595375547963231E-2</v>
      </c>
      <c r="I49" s="29">
        <f>+I140+I141+I142+I143+I144+I145+I146+I147</f>
        <v>108605000</v>
      </c>
      <c r="J49" s="29">
        <f>+J140+J141+J142+J143+J144+J145+J146+J147</f>
        <v>54510507.920000002</v>
      </c>
      <c r="K49" s="30">
        <f t="shared" si="12"/>
        <v>0.50191527019934623</v>
      </c>
      <c r="L49" s="29">
        <f>+L140+L141+L142+L143+L144+L145+L146+L147</f>
        <v>29678507.920000002</v>
      </c>
      <c r="M49" s="30">
        <f t="shared" si="13"/>
        <v>0.27327018019428206</v>
      </c>
      <c r="N49" s="29">
        <f>+N140+N141+N142+N143+N144+N145+N146+N147</f>
        <v>978848251</v>
      </c>
      <c r="O49" s="29">
        <f>+O140+O141+O142+O143+O144+O145+O146+O147</f>
        <v>700530620</v>
      </c>
      <c r="P49" s="30">
        <f t="shared" si="14"/>
        <v>0.71566825530344647</v>
      </c>
      <c r="Q49" s="29">
        <f>+Q140+Q141+Q142+Q143+Q144+Q145+Q146+Q147</f>
        <v>401976898</v>
      </c>
      <c r="R49" s="30">
        <f t="shared" si="15"/>
        <v>0.41066314169672047</v>
      </c>
      <c r="S49" s="29">
        <f>+S140+S141+S142+S143+S144+S145+S146+S147</f>
        <v>432151001</v>
      </c>
      <c r="T49" s="29">
        <f>+T140+T141+T142+T143+T144+T145+T146+T147</f>
        <v>134569020</v>
      </c>
      <c r="U49" s="30">
        <f t="shared" si="16"/>
        <v>0.31139351682306993</v>
      </c>
      <c r="V49" s="29">
        <f>+V140+V141+V142+V143+V144+V145+V146+V147</f>
        <v>44558509</v>
      </c>
      <c r="W49" s="30">
        <f t="shared" si="17"/>
        <v>0.10310865622639157</v>
      </c>
      <c r="X49" s="29">
        <f>+X140+X141+X142+X143+X144+X145+X146+X147</f>
        <v>524859306</v>
      </c>
      <c r="Y49" s="29">
        <f>+Y140+Y141+Y142+Y143+Y144+Y145+Y146+Y147</f>
        <v>355176116.69999999</v>
      </c>
      <c r="Z49" s="30">
        <f t="shared" si="18"/>
        <v>0.67670728639038358</v>
      </c>
      <c r="AA49" s="29">
        <f>+AA140+AA141+AA142+AA143+AA144+AA145+AA146+AA147</f>
        <v>182371751.69999999</v>
      </c>
      <c r="AB49" s="30">
        <f t="shared" si="19"/>
        <v>0.34746788256432282</v>
      </c>
      <c r="AC49" s="29">
        <f>+AC140+AC141+AC142+AC143+AC144+AC145+AC146+AC147</f>
        <v>272786617</v>
      </c>
      <c r="AD49" s="29">
        <f>+AD140+AD141+AD142+AD143+AD144+AD145+AD146+AD147</f>
        <v>55806346.609999999</v>
      </c>
      <c r="AE49" s="30">
        <f t="shared" si="20"/>
        <v>0.20457875545265478</v>
      </c>
      <c r="AF49" s="29">
        <f>+AF140+AF141+AF142+AF143+AF144+AF145+AF146+AF147</f>
        <v>29276626.609999999</v>
      </c>
      <c r="AG49" s="30">
        <f t="shared" si="21"/>
        <v>0.10732427760559822</v>
      </c>
      <c r="AH49" s="29">
        <f>+AH140+AH141+AH142+AH143+AH144+AH145+AH146+AH147</f>
        <v>56680000</v>
      </c>
      <c r="AI49" s="29">
        <f>+AI140+AI141+AI142+AI143+AI144+AI145+AI146+AI147</f>
        <v>30404000</v>
      </c>
      <c r="AJ49" s="30">
        <f t="shared" si="22"/>
        <v>0.53641496118560339</v>
      </c>
      <c r="AK49" s="29">
        <f>+AK140+AK141+AK142+AK143+AK144+AK145+AK146+AK147</f>
        <v>420000</v>
      </c>
      <c r="AL49" s="30">
        <f t="shared" si="23"/>
        <v>7.4100211714890618E-3</v>
      </c>
      <c r="AM49" s="29">
        <f>+AM140+AM141+AM142+AM143+AM144+AM145+AM146+AM147</f>
        <v>63151000</v>
      </c>
      <c r="AN49" s="29">
        <f>+AN140+AN141+AN142+AN143+AN144+AN145+AN146+AN147</f>
        <v>46098442</v>
      </c>
      <c r="AO49" s="30">
        <f t="shared" si="24"/>
        <v>0.72997168690915426</v>
      </c>
      <c r="AP49" s="29">
        <f>+AP140+AP141+AP142+AP143+AP144+AP145+AP146+AP147</f>
        <v>29181109</v>
      </c>
      <c r="AQ49" s="30">
        <f t="shared" si="25"/>
        <v>0.46208467007648335</v>
      </c>
      <c r="AR49" s="29">
        <f>+AR140+AR141+AR142+AR143+AR144+AR145+AR146+AR147</f>
        <v>175151000</v>
      </c>
      <c r="AS49" s="29">
        <f>+AS140+AS141+AS142+AS143+AS144+AS145+AS146+AS147</f>
        <v>47618365</v>
      </c>
      <c r="AT49" s="30">
        <f t="shared" si="26"/>
        <v>0.27187035757717626</v>
      </c>
      <c r="AU49" s="29">
        <f>+AU140+AU141+AU142+AU143+AU144+AU145+AU146+AU147</f>
        <v>30978365</v>
      </c>
      <c r="AV49" s="30">
        <f t="shared" si="27"/>
        <v>0.1768666179468002</v>
      </c>
      <c r="AW49" s="29">
        <f>+AW140+AW141+AW142+AW143+AW144+AW145+AW146+AW147</f>
        <v>277063045</v>
      </c>
      <c r="AX49" s="29">
        <f>+AX140+AX141+AX142+AX143+AX144+AX145+AX146+AX147</f>
        <v>266699498</v>
      </c>
      <c r="AY49" s="30">
        <f t="shared" si="28"/>
        <v>0.96259498627830353</v>
      </c>
      <c r="AZ49" s="29">
        <f>+AZ140+AZ141+AZ142+AZ143+AZ144+AZ145+AZ146+AZ147</f>
        <v>170103174</v>
      </c>
      <c r="BA49" s="30">
        <f t="shared" si="29"/>
        <v>0.61395114602887579</v>
      </c>
      <c r="BB49" s="29">
        <f>+BB140+BB141+BB142+BB143+BB144+BB145+BB146+BB147</f>
        <v>229635852</v>
      </c>
      <c r="BC49" s="29">
        <f>+BC140+BC141+BC142+BC143+BC144+BC145+BC146+BC147</f>
        <v>161013109</v>
      </c>
      <c r="BD49" s="30">
        <f t="shared" si="30"/>
        <v>0.70116712001922066</v>
      </c>
      <c r="BE49" s="29">
        <f>+BE140+BE141+BE142+BE143+BE144+BE145+BE146+BE147</f>
        <v>94373109</v>
      </c>
      <c r="BF49" s="30">
        <f t="shared" si="31"/>
        <v>0.41096853203915212</v>
      </c>
      <c r="BG49" s="29">
        <f>+BG140+BG141+BG142+BG143+BG144+BG145+BG146+BG147</f>
        <v>29199999</v>
      </c>
      <c r="BH49" s="29">
        <f>+BH140+BH141+BH142+BH143+BH144+BH145+BH146+BH147</f>
        <v>835160</v>
      </c>
      <c r="BI49" s="30">
        <f t="shared" si="32"/>
        <v>2.8601370842512699E-2</v>
      </c>
      <c r="BJ49" s="29">
        <f>+BJ140+BJ141+BJ142+BJ143+BJ144+BJ145+BJ146+BJ147</f>
        <v>835160</v>
      </c>
      <c r="BK49" s="30">
        <f t="shared" si="33"/>
        <v>2.8601370842512699E-2</v>
      </c>
      <c r="BL49" s="29">
        <f>+BL140+BL141+BL142+BL143+BL144+BL145+BL146+BL147</f>
        <v>93151000</v>
      </c>
      <c r="BM49" s="29">
        <f>+BM140+BM141+BM142+BM143+BM144+BM145+BM146+BM147</f>
        <v>47353754.560000002</v>
      </c>
      <c r="BN49" s="30">
        <f t="shared" si="34"/>
        <v>0.50835476334124163</v>
      </c>
      <c r="BO49" s="29">
        <f>+BO140+BO141+BO142+BO143+BO144+BO145+BO146+BO147</f>
        <v>26553754.559999999</v>
      </c>
      <c r="BP49" s="30">
        <f t="shared" si="35"/>
        <v>0.28506140095114385</v>
      </c>
      <c r="BQ49" s="29">
        <f>+BQ140+BQ141+BQ142+BQ143+BQ144+BQ145+BQ146+BQ147</f>
        <v>401541000</v>
      </c>
      <c r="BR49" s="29">
        <f>+BR140+BR141+BR142+BR143+BR144+BR145+BR146+BR147</f>
        <v>135305886</v>
      </c>
      <c r="BS49" s="30">
        <f t="shared" si="37"/>
        <v>0.33696655136088222</v>
      </c>
      <c r="BT49" s="29">
        <f>+BT140+BT141+BT142+BT143+BT144+BT145+BT146+BT147</f>
        <v>67174536</v>
      </c>
      <c r="BU49" s="30">
        <f t="shared" si="38"/>
        <v>0.16729184815498294</v>
      </c>
      <c r="BV49" s="29">
        <f>+BV140+BV141+BV142+BV143+BV144+BV145+BV146+BV147</f>
        <v>243226436</v>
      </c>
      <c r="BW49" s="29">
        <f>+BW140+BW141+BW142+BW143+BW144+BW145+BW146+BW147</f>
        <v>100441864.7</v>
      </c>
      <c r="BX49" s="30">
        <f t="shared" si="40"/>
        <v>0.41295619979400594</v>
      </c>
      <c r="BY49" s="29">
        <f>+BY140+BY141+BY142+BY143+BY144+BY145+BY146+BY147</f>
        <v>29538864.66</v>
      </c>
      <c r="BZ49" s="30">
        <f t="shared" si="42"/>
        <v>0.12144594619640769</v>
      </c>
      <c r="CA49" s="29">
        <f>+CA140+CA141+CA142+CA143+CA144+CA145+CA146+CA147</f>
        <v>115151000</v>
      </c>
      <c r="CB49" s="29">
        <f>+CB140+CB141+CB142+CB143+CB144+CB145+CB146+CB147</f>
        <v>42885620</v>
      </c>
      <c r="CC49" s="30">
        <f t="shared" si="44"/>
        <v>0.37242941876318919</v>
      </c>
      <c r="CD49" s="29">
        <f>+CD140+CD141+CD142+CD143+CD144+CD145+CD146+CD147</f>
        <v>26166998</v>
      </c>
      <c r="CE49" s="30">
        <f t="shared" si="46"/>
        <v>0.22724073607697717</v>
      </c>
      <c r="CF49" s="29">
        <f>+CF140+CF141+CF142+CF143+CF144+CF145+CF146+CF147</f>
        <v>651273910</v>
      </c>
      <c r="CG49" s="29">
        <f>+CG140+CG141+CG142+CG143+CG144+CG145+CG146+CG147</f>
        <v>224202424</v>
      </c>
      <c r="CH49" s="30">
        <f t="shared" si="48"/>
        <v>0.34425211966498087</v>
      </c>
      <c r="CI49" s="29">
        <f>+CI140+CI141+CI142+CI143+CI144+CI145+CI146+CI147</f>
        <v>159562921.72</v>
      </c>
      <c r="CJ49" s="30">
        <f t="shared" si="49"/>
        <v>0.24500124950498939</v>
      </c>
      <c r="CK49" s="29">
        <f t="shared" si="6"/>
        <v>99441091212</v>
      </c>
      <c r="CL49" s="30">
        <f t="shared" si="50"/>
        <v>0.25241246100742393</v>
      </c>
      <c r="CM49" s="29">
        <f t="shared" si="7"/>
        <v>19773231690.190002</v>
      </c>
      <c r="CN49" s="30">
        <f t="shared" si="51"/>
        <v>0.19884367165717384</v>
      </c>
      <c r="CO49" s="29">
        <f t="shared" si="8"/>
        <v>7919599668.6900005</v>
      </c>
      <c r="CP49" s="30">
        <f t="shared" si="52"/>
        <v>7.9641117893669164E-2</v>
      </c>
    </row>
    <row r="50" spans="1:95" s="5" customFormat="1" ht="33.75" customHeight="1" x14ac:dyDescent="0.25">
      <c r="B50" s="68" t="s">
        <v>66</v>
      </c>
      <c r="C50" s="69"/>
      <c r="D50" s="29">
        <f>+D148+D149+D150+D151</f>
        <v>11946716057</v>
      </c>
      <c r="E50" s="29">
        <f>+E148+E149+E150+E151</f>
        <v>5592287661.2199993</v>
      </c>
      <c r="F50" s="30">
        <f t="shared" si="10"/>
        <v>0.46810250068204157</v>
      </c>
      <c r="G50" s="29">
        <f>+G148+G149+G150+G151</f>
        <v>3304615956.9500003</v>
      </c>
      <c r="H50" s="30">
        <f t="shared" si="11"/>
        <v>0.27661291531355264</v>
      </c>
      <c r="I50" s="29">
        <f>+I148+I149+I150+I151</f>
        <v>161136000</v>
      </c>
      <c r="J50" s="29">
        <f>+J148+J149+J150+J151</f>
        <v>113904759</v>
      </c>
      <c r="K50" s="30">
        <f t="shared" si="12"/>
        <v>0.70688585418528449</v>
      </c>
      <c r="L50" s="29">
        <f>+L148+L149+L150+L151</f>
        <v>68188093</v>
      </c>
      <c r="M50" s="30">
        <f t="shared" si="13"/>
        <v>0.42317106667659615</v>
      </c>
      <c r="N50" s="29">
        <f>+N148+N149+N150+N151</f>
        <v>166348000</v>
      </c>
      <c r="O50" s="29">
        <f>+O148+O149+O150+O151</f>
        <v>131286731</v>
      </c>
      <c r="P50" s="30">
        <f t="shared" si="14"/>
        <v>0.78922939259864866</v>
      </c>
      <c r="Q50" s="29">
        <f>+Q148+Q149+Q150+Q151</f>
        <v>80368731</v>
      </c>
      <c r="R50" s="30">
        <f t="shared" si="15"/>
        <v>0.48313614230408541</v>
      </c>
      <c r="S50" s="29">
        <f>+S148+S149+S150+S151</f>
        <v>166956000</v>
      </c>
      <c r="T50" s="29">
        <f>+T148+T149+T150+T151</f>
        <v>129162000</v>
      </c>
      <c r="U50" s="30">
        <f t="shared" si="16"/>
        <v>0.7736289800905628</v>
      </c>
      <c r="V50" s="29">
        <f>+V148+V149+V150+V151</f>
        <v>75210866</v>
      </c>
      <c r="W50" s="30">
        <f t="shared" si="17"/>
        <v>0.45048315723903304</v>
      </c>
      <c r="X50" s="29">
        <f>+X148+X149+X150+X151</f>
        <v>165008000</v>
      </c>
      <c r="Y50" s="29">
        <f>+Y148+Y149+Y150+Y151</f>
        <v>129725400</v>
      </c>
      <c r="Z50" s="30">
        <f t="shared" si="18"/>
        <v>0.78617642780956076</v>
      </c>
      <c r="AA50" s="29">
        <f>+AA148+AA149+AA150+AA151</f>
        <v>79907400</v>
      </c>
      <c r="AB50" s="30">
        <f t="shared" si="19"/>
        <v>0.48426379327062929</v>
      </c>
      <c r="AC50" s="29">
        <f>+AC148+AC149+AC150+AC151</f>
        <v>165880000</v>
      </c>
      <c r="AD50" s="29">
        <f>+AD148+AD149+AD150+AD151</f>
        <v>116312401</v>
      </c>
      <c r="AE50" s="30">
        <f t="shared" si="20"/>
        <v>0.70118399445382207</v>
      </c>
      <c r="AF50" s="29">
        <f>+AF148+AF149+AF150+AF151</f>
        <v>68607731</v>
      </c>
      <c r="AG50" s="30">
        <f t="shared" si="21"/>
        <v>0.41359857125632987</v>
      </c>
      <c r="AH50" s="29">
        <f>+AH148+AH149+AH150+AH151</f>
        <v>160576000</v>
      </c>
      <c r="AI50" s="29">
        <f>+AI148+AI149+AI150+AI151</f>
        <v>126110334</v>
      </c>
      <c r="AJ50" s="30">
        <f t="shared" si="22"/>
        <v>0.78536228328019131</v>
      </c>
      <c r="AK50" s="29">
        <f>+AK148+AK149+AK150+AK151</f>
        <v>71928867</v>
      </c>
      <c r="AL50" s="30">
        <f t="shared" si="23"/>
        <v>0.44794282458150658</v>
      </c>
      <c r="AM50" s="29">
        <f>+AM148+AM149+AM150+AM151</f>
        <v>158212000</v>
      </c>
      <c r="AN50" s="29">
        <f>+AN148+AN149+AN150+AN151</f>
        <v>130233600</v>
      </c>
      <c r="AO50" s="30">
        <f t="shared" si="24"/>
        <v>0.82315879958536642</v>
      </c>
      <c r="AP50" s="29">
        <f>+AP148+AP149+AP150+AP151</f>
        <v>76813000</v>
      </c>
      <c r="AQ50" s="30">
        <f t="shared" si="25"/>
        <v>0.48550678835992211</v>
      </c>
      <c r="AR50" s="29">
        <f>+AR148+AR149+AR150+AR151</f>
        <v>169012000</v>
      </c>
      <c r="AS50" s="29">
        <f>+AS148+AS149+AS150+AS151</f>
        <v>126312467</v>
      </c>
      <c r="AT50" s="30">
        <f t="shared" si="26"/>
        <v>0.74735798049842617</v>
      </c>
      <c r="AU50" s="29">
        <f>+AU148+AU149+AU150+AU151</f>
        <v>76164467</v>
      </c>
      <c r="AV50" s="30">
        <f t="shared" si="27"/>
        <v>0.45064532104229288</v>
      </c>
      <c r="AW50" s="29">
        <f>+AW148+AW149+AW150+AW151</f>
        <v>168064000</v>
      </c>
      <c r="AX50" s="29">
        <f>+AX148+AX149+AX150+AX151</f>
        <v>116100000</v>
      </c>
      <c r="AY50" s="30">
        <f t="shared" si="28"/>
        <v>0.69080826351865954</v>
      </c>
      <c r="AZ50" s="29">
        <f>+AZ148+AZ149+AZ150+AZ151</f>
        <v>72283332.640000001</v>
      </c>
      <c r="BA50" s="30">
        <f t="shared" si="29"/>
        <v>0.43009408701447066</v>
      </c>
      <c r="BB50" s="29">
        <f>+BB148+BB149+BB150+BB151</f>
        <v>163008000</v>
      </c>
      <c r="BC50" s="29">
        <f>+BC148+BC149+BC150+BC151</f>
        <v>129872400</v>
      </c>
      <c r="BD50" s="30">
        <f t="shared" si="30"/>
        <v>0.79672408716136633</v>
      </c>
      <c r="BE50" s="29">
        <f>+BE148+BE149+BE150+BE151</f>
        <v>73432400</v>
      </c>
      <c r="BF50" s="30">
        <f t="shared" si="31"/>
        <v>0.45048341185708679</v>
      </c>
      <c r="BG50" s="29">
        <f>+BG148+BG149+BG150+BG151</f>
        <v>165672000</v>
      </c>
      <c r="BH50" s="29">
        <f>+BH148+BH149+BH150+BH151</f>
        <v>131254134</v>
      </c>
      <c r="BI50" s="30">
        <f t="shared" si="32"/>
        <v>0.79225296972330872</v>
      </c>
      <c r="BJ50" s="29">
        <f>+BJ148+BJ149+BJ150+BJ151</f>
        <v>81376134</v>
      </c>
      <c r="BK50" s="30">
        <f t="shared" si="33"/>
        <v>0.49118821526872375</v>
      </c>
      <c r="BL50" s="29">
        <f>+BL148+BL149+BL150+BL151</f>
        <v>166478000</v>
      </c>
      <c r="BM50" s="29">
        <f>+BM148+BM149+BM150+BM151</f>
        <v>117358725</v>
      </c>
      <c r="BN50" s="30">
        <f t="shared" si="34"/>
        <v>0.70495035380050219</v>
      </c>
      <c r="BO50" s="29">
        <f>+BO148+BO149+BO150+BO151</f>
        <v>72849725</v>
      </c>
      <c r="BP50" s="30">
        <f t="shared" si="35"/>
        <v>0.4375937060752772</v>
      </c>
      <c r="BQ50" s="29">
        <f>+BQ148+BQ149+BQ150+BQ151</f>
        <v>162396000</v>
      </c>
      <c r="BR50" s="29">
        <f>+BR148+BR149+BR150+BR151</f>
        <v>129180800</v>
      </c>
      <c r="BS50" s="30">
        <f t="shared" si="37"/>
        <v>0.79546786866671593</v>
      </c>
      <c r="BT50" s="29">
        <f>+BT148+BT149+BT150+BT151</f>
        <v>76612800</v>
      </c>
      <c r="BU50" s="30">
        <f t="shared" si="38"/>
        <v>0.47176531441661124</v>
      </c>
      <c r="BV50" s="29">
        <f>+BV148+BV149+BV150+BV151</f>
        <v>159588000</v>
      </c>
      <c r="BW50" s="29">
        <f>+BW148+BW149+BW150+BW151</f>
        <v>124730037</v>
      </c>
      <c r="BX50" s="30">
        <f t="shared" si="40"/>
        <v>0.78157528761561024</v>
      </c>
      <c r="BY50" s="29">
        <f>+BY148+BY149+BY150+BY151</f>
        <v>73287973.989999995</v>
      </c>
      <c r="BZ50" s="30">
        <f t="shared" si="42"/>
        <v>0.45923236076647361</v>
      </c>
      <c r="CA50" s="29">
        <f>+CA148+CA149+CA150+CA151</f>
        <v>165412000</v>
      </c>
      <c r="CB50" s="29">
        <f>+CB148+CB149+CB150+CB151</f>
        <v>126717334</v>
      </c>
      <c r="CC50" s="30">
        <f t="shared" si="44"/>
        <v>0.76607098638551008</v>
      </c>
      <c r="CD50" s="29">
        <f>+CD148+CD149+CD150+CD151</f>
        <v>75359334</v>
      </c>
      <c r="CE50" s="30">
        <f t="shared" si="46"/>
        <v>0.45558565279423502</v>
      </c>
      <c r="CF50" s="29">
        <f>+CF148+CF149+CF150+CF151</f>
        <v>160136000</v>
      </c>
      <c r="CG50" s="29">
        <f>+CG148+CG149+CG150+CG151</f>
        <v>123552948</v>
      </c>
      <c r="CH50" s="30">
        <f t="shared" si="48"/>
        <v>0.77155010740870256</v>
      </c>
      <c r="CI50" s="29">
        <f>+CI148+CI149+CI150+CI151</f>
        <v>73894000</v>
      </c>
      <c r="CJ50" s="30">
        <f t="shared" si="49"/>
        <v>0.46144527151920867</v>
      </c>
      <c r="CK50" s="29">
        <f t="shared" si="6"/>
        <v>14570598057</v>
      </c>
      <c r="CL50" s="30">
        <f t="shared" si="50"/>
        <v>3.69847159669296E-2</v>
      </c>
      <c r="CM50" s="29">
        <f t="shared" si="7"/>
        <v>7594101731.2199993</v>
      </c>
      <c r="CN50" s="30">
        <f t="shared" si="51"/>
        <v>0.52119355029299186</v>
      </c>
      <c r="CO50" s="29">
        <f t="shared" si="8"/>
        <v>4500900811.5799999</v>
      </c>
      <c r="CP50" s="30">
        <f t="shared" si="52"/>
        <v>0.30890295607445428</v>
      </c>
    </row>
    <row r="51" spans="1:95" ht="23.25" customHeight="1" x14ac:dyDescent="0.3">
      <c r="B51" s="70" t="s">
        <v>33</v>
      </c>
      <c r="C51" s="70"/>
      <c r="D51" s="37">
        <f>+D38+D19+D40</f>
        <v>285376445429.64001</v>
      </c>
      <c r="E51" s="37">
        <f>+E38+E19+E40</f>
        <v>156183104562.17999</v>
      </c>
      <c r="F51" s="38">
        <f t="shared" si="10"/>
        <v>0.5472880017376458</v>
      </c>
      <c r="G51" s="37">
        <f>+G38+G19+G40</f>
        <v>78336750484.26001</v>
      </c>
      <c r="H51" s="38">
        <f t="shared" si="11"/>
        <v>0.27450321054466303</v>
      </c>
      <c r="I51" s="37">
        <f>+I38+I19+I40</f>
        <v>6833036280</v>
      </c>
      <c r="J51" s="37">
        <f>+J38+J19+J40</f>
        <v>5989634354.3199997</v>
      </c>
      <c r="K51" s="38">
        <f t="shared" si="12"/>
        <v>0.87656996229500472</v>
      </c>
      <c r="L51" s="37">
        <f>+L38+L19+L40</f>
        <v>3796507791.29</v>
      </c>
      <c r="M51" s="38">
        <f t="shared" si="13"/>
        <v>0.55561065911536478</v>
      </c>
      <c r="N51" s="37">
        <f>+N38+N19+N40</f>
        <v>8644009880.1000004</v>
      </c>
      <c r="O51" s="37">
        <f>+O38+O19+O40</f>
        <v>7817810091.5900002</v>
      </c>
      <c r="P51" s="38">
        <f t="shared" si="14"/>
        <v>0.90441938406247613</v>
      </c>
      <c r="Q51" s="37">
        <f>+Q38+Q19+Q40</f>
        <v>5305199070</v>
      </c>
      <c r="R51" s="38">
        <f t="shared" si="15"/>
        <v>0.61374282810729797</v>
      </c>
      <c r="S51" s="37">
        <f>+S38+S19+S40</f>
        <v>9160657432.7900009</v>
      </c>
      <c r="T51" s="37">
        <f>+T38+T19+T40</f>
        <v>7735644032.5699997</v>
      </c>
      <c r="U51" s="38">
        <f t="shared" si="16"/>
        <v>0.84444201623354509</v>
      </c>
      <c r="V51" s="37">
        <f>+V38+V19+V40</f>
        <v>5750206137</v>
      </c>
      <c r="W51" s="38">
        <f t="shared" si="17"/>
        <v>0.62770670982821564</v>
      </c>
      <c r="X51" s="37">
        <f>+X38+X19+X40</f>
        <v>7001846889</v>
      </c>
      <c r="Y51" s="37">
        <f>+Y38+Y19+Y40</f>
        <v>6502204678</v>
      </c>
      <c r="Z51" s="38">
        <f t="shared" si="18"/>
        <v>0.92864136863875946</v>
      </c>
      <c r="AA51" s="37">
        <f>+AA38+AA19+AA40</f>
        <v>4754397573</v>
      </c>
      <c r="AB51" s="38">
        <f t="shared" si="19"/>
        <v>0.67902049964406186</v>
      </c>
      <c r="AC51" s="37">
        <f>+AC38+AC19+AC40</f>
        <v>5436709050</v>
      </c>
      <c r="AD51" s="37">
        <f>+AD38+AD19+AD40</f>
        <v>4853248503.1900005</v>
      </c>
      <c r="AE51" s="38">
        <f t="shared" si="20"/>
        <v>0.89268130013137281</v>
      </c>
      <c r="AF51" s="37">
        <f>+AF38+AF19+AF40</f>
        <v>3290283734.0900002</v>
      </c>
      <c r="AG51" s="38">
        <f t="shared" si="21"/>
        <v>0.60519768555391062</v>
      </c>
      <c r="AH51" s="37">
        <f>+AH38+AH19+AH40</f>
        <v>5810325306</v>
      </c>
      <c r="AI51" s="37">
        <f>+AI38+AI19+AI40</f>
        <v>4940215882.6000004</v>
      </c>
      <c r="AJ51" s="38">
        <f t="shared" si="22"/>
        <v>0.85024772666317217</v>
      </c>
      <c r="AK51" s="37">
        <f>+AK38+AK19+AK40</f>
        <v>3081399573.8400002</v>
      </c>
      <c r="AL51" s="38">
        <f t="shared" si="23"/>
        <v>0.53033167878879517</v>
      </c>
      <c r="AM51" s="37">
        <f>+AM38+AM19+AM40</f>
        <v>2696621348.4000001</v>
      </c>
      <c r="AN51" s="37">
        <f>+AN38+AN19+AN40</f>
        <v>2366071851.4000001</v>
      </c>
      <c r="AO51" s="38">
        <f t="shared" si="24"/>
        <v>0.87742087067725449</v>
      </c>
      <c r="AP51" s="37">
        <f>+AP38+AP19+AP40</f>
        <v>1524537211</v>
      </c>
      <c r="AQ51" s="38">
        <f t="shared" si="25"/>
        <v>0.56535086466795248</v>
      </c>
      <c r="AR51" s="37">
        <f>+AR38+AR19+AR40</f>
        <v>6690660998</v>
      </c>
      <c r="AS51" s="37">
        <f>+AS38+AS19+AS40</f>
        <v>6100174845</v>
      </c>
      <c r="AT51" s="38">
        <f t="shared" si="26"/>
        <v>0.9117447210108971</v>
      </c>
      <c r="AU51" s="37">
        <f>+AU38+AU19+AU40</f>
        <v>4175882901</v>
      </c>
      <c r="AV51" s="38">
        <f t="shared" si="27"/>
        <v>0.62413607597937959</v>
      </c>
      <c r="AW51" s="37">
        <f>+AW38+AW19+AW40</f>
        <v>7814478338.7399998</v>
      </c>
      <c r="AX51" s="37">
        <f>+AX38+AX19+AX40</f>
        <v>7347651414.8299999</v>
      </c>
      <c r="AY51" s="38">
        <f t="shared" si="28"/>
        <v>0.94026128121749064</v>
      </c>
      <c r="AZ51" s="37">
        <f>+AZ38+AZ19+AZ40</f>
        <v>4985375767.6399994</v>
      </c>
      <c r="BA51" s="38">
        <f t="shared" si="29"/>
        <v>0.63796654767410066</v>
      </c>
      <c r="BB51" s="37">
        <f>+BB38+BB19+BB40</f>
        <v>8066838827</v>
      </c>
      <c r="BC51" s="37">
        <f>+BC38+BC19+BC40</f>
        <v>7114993472.3600006</v>
      </c>
      <c r="BD51" s="38">
        <f t="shared" si="30"/>
        <v>0.88200516025507558</v>
      </c>
      <c r="BE51" s="37">
        <f>+BE38+BE19+BE40</f>
        <v>4516197002.2399998</v>
      </c>
      <c r="BF51" s="38">
        <f t="shared" si="31"/>
        <v>0.55984718414406964</v>
      </c>
      <c r="BG51" s="37">
        <f>+BG38+BG19+BG40</f>
        <v>7090258702.3600006</v>
      </c>
      <c r="BH51" s="37">
        <f>+BH38+BH19+BH40</f>
        <v>6012817610</v>
      </c>
      <c r="BI51" s="38">
        <f t="shared" si="32"/>
        <v>0.84803924121959429</v>
      </c>
      <c r="BJ51" s="37">
        <f>+BJ38+BJ19+BJ40</f>
        <v>4331645545</v>
      </c>
      <c r="BK51" s="38">
        <f t="shared" si="33"/>
        <v>0.61092912499204111</v>
      </c>
      <c r="BL51" s="37">
        <f>+BL38+BL19+BL40</f>
        <v>7787855411.71</v>
      </c>
      <c r="BM51" s="37">
        <f>+BM38+BM19+BM40</f>
        <v>6840516717.5500002</v>
      </c>
      <c r="BN51" s="38">
        <f t="shared" si="34"/>
        <v>0.8783569231735403</v>
      </c>
      <c r="BO51" s="37">
        <f>+BO38+BO19+BO40</f>
        <v>4229267774.0799999</v>
      </c>
      <c r="BP51" s="38">
        <f t="shared" si="35"/>
        <v>0.54305935979766329</v>
      </c>
      <c r="BQ51" s="37">
        <f>+BQ38+BQ19+BQ40</f>
        <v>6093422538</v>
      </c>
      <c r="BR51" s="37">
        <f>+BR38+BR19+BR40</f>
        <v>5298875679.0699997</v>
      </c>
      <c r="BS51" s="38">
        <f t="shared" si="37"/>
        <v>0.86960581611154952</v>
      </c>
      <c r="BT51" s="37">
        <f>+BT38+BT19+BT40</f>
        <v>3698077844.0699997</v>
      </c>
      <c r="BU51" s="38">
        <f t="shared" si="38"/>
        <v>0.60689666948384524</v>
      </c>
      <c r="BV51" s="37">
        <f>+BV38+BV19+BV40</f>
        <v>5842798291.1599998</v>
      </c>
      <c r="BW51" s="37">
        <f>+BW38+BW19+BW40</f>
        <v>4827499061.1700001</v>
      </c>
      <c r="BX51" s="38">
        <f t="shared" si="40"/>
        <v>0.82623065534777729</v>
      </c>
      <c r="BY51" s="37">
        <f>+BY38+BY19+BY40</f>
        <v>3211123918.6100001</v>
      </c>
      <c r="BZ51" s="38">
        <f t="shared" si="42"/>
        <v>0.54958664643076005</v>
      </c>
      <c r="CA51" s="37">
        <f>+CA38+CA19+CA40</f>
        <v>6435570613.9400005</v>
      </c>
      <c r="CB51" s="37">
        <f>+CB38+CB19+CB40</f>
        <v>5889580858</v>
      </c>
      <c r="CC51" s="38">
        <f t="shared" si="44"/>
        <v>0.91516063008347082</v>
      </c>
      <c r="CD51" s="37">
        <f>+CD38+CD19+CD40</f>
        <v>3916995802</v>
      </c>
      <c r="CE51" s="38">
        <f t="shared" si="46"/>
        <v>0.60864778540623099</v>
      </c>
      <c r="CF51" s="37">
        <f>+CF38+CF19+CF40</f>
        <v>7181151034.1599998</v>
      </c>
      <c r="CG51" s="37">
        <f>+CG38+CG19+CG40</f>
        <v>5705924059.1100006</v>
      </c>
      <c r="CH51" s="38">
        <f t="shared" si="48"/>
        <v>0.79456956579349247</v>
      </c>
      <c r="CI51" s="37">
        <f>+CI38+CI19+CI40</f>
        <v>4260021866.5999999</v>
      </c>
      <c r="CJ51" s="38">
        <f t="shared" si="49"/>
        <v>0.59322270849554792</v>
      </c>
      <c r="CK51" s="37">
        <f t="shared" si="6"/>
        <v>393962686370.99994</v>
      </c>
      <c r="CL51" s="38">
        <f t="shared" si="50"/>
        <v>1</v>
      </c>
      <c r="CM51" s="37">
        <f t="shared" si="7"/>
        <v>251525967672.94</v>
      </c>
      <c r="CN51" s="38">
        <f t="shared" si="51"/>
        <v>0.63845124519248153</v>
      </c>
      <c r="CO51" s="37">
        <f t="shared" si="8"/>
        <v>143163869995.72</v>
      </c>
      <c r="CP51" s="38">
        <f t="shared" si="52"/>
        <v>0.36339449127651818</v>
      </c>
    </row>
    <row r="52" spans="1:95" x14ac:dyDescent="0.3">
      <c r="A52" s="39"/>
      <c r="B52" s="39"/>
      <c r="C52" s="39"/>
      <c r="D52" s="20">
        <f t="shared" ref="D52:AI52" si="125">D51-D152</f>
        <v>0</v>
      </c>
      <c r="E52" s="20">
        <f t="shared" si="125"/>
        <v>0</v>
      </c>
      <c r="F52" s="20">
        <f t="shared" si="125"/>
        <v>0</v>
      </c>
      <c r="G52" s="20">
        <f t="shared" si="125"/>
        <v>0</v>
      </c>
      <c r="H52" s="20">
        <f t="shared" si="125"/>
        <v>0</v>
      </c>
      <c r="I52" s="20">
        <f t="shared" si="125"/>
        <v>0</v>
      </c>
      <c r="J52" s="20">
        <f t="shared" si="125"/>
        <v>0</v>
      </c>
      <c r="K52" s="20">
        <f t="shared" si="125"/>
        <v>0</v>
      </c>
      <c r="L52" s="20">
        <f t="shared" si="125"/>
        <v>0</v>
      </c>
      <c r="M52" s="20">
        <f t="shared" si="125"/>
        <v>0</v>
      </c>
      <c r="N52" s="20">
        <f t="shared" si="125"/>
        <v>0</v>
      </c>
      <c r="O52" s="20">
        <f t="shared" si="125"/>
        <v>0</v>
      </c>
      <c r="P52" s="20">
        <f t="shared" si="125"/>
        <v>0</v>
      </c>
      <c r="Q52" s="20">
        <f t="shared" si="125"/>
        <v>0</v>
      </c>
      <c r="R52" s="20">
        <f t="shared" si="125"/>
        <v>0</v>
      </c>
      <c r="S52" s="20">
        <f t="shared" si="125"/>
        <v>0</v>
      </c>
      <c r="T52" s="20">
        <f t="shared" si="125"/>
        <v>0</v>
      </c>
      <c r="U52" s="20">
        <f t="shared" si="125"/>
        <v>0</v>
      </c>
      <c r="V52" s="20">
        <f t="shared" si="125"/>
        <v>0</v>
      </c>
      <c r="W52" s="20">
        <f t="shared" si="125"/>
        <v>0</v>
      </c>
      <c r="X52" s="20">
        <f t="shared" si="125"/>
        <v>0</v>
      </c>
      <c r="Y52" s="20">
        <f t="shared" si="125"/>
        <v>0</v>
      </c>
      <c r="Z52" s="20">
        <f t="shared" si="125"/>
        <v>0</v>
      </c>
      <c r="AA52" s="20">
        <f t="shared" si="125"/>
        <v>0</v>
      </c>
      <c r="AB52" s="20">
        <f t="shared" si="125"/>
        <v>0</v>
      </c>
      <c r="AC52" s="20">
        <f t="shared" si="125"/>
        <v>0</v>
      </c>
      <c r="AD52" s="20">
        <f t="shared" si="125"/>
        <v>0</v>
      </c>
      <c r="AE52" s="20">
        <f t="shared" si="125"/>
        <v>0</v>
      </c>
      <c r="AF52" s="20">
        <f t="shared" si="125"/>
        <v>0</v>
      </c>
      <c r="AG52" s="20">
        <f t="shared" si="125"/>
        <v>0</v>
      </c>
      <c r="AH52" s="20">
        <f t="shared" si="125"/>
        <v>0</v>
      </c>
      <c r="AI52" s="20">
        <f t="shared" si="125"/>
        <v>0</v>
      </c>
      <c r="AJ52" s="20">
        <f t="shared" ref="AJ52:BO52" si="126">AJ51-AJ152</f>
        <v>0</v>
      </c>
      <c r="AK52" s="20">
        <f t="shared" si="126"/>
        <v>0</v>
      </c>
      <c r="AL52" s="20">
        <f t="shared" si="126"/>
        <v>0</v>
      </c>
      <c r="AM52" s="20">
        <f t="shared" si="126"/>
        <v>0</v>
      </c>
      <c r="AN52" s="20">
        <f t="shared" si="126"/>
        <v>0</v>
      </c>
      <c r="AO52" s="20">
        <f t="shared" si="126"/>
        <v>0</v>
      </c>
      <c r="AP52" s="20">
        <f t="shared" si="126"/>
        <v>0</v>
      </c>
      <c r="AQ52" s="20">
        <f t="shared" si="126"/>
        <v>0</v>
      </c>
      <c r="AR52" s="20">
        <f t="shared" si="126"/>
        <v>0</v>
      </c>
      <c r="AS52" s="20">
        <f t="shared" si="126"/>
        <v>0</v>
      </c>
      <c r="AT52" s="20">
        <f t="shared" si="126"/>
        <v>0</v>
      </c>
      <c r="AU52" s="20">
        <f t="shared" si="126"/>
        <v>0</v>
      </c>
      <c r="AV52" s="20">
        <f t="shared" si="126"/>
        <v>0</v>
      </c>
      <c r="AW52" s="20">
        <f t="shared" si="126"/>
        <v>0</v>
      </c>
      <c r="AX52" s="20">
        <f t="shared" si="126"/>
        <v>0</v>
      </c>
      <c r="AY52" s="20">
        <f t="shared" si="126"/>
        <v>0</v>
      </c>
      <c r="AZ52" s="20">
        <f t="shared" si="126"/>
        <v>0</v>
      </c>
      <c r="BA52" s="20">
        <f t="shared" si="126"/>
        <v>0</v>
      </c>
      <c r="BB52" s="20">
        <f t="shared" si="126"/>
        <v>0</v>
      </c>
      <c r="BC52" s="20">
        <f t="shared" si="126"/>
        <v>0</v>
      </c>
      <c r="BD52" s="20">
        <f t="shared" si="126"/>
        <v>0</v>
      </c>
      <c r="BE52" s="20">
        <f t="shared" si="126"/>
        <v>0</v>
      </c>
      <c r="BF52" s="20">
        <f t="shared" si="126"/>
        <v>0</v>
      </c>
      <c r="BG52" s="20">
        <f t="shared" si="126"/>
        <v>0</v>
      </c>
      <c r="BH52" s="20">
        <f t="shared" si="126"/>
        <v>0</v>
      </c>
      <c r="BI52" s="20">
        <f t="shared" si="126"/>
        <v>0</v>
      </c>
      <c r="BJ52" s="20">
        <f t="shared" si="126"/>
        <v>0</v>
      </c>
      <c r="BK52" s="20">
        <f t="shared" si="126"/>
        <v>0</v>
      </c>
      <c r="BL52" s="20">
        <f t="shared" si="126"/>
        <v>0</v>
      </c>
      <c r="BM52" s="20">
        <f t="shared" si="126"/>
        <v>0</v>
      </c>
      <c r="BN52" s="20">
        <f t="shared" si="126"/>
        <v>0</v>
      </c>
      <c r="BO52" s="20">
        <f t="shared" si="126"/>
        <v>0</v>
      </c>
      <c r="BP52" s="20">
        <f t="shared" ref="BP52:CU52" si="127">BP51-BP152</f>
        <v>0</v>
      </c>
      <c r="BQ52" s="20">
        <f t="shared" si="127"/>
        <v>0</v>
      </c>
      <c r="BR52" s="20">
        <f t="shared" si="127"/>
        <v>0</v>
      </c>
      <c r="BS52" s="20">
        <f t="shared" si="127"/>
        <v>0</v>
      </c>
      <c r="BT52" s="20">
        <f t="shared" si="127"/>
        <v>0</v>
      </c>
      <c r="BU52" s="20">
        <f t="shared" si="127"/>
        <v>0</v>
      </c>
      <c r="BV52" s="20">
        <f t="shared" si="127"/>
        <v>0</v>
      </c>
      <c r="BW52" s="20">
        <f t="shared" si="127"/>
        <v>0</v>
      </c>
      <c r="BX52" s="20">
        <f t="shared" si="127"/>
        <v>0</v>
      </c>
      <c r="BY52" s="20">
        <f t="shared" si="127"/>
        <v>0</v>
      </c>
      <c r="BZ52" s="20">
        <f t="shared" si="127"/>
        <v>0</v>
      </c>
      <c r="CA52" s="20">
        <f t="shared" si="127"/>
        <v>0</v>
      </c>
      <c r="CB52" s="20">
        <f t="shared" si="127"/>
        <v>0</v>
      </c>
      <c r="CC52" s="20">
        <f t="shared" si="127"/>
        <v>0</v>
      </c>
      <c r="CD52" s="20">
        <f t="shared" si="127"/>
        <v>0</v>
      </c>
      <c r="CE52" s="20">
        <f t="shared" si="127"/>
        <v>0</v>
      </c>
      <c r="CF52" s="20">
        <f t="shared" si="127"/>
        <v>0</v>
      </c>
      <c r="CG52" s="20">
        <f t="shared" si="127"/>
        <v>0</v>
      </c>
      <c r="CH52" s="20">
        <f t="shared" si="127"/>
        <v>0</v>
      </c>
      <c r="CI52" s="20">
        <f t="shared" si="127"/>
        <v>0</v>
      </c>
      <c r="CJ52" s="20">
        <f t="shared" si="127"/>
        <v>0</v>
      </c>
      <c r="CK52" s="20">
        <f t="shared" si="127"/>
        <v>0</v>
      </c>
      <c r="CL52" s="20">
        <f t="shared" si="127"/>
        <v>0</v>
      </c>
      <c r="CM52" s="20">
        <f t="shared" si="127"/>
        <v>0</v>
      </c>
      <c r="CN52" s="20">
        <f t="shared" si="127"/>
        <v>0</v>
      </c>
      <c r="CO52" s="20">
        <f t="shared" si="127"/>
        <v>0</v>
      </c>
      <c r="CP52" s="20">
        <f t="shared" si="127"/>
        <v>0</v>
      </c>
      <c r="CQ52" s="3"/>
    </row>
    <row r="53" spans="1:95" ht="18.75" x14ac:dyDescent="0.3">
      <c r="B53" s="4" t="s">
        <v>67</v>
      </c>
      <c r="D53" s="2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</row>
    <row r="55" spans="1:95" s="5" customFormat="1" x14ac:dyDescent="0.25">
      <c r="B55" s="60" t="s">
        <v>2</v>
      </c>
      <c r="C55" s="60" t="s">
        <v>3</v>
      </c>
      <c r="D55" s="61" t="s">
        <v>4</v>
      </c>
      <c r="E55" s="62"/>
      <c r="F55" s="62"/>
      <c r="G55" s="62"/>
      <c r="H55" s="63"/>
      <c r="I55" s="57">
        <v>1</v>
      </c>
      <c r="J55" s="58"/>
      <c r="K55" s="58"/>
      <c r="L55" s="58"/>
      <c r="M55" s="59"/>
      <c r="N55" s="57">
        <v>2</v>
      </c>
      <c r="O55" s="58"/>
      <c r="P55" s="58"/>
      <c r="Q55" s="58"/>
      <c r="R55" s="59"/>
      <c r="S55" s="57">
        <v>3</v>
      </c>
      <c r="T55" s="58"/>
      <c r="U55" s="58"/>
      <c r="V55" s="58"/>
      <c r="W55" s="59"/>
      <c r="X55" s="57">
        <v>4</v>
      </c>
      <c r="Y55" s="58"/>
      <c r="Z55" s="58"/>
      <c r="AA55" s="58"/>
      <c r="AB55" s="59"/>
      <c r="AC55" s="57">
        <v>5</v>
      </c>
      <c r="AD55" s="58"/>
      <c r="AE55" s="58"/>
      <c r="AF55" s="58"/>
      <c r="AG55" s="59"/>
      <c r="AH55" s="57">
        <v>6</v>
      </c>
      <c r="AI55" s="58"/>
      <c r="AJ55" s="58"/>
      <c r="AK55" s="58"/>
      <c r="AL55" s="59"/>
      <c r="AM55" s="57">
        <v>7</v>
      </c>
      <c r="AN55" s="58"/>
      <c r="AO55" s="58"/>
      <c r="AP55" s="58"/>
      <c r="AQ55" s="59"/>
      <c r="AR55" s="57">
        <v>8</v>
      </c>
      <c r="AS55" s="58"/>
      <c r="AT55" s="58"/>
      <c r="AU55" s="58"/>
      <c r="AV55" s="59"/>
      <c r="AW55" s="57">
        <v>9</v>
      </c>
      <c r="AX55" s="58"/>
      <c r="AY55" s="58"/>
      <c r="AZ55" s="58"/>
      <c r="BA55" s="59"/>
      <c r="BB55" s="57">
        <v>10</v>
      </c>
      <c r="BC55" s="58"/>
      <c r="BD55" s="58"/>
      <c r="BE55" s="58"/>
      <c r="BF55" s="59"/>
      <c r="BG55" s="57">
        <v>11</v>
      </c>
      <c r="BH55" s="58"/>
      <c r="BI55" s="58"/>
      <c r="BJ55" s="58"/>
      <c r="BK55" s="59"/>
      <c r="BL55" s="57">
        <v>12</v>
      </c>
      <c r="BM55" s="58"/>
      <c r="BN55" s="58"/>
      <c r="BO55" s="58"/>
      <c r="BP55" s="59"/>
      <c r="BQ55" s="57">
        <v>13</v>
      </c>
      <c r="BR55" s="58"/>
      <c r="BS55" s="58"/>
      <c r="BT55" s="58"/>
      <c r="BU55" s="59"/>
      <c r="BV55" s="57">
        <v>14</v>
      </c>
      <c r="BW55" s="58"/>
      <c r="BX55" s="58"/>
      <c r="BY55" s="58"/>
      <c r="BZ55" s="59"/>
      <c r="CA55" s="57">
        <v>15</v>
      </c>
      <c r="CB55" s="58"/>
      <c r="CC55" s="58"/>
      <c r="CD55" s="58"/>
      <c r="CE55" s="59"/>
      <c r="CF55" s="57">
        <v>16</v>
      </c>
      <c r="CG55" s="58"/>
      <c r="CH55" s="58"/>
      <c r="CI55" s="58"/>
      <c r="CJ55" s="59"/>
      <c r="CK55" s="60" t="s">
        <v>5</v>
      </c>
      <c r="CL55" s="60"/>
      <c r="CM55" s="60"/>
      <c r="CN55" s="60"/>
      <c r="CO55" s="60"/>
      <c r="CP55" s="60"/>
    </row>
    <row r="56" spans="1:95" s="5" customFormat="1" x14ac:dyDescent="0.25">
      <c r="B56" s="60"/>
      <c r="C56" s="60"/>
      <c r="D56" s="64"/>
      <c r="E56" s="65"/>
      <c r="F56" s="65"/>
      <c r="G56" s="65"/>
      <c r="H56" s="66"/>
      <c r="I56" s="54" t="s">
        <v>6</v>
      </c>
      <c r="J56" s="55"/>
      <c r="K56" s="55"/>
      <c r="L56" s="55"/>
      <c r="M56" s="56"/>
      <c r="N56" s="54" t="s">
        <v>7</v>
      </c>
      <c r="O56" s="55"/>
      <c r="P56" s="55"/>
      <c r="Q56" s="55"/>
      <c r="R56" s="56"/>
      <c r="S56" s="54" t="s">
        <v>8</v>
      </c>
      <c r="T56" s="55"/>
      <c r="U56" s="55"/>
      <c r="V56" s="55"/>
      <c r="W56" s="56"/>
      <c r="X56" s="54" t="s">
        <v>9</v>
      </c>
      <c r="Y56" s="55"/>
      <c r="Z56" s="55"/>
      <c r="AA56" s="55"/>
      <c r="AB56" s="56"/>
      <c r="AC56" s="54" t="s">
        <v>10</v>
      </c>
      <c r="AD56" s="55"/>
      <c r="AE56" s="55"/>
      <c r="AF56" s="55"/>
      <c r="AG56" s="56"/>
      <c r="AH56" s="54" t="s">
        <v>11</v>
      </c>
      <c r="AI56" s="55"/>
      <c r="AJ56" s="55"/>
      <c r="AK56" s="55"/>
      <c r="AL56" s="56"/>
      <c r="AM56" s="54" t="s">
        <v>12</v>
      </c>
      <c r="AN56" s="55"/>
      <c r="AO56" s="55"/>
      <c r="AP56" s="55"/>
      <c r="AQ56" s="56"/>
      <c r="AR56" s="54" t="s">
        <v>13</v>
      </c>
      <c r="AS56" s="55"/>
      <c r="AT56" s="55"/>
      <c r="AU56" s="55"/>
      <c r="AV56" s="56"/>
      <c r="AW56" s="54" t="s">
        <v>14</v>
      </c>
      <c r="AX56" s="55"/>
      <c r="AY56" s="55"/>
      <c r="AZ56" s="55"/>
      <c r="BA56" s="56"/>
      <c r="BB56" s="54" t="s">
        <v>15</v>
      </c>
      <c r="BC56" s="55"/>
      <c r="BD56" s="55"/>
      <c r="BE56" s="55"/>
      <c r="BF56" s="56"/>
      <c r="BG56" s="54" t="s">
        <v>16</v>
      </c>
      <c r="BH56" s="55"/>
      <c r="BI56" s="55"/>
      <c r="BJ56" s="55"/>
      <c r="BK56" s="56"/>
      <c r="BL56" s="54" t="s">
        <v>17</v>
      </c>
      <c r="BM56" s="55"/>
      <c r="BN56" s="55"/>
      <c r="BO56" s="55"/>
      <c r="BP56" s="56"/>
      <c r="BQ56" s="54" t="s">
        <v>18</v>
      </c>
      <c r="BR56" s="55"/>
      <c r="BS56" s="55"/>
      <c r="BT56" s="55"/>
      <c r="BU56" s="56"/>
      <c r="BV56" s="54" t="s">
        <v>19</v>
      </c>
      <c r="BW56" s="55"/>
      <c r="BX56" s="55"/>
      <c r="BY56" s="55"/>
      <c r="BZ56" s="56"/>
      <c r="CA56" s="54" t="s">
        <v>20</v>
      </c>
      <c r="CB56" s="55"/>
      <c r="CC56" s="55"/>
      <c r="CD56" s="55"/>
      <c r="CE56" s="56"/>
      <c r="CF56" s="54" t="s">
        <v>21</v>
      </c>
      <c r="CG56" s="55"/>
      <c r="CH56" s="55"/>
      <c r="CI56" s="55"/>
      <c r="CJ56" s="56"/>
      <c r="CK56" s="60"/>
      <c r="CL56" s="60"/>
      <c r="CM56" s="60"/>
      <c r="CN56" s="60"/>
      <c r="CO56" s="60"/>
      <c r="CP56" s="60"/>
    </row>
    <row r="57" spans="1:95" s="5" customFormat="1" ht="20.25" customHeight="1" x14ac:dyDescent="0.25">
      <c r="B57" s="60"/>
      <c r="C57" s="60"/>
      <c r="D57" s="6" t="s">
        <v>22</v>
      </c>
      <c r="E57" s="7" t="s">
        <v>23</v>
      </c>
      <c r="F57" s="7" t="s">
        <v>24</v>
      </c>
      <c r="G57" s="8" t="s">
        <v>25</v>
      </c>
      <c r="H57" s="8" t="s">
        <v>24</v>
      </c>
      <c r="I57" s="6" t="s">
        <v>22</v>
      </c>
      <c r="J57" s="7" t="s">
        <v>23</v>
      </c>
      <c r="K57" s="7" t="s">
        <v>24</v>
      </c>
      <c r="L57" s="8" t="s">
        <v>25</v>
      </c>
      <c r="M57" s="8" t="s">
        <v>24</v>
      </c>
      <c r="N57" s="6" t="s">
        <v>22</v>
      </c>
      <c r="O57" s="7" t="s">
        <v>23</v>
      </c>
      <c r="P57" s="7" t="s">
        <v>24</v>
      </c>
      <c r="Q57" s="8" t="s">
        <v>25</v>
      </c>
      <c r="R57" s="8" t="s">
        <v>24</v>
      </c>
      <c r="S57" s="6" t="s">
        <v>22</v>
      </c>
      <c r="T57" s="7" t="s">
        <v>23</v>
      </c>
      <c r="U57" s="7" t="s">
        <v>24</v>
      </c>
      <c r="V57" s="8" t="s">
        <v>25</v>
      </c>
      <c r="W57" s="8" t="s">
        <v>24</v>
      </c>
      <c r="X57" s="6" t="s">
        <v>22</v>
      </c>
      <c r="Y57" s="7" t="s">
        <v>23</v>
      </c>
      <c r="Z57" s="7" t="s">
        <v>24</v>
      </c>
      <c r="AA57" s="8" t="s">
        <v>25</v>
      </c>
      <c r="AB57" s="8" t="s">
        <v>24</v>
      </c>
      <c r="AC57" s="6" t="s">
        <v>22</v>
      </c>
      <c r="AD57" s="7" t="s">
        <v>23</v>
      </c>
      <c r="AE57" s="7" t="s">
        <v>24</v>
      </c>
      <c r="AF57" s="8" t="s">
        <v>25</v>
      </c>
      <c r="AG57" s="8" t="s">
        <v>24</v>
      </c>
      <c r="AH57" s="6" t="s">
        <v>22</v>
      </c>
      <c r="AI57" s="7" t="s">
        <v>23</v>
      </c>
      <c r="AJ57" s="7" t="s">
        <v>24</v>
      </c>
      <c r="AK57" s="8" t="s">
        <v>25</v>
      </c>
      <c r="AL57" s="8" t="s">
        <v>24</v>
      </c>
      <c r="AM57" s="6" t="s">
        <v>22</v>
      </c>
      <c r="AN57" s="7" t="s">
        <v>23</v>
      </c>
      <c r="AO57" s="7" t="s">
        <v>24</v>
      </c>
      <c r="AP57" s="8" t="s">
        <v>25</v>
      </c>
      <c r="AQ57" s="8" t="s">
        <v>24</v>
      </c>
      <c r="AR57" s="6" t="s">
        <v>22</v>
      </c>
      <c r="AS57" s="7" t="s">
        <v>23</v>
      </c>
      <c r="AT57" s="7" t="s">
        <v>24</v>
      </c>
      <c r="AU57" s="8" t="s">
        <v>25</v>
      </c>
      <c r="AV57" s="8" t="s">
        <v>24</v>
      </c>
      <c r="AW57" s="6" t="s">
        <v>22</v>
      </c>
      <c r="AX57" s="7" t="s">
        <v>23</v>
      </c>
      <c r="AY57" s="7" t="s">
        <v>24</v>
      </c>
      <c r="AZ57" s="8" t="s">
        <v>25</v>
      </c>
      <c r="BA57" s="8" t="s">
        <v>24</v>
      </c>
      <c r="BB57" s="6" t="s">
        <v>22</v>
      </c>
      <c r="BC57" s="7" t="s">
        <v>23</v>
      </c>
      <c r="BD57" s="7" t="s">
        <v>24</v>
      </c>
      <c r="BE57" s="8" t="s">
        <v>25</v>
      </c>
      <c r="BF57" s="8" t="s">
        <v>24</v>
      </c>
      <c r="BG57" s="6" t="s">
        <v>22</v>
      </c>
      <c r="BH57" s="7" t="s">
        <v>23</v>
      </c>
      <c r="BI57" s="7" t="s">
        <v>24</v>
      </c>
      <c r="BJ57" s="8" t="s">
        <v>25</v>
      </c>
      <c r="BK57" s="8" t="s">
        <v>24</v>
      </c>
      <c r="BL57" s="6" t="s">
        <v>22</v>
      </c>
      <c r="BM57" s="7" t="s">
        <v>23</v>
      </c>
      <c r="BN57" s="7" t="s">
        <v>24</v>
      </c>
      <c r="BO57" s="8" t="s">
        <v>25</v>
      </c>
      <c r="BP57" s="8" t="s">
        <v>24</v>
      </c>
      <c r="BQ57" s="6" t="s">
        <v>22</v>
      </c>
      <c r="BR57" s="7" t="s">
        <v>23</v>
      </c>
      <c r="BS57" s="7" t="s">
        <v>24</v>
      </c>
      <c r="BT57" s="8" t="s">
        <v>25</v>
      </c>
      <c r="BU57" s="8" t="s">
        <v>24</v>
      </c>
      <c r="BV57" s="6" t="s">
        <v>22</v>
      </c>
      <c r="BW57" s="7" t="s">
        <v>23</v>
      </c>
      <c r="BX57" s="7" t="s">
        <v>24</v>
      </c>
      <c r="BY57" s="8" t="s">
        <v>25</v>
      </c>
      <c r="BZ57" s="8" t="s">
        <v>24</v>
      </c>
      <c r="CA57" s="6" t="s">
        <v>22</v>
      </c>
      <c r="CB57" s="7" t="s">
        <v>23</v>
      </c>
      <c r="CC57" s="7" t="s">
        <v>24</v>
      </c>
      <c r="CD57" s="8" t="s">
        <v>25</v>
      </c>
      <c r="CE57" s="8" t="s">
        <v>24</v>
      </c>
      <c r="CF57" s="6" t="s">
        <v>22</v>
      </c>
      <c r="CG57" s="7" t="s">
        <v>23</v>
      </c>
      <c r="CH57" s="7" t="s">
        <v>24</v>
      </c>
      <c r="CI57" s="8" t="s">
        <v>25</v>
      </c>
      <c r="CJ57" s="8" t="s">
        <v>24</v>
      </c>
      <c r="CK57" s="6" t="s">
        <v>22</v>
      </c>
      <c r="CL57" s="6" t="s">
        <v>26</v>
      </c>
      <c r="CM57" s="7" t="s">
        <v>23</v>
      </c>
      <c r="CN57" s="7" t="s">
        <v>24</v>
      </c>
      <c r="CO57" s="8" t="s">
        <v>25</v>
      </c>
      <c r="CP57" s="8" t="s">
        <v>24</v>
      </c>
    </row>
    <row r="58" spans="1:95" s="5" customFormat="1" x14ac:dyDescent="0.25">
      <c r="B58" s="40" t="s">
        <v>68</v>
      </c>
      <c r="C58" s="41" t="s">
        <v>69</v>
      </c>
      <c r="D58" s="11">
        <v>26426665757</v>
      </c>
      <c r="E58" s="11">
        <v>26338602258</v>
      </c>
      <c r="F58" s="42">
        <f>E58/D58</f>
        <v>0.99666762731970171</v>
      </c>
      <c r="G58" s="11">
        <v>17242311518</v>
      </c>
      <c r="H58" s="30">
        <f t="shared" ref="H58:H121" si="128">G58/D58</f>
        <v>0.65245883368516844</v>
      </c>
      <c r="I58" s="11">
        <v>1221112228</v>
      </c>
      <c r="J58" s="11">
        <v>1221112228</v>
      </c>
      <c r="K58" s="30">
        <f>J58/I58</f>
        <v>1</v>
      </c>
      <c r="L58" s="11">
        <v>866831364</v>
      </c>
      <c r="M58" s="30">
        <f t="shared" ref="M58:M121" si="129">L58/I58</f>
        <v>0.70987034944342564</v>
      </c>
      <c r="N58" s="11">
        <v>949608587</v>
      </c>
      <c r="O58" s="11">
        <v>949608587</v>
      </c>
      <c r="P58" s="30">
        <f>O58/N58</f>
        <v>1</v>
      </c>
      <c r="Q58" s="11">
        <v>949608587</v>
      </c>
      <c r="R58" s="30">
        <f t="shared" ref="R58:R121" si="130">Q58/N58</f>
        <v>1</v>
      </c>
      <c r="S58" s="11">
        <v>1288685701</v>
      </c>
      <c r="T58" s="11">
        <v>1184087282</v>
      </c>
      <c r="U58" s="42">
        <f>T58/S58</f>
        <v>0.91883325863022047</v>
      </c>
      <c r="V58" s="11">
        <v>1184087282</v>
      </c>
      <c r="W58" s="30">
        <f t="shared" ref="W58:W121" si="131">V58/S58</f>
        <v>0.91883325863022047</v>
      </c>
      <c r="X58" s="11">
        <v>1214014122</v>
      </c>
      <c r="Y58" s="11">
        <v>1214014122</v>
      </c>
      <c r="Z58" s="30">
        <f>Y58/X58</f>
        <v>1</v>
      </c>
      <c r="AA58" s="11">
        <v>1114140876</v>
      </c>
      <c r="AB58" s="30">
        <f t="shared" ref="AB58:AB121" si="132">AA58/X58</f>
        <v>0.91773304429485048</v>
      </c>
      <c r="AC58" s="11">
        <v>1076941797</v>
      </c>
      <c r="AD58" s="11">
        <v>1076941797</v>
      </c>
      <c r="AE58" s="30">
        <f>AD58/AC58</f>
        <v>1</v>
      </c>
      <c r="AF58" s="11">
        <v>845116915</v>
      </c>
      <c r="AG58" s="30">
        <f t="shared" ref="AG58:AG121" si="133">AF58/AC58</f>
        <v>0.78473778003065098</v>
      </c>
      <c r="AH58" s="11">
        <v>1058786230</v>
      </c>
      <c r="AI58" s="11">
        <v>1058786230</v>
      </c>
      <c r="AJ58" s="30">
        <f>AI58/AH58</f>
        <v>1</v>
      </c>
      <c r="AK58" s="11">
        <v>744544226</v>
      </c>
      <c r="AL58" s="30">
        <f t="shared" ref="AL58:AL121" si="134">AK58/AH58</f>
        <v>0.70320542986283452</v>
      </c>
      <c r="AM58" s="11">
        <v>282656920</v>
      </c>
      <c r="AN58" s="11">
        <v>282656920</v>
      </c>
      <c r="AO58" s="30">
        <f>AN58/AM58</f>
        <v>1</v>
      </c>
      <c r="AP58" s="11">
        <v>212987978</v>
      </c>
      <c r="AQ58" s="30">
        <f t="shared" ref="AQ58:AQ121" si="135">AP58/AM58</f>
        <v>0.75352118745226548</v>
      </c>
      <c r="AR58" s="11">
        <v>1127982425</v>
      </c>
      <c r="AS58" s="11">
        <v>1127982425</v>
      </c>
      <c r="AT58" s="30">
        <f>AS58/AR58</f>
        <v>1</v>
      </c>
      <c r="AU58" s="11">
        <v>963562664</v>
      </c>
      <c r="AV58" s="30">
        <f t="shared" ref="AV58:AV121" si="136">AU58/AR58</f>
        <v>0.8542355294232532</v>
      </c>
      <c r="AW58" s="11">
        <v>1137602960</v>
      </c>
      <c r="AX58" s="11">
        <v>1137602960</v>
      </c>
      <c r="AY58" s="30">
        <f>AX58/AW58</f>
        <v>1</v>
      </c>
      <c r="AZ58" s="11">
        <v>1113801825</v>
      </c>
      <c r="BA58" s="30">
        <f t="shared" ref="BA58:BA121" si="137">AZ58/AW58</f>
        <v>0.97907781903099123</v>
      </c>
      <c r="BB58" s="11">
        <v>946679436</v>
      </c>
      <c r="BC58" s="11">
        <v>946679436</v>
      </c>
      <c r="BD58" s="30">
        <f>BC58/BB58</f>
        <v>1</v>
      </c>
      <c r="BE58" s="11">
        <v>769097875.54999995</v>
      </c>
      <c r="BF58" s="30">
        <f t="shared" ref="BF58:BF121" si="138">BE58/BB58</f>
        <v>0.81241637486039142</v>
      </c>
      <c r="BG58" s="11">
        <v>878961085</v>
      </c>
      <c r="BH58" s="11">
        <v>777025695</v>
      </c>
      <c r="BI58" s="42">
        <f>BH58/BG58</f>
        <v>0.88402741402368223</v>
      </c>
      <c r="BJ58" s="11">
        <v>774831037</v>
      </c>
      <c r="BK58" s="30">
        <f t="shared" ref="BK58:BK121" si="139">BJ58/BG58</f>
        <v>0.88153053670174719</v>
      </c>
      <c r="BL58" s="11">
        <v>811410592</v>
      </c>
      <c r="BM58" s="11">
        <v>811410592</v>
      </c>
      <c r="BN58" s="30">
        <f>BM58/BL58</f>
        <v>1</v>
      </c>
      <c r="BO58" s="11">
        <v>490951889.10000002</v>
      </c>
      <c r="BP58" s="30">
        <f t="shared" ref="BP58:BP121" si="140">BO58/BL58</f>
        <v>0.60505974896122627</v>
      </c>
      <c r="BQ58" s="11">
        <v>729024561</v>
      </c>
      <c r="BR58" s="11">
        <v>729024561</v>
      </c>
      <c r="BS58" s="30">
        <f>BR58/BQ58</f>
        <v>1</v>
      </c>
      <c r="BT58" s="11">
        <v>607853358</v>
      </c>
      <c r="BU58" s="30">
        <f t="shared" ref="BU58:BU121" si="141">BT58/BQ58</f>
        <v>0.83378995786672816</v>
      </c>
      <c r="BV58" s="11">
        <v>1183225939</v>
      </c>
      <c r="BW58" s="11">
        <v>1183225939</v>
      </c>
      <c r="BX58" s="30">
        <f>BW58/BV58</f>
        <v>1</v>
      </c>
      <c r="BY58" s="11">
        <v>898245519</v>
      </c>
      <c r="BZ58" s="30">
        <f t="shared" ref="BZ58:BZ121" si="142">BY58/BV58</f>
        <v>0.75914961749329934</v>
      </c>
      <c r="CA58" s="11">
        <v>947197429</v>
      </c>
      <c r="CB58" s="11">
        <v>943408639</v>
      </c>
      <c r="CC58" s="42">
        <f>CB58/CA58</f>
        <v>0.99599999970016806</v>
      </c>
      <c r="CD58" s="11">
        <v>778999101</v>
      </c>
      <c r="CE58" s="30">
        <f t="shared" ref="CE58:CE116" si="143">CD58/CA58</f>
        <v>0.82242526969527907</v>
      </c>
      <c r="CF58" s="11">
        <v>995933745</v>
      </c>
      <c r="CG58" s="11">
        <v>816277291</v>
      </c>
      <c r="CH58" s="42">
        <f>CG58/CF58</f>
        <v>0.8196100344004309</v>
      </c>
      <c r="CI58" s="11">
        <v>815564954.72000003</v>
      </c>
      <c r="CJ58" s="30">
        <f t="shared" ref="CJ58:CJ121" si="144">CI58/CF58</f>
        <v>0.81889478975330832</v>
      </c>
      <c r="CK58" s="11">
        <f t="shared" ref="CK58:CK89" si="145">D58+I58+N58+S58+X58+AC58+AH58+AM58+AR58+AW58+BB58+BG58+BL58+BQ58+BV58+CA58+CF58</f>
        <v>42276489514</v>
      </c>
      <c r="CL58" s="43">
        <f t="shared" ref="CL58:CL121" si="146">CK58/$CK$51</f>
        <v>0.10731089764726516</v>
      </c>
      <c r="CM58" s="11">
        <f t="shared" ref="CM58:CM89" si="147">E58+J58+O58+T58+Y58+AD58+AI58+AN58+AS58+AX58+BC58+BH58+BM58+BR58+BW58+CB58+CG58</f>
        <v>41798446962</v>
      </c>
      <c r="CN58" s="30">
        <f t="shared" ref="CN58:CN121" si="148">CM58/CK58</f>
        <v>0.98869247287332851</v>
      </c>
      <c r="CO58" s="11">
        <f t="shared" ref="CO58:CO89" si="149">G58+L58+Q58+V58+AA58+AF58+AK58+AP58+AU58+AZ58+BE58+BJ58+BO58+BT58+BY58+CD58+CI58</f>
        <v>30372536969.369999</v>
      </c>
      <c r="CP58" s="30">
        <f t="shared" ref="CP58:CP121" si="150">CO58/CK58</f>
        <v>0.71842618246039636</v>
      </c>
    </row>
    <row r="59" spans="1:95" s="5" customFormat="1" x14ac:dyDescent="0.25">
      <c r="B59" s="40" t="s">
        <v>70</v>
      </c>
      <c r="C59" s="41" t="s">
        <v>71</v>
      </c>
      <c r="D59" s="11">
        <v>1188602204</v>
      </c>
      <c r="E59" s="11">
        <v>1188602204</v>
      </c>
      <c r="F59" s="13">
        <f t="shared" ref="F59:F122" si="151">E59/D59</f>
        <v>1</v>
      </c>
      <c r="G59" s="11">
        <v>780998215</v>
      </c>
      <c r="H59" s="13">
        <f t="shared" si="128"/>
        <v>0.65707283090314716</v>
      </c>
      <c r="I59" s="11">
        <v>35065751</v>
      </c>
      <c r="J59" s="11">
        <v>35065751</v>
      </c>
      <c r="K59" s="13">
        <f t="shared" ref="K59:K122" si="152">J59/I59</f>
        <v>1</v>
      </c>
      <c r="L59" s="11">
        <v>35065751</v>
      </c>
      <c r="M59" s="13">
        <f t="shared" si="129"/>
        <v>1</v>
      </c>
      <c r="N59" s="11">
        <v>31169648</v>
      </c>
      <c r="O59" s="11">
        <v>31169648</v>
      </c>
      <c r="P59" s="13">
        <f t="shared" ref="P59:P122" si="153">O59/N59</f>
        <v>1</v>
      </c>
      <c r="Q59" s="11">
        <v>31169648</v>
      </c>
      <c r="R59" s="13">
        <f t="shared" si="130"/>
        <v>1</v>
      </c>
      <c r="S59" s="11">
        <v>48157102</v>
      </c>
      <c r="T59" s="11">
        <v>48157102</v>
      </c>
      <c r="U59" s="13">
        <f t="shared" ref="U59:U122" si="154">T59/S59</f>
        <v>1</v>
      </c>
      <c r="V59" s="11">
        <v>48157102</v>
      </c>
      <c r="W59" s="13">
        <f t="shared" si="131"/>
        <v>1</v>
      </c>
      <c r="X59" s="11">
        <v>45889700</v>
      </c>
      <c r="Y59" s="11">
        <v>45889700</v>
      </c>
      <c r="Z59" s="13">
        <f t="shared" ref="Z59:Z121" si="155">Y59/X59</f>
        <v>1</v>
      </c>
      <c r="AA59" s="11">
        <v>0</v>
      </c>
      <c r="AB59" s="13">
        <f t="shared" si="132"/>
        <v>0</v>
      </c>
      <c r="AC59" s="11">
        <v>0</v>
      </c>
      <c r="AD59" s="11">
        <v>0</v>
      </c>
      <c r="AE59" s="13">
        <v>0</v>
      </c>
      <c r="AF59" s="11">
        <v>0</v>
      </c>
      <c r="AG59" s="13">
        <v>0</v>
      </c>
      <c r="AH59" s="11">
        <v>51340327</v>
      </c>
      <c r="AI59" s="11">
        <v>51340327</v>
      </c>
      <c r="AJ59" s="13">
        <f t="shared" ref="AJ59:AJ121" si="156">AI59/AH59</f>
        <v>1</v>
      </c>
      <c r="AK59" s="11">
        <v>0</v>
      </c>
      <c r="AL59" s="13">
        <f t="shared" si="134"/>
        <v>0</v>
      </c>
      <c r="AM59" s="11">
        <v>0</v>
      </c>
      <c r="AN59" s="11">
        <v>0</v>
      </c>
      <c r="AO59" s="13">
        <v>0</v>
      </c>
      <c r="AP59" s="11">
        <v>0</v>
      </c>
      <c r="AQ59" s="13">
        <v>0</v>
      </c>
      <c r="AR59" s="11">
        <v>55067639</v>
      </c>
      <c r="AS59" s="11">
        <v>55067639</v>
      </c>
      <c r="AT59" s="13">
        <f t="shared" ref="AT59:AT121" si="157">AS59/AR59</f>
        <v>1</v>
      </c>
      <c r="AU59" s="11">
        <v>35065854</v>
      </c>
      <c r="AV59" s="13">
        <f t="shared" si="136"/>
        <v>0.6367778723907157</v>
      </c>
      <c r="AW59" s="11">
        <v>46042665</v>
      </c>
      <c r="AX59" s="11">
        <v>46042665</v>
      </c>
      <c r="AY59" s="13">
        <f t="shared" ref="AY59:AY121" si="158">AX59/AW59</f>
        <v>1</v>
      </c>
      <c r="AZ59" s="11">
        <v>0</v>
      </c>
      <c r="BA59" s="13">
        <f t="shared" si="137"/>
        <v>0</v>
      </c>
      <c r="BB59" s="11">
        <v>46042665</v>
      </c>
      <c r="BC59" s="11">
        <v>46042665</v>
      </c>
      <c r="BD59" s="13">
        <f t="shared" ref="BD59:BD121" si="159">BC59/BB59</f>
        <v>1</v>
      </c>
      <c r="BE59" s="11">
        <v>0</v>
      </c>
      <c r="BF59" s="13">
        <f t="shared" si="138"/>
        <v>0</v>
      </c>
      <c r="BG59" s="11">
        <v>52008327</v>
      </c>
      <c r="BH59" s="11">
        <v>32806290</v>
      </c>
      <c r="BI59" s="13">
        <f t="shared" ref="BI59:BI121" si="160">BH59/BG59</f>
        <v>0.6307891811247841</v>
      </c>
      <c r="BJ59" s="11">
        <v>32598257</v>
      </c>
      <c r="BK59" s="13">
        <f t="shared" si="139"/>
        <v>0.62678918704691267</v>
      </c>
      <c r="BL59" s="11">
        <v>45889700</v>
      </c>
      <c r="BM59" s="11">
        <v>45889700</v>
      </c>
      <c r="BN59" s="13">
        <f t="shared" ref="BN59:BN121" si="161">BM59/BL59</f>
        <v>1</v>
      </c>
      <c r="BO59" s="11">
        <v>0</v>
      </c>
      <c r="BP59" s="13">
        <f t="shared" si="140"/>
        <v>0</v>
      </c>
      <c r="BQ59" s="11">
        <v>3399237</v>
      </c>
      <c r="BR59" s="11">
        <v>3399237</v>
      </c>
      <c r="BS59" s="13">
        <f t="shared" ref="BS59:BS122" si="162">BR59/BQ59</f>
        <v>1</v>
      </c>
      <c r="BT59" s="11">
        <v>3399237</v>
      </c>
      <c r="BU59" s="13">
        <f t="shared" si="141"/>
        <v>1</v>
      </c>
      <c r="BV59" s="11">
        <v>18182295</v>
      </c>
      <c r="BW59" s="11">
        <v>18182295</v>
      </c>
      <c r="BX59" s="13">
        <f t="shared" ref="BX59:BX121" si="163">BW59/BV59</f>
        <v>1</v>
      </c>
      <c r="BY59" s="11">
        <v>18182295</v>
      </c>
      <c r="BZ59" s="13">
        <f t="shared" si="142"/>
        <v>1</v>
      </c>
      <c r="CA59" s="11">
        <v>43136318</v>
      </c>
      <c r="CB59" s="11">
        <v>42963773</v>
      </c>
      <c r="CC59" s="13">
        <f t="shared" ref="CC59:CC121" si="164">CB59/CA59</f>
        <v>0.99600000630559149</v>
      </c>
      <c r="CD59" s="11">
        <v>0</v>
      </c>
      <c r="CE59" s="13">
        <f t="shared" si="143"/>
        <v>0</v>
      </c>
      <c r="CF59" s="11">
        <v>0</v>
      </c>
      <c r="CG59" s="11">
        <v>0</v>
      </c>
      <c r="CH59" s="13">
        <v>0</v>
      </c>
      <c r="CI59" s="11">
        <v>0</v>
      </c>
      <c r="CJ59" s="13">
        <v>0</v>
      </c>
      <c r="CK59" s="11">
        <f t="shared" si="145"/>
        <v>1709993578</v>
      </c>
      <c r="CL59" s="15">
        <f t="shared" si="146"/>
        <v>4.3404962884979323E-3</v>
      </c>
      <c r="CM59" s="11">
        <f t="shared" si="147"/>
        <v>1690618996</v>
      </c>
      <c r="CN59" s="13">
        <f t="shared" si="148"/>
        <v>0.98866979253649567</v>
      </c>
      <c r="CO59" s="11">
        <f t="shared" si="149"/>
        <v>984636359</v>
      </c>
      <c r="CP59" s="13">
        <f t="shared" si="150"/>
        <v>0.57581289875464081</v>
      </c>
    </row>
    <row r="60" spans="1:95" s="5" customFormat="1" x14ac:dyDescent="0.25">
      <c r="B60" s="40" t="s">
        <v>72</v>
      </c>
      <c r="C60" s="41" t="s">
        <v>73</v>
      </c>
      <c r="D60" s="11">
        <v>80124776</v>
      </c>
      <c r="E60" s="11">
        <v>80124776</v>
      </c>
      <c r="F60" s="13">
        <f t="shared" si="151"/>
        <v>1</v>
      </c>
      <c r="G60" s="11">
        <v>59553747</v>
      </c>
      <c r="H60" s="13">
        <f t="shared" si="128"/>
        <v>0.74326257086821679</v>
      </c>
      <c r="I60" s="11">
        <v>5624226</v>
      </c>
      <c r="J60" s="11">
        <v>5624226</v>
      </c>
      <c r="K60" s="13">
        <f t="shared" si="152"/>
        <v>1</v>
      </c>
      <c r="L60" s="11">
        <v>3557760</v>
      </c>
      <c r="M60" s="13">
        <f t="shared" si="129"/>
        <v>0.63257770935947455</v>
      </c>
      <c r="N60" s="11">
        <v>5820650</v>
      </c>
      <c r="O60" s="11">
        <v>5820650</v>
      </c>
      <c r="P60" s="13">
        <f t="shared" si="153"/>
        <v>1</v>
      </c>
      <c r="Q60" s="11">
        <v>2780325</v>
      </c>
      <c r="R60" s="13">
        <f t="shared" si="130"/>
        <v>0.47766572461838452</v>
      </c>
      <c r="S60" s="11">
        <v>4979303</v>
      </c>
      <c r="T60" s="11">
        <v>3085247</v>
      </c>
      <c r="U60" s="13">
        <f t="shared" si="154"/>
        <v>0.61961423114841574</v>
      </c>
      <c r="V60" s="11">
        <v>3085247</v>
      </c>
      <c r="W60" s="13">
        <f t="shared" si="131"/>
        <v>0.61961423114841574</v>
      </c>
      <c r="X60" s="11">
        <v>5808367</v>
      </c>
      <c r="Y60" s="11">
        <v>5808367</v>
      </c>
      <c r="Z60" s="13">
        <f t="shared" si="155"/>
        <v>1</v>
      </c>
      <c r="AA60" s="11">
        <v>3999703</v>
      </c>
      <c r="AB60" s="13">
        <f t="shared" si="132"/>
        <v>0.68861058538484221</v>
      </c>
      <c r="AC60" s="11">
        <v>4920380</v>
      </c>
      <c r="AD60" s="11">
        <v>4920380</v>
      </c>
      <c r="AE60" s="13">
        <f t="shared" ref="AE60:AE121" si="165">AD60/AC60</f>
        <v>1</v>
      </c>
      <c r="AF60" s="11">
        <v>2954611</v>
      </c>
      <c r="AG60" s="13">
        <f t="shared" si="133"/>
        <v>0.60048431218727005</v>
      </c>
      <c r="AH60" s="11">
        <v>4508710</v>
      </c>
      <c r="AI60" s="11">
        <v>4508710</v>
      </c>
      <c r="AJ60" s="13">
        <f t="shared" si="156"/>
        <v>1</v>
      </c>
      <c r="AK60" s="11">
        <v>2512669</v>
      </c>
      <c r="AL60" s="13">
        <f t="shared" si="134"/>
        <v>0.55729221883864788</v>
      </c>
      <c r="AM60" s="11">
        <v>1088024</v>
      </c>
      <c r="AN60" s="11">
        <v>1088024</v>
      </c>
      <c r="AO60" s="13">
        <f t="shared" ref="AO60:AO121" si="166">AN60/AM60</f>
        <v>1</v>
      </c>
      <c r="AP60" s="11">
        <v>0</v>
      </c>
      <c r="AQ60" s="13">
        <f t="shared" si="135"/>
        <v>0</v>
      </c>
      <c r="AR60" s="11">
        <v>3159126</v>
      </c>
      <c r="AS60" s="11">
        <v>3159126</v>
      </c>
      <c r="AT60" s="13">
        <f t="shared" si="157"/>
        <v>1</v>
      </c>
      <c r="AU60" s="11">
        <v>1084005</v>
      </c>
      <c r="AV60" s="13">
        <f t="shared" si="136"/>
        <v>0.34313446187331559</v>
      </c>
      <c r="AW60" s="11">
        <v>1800537</v>
      </c>
      <c r="AX60" s="11">
        <v>1800537</v>
      </c>
      <c r="AY60" s="13">
        <f t="shared" si="158"/>
        <v>1</v>
      </c>
      <c r="AZ60" s="11">
        <v>992282</v>
      </c>
      <c r="BA60" s="13">
        <f t="shared" si="137"/>
        <v>0.55110336527380444</v>
      </c>
      <c r="BB60" s="11">
        <v>4363184</v>
      </c>
      <c r="BC60" s="11">
        <v>4363184</v>
      </c>
      <c r="BD60" s="13">
        <f t="shared" si="159"/>
        <v>1</v>
      </c>
      <c r="BE60" s="11">
        <v>3129719</v>
      </c>
      <c r="BF60" s="13">
        <f t="shared" si="138"/>
        <v>0.71730163110242429</v>
      </c>
      <c r="BG60" s="11">
        <v>4187070</v>
      </c>
      <c r="BH60" s="11">
        <v>3588408</v>
      </c>
      <c r="BI60" s="13">
        <f t="shared" si="160"/>
        <v>0.8570212583023451</v>
      </c>
      <c r="BJ60" s="11">
        <v>3571660</v>
      </c>
      <c r="BK60" s="13">
        <f t="shared" si="139"/>
        <v>0.8530213251748836</v>
      </c>
      <c r="BL60" s="11">
        <v>2814200</v>
      </c>
      <c r="BM60" s="11">
        <v>2814200</v>
      </c>
      <c r="BN60" s="13">
        <f t="shared" si="161"/>
        <v>1</v>
      </c>
      <c r="BO60" s="11">
        <v>1217422</v>
      </c>
      <c r="BP60" s="13">
        <f t="shared" si="140"/>
        <v>0.43259967308648994</v>
      </c>
      <c r="BQ60" s="11">
        <v>5981058</v>
      </c>
      <c r="BR60" s="11">
        <v>5981058</v>
      </c>
      <c r="BS60" s="13">
        <f t="shared" si="162"/>
        <v>1</v>
      </c>
      <c r="BT60" s="11">
        <v>3188088</v>
      </c>
      <c r="BU60" s="13">
        <f t="shared" si="141"/>
        <v>0.53303077816667221</v>
      </c>
      <c r="BV60" s="11">
        <v>5643867</v>
      </c>
      <c r="BW60" s="11">
        <v>5643867</v>
      </c>
      <c r="BX60" s="13">
        <f t="shared" si="163"/>
        <v>1</v>
      </c>
      <c r="BY60" s="11">
        <v>3491053</v>
      </c>
      <c r="BZ60" s="13">
        <f t="shared" si="142"/>
        <v>0.61855692205362034</v>
      </c>
      <c r="CA60" s="11">
        <v>4010330</v>
      </c>
      <c r="CB60" s="11">
        <v>3994289</v>
      </c>
      <c r="CC60" s="13">
        <f t="shared" si="164"/>
        <v>0.99600007979393212</v>
      </c>
      <c r="CD60" s="11">
        <v>2056832</v>
      </c>
      <c r="CE60" s="13">
        <f t="shared" si="143"/>
        <v>0.51288347841698811</v>
      </c>
      <c r="CF60" s="11">
        <v>12309130</v>
      </c>
      <c r="CG60" s="11">
        <v>7618614</v>
      </c>
      <c r="CH60" s="13">
        <f t="shared" ref="CH60:CH121" si="167">CG60/CF60</f>
        <v>0.61894008756102181</v>
      </c>
      <c r="CI60" s="11">
        <v>7618614</v>
      </c>
      <c r="CJ60" s="13">
        <f t="shared" si="144"/>
        <v>0.61894008756102181</v>
      </c>
      <c r="CK60" s="11">
        <f t="shared" si="145"/>
        <v>157142938</v>
      </c>
      <c r="CL60" s="15">
        <f t="shared" si="146"/>
        <v>3.9887771973413845E-4</v>
      </c>
      <c r="CM60" s="11">
        <f t="shared" si="147"/>
        <v>149943663</v>
      </c>
      <c r="CN60" s="13">
        <f t="shared" si="148"/>
        <v>0.95418645539133295</v>
      </c>
      <c r="CO60" s="11">
        <f t="shared" si="149"/>
        <v>104793737</v>
      </c>
      <c r="CP60" s="13">
        <f t="shared" si="150"/>
        <v>0.66686889232018809</v>
      </c>
    </row>
    <row r="61" spans="1:95" s="5" customFormat="1" x14ac:dyDescent="0.25">
      <c r="B61" s="40" t="s">
        <v>74</v>
      </c>
      <c r="C61" s="41" t="s">
        <v>75</v>
      </c>
      <c r="D61" s="11">
        <v>136942719</v>
      </c>
      <c r="E61" s="11">
        <v>136942719</v>
      </c>
      <c r="F61" s="13">
        <f t="shared" si="151"/>
        <v>1</v>
      </c>
      <c r="G61" s="11">
        <v>119608823</v>
      </c>
      <c r="H61" s="13">
        <f t="shared" si="128"/>
        <v>0.87342228833648328</v>
      </c>
      <c r="I61" s="11">
        <v>9058567</v>
      </c>
      <c r="J61" s="11">
        <v>9058567</v>
      </c>
      <c r="K61" s="13">
        <f t="shared" si="152"/>
        <v>1</v>
      </c>
      <c r="L61" s="11">
        <v>5999189</v>
      </c>
      <c r="M61" s="13">
        <f t="shared" si="129"/>
        <v>0.66226689055785537</v>
      </c>
      <c r="N61" s="11">
        <v>9374933</v>
      </c>
      <c r="O61" s="11">
        <v>9374933</v>
      </c>
      <c r="P61" s="13">
        <f t="shared" si="153"/>
        <v>1</v>
      </c>
      <c r="Q61" s="11">
        <v>4677492</v>
      </c>
      <c r="R61" s="13">
        <f t="shared" si="130"/>
        <v>0.49893604572960681</v>
      </c>
      <c r="S61" s="11">
        <v>8330448</v>
      </c>
      <c r="T61" s="11">
        <v>5802338</v>
      </c>
      <c r="U61" s="13">
        <f t="shared" si="154"/>
        <v>0.69652172368160747</v>
      </c>
      <c r="V61" s="11">
        <v>5202419</v>
      </c>
      <c r="W61" s="13">
        <f t="shared" si="131"/>
        <v>0.62450650913372241</v>
      </c>
      <c r="X61" s="11">
        <v>9802023</v>
      </c>
      <c r="Y61" s="11">
        <v>9802023</v>
      </c>
      <c r="Z61" s="13">
        <f t="shared" si="155"/>
        <v>1</v>
      </c>
      <c r="AA61" s="11">
        <v>7372442</v>
      </c>
      <c r="AB61" s="13">
        <f t="shared" si="132"/>
        <v>0.75213473790053342</v>
      </c>
      <c r="AC61" s="11">
        <v>8383658</v>
      </c>
      <c r="AD61" s="11">
        <v>8383658</v>
      </c>
      <c r="AE61" s="13">
        <f t="shared" si="165"/>
        <v>1</v>
      </c>
      <c r="AF61" s="11">
        <v>4982140</v>
      </c>
      <c r="AG61" s="13">
        <f t="shared" si="133"/>
        <v>0.59426803908270109</v>
      </c>
      <c r="AH61" s="11">
        <v>7262720</v>
      </c>
      <c r="AI61" s="11">
        <v>7262720</v>
      </c>
      <c r="AJ61" s="13">
        <f t="shared" si="156"/>
        <v>1</v>
      </c>
      <c r="AK61" s="11">
        <v>4325978</v>
      </c>
      <c r="AL61" s="13">
        <f t="shared" si="134"/>
        <v>0.59564157781106808</v>
      </c>
      <c r="AM61" s="11">
        <v>1898186</v>
      </c>
      <c r="AN61" s="11">
        <v>1898186</v>
      </c>
      <c r="AO61" s="13">
        <f t="shared" si="166"/>
        <v>1</v>
      </c>
      <c r="AP61" s="11">
        <v>0</v>
      </c>
      <c r="AQ61" s="13">
        <f t="shared" si="135"/>
        <v>0</v>
      </c>
      <c r="AR61" s="11">
        <v>5552196</v>
      </c>
      <c r="AS61" s="11">
        <v>5552196</v>
      </c>
      <c r="AT61" s="13">
        <f t="shared" si="157"/>
        <v>1</v>
      </c>
      <c r="AU61" s="11">
        <v>2530908</v>
      </c>
      <c r="AV61" s="13">
        <f t="shared" si="136"/>
        <v>0.455839095017539</v>
      </c>
      <c r="AW61" s="11">
        <v>2376240</v>
      </c>
      <c r="AX61" s="11">
        <v>2376240</v>
      </c>
      <c r="AY61" s="13">
        <f t="shared" si="158"/>
        <v>1</v>
      </c>
      <c r="AZ61" s="11">
        <v>2376240</v>
      </c>
      <c r="BA61" s="13">
        <f t="shared" si="137"/>
        <v>1</v>
      </c>
      <c r="BB61" s="11">
        <v>5980443</v>
      </c>
      <c r="BC61" s="11">
        <v>5980443</v>
      </c>
      <c r="BD61" s="13">
        <f t="shared" si="159"/>
        <v>1</v>
      </c>
      <c r="BE61" s="11">
        <v>5980443</v>
      </c>
      <c r="BF61" s="13">
        <f t="shared" si="138"/>
        <v>1</v>
      </c>
      <c r="BG61" s="11">
        <v>6022623</v>
      </c>
      <c r="BH61" s="11">
        <v>6022623</v>
      </c>
      <c r="BI61" s="13">
        <f t="shared" si="160"/>
        <v>1</v>
      </c>
      <c r="BJ61" s="11">
        <v>6022623</v>
      </c>
      <c r="BK61" s="13">
        <f t="shared" si="139"/>
        <v>1</v>
      </c>
      <c r="BL61" s="11">
        <v>4383525</v>
      </c>
      <c r="BM61" s="11">
        <v>4383525</v>
      </c>
      <c r="BN61" s="13">
        <f t="shared" si="161"/>
        <v>1</v>
      </c>
      <c r="BO61" s="11">
        <v>2755877</v>
      </c>
      <c r="BP61" s="13">
        <f t="shared" si="140"/>
        <v>0.62868969607792813</v>
      </c>
      <c r="BQ61" s="11">
        <v>10107842</v>
      </c>
      <c r="BR61" s="11">
        <v>10107842</v>
      </c>
      <c r="BS61" s="13">
        <f t="shared" si="162"/>
        <v>1</v>
      </c>
      <c r="BT61" s="11">
        <v>5985130</v>
      </c>
      <c r="BU61" s="13">
        <f t="shared" si="141"/>
        <v>0.59212737990957909</v>
      </c>
      <c r="BV61" s="11">
        <v>9090203</v>
      </c>
      <c r="BW61" s="11">
        <v>9090203</v>
      </c>
      <c r="BX61" s="13">
        <f t="shared" si="163"/>
        <v>1</v>
      </c>
      <c r="BY61" s="11">
        <v>6491311</v>
      </c>
      <c r="BZ61" s="13">
        <f t="shared" si="142"/>
        <v>0.71409967412168907</v>
      </c>
      <c r="CA61" s="11">
        <v>6459107</v>
      </c>
      <c r="CB61" s="11">
        <v>6433271</v>
      </c>
      <c r="CC61" s="13">
        <f t="shared" si="164"/>
        <v>0.99600006626302984</v>
      </c>
      <c r="CD61" s="11">
        <v>4171311</v>
      </c>
      <c r="CE61" s="13">
        <f t="shared" si="143"/>
        <v>0.64580304986432335</v>
      </c>
      <c r="CF61" s="11">
        <v>20085324</v>
      </c>
      <c r="CG61" s="11">
        <v>12846703</v>
      </c>
      <c r="CH61" s="13">
        <f t="shared" si="167"/>
        <v>0.63960646091643825</v>
      </c>
      <c r="CI61" s="11">
        <v>12846703</v>
      </c>
      <c r="CJ61" s="13">
        <f t="shared" si="144"/>
        <v>0.63960646091643825</v>
      </c>
      <c r="CK61" s="11">
        <f t="shared" si="145"/>
        <v>261110757</v>
      </c>
      <c r="CL61" s="15">
        <f t="shared" si="146"/>
        <v>6.627804257434383E-4</v>
      </c>
      <c r="CM61" s="11">
        <f t="shared" si="147"/>
        <v>251318190</v>
      </c>
      <c r="CN61" s="13">
        <f t="shared" si="148"/>
        <v>0.9624965010537655</v>
      </c>
      <c r="CO61" s="11">
        <f t="shared" si="149"/>
        <v>201329029</v>
      </c>
      <c r="CP61" s="13">
        <f t="shared" si="150"/>
        <v>0.77104839077924314</v>
      </c>
    </row>
    <row r="62" spans="1:95" s="5" customFormat="1" x14ac:dyDescent="0.25">
      <c r="B62" s="40" t="s">
        <v>76</v>
      </c>
      <c r="C62" s="41" t="s">
        <v>77</v>
      </c>
      <c r="D62" s="11">
        <v>1459436797</v>
      </c>
      <c r="E62" s="11">
        <v>1459436797</v>
      </c>
      <c r="F62" s="13">
        <f t="shared" si="151"/>
        <v>1</v>
      </c>
      <c r="G62" s="11">
        <v>1148750480</v>
      </c>
      <c r="H62" s="13">
        <f t="shared" si="128"/>
        <v>0.78711903274013451</v>
      </c>
      <c r="I62" s="11">
        <v>67147459</v>
      </c>
      <c r="J62" s="11">
        <v>67147459</v>
      </c>
      <c r="K62" s="13">
        <f t="shared" si="152"/>
        <v>1</v>
      </c>
      <c r="L62" s="11">
        <v>67147459</v>
      </c>
      <c r="M62" s="13">
        <f t="shared" si="129"/>
        <v>1</v>
      </c>
      <c r="N62" s="11">
        <v>64202246</v>
      </c>
      <c r="O62" s="11">
        <v>64202246</v>
      </c>
      <c r="P62" s="13">
        <f t="shared" si="153"/>
        <v>1</v>
      </c>
      <c r="Q62" s="11">
        <v>64202246</v>
      </c>
      <c r="R62" s="13">
        <f t="shared" si="130"/>
        <v>1</v>
      </c>
      <c r="S62" s="11">
        <v>86201606</v>
      </c>
      <c r="T62" s="11">
        <v>86201606</v>
      </c>
      <c r="U62" s="13">
        <f t="shared" si="154"/>
        <v>1</v>
      </c>
      <c r="V62" s="11">
        <v>86201606</v>
      </c>
      <c r="W62" s="13">
        <f t="shared" si="131"/>
        <v>1</v>
      </c>
      <c r="X62" s="11">
        <v>96260334</v>
      </c>
      <c r="Y62" s="11">
        <v>96260334</v>
      </c>
      <c r="Z62" s="13">
        <f t="shared" si="155"/>
        <v>1</v>
      </c>
      <c r="AA62" s="11">
        <v>96260334</v>
      </c>
      <c r="AB62" s="13">
        <f t="shared" si="132"/>
        <v>1</v>
      </c>
      <c r="AC62" s="11">
        <v>68254526</v>
      </c>
      <c r="AD62" s="11">
        <v>68254526</v>
      </c>
      <c r="AE62" s="13">
        <f t="shared" si="165"/>
        <v>1</v>
      </c>
      <c r="AF62" s="11">
        <v>68254526</v>
      </c>
      <c r="AG62" s="13">
        <f t="shared" si="133"/>
        <v>1</v>
      </c>
      <c r="AH62" s="11">
        <v>62203474</v>
      </c>
      <c r="AI62" s="11">
        <v>62203474</v>
      </c>
      <c r="AJ62" s="13">
        <f t="shared" si="156"/>
        <v>1</v>
      </c>
      <c r="AK62" s="11">
        <v>62203474</v>
      </c>
      <c r="AL62" s="13">
        <f t="shared" si="134"/>
        <v>1</v>
      </c>
      <c r="AM62" s="11">
        <v>12258850</v>
      </c>
      <c r="AN62" s="11">
        <v>12258850</v>
      </c>
      <c r="AO62" s="13">
        <f t="shared" si="166"/>
        <v>1</v>
      </c>
      <c r="AP62" s="11">
        <v>11465818</v>
      </c>
      <c r="AQ62" s="13">
        <f t="shared" si="135"/>
        <v>0.93530942951418772</v>
      </c>
      <c r="AR62" s="11">
        <v>77579646</v>
      </c>
      <c r="AS62" s="11">
        <v>77579646</v>
      </c>
      <c r="AT62" s="13">
        <f t="shared" si="157"/>
        <v>1</v>
      </c>
      <c r="AU62" s="11">
        <v>77579646</v>
      </c>
      <c r="AV62" s="13">
        <f t="shared" si="136"/>
        <v>1</v>
      </c>
      <c r="AW62" s="11">
        <v>76804322</v>
      </c>
      <c r="AX62" s="11">
        <v>76804322</v>
      </c>
      <c r="AY62" s="13">
        <f t="shared" si="158"/>
        <v>1</v>
      </c>
      <c r="AZ62" s="11">
        <v>76804322</v>
      </c>
      <c r="BA62" s="13">
        <f t="shared" si="137"/>
        <v>1</v>
      </c>
      <c r="BB62" s="11">
        <v>55225504</v>
      </c>
      <c r="BC62" s="11">
        <v>55225504</v>
      </c>
      <c r="BD62" s="13">
        <f t="shared" si="159"/>
        <v>1</v>
      </c>
      <c r="BE62" s="11">
        <v>55225504</v>
      </c>
      <c r="BF62" s="13">
        <f t="shared" si="138"/>
        <v>1</v>
      </c>
      <c r="BG62" s="11">
        <v>58494074</v>
      </c>
      <c r="BH62" s="11">
        <v>58494074</v>
      </c>
      <c r="BI62" s="13">
        <f t="shared" si="160"/>
        <v>1</v>
      </c>
      <c r="BJ62" s="11">
        <v>58494074</v>
      </c>
      <c r="BK62" s="13">
        <f t="shared" si="139"/>
        <v>1</v>
      </c>
      <c r="BL62" s="11">
        <v>32463486</v>
      </c>
      <c r="BM62" s="11">
        <v>32463486</v>
      </c>
      <c r="BN62" s="13">
        <f t="shared" si="161"/>
        <v>1</v>
      </c>
      <c r="BO62" s="11">
        <v>29724464</v>
      </c>
      <c r="BP62" s="13">
        <f t="shared" si="140"/>
        <v>0.91562760696740952</v>
      </c>
      <c r="BQ62" s="11">
        <v>42545863</v>
      </c>
      <c r="BR62" s="11">
        <v>42545863</v>
      </c>
      <c r="BS62" s="13">
        <f t="shared" si="162"/>
        <v>1</v>
      </c>
      <c r="BT62" s="11">
        <v>42545863</v>
      </c>
      <c r="BU62" s="13">
        <f t="shared" si="141"/>
        <v>1</v>
      </c>
      <c r="BV62" s="11">
        <v>67464188</v>
      </c>
      <c r="BW62" s="11">
        <v>67464188</v>
      </c>
      <c r="BX62" s="13">
        <f t="shared" si="163"/>
        <v>1</v>
      </c>
      <c r="BY62" s="11">
        <v>67464188</v>
      </c>
      <c r="BZ62" s="13">
        <f t="shared" si="142"/>
        <v>1</v>
      </c>
      <c r="CA62" s="11">
        <v>63787662</v>
      </c>
      <c r="CB62" s="11">
        <v>63787662</v>
      </c>
      <c r="CC62" s="13">
        <f t="shared" si="164"/>
        <v>1</v>
      </c>
      <c r="CD62" s="11">
        <v>63787662</v>
      </c>
      <c r="CE62" s="13">
        <f t="shared" si="143"/>
        <v>1</v>
      </c>
      <c r="CF62" s="11">
        <v>62632459</v>
      </c>
      <c r="CG62" s="11">
        <v>62632459</v>
      </c>
      <c r="CH62" s="13">
        <f t="shared" si="167"/>
        <v>1</v>
      </c>
      <c r="CI62" s="11">
        <v>62632459</v>
      </c>
      <c r="CJ62" s="13">
        <f t="shared" si="144"/>
        <v>1</v>
      </c>
      <c r="CK62" s="11">
        <f t="shared" si="145"/>
        <v>2452962496</v>
      </c>
      <c r="CL62" s="15">
        <f t="shared" si="146"/>
        <v>6.2263828044111071E-3</v>
      </c>
      <c r="CM62" s="11">
        <f t="shared" si="147"/>
        <v>2452962496</v>
      </c>
      <c r="CN62" s="13">
        <f t="shared" si="148"/>
        <v>1</v>
      </c>
      <c r="CO62" s="11">
        <f t="shared" si="149"/>
        <v>2138744125</v>
      </c>
      <c r="CP62" s="13">
        <f t="shared" si="150"/>
        <v>0.87190249687372312</v>
      </c>
    </row>
    <row r="63" spans="1:95" s="5" customFormat="1" x14ac:dyDescent="0.25">
      <c r="B63" s="40" t="s">
        <v>78</v>
      </c>
      <c r="C63" s="41" t="s">
        <v>79</v>
      </c>
      <c r="D63" s="11">
        <v>800406664</v>
      </c>
      <c r="E63" s="11">
        <v>800406664</v>
      </c>
      <c r="F63" s="13">
        <f t="shared" si="151"/>
        <v>1</v>
      </c>
      <c r="G63" s="11">
        <v>402265417</v>
      </c>
      <c r="H63" s="13">
        <f t="shared" si="128"/>
        <v>0.50257629664112846</v>
      </c>
      <c r="I63" s="11">
        <v>31353355</v>
      </c>
      <c r="J63" s="11">
        <v>31353355</v>
      </c>
      <c r="K63" s="13">
        <f t="shared" si="152"/>
        <v>1</v>
      </c>
      <c r="L63" s="11">
        <v>24418640</v>
      </c>
      <c r="M63" s="13">
        <f t="shared" si="129"/>
        <v>0.77882063976885407</v>
      </c>
      <c r="N63" s="11">
        <v>19782700</v>
      </c>
      <c r="O63" s="11">
        <v>19782700</v>
      </c>
      <c r="P63" s="13">
        <f t="shared" si="153"/>
        <v>1</v>
      </c>
      <c r="Q63" s="11">
        <v>19782700</v>
      </c>
      <c r="R63" s="13">
        <f t="shared" si="130"/>
        <v>1</v>
      </c>
      <c r="S63" s="11">
        <v>29311692</v>
      </c>
      <c r="T63" s="11">
        <v>29311692</v>
      </c>
      <c r="U63" s="13">
        <f t="shared" si="154"/>
        <v>1</v>
      </c>
      <c r="V63" s="11">
        <v>29311692</v>
      </c>
      <c r="W63" s="13">
        <f t="shared" si="131"/>
        <v>1</v>
      </c>
      <c r="X63" s="11">
        <v>40571619</v>
      </c>
      <c r="Y63" s="11">
        <v>40571619</v>
      </c>
      <c r="Z63" s="13">
        <f t="shared" si="155"/>
        <v>1</v>
      </c>
      <c r="AA63" s="11">
        <v>40571619</v>
      </c>
      <c r="AB63" s="13">
        <f t="shared" si="132"/>
        <v>1</v>
      </c>
      <c r="AC63" s="11">
        <v>32311813</v>
      </c>
      <c r="AD63" s="11">
        <v>32311813</v>
      </c>
      <c r="AE63" s="13">
        <f t="shared" si="165"/>
        <v>1</v>
      </c>
      <c r="AF63" s="11">
        <v>32311813</v>
      </c>
      <c r="AG63" s="13">
        <f t="shared" si="133"/>
        <v>1</v>
      </c>
      <c r="AH63" s="11">
        <v>32711526</v>
      </c>
      <c r="AI63" s="11">
        <v>32440932</v>
      </c>
      <c r="AJ63" s="13">
        <f t="shared" si="156"/>
        <v>0.99172786986458539</v>
      </c>
      <c r="AK63" s="11">
        <v>27268880</v>
      </c>
      <c r="AL63" s="13">
        <f t="shared" si="134"/>
        <v>0.83361687253599848</v>
      </c>
      <c r="AM63" s="11">
        <v>8558509</v>
      </c>
      <c r="AN63" s="11">
        <v>8558509</v>
      </c>
      <c r="AO63" s="13">
        <f t="shared" si="166"/>
        <v>1</v>
      </c>
      <c r="AP63" s="11">
        <v>2850920</v>
      </c>
      <c r="AQ63" s="13">
        <f t="shared" si="135"/>
        <v>0.3331094236157256</v>
      </c>
      <c r="AR63" s="11">
        <v>29492432</v>
      </c>
      <c r="AS63" s="11">
        <v>29492432</v>
      </c>
      <c r="AT63" s="13">
        <f t="shared" si="157"/>
        <v>1</v>
      </c>
      <c r="AU63" s="11">
        <v>29492432</v>
      </c>
      <c r="AV63" s="13">
        <f t="shared" si="136"/>
        <v>1</v>
      </c>
      <c r="AW63" s="11">
        <v>33042158</v>
      </c>
      <c r="AX63" s="11">
        <v>33042158</v>
      </c>
      <c r="AY63" s="13">
        <f t="shared" si="158"/>
        <v>1</v>
      </c>
      <c r="AZ63" s="11">
        <v>33042158</v>
      </c>
      <c r="BA63" s="13">
        <f t="shared" si="137"/>
        <v>1</v>
      </c>
      <c r="BB63" s="11">
        <v>28710795</v>
      </c>
      <c r="BC63" s="11">
        <v>28710795</v>
      </c>
      <c r="BD63" s="13">
        <f t="shared" si="159"/>
        <v>1</v>
      </c>
      <c r="BE63" s="11">
        <v>22138035</v>
      </c>
      <c r="BF63" s="13">
        <f t="shared" si="138"/>
        <v>0.77107008008660161</v>
      </c>
      <c r="BG63" s="11">
        <v>23912778</v>
      </c>
      <c r="BH63" s="11">
        <v>23318025</v>
      </c>
      <c r="BI63" s="13">
        <f t="shared" si="160"/>
        <v>0.97512823478727562</v>
      </c>
      <c r="BJ63" s="11">
        <v>23222374</v>
      </c>
      <c r="BK63" s="13">
        <f t="shared" si="139"/>
        <v>0.97112823947096405</v>
      </c>
      <c r="BL63" s="11">
        <v>20392313</v>
      </c>
      <c r="BM63" s="11">
        <v>20392313</v>
      </c>
      <c r="BN63" s="13">
        <f t="shared" si="161"/>
        <v>1</v>
      </c>
      <c r="BO63" s="11">
        <v>14351716</v>
      </c>
      <c r="BP63" s="13">
        <f t="shared" si="140"/>
        <v>0.70378068441770192</v>
      </c>
      <c r="BQ63" s="11">
        <v>20550548</v>
      </c>
      <c r="BR63" s="11">
        <v>20550548</v>
      </c>
      <c r="BS63" s="13">
        <f t="shared" si="162"/>
        <v>1</v>
      </c>
      <c r="BT63" s="11">
        <v>17906439</v>
      </c>
      <c r="BU63" s="13">
        <f t="shared" si="141"/>
        <v>0.87133632640842473</v>
      </c>
      <c r="BV63" s="11">
        <v>26752877</v>
      </c>
      <c r="BW63" s="11">
        <v>26752877</v>
      </c>
      <c r="BX63" s="13">
        <f t="shared" si="163"/>
        <v>1</v>
      </c>
      <c r="BY63" s="11">
        <v>26752877</v>
      </c>
      <c r="BZ63" s="13">
        <f t="shared" si="142"/>
        <v>1</v>
      </c>
      <c r="CA63" s="11">
        <v>25294467</v>
      </c>
      <c r="CB63" s="11">
        <v>25294467</v>
      </c>
      <c r="CC63" s="13">
        <f t="shared" si="164"/>
        <v>1</v>
      </c>
      <c r="CD63" s="11">
        <v>25294467</v>
      </c>
      <c r="CE63" s="13">
        <f t="shared" si="143"/>
        <v>1</v>
      </c>
      <c r="CF63" s="11">
        <v>28689851</v>
      </c>
      <c r="CG63" s="11">
        <v>28689851</v>
      </c>
      <c r="CH63" s="13">
        <f t="shared" si="167"/>
        <v>1</v>
      </c>
      <c r="CI63" s="11">
        <v>28689851</v>
      </c>
      <c r="CJ63" s="13">
        <f t="shared" si="144"/>
        <v>1</v>
      </c>
      <c r="CK63" s="11">
        <f t="shared" si="145"/>
        <v>1231846097</v>
      </c>
      <c r="CL63" s="15">
        <f t="shared" si="146"/>
        <v>3.1268090598812548E-3</v>
      </c>
      <c r="CM63" s="11">
        <f t="shared" si="147"/>
        <v>1230980750</v>
      </c>
      <c r="CN63" s="13">
        <f t="shared" si="148"/>
        <v>0.99929752019987927</v>
      </c>
      <c r="CO63" s="11">
        <f t="shared" si="149"/>
        <v>799672030</v>
      </c>
      <c r="CP63" s="13">
        <f t="shared" si="150"/>
        <v>0.64916553451563197</v>
      </c>
    </row>
    <row r="64" spans="1:95" s="5" customFormat="1" x14ac:dyDescent="0.25">
      <c r="B64" s="40" t="s">
        <v>80</v>
      </c>
      <c r="C64" s="41" t="s">
        <v>81</v>
      </c>
      <c r="D64" s="11">
        <v>104919634</v>
      </c>
      <c r="E64" s="11">
        <v>104919634</v>
      </c>
      <c r="F64" s="13">
        <f t="shared" si="151"/>
        <v>1</v>
      </c>
      <c r="G64" s="11">
        <v>74850085</v>
      </c>
      <c r="H64" s="13">
        <f t="shared" si="128"/>
        <v>0.71340398499674518</v>
      </c>
      <c r="I64" s="11">
        <v>1087429</v>
      </c>
      <c r="J64" s="11">
        <v>1087429</v>
      </c>
      <c r="K64" s="13">
        <f t="shared" si="152"/>
        <v>1</v>
      </c>
      <c r="L64" s="11">
        <v>1087429</v>
      </c>
      <c r="M64" s="13">
        <f t="shared" si="129"/>
        <v>1</v>
      </c>
      <c r="N64" s="11">
        <v>881860</v>
      </c>
      <c r="O64" s="11">
        <v>881860</v>
      </c>
      <c r="P64" s="13">
        <f t="shared" si="153"/>
        <v>1</v>
      </c>
      <c r="Q64" s="11">
        <v>881860</v>
      </c>
      <c r="R64" s="13">
        <f t="shared" si="130"/>
        <v>1</v>
      </c>
      <c r="S64" s="11">
        <v>2551523</v>
      </c>
      <c r="T64" s="11">
        <v>2551523</v>
      </c>
      <c r="U64" s="13">
        <f t="shared" si="154"/>
        <v>1</v>
      </c>
      <c r="V64" s="11">
        <v>2551523</v>
      </c>
      <c r="W64" s="13">
        <f t="shared" si="131"/>
        <v>1</v>
      </c>
      <c r="X64" s="11">
        <v>0</v>
      </c>
      <c r="Y64" s="11">
        <v>0</v>
      </c>
      <c r="Z64" s="13">
        <v>0</v>
      </c>
      <c r="AA64" s="11">
        <v>0</v>
      </c>
      <c r="AB64" s="13">
        <v>0</v>
      </c>
      <c r="AC64" s="11">
        <v>0</v>
      </c>
      <c r="AD64" s="11">
        <v>0</v>
      </c>
      <c r="AE64" s="13">
        <v>0</v>
      </c>
      <c r="AF64" s="11">
        <v>0</v>
      </c>
      <c r="AG64" s="13">
        <v>0</v>
      </c>
      <c r="AH64" s="11">
        <v>0</v>
      </c>
      <c r="AI64" s="11">
        <v>0</v>
      </c>
      <c r="AJ64" s="13">
        <v>0</v>
      </c>
      <c r="AK64" s="11">
        <v>0</v>
      </c>
      <c r="AL64" s="13">
        <v>0</v>
      </c>
      <c r="AM64" s="11">
        <v>0</v>
      </c>
      <c r="AN64" s="11">
        <v>0</v>
      </c>
      <c r="AO64" s="13">
        <v>0</v>
      </c>
      <c r="AP64" s="11">
        <v>0</v>
      </c>
      <c r="AQ64" s="13">
        <v>0</v>
      </c>
      <c r="AR64" s="11">
        <v>0</v>
      </c>
      <c r="AS64" s="11">
        <v>0</v>
      </c>
      <c r="AT64" s="13">
        <v>0</v>
      </c>
      <c r="AU64" s="11">
        <v>0</v>
      </c>
      <c r="AV64" s="13">
        <v>0</v>
      </c>
      <c r="AW64" s="11">
        <v>0</v>
      </c>
      <c r="AX64" s="11">
        <v>0</v>
      </c>
      <c r="AY64" s="13">
        <v>0</v>
      </c>
      <c r="AZ64" s="11">
        <v>0</v>
      </c>
      <c r="BA64" s="13">
        <v>0</v>
      </c>
      <c r="BB64" s="11">
        <v>0</v>
      </c>
      <c r="BC64" s="11">
        <v>0</v>
      </c>
      <c r="BD64" s="13">
        <v>0</v>
      </c>
      <c r="BE64" s="11">
        <v>0</v>
      </c>
      <c r="BF64" s="13">
        <v>0</v>
      </c>
      <c r="BG64" s="11">
        <v>0</v>
      </c>
      <c r="BH64" s="11">
        <v>0</v>
      </c>
      <c r="BI64" s="13">
        <v>0</v>
      </c>
      <c r="BJ64" s="11">
        <v>0</v>
      </c>
      <c r="BK64" s="13">
        <v>0</v>
      </c>
      <c r="BL64" s="11">
        <v>0</v>
      </c>
      <c r="BM64" s="11">
        <v>0</v>
      </c>
      <c r="BN64" s="13">
        <v>0</v>
      </c>
      <c r="BO64" s="11">
        <v>0</v>
      </c>
      <c r="BP64" s="13">
        <v>0</v>
      </c>
      <c r="BQ64" s="11">
        <v>328865</v>
      </c>
      <c r="BR64" s="11">
        <v>328865</v>
      </c>
      <c r="BS64" s="13">
        <f t="shared" si="162"/>
        <v>1</v>
      </c>
      <c r="BT64" s="11">
        <v>328865</v>
      </c>
      <c r="BU64" s="13">
        <f t="shared" si="141"/>
        <v>1</v>
      </c>
      <c r="BV64" s="11">
        <v>0</v>
      </c>
      <c r="BW64" s="11">
        <v>0</v>
      </c>
      <c r="BX64" s="13">
        <v>0</v>
      </c>
      <c r="BY64" s="11">
        <v>0</v>
      </c>
      <c r="BZ64" s="13">
        <v>0</v>
      </c>
      <c r="CA64" s="11">
        <v>0</v>
      </c>
      <c r="CB64" s="11">
        <v>0</v>
      </c>
      <c r="CC64" s="13">
        <v>0</v>
      </c>
      <c r="CD64" s="11">
        <v>0</v>
      </c>
      <c r="CE64" s="13">
        <v>0</v>
      </c>
      <c r="CF64" s="11">
        <v>0</v>
      </c>
      <c r="CG64" s="11">
        <v>0</v>
      </c>
      <c r="CH64" s="13">
        <v>0</v>
      </c>
      <c r="CI64" s="11">
        <v>0</v>
      </c>
      <c r="CJ64" s="13">
        <v>0</v>
      </c>
      <c r="CK64" s="11">
        <f t="shared" si="145"/>
        <v>109769311</v>
      </c>
      <c r="CL64" s="15">
        <f t="shared" si="146"/>
        <v>2.7862869961402579E-4</v>
      </c>
      <c r="CM64" s="11">
        <f t="shared" si="147"/>
        <v>109769311</v>
      </c>
      <c r="CN64" s="13">
        <f t="shared" si="148"/>
        <v>1</v>
      </c>
      <c r="CO64" s="11">
        <f t="shared" si="149"/>
        <v>79699762</v>
      </c>
      <c r="CP64" s="13">
        <f t="shared" si="150"/>
        <v>0.72606597667357131</v>
      </c>
    </row>
    <row r="65" spans="2:94" s="5" customFormat="1" x14ac:dyDescent="0.25">
      <c r="B65" s="40" t="s">
        <v>82</v>
      </c>
      <c r="C65" s="41" t="s">
        <v>83</v>
      </c>
      <c r="D65" s="11">
        <v>3201544269</v>
      </c>
      <c r="E65" s="11">
        <v>3201544269</v>
      </c>
      <c r="F65" s="13">
        <f t="shared" si="151"/>
        <v>1</v>
      </c>
      <c r="G65" s="11">
        <v>41742532</v>
      </c>
      <c r="H65" s="13">
        <f t="shared" si="128"/>
        <v>1.3038249198733788E-2</v>
      </c>
      <c r="I65" s="11">
        <v>108250470</v>
      </c>
      <c r="J65" s="11">
        <v>108250470</v>
      </c>
      <c r="K65" s="13">
        <f t="shared" si="152"/>
        <v>1</v>
      </c>
      <c r="L65" s="11">
        <v>3445098</v>
      </c>
      <c r="M65" s="13">
        <f t="shared" si="129"/>
        <v>3.1825247502389596E-2</v>
      </c>
      <c r="N65" s="11">
        <v>88112469</v>
      </c>
      <c r="O65" s="11">
        <v>88112469</v>
      </c>
      <c r="P65" s="13">
        <f t="shared" si="153"/>
        <v>1</v>
      </c>
      <c r="Q65" s="11">
        <v>4237772</v>
      </c>
      <c r="R65" s="13">
        <f t="shared" si="130"/>
        <v>4.8095031816666037E-2</v>
      </c>
      <c r="S65" s="11">
        <v>125699099</v>
      </c>
      <c r="T65" s="11">
        <v>791872</v>
      </c>
      <c r="U65" s="13">
        <f t="shared" si="154"/>
        <v>6.2997428485943247E-3</v>
      </c>
      <c r="V65" s="11">
        <v>791872</v>
      </c>
      <c r="W65" s="13">
        <f t="shared" si="131"/>
        <v>6.2997428485943247E-3</v>
      </c>
      <c r="X65" s="11">
        <v>115542505</v>
      </c>
      <c r="Y65" s="11">
        <v>115542505</v>
      </c>
      <c r="Z65" s="13">
        <f t="shared" si="155"/>
        <v>1</v>
      </c>
      <c r="AA65" s="11">
        <v>0</v>
      </c>
      <c r="AB65" s="13">
        <f t="shared" si="132"/>
        <v>0</v>
      </c>
      <c r="AC65" s="11">
        <v>97333244</v>
      </c>
      <c r="AD65" s="11">
        <v>97333244</v>
      </c>
      <c r="AE65" s="13">
        <f t="shared" si="165"/>
        <v>1</v>
      </c>
      <c r="AF65" s="11">
        <v>8112498</v>
      </c>
      <c r="AG65" s="13">
        <f t="shared" si="133"/>
        <v>8.3347658688947016E-2</v>
      </c>
      <c r="AH65" s="11">
        <v>104393092</v>
      </c>
      <c r="AI65" s="11">
        <v>104393092</v>
      </c>
      <c r="AJ65" s="13">
        <f t="shared" si="156"/>
        <v>1</v>
      </c>
      <c r="AK65" s="11">
        <v>1354688</v>
      </c>
      <c r="AL65" s="13">
        <f t="shared" si="134"/>
        <v>1.297679735360267E-2</v>
      </c>
      <c r="AM65" s="11">
        <v>26603404</v>
      </c>
      <c r="AN65" s="11">
        <v>26603404</v>
      </c>
      <c r="AO65" s="13">
        <f t="shared" si="166"/>
        <v>1</v>
      </c>
      <c r="AP65" s="11">
        <v>0</v>
      </c>
      <c r="AQ65" s="13">
        <f t="shared" si="135"/>
        <v>0</v>
      </c>
      <c r="AR65" s="11">
        <v>99143600</v>
      </c>
      <c r="AS65" s="11">
        <v>99143600</v>
      </c>
      <c r="AT65" s="13">
        <f t="shared" si="157"/>
        <v>1</v>
      </c>
      <c r="AU65" s="11">
        <v>1728644</v>
      </c>
      <c r="AV65" s="13">
        <f t="shared" si="136"/>
        <v>1.7435759847332557E-2</v>
      </c>
      <c r="AW65" s="11">
        <v>111914757</v>
      </c>
      <c r="AX65" s="11">
        <v>111914757</v>
      </c>
      <c r="AY65" s="13">
        <f t="shared" si="158"/>
        <v>1</v>
      </c>
      <c r="AZ65" s="11">
        <v>0</v>
      </c>
      <c r="BA65" s="13">
        <f t="shared" si="137"/>
        <v>0</v>
      </c>
      <c r="BB65" s="11">
        <v>94980952</v>
      </c>
      <c r="BC65" s="11">
        <v>94980952</v>
      </c>
      <c r="BD65" s="13">
        <f t="shared" si="159"/>
        <v>1</v>
      </c>
      <c r="BE65" s="11">
        <v>844487</v>
      </c>
      <c r="BF65" s="13">
        <f t="shared" si="138"/>
        <v>8.8911195583720824E-3</v>
      </c>
      <c r="BG65" s="11">
        <v>89476086</v>
      </c>
      <c r="BH65" s="11">
        <v>1176432</v>
      </c>
      <c r="BI65" s="13">
        <f t="shared" si="160"/>
        <v>1.3148004708207733E-2</v>
      </c>
      <c r="BJ65" s="11">
        <v>818528</v>
      </c>
      <c r="BK65" s="13">
        <f t="shared" si="139"/>
        <v>9.1480085528104129E-3</v>
      </c>
      <c r="BL65" s="11">
        <v>77570770</v>
      </c>
      <c r="BM65" s="11">
        <v>77570770</v>
      </c>
      <c r="BN65" s="13">
        <f t="shared" si="161"/>
        <v>1</v>
      </c>
      <c r="BO65" s="11">
        <v>1318670</v>
      </c>
      <c r="BP65" s="13">
        <f t="shared" si="140"/>
        <v>1.6999573421792771E-2</v>
      </c>
      <c r="BQ65" s="11">
        <v>72909787</v>
      </c>
      <c r="BR65" s="11">
        <v>72909787</v>
      </c>
      <c r="BS65" s="13">
        <f t="shared" si="162"/>
        <v>1</v>
      </c>
      <c r="BT65" s="11">
        <v>3067950</v>
      </c>
      <c r="BU65" s="13">
        <f t="shared" si="141"/>
        <v>4.2078712971689247E-2</v>
      </c>
      <c r="BV65" s="11">
        <v>108549762</v>
      </c>
      <c r="BW65" s="11">
        <v>108549762</v>
      </c>
      <c r="BX65" s="13">
        <f t="shared" si="163"/>
        <v>1</v>
      </c>
      <c r="BY65" s="11">
        <v>0</v>
      </c>
      <c r="BZ65" s="13">
        <f t="shared" si="142"/>
        <v>0</v>
      </c>
      <c r="CA65" s="11">
        <v>84587971</v>
      </c>
      <c r="CB65" s="11">
        <v>84249619</v>
      </c>
      <c r="CC65" s="13">
        <f t="shared" si="164"/>
        <v>0.99599999862864663</v>
      </c>
      <c r="CD65" s="11">
        <v>0</v>
      </c>
      <c r="CE65" s="13">
        <f t="shared" si="143"/>
        <v>0</v>
      </c>
      <c r="CF65" s="11">
        <v>94507675</v>
      </c>
      <c r="CG65" s="11">
        <v>82261274</v>
      </c>
      <c r="CH65" s="13">
        <f t="shared" si="167"/>
        <v>0.87041897919930844</v>
      </c>
      <c r="CI65" s="11">
        <v>4635460</v>
      </c>
      <c r="CJ65" s="13">
        <f t="shared" si="144"/>
        <v>4.9048503203575795E-2</v>
      </c>
      <c r="CK65" s="11">
        <f t="shared" si="145"/>
        <v>4701119912</v>
      </c>
      <c r="CL65" s="15">
        <f t="shared" si="146"/>
        <v>1.1932906528038273E-2</v>
      </c>
      <c r="CM65" s="11">
        <f t="shared" si="147"/>
        <v>4475328278</v>
      </c>
      <c r="CN65" s="13">
        <f t="shared" si="148"/>
        <v>0.95197067119610201</v>
      </c>
      <c r="CO65" s="11">
        <f t="shared" si="149"/>
        <v>72098199</v>
      </c>
      <c r="CP65" s="13">
        <f t="shared" si="150"/>
        <v>1.5336387998945388E-2</v>
      </c>
    </row>
    <row r="66" spans="2:94" s="5" customFormat="1" x14ac:dyDescent="0.25">
      <c r="B66" s="40" t="s">
        <v>84</v>
      </c>
      <c r="C66" s="41" t="s">
        <v>85</v>
      </c>
      <c r="D66" s="11">
        <v>1629488270</v>
      </c>
      <c r="E66" s="11">
        <v>1629488270</v>
      </c>
      <c r="F66" s="13">
        <f t="shared" si="151"/>
        <v>1</v>
      </c>
      <c r="G66" s="11">
        <v>527584564</v>
      </c>
      <c r="H66" s="13">
        <f t="shared" si="128"/>
        <v>0.32377315855118122</v>
      </c>
      <c r="I66" s="11">
        <v>40770536</v>
      </c>
      <c r="J66" s="11">
        <v>40770536</v>
      </c>
      <c r="K66" s="13">
        <f t="shared" si="152"/>
        <v>1</v>
      </c>
      <c r="L66" s="11">
        <v>25636476</v>
      </c>
      <c r="M66" s="13">
        <f t="shared" si="129"/>
        <v>0.62879909157927183</v>
      </c>
      <c r="N66" s="11">
        <v>31395642</v>
      </c>
      <c r="O66" s="11">
        <v>31395642</v>
      </c>
      <c r="P66" s="13">
        <f t="shared" si="153"/>
        <v>1</v>
      </c>
      <c r="Q66" s="11">
        <v>19623443</v>
      </c>
      <c r="R66" s="13">
        <f t="shared" si="130"/>
        <v>0.6250371628011302</v>
      </c>
      <c r="S66" s="11">
        <v>49330109</v>
      </c>
      <c r="T66" s="11">
        <v>25460607</v>
      </c>
      <c r="U66" s="13">
        <f t="shared" si="154"/>
        <v>0.51612711822712576</v>
      </c>
      <c r="V66" s="11">
        <v>25460607</v>
      </c>
      <c r="W66" s="13">
        <f t="shared" si="131"/>
        <v>0.51612711822712576</v>
      </c>
      <c r="X66" s="11">
        <v>35112511</v>
      </c>
      <c r="Y66" s="11">
        <v>35112511</v>
      </c>
      <c r="Z66" s="13">
        <f t="shared" si="155"/>
        <v>1</v>
      </c>
      <c r="AA66" s="11">
        <v>24934418</v>
      </c>
      <c r="AB66" s="13">
        <f t="shared" si="132"/>
        <v>0.71012916165408957</v>
      </c>
      <c r="AC66" s="11">
        <v>36819414</v>
      </c>
      <c r="AD66" s="11">
        <v>36819414</v>
      </c>
      <c r="AE66" s="13">
        <f t="shared" si="165"/>
        <v>1</v>
      </c>
      <c r="AF66" s="11">
        <v>19752939</v>
      </c>
      <c r="AG66" s="13">
        <f t="shared" si="133"/>
        <v>0.5364816235261104</v>
      </c>
      <c r="AH66" s="11">
        <v>51160995</v>
      </c>
      <c r="AI66" s="11">
        <v>51160995</v>
      </c>
      <c r="AJ66" s="13">
        <f t="shared" si="156"/>
        <v>1</v>
      </c>
      <c r="AK66" s="11">
        <v>20626095</v>
      </c>
      <c r="AL66" s="13">
        <f t="shared" si="134"/>
        <v>0.40316055229183873</v>
      </c>
      <c r="AM66" s="11">
        <v>12769634</v>
      </c>
      <c r="AN66" s="11">
        <v>12769634</v>
      </c>
      <c r="AO66" s="13">
        <f t="shared" si="166"/>
        <v>1</v>
      </c>
      <c r="AP66" s="11">
        <v>4351027</v>
      </c>
      <c r="AQ66" s="13">
        <f t="shared" si="135"/>
        <v>0.34073231856136205</v>
      </c>
      <c r="AR66" s="11">
        <v>28227046</v>
      </c>
      <c r="AS66" s="11">
        <v>28227046</v>
      </c>
      <c r="AT66" s="13">
        <f t="shared" si="157"/>
        <v>1</v>
      </c>
      <c r="AU66" s="11">
        <v>28227046</v>
      </c>
      <c r="AV66" s="13">
        <f t="shared" si="136"/>
        <v>1</v>
      </c>
      <c r="AW66" s="11">
        <v>44568201</v>
      </c>
      <c r="AX66" s="11">
        <v>44568201</v>
      </c>
      <c r="AY66" s="13">
        <f t="shared" si="158"/>
        <v>1</v>
      </c>
      <c r="AZ66" s="11">
        <v>15318458</v>
      </c>
      <c r="BA66" s="13">
        <f t="shared" si="137"/>
        <v>0.34370824166764102</v>
      </c>
      <c r="BB66" s="11">
        <v>36460530</v>
      </c>
      <c r="BC66" s="11">
        <v>36460530</v>
      </c>
      <c r="BD66" s="13">
        <f t="shared" si="159"/>
        <v>1</v>
      </c>
      <c r="BE66" s="11">
        <v>14859846</v>
      </c>
      <c r="BF66" s="13">
        <f t="shared" si="138"/>
        <v>0.40755979136891318</v>
      </c>
      <c r="BG66" s="11">
        <v>29826824</v>
      </c>
      <c r="BH66" s="11">
        <v>22888727</v>
      </c>
      <c r="BI66" s="13">
        <f t="shared" si="160"/>
        <v>0.76738733564123351</v>
      </c>
      <c r="BJ66" s="11">
        <v>22888727</v>
      </c>
      <c r="BK66" s="13">
        <f t="shared" si="139"/>
        <v>0.76738733564123351</v>
      </c>
      <c r="BL66" s="11">
        <v>31290643</v>
      </c>
      <c r="BM66" s="11">
        <v>31290643</v>
      </c>
      <c r="BN66" s="13">
        <f t="shared" si="161"/>
        <v>1</v>
      </c>
      <c r="BO66" s="11">
        <v>24943432</v>
      </c>
      <c r="BP66" s="13">
        <f t="shared" si="140"/>
        <v>0.79715306585422363</v>
      </c>
      <c r="BQ66" s="11">
        <v>32444351</v>
      </c>
      <c r="BR66" s="11">
        <v>32444351</v>
      </c>
      <c r="BS66" s="13">
        <f t="shared" si="162"/>
        <v>1</v>
      </c>
      <c r="BT66" s="11">
        <v>32444351</v>
      </c>
      <c r="BU66" s="13">
        <f t="shared" si="141"/>
        <v>1</v>
      </c>
      <c r="BV66" s="11">
        <v>21594125</v>
      </c>
      <c r="BW66" s="11">
        <v>21594125</v>
      </c>
      <c r="BX66" s="13">
        <f t="shared" si="163"/>
        <v>1</v>
      </c>
      <c r="BY66" s="11">
        <v>11540242</v>
      </c>
      <c r="BZ66" s="13">
        <f t="shared" si="142"/>
        <v>0.53441581911746827</v>
      </c>
      <c r="CA66" s="11">
        <v>29468940</v>
      </c>
      <c r="CB66" s="11">
        <v>29351064</v>
      </c>
      <c r="CC66" s="13">
        <f t="shared" si="164"/>
        <v>0.99599999185583199</v>
      </c>
      <c r="CD66" s="11">
        <v>15129704</v>
      </c>
      <c r="CE66" s="13">
        <f t="shared" si="143"/>
        <v>0.51341188383430147</v>
      </c>
      <c r="CF66" s="11">
        <v>34107274</v>
      </c>
      <c r="CG66" s="11">
        <v>24213470</v>
      </c>
      <c r="CH66" s="13">
        <f t="shared" si="167"/>
        <v>0.7099209980838691</v>
      </c>
      <c r="CI66" s="11">
        <v>24213470</v>
      </c>
      <c r="CJ66" s="13">
        <f t="shared" si="144"/>
        <v>0.7099209980838691</v>
      </c>
      <c r="CK66" s="11">
        <f t="shared" si="145"/>
        <v>2174835045</v>
      </c>
      <c r="CL66" s="15">
        <f t="shared" si="146"/>
        <v>5.5204087093464705E-3</v>
      </c>
      <c r="CM66" s="11">
        <f t="shared" si="147"/>
        <v>2134015766</v>
      </c>
      <c r="CN66" s="13">
        <f t="shared" si="148"/>
        <v>0.98123109194242364</v>
      </c>
      <c r="CO66" s="11">
        <f t="shared" si="149"/>
        <v>857534845</v>
      </c>
      <c r="CP66" s="13">
        <f t="shared" si="150"/>
        <v>0.39429879841760596</v>
      </c>
    </row>
    <row r="67" spans="2:94" s="5" customFormat="1" x14ac:dyDescent="0.25">
      <c r="B67" s="40" t="s">
        <v>86</v>
      </c>
      <c r="C67" s="41" t="s">
        <v>87</v>
      </c>
      <c r="D67" s="11">
        <v>3511622428</v>
      </c>
      <c r="E67" s="11">
        <v>3511622428</v>
      </c>
      <c r="F67" s="13">
        <f t="shared" si="151"/>
        <v>1</v>
      </c>
      <c r="G67" s="11">
        <v>2357348205</v>
      </c>
      <c r="H67" s="13">
        <f t="shared" si="128"/>
        <v>0.67129888059821907</v>
      </c>
      <c r="I67" s="11">
        <v>155386785</v>
      </c>
      <c r="J67" s="11">
        <v>155386785</v>
      </c>
      <c r="K67" s="13">
        <f t="shared" si="152"/>
        <v>1</v>
      </c>
      <c r="L67" s="11">
        <v>111170182</v>
      </c>
      <c r="M67" s="13">
        <f t="shared" si="129"/>
        <v>0.7154416767165882</v>
      </c>
      <c r="N67" s="11">
        <v>123938300</v>
      </c>
      <c r="O67" s="11">
        <v>123938300</v>
      </c>
      <c r="P67" s="13">
        <f t="shared" si="153"/>
        <v>1</v>
      </c>
      <c r="Q67" s="11">
        <v>123938300</v>
      </c>
      <c r="R67" s="13">
        <f t="shared" si="130"/>
        <v>1</v>
      </c>
      <c r="S67" s="11">
        <v>165733603</v>
      </c>
      <c r="T67" s="11">
        <v>156207800</v>
      </c>
      <c r="U67" s="13">
        <f t="shared" si="154"/>
        <v>0.94252340607112728</v>
      </c>
      <c r="V67" s="11">
        <v>145181604</v>
      </c>
      <c r="W67" s="13">
        <f t="shared" si="131"/>
        <v>0.87599377176395543</v>
      </c>
      <c r="X67" s="11">
        <v>160270824</v>
      </c>
      <c r="Y67" s="11">
        <v>160270824</v>
      </c>
      <c r="Z67" s="13">
        <f t="shared" si="155"/>
        <v>1</v>
      </c>
      <c r="AA67" s="11">
        <v>145843749</v>
      </c>
      <c r="AB67" s="13">
        <f t="shared" si="132"/>
        <v>0.90998314827407389</v>
      </c>
      <c r="AC67" s="11">
        <v>131818748</v>
      </c>
      <c r="AD67" s="11">
        <v>131818748</v>
      </c>
      <c r="AE67" s="13">
        <f t="shared" si="165"/>
        <v>1</v>
      </c>
      <c r="AF67" s="11">
        <v>101453724</v>
      </c>
      <c r="AG67" s="13">
        <f t="shared" si="133"/>
        <v>0.76964563492895566</v>
      </c>
      <c r="AH67" s="11">
        <v>139924200</v>
      </c>
      <c r="AI67" s="11">
        <v>139924200</v>
      </c>
      <c r="AJ67" s="13">
        <f t="shared" si="156"/>
        <v>1</v>
      </c>
      <c r="AK67" s="11">
        <v>90898085.400000006</v>
      </c>
      <c r="AL67" s="13">
        <f t="shared" si="134"/>
        <v>0.64962376343763273</v>
      </c>
      <c r="AM67" s="11">
        <v>37601935</v>
      </c>
      <c r="AN67" s="11">
        <v>37601935</v>
      </c>
      <c r="AO67" s="13">
        <f t="shared" si="166"/>
        <v>1</v>
      </c>
      <c r="AP67" s="11">
        <v>26820870</v>
      </c>
      <c r="AQ67" s="13">
        <f t="shared" si="135"/>
        <v>0.71328430305514867</v>
      </c>
      <c r="AR67" s="11">
        <v>146506185</v>
      </c>
      <c r="AS67" s="11">
        <v>146506185</v>
      </c>
      <c r="AT67" s="13">
        <f t="shared" si="157"/>
        <v>1</v>
      </c>
      <c r="AU67" s="11">
        <v>128038600</v>
      </c>
      <c r="AV67" s="13">
        <f t="shared" si="136"/>
        <v>0.87394672108894245</v>
      </c>
      <c r="AW67" s="11">
        <v>151195452</v>
      </c>
      <c r="AX67" s="11">
        <v>151195452</v>
      </c>
      <c r="AY67" s="13">
        <f t="shared" si="158"/>
        <v>1</v>
      </c>
      <c r="AZ67" s="11">
        <v>132784500</v>
      </c>
      <c r="BA67" s="13">
        <f t="shared" si="137"/>
        <v>0.87823078170367186</v>
      </c>
      <c r="BB67" s="11">
        <v>123310917</v>
      </c>
      <c r="BC67" s="11">
        <v>123310917</v>
      </c>
      <c r="BD67" s="13">
        <f t="shared" si="159"/>
        <v>1</v>
      </c>
      <c r="BE67" s="11">
        <v>97316700</v>
      </c>
      <c r="BF67" s="13">
        <f t="shared" si="138"/>
        <v>0.78919776421742127</v>
      </c>
      <c r="BG67" s="11">
        <v>116176410</v>
      </c>
      <c r="BH67" s="11">
        <v>100438093</v>
      </c>
      <c r="BI67" s="13">
        <f t="shared" si="160"/>
        <v>0.86453087162875841</v>
      </c>
      <c r="BJ67" s="11">
        <v>97088487</v>
      </c>
      <c r="BK67" s="13">
        <f t="shared" si="139"/>
        <v>0.83569880494671855</v>
      </c>
      <c r="BL67" s="11">
        <v>108810779</v>
      </c>
      <c r="BM67" s="11">
        <v>108810779</v>
      </c>
      <c r="BN67" s="13">
        <f t="shared" si="161"/>
        <v>1</v>
      </c>
      <c r="BO67" s="11">
        <v>63810428.799999997</v>
      </c>
      <c r="BP67" s="13">
        <f t="shared" si="140"/>
        <v>0.58643481267604924</v>
      </c>
      <c r="BQ67" s="11">
        <v>96833341</v>
      </c>
      <c r="BR67" s="11">
        <v>96833341</v>
      </c>
      <c r="BS67" s="13">
        <f t="shared" si="162"/>
        <v>1</v>
      </c>
      <c r="BT67" s="11">
        <v>80630099</v>
      </c>
      <c r="BU67" s="13">
        <f t="shared" si="141"/>
        <v>0.83266877056322985</v>
      </c>
      <c r="BV67" s="11">
        <v>147600485</v>
      </c>
      <c r="BW67" s="11">
        <v>116276372.40000001</v>
      </c>
      <c r="BX67" s="13">
        <f t="shared" si="163"/>
        <v>0.78777771224803228</v>
      </c>
      <c r="BY67" s="11">
        <v>108301831.2</v>
      </c>
      <c r="BZ67" s="13">
        <f t="shared" si="142"/>
        <v>0.73374983286809659</v>
      </c>
      <c r="CA67" s="11">
        <v>121628697</v>
      </c>
      <c r="CB67" s="11">
        <v>121086374</v>
      </c>
      <c r="CC67" s="13">
        <f t="shared" si="164"/>
        <v>0.99554115917232922</v>
      </c>
      <c r="CD67" s="11">
        <v>90683300</v>
      </c>
      <c r="CE67" s="13">
        <f t="shared" si="143"/>
        <v>0.74557487037783521</v>
      </c>
      <c r="CF67" s="11">
        <v>125387325</v>
      </c>
      <c r="CG67" s="11">
        <v>103777200</v>
      </c>
      <c r="CH67" s="13">
        <f t="shared" si="167"/>
        <v>0.82765303430789361</v>
      </c>
      <c r="CI67" s="11">
        <v>103777200</v>
      </c>
      <c r="CJ67" s="13">
        <f t="shared" si="144"/>
        <v>0.82765303430789361</v>
      </c>
      <c r="CK67" s="11">
        <f t="shared" si="145"/>
        <v>5563746414</v>
      </c>
      <c r="CL67" s="15">
        <f t="shared" si="146"/>
        <v>1.4122521260200123E-2</v>
      </c>
      <c r="CM67" s="11">
        <f t="shared" si="147"/>
        <v>5485005733.3999996</v>
      </c>
      <c r="CN67" s="13">
        <f t="shared" si="148"/>
        <v>0.98584754323060697</v>
      </c>
      <c r="CO67" s="11">
        <f t="shared" si="149"/>
        <v>4005085865.4000001</v>
      </c>
      <c r="CP67" s="13">
        <f t="shared" si="150"/>
        <v>0.71985413557347655</v>
      </c>
    </row>
    <row r="68" spans="2:94" s="5" customFormat="1" x14ac:dyDescent="0.25">
      <c r="B68" s="40" t="s">
        <v>88</v>
      </c>
      <c r="C68" s="41" t="s">
        <v>89</v>
      </c>
      <c r="D68" s="11">
        <v>2747926734</v>
      </c>
      <c r="E68" s="11">
        <v>2747926734</v>
      </c>
      <c r="F68" s="13">
        <f t="shared" si="151"/>
        <v>1</v>
      </c>
      <c r="G68" s="11">
        <v>1659092700</v>
      </c>
      <c r="H68" s="13">
        <f t="shared" si="128"/>
        <v>0.60376162125143473</v>
      </c>
      <c r="I68" s="11">
        <v>117206393</v>
      </c>
      <c r="J68" s="11">
        <v>117206393</v>
      </c>
      <c r="K68" s="13">
        <f t="shared" si="152"/>
        <v>1</v>
      </c>
      <c r="L68" s="11">
        <v>84243575</v>
      </c>
      <c r="M68" s="13">
        <f t="shared" si="129"/>
        <v>0.71876262756418074</v>
      </c>
      <c r="N68" s="11">
        <v>87677200</v>
      </c>
      <c r="O68" s="11">
        <v>87677200</v>
      </c>
      <c r="P68" s="13">
        <f t="shared" si="153"/>
        <v>1</v>
      </c>
      <c r="Q68" s="11">
        <v>87677200</v>
      </c>
      <c r="R68" s="13">
        <f t="shared" si="130"/>
        <v>1</v>
      </c>
      <c r="S68" s="11">
        <v>116874731</v>
      </c>
      <c r="T68" s="11">
        <v>111742806</v>
      </c>
      <c r="U68" s="13">
        <f t="shared" si="154"/>
        <v>0.95609038022085369</v>
      </c>
      <c r="V68" s="11">
        <v>103680416</v>
      </c>
      <c r="W68" s="13">
        <f t="shared" si="131"/>
        <v>0.88710720540610266</v>
      </c>
      <c r="X68" s="11">
        <v>113810457</v>
      </c>
      <c r="Y68" s="11">
        <v>113810457</v>
      </c>
      <c r="Z68" s="13">
        <f t="shared" si="155"/>
        <v>1</v>
      </c>
      <c r="AA68" s="11">
        <v>103326306</v>
      </c>
      <c r="AB68" s="13">
        <f t="shared" si="132"/>
        <v>0.90788060011040994</v>
      </c>
      <c r="AC68" s="11">
        <v>96464073</v>
      </c>
      <c r="AD68" s="11">
        <v>96464073</v>
      </c>
      <c r="AE68" s="13">
        <f t="shared" si="165"/>
        <v>1</v>
      </c>
      <c r="AF68" s="11">
        <v>76882279</v>
      </c>
      <c r="AG68" s="13">
        <f t="shared" si="133"/>
        <v>0.79700427951036235</v>
      </c>
      <c r="AH68" s="11">
        <v>98873669</v>
      </c>
      <c r="AI68" s="11">
        <v>98873669</v>
      </c>
      <c r="AJ68" s="13">
        <f t="shared" si="156"/>
        <v>1</v>
      </c>
      <c r="AK68" s="11">
        <v>64576779</v>
      </c>
      <c r="AL68" s="13">
        <f t="shared" si="134"/>
        <v>0.6531241295394834</v>
      </c>
      <c r="AM68" s="11">
        <v>26634703</v>
      </c>
      <c r="AN68" s="11">
        <v>26634703</v>
      </c>
      <c r="AO68" s="13">
        <f t="shared" si="166"/>
        <v>1</v>
      </c>
      <c r="AP68" s="11">
        <v>19003878</v>
      </c>
      <c r="AQ68" s="13">
        <f t="shared" si="135"/>
        <v>0.71350065363972703</v>
      </c>
      <c r="AR68" s="11">
        <v>103719960</v>
      </c>
      <c r="AS68" s="11">
        <v>103719960</v>
      </c>
      <c r="AT68" s="13">
        <f t="shared" si="157"/>
        <v>1</v>
      </c>
      <c r="AU68" s="11">
        <v>90694000</v>
      </c>
      <c r="AV68" s="13">
        <f t="shared" si="136"/>
        <v>0.87441221535372748</v>
      </c>
      <c r="AW68" s="11">
        <v>107238870</v>
      </c>
      <c r="AX68" s="11">
        <v>107238870</v>
      </c>
      <c r="AY68" s="13">
        <f t="shared" si="158"/>
        <v>1</v>
      </c>
      <c r="AZ68" s="11">
        <v>96064600</v>
      </c>
      <c r="BA68" s="13">
        <f t="shared" si="137"/>
        <v>0.89580018886808488</v>
      </c>
      <c r="BB68" s="11">
        <v>87298290</v>
      </c>
      <c r="BC68" s="11">
        <v>87298290</v>
      </c>
      <c r="BD68" s="13">
        <f t="shared" si="159"/>
        <v>1</v>
      </c>
      <c r="BE68" s="11">
        <v>67644200</v>
      </c>
      <c r="BF68" s="13">
        <f t="shared" si="138"/>
        <v>0.77486282950101315</v>
      </c>
      <c r="BG68" s="11">
        <v>82254825</v>
      </c>
      <c r="BH68" s="11">
        <v>69820879</v>
      </c>
      <c r="BI68" s="13">
        <f t="shared" si="160"/>
        <v>0.84883627191474786</v>
      </c>
      <c r="BJ68" s="11">
        <v>69491860</v>
      </c>
      <c r="BK68" s="13">
        <f t="shared" si="139"/>
        <v>0.84483627556195029</v>
      </c>
      <c r="BL68" s="11">
        <v>77080530</v>
      </c>
      <c r="BM68" s="11">
        <v>77080530</v>
      </c>
      <c r="BN68" s="13">
        <f t="shared" si="161"/>
        <v>1</v>
      </c>
      <c r="BO68" s="11">
        <v>45156107.600000001</v>
      </c>
      <c r="BP68" s="13">
        <f t="shared" si="140"/>
        <v>0.58583026868133892</v>
      </c>
      <c r="BQ68" s="11">
        <v>69382988</v>
      </c>
      <c r="BR68" s="11">
        <v>69382988</v>
      </c>
      <c r="BS68" s="13">
        <f t="shared" si="162"/>
        <v>1</v>
      </c>
      <c r="BT68" s="11">
        <v>57295826</v>
      </c>
      <c r="BU68" s="13">
        <f t="shared" si="141"/>
        <v>0.82579069670507699</v>
      </c>
      <c r="BV68" s="11">
        <v>104468296</v>
      </c>
      <c r="BW68" s="11">
        <v>82387123.200000003</v>
      </c>
      <c r="BX68" s="13">
        <f t="shared" si="163"/>
        <v>0.78863278482114807</v>
      </c>
      <c r="BY68" s="11">
        <v>76737481.200000003</v>
      </c>
      <c r="BZ68" s="13">
        <f t="shared" si="142"/>
        <v>0.73455281782331361</v>
      </c>
      <c r="CA68" s="11">
        <v>89376480</v>
      </c>
      <c r="CB68" s="11">
        <v>88968805</v>
      </c>
      <c r="CC68" s="13">
        <f t="shared" si="164"/>
        <v>0.99543867693155963</v>
      </c>
      <c r="CD68" s="11">
        <v>71122500</v>
      </c>
      <c r="CE68" s="13">
        <f t="shared" si="143"/>
        <v>0.79576304638535778</v>
      </c>
      <c r="CF68" s="11">
        <v>90882945</v>
      </c>
      <c r="CG68" s="11">
        <v>80826504</v>
      </c>
      <c r="CH68" s="13">
        <f t="shared" si="167"/>
        <v>0.88934732473733114</v>
      </c>
      <c r="CI68" s="11">
        <v>74787400</v>
      </c>
      <c r="CJ68" s="13">
        <f t="shared" si="144"/>
        <v>0.82289806959930711</v>
      </c>
      <c r="CK68" s="11">
        <f t="shared" si="145"/>
        <v>4217171144</v>
      </c>
      <c r="CL68" s="15">
        <f t="shared" si="146"/>
        <v>1.0704493826170719E-2</v>
      </c>
      <c r="CM68" s="11">
        <f t="shared" si="147"/>
        <v>4167059984.1999998</v>
      </c>
      <c r="CN68" s="13">
        <f t="shared" si="148"/>
        <v>0.98811735210905627</v>
      </c>
      <c r="CO68" s="11">
        <f t="shared" si="149"/>
        <v>2847477107.7999997</v>
      </c>
      <c r="CP68" s="13">
        <f t="shared" si="150"/>
        <v>0.67521023230258537</v>
      </c>
    </row>
    <row r="69" spans="2:94" s="5" customFormat="1" x14ac:dyDescent="0.25">
      <c r="B69" s="40" t="s">
        <v>90</v>
      </c>
      <c r="C69" s="41" t="s">
        <v>91</v>
      </c>
      <c r="D69" s="11">
        <v>4106621737</v>
      </c>
      <c r="E69" s="11">
        <v>4106621737</v>
      </c>
      <c r="F69" s="13">
        <f t="shared" si="151"/>
        <v>1</v>
      </c>
      <c r="G69" s="11">
        <v>2915656744</v>
      </c>
      <c r="H69" s="13">
        <f t="shared" si="128"/>
        <v>0.70998911775350593</v>
      </c>
      <c r="I69" s="11">
        <v>0</v>
      </c>
      <c r="J69" s="11">
        <v>0</v>
      </c>
      <c r="K69" s="13">
        <v>0</v>
      </c>
      <c r="L69" s="11">
        <v>0</v>
      </c>
      <c r="M69" s="13">
        <v>0</v>
      </c>
      <c r="N69" s="11">
        <v>0</v>
      </c>
      <c r="O69" s="11">
        <v>0</v>
      </c>
      <c r="P69" s="13">
        <v>0</v>
      </c>
      <c r="Q69" s="11">
        <v>0</v>
      </c>
      <c r="R69" s="13">
        <v>0</v>
      </c>
      <c r="S69" s="11">
        <v>0</v>
      </c>
      <c r="T69" s="11">
        <v>0</v>
      </c>
      <c r="U69" s="13">
        <v>0</v>
      </c>
      <c r="V69" s="11">
        <v>0</v>
      </c>
      <c r="W69" s="13">
        <v>0</v>
      </c>
      <c r="X69" s="11">
        <v>0</v>
      </c>
      <c r="Y69" s="11">
        <v>0</v>
      </c>
      <c r="Z69" s="13">
        <v>0</v>
      </c>
      <c r="AA69" s="11">
        <v>0</v>
      </c>
      <c r="AB69" s="13">
        <v>0</v>
      </c>
      <c r="AC69" s="11">
        <v>0</v>
      </c>
      <c r="AD69" s="11">
        <v>0</v>
      </c>
      <c r="AE69" s="13">
        <v>0</v>
      </c>
      <c r="AF69" s="11">
        <v>0</v>
      </c>
      <c r="AG69" s="13">
        <v>0</v>
      </c>
      <c r="AH69" s="11">
        <v>0</v>
      </c>
      <c r="AI69" s="11">
        <v>0</v>
      </c>
      <c r="AJ69" s="13">
        <v>0</v>
      </c>
      <c r="AK69" s="11">
        <v>0</v>
      </c>
      <c r="AL69" s="13">
        <v>0</v>
      </c>
      <c r="AM69" s="11">
        <v>0</v>
      </c>
      <c r="AN69" s="11">
        <v>0</v>
      </c>
      <c r="AO69" s="13">
        <v>0</v>
      </c>
      <c r="AP69" s="11">
        <v>0</v>
      </c>
      <c r="AQ69" s="13">
        <v>0</v>
      </c>
      <c r="AR69" s="11">
        <v>0</v>
      </c>
      <c r="AS69" s="11">
        <v>0</v>
      </c>
      <c r="AT69" s="13">
        <v>0</v>
      </c>
      <c r="AU69" s="11">
        <v>0</v>
      </c>
      <c r="AV69" s="13">
        <v>0</v>
      </c>
      <c r="AW69" s="11">
        <v>0</v>
      </c>
      <c r="AX69" s="11">
        <v>0</v>
      </c>
      <c r="AY69" s="13">
        <v>0</v>
      </c>
      <c r="AZ69" s="11">
        <v>0</v>
      </c>
      <c r="BA69" s="13">
        <v>0</v>
      </c>
      <c r="BB69" s="11">
        <v>0</v>
      </c>
      <c r="BC69" s="11">
        <v>0</v>
      </c>
      <c r="BD69" s="13">
        <v>0</v>
      </c>
      <c r="BE69" s="11">
        <v>0</v>
      </c>
      <c r="BF69" s="13">
        <v>0</v>
      </c>
      <c r="BG69" s="11">
        <v>0</v>
      </c>
      <c r="BH69" s="11">
        <v>0</v>
      </c>
      <c r="BI69" s="13">
        <v>0</v>
      </c>
      <c r="BJ69" s="11">
        <v>0</v>
      </c>
      <c r="BK69" s="13">
        <v>0</v>
      </c>
      <c r="BL69" s="11">
        <v>0</v>
      </c>
      <c r="BM69" s="11">
        <v>0</v>
      </c>
      <c r="BN69" s="13">
        <v>0</v>
      </c>
      <c r="BO69" s="11">
        <v>0</v>
      </c>
      <c r="BP69" s="13">
        <v>0</v>
      </c>
      <c r="BQ69" s="11">
        <v>0</v>
      </c>
      <c r="BR69" s="11">
        <v>0</v>
      </c>
      <c r="BS69" s="13">
        <v>0</v>
      </c>
      <c r="BT69" s="11">
        <v>0</v>
      </c>
      <c r="BU69" s="13">
        <v>0</v>
      </c>
      <c r="BV69" s="11">
        <v>0</v>
      </c>
      <c r="BW69" s="11">
        <v>0</v>
      </c>
      <c r="BX69" s="13">
        <v>0</v>
      </c>
      <c r="BY69" s="11">
        <v>0</v>
      </c>
      <c r="BZ69" s="13">
        <v>0</v>
      </c>
      <c r="CA69" s="11">
        <v>0</v>
      </c>
      <c r="CB69" s="11">
        <v>0</v>
      </c>
      <c r="CC69" s="13">
        <v>0</v>
      </c>
      <c r="CD69" s="11">
        <v>0</v>
      </c>
      <c r="CE69" s="13">
        <v>0</v>
      </c>
      <c r="CF69" s="11">
        <v>0</v>
      </c>
      <c r="CG69" s="11">
        <v>0</v>
      </c>
      <c r="CH69" s="13">
        <v>0</v>
      </c>
      <c r="CI69" s="11">
        <v>0</v>
      </c>
      <c r="CJ69" s="13">
        <v>0</v>
      </c>
      <c r="CK69" s="11">
        <f t="shared" si="145"/>
        <v>4106621737</v>
      </c>
      <c r="CL69" s="15">
        <f t="shared" si="146"/>
        <v>1.0423884999943216E-2</v>
      </c>
      <c r="CM69" s="11">
        <f t="shared" si="147"/>
        <v>4106621737</v>
      </c>
      <c r="CN69" s="13">
        <f t="shared" si="148"/>
        <v>1</v>
      </c>
      <c r="CO69" s="11">
        <f t="shared" si="149"/>
        <v>2915656744</v>
      </c>
      <c r="CP69" s="13">
        <f t="shared" si="150"/>
        <v>0.70998911775350593</v>
      </c>
    </row>
    <row r="70" spans="2:94" s="5" customFormat="1" x14ac:dyDescent="0.25">
      <c r="B70" s="40" t="s">
        <v>92</v>
      </c>
      <c r="C70" s="41" t="s">
        <v>93</v>
      </c>
      <c r="D70" s="11">
        <v>1586793750</v>
      </c>
      <c r="E70" s="11">
        <v>1586774494.8</v>
      </c>
      <c r="F70" s="13">
        <f t="shared" si="151"/>
        <v>0.99998786534166773</v>
      </c>
      <c r="G70" s="11">
        <v>849642700</v>
      </c>
      <c r="H70" s="13">
        <f t="shared" si="128"/>
        <v>0.53544621032191486</v>
      </c>
      <c r="I70" s="11">
        <v>56723399</v>
      </c>
      <c r="J70" s="11">
        <v>56723399</v>
      </c>
      <c r="K70" s="13">
        <f t="shared" si="152"/>
        <v>1</v>
      </c>
      <c r="L70" s="11">
        <v>44648860</v>
      </c>
      <c r="M70" s="13">
        <f t="shared" si="129"/>
        <v>0.78713301366161081</v>
      </c>
      <c r="N70" s="11">
        <v>44577400</v>
      </c>
      <c r="O70" s="11">
        <v>44577400</v>
      </c>
      <c r="P70" s="13">
        <f t="shared" si="153"/>
        <v>1</v>
      </c>
      <c r="Q70" s="11">
        <v>44577400</v>
      </c>
      <c r="R70" s="13">
        <f t="shared" si="130"/>
        <v>1</v>
      </c>
      <c r="S70" s="11">
        <v>61091137</v>
      </c>
      <c r="T70" s="11">
        <v>56090813</v>
      </c>
      <c r="U70" s="13">
        <f t="shared" si="154"/>
        <v>0.91814976368830714</v>
      </c>
      <c r="V70" s="11">
        <v>52330900</v>
      </c>
      <c r="W70" s="13">
        <f t="shared" si="131"/>
        <v>0.85660379835457967</v>
      </c>
      <c r="X70" s="11">
        <v>57013237</v>
      </c>
      <c r="Y70" s="11">
        <v>57013237</v>
      </c>
      <c r="Z70" s="13">
        <f t="shared" si="155"/>
        <v>1</v>
      </c>
      <c r="AA70" s="11">
        <v>52796111</v>
      </c>
      <c r="AB70" s="13">
        <f t="shared" si="132"/>
        <v>0.9260325106606383</v>
      </c>
      <c r="AC70" s="11">
        <v>48654837</v>
      </c>
      <c r="AD70" s="11">
        <v>48654837</v>
      </c>
      <c r="AE70" s="13">
        <f t="shared" si="165"/>
        <v>1</v>
      </c>
      <c r="AF70" s="11">
        <v>40180241</v>
      </c>
      <c r="AG70" s="13">
        <f t="shared" si="133"/>
        <v>0.82582212740739425</v>
      </c>
      <c r="AH70" s="11">
        <v>51613573</v>
      </c>
      <c r="AI70" s="11">
        <v>51613573</v>
      </c>
      <c r="AJ70" s="13">
        <f t="shared" si="156"/>
        <v>1</v>
      </c>
      <c r="AK70" s="11">
        <v>33306765.600000001</v>
      </c>
      <c r="AL70" s="13">
        <f t="shared" si="134"/>
        <v>0.64531020939007655</v>
      </c>
      <c r="AM70" s="11">
        <v>13579068</v>
      </c>
      <c r="AN70" s="11">
        <v>13579068</v>
      </c>
      <c r="AO70" s="13">
        <f t="shared" si="166"/>
        <v>1</v>
      </c>
      <c r="AP70" s="11">
        <v>9572803</v>
      </c>
      <c r="AQ70" s="13">
        <f t="shared" si="135"/>
        <v>0.70496760160564775</v>
      </c>
      <c r="AR70" s="11">
        <v>50537250</v>
      </c>
      <c r="AS70" s="11">
        <v>50537250</v>
      </c>
      <c r="AT70" s="13">
        <f t="shared" si="157"/>
        <v>1</v>
      </c>
      <c r="AU70" s="11">
        <v>47098000</v>
      </c>
      <c r="AV70" s="13">
        <f t="shared" si="136"/>
        <v>0.93194623767616958</v>
      </c>
      <c r="AW70" s="11">
        <v>52121880</v>
      </c>
      <c r="AX70" s="11">
        <v>52121880</v>
      </c>
      <c r="AY70" s="13">
        <f t="shared" si="158"/>
        <v>1</v>
      </c>
      <c r="AZ70" s="11">
        <v>48652000</v>
      </c>
      <c r="BA70" s="13">
        <f t="shared" si="137"/>
        <v>0.93342757398620313</v>
      </c>
      <c r="BB70" s="11">
        <v>45054630</v>
      </c>
      <c r="BC70" s="11">
        <v>45054630</v>
      </c>
      <c r="BD70" s="13">
        <f t="shared" si="159"/>
        <v>1</v>
      </c>
      <c r="BE70" s="11">
        <v>35173800</v>
      </c>
      <c r="BF70" s="13">
        <f t="shared" si="138"/>
        <v>0.78069223962110001</v>
      </c>
      <c r="BG70" s="11">
        <v>41049180</v>
      </c>
      <c r="BH70" s="11">
        <v>36985997</v>
      </c>
      <c r="BI70" s="13">
        <f t="shared" si="160"/>
        <v>0.9010167072764913</v>
      </c>
      <c r="BJ70" s="11">
        <v>34941800</v>
      </c>
      <c r="BK70" s="13">
        <f t="shared" si="139"/>
        <v>0.85121797804487198</v>
      </c>
      <c r="BL70" s="11">
        <v>40013441</v>
      </c>
      <c r="BM70" s="11">
        <v>40013441</v>
      </c>
      <c r="BN70" s="13">
        <f t="shared" si="161"/>
        <v>1</v>
      </c>
      <c r="BO70" s="11">
        <v>21211461.600000001</v>
      </c>
      <c r="BP70" s="13">
        <f t="shared" si="140"/>
        <v>0.53010841032142175</v>
      </c>
      <c r="BQ70" s="11">
        <v>33316682</v>
      </c>
      <c r="BR70" s="11">
        <v>33316682</v>
      </c>
      <c r="BS70" s="13">
        <f t="shared" si="162"/>
        <v>1</v>
      </c>
      <c r="BT70" s="11">
        <v>29799970</v>
      </c>
      <c r="BU70" s="13">
        <f t="shared" si="141"/>
        <v>0.89444591151063602</v>
      </c>
      <c r="BV70" s="11">
        <v>51820195</v>
      </c>
      <c r="BW70" s="11">
        <v>42011109.710000001</v>
      </c>
      <c r="BX70" s="13">
        <f t="shared" si="163"/>
        <v>0.81070921693752795</v>
      </c>
      <c r="BY70" s="11">
        <v>39356634.109999999</v>
      </c>
      <c r="BZ70" s="13">
        <f t="shared" si="142"/>
        <v>0.75948448495803611</v>
      </c>
      <c r="CA70" s="11">
        <v>44955945</v>
      </c>
      <c r="CB70" s="11">
        <v>44510315</v>
      </c>
      <c r="CC70" s="13">
        <f t="shared" si="164"/>
        <v>0.99008740668225304</v>
      </c>
      <c r="CD70" s="11">
        <v>36536300</v>
      </c>
      <c r="CE70" s="13">
        <f t="shared" si="143"/>
        <v>0.8127134242200893</v>
      </c>
      <c r="CF70" s="11">
        <v>46271655</v>
      </c>
      <c r="CG70" s="11">
        <v>39110400</v>
      </c>
      <c r="CH70" s="13">
        <f t="shared" si="167"/>
        <v>0.8452345177625481</v>
      </c>
      <c r="CI70" s="11">
        <v>39110400</v>
      </c>
      <c r="CJ70" s="13">
        <f t="shared" si="144"/>
        <v>0.8452345177625481</v>
      </c>
      <c r="CK70" s="11">
        <f t="shared" si="145"/>
        <v>2325187259</v>
      </c>
      <c r="CL70" s="15">
        <f t="shared" si="146"/>
        <v>5.902049456557772E-3</v>
      </c>
      <c r="CM70" s="11">
        <f t="shared" si="147"/>
        <v>2298688526.5100002</v>
      </c>
      <c r="CN70" s="13">
        <f t="shared" si="148"/>
        <v>0.98860361358534354</v>
      </c>
      <c r="CO70" s="11">
        <f t="shared" si="149"/>
        <v>1458936146.3099997</v>
      </c>
      <c r="CP70" s="13">
        <f t="shared" si="150"/>
        <v>0.62744888209023153</v>
      </c>
    </row>
    <row r="71" spans="2:94" s="5" customFormat="1" x14ac:dyDescent="0.25">
      <c r="B71" s="40" t="s">
        <v>94</v>
      </c>
      <c r="C71" s="41" t="s">
        <v>95</v>
      </c>
      <c r="D71" s="11">
        <v>188418529</v>
      </c>
      <c r="E71" s="11">
        <v>188418529</v>
      </c>
      <c r="F71" s="13">
        <f t="shared" si="151"/>
        <v>1</v>
      </c>
      <c r="G71" s="11">
        <v>111066100</v>
      </c>
      <c r="H71" s="13">
        <f t="shared" si="128"/>
        <v>0.5894648503491926</v>
      </c>
      <c r="I71" s="11">
        <v>8775534</v>
      </c>
      <c r="J71" s="11">
        <v>8775534</v>
      </c>
      <c r="K71" s="13">
        <f t="shared" si="152"/>
        <v>1</v>
      </c>
      <c r="L71" s="11">
        <v>6240250</v>
      </c>
      <c r="M71" s="13">
        <f t="shared" si="129"/>
        <v>0.71109632758530705</v>
      </c>
      <c r="N71" s="11">
        <v>6125355</v>
      </c>
      <c r="O71" s="11">
        <v>6125355</v>
      </c>
      <c r="P71" s="13">
        <f t="shared" si="153"/>
        <v>1</v>
      </c>
      <c r="Q71" s="11">
        <v>5901900</v>
      </c>
      <c r="R71" s="13">
        <f t="shared" si="130"/>
        <v>0.96351966539082223</v>
      </c>
      <c r="S71" s="11">
        <v>7732466</v>
      </c>
      <c r="T71" s="11">
        <v>7463756</v>
      </c>
      <c r="U71" s="13">
        <f t="shared" si="154"/>
        <v>0.96524911975041339</v>
      </c>
      <c r="V71" s="11">
        <v>6951521</v>
      </c>
      <c r="W71" s="13">
        <f t="shared" si="131"/>
        <v>0.89900440558031547</v>
      </c>
      <c r="X71" s="11">
        <v>7771150</v>
      </c>
      <c r="Y71" s="11">
        <v>7771150</v>
      </c>
      <c r="Z71" s="13">
        <f t="shared" si="155"/>
        <v>1</v>
      </c>
      <c r="AA71" s="11">
        <v>6615646</v>
      </c>
      <c r="AB71" s="13">
        <f t="shared" si="132"/>
        <v>0.85130849359489913</v>
      </c>
      <c r="AC71" s="11">
        <v>7433296</v>
      </c>
      <c r="AD71" s="11">
        <v>7433296</v>
      </c>
      <c r="AE71" s="13">
        <f t="shared" si="165"/>
        <v>1</v>
      </c>
      <c r="AF71" s="11">
        <v>6190852</v>
      </c>
      <c r="AG71" s="13">
        <f t="shared" si="133"/>
        <v>0.83285422778804985</v>
      </c>
      <c r="AH71" s="11">
        <v>7019741</v>
      </c>
      <c r="AI71" s="11">
        <v>7019527</v>
      </c>
      <c r="AJ71" s="13">
        <f t="shared" si="156"/>
        <v>0.99996951454476735</v>
      </c>
      <c r="AK71" s="11">
        <v>4386147.5999999996</v>
      </c>
      <c r="AL71" s="13">
        <f t="shared" si="134"/>
        <v>0.62483040328695882</v>
      </c>
      <c r="AM71" s="11">
        <v>1635685</v>
      </c>
      <c r="AN71" s="11">
        <v>1635685</v>
      </c>
      <c r="AO71" s="13">
        <f t="shared" si="166"/>
        <v>1</v>
      </c>
      <c r="AP71" s="11">
        <v>1134488</v>
      </c>
      <c r="AQ71" s="13">
        <f t="shared" si="135"/>
        <v>0.69358586769457442</v>
      </c>
      <c r="AR71" s="11">
        <v>7572825</v>
      </c>
      <c r="AS71" s="11">
        <v>7572825</v>
      </c>
      <c r="AT71" s="13">
        <f t="shared" si="157"/>
        <v>1</v>
      </c>
      <c r="AU71" s="11">
        <v>6120500</v>
      </c>
      <c r="AV71" s="13">
        <f t="shared" si="136"/>
        <v>0.80821886152129485</v>
      </c>
      <c r="AW71" s="11">
        <v>6402240</v>
      </c>
      <c r="AX71" s="11">
        <v>6402240</v>
      </c>
      <c r="AY71" s="13">
        <f t="shared" si="158"/>
        <v>1</v>
      </c>
      <c r="AZ71" s="11">
        <v>5760100</v>
      </c>
      <c r="BA71" s="13">
        <f t="shared" si="137"/>
        <v>0.89970072974458937</v>
      </c>
      <c r="BB71" s="11">
        <v>5685255</v>
      </c>
      <c r="BC71" s="11">
        <v>5685255</v>
      </c>
      <c r="BD71" s="13">
        <f t="shared" si="159"/>
        <v>1</v>
      </c>
      <c r="BE71" s="11">
        <v>4299100</v>
      </c>
      <c r="BF71" s="13">
        <f t="shared" si="138"/>
        <v>0.75618419930152647</v>
      </c>
      <c r="BG71" s="11">
        <v>5779215</v>
      </c>
      <c r="BH71" s="11">
        <v>4875517</v>
      </c>
      <c r="BI71" s="13">
        <f t="shared" si="160"/>
        <v>0.84362962789929086</v>
      </c>
      <c r="BJ71" s="11">
        <v>4687400</v>
      </c>
      <c r="BK71" s="13">
        <f t="shared" si="139"/>
        <v>0.81107901332620436</v>
      </c>
      <c r="BL71" s="11">
        <v>5748522</v>
      </c>
      <c r="BM71" s="11">
        <v>5748522</v>
      </c>
      <c r="BN71" s="13">
        <f t="shared" si="161"/>
        <v>1</v>
      </c>
      <c r="BO71" s="11">
        <v>3335872</v>
      </c>
      <c r="BP71" s="13">
        <f t="shared" si="140"/>
        <v>0.58030081471376471</v>
      </c>
      <c r="BQ71" s="11">
        <v>5067298</v>
      </c>
      <c r="BR71" s="11">
        <v>5067298</v>
      </c>
      <c r="BS71" s="13">
        <f t="shared" si="162"/>
        <v>1</v>
      </c>
      <c r="BT71" s="11">
        <v>3945004</v>
      </c>
      <c r="BU71" s="13">
        <f t="shared" si="141"/>
        <v>0.77852220256239124</v>
      </c>
      <c r="BV71" s="11">
        <v>7352368</v>
      </c>
      <c r="BW71" s="11">
        <v>5485007.2000000002</v>
      </c>
      <c r="BX71" s="13">
        <f t="shared" si="163"/>
        <v>0.74601913288344657</v>
      </c>
      <c r="BY71" s="11">
        <v>5138225.5999999996</v>
      </c>
      <c r="BZ71" s="13">
        <f t="shared" si="142"/>
        <v>0.69885315860141928</v>
      </c>
      <c r="CA71" s="11">
        <v>6258465</v>
      </c>
      <c r="CB71" s="11">
        <v>6246032</v>
      </c>
      <c r="CC71" s="13">
        <f t="shared" si="164"/>
        <v>0.99801341063663374</v>
      </c>
      <c r="CD71" s="11">
        <v>4937400</v>
      </c>
      <c r="CE71" s="13">
        <f t="shared" si="143"/>
        <v>0.78891549285647522</v>
      </c>
      <c r="CF71" s="11">
        <v>6202575</v>
      </c>
      <c r="CG71" s="11">
        <v>5111800</v>
      </c>
      <c r="CH71" s="13">
        <f t="shared" si="167"/>
        <v>0.82414158635727908</v>
      </c>
      <c r="CI71" s="11">
        <v>5111800</v>
      </c>
      <c r="CJ71" s="13">
        <f t="shared" si="144"/>
        <v>0.82414158635727908</v>
      </c>
      <c r="CK71" s="11">
        <f t="shared" si="145"/>
        <v>290980519</v>
      </c>
      <c r="CL71" s="15">
        <f t="shared" si="146"/>
        <v>7.3859918481208582E-4</v>
      </c>
      <c r="CM71" s="11">
        <f t="shared" si="147"/>
        <v>286837328.19999999</v>
      </c>
      <c r="CN71" s="13">
        <f t="shared" si="148"/>
        <v>0.98576127771632704</v>
      </c>
      <c r="CO71" s="11">
        <f t="shared" si="149"/>
        <v>191822306.19999999</v>
      </c>
      <c r="CP71" s="13">
        <f t="shared" si="150"/>
        <v>0.65922731480178576</v>
      </c>
    </row>
    <row r="72" spans="2:94" s="5" customFormat="1" x14ac:dyDescent="0.25">
      <c r="B72" s="40" t="s">
        <v>96</v>
      </c>
      <c r="C72" s="41" t="s">
        <v>97</v>
      </c>
      <c r="D72" s="11">
        <v>1180982613</v>
      </c>
      <c r="E72" s="11">
        <v>1180975669.4000001</v>
      </c>
      <c r="F72" s="13">
        <f t="shared" si="151"/>
        <v>0.99999412048922354</v>
      </c>
      <c r="G72" s="11">
        <v>636804200</v>
      </c>
      <c r="H72" s="13">
        <f t="shared" si="128"/>
        <v>0.53921555913710983</v>
      </c>
      <c r="I72" s="11">
        <v>42590444</v>
      </c>
      <c r="J72" s="11">
        <v>42590444</v>
      </c>
      <c r="K72" s="13">
        <f t="shared" si="152"/>
        <v>1</v>
      </c>
      <c r="L72" s="11">
        <v>33491516</v>
      </c>
      <c r="M72" s="13">
        <f t="shared" si="129"/>
        <v>0.78636221777824156</v>
      </c>
      <c r="N72" s="11">
        <v>33445700</v>
      </c>
      <c r="O72" s="11">
        <v>33445700</v>
      </c>
      <c r="P72" s="13">
        <f t="shared" si="153"/>
        <v>1</v>
      </c>
      <c r="Q72" s="11">
        <v>33445700</v>
      </c>
      <c r="R72" s="13">
        <f t="shared" si="130"/>
        <v>1</v>
      </c>
      <c r="S72" s="11">
        <v>45534615</v>
      </c>
      <c r="T72" s="11">
        <v>42811346</v>
      </c>
      <c r="U72" s="13">
        <f t="shared" si="154"/>
        <v>0.94019343306185854</v>
      </c>
      <c r="V72" s="11">
        <v>39764404</v>
      </c>
      <c r="W72" s="13">
        <f t="shared" si="131"/>
        <v>0.87327858158018901</v>
      </c>
      <c r="X72" s="11">
        <v>42764060</v>
      </c>
      <c r="Y72" s="11">
        <v>42764060</v>
      </c>
      <c r="Z72" s="13">
        <f t="shared" si="155"/>
        <v>1</v>
      </c>
      <c r="AA72" s="11">
        <v>39606789</v>
      </c>
      <c r="AB72" s="13">
        <f t="shared" si="132"/>
        <v>0.9261699894724682</v>
      </c>
      <c r="AC72" s="11">
        <v>36494953</v>
      </c>
      <c r="AD72" s="11">
        <v>36494953</v>
      </c>
      <c r="AE72" s="13">
        <f t="shared" si="165"/>
        <v>1</v>
      </c>
      <c r="AF72" s="11">
        <v>30137391</v>
      </c>
      <c r="AG72" s="13">
        <f t="shared" si="133"/>
        <v>0.8257961313171166</v>
      </c>
      <c r="AH72" s="11">
        <v>38720517</v>
      </c>
      <c r="AI72" s="11">
        <v>38720517</v>
      </c>
      <c r="AJ72" s="13">
        <f t="shared" si="156"/>
        <v>1</v>
      </c>
      <c r="AK72" s="11">
        <v>24983450.800000001</v>
      </c>
      <c r="AL72" s="13">
        <f t="shared" si="134"/>
        <v>0.64522513477803001</v>
      </c>
      <c r="AM72" s="11">
        <v>11663870</v>
      </c>
      <c r="AN72" s="11">
        <v>11663870</v>
      </c>
      <c r="AO72" s="13">
        <f t="shared" si="166"/>
        <v>1</v>
      </c>
      <c r="AP72" s="11">
        <v>7179205</v>
      </c>
      <c r="AQ72" s="13">
        <f t="shared" si="135"/>
        <v>0.61550797462591744</v>
      </c>
      <c r="AR72" s="11">
        <v>38104830</v>
      </c>
      <c r="AS72" s="11">
        <v>38104830</v>
      </c>
      <c r="AT72" s="13">
        <f t="shared" si="157"/>
        <v>1</v>
      </c>
      <c r="AU72" s="11">
        <v>35330000</v>
      </c>
      <c r="AV72" s="13">
        <f t="shared" si="136"/>
        <v>0.92717904790547545</v>
      </c>
      <c r="AW72" s="11">
        <v>39095595</v>
      </c>
      <c r="AX72" s="11">
        <v>39095595</v>
      </c>
      <c r="AY72" s="13">
        <f t="shared" si="158"/>
        <v>1</v>
      </c>
      <c r="AZ72" s="11">
        <v>36492300</v>
      </c>
      <c r="BA72" s="13">
        <f t="shared" si="137"/>
        <v>0.93341206343067551</v>
      </c>
      <c r="BB72" s="11">
        <v>33802650</v>
      </c>
      <c r="BC72" s="11">
        <v>33802650</v>
      </c>
      <c r="BD72" s="13">
        <f t="shared" si="159"/>
        <v>1</v>
      </c>
      <c r="BE72" s="11">
        <v>26383000</v>
      </c>
      <c r="BF72" s="13">
        <f t="shared" si="138"/>
        <v>0.78050093705671009</v>
      </c>
      <c r="BG72" s="11">
        <v>30791340</v>
      </c>
      <c r="BH72" s="11">
        <v>27742065</v>
      </c>
      <c r="BI72" s="13">
        <f t="shared" si="160"/>
        <v>0.90096972070718584</v>
      </c>
      <c r="BJ72" s="11">
        <v>27618900</v>
      </c>
      <c r="BK72" s="13">
        <f t="shared" si="139"/>
        <v>0.89696973239878486</v>
      </c>
      <c r="BL72" s="11">
        <v>29859057</v>
      </c>
      <c r="BM72" s="11">
        <v>29859057</v>
      </c>
      <c r="BN72" s="13">
        <f t="shared" si="161"/>
        <v>1</v>
      </c>
      <c r="BO72" s="11">
        <v>15911930.800000001</v>
      </c>
      <c r="BP72" s="13">
        <f t="shared" si="140"/>
        <v>0.53290131701078169</v>
      </c>
      <c r="BQ72" s="11">
        <v>25091311</v>
      </c>
      <c r="BR72" s="11">
        <v>25091311</v>
      </c>
      <c r="BS72" s="13">
        <f t="shared" si="162"/>
        <v>1</v>
      </c>
      <c r="BT72" s="11">
        <v>22351760</v>
      </c>
      <c r="BU72" s="13">
        <f t="shared" si="141"/>
        <v>0.89081674528684451</v>
      </c>
      <c r="BV72" s="11">
        <v>37974209</v>
      </c>
      <c r="BW72" s="11">
        <v>31508490</v>
      </c>
      <c r="BX72" s="13">
        <f t="shared" si="163"/>
        <v>0.82973393863187517</v>
      </c>
      <c r="BY72" s="11">
        <v>29517558</v>
      </c>
      <c r="BZ72" s="13">
        <f t="shared" si="142"/>
        <v>0.77730540746747356</v>
      </c>
      <c r="CA72" s="11">
        <v>33002775</v>
      </c>
      <c r="CB72" s="11">
        <v>32839377</v>
      </c>
      <c r="CC72" s="13">
        <f t="shared" si="164"/>
        <v>0.99504896179184932</v>
      </c>
      <c r="CD72" s="11">
        <v>27404300</v>
      </c>
      <c r="CE72" s="13">
        <f t="shared" si="143"/>
        <v>0.83036350731112762</v>
      </c>
      <c r="CF72" s="11">
        <v>34704450</v>
      </c>
      <c r="CG72" s="11">
        <v>29335600</v>
      </c>
      <c r="CH72" s="13">
        <f t="shared" si="167"/>
        <v>0.84529793729622571</v>
      </c>
      <c r="CI72" s="11">
        <v>29335600</v>
      </c>
      <c r="CJ72" s="13">
        <f t="shared" si="144"/>
        <v>0.84529793729622571</v>
      </c>
      <c r="CK72" s="11">
        <f t="shared" si="145"/>
        <v>1734622989</v>
      </c>
      <c r="CL72" s="15">
        <f t="shared" si="146"/>
        <v>4.4030134045905103E-3</v>
      </c>
      <c r="CM72" s="11">
        <f t="shared" si="147"/>
        <v>1716845534.4000001</v>
      </c>
      <c r="CN72" s="13">
        <f t="shared" si="148"/>
        <v>0.9897514014787453</v>
      </c>
      <c r="CO72" s="11">
        <f t="shared" si="149"/>
        <v>1095758004.5999999</v>
      </c>
      <c r="CP72" s="13">
        <f t="shared" si="150"/>
        <v>0.63169807592121097</v>
      </c>
    </row>
    <row r="73" spans="2:94" s="5" customFormat="1" x14ac:dyDescent="0.25">
      <c r="B73" s="40" t="s">
        <v>98</v>
      </c>
      <c r="C73" s="41" t="s">
        <v>99</v>
      </c>
      <c r="D73" s="11">
        <v>790119451.60000002</v>
      </c>
      <c r="E73" s="11">
        <v>790119451.60000002</v>
      </c>
      <c r="F73" s="13">
        <f t="shared" si="151"/>
        <v>1</v>
      </c>
      <c r="G73" s="11">
        <v>424912300</v>
      </c>
      <c r="H73" s="13">
        <f t="shared" si="128"/>
        <v>0.53778235574323374</v>
      </c>
      <c r="I73" s="11">
        <v>28368477</v>
      </c>
      <c r="J73" s="11">
        <v>28368477</v>
      </c>
      <c r="K73" s="13">
        <f t="shared" si="152"/>
        <v>1</v>
      </c>
      <c r="L73" s="11">
        <v>22329850</v>
      </c>
      <c r="M73" s="13">
        <f t="shared" si="129"/>
        <v>0.78713601720670445</v>
      </c>
      <c r="N73" s="11">
        <v>22550130</v>
      </c>
      <c r="O73" s="11">
        <v>22550130</v>
      </c>
      <c r="P73" s="13">
        <f t="shared" si="153"/>
        <v>1</v>
      </c>
      <c r="Q73" s="11">
        <v>22308700</v>
      </c>
      <c r="R73" s="13">
        <f t="shared" si="130"/>
        <v>0.98929363156664729</v>
      </c>
      <c r="S73" s="11">
        <v>29457768</v>
      </c>
      <c r="T73" s="11">
        <v>28413772</v>
      </c>
      <c r="U73" s="13">
        <f t="shared" si="154"/>
        <v>0.96455956880371929</v>
      </c>
      <c r="V73" s="11">
        <v>26002006</v>
      </c>
      <c r="W73" s="13">
        <f t="shared" si="131"/>
        <v>0.8826875817611165</v>
      </c>
      <c r="X73" s="11">
        <v>28513121</v>
      </c>
      <c r="Y73" s="11">
        <v>28513121</v>
      </c>
      <c r="Z73" s="13">
        <f t="shared" si="155"/>
        <v>1</v>
      </c>
      <c r="AA73" s="11">
        <v>26407769</v>
      </c>
      <c r="AB73" s="13">
        <f t="shared" si="132"/>
        <v>0.926161993981648</v>
      </c>
      <c r="AC73" s="11">
        <v>24335205</v>
      </c>
      <c r="AD73" s="11">
        <v>24335205</v>
      </c>
      <c r="AE73" s="13">
        <f t="shared" si="165"/>
        <v>1</v>
      </c>
      <c r="AF73" s="11">
        <v>20094641</v>
      </c>
      <c r="AG73" s="13">
        <f t="shared" si="133"/>
        <v>0.82574364999185335</v>
      </c>
      <c r="AH73" s="11">
        <v>25810164</v>
      </c>
      <c r="AI73" s="11">
        <v>25810164</v>
      </c>
      <c r="AJ73" s="13">
        <f t="shared" si="156"/>
        <v>1</v>
      </c>
      <c r="AK73" s="11">
        <v>16657086</v>
      </c>
      <c r="AL73" s="13">
        <f t="shared" si="134"/>
        <v>0.64536924290756148</v>
      </c>
      <c r="AM73" s="11">
        <v>4788379.4000000004</v>
      </c>
      <c r="AN73" s="11">
        <v>4788379.4000000004</v>
      </c>
      <c r="AO73" s="13">
        <f t="shared" si="166"/>
        <v>1</v>
      </c>
      <c r="AP73" s="11">
        <v>4787103</v>
      </c>
      <c r="AQ73" s="13">
        <f t="shared" si="135"/>
        <v>0.99973343799783276</v>
      </c>
      <c r="AR73" s="11">
        <v>25409565</v>
      </c>
      <c r="AS73" s="11">
        <v>25409565</v>
      </c>
      <c r="AT73" s="13">
        <f t="shared" si="157"/>
        <v>1</v>
      </c>
      <c r="AU73" s="11">
        <v>23556200</v>
      </c>
      <c r="AV73" s="13">
        <f t="shared" si="136"/>
        <v>0.92706034125338233</v>
      </c>
      <c r="AW73" s="11">
        <v>26068905</v>
      </c>
      <c r="AX73" s="11">
        <v>26068905</v>
      </c>
      <c r="AY73" s="13">
        <f t="shared" si="158"/>
        <v>1</v>
      </c>
      <c r="AZ73" s="11">
        <v>24330800</v>
      </c>
      <c r="BA73" s="13">
        <f t="shared" si="137"/>
        <v>0.93332650527515448</v>
      </c>
      <c r="BB73" s="11">
        <v>22524885</v>
      </c>
      <c r="BC73" s="11">
        <v>22524885</v>
      </c>
      <c r="BD73" s="13">
        <f t="shared" si="159"/>
        <v>1</v>
      </c>
      <c r="BE73" s="11">
        <v>17550400</v>
      </c>
      <c r="BF73" s="13">
        <f t="shared" si="138"/>
        <v>0.77915603120726251</v>
      </c>
      <c r="BG73" s="11">
        <v>20529450</v>
      </c>
      <c r="BH73" s="11">
        <v>18473818</v>
      </c>
      <c r="BI73" s="13">
        <f t="shared" si="160"/>
        <v>0.89986911485694943</v>
      </c>
      <c r="BJ73" s="11">
        <v>18391700</v>
      </c>
      <c r="BK73" s="13">
        <f t="shared" si="139"/>
        <v>0.89586910511484719</v>
      </c>
      <c r="BL73" s="11">
        <v>20167406</v>
      </c>
      <c r="BM73" s="11">
        <v>20167406</v>
      </c>
      <c r="BN73" s="13">
        <f t="shared" si="161"/>
        <v>1</v>
      </c>
      <c r="BO73" s="11">
        <v>10606990</v>
      </c>
      <c r="BP73" s="13">
        <f t="shared" si="140"/>
        <v>0.52594716444940914</v>
      </c>
      <c r="BQ73" s="11">
        <v>16726995</v>
      </c>
      <c r="BR73" s="11">
        <v>16726995</v>
      </c>
      <c r="BS73" s="13">
        <f t="shared" si="162"/>
        <v>1</v>
      </c>
      <c r="BT73" s="11">
        <v>14904553</v>
      </c>
      <c r="BU73" s="13">
        <f t="shared" si="141"/>
        <v>0.89104785408257725</v>
      </c>
      <c r="BV73" s="11">
        <v>26811200</v>
      </c>
      <c r="BW73" s="11">
        <v>21007200</v>
      </c>
      <c r="BX73" s="13">
        <f t="shared" si="163"/>
        <v>0.7835233036939786</v>
      </c>
      <c r="BY73" s="11">
        <v>19679711.199999999</v>
      </c>
      <c r="BZ73" s="13">
        <f t="shared" si="142"/>
        <v>0.73401083129438438</v>
      </c>
      <c r="CA73" s="11">
        <v>23200830</v>
      </c>
      <c r="CB73" s="11">
        <v>23092539</v>
      </c>
      <c r="CC73" s="13">
        <f t="shared" si="164"/>
        <v>0.99533245146833105</v>
      </c>
      <c r="CD73" s="11">
        <v>18272300</v>
      </c>
      <c r="CE73" s="13">
        <f t="shared" si="143"/>
        <v>0.78757096190093201</v>
      </c>
      <c r="CF73" s="11">
        <v>23217840</v>
      </c>
      <c r="CG73" s="11">
        <v>19560600</v>
      </c>
      <c r="CH73" s="13">
        <f t="shared" si="167"/>
        <v>0.84248147114460259</v>
      </c>
      <c r="CI73" s="11">
        <v>19560600</v>
      </c>
      <c r="CJ73" s="13">
        <f t="shared" si="144"/>
        <v>0.84248147114460259</v>
      </c>
      <c r="CK73" s="11">
        <f t="shared" si="145"/>
        <v>1158599772</v>
      </c>
      <c r="CL73" s="15">
        <f t="shared" si="146"/>
        <v>2.940887074033532E-3</v>
      </c>
      <c r="CM73" s="11">
        <f t="shared" si="147"/>
        <v>1145930613</v>
      </c>
      <c r="CN73" s="13">
        <f t="shared" si="148"/>
        <v>0.98906511177873768</v>
      </c>
      <c r="CO73" s="11">
        <f t="shared" si="149"/>
        <v>730352709.20000005</v>
      </c>
      <c r="CP73" s="13">
        <f t="shared" si="150"/>
        <v>0.63037532619158854</v>
      </c>
    </row>
    <row r="74" spans="2:94" s="5" customFormat="1" x14ac:dyDescent="0.25">
      <c r="B74" s="40" t="s">
        <v>100</v>
      </c>
      <c r="C74" s="41" t="s">
        <v>101</v>
      </c>
      <c r="D74" s="11">
        <v>744282423</v>
      </c>
      <c r="E74" s="11">
        <v>744282423</v>
      </c>
      <c r="F74" s="13">
        <f t="shared" si="151"/>
        <v>1</v>
      </c>
      <c r="G74" s="11">
        <v>681017447</v>
      </c>
      <c r="H74" s="13">
        <f t="shared" si="128"/>
        <v>0.91499869667082012</v>
      </c>
      <c r="I74" s="11">
        <v>53036856</v>
      </c>
      <c r="J74" s="11">
        <v>53036856</v>
      </c>
      <c r="K74" s="13">
        <f t="shared" si="152"/>
        <v>1</v>
      </c>
      <c r="L74" s="11">
        <v>30268867</v>
      </c>
      <c r="M74" s="13">
        <f t="shared" si="129"/>
        <v>0.57071382587233299</v>
      </c>
      <c r="N74" s="11">
        <v>42061914</v>
      </c>
      <c r="O74" s="11">
        <v>42061914</v>
      </c>
      <c r="P74" s="13">
        <f t="shared" si="153"/>
        <v>1</v>
      </c>
      <c r="Q74" s="11">
        <v>27562501</v>
      </c>
      <c r="R74" s="13">
        <f t="shared" si="130"/>
        <v>0.65528404152031694</v>
      </c>
      <c r="S74" s="11">
        <v>65184418</v>
      </c>
      <c r="T74" s="11">
        <v>34627038</v>
      </c>
      <c r="U74" s="13">
        <f t="shared" si="154"/>
        <v>0.53121649410139704</v>
      </c>
      <c r="V74" s="11">
        <v>34627038</v>
      </c>
      <c r="W74" s="13">
        <f t="shared" si="131"/>
        <v>0.53121649410139704</v>
      </c>
      <c r="X74" s="11">
        <v>51565591</v>
      </c>
      <c r="Y74" s="11">
        <v>51565591</v>
      </c>
      <c r="Z74" s="13">
        <f t="shared" si="155"/>
        <v>1</v>
      </c>
      <c r="AA74" s="11">
        <v>37755692</v>
      </c>
      <c r="AB74" s="13">
        <f t="shared" si="132"/>
        <v>0.73218771021164097</v>
      </c>
      <c r="AC74" s="11">
        <v>41036350</v>
      </c>
      <c r="AD74" s="11">
        <v>41036350</v>
      </c>
      <c r="AE74" s="13">
        <f t="shared" si="165"/>
        <v>1</v>
      </c>
      <c r="AF74" s="11">
        <v>22822052</v>
      </c>
      <c r="AG74" s="13">
        <f t="shared" si="133"/>
        <v>0.55614234696799303</v>
      </c>
      <c r="AH74" s="11">
        <v>81034410</v>
      </c>
      <c r="AI74" s="11">
        <v>81034410</v>
      </c>
      <c r="AJ74" s="13">
        <f t="shared" si="156"/>
        <v>1</v>
      </c>
      <c r="AK74" s="11">
        <v>31850271</v>
      </c>
      <c r="AL74" s="13">
        <f t="shared" si="134"/>
        <v>0.39304625035216523</v>
      </c>
      <c r="AM74" s="11">
        <v>14979190</v>
      </c>
      <c r="AN74" s="11">
        <v>14979190</v>
      </c>
      <c r="AO74" s="13">
        <f t="shared" si="166"/>
        <v>1</v>
      </c>
      <c r="AP74" s="11">
        <v>6494093</v>
      </c>
      <c r="AQ74" s="13">
        <f t="shared" si="135"/>
        <v>0.43354099921290806</v>
      </c>
      <c r="AR74" s="11">
        <v>37733133</v>
      </c>
      <c r="AS74" s="11">
        <v>37733133</v>
      </c>
      <c r="AT74" s="13">
        <f t="shared" si="157"/>
        <v>1</v>
      </c>
      <c r="AU74" s="11">
        <v>37733133</v>
      </c>
      <c r="AV74" s="13">
        <f t="shared" si="136"/>
        <v>1</v>
      </c>
      <c r="AW74" s="11">
        <v>66893851</v>
      </c>
      <c r="AX74" s="11">
        <v>66893851</v>
      </c>
      <c r="AY74" s="13">
        <f t="shared" si="158"/>
        <v>1</v>
      </c>
      <c r="AZ74" s="11">
        <v>23839036</v>
      </c>
      <c r="BA74" s="13">
        <f t="shared" si="137"/>
        <v>0.35637111100091995</v>
      </c>
      <c r="BB74" s="11">
        <v>48008730</v>
      </c>
      <c r="BC74" s="11">
        <v>48008730</v>
      </c>
      <c r="BD74" s="13">
        <f t="shared" si="159"/>
        <v>1</v>
      </c>
      <c r="BE74" s="11">
        <v>22857243</v>
      </c>
      <c r="BF74" s="13">
        <f t="shared" si="138"/>
        <v>0.47610597072657412</v>
      </c>
      <c r="BG74" s="11">
        <v>43515214</v>
      </c>
      <c r="BH74" s="11">
        <v>31104612</v>
      </c>
      <c r="BI74" s="13">
        <f t="shared" si="160"/>
        <v>0.71479855298425055</v>
      </c>
      <c r="BJ74" s="11">
        <v>30930551</v>
      </c>
      <c r="BK74" s="13">
        <f t="shared" si="139"/>
        <v>0.71079854967506306</v>
      </c>
      <c r="BL74" s="11">
        <v>40289794</v>
      </c>
      <c r="BM74" s="11">
        <v>40289794</v>
      </c>
      <c r="BN74" s="13">
        <f t="shared" si="161"/>
        <v>1</v>
      </c>
      <c r="BO74" s="11">
        <v>30428711</v>
      </c>
      <c r="BP74" s="13">
        <f t="shared" si="140"/>
        <v>0.75524613007452956</v>
      </c>
      <c r="BQ74" s="11">
        <v>37971901</v>
      </c>
      <c r="BR74" s="11">
        <v>37971901</v>
      </c>
      <c r="BS74" s="13">
        <f t="shared" si="162"/>
        <v>1</v>
      </c>
      <c r="BT74" s="11">
        <v>37971901</v>
      </c>
      <c r="BU74" s="13">
        <f t="shared" si="141"/>
        <v>1</v>
      </c>
      <c r="BV74" s="11">
        <v>24403200</v>
      </c>
      <c r="BW74" s="11">
        <v>24403200</v>
      </c>
      <c r="BX74" s="13">
        <f t="shared" si="163"/>
        <v>1</v>
      </c>
      <c r="BY74" s="11">
        <v>18116769</v>
      </c>
      <c r="BZ74" s="13">
        <f t="shared" si="142"/>
        <v>0.74239316974822978</v>
      </c>
      <c r="CA74" s="11">
        <v>40918168</v>
      </c>
      <c r="CB74" s="11">
        <v>40754495</v>
      </c>
      <c r="CC74" s="13">
        <f t="shared" si="164"/>
        <v>0.9959999919840008</v>
      </c>
      <c r="CD74" s="11">
        <v>23252766</v>
      </c>
      <c r="CE74" s="13">
        <f t="shared" si="143"/>
        <v>0.56827485531610311</v>
      </c>
      <c r="CF74" s="11">
        <v>48198343</v>
      </c>
      <c r="CG74" s="11">
        <v>32648441</v>
      </c>
      <c r="CH74" s="13">
        <f t="shared" si="167"/>
        <v>0.67737683430320417</v>
      </c>
      <c r="CI74" s="11">
        <v>32648441</v>
      </c>
      <c r="CJ74" s="13">
        <f t="shared" si="144"/>
        <v>0.67737683430320417</v>
      </c>
      <c r="CK74" s="11">
        <f t="shared" si="145"/>
        <v>1481113486</v>
      </c>
      <c r="CL74" s="15">
        <f t="shared" si="146"/>
        <v>3.759527328954234E-3</v>
      </c>
      <c r="CM74" s="11">
        <f t="shared" si="147"/>
        <v>1422431929</v>
      </c>
      <c r="CN74" s="13">
        <f t="shared" si="148"/>
        <v>0.96038010756455972</v>
      </c>
      <c r="CO74" s="11">
        <f t="shared" si="149"/>
        <v>1130176512</v>
      </c>
      <c r="CP74" s="13">
        <f t="shared" si="150"/>
        <v>0.76305868705053437</v>
      </c>
    </row>
    <row r="75" spans="2:94" s="5" customFormat="1" x14ac:dyDescent="0.25">
      <c r="B75" s="40" t="s">
        <v>102</v>
      </c>
      <c r="C75" s="41" t="s">
        <v>103</v>
      </c>
      <c r="D75" s="11">
        <v>179739407</v>
      </c>
      <c r="E75" s="11">
        <v>176945826</v>
      </c>
      <c r="F75" s="44">
        <f t="shared" si="151"/>
        <v>0.98445760422476525</v>
      </c>
      <c r="G75" s="11">
        <v>108816343</v>
      </c>
      <c r="H75" s="13">
        <f t="shared" si="128"/>
        <v>0.60541171697534313</v>
      </c>
      <c r="I75" s="11">
        <v>10000000</v>
      </c>
      <c r="J75" s="11">
        <v>10000000</v>
      </c>
      <c r="K75" s="13">
        <f t="shared" si="152"/>
        <v>1</v>
      </c>
      <c r="L75" s="11">
        <v>8749565</v>
      </c>
      <c r="M75" s="13">
        <f t="shared" si="129"/>
        <v>0.87495650000000003</v>
      </c>
      <c r="N75" s="11">
        <v>10000000</v>
      </c>
      <c r="O75" s="11">
        <v>10000000</v>
      </c>
      <c r="P75" s="13">
        <f t="shared" si="153"/>
        <v>1</v>
      </c>
      <c r="Q75" s="11">
        <v>2831007</v>
      </c>
      <c r="R75" s="13">
        <f t="shared" si="130"/>
        <v>0.28310069999999998</v>
      </c>
      <c r="S75" s="11">
        <v>10000000</v>
      </c>
      <c r="T75" s="11">
        <v>3918147</v>
      </c>
      <c r="U75" s="44">
        <f t="shared" si="154"/>
        <v>0.39181470000000002</v>
      </c>
      <c r="V75" s="11">
        <v>3918147</v>
      </c>
      <c r="W75" s="13">
        <f t="shared" si="131"/>
        <v>0.39181470000000002</v>
      </c>
      <c r="X75" s="11">
        <v>10000000</v>
      </c>
      <c r="Y75" s="11">
        <v>10000000</v>
      </c>
      <c r="Z75" s="13">
        <f t="shared" si="155"/>
        <v>1</v>
      </c>
      <c r="AA75" s="11">
        <v>0</v>
      </c>
      <c r="AB75" s="13">
        <f t="shared" si="132"/>
        <v>0</v>
      </c>
      <c r="AC75" s="11">
        <v>10000000</v>
      </c>
      <c r="AD75" s="11">
        <v>10000000</v>
      </c>
      <c r="AE75" s="13">
        <f t="shared" si="165"/>
        <v>1</v>
      </c>
      <c r="AF75" s="11">
        <v>8667742</v>
      </c>
      <c r="AG75" s="13">
        <f t="shared" si="133"/>
        <v>0.86677420000000005</v>
      </c>
      <c r="AH75" s="11">
        <v>10000000</v>
      </c>
      <c r="AI75" s="11">
        <v>10000000</v>
      </c>
      <c r="AJ75" s="13">
        <f t="shared" si="156"/>
        <v>1</v>
      </c>
      <c r="AK75" s="11">
        <v>0</v>
      </c>
      <c r="AL75" s="13">
        <f t="shared" si="134"/>
        <v>0</v>
      </c>
      <c r="AM75" s="11">
        <v>10000000</v>
      </c>
      <c r="AN75" s="11">
        <v>10000000</v>
      </c>
      <c r="AO75" s="13">
        <f t="shared" si="166"/>
        <v>1</v>
      </c>
      <c r="AP75" s="11">
        <v>0</v>
      </c>
      <c r="AQ75" s="13">
        <f t="shared" si="135"/>
        <v>0</v>
      </c>
      <c r="AR75" s="11">
        <v>10000000</v>
      </c>
      <c r="AS75" s="11">
        <v>10000000</v>
      </c>
      <c r="AT75" s="13">
        <f t="shared" si="157"/>
        <v>1</v>
      </c>
      <c r="AU75" s="11">
        <v>2943574</v>
      </c>
      <c r="AV75" s="13">
        <f t="shared" si="136"/>
        <v>0.29435739999999999</v>
      </c>
      <c r="AW75" s="11">
        <v>10000000</v>
      </c>
      <c r="AX75" s="11">
        <v>10000000</v>
      </c>
      <c r="AY75" s="13">
        <f t="shared" si="158"/>
        <v>1</v>
      </c>
      <c r="AZ75" s="11">
        <v>0</v>
      </c>
      <c r="BA75" s="13">
        <f t="shared" si="137"/>
        <v>0</v>
      </c>
      <c r="BB75" s="11">
        <v>10000000</v>
      </c>
      <c r="BC75" s="11">
        <v>10000000</v>
      </c>
      <c r="BD75" s="13">
        <f t="shared" si="159"/>
        <v>1</v>
      </c>
      <c r="BE75" s="11">
        <v>0</v>
      </c>
      <c r="BF75" s="13">
        <f t="shared" si="138"/>
        <v>0</v>
      </c>
      <c r="BG75" s="11">
        <v>12793581</v>
      </c>
      <c r="BH75" s="11">
        <v>2095803</v>
      </c>
      <c r="BI75" s="44">
        <f t="shared" si="160"/>
        <v>0.16381676092096498</v>
      </c>
      <c r="BJ75" s="11">
        <v>2055803</v>
      </c>
      <c r="BK75" s="13">
        <f t="shared" si="139"/>
        <v>0.16069019299600323</v>
      </c>
      <c r="BL75" s="11">
        <v>10000000</v>
      </c>
      <c r="BM75" s="11">
        <v>10000000</v>
      </c>
      <c r="BN75" s="13">
        <f t="shared" si="161"/>
        <v>1</v>
      </c>
      <c r="BO75" s="11">
        <v>0</v>
      </c>
      <c r="BP75" s="13">
        <f t="shared" si="140"/>
        <v>0</v>
      </c>
      <c r="BQ75" s="11">
        <v>10000000</v>
      </c>
      <c r="BR75" s="11">
        <v>10000000</v>
      </c>
      <c r="BS75" s="13">
        <f t="shared" si="162"/>
        <v>1</v>
      </c>
      <c r="BT75" s="11">
        <v>9369452</v>
      </c>
      <c r="BU75" s="13">
        <f t="shared" si="141"/>
        <v>0.93694520000000003</v>
      </c>
      <c r="BV75" s="11">
        <v>10000000</v>
      </c>
      <c r="BW75" s="11">
        <v>10000000</v>
      </c>
      <c r="BX75" s="13">
        <f t="shared" si="163"/>
        <v>1</v>
      </c>
      <c r="BY75" s="11">
        <v>0</v>
      </c>
      <c r="BZ75" s="13">
        <f t="shared" si="142"/>
        <v>0</v>
      </c>
      <c r="CA75" s="11">
        <v>10000000</v>
      </c>
      <c r="CB75" s="11">
        <v>9960000</v>
      </c>
      <c r="CC75" s="44">
        <f t="shared" si="164"/>
        <v>0.996</v>
      </c>
      <c r="CD75" s="11">
        <v>0</v>
      </c>
      <c r="CE75" s="13">
        <f t="shared" si="143"/>
        <v>0</v>
      </c>
      <c r="CF75" s="11">
        <v>10000000</v>
      </c>
      <c r="CG75" s="11">
        <v>10000000</v>
      </c>
      <c r="CH75" s="13">
        <f t="shared" si="167"/>
        <v>1</v>
      </c>
      <c r="CI75" s="11">
        <v>5298389</v>
      </c>
      <c r="CJ75" s="13">
        <f t="shared" si="144"/>
        <v>0.5298389</v>
      </c>
      <c r="CK75" s="11">
        <f t="shared" si="145"/>
        <v>342532988</v>
      </c>
      <c r="CL75" s="15">
        <f t="shared" si="146"/>
        <v>8.6945540745306043E-4</v>
      </c>
      <c r="CM75" s="11">
        <f t="shared" si="147"/>
        <v>322919776</v>
      </c>
      <c r="CN75" s="13">
        <f t="shared" si="148"/>
        <v>0.94274066239716448</v>
      </c>
      <c r="CO75" s="11">
        <f t="shared" si="149"/>
        <v>152650022</v>
      </c>
      <c r="CP75" s="13">
        <f t="shared" si="150"/>
        <v>0.44565057190929591</v>
      </c>
    </row>
    <row r="76" spans="2:94" s="5" customFormat="1" x14ac:dyDescent="0.25">
      <c r="B76" s="40" t="s">
        <v>104</v>
      </c>
      <c r="C76" s="41" t="s">
        <v>105</v>
      </c>
      <c r="D76" s="11">
        <v>68597719</v>
      </c>
      <c r="E76" s="11">
        <v>68597719</v>
      </c>
      <c r="F76" s="13">
        <f t="shared" si="151"/>
        <v>1</v>
      </c>
      <c r="G76" s="11">
        <v>63178710</v>
      </c>
      <c r="H76" s="13">
        <f t="shared" si="128"/>
        <v>0.92100307300305417</v>
      </c>
      <c r="I76" s="11">
        <v>5032792</v>
      </c>
      <c r="J76" s="11">
        <v>5032792</v>
      </c>
      <c r="K76" s="13">
        <f t="shared" si="152"/>
        <v>1</v>
      </c>
      <c r="L76" s="11">
        <v>3063223</v>
      </c>
      <c r="M76" s="13">
        <f t="shared" si="129"/>
        <v>0.60865281140170302</v>
      </c>
      <c r="N76" s="11">
        <v>3716634</v>
      </c>
      <c r="O76" s="11">
        <v>3716634</v>
      </c>
      <c r="P76" s="13">
        <f t="shared" si="153"/>
        <v>1</v>
      </c>
      <c r="Q76" s="11">
        <v>2384325</v>
      </c>
      <c r="R76" s="13">
        <f t="shared" si="130"/>
        <v>0.64152806006725438</v>
      </c>
      <c r="S76" s="11">
        <v>4359995</v>
      </c>
      <c r="T76" s="11">
        <v>3107915</v>
      </c>
      <c r="U76" s="13">
        <f t="shared" si="154"/>
        <v>0.71282535874467745</v>
      </c>
      <c r="V76" s="11">
        <v>3107915</v>
      </c>
      <c r="W76" s="13">
        <f t="shared" si="131"/>
        <v>0.71282535874467745</v>
      </c>
      <c r="X76" s="11">
        <v>3793662</v>
      </c>
      <c r="Y76" s="11">
        <v>3793662</v>
      </c>
      <c r="Z76" s="13">
        <f t="shared" si="155"/>
        <v>1</v>
      </c>
      <c r="AA76" s="11">
        <v>3069252</v>
      </c>
      <c r="AB76" s="13">
        <f t="shared" si="132"/>
        <v>0.80904730047115425</v>
      </c>
      <c r="AC76" s="11">
        <v>4551622</v>
      </c>
      <c r="AD76" s="11">
        <v>4551622</v>
      </c>
      <c r="AE76" s="13">
        <f t="shared" si="165"/>
        <v>1</v>
      </c>
      <c r="AF76" s="11">
        <v>2163404</v>
      </c>
      <c r="AG76" s="13">
        <f t="shared" si="133"/>
        <v>0.4753039685632946</v>
      </c>
      <c r="AH76" s="11">
        <v>5999180</v>
      </c>
      <c r="AI76" s="11">
        <v>5999180</v>
      </c>
      <c r="AJ76" s="13">
        <f t="shared" si="156"/>
        <v>1</v>
      </c>
      <c r="AK76" s="11">
        <v>2560067</v>
      </c>
      <c r="AL76" s="13">
        <f t="shared" si="134"/>
        <v>0.42673615394103859</v>
      </c>
      <c r="AM76" s="11">
        <v>1570316</v>
      </c>
      <c r="AN76" s="11">
        <v>1570316</v>
      </c>
      <c r="AO76" s="13">
        <f t="shared" si="166"/>
        <v>1</v>
      </c>
      <c r="AP76" s="11">
        <v>543032</v>
      </c>
      <c r="AQ76" s="13">
        <f t="shared" si="135"/>
        <v>0.34581065212352163</v>
      </c>
      <c r="AR76" s="11">
        <v>3259194</v>
      </c>
      <c r="AS76" s="11">
        <v>3259194</v>
      </c>
      <c r="AT76" s="13">
        <f t="shared" si="157"/>
        <v>1</v>
      </c>
      <c r="AU76" s="11">
        <v>3259194</v>
      </c>
      <c r="AV76" s="13">
        <f t="shared" si="136"/>
        <v>1</v>
      </c>
      <c r="AW76" s="11">
        <v>4799373</v>
      </c>
      <c r="AX76" s="11">
        <v>4799373</v>
      </c>
      <c r="AY76" s="13">
        <f t="shared" si="158"/>
        <v>1</v>
      </c>
      <c r="AZ76" s="11">
        <v>1890778</v>
      </c>
      <c r="BA76" s="13">
        <f t="shared" si="137"/>
        <v>0.39396354482137563</v>
      </c>
      <c r="BB76" s="11">
        <v>2627524</v>
      </c>
      <c r="BC76" s="11">
        <v>2627524</v>
      </c>
      <c r="BD76" s="13">
        <f t="shared" si="159"/>
        <v>1</v>
      </c>
      <c r="BE76" s="11">
        <v>1830515</v>
      </c>
      <c r="BF76" s="13">
        <f t="shared" si="138"/>
        <v>0.69666918361164354</v>
      </c>
      <c r="BG76" s="11">
        <v>3371613</v>
      </c>
      <c r="BH76" s="11">
        <v>2468002</v>
      </c>
      <c r="BI76" s="13">
        <f t="shared" si="160"/>
        <v>0.73199444894772914</v>
      </c>
      <c r="BJ76" s="11">
        <v>2454516</v>
      </c>
      <c r="BK76" s="13">
        <f t="shared" si="139"/>
        <v>0.7279945830081922</v>
      </c>
      <c r="BL76" s="11">
        <v>3354356</v>
      </c>
      <c r="BM76" s="11">
        <v>3354356</v>
      </c>
      <c r="BN76" s="13">
        <f t="shared" si="161"/>
        <v>1</v>
      </c>
      <c r="BO76" s="11">
        <v>2101310</v>
      </c>
      <c r="BP76" s="13">
        <f t="shared" si="140"/>
        <v>0.62644215461924735</v>
      </c>
      <c r="BQ76" s="11">
        <v>4004641</v>
      </c>
      <c r="BR76" s="11">
        <v>4004641</v>
      </c>
      <c r="BS76" s="13">
        <f t="shared" si="162"/>
        <v>1</v>
      </c>
      <c r="BT76" s="11">
        <v>4004641</v>
      </c>
      <c r="BU76" s="13">
        <f t="shared" si="141"/>
        <v>1</v>
      </c>
      <c r="BV76" s="11">
        <v>1459215</v>
      </c>
      <c r="BW76" s="11">
        <v>1459215</v>
      </c>
      <c r="BX76" s="13">
        <f t="shared" si="163"/>
        <v>1</v>
      </c>
      <c r="BY76" s="11">
        <v>1459215</v>
      </c>
      <c r="BZ76" s="13">
        <f t="shared" si="142"/>
        <v>1</v>
      </c>
      <c r="CA76" s="11">
        <v>2747550</v>
      </c>
      <c r="CB76" s="11">
        <v>2736560</v>
      </c>
      <c r="CC76" s="13">
        <f t="shared" si="164"/>
        <v>0.99600007279212388</v>
      </c>
      <c r="CD76" s="11">
        <v>1881108</v>
      </c>
      <c r="CE76" s="13">
        <f t="shared" si="143"/>
        <v>0.68464923295299451</v>
      </c>
      <c r="CF76" s="11">
        <v>3856398</v>
      </c>
      <c r="CG76" s="11">
        <v>3856398</v>
      </c>
      <c r="CH76" s="13">
        <f t="shared" si="167"/>
        <v>1</v>
      </c>
      <c r="CI76" s="11">
        <v>2616820</v>
      </c>
      <c r="CJ76" s="13">
        <f t="shared" si="144"/>
        <v>0.67856585342073095</v>
      </c>
      <c r="CK76" s="11">
        <f t="shared" si="145"/>
        <v>127101784</v>
      </c>
      <c r="CL76" s="15">
        <f t="shared" si="146"/>
        <v>3.2262391438844681E-4</v>
      </c>
      <c r="CM76" s="11">
        <f t="shared" si="147"/>
        <v>124935103</v>
      </c>
      <c r="CN76" s="13">
        <f t="shared" si="148"/>
        <v>0.98295318183732183</v>
      </c>
      <c r="CO76" s="11">
        <f t="shared" si="149"/>
        <v>101568025</v>
      </c>
      <c r="CP76" s="13">
        <f t="shared" si="150"/>
        <v>0.79910778435651231</v>
      </c>
    </row>
    <row r="77" spans="2:94" s="5" customFormat="1" x14ac:dyDescent="0.25">
      <c r="B77" s="40" t="s">
        <v>106</v>
      </c>
      <c r="C77" s="41" t="s">
        <v>107</v>
      </c>
      <c r="D77" s="11">
        <v>846725751</v>
      </c>
      <c r="E77" s="11">
        <v>780807910</v>
      </c>
      <c r="F77" s="44">
        <f t="shared" si="151"/>
        <v>0.9221497150380159</v>
      </c>
      <c r="G77" s="11">
        <v>780807910</v>
      </c>
      <c r="H77" s="13">
        <f t="shared" si="128"/>
        <v>0.9221497150380159</v>
      </c>
      <c r="I77" s="11">
        <v>0</v>
      </c>
      <c r="J77" s="11">
        <v>0</v>
      </c>
      <c r="K77" s="13">
        <v>0</v>
      </c>
      <c r="L77" s="11">
        <v>0</v>
      </c>
      <c r="M77" s="13">
        <v>0</v>
      </c>
      <c r="N77" s="11">
        <v>0</v>
      </c>
      <c r="O77" s="11">
        <v>0</v>
      </c>
      <c r="P77" s="13">
        <v>0</v>
      </c>
      <c r="Q77" s="11">
        <v>0</v>
      </c>
      <c r="R77" s="13">
        <v>0</v>
      </c>
      <c r="S77" s="11">
        <v>0</v>
      </c>
      <c r="T77" s="11">
        <v>0</v>
      </c>
      <c r="U77" s="13">
        <v>0</v>
      </c>
      <c r="V77" s="11">
        <v>0</v>
      </c>
      <c r="W77" s="13">
        <v>0</v>
      </c>
      <c r="X77" s="11">
        <v>0</v>
      </c>
      <c r="Y77" s="11">
        <v>0</v>
      </c>
      <c r="Z77" s="13">
        <v>0</v>
      </c>
      <c r="AA77" s="11">
        <v>0</v>
      </c>
      <c r="AB77" s="13">
        <v>0</v>
      </c>
      <c r="AC77" s="11">
        <v>0</v>
      </c>
      <c r="AD77" s="11">
        <v>0</v>
      </c>
      <c r="AE77" s="13">
        <v>0</v>
      </c>
      <c r="AF77" s="11">
        <v>0</v>
      </c>
      <c r="AG77" s="13">
        <v>0</v>
      </c>
      <c r="AH77" s="11">
        <v>0</v>
      </c>
      <c r="AI77" s="11">
        <v>0</v>
      </c>
      <c r="AJ77" s="13">
        <v>0</v>
      </c>
      <c r="AK77" s="11">
        <v>0</v>
      </c>
      <c r="AL77" s="13">
        <v>0</v>
      </c>
      <c r="AM77" s="11">
        <v>0</v>
      </c>
      <c r="AN77" s="11">
        <v>0</v>
      </c>
      <c r="AO77" s="13">
        <v>0</v>
      </c>
      <c r="AP77" s="11">
        <v>0</v>
      </c>
      <c r="AQ77" s="13">
        <v>0</v>
      </c>
      <c r="AR77" s="11">
        <v>0</v>
      </c>
      <c r="AS77" s="11">
        <v>0</v>
      </c>
      <c r="AT77" s="13">
        <v>0</v>
      </c>
      <c r="AU77" s="11">
        <v>0</v>
      </c>
      <c r="AV77" s="13">
        <v>0</v>
      </c>
      <c r="AW77" s="11">
        <v>0</v>
      </c>
      <c r="AX77" s="11">
        <v>0</v>
      </c>
      <c r="AY77" s="13">
        <v>0</v>
      </c>
      <c r="AZ77" s="11">
        <v>0</v>
      </c>
      <c r="BA77" s="13">
        <v>0</v>
      </c>
      <c r="BB77" s="11">
        <v>0</v>
      </c>
      <c r="BC77" s="11">
        <v>0</v>
      </c>
      <c r="BD77" s="13">
        <v>0</v>
      </c>
      <c r="BE77" s="11">
        <v>0</v>
      </c>
      <c r="BF77" s="13">
        <v>0</v>
      </c>
      <c r="BG77" s="11">
        <v>0</v>
      </c>
      <c r="BH77" s="11">
        <v>0</v>
      </c>
      <c r="BI77" s="13">
        <v>0</v>
      </c>
      <c r="BJ77" s="11">
        <v>0</v>
      </c>
      <c r="BK77" s="13">
        <v>0</v>
      </c>
      <c r="BL77" s="11">
        <v>0</v>
      </c>
      <c r="BM77" s="11">
        <v>0</v>
      </c>
      <c r="BN77" s="13">
        <v>0</v>
      </c>
      <c r="BO77" s="11">
        <v>0</v>
      </c>
      <c r="BP77" s="13">
        <v>0</v>
      </c>
      <c r="BQ77" s="11">
        <v>28809399</v>
      </c>
      <c r="BR77" s="11">
        <v>28809399</v>
      </c>
      <c r="BS77" s="13">
        <f t="shared" si="162"/>
        <v>1</v>
      </c>
      <c r="BT77" s="11">
        <v>28809399</v>
      </c>
      <c r="BU77" s="13">
        <f t="shared" si="141"/>
        <v>1</v>
      </c>
      <c r="BV77" s="11">
        <v>0</v>
      </c>
      <c r="BW77" s="11">
        <v>0</v>
      </c>
      <c r="BX77" s="13">
        <v>0</v>
      </c>
      <c r="BY77" s="11">
        <v>0</v>
      </c>
      <c r="BZ77" s="13">
        <v>0</v>
      </c>
      <c r="CA77" s="11">
        <v>0</v>
      </c>
      <c r="CB77" s="11">
        <v>0</v>
      </c>
      <c r="CC77" s="13">
        <v>0</v>
      </c>
      <c r="CD77" s="11">
        <v>0</v>
      </c>
      <c r="CE77" s="13">
        <v>0</v>
      </c>
      <c r="CF77" s="11">
        <v>0</v>
      </c>
      <c r="CG77" s="11">
        <v>0</v>
      </c>
      <c r="CH77" s="13">
        <v>0</v>
      </c>
      <c r="CI77" s="11">
        <v>0</v>
      </c>
      <c r="CJ77" s="13">
        <v>0</v>
      </c>
      <c r="CK77" s="11">
        <f t="shared" si="145"/>
        <v>875535150</v>
      </c>
      <c r="CL77" s="15">
        <f t="shared" si="146"/>
        <v>2.2223809012600162E-3</v>
      </c>
      <c r="CM77" s="11">
        <f t="shared" si="147"/>
        <v>809617309</v>
      </c>
      <c r="CN77" s="13">
        <f t="shared" si="148"/>
        <v>0.92471137109686574</v>
      </c>
      <c r="CO77" s="11">
        <f t="shared" si="149"/>
        <v>809617309</v>
      </c>
      <c r="CP77" s="13">
        <f t="shared" si="150"/>
        <v>0.92471137109686574</v>
      </c>
    </row>
    <row r="78" spans="2:94" s="5" customFormat="1" x14ac:dyDescent="0.25">
      <c r="B78" s="40" t="s">
        <v>108</v>
      </c>
      <c r="C78" s="41" t="s">
        <v>109</v>
      </c>
      <c r="D78" s="11">
        <v>219971718</v>
      </c>
      <c r="E78" s="11">
        <v>197985800</v>
      </c>
      <c r="F78" s="44">
        <f t="shared" si="151"/>
        <v>0.90005116021324161</v>
      </c>
      <c r="G78" s="11">
        <v>197985800</v>
      </c>
      <c r="H78" s="13">
        <f t="shared" si="128"/>
        <v>0.90005116021324161</v>
      </c>
      <c r="I78" s="11">
        <v>36191540</v>
      </c>
      <c r="J78" s="11">
        <v>36191540</v>
      </c>
      <c r="K78" s="13">
        <f t="shared" si="152"/>
        <v>1</v>
      </c>
      <c r="L78" s="11">
        <v>16141315</v>
      </c>
      <c r="M78" s="13">
        <f t="shared" si="129"/>
        <v>0.44599690977504686</v>
      </c>
      <c r="N78" s="11">
        <v>21235796</v>
      </c>
      <c r="O78" s="11">
        <v>21235796</v>
      </c>
      <c r="P78" s="13">
        <f t="shared" si="153"/>
        <v>1</v>
      </c>
      <c r="Q78" s="11">
        <v>13749549</v>
      </c>
      <c r="R78" s="13">
        <f t="shared" si="130"/>
        <v>0.64747038443955673</v>
      </c>
      <c r="S78" s="11">
        <v>25392782</v>
      </c>
      <c r="T78" s="11">
        <v>15969559</v>
      </c>
      <c r="U78" s="44">
        <f t="shared" si="154"/>
        <v>0.62890151224863822</v>
      </c>
      <c r="V78" s="11">
        <v>15969559</v>
      </c>
      <c r="W78" s="13">
        <f t="shared" si="131"/>
        <v>0.62890151224863822</v>
      </c>
      <c r="X78" s="11">
        <v>22481618</v>
      </c>
      <c r="Y78" s="11">
        <v>22481618</v>
      </c>
      <c r="Z78" s="13">
        <f t="shared" si="155"/>
        <v>1</v>
      </c>
      <c r="AA78" s="11">
        <v>13348094</v>
      </c>
      <c r="AB78" s="13">
        <f t="shared" si="132"/>
        <v>0.59373368945242289</v>
      </c>
      <c r="AC78" s="11">
        <v>28738201</v>
      </c>
      <c r="AD78" s="11">
        <v>28738201</v>
      </c>
      <c r="AE78" s="13">
        <f t="shared" si="165"/>
        <v>1</v>
      </c>
      <c r="AF78" s="11">
        <v>19417992</v>
      </c>
      <c r="AG78" s="13">
        <f t="shared" si="133"/>
        <v>0.67568571881030415</v>
      </c>
      <c r="AH78" s="11">
        <v>28746591</v>
      </c>
      <c r="AI78" s="11">
        <v>28746591</v>
      </c>
      <c r="AJ78" s="13">
        <f t="shared" si="156"/>
        <v>1</v>
      </c>
      <c r="AK78" s="11">
        <v>15738665</v>
      </c>
      <c r="AL78" s="13">
        <f t="shared" si="134"/>
        <v>0.54749674491838007</v>
      </c>
      <c r="AM78" s="11">
        <v>0</v>
      </c>
      <c r="AN78" s="11">
        <v>0</v>
      </c>
      <c r="AO78" s="13">
        <v>0</v>
      </c>
      <c r="AP78" s="11">
        <v>0</v>
      </c>
      <c r="AQ78" s="13">
        <v>0</v>
      </c>
      <c r="AR78" s="11">
        <v>28243056</v>
      </c>
      <c r="AS78" s="11">
        <v>28243056</v>
      </c>
      <c r="AT78" s="13">
        <f t="shared" si="157"/>
        <v>1</v>
      </c>
      <c r="AU78" s="11">
        <v>19642323</v>
      </c>
      <c r="AV78" s="13">
        <f t="shared" si="136"/>
        <v>0.69547442033185081</v>
      </c>
      <c r="AW78" s="11">
        <v>22372757</v>
      </c>
      <c r="AX78" s="11">
        <v>22372757</v>
      </c>
      <c r="AY78" s="13">
        <f t="shared" si="158"/>
        <v>1</v>
      </c>
      <c r="AZ78" s="11">
        <v>14364028</v>
      </c>
      <c r="BA78" s="13">
        <f t="shared" si="137"/>
        <v>0.64203209287080709</v>
      </c>
      <c r="BB78" s="11">
        <v>25323284</v>
      </c>
      <c r="BC78" s="11">
        <v>25323284</v>
      </c>
      <c r="BD78" s="13">
        <f t="shared" si="159"/>
        <v>1</v>
      </c>
      <c r="BE78" s="11">
        <v>15829492</v>
      </c>
      <c r="BF78" s="13">
        <f t="shared" si="138"/>
        <v>0.62509633426691424</v>
      </c>
      <c r="BG78" s="11">
        <v>34169524</v>
      </c>
      <c r="BH78" s="11">
        <v>20296098</v>
      </c>
      <c r="BI78" s="44">
        <f t="shared" si="160"/>
        <v>0.59398246226666784</v>
      </c>
      <c r="BJ78" s="11">
        <v>20159420</v>
      </c>
      <c r="BK78" s="13">
        <f t="shared" si="139"/>
        <v>0.5899824650761889</v>
      </c>
      <c r="BL78" s="11">
        <v>39622889</v>
      </c>
      <c r="BM78" s="11">
        <v>39622889</v>
      </c>
      <c r="BN78" s="13">
        <f t="shared" si="161"/>
        <v>1</v>
      </c>
      <c r="BO78" s="11">
        <v>12684676</v>
      </c>
      <c r="BP78" s="13">
        <f t="shared" si="140"/>
        <v>0.32013506132780978</v>
      </c>
      <c r="BQ78" s="11">
        <v>19536889</v>
      </c>
      <c r="BR78" s="11">
        <v>19536889</v>
      </c>
      <c r="BS78" s="13">
        <f t="shared" si="162"/>
        <v>1</v>
      </c>
      <c r="BT78" s="11">
        <v>12523234</v>
      </c>
      <c r="BU78" s="13">
        <f t="shared" si="141"/>
        <v>0.64100451202850162</v>
      </c>
      <c r="BV78" s="11">
        <v>10646939</v>
      </c>
      <c r="BW78" s="11">
        <v>10646939</v>
      </c>
      <c r="BX78" s="13">
        <f t="shared" si="163"/>
        <v>1</v>
      </c>
      <c r="BY78" s="11">
        <v>2222417</v>
      </c>
      <c r="BZ78" s="13">
        <f t="shared" si="142"/>
        <v>0.20873764750601087</v>
      </c>
      <c r="CA78" s="11">
        <v>31549365</v>
      </c>
      <c r="CB78" s="11">
        <v>31423168</v>
      </c>
      <c r="CC78" s="44">
        <f t="shared" si="164"/>
        <v>0.99600001458032517</v>
      </c>
      <c r="CD78" s="11">
        <v>12923822</v>
      </c>
      <c r="CE78" s="13">
        <f t="shared" si="143"/>
        <v>0.40963810206639656</v>
      </c>
      <c r="CF78" s="11">
        <v>26150193</v>
      </c>
      <c r="CG78" s="11">
        <v>20857689</v>
      </c>
      <c r="CH78" s="44">
        <f t="shared" si="167"/>
        <v>0.79761128340429455</v>
      </c>
      <c r="CI78" s="11">
        <v>20857689</v>
      </c>
      <c r="CJ78" s="13">
        <f t="shared" si="144"/>
        <v>0.79761128340429455</v>
      </c>
      <c r="CK78" s="11">
        <f t="shared" si="145"/>
        <v>620373142</v>
      </c>
      <c r="CL78" s="15">
        <f t="shared" si="146"/>
        <v>1.5747002532513607E-3</v>
      </c>
      <c r="CM78" s="11">
        <f t="shared" si="147"/>
        <v>569671874</v>
      </c>
      <c r="CN78" s="13">
        <f t="shared" si="148"/>
        <v>0.91827294805744508</v>
      </c>
      <c r="CO78" s="11">
        <f t="shared" si="149"/>
        <v>423558075</v>
      </c>
      <c r="CP78" s="13">
        <f t="shared" si="150"/>
        <v>0.68274727953970649</v>
      </c>
    </row>
    <row r="79" spans="2:94" s="5" customFormat="1" x14ac:dyDescent="0.25">
      <c r="B79" s="40" t="s">
        <v>110</v>
      </c>
      <c r="C79" s="41" t="s">
        <v>111</v>
      </c>
      <c r="D79" s="11">
        <v>126099200</v>
      </c>
      <c r="E79" s="11">
        <v>126099200</v>
      </c>
      <c r="F79" s="13">
        <f t="shared" si="151"/>
        <v>1</v>
      </c>
      <c r="G79" s="11">
        <v>66378324</v>
      </c>
      <c r="H79" s="13">
        <f t="shared" si="128"/>
        <v>0.52639766152362588</v>
      </c>
      <c r="I79" s="11">
        <v>0</v>
      </c>
      <c r="J79" s="11">
        <v>0</v>
      </c>
      <c r="K79" s="13">
        <v>0</v>
      </c>
      <c r="L79" s="11">
        <v>0</v>
      </c>
      <c r="M79" s="13">
        <v>0</v>
      </c>
      <c r="N79" s="11">
        <v>0</v>
      </c>
      <c r="O79" s="11">
        <v>0</v>
      </c>
      <c r="P79" s="13">
        <v>0</v>
      </c>
      <c r="Q79" s="11">
        <v>0</v>
      </c>
      <c r="R79" s="13">
        <v>0</v>
      </c>
      <c r="S79" s="11">
        <v>0</v>
      </c>
      <c r="T79" s="11">
        <v>0</v>
      </c>
      <c r="U79" s="13">
        <v>0</v>
      </c>
      <c r="V79" s="11">
        <v>0</v>
      </c>
      <c r="W79" s="13">
        <v>0</v>
      </c>
      <c r="X79" s="11">
        <v>0</v>
      </c>
      <c r="Y79" s="11">
        <v>0</v>
      </c>
      <c r="Z79" s="13">
        <v>0</v>
      </c>
      <c r="AA79" s="11">
        <v>0</v>
      </c>
      <c r="AB79" s="13">
        <v>0</v>
      </c>
      <c r="AC79" s="11">
        <v>0</v>
      </c>
      <c r="AD79" s="11">
        <v>0</v>
      </c>
      <c r="AE79" s="13">
        <v>0</v>
      </c>
      <c r="AF79" s="11">
        <v>0</v>
      </c>
      <c r="AG79" s="13">
        <v>0</v>
      </c>
      <c r="AH79" s="11">
        <v>0</v>
      </c>
      <c r="AI79" s="11">
        <v>0</v>
      </c>
      <c r="AJ79" s="13">
        <v>0</v>
      </c>
      <c r="AK79" s="11">
        <v>0</v>
      </c>
      <c r="AL79" s="13">
        <v>0</v>
      </c>
      <c r="AM79" s="11">
        <v>0</v>
      </c>
      <c r="AN79" s="11">
        <v>0</v>
      </c>
      <c r="AO79" s="13">
        <v>0</v>
      </c>
      <c r="AP79" s="11">
        <v>0</v>
      </c>
      <c r="AQ79" s="13">
        <v>0</v>
      </c>
      <c r="AR79" s="11">
        <v>0</v>
      </c>
      <c r="AS79" s="11">
        <v>0</v>
      </c>
      <c r="AT79" s="13">
        <v>0</v>
      </c>
      <c r="AU79" s="11">
        <v>0</v>
      </c>
      <c r="AV79" s="13">
        <v>0</v>
      </c>
      <c r="AW79" s="11">
        <v>0</v>
      </c>
      <c r="AX79" s="11">
        <v>0</v>
      </c>
      <c r="AY79" s="13">
        <v>0</v>
      </c>
      <c r="AZ79" s="11">
        <v>0</v>
      </c>
      <c r="BA79" s="13">
        <v>0</v>
      </c>
      <c r="BB79" s="11">
        <v>0</v>
      </c>
      <c r="BC79" s="11">
        <v>0</v>
      </c>
      <c r="BD79" s="13">
        <v>0</v>
      </c>
      <c r="BE79" s="11">
        <v>0</v>
      </c>
      <c r="BF79" s="13">
        <v>0</v>
      </c>
      <c r="BG79" s="11">
        <v>0</v>
      </c>
      <c r="BH79" s="11">
        <v>0</v>
      </c>
      <c r="BI79" s="13">
        <v>0</v>
      </c>
      <c r="BJ79" s="11">
        <v>0</v>
      </c>
      <c r="BK79" s="13">
        <v>0</v>
      </c>
      <c r="BL79" s="11">
        <v>0</v>
      </c>
      <c r="BM79" s="11">
        <v>0</v>
      </c>
      <c r="BN79" s="13">
        <v>0</v>
      </c>
      <c r="BO79" s="11">
        <v>0</v>
      </c>
      <c r="BP79" s="13">
        <v>0</v>
      </c>
      <c r="BQ79" s="11">
        <v>0</v>
      </c>
      <c r="BR79" s="11">
        <v>0</v>
      </c>
      <c r="BS79" s="13">
        <v>0</v>
      </c>
      <c r="BT79" s="11">
        <v>0</v>
      </c>
      <c r="BU79" s="13">
        <v>0</v>
      </c>
      <c r="BV79" s="11">
        <v>0</v>
      </c>
      <c r="BW79" s="11">
        <v>0</v>
      </c>
      <c r="BX79" s="13">
        <v>0</v>
      </c>
      <c r="BY79" s="11">
        <v>0</v>
      </c>
      <c r="BZ79" s="13">
        <v>0</v>
      </c>
      <c r="CA79" s="11">
        <v>0</v>
      </c>
      <c r="CB79" s="11">
        <v>0</v>
      </c>
      <c r="CC79" s="13">
        <v>0</v>
      </c>
      <c r="CD79" s="11">
        <v>0</v>
      </c>
      <c r="CE79" s="13">
        <v>0</v>
      </c>
      <c r="CF79" s="11">
        <v>0</v>
      </c>
      <c r="CG79" s="11">
        <v>0</v>
      </c>
      <c r="CH79" s="13">
        <v>0</v>
      </c>
      <c r="CI79" s="11">
        <v>0</v>
      </c>
      <c r="CJ79" s="13">
        <v>0</v>
      </c>
      <c r="CK79" s="11">
        <f t="shared" si="145"/>
        <v>126099200</v>
      </c>
      <c r="CL79" s="15">
        <f t="shared" si="146"/>
        <v>3.2007904393577691E-4</v>
      </c>
      <c r="CM79" s="11">
        <f t="shared" si="147"/>
        <v>126099200</v>
      </c>
      <c r="CN79" s="13">
        <f t="shared" si="148"/>
        <v>1</v>
      </c>
      <c r="CO79" s="11">
        <f t="shared" si="149"/>
        <v>66378324</v>
      </c>
      <c r="CP79" s="13">
        <f t="shared" si="150"/>
        <v>0.52639766152362588</v>
      </c>
    </row>
    <row r="80" spans="2:94" s="5" customFormat="1" x14ac:dyDescent="0.25">
      <c r="B80" s="40" t="s">
        <v>112</v>
      </c>
      <c r="C80" s="41" t="s">
        <v>113</v>
      </c>
      <c r="D80" s="45">
        <v>7393514856</v>
      </c>
      <c r="E80" s="45">
        <v>0</v>
      </c>
      <c r="F80" s="46">
        <f t="shared" si="151"/>
        <v>0</v>
      </c>
      <c r="G80" s="45">
        <v>0</v>
      </c>
      <c r="H80" s="46">
        <f t="shared" si="128"/>
        <v>0</v>
      </c>
      <c r="I80" s="45">
        <v>0</v>
      </c>
      <c r="J80" s="45">
        <v>0</v>
      </c>
      <c r="K80" s="46">
        <v>0</v>
      </c>
      <c r="L80" s="45">
        <v>0</v>
      </c>
      <c r="M80" s="46">
        <v>0</v>
      </c>
      <c r="N80" s="45">
        <v>0</v>
      </c>
      <c r="O80" s="45">
        <v>0</v>
      </c>
      <c r="P80" s="46">
        <v>0</v>
      </c>
      <c r="Q80" s="45">
        <v>0</v>
      </c>
      <c r="R80" s="46">
        <v>0</v>
      </c>
      <c r="S80" s="45">
        <v>0</v>
      </c>
      <c r="T80" s="45">
        <v>0</v>
      </c>
      <c r="U80" s="46">
        <v>0</v>
      </c>
      <c r="V80" s="45">
        <v>0</v>
      </c>
      <c r="W80" s="46">
        <v>0</v>
      </c>
      <c r="X80" s="45">
        <v>0</v>
      </c>
      <c r="Y80" s="45">
        <v>0</v>
      </c>
      <c r="Z80" s="46">
        <v>0</v>
      </c>
      <c r="AA80" s="45">
        <v>0</v>
      </c>
      <c r="AB80" s="46">
        <v>0</v>
      </c>
      <c r="AC80" s="45">
        <v>0</v>
      </c>
      <c r="AD80" s="45">
        <v>0</v>
      </c>
      <c r="AE80" s="46">
        <v>0</v>
      </c>
      <c r="AF80" s="45">
        <v>0</v>
      </c>
      <c r="AG80" s="46">
        <v>0</v>
      </c>
      <c r="AH80" s="45">
        <v>0</v>
      </c>
      <c r="AI80" s="45">
        <v>0</v>
      </c>
      <c r="AJ80" s="46">
        <v>0</v>
      </c>
      <c r="AK80" s="45">
        <v>0</v>
      </c>
      <c r="AL80" s="46">
        <v>0</v>
      </c>
      <c r="AM80" s="45">
        <v>0</v>
      </c>
      <c r="AN80" s="45">
        <v>0</v>
      </c>
      <c r="AO80" s="46">
        <v>0</v>
      </c>
      <c r="AP80" s="45">
        <v>0</v>
      </c>
      <c r="AQ80" s="46">
        <v>0</v>
      </c>
      <c r="AR80" s="45">
        <v>0</v>
      </c>
      <c r="AS80" s="45">
        <v>0</v>
      </c>
      <c r="AT80" s="46">
        <v>0</v>
      </c>
      <c r="AU80" s="45">
        <v>0</v>
      </c>
      <c r="AV80" s="46">
        <v>0</v>
      </c>
      <c r="AW80" s="45">
        <v>0</v>
      </c>
      <c r="AX80" s="45">
        <v>0</v>
      </c>
      <c r="AY80" s="46">
        <v>0</v>
      </c>
      <c r="AZ80" s="45">
        <v>0</v>
      </c>
      <c r="BA80" s="46">
        <v>0</v>
      </c>
      <c r="BB80" s="45">
        <v>0</v>
      </c>
      <c r="BC80" s="45">
        <v>0</v>
      </c>
      <c r="BD80" s="46">
        <v>0</v>
      </c>
      <c r="BE80" s="45">
        <v>0</v>
      </c>
      <c r="BF80" s="46">
        <v>0</v>
      </c>
      <c r="BG80" s="45">
        <v>0</v>
      </c>
      <c r="BH80" s="45">
        <v>0</v>
      </c>
      <c r="BI80" s="46">
        <v>0</v>
      </c>
      <c r="BJ80" s="45">
        <v>0</v>
      </c>
      <c r="BK80" s="46">
        <v>0</v>
      </c>
      <c r="BL80" s="45">
        <v>0</v>
      </c>
      <c r="BM80" s="45">
        <v>0</v>
      </c>
      <c r="BN80" s="46">
        <v>0</v>
      </c>
      <c r="BO80" s="45">
        <v>0</v>
      </c>
      <c r="BP80" s="46">
        <v>0</v>
      </c>
      <c r="BQ80" s="45">
        <v>0</v>
      </c>
      <c r="BR80" s="45">
        <v>0</v>
      </c>
      <c r="BS80" s="46">
        <v>0</v>
      </c>
      <c r="BT80" s="45">
        <v>0</v>
      </c>
      <c r="BU80" s="46">
        <v>0</v>
      </c>
      <c r="BV80" s="45">
        <v>0</v>
      </c>
      <c r="BW80" s="45">
        <v>0</v>
      </c>
      <c r="BX80" s="46">
        <v>0</v>
      </c>
      <c r="BY80" s="45">
        <v>0</v>
      </c>
      <c r="BZ80" s="46">
        <v>0</v>
      </c>
      <c r="CA80" s="45">
        <v>0</v>
      </c>
      <c r="CB80" s="45">
        <v>0</v>
      </c>
      <c r="CC80" s="46">
        <v>0</v>
      </c>
      <c r="CD80" s="45">
        <v>0</v>
      </c>
      <c r="CE80" s="46">
        <v>0</v>
      </c>
      <c r="CF80" s="45">
        <v>0</v>
      </c>
      <c r="CG80" s="45">
        <v>0</v>
      </c>
      <c r="CH80" s="46">
        <v>0</v>
      </c>
      <c r="CI80" s="45">
        <v>0</v>
      </c>
      <c r="CJ80" s="46">
        <v>0</v>
      </c>
      <c r="CK80" s="45">
        <f t="shared" si="145"/>
        <v>7393514856</v>
      </c>
      <c r="CL80" s="47">
        <f t="shared" si="146"/>
        <v>1.8767043458114273E-2</v>
      </c>
      <c r="CM80" s="45">
        <f t="shared" si="147"/>
        <v>0</v>
      </c>
      <c r="CN80" s="46">
        <f t="shared" si="148"/>
        <v>0</v>
      </c>
      <c r="CO80" s="45">
        <f t="shared" si="149"/>
        <v>0</v>
      </c>
      <c r="CP80" s="46">
        <f t="shared" si="150"/>
        <v>0</v>
      </c>
    </row>
    <row r="81" spans="2:94" s="5" customFormat="1" x14ac:dyDescent="0.25">
      <c r="B81" s="40" t="s">
        <v>114</v>
      </c>
      <c r="C81" s="41" t="s">
        <v>69</v>
      </c>
      <c r="D81" s="11">
        <f>2072000000+1380162607.38</f>
        <v>3452162607.3800001</v>
      </c>
      <c r="E81" s="11">
        <v>1230203792</v>
      </c>
      <c r="F81" s="44">
        <f t="shared" si="151"/>
        <v>0.3563574292155538</v>
      </c>
      <c r="G81" s="11">
        <v>244181776</v>
      </c>
      <c r="H81" s="13">
        <f t="shared" si="128"/>
        <v>7.0732987918353127E-2</v>
      </c>
      <c r="I81" s="11">
        <v>309221040</v>
      </c>
      <c r="J81" s="11">
        <v>297523460</v>
      </c>
      <c r="K81" s="44">
        <f t="shared" si="152"/>
        <v>0.96217081476732635</v>
      </c>
      <c r="L81" s="11">
        <v>84200196</v>
      </c>
      <c r="M81" s="13">
        <f t="shared" si="129"/>
        <v>0.27229775826379732</v>
      </c>
      <c r="N81" s="11">
        <v>308404008</v>
      </c>
      <c r="O81" s="11">
        <v>285540808</v>
      </c>
      <c r="P81" s="44">
        <f t="shared" si="153"/>
        <v>0.9258660736990163</v>
      </c>
      <c r="Q81" s="11">
        <v>160173744</v>
      </c>
      <c r="R81" s="13">
        <f t="shared" si="130"/>
        <v>0.5193633670286153</v>
      </c>
      <c r="S81" s="11">
        <v>270411729</v>
      </c>
      <c r="T81" s="11">
        <v>220411729</v>
      </c>
      <c r="U81" s="44">
        <f t="shared" si="154"/>
        <v>0.81509677784723611</v>
      </c>
      <c r="V81" s="11">
        <v>160053318</v>
      </c>
      <c r="W81" s="13">
        <f t="shared" si="131"/>
        <v>0.59188748428881943</v>
      </c>
      <c r="X81" s="11">
        <v>151763000</v>
      </c>
      <c r="Y81" s="11">
        <v>140885920</v>
      </c>
      <c r="Z81" s="44">
        <f t="shared" si="155"/>
        <v>0.92832851221971102</v>
      </c>
      <c r="AA81" s="11">
        <v>138379520</v>
      </c>
      <c r="AB81" s="13">
        <f t="shared" si="132"/>
        <v>0.91181328782377791</v>
      </c>
      <c r="AC81" s="11">
        <v>237857740</v>
      </c>
      <c r="AD81" s="11">
        <v>210130156</v>
      </c>
      <c r="AE81" s="44">
        <f t="shared" si="165"/>
        <v>0.88342786743033885</v>
      </c>
      <c r="AF81" s="11">
        <v>93358472</v>
      </c>
      <c r="AG81" s="13">
        <f t="shared" si="133"/>
        <v>0.39249709511239783</v>
      </c>
      <c r="AH81" s="11">
        <v>0</v>
      </c>
      <c r="AI81" s="11">
        <v>0</v>
      </c>
      <c r="AJ81" s="13">
        <v>0</v>
      </c>
      <c r="AK81" s="11">
        <v>0</v>
      </c>
      <c r="AL81" s="13">
        <v>0</v>
      </c>
      <c r="AM81" s="11">
        <v>0</v>
      </c>
      <c r="AN81" s="11">
        <v>0</v>
      </c>
      <c r="AO81" s="13">
        <v>0</v>
      </c>
      <c r="AP81" s="11">
        <v>0</v>
      </c>
      <c r="AQ81" s="13">
        <v>0</v>
      </c>
      <c r="AR81" s="11">
        <v>208071860</v>
      </c>
      <c r="AS81" s="11">
        <v>208071860</v>
      </c>
      <c r="AT81" s="13">
        <f t="shared" si="157"/>
        <v>1</v>
      </c>
      <c r="AU81" s="11">
        <v>113447220</v>
      </c>
      <c r="AV81" s="13">
        <f t="shared" si="136"/>
        <v>0.54523096011156913</v>
      </c>
      <c r="AW81" s="11">
        <v>214629920</v>
      </c>
      <c r="AX81" s="11">
        <v>178971511</v>
      </c>
      <c r="AY81" s="44">
        <f t="shared" si="158"/>
        <v>0.83386095936670901</v>
      </c>
      <c r="AZ81" s="11">
        <v>133623878</v>
      </c>
      <c r="BA81" s="13">
        <f t="shared" si="137"/>
        <v>0.62257805435514302</v>
      </c>
      <c r="BB81" s="11">
        <v>272371000</v>
      </c>
      <c r="BC81" s="11">
        <v>219092216</v>
      </c>
      <c r="BD81" s="44">
        <f t="shared" si="159"/>
        <v>0.80438892539954698</v>
      </c>
      <c r="BE81" s="11">
        <v>110243344</v>
      </c>
      <c r="BF81" s="13">
        <f t="shared" si="138"/>
        <v>0.40475433875118866</v>
      </c>
      <c r="BG81" s="11">
        <v>0</v>
      </c>
      <c r="BH81" s="11">
        <v>0</v>
      </c>
      <c r="BI81" s="13">
        <v>0</v>
      </c>
      <c r="BJ81" s="11">
        <v>0</v>
      </c>
      <c r="BK81" s="13">
        <v>0</v>
      </c>
      <c r="BL81" s="11">
        <v>282924200</v>
      </c>
      <c r="BM81" s="11">
        <v>227831226</v>
      </c>
      <c r="BN81" s="44">
        <f t="shared" si="161"/>
        <v>0.80527302365792675</v>
      </c>
      <c r="BO81" s="11">
        <v>179747010.43000001</v>
      </c>
      <c r="BP81" s="13">
        <f t="shared" si="140"/>
        <v>0.63531861336004491</v>
      </c>
      <c r="BQ81" s="11">
        <v>0</v>
      </c>
      <c r="BR81" s="11">
        <v>0</v>
      </c>
      <c r="BS81" s="13">
        <v>0</v>
      </c>
      <c r="BT81" s="11">
        <v>0</v>
      </c>
      <c r="BU81" s="13">
        <v>0</v>
      </c>
      <c r="BV81" s="11">
        <v>0</v>
      </c>
      <c r="BW81" s="11">
        <v>0</v>
      </c>
      <c r="BX81" s="13">
        <v>0</v>
      </c>
      <c r="BY81" s="11">
        <v>0</v>
      </c>
      <c r="BZ81" s="13">
        <v>0</v>
      </c>
      <c r="CA81" s="11">
        <v>0</v>
      </c>
      <c r="CB81" s="11">
        <v>0</v>
      </c>
      <c r="CC81" s="13">
        <v>0</v>
      </c>
      <c r="CD81" s="11">
        <v>0</v>
      </c>
      <c r="CE81" s="13">
        <v>0</v>
      </c>
      <c r="CF81" s="11">
        <v>0</v>
      </c>
      <c r="CG81" s="11">
        <v>0</v>
      </c>
      <c r="CH81" s="13">
        <v>0</v>
      </c>
      <c r="CI81" s="11">
        <v>0</v>
      </c>
      <c r="CJ81" s="13">
        <v>0</v>
      </c>
      <c r="CK81" s="11">
        <f t="shared" si="145"/>
        <v>5707817104.3800001</v>
      </c>
      <c r="CL81" s="15">
        <f t="shared" si="146"/>
        <v>1.4488217544046474E-2</v>
      </c>
      <c r="CM81" s="11">
        <f t="shared" si="147"/>
        <v>3218662678</v>
      </c>
      <c r="CN81" s="13">
        <f t="shared" si="148"/>
        <v>0.56390431212837899</v>
      </c>
      <c r="CO81" s="11">
        <f t="shared" si="149"/>
        <v>1417408478.4300001</v>
      </c>
      <c r="CP81" s="13">
        <f t="shared" si="150"/>
        <v>0.2483275922317702</v>
      </c>
    </row>
    <row r="82" spans="2:94" s="5" customFormat="1" x14ac:dyDescent="0.25">
      <c r="B82" s="40" t="s">
        <v>115</v>
      </c>
      <c r="C82" s="41" t="s">
        <v>77</v>
      </c>
      <c r="D82" s="11">
        <v>173666668</v>
      </c>
      <c r="E82" s="11">
        <v>102516981.67</v>
      </c>
      <c r="F82" s="44">
        <f t="shared" si="151"/>
        <v>0.59030891103409666</v>
      </c>
      <c r="G82" s="11">
        <v>987390</v>
      </c>
      <c r="H82" s="13">
        <f t="shared" si="128"/>
        <v>5.6855469813009828E-3</v>
      </c>
      <c r="I82" s="11">
        <v>25768419</v>
      </c>
      <c r="J82" s="11">
        <v>24793622</v>
      </c>
      <c r="K82" s="44">
        <f t="shared" si="152"/>
        <v>0.96217086504220539</v>
      </c>
      <c r="L82" s="11">
        <v>0</v>
      </c>
      <c r="M82" s="13">
        <f t="shared" si="129"/>
        <v>0</v>
      </c>
      <c r="N82" s="11">
        <v>25700333</v>
      </c>
      <c r="O82" s="11">
        <v>23795067</v>
      </c>
      <c r="P82" s="44">
        <f t="shared" si="153"/>
        <v>0.92586609675446618</v>
      </c>
      <c r="Q82" s="11">
        <v>0</v>
      </c>
      <c r="R82" s="13">
        <f t="shared" si="130"/>
        <v>0</v>
      </c>
      <c r="S82" s="11">
        <v>22534310</v>
      </c>
      <c r="T82" s="11">
        <v>18367644</v>
      </c>
      <c r="U82" s="44">
        <f t="shared" si="154"/>
        <v>0.81509680127769613</v>
      </c>
      <c r="V82" s="11">
        <v>0</v>
      </c>
      <c r="W82" s="13">
        <f t="shared" si="131"/>
        <v>0</v>
      </c>
      <c r="X82" s="11">
        <v>12646916</v>
      </c>
      <c r="Y82" s="11">
        <v>11975303</v>
      </c>
      <c r="Z82" s="44">
        <f t="shared" si="155"/>
        <v>0.94689511656438619</v>
      </c>
      <c r="AA82" s="11">
        <v>10717828</v>
      </c>
      <c r="AB82" s="13">
        <f t="shared" si="132"/>
        <v>0.84746573789214696</v>
      </c>
      <c r="AC82" s="11">
        <v>19821478</v>
      </c>
      <c r="AD82" s="11">
        <v>17510851</v>
      </c>
      <c r="AE82" s="44">
        <f t="shared" si="165"/>
        <v>0.88342811772159469</v>
      </c>
      <c r="AF82" s="11">
        <v>418464</v>
      </c>
      <c r="AG82" s="13">
        <f t="shared" si="133"/>
        <v>2.1111644651322165E-2</v>
      </c>
      <c r="AH82" s="11">
        <v>0</v>
      </c>
      <c r="AI82" s="11">
        <v>0</v>
      </c>
      <c r="AJ82" s="13">
        <v>0</v>
      </c>
      <c r="AK82" s="11">
        <v>0</v>
      </c>
      <c r="AL82" s="13">
        <v>0</v>
      </c>
      <c r="AM82" s="11">
        <v>0</v>
      </c>
      <c r="AN82" s="11">
        <v>0</v>
      </c>
      <c r="AO82" s="13">
        <v>0</v>
      </c>
      <c r="AP82" s="11">
        <v>0</v>
      </c>
      <c r="AQ82" s="13">
        <v>0</v>
      </c>
      <c r="AR82" s="11">
        <v>17339321</v>
      </c>
      <c r="AS82" s="11">
        <v>17339321</v>
      </c>
      <c r="AT82" s="13">
        <f t="shared" si="157"/>
        <v>1</v>
      </c>
      <c r="AU82" s="11">
        <v>480757</v>
      </c>
      <c r="AV82" s="13">
        <f t="shared" si="136"/>
        <v>2.7726402896630149E-2</v>
      </c>
      <c r="AW82" s="11">
        <v>17885826</v>
      </c>
      <c r="AX82" s="11">
        <v>14812215</v>
      </c>
      <c r="AY82" s="44">
        <f t="shared" si="158"/>
        <v>0.82815381296899571</v>
      </c>
      <c r="AZ82" s="11">
        <v>0</v>
      </c>
      <c r="BA82" s="13">
        <f t="shared" si="137"/>
        <v>0</v>
      </c>
      <c r="BB82" s="11">
        <v>22697583</v>
      </c>
      <c r="BC82" s="11">
        <v>21118729</v>
      </c>
      <c r="BD82" s="44">
        <f t="shared" si="159"/>
        <v>0.9304395538502932</v>
      </c>
      <c r="BE82" s="11">
        <v>185100</v>
      </c>
      <c r="BF82" s="13">
        <f t="shared" si="138"/>
        <v>8.1550533376174902E-3</v>
      </c>
      <c r="BG82" s="11">
        <v>0</v>
      </c>
      <c r="BH82" s="11">
        <v>0</v>
      </c>
      <c r="BI82" s="13">
        <v>0</v>
      </c>
      <c r="BJ82" s="11">
        <v>0</v>
      </c>
      <c r="BK82" s="13">
        <v>0</v>
      </c>
      <c r="BL82" s="11">
        <v>23577016</v>
      </c>
      <c r="BM82" s="11">
        <v>18857601</v>
      </c>
      <c r="BN82" s="44">
        <f t="shared" si="161"/>
        <v>0.79982984275872737</v>
      </c>
      <c r="BO82" s="11">
        <v>6345741</v>
      </c>
      <c r="BP82" s="13">
        <f t="shared" si="140"/>
        <v>0.26914945470622748</v>
      </c>
      <c r="BQ82" s="11">
        <v>0</v>
      </c>
      <c r="BR82" s="11">
        <v>0</v>
      </c>
      <c r="BS82" s="13">
        <v>0</v>
      </c>
      <c r="BT82" s="11">
        <v>0</v>
      </c>
      <c r="BU82" s="13">
        <v>0</v>
      </c>
      <c r="BV82" s="11">
        <v>0</v>
      </c>
      <c r="BW82" s="11">
        <v>0</v>
      </c>
      <c r="BX82" s="13">
        <v>0</v>
      </c>
      <c r="BY82" s="11">
        <v>0</v>
      </c>
      <c r="BZ82" s="13">
        <v>0</v>
      </c>
      <c r="CA82" s="11">
        <v>0</v>
      </c>
      <c r="CB82" s="11">
        <v>0</v>
      </c>
      <c r="CC82" s="13">
        <v>0</v>
      </c>
      <c r="CD82" s="11">
        <v>0</v>
      </c>
      <c r="CE82" s="13">
        <v>0</v>
      </c>
      <c r="CF82" s="11">
        <v>0</v>
      </c>
      <c r="CG82" s="11">
        <v>0</v>
      </c>
      <c r="CH82" s="13">
        <v>0</v>
      </c>
      <c r="CI82" s="11">
        <v>0</v>
      </c>
      <c r="CJ82" s="13">
        <v>0</v>
      </c>
      <c r="CK82" s="11">
        <f t="shared" si="145"/>
        <v>361637870</v>
      </c>
      <c r="CL82" s="15">
        <f t="shared" si="146"/>
        <v>9.1794954829666473E-4</v>
      </c>
      <c r="CM82" s="11">
        <f t="shared" si="147"/>
        <v>271087334.67000002</v>
      </c>
      <c r="CN82" s="13">
        <f t="shared" si="148"/>
        <v>0.74960991964143586</v>
      </c>
      <c r="CO82" s="11">
        <f t="shared" si="149"/>
        <v>19135280</v>
      </c>
      <c r="CP82" s="13">
        <f t="shared" si="150"/>
        <v>5.2912821325930275E-2</v>
      </c>
    </row>
    <row r="83" spans="2:94" s="5" customFormat="1" x14ac:dyDescent="0.25">
      <c r="B83" s="40" t="s">
        <v>116</v>
      </c>
      <c r="C83" s="41" t="s">
        <v>83</v>
      </c>
      <c r="D83" s="11">
        <v>199758741</v>
      </c>
      <c r="E83" s="11">
        <v>117467373.64</v>
      </c>
      <c r="F83" s="44">
        <f t="shared" si="151"/>
        <v>0.58804622542149487</v>
      </c>
      <c r="G83" s="11">
        <v>994709</v>
      </c>
      <c r="H83" s="13">
        <f t="shared" si="128"/>
        <v>4.9795518084487728E-3</v>
      </c>
      <c r="I83" s="11">
        <v>29526313</v>
      </c>
      <c r="J83" s="11">
        <v>28409358</v>
      </c>
      <c r="K83" s="44">
        <f t="shared" si="152"/>
        <v>0.96217086095375337</v>
      </c>
      <c r="L83" s="11">
        <v>0</v>
      </c>
      <c r="M83" s="13">
        <f t="shared" si="129"/>
        <v>0</v>
      </c>
      <c r="N83" s="11">
        <v>29448299</v>
      </c>
      <c r="O83" s="11">
        <v>27265182</v>
      </c>
      <c r="P83" s="44">
        <f t="shared" si="153"/>
        <v>0.92586610859934559</v>
      </c>
      <c r="Q83" s="11">
        <v>0</v>
      </c>
      <c r="R83" s="13">
        <f t="shared" si="130"/>
        <v>0</v>
      </c>
      <c r="S83" s="11">
        <v>25820565</v>
      </c>
      <c r="T83" s="11">
        <v>21046259</v>
      </c>
      <c r="U83" s="44">
        <f t="shared" si="154"/>
        <v>0.81509676492361804</v>
      </c>
      <c r="V83" s="11">
        <v>0</v>
      </c>
      <c r="W83" s="13">
        <f t="shared" si="131"/>
        <v>0</v>
      </c>
      <c r="X83" s="11">
        <v>14491259</v>
      </c>
      <c r="Y83" s="11">
        <v>13257365</v>
      </c>
      <c r="Z83" s="44">
        <f t="shared" si="155"/>
        <v>0.91485253282685786</v>
      </c>
      <c r="AA83" s="11">
        <v>10830105</v>
      </c>
      <c r="AB83" s="13">
        <f t="shared" si="132"/>
        <v>0.74735431890355419</v>
      </c>
      <c r="AC83" s="11">
        <v>22712112</v>
      </c>
      <c r="AD83" s="11">
        <v>20064511</v>
      </c>
      <c r="AE83" s="44">
        <f t="shared" si="165"/>
        <v>0.88342779394536275</v>
      </c>
      <c r="AF83" s="11">
        <v>420676</v>
      </c>
      <c r="AG83" s="13">
        <f t="shared" si="133"/>
        <v>1.8522099574007033E-2</v>
      </c>
      <c r="AH83" s="11">
        <v>0</v>
      </c>
      <c r="AI83" s="11">
        <v>0</v>
      </c>
      <c r="AJ83" s="13">
        <v>0</v>
      </c>
      <c r="AK83" s="11">
        <v>0</v>
      </c>
      <c r="AL83" s="13">
        <v>0</v>
      </c>
      <c r="AM83" s="11">
        <v>0</v>
      </c>
      <c r="AN83" s="11">
        <v>0</v>
      </c>
      <c r="AO83" s="13">
        <v>0</v>
      </c>
      <c r="AP83" s="11">
        <v>0</v>
      </c>
      <c r="AQ83" s="13">
        <v>0</v>
      </c>
      <c r="AR83" s="11">
        <v>19867973</v>
      </c>
      <c r="AS83" s="11">
        <v>19867973</v>
      </c>
      <c r="AT83" s="13">
        <f t="shared" si="157"/>
        <v>1</v>
      </c>
      <c r="AU83" s="11">
        <v>482837</v>
      </c>
      <c r="AV83" s="13">
        <f t="shared" si="136"/>
        <v>2.4302277841831171E-2</v>
      </c>
      <c r="AW83" s="11">
        <v>20494177</v>
      </c>
      <c r="AX83" s="11">
        <v>16972330</v>
      </c>
      <c r="AY83" s="44">
        <f t="shared" si="158"/>
        <v>0.82815377265454471</v>
      </c>
      <c r="AZ83" s="11">
        <v>0</v>
      </c>
      <c r="BA83" s="13">
        <f t="shared" si="137"/>
        <v>0</v>
      </c>
      <c r="BB83" s="11">
        <v>26007648</v>
      </c>
      <c r="BC83" s="11">
        <v>21779394</v>
      </c>
      <c r="BD83" s="44">
        <f t="shared" si="159"/>
        <v>0.8374226689010863</v>
      </c>
      <c r="BE83" s="11">
        <v>186072</v>
      </c>
      <c r="BF83" s="13">
        <f t="shared" si="138"/>
        <v>7.1545108577292342E-3</v>
      </c>
      <c r="BG83" s="11">
        <v>0</v>
      </c>
      <c r="BH83" s="11">
        <v>0</v>
      </c>
      <c r="BI83" s="13">
        <v>0</v>
      </c>
      <c r="BJ83" s="11">
        <v>0</v>
      </c>
      <c r="BK83" s="13">
        <v>0</v>
      </c>
      <c r="BL83" s="11">
        <v>27015332</v>
      </c>
      <c r="BM83" s="11">
        <v>21607667</v>
      </c>
      <c r="BN83" s="44">
        <f t="shared" si="161"/>
        <v>0.79982977814227862</v>
      </c>
      <c r="BO83" s="11">
        <v>6378841</v>
      </c>
      <c r="BP83" s="13">
        <f t="shared" si="140"/>
        <v>0.23611928959451617</v>
      </c>
      <c r="BQ83" s="11">
        <v>0</v>
      </c>
      <c r="BR83" s="11">
        <v>0</v>
      </c>
      <c r="BS83" s="13">
        <v>0</v>
      </c>
      <c r="BT83" s="11">
        <v>0</v>
      </c>
      <c r="BU83" s="13">
        <v>0</v>
      </c>
      <c r="BV83" s="11">
        <v>0</v>
      </c>
      <c r="BW83" s="11">
        <v>0</v>
      </c>
      <c r="BX83" s="13">
        <v>0</v>
      </c>
      <c r="BY83" s="11">
        <v>0</v>
      </c>
      <c r="BZ83" s="13">
        <v>0</v>
      </c>
      <c r="CA83" s="11">
        <v>0</v>
      </c>
      <c r="CB83" s="11">
        <v>0</v>
      </c>
      <c r="CC83" s="13">
        <v>0</v>
      </c>
      <c r="CD83" s="11">
        <v>0</v>
      </c>
      <c r="CE83" s="13">
        <v>0</v>
      </c>
      <c r="CF83" s="11">
        <v>0</v>
      </c>
      <c r="CG83" s="11">
        <v>0</v>
      </c>
      <c r="CH83" s="13">
        <v>0</v>
      </c>
      <c r="CI83" s="11">
        <v>0</v>
      </c>
      <c r="CJ83" s="13">
        <v>0</v>
      </c>
      <c r="CK83" s="11">
        <f t="shared" si="145"/>
        <v>415142419</v>
      </c>
      <c r="CL83" s="15">
        <f t="shared" si="146"/>
        <v>1.0537607579644099E-3</v>
      </c>
      <c r="CM83" s="11">
        <f t="shared" si="147"/>
        <v>307737412.63999999</v>
      </c>
      <c r="CN83" s="13">
        <f t="shared" si="148"/>
        <v>0.74128154232294918</v>
      </c>
      <c r="CO83" s="11">
        <f t="shared" si="149"/>
        <v>19293240</v>
      </c>
      <c r="CP83" s="13">
        <f t="shared" si="150"/>
        <v>4.6473786144219584E-2</v>
      </c>
    </row>
    <row r="84" spans="2:94" s="5" customFormat="1" x14ac:dyDescent="0.25">
      <c r="B84" s="40" t="s">
        <v>117</v>
      </c>
      <c r="C84" s="41" t="s">
        <v>85</v>
      </c>
      <c r="D84" s="11">
        <v>129500000</v>
      </c>
      <c r="E84" s="11">
        <v>76887827</v>
      </c>
      <c r="F84" s="44">
        <f t="shared" si="151"/>
        <v>0.59372839382239384</v>
      </c>
      <c r="G84" s="11">
        <v>331861</v>
      </c>
      <c r="H84" s="13">
        <f t="shared" si="128"/>
        <v>2.5626332046332048E-3</v>
      </c>
      <c r="I84" s="11">
        <v>19326316</v>
      </c>
      <c r="J84" s="11">
        <v>18595216</v>
      </c>
      <c r="K84" s="44">
        <f t="shared" si="152"/>
        <v>0.96217075204607028</v>
      </c>
      <c r="L84" s="11">
        <v>0</v>
      </c>
      <c r="M84" s="13">
        <f t="shared" si="129"/>
        <v>0</v>
      </c>
      <c r="N84" s="11">
        <v>19275251</v>
      </c>
      <c r="O84" s="11">
        <v>17846301</v>
      </c>
      <c r="P84" s="44">
        <f t="shared" si="153"/>
        <v>0.92586607562205026</v>
      </c>
      <c r="Q84" s="11">
        <v>0</v>
      </c>
      <c r="R84" s="13">
        <f t="shared" si="130"/>
        <v>0</v>
      </c>
      <c r="S84" s="11">
        <v>16900733</v>
      </c>
      <c r="T84" s="11">
        <v>13775733</v>
      </c>
      <c r="U84" s="44">
        <f t="shared" si="154"/>
        <v>0.81509677716345197</v>
      </c>
      <c r="V84" s="11">
        <v>0</v>
      </c>
      <c r="W84" s="13">
        <f t="shared" si="131"/>
        <v>0</v>
      </c>
      <c r="X84" s="11">
        <v>9485187</v>
      </c>
      <c r="Y84" s="11">
        <v>5353665</v>
      </c>
      <c r="Z84" s="44">
        <f t="shared" si="155"/>
        <v>0.56442376939959116</v>
      </c>
      <c r="AA84" s="11">
        <v>3614598</v>
      </c>
      <c r="AB84" s="13">
        <f t="shared" si="132"/>
        <v>0.38107820119940705</v>
      </c>
      <c r="AC84" s="11">
        <v>14866109</v>
      </c>
      <c r="AD84" s="11">
        <v>13133135</v>
      </c>
      <c r="AE84" s="44">
        <f t="shared" si="165"/>
        <v>0.88342786939070606</v>
      </c>
      <c r="AF84" s="11">
        <v>140317</v>
      </c>
      <c r="AG84" s="13">
        <f t="shared" si="133"/>
        <v>9.4387172864130089E-3</v>
      </c>
      <c r="AH84" s="11">
        <v>0</v>
      </c>
      <c r="AI84" s="11">
        <v>0</v>
      </c>
      <c r="AJ84" s="13">
        <v>0</v>
      </c>
      <c r="AK84" s="11">
        <v>0</v>
      </c>
      <c r="AL84" s="13">
        <v>0</v>
      </c>
      <c r="AM84" s="11">
        <v>0</v>
      </c>
      <c r="AN84" s="11">
        <v>0</v>
      </c>
      <c r="AO84" s="13">
        <v>0</v>
      </c>
      <c r="AP84" s="11">
        <v>0</v>
      </c>
      <c r="AQ84" s="13">
        <v>0</v>
      </c>
      <c r="AR84" s="11">
        <v>13004491</v>
      </c>
      <c r="AS84" s="11">
        <v>13004491</v>
      </c>
      <c r="AT84" s="13">
        <f t="shared" si="157"/>
        <v>1</v>
      </c>
      <c r="AU84" s="11">
        <v>161031</v>
      </c>
      <c r="AV84" s="13">
        <f t="shared" si="136"/>
        <v>1.2382722245722651E-2</v>
      </c>
      <c r="AW84" s="11">
        <v>13414370</v>
      </c>
      <c r="AX84" s="11">
        <v>11109161</v>
      </c>
      <c r="AY84" s="44">
        <f t="shared" si="158"/>
        <v>0.82815376346410607</v>
      </c>
      <c r="AZ84" s="11">
        <v>0</v>
      </c>
      <c r="BA84" s="13">
        <f t="shared" si="137"/>
        <v>0</v>
      </c>
      <c r="BB84" s="11">
        <v>17023188</v>
      </c>
      <c r="BC84" s="11">
        <v>7271765</v>
      </c>
      <c r="BD84" s="44">
        <f t="shared" si="159"/>
        <v>0.42716822489418549</v>
      </c>
      <c r="BE84" s="11">
        <v>62064</v>
      </c>
      <c r="BF84" s="13">
        <f t="shared" si="138"/>
        <v>3.6458505892080851E-3</v>
      </c>
      <c r="BG84" s="11">
        <v>0</v>
      </c>
      <c r="BH84" s="11">
        <v>0</v>
      </c>
      <c r="BI84" s="13">
        <v>0</v>
      </c>
      <c r="BJ84" s="11">
        <v>0</v>
      </c>
      <c r="BK84" s="13">
        <v>0</v>
      </c>
      <c r="BL84" s="11">
        <v>17682763</v>
      </c>
      <c r="BM84" s="11">
        <v>14143201</v>
      </c>
      <c r="BN84" s="44">
        <f t="shared" si="161"/>
        <v>0.79982981166461375</v>
      </c>
      <c r="BO84" s="11">
        <v>2127647</v>
      </c>
      <c r="BP84" s="13">
        <f t="shared" si="140"/>
        <v>0.12032322098079355</v>
      </c>
      <c r="BQ84" s="11">
        <v>0</v>
      </c>
      <c r="BR84" s="11">
        <v>0</v>
      </c>
      <c r="BS84" s="13">
        <v>0</v>
      </c>
      <c r="BT84" s="11">
        <v>0</v>
      </c>
      <c r="BU84" s="13">
        <v>0</v>
      </c>
      <c r="BV84" s="11">
        <v>0</v>
      </c>
      <c r="BW84" s="11">
        <v>0</v>
      </c>
      <c r="BX84" s="13">
        <v>0</v>
      </c>
      <c r="BY84" s="11">
        <v>0</v>
      </c>
      <c r="BZ84" s="13">
        <v>0</v>
      </c>
      <c r="CA84" s="11">
        <v>0</v>
      </c>
      <c r="CB84" s="11">
        <v>0</v>
      </c>
      <c r="CC84" s="13">
        <v>0</v>
      </c>
      <c r="CD84" s="11">
        <v>0</v>
      </c>
      <c r="CE84" s="13">
        <v>0</v>
      </c>
      <c r="CF84" s="11">
        <v>0</v>
      </c>
      <c r="CG84" s="11">
        <v>0</v>
      </c>
      <c r="CH84" s="13">
        <v>0</v>
      </c>
      <c r="CI84" s="11">
        <v>0</v>
      </c>
      <c r="CJ84" s="13">
        <v>0</v>
      </c>
      <c r="CK84" s="11">
        <f t="shared" si="145"/>
        <v>270478408</v>
      </c>
      <c r="CL84" s="15">
        <f t="shared" si="146"/>
        <v>6.865584415913107E-4</v>
      </c>
      <c r="CM84" s="11">
        <f t="shared" si="147"/>
        <v>191120495</v>
      </c>
      <c r="CN84" s="13">
        <f t="shared" si="148"/>
        <v>0.70660167076996405</v>
      </c>
      <c r="CO84" s="11">
        <f t="shared" si="149"/>
        <v>6437518</v>
      </c>
      <c r="CP84" s="13">
        <f t="shared" si="150"/>
        <v>2.3800487616002234E-2</v>
      </c>
    </row>
    <row r="85" spans="2:94" s="5" customFormat="1" x14ac:dyDescent="0.25">
      <c r="B85" s="40" t="s">
        <v>118</v>
      </c>
      <c r="C85" s="41" t="s">
        <v>87</v>
      </c>
      <c r="D85" s="11">
        <v>265849111</v>
      </c>
      <c r="E85" s="11">
        <v>116737345.5</v>
      </c>
      <c r="F85" s="44">
        <f t="shared" si="151"/>
        <v>0.43911128783123898</v>
      </c>
      <c r="G85" s="11">
        <v>22249200</v>
      </c>
      <c r="H85" s="13">
        <f t="shared" si="128"/>
        <v>8.3691082946671963E-2</v>
      </c>
      <c r="I85" s="11">
        <v>35845032</v>
      </c>
      <c r="J85" s="11">
        <v>26993450</v>
      </c>
      <c r="K85" s="44">
        <f t="shared" si="152"/>
        <v>0.7530597266589133</v>
      </c>
      <c r="L85" s="11">
        <v>7284398</v>
      </c>
      <c r="M85" s="13">
        <f t="shared" si="129"/>
        <v>0.20321917971784764</v>
      </c>
      <c r="N85" s="11">
        <v>39569948</v>
      </c>
      <c r="O85" s="11">
        <v>36636472</v>
      </c>
      <c r="P85" s="44">
        <f t="shared" si="153"/>
        <v>0.92586606381186043</v>
      </c>
      <c r="Q85" s="11">
        <v>16690400</v>
      </c>
      <c r="R85" s="13">
        <f t="shared" si="130"/>
        <v>0.42179484289441066</v>
      </c>
      <c r="S85" s="11">
        <v>34695327</v>
      </c>
      <c r="T85" s="11">
        <v>28280049</v>
      </c>
      <c r="U85" s="44">
        <f t="shared" si="154"/>
        <v>0.81509677081296861</v>
      </c>
      <c r="V85" s="11">
        <v>0</v>
      </c>
      <c r="W85" s="13">
        <f t="shared" si="131"/>
        <v>0</v>
      </c>
      <c r="X85" s="11">
        <v>20933604</v>
      </c>
      <c r="Y85" s="11">
        <v>14279551</v>
      </c>
      <c r="Z85" s="44">
        <f t="shared" si="155"/>
        <v>0.68213533608450794</v>
      </c>
      <c r="AA85" s="11">
        <v>13612700</v>
      </c>
      <c r="AB85" s="13">
        <f t="shared" si="132"/>
        <v>0.65027980848400491</v>
      </c>
      <c r="AC85" s="11">
        <v>32886646</v>
      </c>
      <c r="AD85" s="11">
        <v>21307377</v>
      </c>
      <c r="AE85" s="44">
        <f t="shared" si="165"/>
        <v>0.64790362021107295</v>
      </c>
      <c r="AF85" s="11">
        <v>9036373</v>
      </c>
      <c r="AG85" s="13">
        <f t="shared" si="133"/>
        <v>0.27477332288613437</v>
      </c>
      <c r="AH85" s="11">
        <v>0</v>
      </c>
      <c r="AI85" s="11">
        <v>0</v>
      </c>
      <c r="AJ85" s="13">
        <v>0</v>
      </c>
      <c r="AK85" s="11">
        <v>0</v>
      </c>
      <c r="AL85" s="13">
        <v>0</v>
      </c>
      <c r="AM85" s="11">
        <v>0</v>
      </c>
      <c r="AN85" s="11">
        <v>0</v>
      </c>
      <c r="AO85" s="13">
        <v>0</v>
      </c>
      <c r="AP85" s="11">
        <v>0</v>
      </c>
      <c r="AQ85" s="13">
        <v>0</v>
      </c>
      <c r="AR85" s="11">
        <v>26696776</v>
      </c>
      <c r="AS85" s="11">
        <v>26696776</v>
      </c>
      <c r="AT85" s="13">
        <f t="shared" si="157"/>
        <v>1</v>
      </c>
      <c r="AU85" s="11">
        <v>10737300</v>
      </c>
      <c r="AV85" s="13">
        <f t="shared" si="136"/>
        <v>0.40219463204096256</v>
      </c>
      <c r="AW85" s="11">
        <v>27538211</v>
      </c>
      <c r="AX85" s="11">
        <v>18830807</v>
      </c>
      <c r="AY85" s="44">
        <f t="shared" si="158"/>
        <v>0.68380647530081018</v>
      </c>
      <c r="AZ85" s="11">
        <v>12622600</v>
      </c>
      <c r="BA85" s="13">
        <f t="shared" si="137"/>
        <v>0.45836673994545252</v>
      </c>
      <c r="BB85" s="11">
        <v>34946713</v>
      </c>
      <c r="BC85" s="11">
        <v>19181234</v>
      </c>
      <c r="BD85" s="44">
        <f t="shared" si="159"/>
        <v>0.54887090525509508</v>
      </c>
      <c r="BE85" s="11">
        <v>9142300</v>
      </c>
      <c r="BF85" s="13">
        <f t="shared" si="138"/>
        <v>0.26160686414198669</v>
      </c>
      <c r="BG85" s="11">
        <v>0</v>
      </c>
      <c r="BH85" s="11">
        <v>0</v>
      </c>
      <c r="BI85" s="13">
        <v>0</v>
      </c>
      <c r="BJ85" s="11">
        <v>0</v>
      </c>
      <c r="BK85" s="13">
        <v>0</v>
      </c>
      <c r="BL85" s="11">
        <v>36300747</v>
      </c>
      <c r="BM85" s="11">
        <v>19111283</v>
      </c>
      <c r="BN85" s="44">
        <f t="shared" si="161"/>
        <v>0.52647079135864616</v>
      </c>
      <c r="BO85" s="11">
        <v>14439900</v>
      </c>
      <c r="BP85" s="13">
        <f t="shared" si="140"/>
        <v>0.3977852026020291</v>
      </c>
      <c r="BQ85" s="11">
        <v>0</v>
      </c>
      <c r="BR85" s="11">
        <v>0</v>
      </c>
      <c r="BS85" s="13">
        <v>0</v>
      </c>
      <c r="BT85" s="11">
        <v>0</v>
      </c>
      <c r="BU85" s="13">
        <v>0</v>
      </c>
      <c r="BV85" s="11">
        <v>0</v>
      </c>
      <c r="BW85" s="11">
        <v>0</v>
      </c>
      <c r="BX85" s="13">
        <v>0</v>
      </c>
      <c r="BY85" s="11">
        <v>0</v>
      </c>
      <c r="BZ85" s="13">
        <v>0</v>
      </c>
      <c r="CA85" s="11">
        <v>0</v>
      </c>
      <c r="CB85" s="11">
        <v>0</v>
      </c>
      <c r="CC85" s="13">
        <v>0</v>
      </c>
      <c r="CD85" s="11">
        <v>0</v>
      </c>
      <c r="CE85" s="13">
        <v>0</v>
      </c>
      <c r="CF85" s="11">
        <v>0</v>
      </c>
      <c r="CG85" s="11">
        <v>0</v>
      </c>
      <c r="CH85" s="13">
        <v>0</v>
      </c>
      <c r="CI85" s="11">
        <v>0</v>
      </c>
      <c r="CJ85" s="13">
        <v>0</v>
      </c>
      <c r="CK85" s="11">
        <f t="shared" si="145"/>
        <v>555262115</v>
      </c>
      <c r="CL85" s="15">
        <f t="shared" si="146"/>
        <v>1.4094281875139368E-3</v>
      </c>
      <c r="CM85" s="11">
        <f t="shared" si="147"/>
        <v>328054344.5</v>
      </c>
      <c r="CN85" s="13">
        <f t="shared" si="148"/>
        <v>0.59080988174386795</v>
      </c>
      <c r="CO85" s="11">
        <f t="shared" si="149"/>
        <v>115815171</v>
      </c>
      <c r="CP85" s="13">
        <f t="shared" si="150"/>
        <v>0.20857747696328968</v>
      </c>
    </row>
    <row r="86" spans="2:94" s="5" customFormat="1" x14ac:dyDescent="0.25">
      <c r="B86" s="40" t="s">
        <v>119</v>
      </c>
      <c r="C86" s="41" t="s">
        <v>89</v>
      </c>
      <c r="D86" s="11">
        <v>188829343</v>
      </c>
      <c r="E86" s="11">
        <v>111804735.87</v>
      </c>
      <c r="F86" s="44">
        <f t="shared" si="151"/>
        <v>0.59209407867293173</v>
      </c>
      <c r="G86" s="11">
        <v>20904200</v>
      </c>
      <c r="H86" s="13">
        <f t="shared" si="128"/>
        <v>0.1107041928329963</v>
      </c>
      <c r="I86" s="11">
        <v>27917391</v>
      </c>
      <c r="J86" s="11">
        <v>27148014</v>
      </c>
      <c r="K86" s="44">
        <f t="shared" si="152"/>
        <v>0.97244094192039654</v>
      </c>
      <c r="L86" s="11">
        <v>7338245</v>
      </c>
      <c r="M86" s="13">
        <f t="shared" si="129"/>
        <v>0.26285568733840492</v>
      </c>
      <c r="N86" s="11">
        <v>28028712</v>
      </c>
      <c r="O86" s="11">
        <v>25950834</v>
      </c>
      <c r="P86" s="44">
        <f t="shared" si="153"/>
        <v>0.92586609045752799</v>
      </c>
      <c r="Q86" s="11">
        <v>13790700</v>
      </c>
      <c r="R86" s="13">
        <f t="shared" si="130"/>
        <v>0.49202046815422701</v>
      </c>
      <c r="S86" s="11">
        <v>24575857</v>
      </c>
      <c r="T86" s="11">
        <v>20031702</v>
      </c>
      <c r="U86" s="44">
        <f t="shared" si="154"/>
        <v>0.81509678380696959</v>
      </c>
      <c r="V86" s="11">
        <v>0</v>
      </c>
      <c r="W86" s="13">
        <f t="shared" si="131"/>
        <v>0</v>
      </c>
      <c r="X86" s="11">
        <v>13984979</v>
      </c>
      <c r="Y86" s="11">
        <v>12326028</v>
      </c>
      <c r="Z86" s="44">
        <f t="shared" si="155"/>
        <v>0.8813762251627264</v>
      </c>
      <c r="AA86" s="11">
        <v>11763796</v>
      </c>
      <c r="AB86" s="13">
        <f t="shared" si="132"/>
        <v>0.84117366211275679</v>
      </c>
      <c r="AC86" s="11">
        <v>21610539</v>
      </c>
      <c r="AD86" s="11">
        <v>18059117</v>
      </c>
      <c r="AE86" s="44">
        <f t="shared" si="165"/>
        <v>0.83566249782108626</v>
      </c>
      <c r="AF86" s="11">
        <v>7998335</v>
      </c>
      <c r="AG86" s="13">
        <f t="shared" si="133"/>
        <v>0.37011270288075648</v>
      </c>
      <c r="AH86" s="11">
        <v>0</v>
      </c>
      <c r="AI86" s="11">
        <v>0</v>
      </c>
      <c r="AJ86" s="13">
        <v>0</v>
      </c>
      <c r="AK86" s="11">
        <v>0</v>
      </c>
      <c r="AL86" s="13">
        <v>0</v>
      </c>
      <c r="AM86" s="11">
        <v>0</v>
      </c>
      <c r="AN86" s="11">
        <v>0</v>
      </c>
      <c r="AO86" s="13">
        <v>0</v>
      </c>
      <c r="AP86" s="11">
        <v>0</v>
      </c>
      <c r="AQ86" s="13">
        <v>0</v>
      </c>
      <c r="AR86" s="11">
        <v>18910216</v>
      </c>
      <c r="AS86" s="11">
        <v>18910216</v>
      </c>
      <c r="AT86" s="13">
        <f t="shared" si="157"/>
        <v>1</v>
      </c>
      <c r="AU86" s="11">
        <v>9643300</v>
      </c>
      <c r="AV86" s="13">
        <f t="shared" si="136"/>
        <v>0.50995186940223214</v>
      </c>
      <c r="AW86" s="11">
        <v>19506233</v>
      </c>
      <c r="AX86" s="11">
        <v>16154160</v>
      </c>
      <c r="AY86" s="44">
        <f t="shared" si="158"/>
        <v>0.82815374962454313</v>
      </c>
      <c r="AZ86" s="11">
        <v>10568000</v>
      </c>
      <c r="BA86" s="13">
        <f t="shared" si="137"/>
        <v>0.54177554425808405</v>
      </c>
      <c r="BB86" s="11">
        <v>24753921</v>
      </c>
      <c r="BC86" s="11">
        <v>18622841</v>
      </c>
      <c r="BD86" s="44">
        <f t="shared" si="159"/>
        <v>0.75231883466057758</v>
      </c>
      <c r="BE86" s="11">
        <v>9462000</v>
      </c>
      <c r="BF86" s="13">
        <f t="shared" si="138"/>
        <v>0.38224247382869164</v>
      </c>
      <c r="BG86" s="11">
        <v>0</v>
      </c>
      <c r="BH86" s="11">
        <v>0</v>
      </c>
      <c r="BI86" s="13">
        <v>0</v>
      </c>
      <c r="BJ86" s="11">
        <v>0</v>
      </c>
      <c r="BK86" s="13">
        <v>0</v>
      </c>
      <c r="BL86" s="11">
        <v>25713029</v>
      </c>
      <c r="BM86" s="11">
        <v>20566047</v>
      </c>
      <c r="BN86" s="44">
        <f t="shared" si="161"/>
        <v>0.79982980612669163</v>
      </c>
      <c r="BO86" s="11">
        <v>15252100</v>
      </c>
      <c r="BP86" s="13">
        <f t="shared" si="140"/>
        <v>0.59316621157312899</v>
      </c>
      <c r="BQ86" s="11">
        <v>0</v>
      </c>
      <c r="BR86" s="11">
        <v>0</v>
      </c>
      <c r="BS86" s="13">
        <v>0</v>
      </c>
      <c r="BT86" s="11">
        <v>0</v>
      </c>
      <c r="BU86" s="13">
        <v>0</v>
      </c>
      <c r="BV86" s="11">
        <v>0</v>
      </c>
      <c r="BW86" s="11">
        <v>0</v>
      </c>
      <c r="BX86" s="13">
        <v>0</v>
      </c>
      <c r="BY86" s="11">
        <v>0</v>
      </c>
      <c r="BZ86" s="13">
        <v>0</v>
      </c>
      <c r="CA86" s="11">
        <v>0</v>
      </c>
      <c r="CB86" s="11">
        <v>0</v>
      </c>
      <c r="CC86" s="13">
        <v>0</v>
      </c>
      <c r="CD86" s="11">
        <v>0</v>
      </c>
      <c r="CE86" s="13">
        <v>0</v>
      </c>
      <c r="CF86" s="11">
        <v>0</v>
      </c>
      <c r="CG86" s="11">
        <v>0</v>
      </c>
      <c r="CH86" s="13">
        <v>0</v>
      </c>
      <c r="CI86" s="11">
        <v>0</v>
      </c>
      <c r="CJ86" s="13">
        <v>0</v>
      </c>
      <c r="CK86" s="11">
        <f t="shared" si="145"/>
        <v>393830220</v>
      </c>
      <c r="CL86" s="15">
        <f t="shared" si="146"/>
        <v>9.9966375909297362E-4</v>
      </c>
      <c r="CM86" s="11">
        <f t="shared" si="147"/>
        <v>289573694.87</v>
      </c>
      <c r="CN86" s="13">
        <f t="shared" si="148"/>
        <v>0.73527545669298822</v>
      </c>
      <c r="CO86" s="11">
        <f t="shared" si="149"/>
        <v>106720676</v>
      </c>
      <c r="CP86" s="13">
        <f t="shared" si="150"/>
        <v>0.27098142951041188</v>
      </c>
    </row>
    <row r="87" spans="2:94" s="5" customFormat="1" x14ac:dyDescent="0.25">
      <c r="B87" s="40" t="s">
        <v>120</v>
      </c>
      <c r="C87" s="41" t="s">
        <v>91</v>
      </c>
      <c r="D87" s="11">
        <v>214834491</v>
      </c>
      <c r="E87" s="11">
        <v>127256322.86</v>
      </c>
      <c r="F87" s="44">
        <f t="shared" si="151"/>
        <v>0.59234586712614967</v>
      </c>
      <c r="G87" s="11">
        <v>20541311</v>
      </c>
      <c r="H87" s="13">
        <f t="shared" si="128"/>
        <v>9.5614586393392487E-2</v>
      </c>
      <c r="I87" s="11">
        <v>31775621</v>
      </c>
      <c r="J87" s="11">
        <v>30899913</v>
      </c>
      <c r="K87" s="44">
        <f t="shared" si="152"/>
        <v>0.97244088479026103</v>
      </c>
      <c r="L87" s="11">
        <v>7044901</v>
      </c>
      <c r="M87" s="13">
        <f t="shared" si="129"/>
        <v>0.22170773625478477</v>
      </c>
      <c r="N87" s="11">
        <v>31902325</v>
      </c>
      <c r="O87" s="11">
        <v>29537280</v>
      </c>
      <c r="P87" s="44">
        <f t="shared" si="153"/>
        <v>0.92586606148611428</v>
      </c>
      <c r="Q87" s="11">
        <v>13347758</v>
      </c>
      <c r="R87" s="13">
        <f t="shared" si="130"/>
        <v>0.41839452140243699</v>
      </c>
      <c r="S87" s="11">
        <v>27972278</v>
      </c>
      <c r="T87" s="11">
        <v>22800114</v>
      </c>
      <c r="U87" s="44">
        <f t="shared" si="154"/>
        <v>0.81509678975734479</v>
      </c>
      <c r="V87" s="11">
        <v>0</v>
      </c>
      <c r="W87" s="13">
        <f t="shared" si="131"/>
        <v>0</v>
      </c>
      <c r="X87" s="11">
        <v>15917725</v>
      </c>
      <c r="Y87" s="11">
        <v>14575644</v>
      </c>
      <c r="Z87" s="44">
        <f t="shared" si="155"/>
        <v>0.91568638106262046</v>
      </c>
      <c r="AA87" s="11">
        <v>13628455</v>
      </c>
      <c r="AB87" s="13">
        <f t="shared" si="132"/>
        <v>0.85618108115324265</v>
      </c>
      <c r="AC87" s="11">
        <v>24597145</v>
      </c>
      <c r="AD87" s="11">
        <v>21736555</v>
      </c>
      <c r="AE87" s="44">
        <f t="shared" si="165"/>
        <v>0.88370235651332707</v>
      </c>
      <c r="AF87" s="11">
        <v>7861466</v>
      </c>
      <c r="AG87" s="13">
        <f t="shared" si="133"/>
        <v>0.31960888143725624</v>
      </c>
      <c r="AH87" s="11">
        <v>0</v>
      </c>
      <c r="AI87" s="11">
        <v>0</v>
      </c>
      <c r="AJ87" s="13">
        <v>0</v>
      </c>
      <c r="AK87" s="11">
        <v>0</v>
      </c>
      <c r="AL87" s="13">
        <v>0</v>
      </c>
      <c r="AM87" s="11">
        <v>0</v>
      </c>
      <c r="AN87" s="11">
        <v>0</v>
      </c>
      <c r="AO87" s="13">
        <v>0</v>
      </c>
      <c r="AP87" s="11">
        <v>0</v>
      </c>
      <c r="AQ87" s="13">
        <v>0</v>
      </c>
      <c r="AR87" s="11">
        <v>21523637</v>
      </c>
      <c r="AS87" s="11">
        <v>21523637</v>
      </c>
      <c r="AT87" s="13">
        <f t="shared" si="157"/>
        <v>1</v>
      </c>
      <c r="AU87" s="11">
        <v>9547613</v>
      </c>
      <c r="AV87" s="13">
        <f t="shared" si="136"/>
        <v>0.44358734539148753</v>
      </c>
      <c r="AW87" s="11">
        <v>22202024</v>
      </c>
      <c r="AX87" s="11">
        <v>18386691</v>
      </c>
      <c r="AY87" s="44">
        <f t="shared" si="158"/>
        <v>0.82815382057059306</v>
      </c>
      <c r="AZ87" s="11">
        <v>10998618</v>
      </c>
      <c r="BA87" s="13">
        <f t="shared" si="137"/>
        <v>0.49538807813197572</v>
      </c>
      <c r="BB87" s="11">
        <v>28174951</v>
      </c>
      <c r="BC87" s="11">
        <v>25687388</v>
      </c>
      <c r="BD87" s="44">
        <f t="shared" si="159"/>
        <v>0.9117101215189336</v>
      </c>
      <c r="BE87" s="11">
        <v>9223013</v>
      </c>
      <c r="BF87" s="13">
        <f t="shared" si="138"/>
        <v>0.32734796947827877</v>
      </c>
      <c r="BG87" s="11">
        <v>0</v>
      </c>
      <c r="BH87" s="11">
        <v>0</v>
      </c>
      <c r="BI87" s="13">
        <v>0</v>
      </c>
      <c r="BJ87" s="11">
        <v>0</v>
      </c>
      <c r="BK87" s="13">
        <v>0</v>
      </c>
      <c r="BL87" s="11">
        <v>29266609</v>
      </c>
      <c r="BM87" s="11">
        <v>23408307</v>
      </c>
      <c r="BN87" s="44">
        <f t="shared" si="161"/>
        <v>0.79982983337768987</v>
      </c>
      <c r="BO87" s="11">
        <v>16191156</v>
      </c>
      <c r="BP87" s="13">
        <f t="shared" si="140"/>
        <v>0.55322965499692844</v>
      </c>
      <c r="BQ87" s="11">
        <v>0</v>
      </c>
      <c r="BR87" s="11">
        <v>0</v>
      </c>
      <c r="BS87" s="13">
        <v>0</v>
      </c>
      <c r="BT87" s="11">
        <v>0</v>
      </c>
      <c r="BU87" s="13">
        <v>0</v>
      </c>
      <c r="BV87" s="11">
        <v>0</v>
      </c>
      <c r="BW87" s="11">
        <v>0</v>
      </c>
      <c r="BX87" s="13">
        <v>0</v>
      </c>
      <c r="BY87" s="11">
        <v>0</v>
      </c>
      <c r="BZ87" s="13">
        <v>0</v>
      </c>
      <c r="CA87" s="11">
        <v>0</v>
      </c>
      <c r="CB87" s="11">
        <v>0</v>
      </c>
      <c r="CC87" s="13">
        <v>0</v>
      </c>
      <c r="CD87" s="11">
        <v>0</v>
      </c>
      <c r="CE87" s="13">
        <v>0</v>
      </c>
      <c r="CF87" s="11">
        <v>0</v>
      </c>
      <c r="CG87" s="11">
        <v>0</v>
      </c>
      <c r="CH87" s="13">
        <v>0</v>
      </c>
      <c r="CI87" s="11">
        <v>0</v>
      </c>
      <c r="CJ87" s="13">
        <v>0</v>
      </c>
      <c r="CK87" s="11">
        <f t="shared" si="145"/>
        <v>448166806</v>
      </c>
      <c r="CL87" s="15">
        <f t="shared" si="146"/>
        <v>1.1375869378095248E-3</v>
      </c>
      <c r="CM87" s="11">
        <f t="shared" si="147"/>
        <v>335811851.86000001</v>
      </c>
      <c r="CN87" s="13">
        <f t="shared" si="148"/>
        <v>0.74930103560592576</v>
      </c>
      <c r="CO87" s="11">
        <f t="shared" si="149"/>
        <v>108384291</v>
      </c>
      <c r="CP87" s="13">
        <f t="shared" si="150"/>
        <v>0.24183917583579359</v>
      </c>
    </row>
    <row r="88" spans="2:94" s="5" customFormat="1" x14ac:dyDescent="0.25">
      <c r="B88" s="40" t="s">
        <v>121</v>
      </c>
      <c r="C88" s="41" t="s">
        <v>93</v>
      </c>
      <c r="D88" s="11">
        <v>100703036</v>
      </c>
      <c r="E88" s="11">
        <v>59790182.710000001</v>
      </c>
      <c r="F88" s="44">
        <f t="shared" si="151"/>
        <v>0.59372770757378157</v>
      </c>
      <c r="G88" s="11">
        <v>9843700</v>
      </c>
      <c r="H88" s="13">
        <f t="shared" si="128"/>
        <v>9.7749783829754647E-2</v>
      </c>
      <c r="I88" s="11">
        <v>14929474</v>
      </c>
      <c r="J88" s="11">
        <v>14518033</v>
      </c>
      <c r="K88" s="44">
        <f t="shared" si="152"/>
        <v>0.97244102504883967</v>
      </c>
      <c r="L88" s="11">
        <v>3428377</v>
      </c>
      <c r="M88" s="13">
        <f t="shared" si="129"/>
        <v>0.22963816407731444</v>
      </c>
      <c r="N88" s="11">
        <v>14989006</v>
      </c>
      <c r="O88" s="11">
        <v>13877812</v>
      </c>
      <c r="P88" s="44">
        <f t="shared" si="153"/>
        <v>0.92586606476773714</v>
      </c>
      <c r="Q88" s="11">
        <v>6467800</v>
      </c>
      <c r="R88" s="13">
        <f t="shared" si="130"/>
        <v>0.43150292954716279</v>
      </c>
      <c r="S88" s="11">
        <v>13142511</v>
      </c>
      <c r="T88" s="11">
        <v>10712418</v>
      </c>
      <c r="U88" s="44">
        <f t="shared" si="154"/>
        <v>0.81509674977635549</v>
      </c>
      <c r="V88" s="11">
        <v>0</v>
      </c>
      <c r="W88" s="13">
        <f t="shared" si="131"/>
        <v>0</v>
      </c>
      <c r="X88" s="11">
        <v>7478793</v>
      </c>
      <c r="Y88" s="11">
        <v>6443802</v>
      </c>
      <c r="Z88" s="44">
        <f t="shared" si="155"/>
        <v>0.86160988811964712</v>
      </c>
      <c r="AA88" s="11">
        <v>6184100</v>
      </c>
      <c r="AB88" s="13">
        <f t="shared" si="132"/>
        <v>0.82688476603109617</v>
      </c>
      <c r="AC88" s="11">
        <v>11556738</v>
      </c>
      <c r="AD88" s="11">
        <v>9633803</v>
      </c>
      <c r="AE88" s="44">
        <f t="shared" si="165"/>
        <v>0.83360918972118259</v>
      </c>
      <c r="AF88" s="11">
        <v>3791771</v>
      </c>
      <c r="AG88" s="13">
        <f t="shared" si="133"/>
        <v>0.32810045533609916</v>
      </c>
      <c r="AH88" s="11">
        <v>0</v>
      </c>
      <c r="AI88" s="11">
        <v>0</v>
      </c>
      <c r="AJ88" s="13">
        <v>0</v>
      </c>
      <c r="AK88" s="11">
        <v>0</v>
      </c>
      <c r="AL88" s="13">
        <v>0</v>
      </c>
      <c r="AM88" s="11">
        <v>0</v>
      </c>
      <c r="AN88" s="11">
        <v>0</v>
      </c>
      <c r="AO88" s="13">
        <v>0</v>
      </c>
      <c r="AP88" s="11">
        <v>0</v>
      </c>
      <c r="AQ88" s="13">
        <v>0</v>
      </c>
      <c r="AR88" s="11">
        <v>10112678</v>
      </c>
      <c r="AS88" s="11">
        <v>10112678</v>
      </c>
      <c r="AT88" s="13">
        <f t="shared" si="157"/>
        <v>1</v>
      </c>
      <c r="AU88" s="11">
        <v>4574700</v>
      </c>
      <c r="AV88" s="13">
        <f t="shared" si="136"/>
        <v>0.45237275427933132</v>
      </c>
      <c r="AW88" s="11">
        <v>10431412</v>
      </c>
      <c r="AX88" s="11">
        <v>8638813</v>
      </c>
      <c r="AY88" s="44">
        <f t="shared" si="158"/>
        <v>0.82815375329821117</v>
      </c>
      <c r="AZ88" s="11">
        <v>5173100</v>
      </c>
      <c r="BA88" s="13">
        <f t="shared" si="137"/>
        <v>0.49591560567255899</v>
      </c>
      <c r="BB88" s="11">
        <v>13237735</v>
      </c>
      <c r="BC88" s="11">
        <v>8763686</v>
      </c>
      <c r="BD88" s="44">
        <f t="shared" si="159"/>
        <v>0.66202307267821869</v>
      </c>
      <c r="BE88" s="11">
        <v>4452100</v>
      </c>
      <c r="BF88" s="13">
        <f t="shared" si="138"/>
        <v>0.33631886421657481</v>
      </c>
      <c r="BG88" s="11">
        <v>0</v>
      </c>
      <c r="BH88" s="11">
        <v>0</v>
      </c>
      <c r="BI88" s="13">
        <v>0</v>
      </c>
      <c r="BJ88" s="11">
        <v>0</v>
      </c>
      <c r="BK88" s="13">
        <v>0</v>
      </c>
      <c r="BL88" s="11">
        <v>13750640</v>
      </c>
      <c r="BM88" s="11">
        <v>10998171</v>
      </c>
      <c r="BN88" s="44">
        <f t="shared" si="161"/>
        <v>0.79982975337875184</v>
      </c>
      <c r="BO88" s="11">
        <v>7562200</v>
      </c>
      <c r="BP88" s="13">
        <f t="shared" si="140"/>
        <v>0.54995258402517988</v>
      </c>
      <c r="BQ88" s="11">
        <v>0</v>
      </c>
      <c r="BR88" s="11">
        <v>0</v>
      </c>
      <c r="BS88" s="13">
        <v>0</v>
      </c>
      <c r="BT88" s="11">
        <v>0</v>
      </c>
      <c r="BU88" s="13">
        <v>0</v>
      </c>
      <c r="BV88" s="11">
        <v>0</v>
      </c>
      <c r="BW88" s="11">
        <v>0</v>
      </c>
      <c r="BX88" s="13">
        <v>0</v>
      </c>
      <c r="BY88" s="11">
        <v>0</v>
      </c>
      <c r="BZ88" s="13">
        <v>0</v>
      </c>
      <c r="CA88" s="11">
        <v>0</v>
      </c>
      <c r="CB88" s="11">
        <v>0</v>
      </c>
      <c r="CC88" s="13">
        <v>0</v>
      </c>
      <c r="CD88" s="11">
        <v>0</v>
      </c>
      <c r="CE88" s="13">
        <v>0</v>
      </c>
      <c r="CF88" s="11">
        <v>0</v>
      </c>
      <c r="CG88" s="11">
        <v>0</v>
      </c>
      <c r="CH88" s="13">
        <v>0</v>
      </c>
      <c r="CI88" s="11">
        <v>0</v>
      </c>
      <c r="CJ88" s="13">
        <v>0</v>
      </c>
      <c r="CK88" s="11">
        <f t="shared" si="145"/>
        <v>210332023</v>
      </c>
      <c r="CL88" s="15">
        <f t="shared" si="146"/>
        <v>5.3388818351676965E-4</v>
      </c>
      <c r="CM88" s="11">
        <f t="shared" si="147"/>
        <v>153489398.71000001</v>
      </c>
      <c r="CN88" s="13">
        <f t="shared" si="148"/>
        <v>0.72974812166381342</v>
      </c>
      <c r="CO88" s="11">
        <f t="shared" si="149"/>
        <v>51477848</v>
      </c>
      <c r="CP88" s="13">
        <f t="shared" si="150"/>
        <v>0.24474565149787011</v>
      </c>
    </row>
    <row r="89" spans="2:94" s="5" customFormat="1" x14ac:dyDescent="0.25">
      <c r="B89" s="40" t="s">
        <v>122</v>
      </c>
      <c r="C89" s="41" t="s">
        <v>95</v>
      </c>
      <c r="D89" s="11">
        <v>11564435</v>
      </c>
      <c r="E89" s="11">
        <v>6866125.7800000003</v>
      </c>
      <c r="F89" s="44">
        <f t="shared" si="151"/>
        <v>0.59372773334797591</v>
      </c>
      <c r="G89" s="11">
        <v>1313800</v>
      </c>
      <c r="H89" s="13">
        <f t="shared" si="128"/>
        <v>0.11360693367207304</v>
      </c>
      <c r="I89" s="11">
        <v>1715435</v>
      </c>
      <c r="J89" s="11">
        <v>1667207</v>
      </c>
      <c r="K89" s="44">
        <f t="shared" si="152"/>
        <v>0.9718858481959386</v>
      </c>
      <c r="L89" s="11">
        <v>450983</v>
      </c>
      <c r="M89" s="13">
        <f t="shared" si="129"/>
        <v>0.26289716602494412</v>
      </c>
      <c r="N89" s="11">
        <v>1721292</v>
      </c>
      <c r="O89" s="11">
        <v>1593685</v>
      </c>
      <c r="P89" s="44">
        <f t="shared" si="153"/>
        <v>0.92586557074569564</v>
      </c>
      <c r="Q89" s="11">
        <v>849000</v>
      </c>
      <c r="R89" s="13">
        <f t="shared" si="130"/>
        <v>0.49323415202069143</v>
      </c>
      <c r="S89" s="11">
        <v>1509247</v>
      </c>
      <c r="T89" s="11">
        <v>1230182</v>
      </c>
      <c r="U89" s="44">
        <f t="shared" si="154"/>
        <v>0.81509653489455336</v>
      </c>
      <c r="V89" s="11">
        <v>0</v>
      </c>
      <c r="W89" s="13">
        <f t="shared" si="131"/>
        <v>0</v>
      </c>
      <c r="X89" s="11">
        <v>857862</v>
      </c>
      <c r="Y89" s="11">
        <v>746704</v>
      </c>
      <c r="Z89" s="44">
        <f t="shared" si="155"/>
        <v>0.87042438061133376</v>
      </c>
      <c r="AA89" s="11">
        <v>727700</v>
      </c>
      <c r="AB89" s="13">
        <f t="shared" si="132"/>
        <v>0.84827163343288314</v>
      </c>
      <c r="AC89" s="11">
        <v>1327143</v>
      </c>
      <c r="AD89" s="11">
        <v>1097249</v>
      </c>
      <c r="AE89" s="44">
        <f t="shared" si="165"/>
        <v>0.82677526084227548</v>
      </c>
      <c r="AF89" s="11">
        <v>492846</v>
      </c>
      <c r="AG89" s="13">
        <f t="shared" si="133"/>
        <v>0.37135862525741387</v>
      </c>
      <c r="AH89" s="11">
        <v>0</v>
      </c>
      <c r="AI89" s="11">
        <v>0</v>
      </c>
      <c r="AJ89" s="13">
        <v>0</v>
      </c>
      <c r="AK89" s="11">
        <v>0</v>
      </c>
      <c r="AL89" s="13">
        <v>0</v>
      </c>
      <c r="AM89" s="11">
        <v>0</v>
      </c>
      <c r="AN89" s="11">
        <v>0</v>
      </c>
      <c r="AO89" s="13">
        <v>0</v>
      </c>
      <c r="AP89" s="11">
        <v>0</v>
      </c>
      <c r="AQ89" s="13">
        <v>0</v>
      </c>
      <c r="AR89" s="11">
        <v>1161310</v>
      </c>
      <c r="AS89" s="11">
        <v>1161310</v>
      </c>
      <c r="AT89" s="13">
        <f t="shared" si="157"/>
        <v>1</v>
      </c>
      <c r="AU89" s="11">
        <v>594000</v>
      </c>
      <c r="AV89" s="13">
        <f t="shared" si="136"/>
        <v>0.51149133306352312</v>
      </c>
      <c r="AW89" s="11">
        <v>1197913</v>
      </c>
      <c r="AX89" s="11">
        <v>992056</v>
      </c>
      <c r="AY89" s="44">
        <f t="shared" si="158"/>
        <v>0.82815363052241686</v>
      </c>
      <c r="AZ89" s="11">
        <v>652600</v>
      </c>
      <c r="BA89" s="13">
        <f t="shared" si="137"/>
        <v>0.5447807979377467</v>
      </c>
      <c r="BB89" s="11">
        <v>1520182</v>
      </c>
      <c r="BC89" s="11">
        <v>1143662</v>
      </c>
      <c r="BD89" s="44">
        <f t="shared" si="159"/>
        <v>0.7523191302094091</v>
      </c>
      <c r="BE89" s="11">
        <v>582200</v>
      </c>
      <c r="BF89" s="13">
        <f t="shared" si="138"/>
        <v>0.38298045891873472</v>
      </c>
      <c r="BG89" s="11">
        <v>0</v>
      </c>
      <c r="BH89" s="11">
        <v>0</v>
      </c>
      <c r="BI89" s="13">
        <v>0</v>
      </c>
      <c r="BJ89" s="11">
        <v>0</v>
      </c>
      <c r="BK89" s="13">
        <v>0</v>
      </c>
      <c r="BL89" s="11">
        <v>1579083</v>
      </c>
      <c r="BM89" s="11">
        <v>1262998</v>
      </c>
      <c r="BN89" s="44">
        <f t="shared" si="161"/>
        <v>0.79983002793393376</v>
      </c>
      <c r="BO89" s="11">
        <v>941000</v>
      </c>
      <c r="BP89" s="13">
        <f t="shared" si="140"/>
        <v>0.59591547752714713</v>
      </c>
      <c r="BQ89" s="11">
        <v>0</v>
      </c>
      <c r="BR89" s="11">
        <v>0</v>
      </c>
      <c r="BS89" s="13">
        <v>0</v>
      </c>
      <c r="BT89" s="11">
        <v>0</v>
      </c>
      <c r="BU89" s="13">
        <v>0</v>
      </c>
      <c r="BV89" s="11">
        <v>0</v>
      </c>
      <c r="BW89" s="11">
        <v>0</v>
      </c>
      <c r="BX89" s="13">
        <v>0</v>
      </c>
      <c r="BY89" s="11">
        <v>0</v>
      </c>
      <c r="BZ89" s="13">
        <v>0</v>
      </c>
      <c r="CA89" s="11">
        <v>0</v>
      </c>
      <c r="CB89" s="11">
        <v>0</v>
      </c>
      <c r="CC89" s="13">
        <v>0</v>
      </c>
      <c r="CD89" s="11">
        <v>0</v>
      </c>
      <c r="CE89" s="13">
        <v>0</v>
      </c>
      <c r="CF89" s="11">
        <v>0</v>
      </c>
      <c r="CG89" s="11">
        <v>0</v>
      </c>
      <c r="CH89" s="13">
        <v>0</v>
      </c>
      <c r="CI89" s="11">
        <v>0</v>
      </c>
      <c r="CJ89" s="13">
        <v>0</v>
      </c>
      <c r="CK89" s="11">
        <f t="shared" si="145"/>
        <v>24153902</v>
      </c>
      <c r="CL89" s="15">
        <f t="shared" si="146"/>
        <v>6.1310126150510469E-5</v>
      </c>
      <c r="CM89" s="11">
        <f t="shared" si="147"/>
        <v>17761178.780000001</v>
      </c>
      <c r="CN89" s="13">
        <f t="shared" si="148"/>
        <v>0.73533372703093691</v>
      </c>
      <c r="CO89" s="11">
        <f t="shared" si="149"/>
        <v>6604129</v>
      </c>
      <c r="CP89" s="13">
        <f t="shared" si="150"/>
        <v>0.27341872133123668</v>
      </c>
    </row>
    <row r="90" spans="2:94" s="5" customFormat="1" x14ac:dyDescent="0.25">
      <c r="B90" s="40" t="s">
        <v>123</v>
      </c>
      <c r="C90" s="41" t="s">
        <v>97</v>
      </c>
      <c r="D90" s="11">
        <v>71642279</v>
      </c>
      <c r="E90" s="11">
        <v>42536004.409999996</v>
      </c>
      <c r="F90" s="44">
        <f t="shared" si="151"/>
        <v>0.59372768431892009</v>
      </c>
      <c r="G90" s="11">
        <v>7383800</v>
      </c>
      <c r="H90" s="13">
        <f t="shared" si="128"/>
        <v>0.10306483968774918</v>
      </c>
      <c r="I90" s="11">
        <v>10621146</v>
      </c>
      <c r="J90" s="11">
        <v>10328436</v>
      </c>
      <c r="K90" s="44">
        <f t="shared" si="152"/>
        <v>0.97244082700680323</v>
      </c>
      <c r="L90" s="11">
        <v>2572171</v>
      </c>
      <c r="M90" s="13">
        <f t="shared" si="129"/>
        <v>0.24217452617636553</v>
      </c>
      <c r="N90" s="11">
        <v>10663497</v>
      </c>
      <c r="O90" s="11">
        <v>9872960</v>
      </c>
      <c r="P90" s="44">
        <f t="shared" si="153"/>
        <v>0.92586512660902887</v>
      </c>
      <c r="Q90" s="11">
        <v>4852200</v>
      </c>
      <c r="R90" s="13">
        <f t="shared" si="130"/>
        <v>0.45502896470079185</v>
      </c>
      <c r="S90" s="11">
        <v>9349862</v>
      </c>
      <c r="T90" s="11">
        <v>7621042</v>
      </c>
      <c r="U90" s="44">
        <f t="shared" si="154"/>
        <v>0.81509673618712231</v>
      </c>
      <c r="V90" s="11">
        <v>0</v>
      </c>
      <c r="W90" s="13">
        <f t="shared" si="131"/>
        <v>0</v>
      </c>
      <c r="X90" s="11">
        <v>5320572</v>
      </c>
      <c r="Y90" s="11">
        <v>4831429</v>
      </c>
      <c r="Z90" s="44">
        <f t="shared" si="155"/>
        <v>0.90806571173174611</v>
      </c>
      <c r="AA90" s="11">
        <v>4639100</v>
      </c>
      <c r="AB90" s="13">
        <f t="shared" si="132"/>
        <v>0.87191753067151423</v>
      </c>
      <c r="AC90" s="11">
        <v>8221707</v>
      </c>
      <c r="AD90" s="11">
        <v>6831358</v>
      </c>
      <c r="AE90" s="44">
        <f t="shared" si="165"/>
        <v>0.83089290338368904</v>
      </c>
      <c r="AF90" s="11">
        <v>2843929</v>
      </c>
      <c r="AG90" s="13">
        <f t="shared" si="133"/>
        <v>0.34590493190769267</v>
      </c>
      <c r="AH90" s="11">
        <v>0</v>
      </c>
      <c r="AI90" s="11">
        <v>0</v>
      </c>
      <c r="AJ90" s="13">
        <v>0</v>
      </c>
      <c r="AK90" s="11">
        <v>0</v>
      </c>
      <c r="AL90" s="13">
        <v>0</v>
      </c>
      <c r="AM90" s="11">
        <v>0</v>
      </c>
      <c r="AN90" s="11">
        <v>0</v>
      </c>
      <c r="AO90" s="13">
        <v>0</v>
      </c>
      <c r="AP90" s="11">
        <v>0</v>
      </c>
      <c r="AQ90" s="13">
        <v>0</v>
      </c>
      <c r="AR90" s="11">
        <v>7194373</v>
      </c>
      <c r="AS90" s="11">
        <v>7194373</v>
      </c>
      <c r="AT90" s="13">
        <f t="shared" si="157"/>
        <v>1</v>
      </c>
      <c r="AU90" s="11">
        <v>3432100</v>
      </c>
      <c r="AV90" s="13">
        <f t="shared" si="136"/>
        <v>0.47705338602821956</v>
      </c>
      <c r="AW90" s="11">
        <v>7421127</v>
      </c>
      <c r="AX90" s="11">
        <v>6145835</v>
      </c>
      <c r="AY90" s="44">
        <f t="shared" si="158"/>
        <v>0.82815386396163282</v>
      </c>
      <c r="AZ90" s="11">
        <v>3880000</v>
      </c>
      <c r="BA90" s="13">
        <f t="shared" si="137"/>
        <v>0.52283163999214677</v>
      </c>
      <c r="BB90" s="11">
        <v>9417605</v>
      </c>
      <c r="BC90" s="11">
        <v>6572768</v>
      </c>
      <c r="BD90" s="44">
        <f t="shared" si="159"/>
        <v>0.69792351664781016</v>
      </c>
      <c r="BE90" s="11">
        <v>3338900</v>
      </c>
      <c r="BF90" s="13">
        <f t="shared" si="138"/>
        <v>0.35453812301535265</v>
      </c>
      <c r="BG90" s="11">
        <v>0</v>
      </c>
      <c r="BH90" s="11">
        <v>0</v>
      </c>
      <c r="BI90" s="13">
        <v>0</v>
      </c>
      <c r="BJ90" s="11">
        <v>0</v>
      </c>
      <c r="BK90" s="13">
        <v>0</v>
      </c>
      <c r="BL90" s="11">
        <v>9782497</v>
      </c>
      <c r="BM90" s="11">
        <v>7824333</v>
      </c>
      <c r="BN90" s="44">
        <f t="shared" si="161"/>
        <v>0.79982983894602777</v>
      </c>
      <c r="BO90" s="11">
        <v>5672400</v>
      </c>
      <c r="BP90" s="13">
        <f t="shared" si="140"/>
        <v>0.57985195395408762</v>
      </c>
      <c r="BQ90" s="11">
        <v>0</v>
      </c>
      <c r="BR90" s="11">
        <v>0</v>
      </c>
      <c r="BS90" s="13">
        <v>0</v>
      </c>
      <c r="BT90" s="11">
        <v>0</v>
      </c>
      <c r="BU90" s="13">
        <v>0</v>
      </c>
      <c r="BV90" s="11">
        <v>0</v>
      </c>
      <c r="BW90" s="11">
        <v>0</v>
      </c>
      <c r="BX90" s="13">
        <v>0</v>
      </c>
      <c r="BY90" s="11">
        <v>0</v>
      </c>
      <c r="BZ90" s="13">
        <v>0</v>
      </c>
      <c r="CA90" s="11">
        <v>0</v>
      </c>
      <c r="CB90" s="11">
        <v>0</v>
      </c>
      <c r="CC90" s="13">
        <v>0</v>
      </c>
      <c r="CD90" s="11">
        <v>0</v>
      </c>
      <c r="CE90" s="13">
        <v>0</v>
      </c>
      <c r="CF90" s="11">
        <v>0</v>
      </c>
      <c r="CG90" s="11">
        <v>0</v>
      </c>
      <c r="CH90" s="13">
        <v>0</v>
      </c>
      <c r="CI90" s="11">
        <v>0</v>
      </c>
      <c r="CJ90" s="13">
        <v>0</v>
      </c>
      <c r="CK90" s="11">
        <f t="shared" ref="CK90:CK121" si="168">D90+I90+N90+S90+X90+AC90+AH90+AM90+AR90+AW90+BB90+BG90+BL90+BQ90+BV90+CA90+CF90</f>
        <v>149634665</v>
      </c>
      <c r="CL90" s="15">
        <f t="shared" si="146"/>
        <v>3.7981938436445486E-4</v>
      </c>
      <c r="CM90" s="11">
        <f t="shared" ref="CM90:CM121" si="169">E90+J90+O90+T90+Y90+AD90+AI90+AN90+AS90+AX90+BC90+BH90+BM90+BR90+BW90+CB90+CG90</f>
        <v>109758538.41</v>
      </c>
      <c r="CN90" s="13">
        <f t="shared" si="148"/>
        <v>0.73351010215447066</v>
      </c>
      <c r="CO90" s="11">
        <f t="shared" ref="CO90:CO121" si="170">G90+L90+Q90+V90+AA90+AF90+AK90+AP90+AU90+AZ90+BE90+BJ90+BO90+BT90+BY90+CD90+CI90</f>
        <v>38614600</v>
      </c>
      <c r="CP90" s="13">
        <f t="shared" si="150"/>
        <v>0.25805918702060116</v>
      </c>
    </row>
    <row r="91" spans="2:94" s="5" customFormat="1" x14ac:dyDescent="0.25">
      <c r="B91" s="40" t="s">
        <v>124</v>
      </c>
      <c r="C91" s="41" t="s">
        <v>99</v>
      </c>
      <c r="D91" s="11">
        <v>48265130</v>
      </c>
      <c r="E91" s="11">
        <v>28656342.559999999</v>
      </c>
      <c r="F91" s="44">
        <f t="shared" si="151"/>
        <v>0.59372765721339604</v>
      </c>
      <c r="G91" s="11">
        <v>4924100</v>
      </c>
      <c r="H91" s="13">
        <f t="shared" si="128"/>
        <v>0.10202189448158536</v>
      </c>
      <c r="I91" s="11">
        <v>7155426</v>
      </c>
      <c r="J91" s="11">
        <v>6958227</v>
      </c>
      <c r="K91" s="44">
        <f t="shared" si="152"/>
        <v>0.97244063456179963</v>
      </c>
      <c r="L91" s="11">
        <v>1715383</v>
      </c>
      <c r="M91" s="13">
        <f t="shared" si="129"/>
        <v>0.23973177837350285</v>
      </c>
      <c r="N91" s="11">
        <v>7183957</v>
      </c>
      <c r="O91" s="11">
        <v>6651382</v>
      </c>
      <c r="P91" s="44">
        <f t="shared" si="153"/>
        <v>0.9258660651782854</v>
      </c>
      <c r="Q91" s="11">
        <v>3236100</v>
      </c>
      <c r="R91" s="13">
        <f t="shared" si="130"/>
        <v>0.45046205037140397</v>
      </c>
      <c r="S91" s="11">
        <v>6298966</v>
      </c>
      <c r="T91" s="11">
        <v>5134267</v>
      </c>
      <c r="U91" s="44">
        <f t="shared" si="154"/>
        <v>0.81509679525179213</v>
      </c>
      <c r="V91" s="11">
        <v>0</v>
      </c>
      <c r="W91" s="13">
        <f t="shared" si="131"/>
        <v>0</v>
      </c>
      <c r="X91" s="11">
        <v>3584449</v>
      </c>
      <c r="Y91" s="11">
        <v>3221137</v>
      </c>
      <c r="Z91" s="44">
        <f t="shared" si="155"/>
        <v>0.89864216229607397</v>
      </c>
      <c r="AA91" s="11">
        <v>3094200</v>
      </c>
      <c r="AB91" s="13">
        <f t="shared" si="132"/>
        <v>0.8632289091015104</v>
      </c>
      <c r="AC91" s="11">
        <v>5538933</v>
      </c>
      <c r="AD91" s="11">
        <v>4605313</v>
      </c>
      <c r="AE91" s="44">
        <f t="shared" si="165"/>
        <v>0.83144407054571701</v>
      </c>
      <c r="AF91" s="11">
        <v>1896791</v>
      </c>
      <c r="AG91" s="13">
        <f t="shared" si="133"/>
        <v>0.3424470019767345</v>
      </c>
      <c r="AH91" s="11">
        <v>0</v>
      </c>
      <c r="AI91" s="11">
        <v>0</v>
      </c>
      <c r="AJ91" s="13">
        <v>0</v>
      </c>
      <c r="AK91" s="11">
        <v>0</v>
      </c>
      <c r="AL91" s="13">
        <v>0</v>
      </c>
      <c r="AM91" s="11">
        <v>0</v>
      </c>
      <c r="AN91" s="11">
        <v>0</v>
      </c>
      <c r="AO91" s="13">
        <v>0</v>
      </c>
      <c r="AP91" s="11">
        <v>0</v>
      </c>
      <c r="AQ91" s="13">
        <v>0</v>
      </c>
      <c r="AR91" s="11">
        <v>4846822</v>
      </c>
      <c r="AS91" s="11">
        <v>4846822</v>
      </c>
      <c r="AT91" s="13">
        <f t="shared" si="157"/>
        <v>1</v>
      </c>
      <c r="AU91" s="11">
        <v>2288200</v>
      </c>
      <c r="AV91" s="13">
        <f t="shared" si="136"/>
        <v>0.47210316368127403</v>
      </c>
      <c r="AW91" s="11">
        <v>4999585</v>
      </c>
      <c r="AX91" s="11">
        <v>4140426</v>
      </c>
      <c r="AY91" s="44">
        <f t="shared" si="158"/>
        <v>0.82815393677675242</v>
      </c>
      <c r="AZ91" s="11">
        <v>2587900</v>
      </c>
      <c r="BA91" s="13">
        <f t="shared" si="137"/>
        <v>0.51762296270590458</v>
      </c>
      <c r="BB91" s="11">
        <v>6344605</v>
      </c>
      <c r="BC91" s="11">
        <v>4381844</v>
      </c>
      <c r="BD91" s="44">
        <f t="shared" si="159"/>
        <v>0.69064094612666982</v>
      </c>
      <c r="BE91" s="11">
        <v>2226800</v>
      </c>
      <c r="BF91" s="13">
        <f t="shared" si="138"/>
        <v>0.35097535622785025</v>
      </c>
      <c r="BG91" s="11">
        <v>0</v>
      </c>
      <c r="BH91" s="11">
        <v>0</v>
      </c>
      <c r="BI91" s="13">
        <v>0</v>
      </c>
      <c r="BJ91" s="11">
        <v>0</v>
      </c>
      <c r="BK91" s="13">
        <v>0</v>
      </c>
      <c r="BL91" s="11">
        <v>6590431</v>
      </c>
      <c r="BM91" s="11">
        <v>5271223</v>
      </c>
      <c r="BN91" s="44">
        <f t="shared" si="161"/>
        <v>0.79982978351491729</v>
      </c>
      <c r="BO91" s="11">
        <v>3782700</v>
      </c>
      <c r="BP91" s="13">
        <f t="shared" si="140"/>
        <v>0.57396853104144474</v>
      </c>
      <c r="BQ91" s="11">
        <v>0</v>
      </c>
      <c r="BR91" s="11">
        <v>0</v>
      </c>
      <c r="BS91" s="13">
        <v>0</v>
      </c>
      <c r="BT91" s="11">
        <v>0</v>
      </c>
      <c r="BU91" s="13">
        <v>0</v>
      </c>
      <c r="BV91" s="11">
        <v>0</v>
      </c>
      <c r="BW91" s="11">
        <v>0</v>
      </c>
      <c r="BX91" s="13">
        <v>0</v>
      </c>
      <c r="BY91" s="11">
        <v>0</v>
      </c>
      <c r="BZ91" s="13">
        <v>0</v>
      </c>
      <c r="CA91" s="11">
        <v>0</v>
      </c>
      <c r="CB91" s="11">
        <v>0</v>
      </c>
      <c r="CC91" s="13">
        <v>0</v>
      </c>
      <c r="CD91" s="11">
        <v>0</v>
      </c>
      <c r="CE91" s="13">
        <v>0</v>
      </c>
      <c r="CF91" s="11">
        <v>0</v>
      </c>
      <c r="CG91" s="11">
        <v>0</v>
      </c>
      <c r="CH91" s="13">
        <v>0</v>
      </c>
      <c r="CI91" s="11">
        <v>0</v>
      </c>
      <c r="CJ91" s="13">
        <v>0</v>
      </c>
      <c r="CK91" s="11">
        <f t="shared" si="168"/>
        <v>100808304</v>
      </c>
      <c r="CL91" s="15">
        <f t="shared" si="146"/>
        <v>2.5588287288981341E-4</v>
      </c>
      <c r="CM91" s="11">
        <f t="shared" si="169"/>
        <v>73866983.560000002</v>
      </c>
      <c r="CN91" s="13">
        <f t="shared" si="148"/>
        <v>0.73274701219058302</v>
      </c>
      <c r="CO91" s="11">
        <f t="shared" si="170"/>
        <v>25752174</v>
      </c>
      <c r="CP91" s="13">
        <f t="shared" si="150"/>
        <v>0.25545687188626842</v>
      </c>
    </row>
    <row r="92" spans="2:94" s="5" customFormat="1" x14ac:dyDescent="0.25">
      <c r="B92" s="40" t="s">
        <v>125</v>
      </c>
      <c r="C92" s="41" t="s">
        <v>101</v>
      </c>
      <c r="D92" s="11">
        <v>144188124</v>
      </c>
      <c r="E92" s="11">
        <v>85146051</v>
      </c>
      <c r="F92" s="44">
        <f t="shared" si="151"/>
        <v>0.59052055493835265</v>
      </c>
      <c r="G92" s="11">
        <v>496423</v>
      </c>
      <c r="H92" s="13">
        <f t="shared" si="128"/>
        <v>3.4428841032705299E-3</v>
      </c>
      <c r="I92" s="11">
        <v>21245586</v>
      </c>
      <c r="J92" s="11">
        <v>20592480</v>
      </c>
      <c r="K92" s="44">
        <f t="shared" si="152"/>
        <v>0.9692592145963872</v>
      </c>
      <c r="L92" s="11">
        <v>0</v>
      </c>
      <c r="M92" s="13">
        <f t="shared" si="129"/>
        <v>0</v>
      </c>
      <c r="N92" s="11">
        <v>21345555</v>
      </c>
      <c r="O92" s="11">
        <v>19763124</v>
      </c>
      <c r="P92" s="44">
        <f t="shared" si="153"/>
        <v>0.92586601753854603</v>
      </c>
      <c r="Q92" s="11">
        <v>0</v>
      </c>
      <c r="R92" s="13">
        <f t="shared" si="130"/>
        <v>0</v>
      </c>
      <c r="S92" s="11">
        <v>18715997</v>
      </c>
      <c r="T92" s="11">
        <v>15255349</v>
      </c>
      <c r="U92" s="44">
        <f t="shared" si="154"/>
        <v>0.81509678592062185</v>
      </c>
      <c r="V92" s="11">
        <v>0</v>
      </c>
      <c r="W92" s="13">
        <f t="shared" si="131"/>
        <v>0</v>
      </c>
      <c r="X92" s="11">
        <v>10660485</v>
      </c>
      <c r="Y92" s="11">
        <v>7311979</v>
      </c>
      <c r="Z92" s="44">
        <f t="shared" si="155"/>
        <v>0.68589552914337382</v>
      </c>
      <c r="AA92" s="11">
        <v>5400890</v>
      </c>
      <c r="AB92" s="13">
        <f t="shared" si="132"/>
        <v>0.50662704370392153</v>
      </c>
      <c r="AC92" s="11">
        <v>16462839</v>
      </c>
      <c r="AD92" s="11">
        <v>14543730</v>
      </c>
      <c r="AE92" s="44">
        <f t="shared" si="165"/>
        <v>0.88342782189633273</v>
      </c>
      <c r="AF92" s="11">
        <v>210059</v>
      </c>
      <c r="AG92" s="13">
        <f t="shared" si="133"/>
        <v>1.27595853910738E-2</v>
      </c>
      <c r="AH92" s="11">
        <v>0</v>
      </c>
      <c r="AI92" s="11">
        <v>0</v>
      </c>
      <c r="AJ92" s="13">
        <v>0</v>
      </c>
      <c r="AK92" s="11">
        <v>0</v>
      </c>
      <c r="AL92" s="13">
        <v>0</v>
      </c>
      <c r="AM92" s="11">
        <v>0</v>
      </c>
      <c r="AN92" s="11">
        <v>0</v>
      </c>
      <c r="AO92" s="13">
        <v>0</v>
      </c>
      <c r="AP92" s="11">
        <v>0</v>
      </c>
      <c r="AQ92" s="13">
        <v>0</v>
      </c>
      <c r="AR92" s="11">
        <v>14401270</v>
      </c>
      <c r="AS92" s="11">
        <v>14401270</v>
      </c>
      <c r="AT92" s="13">
        <f t="shared" si="157"/>
        <v>1</v>
      </c>
      <c r="AU92" s="11">
        <v>241157</v>
      </c>
      <c r="AV92" s="13">
        <f t="shared" si="136"/>
        <v>1.6745537025553998E-2</v>
      </c>
      <c r="AW92" s="11">
        <v>14855173</v>
      </c>
      <c r="AX92" s="11">
        <v>12302367</v>
      </c>
      <c r="AY92" s="44">
        <f t="shared" si="158"/>
        <v>0.82815373472930942</v>
      </c>
      <c r="AZ92" s="11">
        <v>0</v>
      </c>
      <c r="BA92" s="13">
        <f t="shared" si="137"/>
        <v>0</v>
      </c>
      <c r="BB92" s="11">
        <v>18851604</v>
      </c>
      <c r="BC92" s="11">
        <v>10851220</v>
      </c>
      <c r="BD92" s="44">
        <f t="shared" si="159"/>
        <v>0.57561255795528066</v>
      </c>
      <c r="BE92" s="11">
        <v>92914</v>
      </c>
      <c r="BF92" s="13">
        <f t="shared" si="138"/>
        <v>4.9287052709148784E-3</v>
      </c>
      <c r="BG92" s="11">
        <v>0</v>
      </c>
      <c r="BH92" s="11">
        <v>0</v>
      </c>
      <c r="BI92" s="13">
        <v>0</v>
      </c>
      <c r="BJ92" s="11">
        <v>0</v>
      </c>
      <c r="BK92" s="13">
        <v>0</v>
      </c>
      <c r="BL92" s="11">
        <v>19582022</v>
      </c>
      <c r="BM92" s="11">
        <v>15662285</v>
      </c>
      <c r="BN92" s="13">
        <f t="shared" si="161"/>
        <v>0.79982981328485891</v>
      </c>
      <c r="BO92" s="11">
        <v>3185262</v>
      </c>
      <c r="BP92" s="13">
        <f t="shared" si="140"/>
        <v>0.16266256875822119</v>
      </c>
      <c r="BQ92" s="11">
        <v>0</v>
      </c>
      <c r="BR92" s="11">
        <v>0</v>
      </c>
      <c r="BS92" s="13">
        <v>0</v>
      </c>
      <c r="BT92" s="11">
        <v>0</v>
      </c>
      <c r="BU92" s="13">
        <v>0</v>
      </c>
      <c r="BV92" s="11">
        <v>0</v>
      </c>
      <c r="BW92" s="11">
        <v>0</v>
      </c>
      <c r="BX92" s="13">
        <v>0</v>
      </c>
      <c r="BY92" s="11">
        <v>0</v>
      </c>
      <c r="BZ92" s="13">
        <v>0</v>
      </c>
      <c r="CA92" s="11">
        <v>0</v>
      </c>
      <c r="CB92" s="11">
        <v>0</v>
      </c>
      <c r="CC92" s="13">
        <v>0</v>
      </c>
      <c r="CD92" s="11">
        <v>0</v>
      </c>
      <c r="CE92" s="13">
        <v>0</v>
      </c>
      <c r="CF92" s="11">
        <v>0</v>
      </c>
      <c r="CG92" s="11">
        <v>0</v>
      </c>
      <c r="CH92" s="13">
        <v>0</v>
      </c>
      <c r="CI92" s="11">
        <v>0</v>
      </c>
      <c r="CJ92" s="13">
        <v>0</v>
      </c>
      <c r="CK92" s="11">
        <f t="shared" si="168"/>
        <v>300308655</v>
      </c>
      <c r="CL92" s="15">
        <f t="shared" si="146"/>
        <v>7.6227689928277953E-4</v>
      </c>
      <c r="CM92" s="11">
        <f t="shared" si="169"/>
        <v>215829855</v>
      </c>
      <c r="CN92" s="13">
        <f t="shared" si="148"/>
        <v>0.718693422272495</v>
      </c>
      <c r="CO92" s="11">
        <f t="shared" si="170"/>
        <v>9626705</v>
      </c>
      <c r="CP92" s="13">
        <f t="shared" si="150"/>
        <v>3.205603581421921E-2</v>
      </c>
    </row>
    <row r="93" spans="2:94" s="5" customFormat="1" x14ac:dyDescent="0.25">
      <c r="B93" s="40" t="s">
        <v>126</v>
      </c>
      <c r="C93" s="41" t="s">
        <v>127</v>
      </c>
      <c r="D93" s="11">
        <v>286597910</v>
      </c>
      <c r="E93" s="11">
        <v>278972138</v>
      </c>
      <c r="F93" s="44">
        <f t="shared" si="151"/>
        <v>0.97339208789066189</v>
      </c>
      <c r="G93" s="11">
        <v>205205158</v>
      </c>
      <c r="H93" s="13">
        <f t="shared" si="128"/>
        <v>0.71600367916151242</v>
      </c>
      <c r="I93" s="11">
        <v>0</v>
      </c>
      <c r="J93" s="11">
        <v>0</v>
      </c>
      <c r="K93" s="13">
        <v>0</v>
      </c>
      <c r="L93" s="11">
        <v>0</v>
      </c>
      <c r="M93" s="13">
        <v>0</v>
      </c>
      <c r="N93" s="11">
        <v>0</v>
      </c>
      <c r="O93" s="11">
        <v>0</v>
      </c>
      <c r="P93" s="13">
        <v>0</v>
      </c>
      <c r="Q93" s="11">
        <v>0</v>
      </c>
      <c r="R93" s="13">
        <v>0</v>
      </c>
      <c r="S93" s="11">
        <v>0</v>
      </c>
      <c r="T93" s="11">
        <v>0</v>
      </c>
      <c r="U93" s="13">
        <v>0</v>
      </c>
      <c r="V93" s="11">
        <v>0</v>
      </c>
      <c r="W93" s="13">
        <v>0</v>
      </c>
      <c r="X93" s="11">
        <v>0</v>
      </c>
      <c r="Y93" s="11">
        <v>0</v>
      </c>
      <c r="Z93" s="13">
        <v>0</v>
      </c>
      <c r="AA93" s="11">
        <v>0</v>
      </c>
      <c r="AB93" s="13">
        <v>0</v>
      </c>
      <c r="AC93" s="11">
        <v>0</v>
      </c>
      <c r="AD93" s="11">
        <v>0</v>
      </c>
      <c r="AE93" s="13">
        <v>0</v>
      </c>
      <c r="AF93" s="11">
        <v>0</v>
      </c>
      <c r="AG93" s="13">
        <v>0</v>
      </c>
      <c r="AH93" s="11">
        <v>0</v>
      </c>
      <c r="AI93" s="11">
        <v>0</v>
      </c>
      <c r="AJ93" s="13">
        <v>0</v>
      </c>
      <c r="AK93" s="11">
        <v>0</v>
      </c>
      <c r="AL93" s="13">
        <v>0</v>
      </c>
      <c r="AM93" s="11">
        <v>0</v>
      </c>
      <c r="AN93" s="11">
        <v>0</v>
      </c>
      <c r="AO93" s="13">
        <v>0</v>
      </c>
      <c r="AP93" s="11">
        <v>0</v>
      </c>
      <c r="AQ93" s="13">
        <v>0</v>
      </c>
      <c r="AR93" s="11">
        <v>0</v>
      </c>
      <c r="AS93" s="11">
        <v>0</v>
      </c>
      <c r="AT93" s="13">
        <v>0</v>
      </c>
      <c r="AU93" s="11">
        <v>0</v>
      </c>
      <c r="AV93" s="13">
        <v>0</v>
      </c>
      <c r="AW93" s="11">
        <v>0</v>
      </c>
      <c r="AX93" s="11">
        <v>0</v>
      </c>
      <c r="AY93" s="13">
        <v>0</v>
      </c>
      <c r="AZ93" s="11">
        <v>0</v>
      </c>
      <c r="BA93" s="13">
        <v>0</v>
      </c>
      <c r="BB93" s="11">
        <v>0</v>
      </c>
      <c r="BC93" s="11">
        <v>0</v>
      </c>
      <c r="BD93" s="13">
        <v>0</v>
      </c>
      <c r="BE93" s="11">
        <v>0</v>
      </c>
      <c r="BF93" s="13">
        <v>0</v>
      </c>
      <c r="BG93" s="11">
        <v>0</v>
      </c>
      <c r="BH93" s="11">
        <v>0</v>
      </c>
      <c r="BI93" s="13">
        <v>0</v>
      </c>
      <c r="BJ93" s="11">
        <v>0</v>
      </c>
      <c r="BK93" s="13">
        <v>0</v>
      </c>
      <c r="BL93" s="11">
        <v>0</v>
      </c>
      <c r="BM93" s="11">
        <v>0</v>
      </c>
      <c r="BN93" s="13">
        <v>0</v>
      </c>
      <c r="BO93" s="11">
        <v>0</v>
      </c>
      <c r="BP93" s="13">
        <v>0</v>
      </c>
      <c r="BQ93" s="11">
        <v>0</v>
      </c>
      <c r="BR93" s="11">
        <v>0</v>
      </c>
      <c r="BS93" s="13">
        <v>0</v>
      </c>
      <c r="BT93" s="11">
        <v>0</v>
      </c>
      <c r="BU93" s="13">
        <v>0</v>
      </c>
      <c r="BV93" s="11">
        <v>0</v>
      </c>
      <c r="BW93" s="11">
        <v>0</v>
      </c>
      <c r="BX93" s="13">
        <v>0</v>
      </c>
      <c r="BY93" s="11">
        <v>0</v>
      </c>
      <c r="BZ93" s="13">
        <v>0</v>
      </c>
      <c r="CA93" s="11">
        <v>0</v>
      </c>
      <c r="CB93" s="11">
        <v>0</v>
      </c>
      <c r="CC93" s="13">
        <v>0</v>
      </c>
      <c r="CD93" s="11">
        <v>0</v>
      </c>
      <c r="CE93" s="13">
        <v>0</v>
      </c>
      <c r="CF93" s="11">
        <v>0</v>
      </c>
      <c r="CG93" s="11">
        <v>0</v>
      </c>
      <c r="CH93" s="13">
        <v>0</v>
      </c>
      <c r="CI93" s="11">
        <v>0</v>
      </c>
      <c r="CJ93" s="13">
        <v>0</v>
      </c>
      <c r="CK93" s="11">
        <f t="shared" si="168"/>
        <v>286597910</v>
      </c>
      <c r="CL93" s="15">
        <f t="shared" si="146"/>
        <v>7.2747475818079612E-4</v>
      </c>
      <c r="CM93" s="11">
        <f t="shared" si="169"/>
        <v>278972138</v>
      </c>
      <c r="CN93" s="13">
        <f t="shared" si="148"/>
        <v>0.97339208789066189</v>
      </c>
      <c r="CO93" s="11">
        <f t="shared" si="170"/>
        <v>205205158</v>
      </c>
      <c r="CP93" s="13">
        <f t="shared" si="150"/>
        <v>0.71600367916151242</v>
      </c>
    </row>
    <row r="94" spans="2:94" s="5" customFormat="1" ht="27.75" customHeight="1" x14ac:dyDescent="0.25">
      <c r="B94" s="40" t="s">
        <v>128</v>
      </c>
      <c r="C94" s="41" t="s">
        <v>129</v>
      </c>
      <c r="D94" s="11">
        <v>124340721.44</v>
      </c>
      <c r="E94" s="11">
        <v>102991784.25</v>
      </c>
      <c r="F94" s="44">
        <f t="shared" si="151"/>
        <v>0.82830293291886825</v>
      </c>
      <c r="G94" s="11">
        <v>49341105.090000004</v>
      </c>
      <c r="H94" s="13">
        <f t="shared" si="128"/>
        <v>0.39682176939764108</v>
      </c>
      <c r="I94" s="11">
        <v>0</v>
      </c>
      <c r="J94" s="11">
        <v>0</v>
      </c>
      <c r="K94" s="13">
        <v>0</v>
      </c>
      <c r="L94" s="11">
        <v>0</v>
      </c>
      <c r="M94" s="13">
        <v>0</v>
      </c>
      <c r="N94" s="11">
        <v>0</v>
      </c>
      <c r="O94" s="11">
        <v>0</v>
      </c>
      <c r="P94" s="13">
        <v>0</v>
      </c>
      <c r="Q94" s="11">
        <v>0</v>
      </c>
      <c r="R94" s="13">
        <v>0</v>
      </c>
      <c r="S94" s="11">
        <v>0</v>
      </c>
      <c r="T94" s="11">
        <v>0</v>
      </c>
      <c r="U94" s="13">
        <v>0</v>
      </c>
      <c r="V94" s="11">
        <v>0</v>
      </c>
      <c r="W94" s="13">
        <v>0</v>
      </c>
      <c r="X94" s="11">
        <v>0</v>
      </c>
      <c r="Y94" s="11">
        <v>0</v>
      </c>
      <c r="Z94" s="13">
        <v>0</v>
      </c>
      <c r="AA94" s="11">
        <v>0</v>
      </c>
      <c r="AB94" s="13">
        <v>0</v>
      </c>
      <c r="AC94" s="11">
        <v>0</v>
      </c>
      <c r="AD94" s="11">
        <v>0</v>
      </c>
      <c r="AE94" s="13">
        <v>0</v>
      </c>
      <c r="AF94" s="11">
        <v>0</v>
      </c>
      <c r="AG94" s="13">
        <v>0</v>
      </c>
      <c r="AH94" s="11">
        <v>0</v>
      </c>
      <c r="AI94" s="11">
        <v>0</v>
      </c>
      <c r="AJ94" s="13">
        <v>0</v>
      </c>
      <c r="AK94" s="11">
        <v>0</v>
      </c>
      <c r="AL94" s="13">
        <v>0</v>
      </c>
      <c r="AM94" s="11">
        <v>0</v>
      </c>
      <c r="AN94" s="11">
        <v>0</v>
      </c>
      <c r="AO94" s="13">
        <v>0</v>
      </c>
      <c r="AP94" s="11">
        <v>0</v>
      </c>
      <c r="AQ94" s="13">
        <v>0</v>
      </c>
      <c r="AR94" s="11">
        <v>0</v>
      </c>
      <c r="AS94" s="11">
        <v>0</v>
      </c>
      <c r="AT94" s="13">
        <v>0</v>
      </c>
      <c r="AU94" s="11">
        <v>0</v>
      </c>
      <c r="AV94" s="13">
        <v>0</v>
      </c>
      <c r="AW94" s="11">
        <v>0</v>
      </c>
      <c r="AX94" s="11">
        <v>0</v>
      </c>
      <c r="AY94" s="13">
        <v>0</v>
      </c>
      <c r="AZ94" s="11">
        <v>0</v>
      </c>
      <c r="BA94" s="13">
        <v>0</v>
      </c>
      <c r="BB94" s="11">
        <v>0</v>
      </c>
      <c r="BC94" s="11">
        <v>0</v>
      </c>
      <c r="BD94" s="13">
        <v>0</v>
      </c>
      <c r="BE94" s="11">
        <v>0</v>
      </c>
      <c r="BF94" s="13">
        <v>0</v>
      </c>
      <c r="BG94" s="11">
        <v>0</v>
      </c>
      <c r="BH94" s="11">
        <v>0</v>
      </c>
      <c r="BI94" s="13">
        <v>0</v>
      </c>
      <c r="BJ94" s="11">
        <v>0</v>
      </c>
      <c r="BK94" s="13">
        <v>0</v>
      </c>
      <c r="BL94" s="11">
        <v>0</v>
      </c>
      <c r="BM94" s="11">
        <v>0</v>
      </c>
      <c r="BN94" s="13">
        <v>0</v>
      </c>
      <c r="BO94" s="11">
        <v>0</v>
      </c>
      <c r="BP94" s="13">
        <v>0</v>
      </c>
      <c r="BQ94" s="11">
        <v>0</v>
      </c>
      <c r="BR94" s="11">
        <v>0</v>
      </c>
      <c r="BS94" s="13">
        <v>0</v>
      </c>
      <c r="BT94" s="11">
        <v>0</v>
      </c>
      <c r="BU94" s="13">
        <v>0</v>
      </c>
      <c r="BV94" s="11">
        <v>0</v>
      </c>
      <c r="BW94" s="11">
        <v>0</v>
      </c>
      <c r="BX94" s="13">
        <v>0</v>
      </c>
      <c r="BY94" s="11">
        <v>0</v>
      </c>
      <c r="BZ94" s="13">
        <v>0</v>
      </c>
      <c r="CA94" s="11">
        <v>0</v>
      </c>
      <c r="CB94" s="11">
        <v>0</v>
      </c>
      <c r="CC94" s="13">
        <v>0</v>
      </c>
      <c r="CD94" s="11">
        <v>0</v>
      </c>
      <c r="CE94" s="13">
        <v>0</v>
      </c>
      <c r="CF94" s="11">
        <v>0</v>
      </c>
      <c r="CG94" s="11">
        <v>0</v>
      </c>
      <c r="CH94" s="13">
        <v>0</v>
      </c>
      <c r="CI94" s="11">
        <v>0</v>
      </c>
      <c r="CJ94" s="13">
        <v>0</v>
      </c>
      <c r="CK94" s="11">
        <f t="shared" si="168"/>
        <v>124340721.44</v>
      </c>
      <c r="CL94" s="15">
        <f t="shared" si="146"/>
        <v>3.1561547766203085E-4</v>
      </c>
      <c r="CM94" s="11">
        <f t="shared" si="169"/>
        <v>102991784.25</v>
      </c>
      <c r="CN94" s="13">
        <f t="shared" si="148"/>
        <v>0.82830293291886825</v>
      </c>
      <c r="CO94" s="11">
        <f t="shared" si="170"/>
        <v>49341105.090000004</v>
      </c>
      <c r="CP94" s="13">
        <f t="shared" si="150"/>
        <v>0.39682176939764108</v>
      </c>
    </row>
    <row r="95" spans="2:94" s="5" customFormat="1" x14ac:dyDescent="0.25">
      <c r="B95" s="40" t="s">
        <v>130</v>
      </c>
      <c r="C95" s="41" t="s">
        <v>131</v>
      </c>
      <c r="D95" s="11">
        <v>71003481</v>
      </c>
      <c r="E95" s="11">
        <v>43586760.490000002</v>
      </c>
      <c r="F95" s="44">
        <f t="shared" si="151"/>
        <v>0.61386793824939379</v>
      </c>
      <c r="G95" s="11">
        <v>28783279.489999998</v>
      </c>
      <c r="H95" s="13">
        <f t="shared" si="128"/>
        <v>0.40537842771398769</v>
      </c>
      <c r="I95" s="11">
        <v>1500000</v>
      </c>
      <c r="J95" s="11">
        <v>150000</v>
      </c>
      <c r="K95" s="44">
        <f t="shared" si="152"/>
        <v>0.1</v>
      </c>
      <c r="L95" s="11">
        <v>150000</v>
      </c>
      <c r="M95" s="13">
        <f t="shared" si="129"/>
        <v>0.1</v>
      </c>
      <c r="N95" s="11">
        <v>3000000</v>
      </c>
      <c r="O95" s="11">
        <v>580000</v>
      </c>
      <c r="P95" s="44">
        <f t="shared" si="153"/>
        <v>0.19333333333333333</v>
      </c>
      <c r="Q95" s="11">
        <v>580000</v>
      </c>
      <c r="R95" s="13">
        <f t="shared" si="130"/>
        <v>0.19333333333333333</v>
      </c>
      <c r="S95" s="11">
        <v>2000000</v>
      </c>
      <c r="T95" s="11">
        <v>263000</v>
      </c>
      <c r="U95" s="44">
        <f t="shared" si="154"/>
        <v>0.13150000000000001</v>
      </c>
      <c r="V95" s="11">
        <v>263000</v>
      </c>
      <c r="W95" s="13">
        <f t="shared" si="131"/>
        <v>0.13150000000000001</v>
      </c>
      <c r="X95" s="11">
        <v>3000000</v>
      </c>
      <c r="Y95" s="11">
        <v>1070065.3799999999</v>
      </c>
      <c r="Z95" s="44">
        <f t="shared" si="155"/>
        <v>0.35668845999999998</v>
      </c>
      <c r="AA95" s="11">
        <v>1070065.3799999999</v>
      </c>
      <c r="AB95" s="13">
        <f t="shared" si="132"/>
        <v>0.35668845999999998</v>
      </c>
      <c r="AC95" s="11">
        <v>2000000</v>
      </c>
      <c r="AD95" s="11">
        <v>407779.81</v>
      </c>
      <c r="AE95" s="44">
        <f t="shared" si="165"/>
        <v>0.20388990500000001</v>
      </c>
      <c r="AF95" s="11">
        <v>407779.81</v>
      </c>
      <c r="AG95" s="13">
        <f t="shared" si="133"/>
        <v>0.20388990500000001</v>
      </c>
      <c r="AH95" s="11">
        <v>2500000</v>
      </c>
      <c r="AI95" s="11">
        <v>250000</v>
      </c>
      <c r="AJ95" s="44">
        <f t="shared" si="156"/>
        <v>0.1</v>
      </c>
      <c r="AK95" s="11">
        <v>250000</v>
      </c>
      <c r="AL95" s="13">
        <f t="shared" si="134"/>
        <v>0.1</v>
      </c>
      <c r="AM95" s="11">
        <v>1500000</v>
      </c>
      <c r="AN95" s="11">
        <v>150000</v>
      </c>
      <c r="AO95" s="44">
        <f t="shared" si="166"/>
        <v>0.1</v>
      </c>
      <c r="AP95" s="11">
        <v>150000</v>
      </c>
      <c r="AQ95" s="13">
        <f t="shared" si="135"/>
        <v>0.1</v>
      </c>
      <c r="AR95" s="11">
        <v>3000000</v>
      </c>
      <c r="AS95" s="11">
        <v>761953</v>
      </c>
      <c r="AT95" s="44">
        <f t="shared" si="157"/>
        <v>0.25398433333333331</v>
      </c>
      <c r="AU95" s="11">
        <v>761953</v>
      </c>
      <c r="AV95" s="13">
        <f t="shared" si="136"/>
        <v>0.25398433333333331</v>
      </c>
      <c r="AW95" s="11">
        <v>1800000</v>
      </c>
      <c r="AX95" s="11">
        <v>180000</v>
      </c>
      <c r="AY95" s="44">
        <f t="shared" si="158"/>
        <v>0.1</v>
      </c>
      <c r="AZ95" s="11">
        <v>180000</v>
      </c>
      <c r="BA95" s="13">
        <f t="shared" si="137"/>
        <v>0.1</v>
      </c>
      <c r="BB95" s="11">
        <v>2500000</v>
      </c>
      <c r="BC95" s="11">
        <v>286000</v>
      </c>
      <c r="BD95" s="44">
        <f t="shared" si="159"/>
        <v>0.1144</v>
      </c>
      <c r="BE95" s="11">
        <v>286000</v>
      </c>
      <c r="BF95" s="13">
        <f t="shared" si="138"/>
        <v>0.1144</v>
      </c>
      <c r="BG95" s="11">
        <v>2500000</v>
      </c>
      <c r="BH95" s="11">
        <v>250000</v>
      </c>
      <c r="BI95" s="44">
        <f t="shared" si="160"/>
        <v>0.1</v>
      </c>
      <c r="BJ95" s="11">
        <v>250000</v>
      </c>
      <c r="BK95" s="13">
        <f t="shared" si="139"/>
        <v>0.1</v>
      </c>
      <c r="BL95" s="11">
        <v>2000000</v>
      </c>
      <c r="BM95" s="11">
        <v>390856.56</v>
      </c>
      <c r="BN95" s="44">
        <f t="shared" si="161"/>
        <v>0.19542828000000001</v>
      </c>
      <c r="BO95" s="11">
        <v>390856.56</v>
      </c>
      <c r="BP95" s="13">
        <f t="shared" si="140"/>
        <v>0.19542828000000001</v>
      </c>
      <c r="BQ95" s="11">
        <v>2000000</v>
      </c>
      <c r="BR95" s="11">
        <v>416429.07</v>
      </c>
      <c r="BS95" s="44">
        <f t="shared" si="162"/>
        <v>0.20821453500000001</v>
      </c>
      <c r="BT95" s="11">
        <v>416429.07</v>
      </c>
      <c r="BU95" s="13">
        <f t="shared" si="141"/>
        <v>0.20821453500000001</v>
      </c>
      <c r="BV95" s="11">
        <v>3000000</v>
      </c>
      <c r="BW95" s="11">
        <v>301321</v>
      </c>
      <c r="BX95" s="44">
        <f t="shared" si="163"/>
        <v>0.10044033333333334</v>
      </c>
      <c r="BY95" s="11">
        <v>301321</v>
      </c>
      <c r="BZ95" s="13">
        <f t="shared" si="142"/>
        <v>0.10044033333333334</v>
      </c>
      <c r="CA95" s="11">
        <v>2200000</v>
      </c>
      <c r="CB95" s="11">
        <v>223600</v>
      </c>
      <c r="CC95" s="44">
        <f t="shared" si="164"/>
        <v>0.10163636363636364</v>
      </c>
      <c r="CD95" s="11">
        <v>223600</v>
      </c>
      <c r="CE95" s="13">
        <f t="shared" si="143"/>
        <v>0.10163636363636364</v>
      </c>
      <c r="CF95" s="11">
        <v>2000000</v>
      </c>
      <c r="CG95" s="11">
        <v>200828</v>
      </c>
      <c r="CH95" s="44">
        <f t="shared" si="167"/>
        <v>0.100414</v>
      </c>
      <c r="CI95" s="11">
        <v>200828</v>
      </c>
      <c r="CJ95" s="13">
        <f t="shared" si="144"/>
        <v>0.100414</v>
      </c>
      <c r="CK95" s="11">
        <f t="shared" si="168"/>
        <v>107503481</v>
      </c>
      <c r="CL95" s="15">
        <f t="shared" si="146"/>
        <v>2.7287731736797666E-4</v>
      </c>
      <c r="CM95" s="11">
        <f t="shared" si="169"/>
        <v>49468593.31000001</v>
      </c>
      <c r="CN95" s="13">
        <f t="shared" si="148"/>
        <v>0.46015806046317709</v>
      </c>
      <c r="CO95" s="11">
        <f t="shared" si="170"/>
        <v>34665112.309999995</v>
      </c>
      <c r="CP95" s="13">
        <f t="shared" si="150"/>
        <v>0.32245571945712154</v>
      </c>
    </row>
    <row r="96" spans="2:94" s="5" customFormat="1" x14ac:dyDescent="0.25">
      <c r="B96" s="40" t="s">
        <v>132</v>
      </c>
      <c r="C96" s="41" t="s">
        <v>133</v>
      </c>
      <c r="D96" s="11">
        <v>49103953</v>
      </c>
      <c r="E96" s="11">
        <v>4244582</v>
      </c>
      <c r="F96" s="44">
        <f t="shared" si="151"/>
        <v>8.6440739302597491E-2</v>
      </c>
      <c r="G96" s="11">
        <v>3857940</v>
      </c>
      <c r="H96" s="13">
        <f t="shared" si="128"/>
        <v>7.8566790742895992E-2</v>
      </c>
      <c r="I96" s="11">
        <v>0</v>
      </c>
      <c r="J96" s="11">
        <v>0</v>
      </c>
      <c r="K96" s="13">
        <v>0</v>
      </c>
      <c r="L96" s="11">
        <v>0</v>
      </c>
      <c r="M96" s="13">
        <v>0</v>
      </c>
      <c r="N96" s="11">
        <v>0</v>
      </c>
      <c r="O96" s="11">
        <v>0</v>
      </c>
      <c r="P96" s="13">
        <v>0</v>
      </c>
      <c r="Q96" s="11">
        <v>0</v>
      </c>
      <c r="R96" s="13">
        <v>0</v>
      </c>
      <c r="S96" s="11">
        <v>0</v>
      </c>
      <c r="T96" s="11">
        <v>0</v>
      </c>
      <c r="U96" s="13">
        <v>0</v>
      </c>
      <c r="V96" s="11">
        <v>0</v>
      </c>
      <c r="W96" s="13">
        <v>0</v>
      </c>
      <c r="X96" s="11">
        <v>0</v>
      </c>
      <c r="Y96" s="11">
        <v>0</v>
      </c>
      <c r="Z96" s="13">
        <v>0</v>
      </c>
      <c r="AA96" s="11">
        <v>0</v>
      </c>
      <c r="AB96" s="13">
        <v>0</v>
      </c>
      <c r="AC96" s="11">
        <v>0</v>
      </c>
      <c r="AD96" s="11">
        <v>0</v>
      </c>
      <c r="AE96" s="13">
        <v>0</v>
      </c>
      <c r="AF96" s="11">
        <v>0</v>
      </c>
      <c r="AG96" s="13">
        <v>0</v>
      </c>
      <c r="AH96" s="11">
        <v>0</v>
      </c>
      <c r="AI96" s="11">
        <v>0</v>
      </c>
      <c r="AJ96" s="13">
        <v>0</v>
      </c>
      <c r="AK96" s="11">
        <v>0</v>
      </c>
      <c r="AL96" s="13">
        <v>0</v>
      </c>
      <c r="AM96" s="11">
        <v>0</v>
      </c>
      <c r="AN96" s="11">
        <v>0</v>
      </c>
      <c r="AO96" s="13">
        <v>0</v>
      </c>
      <c r="AP96" s="11">
        <v>0</v>
      </c>
      <c r="AQ96" s="13">
        <v>0</v>
      </c>
      <c r="AR96" s="11">
        <v>0</v>
      </c>
      <c r="AS96" s="11">
        <v>0</v>
      </c>
      <c r="AT96" s="13">
        <v>0</v>
      </c>
      <c r="AU96" s="11">
        <v>0</v>
      </c>
      <c r="AV96" s="13">
        <v>0</v>
      </c>
      <c r="AW96" s="11">
        <v>0</v>
      </c>
      <c r="AX96" s="11">
        <v>0</v>
      </c>
      <c r="AY96" s="13">
        <v>0</v>
      </c>
      <c r="AZ96" s="11">
        <v>0</v>
      </c>
      <c r="BA96" s="13">
        <v>0</v>
      </c>
      <c r="BB96" s="11">
        <v>0</v>
      </c>
      <c r="BC96" s="11">
        <v>0</v>
      </c>
      <c r="BD96" s="13">
        <v>0</v>
      </c>
      <c r="BE96" s="11">
        <v>0</v>
      </c>
      <c r="BF96" s="13">
        <v>0</v>
      </c>
      <c r="BG96" s="11">
        <v>0</v>
      </c>
      <c r="BH96" s="11">
        <v>0</v>
      </c>
      <c r="BI96" s="13">
        <v>0</v>
      </c>
      <c r="BJ96" s="11">
        <v>0</v>
      </c>
      <c r="BK96" s="13">
        <v>0</v>
      </c>
      <c r="BL96" s="11">
        <v>0</v>
      </c>
      <c r="BM96" s="11">
        <v>0</v>
      </c>
      <c r="BN96" s="13">
        <v>0</v>
      </c>
      <c r="BO96" s="11">
        <v>0</v>
      </c>
      <c r="BP96" s="13">
        <v>0</v>
      </c>
      <c r="BQ96" s="11">
        <v>0</v>
      </c>
      <c r="BR96" s="11">
        <v>0</v>
      </c>
      <c r="BS96" s="13">
        <v>0</v>
      </c>
      <c r="BT96" s="11">
        <v>0</v>
      </c>
      <c r="BU96" s="13">
        <v>0</v>
      </c>
      <c r="BV96" s="11">
        <v>0</v>
      </c>
      <c r="BW96" s="11">
        <v>0</v>
      </c>
      <c r="BX96" s="13">
        <v>0</v>
      </c>
      <c r="BY96" s="11">
        <v>0</v>
      </c>
      <c r="BZ96" s="13">
        <v>0</v>
      </c>
      <c r="CA96" s="11">
        <v>0</v>
      </c>
      <c r="CB96" s="11">
        <v>0</v>
      </c>
      <c r="CC96" s="13">
        <v>0</v>
      </c>
      <c r="CD96" s="11">
        <v>0</v>
      </c>
      <c r="CE96" s="13">
        <v>0</v>
      </c>
      <c r="CF96" s="11">
        <v>0</v>
      </c>
      <c r="CG96" s="11">
        <v>0</v>
      </c>
      <c r="CH96" s="13">
        <v>0</v>
      </c>
      <c r="CI96" s="11">
        <v>0</v>
      </c>
      <c r="CJ96" s="13">
        <v>0</v>
      </c>
      <c r="CK96" s="11">
        <f t="shared" si="168"/>
        <v>49103953</v>
      </c>
      <c r="CL96" s="15">
        <f t="shared" si="146"/>
        <v>1.2464112642829873E-4</v>
      </c>
      <c r="CM96" s="11">
        <f t="shared" si="169"/>
        <v>4244582</v>
      </c>
      <c r="CN96" s="13">
        <f t="shared" si="148"/>
        <v>8.6440739302597491E-2</v>
      </c>
      <c r="CO96" s="11">
        <f t="shared" si="170"/>
        <v>3857940</v>
      </c>
      <c r="CP96" s="13">
        <f t="shared" si="150"/>
        <v>7.8566790742895992E-2</v>
      </c>
    </row>
    <row r="97" spans="2:94" s="5" customFormat="1" x14ac:dyDescent="0.25">
      <c r="B97" s="40" t="s">
        <v>134</v>
      </c>
      <c r="C97" s="41" t="s">
        <v>135</v>
      </c>
      <c r="D97" s="11">
        <v>96500685.439999998</v>
      </c>
      <c r="E97" s="11">
        <v>24157244</v>
      </c>
      <c r="F97" s="44">
        <f t="shared" si="151"/>
        <v>0.25033235660299991</v>
      </c>
      <c r="G97" s="11">
        <v>1852650</v>
      </c>
      <c r="H97" s="13">
        <f t="shared" si="128"/>
        <v>1.9198309230164988E-2</v>
      </c>
      <c r="I97" s="11">
        <v>0</v>
      </c>
      <c r="J97" s="11">
        <v>0</v>
      </c>
      <c r="K97" s="13">
        <v>0</v>
      </c>
      <c r="L97" s="11">
        <v>0</v>
      </c>
      <c r="M97" s="13">
        <v>0</v>
      </c>
      <c r="N97" s="11">
        <v>0</v>
      </c>
      <c r="O97" s="11">
        <v>0</v>
      </c>
      <c r="P97" s="13">
        <v>0</v>
      </c>
      <c r="Q97" s="11">
        <v>0</v>
      </c>
      <c r="R97" s="13">
        <v>0</v>
      </c>
      <c r="S97" s="11">
        <v>0</v>
      </c>
      <c r="T97" s="11">
        <v>0</v>
      </c>
      <c r="U97" s="13">
        <v>0</v>
      </c>
      <c r="V97" s="11">
        <v>0</v>
      </c>
      <c r="W97" s="13">
        <v>0</v>
      </c>
      <c r="X97" s="11">
        <v>0</v>
      </c>
      <c r="Y97" s="11">
        <v>0</v>
      </c>
      <c r="Z97" s="13">
        <v>0</v>
      </c>
      <c r="AA97" s="11">
        <v>0</v>
      </c>
      <c r="AB97" s="13">
        <v>0</v>
      </c>
      <c r="AC97" s="11">
        <v>0</v>
      </c>
      <c r="AD97" s="11">
        <v>0</v>
      </c>
      <c r="AE97" s="13">
        <v>0</v>
      </c>
      <c r="AF97" s="11">
        <v>0</v>
      </c>
      <c r="AG97" s="13">
        <v>0</v>
      </c>
      <c r="AH97" s="11">
        <v>0</v>
      </c>
      <c r="AI97" s="11">
        <v>0</v>
      </c>
      <c r="AJ97" s="13">
        <v>0</v>
      </c>
      <c r="AK97" s="11">
        <v>0</v>
      </c>
      <c r="AL97" s="13">
        <v>0</v>
      </c>
      <c r="AM97" s="11">
        <v>0</v>
      </c>
      <c r="AN97" s="11">
        <v>0</v>
      </c>
      <c r="AO97" s="13">
        <v>0</v>
      </c>
      <c r="AP97" s="11">
        <v>0</v>
      </c>
      <c r="AQ97" s="13">
        <v>0</v>
      </c>
      <c r="AR97" s="11">
        <v>0</v>
      </c>
      <c r="AS97" s="11">
        <v>0</v>
      </c>
      <c r="AT97" s="13">
        <v>0</v>
      </c>
      <c r="AU97" s="11">
        <v>0</v>
      </c>
      <c r="AV97" s="13">
        <v>0</v>
      </c>
      <c r="AW97" s="11">
        <v>0</v>
      </c>
      <c r="AX97" s="11">
        <v>0</v>
      </c>
      <c r="AY97" s="13">
        <v>0</v>
      </c>
      <c r="AZ97" s="11">
        <v>0</v>
      </c>
      <c r="BA97" s="13">
        <v>0</v>
      </c>
      <c r="BB97" s="11">
        <v>0</v>
      </c>
      <c r="BC97" s="11">
        <v>0</v>
      </c>
      <c r="BD97" s="13">
        <v>0</v>
      </c>
      <c r="BE97" s="11">
        <v>0</v>
      </c>
      <c r="BF97" s="13">
        <v>0</v>
      </c>
      <c r="BG97" s="11">
        <v>0</v>
      </c>
      <c r="BH97" s="11">
        <v>0</v>
      </c>
      <c r="BI97" s="13">
        <v>0</v>
      </c>
      <c r="BJ97" s="11">
        <v>0</v>
      </c>
      <c r="BK97" s="13">
        <v>0</v>
      </c>
      <c r="BL97" s="11">
        <v>0</v>
      </c>
      <c r="BM97" s="11">
        <v>0</v>
      </c>
      <c r="BN97" s="13">
        <v>0</v>
      </c>
      <c r="BO97" s="11">
        <v>0</v>
      </c>
      <c r="BP97" s="13">
        <v>0</v>
      </c>
      <c r="BQ97" s="11">
        <v>0</v>
      </c>
      <c r="BR97" s="11">
        <v>0</v>
      </c>
      <c r="BS97" s="13">
        <v>0</v>
      </c>
      <c r="BT97" s="11">
        <v>0</v>
      </c>
      <c r="BU97" s="13">
        <v>0</v>
      </c>
      <c r="BV97" s="11">
        <v>0</v>
      </c>
      <c r="BW97" s="11">
        <v>0</v>
      </c>
      <c r="BX97" s="13">
        <v>0</v>
      </c>
      <c r="BY97" s="11">
        <v>0</v>
      </c>
      <c r="BZ97" s="13">
        <v>0</v>
      </c>
      <c r="CA97" s="11">
        <v>0</v>
      </c>
      <c r="CB97" s="11">
        <v>0</v>
      </c>
      <c r="CC97" s="13">
        <v>0</v>
      </c>
      <c r="CD97" s="11">
        <v>0</v>
      </c>
      <c r="CE97" s="13">
        <v>0</v>
      </c>
      <c r="CF97" s="11">
        <v>0</v>
      </c>
      <c r="CG97" s="11">
        <v>0</v>
      </c>
      <c r="CH97" s="13">
        <v>0</v>
      </c>
      <c r="CI97" s="11">
        <v>0</v>
      </c>
      <c r="CJ97" s="13">
        <v>0</v>
      </c>
      <c r="CK97" s="11">
        <f t="shared" si="168"/>
        <v>96500685.439999998</v>
      </c>
      <c r="CL97" s="15">
        <f t="shared" si="146"/>
        <v>2.4494879535145623E-4</v>
      </c>
      <c r="CM97" s="11">
        <f t="shared" si="169"/>
        <v>24157244</v>
      </c>
      <c r="CN97" s="13">
        <f t="shared" si="148"/>
        <v>0.25033235660299991</v>
      </c>
      <c r="CO97" s="11">
        <f t="shared" si="170"/>
        <v>1852650</v>
      </c>
      <c r="CP97" s="13">
        <f t="shared" si="150"/>
        <v>1.9198309230164988E-2</v>
      </c>
    </row>
    <row r="98" spans="2:94" s="5" customFormat="1" x14ac:dyDescent="0.25">
      <c r="B98" s="40" t="s">
        <v>136</v>
      </c>
      <c r="C98" s="41" t="s">
        <v>137</v>
      </c>
      <c r="D98" s="11">
        <v>38338297.119999997</v>
      </c>
      <c r="E98" s="11">
        <v>8323385</v>
      </c>
      <c r="F98" s="44">
        <f t="shared" si="151"/>
        <v>0.21710366983561008</v>
      </c>
      <c r="G98" s="11">
        <v>7348004</v>
      </c>
      <c r="H98" s="13">
        <f t="shared" si="128"/>
        <v>0.19166224250911645</v>
      </c>
      <c r="I98" s="11">
        <v>600000</v>
      </c>
      <c r="J98" s="11">
        <v>145942.39999999999</v>
      </c>
      <c r="K98" s="44">
        <f t="shared" si="152"/>
        <v>0.24323733333333333</v>
      </c>
      <c r="L98" s="11">
        <v>145942.39999999999</v>
      </c>
      <c r="M98" s="13">
        <f t="shared" si="129"/>
        <v>0.24323733333333333</v>
      </c>
      <c r="N98" s="11">
        <v>1500000</v>
      </c>
      <c r="O98" s="11">
        <v>300000</v>
      </c>
      <c r="P98" s="44">
        <f t="shared" si="153"/>
        <v>0.2</v>
      </c>
      <c r="Q98" s="11">
        <v>300000</v>
      </c>
      <c r="R98" s="13">
        <f t="shared" si="130"/>
        <v>0.2</v>
      </c>
      <c r="S98" s="11">
        <v>1000000</v>
      </c>
      <c r="T98" s="11">
        <v>198600</v>
      </c>
      <c r="U98" s="44">
        <f t="shared" si="154"/>
        <v>0.1986</v>
      </c>
      <c r="V98" s="11">
        <v>198600</v>
      </c>
      <c r="W98" s="13">
        <f t="shared" si="131"/>
        <v>0.1986</v>
      </c>
      <c r="X98" s="11">
        <v>0</v>
      </c>
      <c r="Y98" s="11">
        <v>0</v>
      </c>
      <c r="Z98" s="13">
        <v>0</v>
      </c>
      <c r="AA98" s="11">
        <v>0</v>
      </c>
      <c r="AB98" s="13">
        <v>0</v>
      </c>
      <c r="AC98" s="11">
        <v>526000</v>
      </c>
      <c r="AD98" s="11">
        <v>81094.95</v>
      </c>
      <c r="AE98" s="44">
        <f t="shared" si="165"/>
        <v>0.15417290874524714</v>
      </c>
      <c r="AF98" s="11">
        <v>81094.95</v>
      </c>
      <c r="AG98" s="13">
        <f t="shared" si="133"/>
        <v>0.15417290874524714</v>
      </c>
      <c r="AH98" s="11">
        <v>2000000</v>
      </c>
      <c r="AI98" s="11">
        <v>200000</v>
      </c>
      <c r="AJ98" s="44">
        <f t="shared" si="156"/>
        <v>0.1</v>
      </c>
      <c r="AK98" s="11">
        <v>200000</v>
      </c>
      <c r="AL98" s="13">
        <f t="shared" si="134"/>
        <v>0.1</v>
      </c>
      <c r="AM98" s="11">
        <v>600000</v>
      </c>
      <c r="AN98" s="11">
        <v>60000</v>
      </c>
      <c r="AO98" s="44">
        <f t="shared" si="166"/>
        <v>0.1</v>
      </c>
      <c r="AP98" s="11">
        <v>60000</v>
      </c>
      <c r="AQ98" s="13">
        <f t="shared" si="135"/>
        <v>0.1</v>
      </c>
      <c r="AR98" s="11">
        <v>200000</v>
      </c>
      <c r="AS98" s="11">
        <v>70223</v>
      </c>
      <c r="AT98" s="44">
        <f t="shared" si="157"/>
        <v>0.35111500000000001</v>
      </c>
      <c r="AU98" s="11">
        <v>70223</v>
      </c>
      <c r="AV98" s="13">
        <f t="shared" si="136"/>
        <v>0.35111500000000001</v>
      </c>
      <c r="AW98" s="11">
        <v>1600000</v>
      </c>
      <c r="AX98" s="11">
        <v>1218992</v>
      </c>
      <c r="AY98" s="44">
        <f t="shared" si="158"/>
        <v>0.76187000000000005</v>
      </c>
      <c r="AZ98" s="11">
        <v>1218992</v>
      </c>
      <c r="BA98" s="13">
        <f t="shared" si="137"/>
        <v>0.76187000000000005</v>
      </c>
      <c r="BB98" s="11">
        <v>500000</v>
      </c>
      <c r="BC98" s="11">
        <v>50000</v>
      </c>
      <c r="BD98" s="44">
        <f t="shared" si="159"/>
        <v>0.1</v>
      </c>
      <c r="BE98" s="11">
        <v>50000</v>
      </c>
      <c r="BF98" s="13">
        <f t="shared" si="138"/>
        <v>0.1</v>
      </c>
      <c r="BG98" s="11">
        <v>1000000</v>
      </c>
      <c r="BH98" s="11">
        <v>100000</v>
      </c>
      <c r="BI98" s="44">
        <f t="shared" si="160"/>
        <v>0.1</v>
      </c>
      <c r="BJ98" s="11">
        <v>100000</v>
      </c>
      <c r="BK98" s="13">
        <f t="shared" si="139"/>
        <v>0.1</v>
      </c>
      <c r="BL98" s="11">
        <v>500000</v>
      </c>
      <c r="BM98" s="11">
        <v>50856.56</v>
      </c>
      <c r="BN98" s="44">
        <f t="shared" si="161"/>
        <v>0.10171311999999999</v>
      </c>
      <c r="BO98" s="11">
        <v>50856.56</v>
      </c>
      <c r="BP98" s="13">
        <f t="shared" si="140"/>
        <v>0.10171311999999999</v>
      </c>
      <c r="BQ98" s="11">
        <v>500000</v>
      </c>
      <c r="BR98" s="11">
        <v>200000</v>
      </c>
      <c r="BS98" s="44">
        <f t="shared" si="162"/>
        <v>0.4</v>
      </c>
      <c r="BT98" s="11">
        <v>200000</v>
      </c>
      <c r="BU98" s="13">
        <f t="shared" si="141"/>
        <v>0.4</v>
      </c>
      <c r="BV98" s="11">
        <v>1000000</v>
      </c>
      <c r="BW98" s="11">
        <v>117721</v>
      </c>
      <c r="BX98" s="44">
        <f t="shared" si="163"/>
        <v>0.11772100000000001</v>
      </c>
      <c r="BY98" s="11">
        <v>117721</v>
      </c>
      <c r="BZ98" s="13">
        <f t="shared" si="142"/>
        <v>0.11772100000000001</v>
      </c>
      <c r="CA98" s="11">
        <v>1200000</v>
      </c>
      <c r="CB98" s="11">
        <v>204600</v>
      </c>
      <c r="CC98" s="44">
        <f t="shared" si="164"/>
        <v>0.17050000000000001</v>
      </c>
      <c r="CD98" s="11">
        <v>204600</v>
      </c>
      <c r="CE98" s="13">
        <f t="shared" si="143"/>
        <v>0.17050000000000001</v>
      </c>
      <c r="CF98" s="11">
        <v>1000000</v>
      </c>
      <c r="CG98" s="11">
        <v>143628</v>
      </c>
      <c r="CH98" s="44">
        <f t="shared" si="167"/>
        <v>0.14362800000000001</v>
      </c>
      <c r="CI98" s="11">
        <v>143628</v>
      </c>
      <c r="CJ98" s="13">
        <f t="shared" si="144"/>
        <v>0.14362800000000001</v>
      </c>
      <c r="CK98" s="11">
        <f t="shared" si="168"/>
        <v>52064297.119999997</v>
      </c>
      <c r="CL98" s="15">
        <f t="shared" si="146"/>
        <v>1.3215540182140589E-4</v>
      </c>
      <c r="CM98" s="11">
        <f t="shared" si="169"/>
        <v>11465042.91</v>
      </c>
      <c r="CN98" s="13">
        <f t="shared" si="148"/>
        <v>0.22020930933869873</v>
      </c>
      <c r="CO98" s="11">
        <f t="shared" si="170"/>
        <v>10489661.910000002</v>
      </c>
      <c r="CP98" s="13">
        <f t="shared" si="150"/>
        <v>0.20147514689044943</v>
      </c>
    </row>
    <row r="99" spans="2:94" s="5" customFormat="1" x14ac:dyDescent="0.25">
      <c r="B99" s="40" t="s">
        <v>138</v>
      </c>
      <c r="C99" s="41" t="s">
        <v>139</v>
      </c>
      <c r="D99" s="11">
        <v>46500000</v>
      </c>
      <c r="E99" s="11">
        <v>45800000</v>
      </c>
      <c r="F99" s="44">
        <f t="shared" si="151"/>
        <v>0.98494623655913982</v>
      </c>
      <c r="G99" s="11">
        <v>8549670</v>
      </c>
      <c r="H99" s="13">
        <f t="shared" si="128"/>
        <v>0.18386387096774193</v>
      </c>
      <c r="I99" s="11">
        <v>0</v>
      </c>
      <c r="J99" s="11">
        <v>0</v>
      </c>
      <c r="K99" s="13">
        <v>0</v>
      </c>
      <c r="L99" s="11">
        <v>0</v>
      </c>
      <c r="M99" s="13">
        <v>0</v>
      </c>
      <c r="N99" s="11">
        <v>0</v>
      </c>
      <c r="O99" s="11">
        <v>0</v>
      </c>
      <c r="P99" s="13">
        <v>0</v>
      </c>
      <c r="Q99" s="11">
        <v>0</v>
      </c>
      <c r="R99" s="13">
        <v>0</v>
      </c>
      <c r="S99" s="11">
        <v>0</v>
      </c>
      <c r="T99" s="11">
        <v>0</v>
      </c>
      <c r="U99" s="13">
        <v>0</v>
      </c>
      <c r="V99" s="11">
        <v>0</v>
      </c>
      <c r="W99" s="13">
        <v>0</v>
      </c>
      <c r="X99" s="11">
        <v>0</v>
      </c>
      <c r="Y99" s="11">
        <v>0</v>
      </c>
      <c r="Z99" s="13">
        <v>0</v>
      </c>
      <c r="AA99" s="11">
        <v>0</v>
      </c>
      <c r="AB99" s="13">
        <v>0</v>
      </c>
      <c r="AC99" s="11">
        <v>0</v>
      </c>
      <c r="AD99" s="11">
        <v>0</v>
      </c>
      <c r="AE99" s="13">
        <v>0</v>
      </c>
      <c r="AF99" s="11">
        <v>0</v>
      </c>
      <c r="AG99" s="13">
        <v>0</v>
      </c>
      <c r="AH99" s="11">
        <v>0</v>
      </c>
      <c r="AI99" s="11">
        <v>0</v>
      </c>
      <c r="AJ99" s="13">
        <v>0</v>
      </c>
      <c r="AK99" s="11">
        <v>0</v>
      </c>
      <c r="AL99" s="13">
        <v>0</v>
      </c>
      <c r="AM99" s="11">
        <v>0</v>
      </c>
      <c r="AN99" s="11">
        <v>0</v>
      </c>
      <c r="AO99" s="13">
        <v>0</v>
      </c>
      <c r="AP99" s="11">
        <v>0</v>
      </c>
      <c r="AQ99" s="13">
        <v>0</v>
      </c>
      <c r="AR99" s="11">
        <v>0</v>
      </c>
      <c r="AS99" s="11">
        <v>0</v>
      </c>
      <c r="AT99" s="13">
        <v>0</v>
      </c>
      <c r="AU99" s="11">
        <v>0</v>
      </c>
      <c r="AV99" s="13">
        <v>0</v>
      </c>
      <c r="AW99" s="11">
        <v>0</v>
      </c>
      <c r="AX99" s="11">
        <v>0</v>
      </c>
      <c r="AY99" s="13">
        <v>0</v>
      </c>
      <c r="AZ99" s="11">
        <v>0</v>
      </c>
      <c r="BA99" s="13">
        <v>0</v>
      </c>
      <c r="BB99" s="11">
        <v>0</v>
      </c>
      <c r="BC99" s="11">
        <v>0</v>
      </c>
      <c r="BD99" s="13">
        <v>0</v>
      </c>
      <c r="BE99" s="11">
        <v>0</v>
      </c>
      <c r="BF99" s="13">
        <v>0</v>
      </c>
      <c r="BG99" s="11">
        <v>0</v>
      </c>
      <c r="BH99" s="11">
        <v>0</v>
      </c>
      <c r="BI99" s="13">
        <v>0</v>
      </c>
      <c r="BJ99" s="11">
        <v>0</v>
      </c>
      <c r="BK99" s="13">
        <v>0</v>
      </c>
      <c r="BL99" s="11">
        <v>0</v>
      </c>
      <c r="BM99" s="11">
        <v>0</v>
      </c>
      <c r="BN99" s="13">
        <v>0</v>
      </c>
      <c r="BO99" s="11">
        <v>0</v>
      </c>
      <c r="BP99" s="13">
        <v>0</v>
      </c>
      <c r="BQ99" s="11">
        <v>0</v>
      </c>
      <c r="BR99" s="11">
        <v>0</v>
      </c>
      <c r="BS99" s="13">
        <v>0</v>
      </c>
      <c r="BT99" s="11">
        <v>0</v>
      </c>
      <c r="BU99" s="13">
        <v>0</v>
      </c>
      <c r="BV99" s="11">
        <v>0</v>
      </c>
      <c r="BW99" s="11">
        <v>0</v>
      </c>
      <c r="BX99" s="13">
        <v>0</v>
      </c>
      <c r="BY99" s="11">
        <v>0</v>
      </c>
      <c r="BZ99" s="13">
        <v>0</v>
      </c>
      <c r="CA99" s="11">
        <v>0</v>
      </c>
      <c r="CB99" s="11">
        <v>0</v>
      </c>
      <c r="CC99" s="13">
        <v>0</v>
      </c>
      <c r="CD99" s="11">
        <v>0</v>
      </c>
      <c r="CE99" s="13">
        <v>0</v>
      </c>
      <c r="CF99" s="11">
        <v>0</v>
      </c>
      <c r="CG99" s="11">
        <v>0</v>
      </c>
      <c r="CH99" s="13">
        <v>0</v>
      </c>
      <c r="CI99" s="11">
        <v>0</v>
      </c>
      <c r="CJ99" s="13">
        <v>0</v>
      </c>
      <c r="CK99" s="11">
        <f t="shared" si="168"/>
        <v>46500000</v>
      </c>
      <c r="CL99" s="15">
        <f t="shared" si="146"/>
        <v>1.1803148269785714E-4</v>
      </c>
      <c r="CM99" s="11">
        <f t="shared" si="169"/>
        <v>45800000</v>
      </c>
      <c r="CN99" s="13">
        <f t="shared" si="148"/>
        <v>0.98494623655913982</v>
      </c>
      <c r="CO99" s="11">
        <f t="shared" si="170"/>
        <v>8549670</v>
      </c>
      <c r="CP99" s="13">
        <f t="shared" si="150"/>
        <v>0.18386387096774193</v>
      </c>
    </row>
    <row r="100" spans="2:94" s="5" customFormat="1" x14ac:dyDescent="0.25">
      <c r="B100" s="40" t="s">
        <v>140</v>
      </c>
      <c r="C100" s="41" t="s">
        <v>141</v>
      </c>
      <c r="D100" s="11">
        <v>365441578.57999998</v>
      </c>
      <c r="E100" s="11">
        <v>361252308.57999998</v>
      </c>
      <c r="F100" s="44">
        <f t="shared" si="151"/>
        <v>0.98853641663798009</v>
      </c>
      <c r="G100" s="11">
        <v>356941228.98000002</v>
      </c>
      <c r="H100" s="13">
        <f t="shared" si="128"/>
        <v>0.97673951159846162</v>
      </c>
      <c r="I100" s="11">
        <v>60205039</v>
      </c>
      <c r="J100" s="11">
        <v>60205039</v>
      </c>
      <c r="K100" s="13">
        <f t="shared" si="152"/>
        <v>1</v>
      </c>
      <c r="L100" s="11">
        <v>54570826</v>
      </c>
      <c r="M100" s="13">
        <f t="shared" si="129"/>
        <v>0.90641625529052472</v>
      </c>
      <c r="N100" s="11">
        <v>92696206.099999994</v>
      </c>
      <c r="O100" s="11">
        <v>84932929.590000004</v>
      </c>
      <c r="P100" s="44">
        <f t="shared" si="153"/>
        <v>0.91625033173822645</v>
      </c>
      <c r="Q100" s="11">
        <v>84932929.590000004</v>
      </c>
      <c r="R100" s="13">
        <f t="shared" si="130"/>
        <v>0.91625033173822645</v>
      </c>
      <c r="S100" s="11">
        <v>89377460</v>
      </c>
      <c r="T100" s="11">
        <v>62923080</v>
      </c>
      <c r="U100" s="44">
        <f t="shared" si="154"/>
        <v>0.7040150838925161</v>
      </c>
      <c r="V100" s="11">
        <v>62907316</v>
      </c>
      <c r="W100" s="13">
        <f t="shared" si="131"/>
        <v>0.70383870832758055</v>
      </c>
      <c r="X100" s="11">
        <v>26639218</v>
      </c>
      <c r="Y100" s="11">
        <v>24340765</v>
      </c>
      <c r="Z100" s="44">
        <f t="shared" si="155"/>
        <v>0.91371920151710162</v>
      </c>
      <c r="AA100" s="11">
        <v>23356978</v>
      </c>
      <c r="AB100" s="13">
        <f t="shared" si="132"/>
        <v>0.8767891760186054</v>
      </c>
      <c r="AC100" s="11">
        <v>34163764</v>
      </c>
      <c r="AD100" s="11">
        <v>30633529</v>
      </c>
      <c r="AE100" s="44">
        <f t="shared" si="165"/>
        <v>0.89666727003499969</v>
      </c>
      <c r="AF100" s="11">
        <v>30633529</v>
      </c>
      <c r="AG100" s="13">
        <f t="shared" si="133"/>
        <v>0.89666727003499969</v>
      </c>
      <c r="AH100" s="11">
        <v>30904786</v>
      </c>
      <c r="AI100" s="11">
        <v>28171111.600000001</v>
      </c>
      <c r="AJ100" s="44">
        <f t="shared" si="156"/>
        <v>0.91154527327903201</v>
      </c>
      <c r="AK100" s="11">
        <v>28073505.600000001</v>
      </c>
      <c r="AL100" s="13">
        <f t="shared" si="134"/>
        <v>0.90838699222832353</v>
      </c>
      <c r="AM100" s="11">
        <v>41852672</v>
      </c>
      <c r="AN100" s="11">
        <v>41852672</v>
      </c>
      <c r="AO100" s="13">
        <f t="shared" si="166"/>
        <v>1</v>
      </c>
      <c r="AP100" s="11">
        <v>36715218</v>
      </c>
      <c r="AQ100" s="13">
        <f t="shared" si="135"/>
        <v>0.87724907981980216</v>
      </c>
      <c r="AR100" s="11">
        <v>30748150</v>
      </c>
      <c r="AS100" s="11">
        <v>23811420</v>
      </c>
      <c r="AT100" s="44">
        <f t="shared" si="157"/>
        <v>0.77440171197291541</v>
      </c>
      <c r="AU100" s="11">
        <v>23811420</v>
      </c>
      <c r="AV100" s="13">
        <f t="shared" si="136"/>
        <v>0.77440171197291541</v>
      </c>
      <c r="AW100" s="11">
        <v>42772114.259999998</v>
      </c>
      <c r="AX100" s="11">
        <v>39093910</v>
      </c>
      <c r="AY100" s="44">
        <f t="shared" si="158"/>
        <v>0.91400461904592323</v>
      </c>
      <c r="AZ100" s="11">
        <v>39093910</v>
      </c>
      <c r="BA100" s="13">
        <f t="shared" si="137"/>
        <v>0.91400461904592323</v>
      </c>
      <c r="BB100" s="11">
        <v>44932741</v>
      </c>
      <c r="BC100" s="11">
        <v>41162201</v>
      </c>
      <c r="BD100" s="44">
        <f t="shared" si="159"/>
        <v>0.91608479883299354</v>
      </c>
      <c r="BE100" s="11">
        <v>41129201.159999996</v>
      </c>
      <c r="BF100" s="13">
        <f t="shared" si="138"/>
        <v>0.91535037134725428</v>
      </c>
      <c r="BG100" s="11">
        <v>32554871.359999999</v>
      </c>
      <c r="BH100" s="11">
        <v>28811779</v>
      </c>
      <c r="BI100" s="44">
        <f t="shared" si="160"/>
        <v>0.88502205035283543</v>
      </c>
      <c r="BJ100" s="11">
        <v>28811779</v>
      </c>
      <c r="BK100" s="13">
        <f t="shared" si="139"/>
        <v>0.88502205035283543</v>
      </c>
      <c r="BL100" s="11">
        <v>115234769.40000001</v>
      </c>
      <c r="BM100" s="11">
        <v>102901970.36</v>
      </c>
      <c r="BN100" s="44">
        <f t="shared" si="161"/>
        <v>0.89297675428853673</v>
      </c>
      <c r="BO100" s="11">
        <v>102901970.36</v>
      </c>
      <c r="BP100" s="13">
        <f t="shared" si="140"/>
        <v>0.89297675428853673</v>
      </c>
      <c r="BQ100" s="11">
        <v>53818225</v>
      </c>
      <c r="BR100" s="11">
        <v>49565007</v>
      </c>
      <c r="BS100" s="44">
        <f t="shared" si="162"/>
        <v>0.92097067489684026</v>
      </c>
      <c r="BT100" s="11">
        <v>49538852</v>
      </c>
      <c r="BU100" s="13">
        <f t="shared" si="141"/>
        <v>0.92048468711110409</v>
      </c>
      <c r="BV100" s="11">
        <v>78886620.159999996</v>
      </c>
      <c r="BW100" s="11">
        <v>71702162.540000007</v>
      </c>
      <c r="BX100" s="44">
        <f t="shared" si="163"/>
        <v>0.90892679131862564</v>
      </c>
      <c r="BY100" s="11">
        <v>71700107.769999996</v>
      </c>
      <c r="BZ100" s="13">
        <f t="shared" si="142"/>
        <v>0.90890074418926659</v>
      </c>
      <c r="CA100" s="11">
        <v>29592245.960000001</v>
      </c>
      <c r="CB100" s="11">
        <v>27071517</v>
      </c>
      <c r="CC100" s="44">
        <f t="shared" si="164"/>
        <v>0.91481792347200397</v>
      </c>
      <c r="CD100" s="11">
        <v>27071517</v>
      </c>
      <c r="CE100" s="13">
        <f t="shared" si="143"/>
        <v>0.91481792347200397</v>
      </c>
      <c r="CF100" s="11">
        <v>57719403.280000001</v>
      </c>
      <c r="CG100" s="11">
        <v>53186799.280000001</v>
      </c>
      <c r="CH100" s="44">
        <f t="shared" si="167"/>
        <v>0.9214717453329847</v>
      </c>
      <c r="CI100" s="11">
        <v>52795358.060000002</v>
      </c>
      <c r="CJ100" s="13">
        <f t="shared" si="144"/>
        <v>0.91468994930330128</v>
      </c>
      <c r="CK100" s="11">
        <f t="shared" si="168"/>
        <v>1227539864.0999999</v>
      </c>
      <c r="CL100" s="15">
        <f t="shared" si="146"/>
        <v>3.1158784995795495E-3</v>
      </c>
      <c r="CM100" s="11">
        <f t="shared" si="169"/>
        <v>1131618200.95</v>
      </c>
      <c r="CN100" s="13">
        <f t="shared" si="148"/>
        <v>0.92185861660767565</v>
      </c>
      <c r="CO100" s="11">
        <f t="shared" si="170"/>
        <v>1114985646.52</v>
      </c>
      <c r="CP100" s="13">
        <f t="shared" si="150"/>
        <v>0.90830911413005577</v>
      </c>
    </row>
    <row r="101" spans="2:94" s="5" customFormat="1" x14ac:dyDescent="0.25">
      <c r="B101" s="40" t="s">
        <v>142</v>
      </c>
      <c r="C101" s="41" t="s">
        <v>143</v>
      </c>
      <c r="D101" s="11">
        <v>668903731</v>
      </c>
      <c r="E101" s="11">
        <v>592619740</v>
      </c>
      <c r="F101" s="44">
        <f t="shared" si="151"/>
        <v>0.88595669680903599</v>
      </c>
      <c r="G101" s="11">
        <v>98261866.609999999</v>
      </c>
      <c r="H101" s="13">
        <f t="shared" si="128"/>
        <v>0.14689986324803442</v>
      </c>
      <c r="I101" s="11">
        <v>0</v>
      </c>
      <c r="J101" s="11">
        <v>0</v>
      </c>
      <c r="K101" s="13">
        <v>0</v>
      </c>
      <c r="L101" s="11">
        <v>0</v>
      </c>
      <c r="M101" s="13">
        <v>0</v>
      </c>
      <c r="N101" s="11">
        <v>0</v>
      </c>
      <c r="O101" s="11">
        <v>0</v>
      </c>
      <c r="P101" s="13">
        <v>0</v>
      </c>
      <c r="Q101" s="11">
        <v>0</v>
      </c>
      <c r="R101" s="13">
        <v>0</v>
      </c>
      <c r="S101" s="11">
        <v>0</v>
      </c>
      <c r="T101" s="11">
        <v>0</v>
      </c>
      <c r="U101" s="13">
        <v>0</v>
      </c>
      <c r="V101" s="11">
        <v>0</v>
      </c>
      <c r="W101" s="13">
        <v>0</v>
      </c>
      <c r="X101" s="11">
        <v>0</v>
      </c>
      <c r="Y101" s="11">
        <v>0</v>
      </c>
      <c r="Z101" s="13">
        <v>0</v>
      </c>
      <c r="AA101" s="11">
        <v>0</v>
      </c>
      <c r="AB101" s="13">
        <v>0</v>
      </c>
      <c r="AC101" s="11">
        <v>206675</v>
      </c>
      <c r="AD101" s="11">
        <v>206675</v>
      </c>
      <c r="AE101" s="13">
        <f t="shared" si="165"/>
        <v>1</v>
      </c>
      <c r="AF101" s="11">
        <v>206675</v>
      </c>
      <c r="AG101" s="13">
        <f t="shared" si="133"/>
        <v>1</v>
      </c>
      <c r="AH101" s="11">
        <v>0</v>
      </c>
      <c r="AI101" s="11">
        <v>0</v>
      </c>
      <c r="AJ101" s="13">
        <v>0</v>
      </c>
      <c r="AK101" s="11">
        <v>0</v>
      </c>
      <c r="AL101" s="13">
        <v>0</v>
      </c>
      <c r="AM101" s="11">
        <v>0</v>
      </c>
      <c r="AN101" s="11">
        <v>0</v>
      </c>
      <c r="AO101" s="13">
        <v>0</v>
      </c>
      <c r="AP101" s="11">
        <v>0</v>
      </c>
      <c r="AQ101" s="13">
        <v>0</v>
      </c>
      <c r="AR101" s="11">
        <v>0</v>
      </c>
      <c r="AS101" s="11">
        <v>0</v>
      </c>
      <c r="AT101" s="13">
        <v>0</v>
      </c>
      <c r="AU101" s="11">
        <v>0</v>
      </c>
      <c r="AV101" s="13">
        <v>0</v>
      </c>
      <c r="AW101" s="11">
        <v>0</v>
      </c>
      <c r="AX101" s="11">
        <v>0</v>
      </c>
      <c r="AY101" s="13">
        <v>0</v>
      </c>
      <c r="AZ101" s="11">
        <v>0</v>
      </c>
      <c r="BA101" s="13">
        <v>0</v>
      </c>
      <c r="BB101" s="11">
        <v>0</v>
      </c>
      <c r="BC101" s="11">
        <v>0</v>
      </c>
      <c r="BD101" s="13">
        <v>0</v>
      </c>
      <c r="BE101" s="11">
        <v>0</v>
      </c>
      <c r="BF101" s="13">
        <v>0</v>
      </c>
      <c r="BG101" s="11">
        <v>0</v>
      </c>
      <c r="BH101" s="11">
        <v>0</v>
      </c>
      <c r="BI101" s="13">
        <v>0</v>
      </c>
      <c r="BJ101" s="11">
        <v>0</v>
      </c>
      <c r="BK101" s="13">
        <v>0</v>
      </c>
      <c r="BL101" s="11">
        <v>0</v>
      </c>
      <c r="BM101" s="11">
        <v>0</v>
      </c>
      <c r="BN101" s="13">
        <v>0</v>
      </c>
      <c r="BO101" s="11">
        <v>0</v>
      </c>
      <c r="BP101" s="13">
        <v>0</v>
      </c>
      <c r="BQ101" s="11">
        <v>800000</v>
      </c>
      <c r="BR101" s="11">
        <v>800000</v>
      </c>
      <c r="BS101" s="13">
        <f t="shared" si="162"/>
        <v>1</v>
      </c>
      <c r="BT101" s="11">
        <v>247368</v>
      </c>
      <c r="BU101" s="13">
        <f t="shared" si="141"/>
        <v>0.30920999999999998</v>
      </c>
      <c r="BV101" s="11">
        <v>0</v>
      </c>
      <c r="BW101" s="11">
        <v>0</v>
      </c>
      <c r="BX101" s="13">
        <v>0</v>
      </c>
      <c r="BY101" s="11">
        <v>0</v>
      </c>
      <c r="BZ101" s="13">
        <v>0</v>
      </c>
      <c r="CA101" s="11">
        <v>0</v>
      </c>
      <c r="CB101" s="11">
        <v>0</v>
      </c>
      <c r="CC101" s="13">
        <v>0</v>
      </c>
      <c r="CD101" s="11">
        <v>0</v>
      </c>
      <c r="CE101" s="13">
        <v>0</v>
      </c>
      <c r="CF101" s="11">
        <v>0</v>
      </c>
      <c r="CG101" s="11">
        <v>0</v>
      </c>
      <c r="CH101" s="13">
        <v>0</v>
      </c>
      <c r="CI101" s="11">
        <v>0</v>
      </c>
      <c r="CJ101" s="13">
        <v>0</v>
      </c>
      <c r="CK101" s="11">
        <f t="shared" si="168"/>
        <v>669910406</v>
      </c>
      <c r="CL101" s="15">
        <f t="shared" si="146"/>
        <v>1.7004412579549131E-3</v>
      </c>
      <c r="CM101" s="11">
        <f t="shared" si="169"/>
        <v>593626415</v>
      </c>
      <c r="CN101" s="13">
        <f t="shared" si="148"/>
        <v>0.88612806978848457</v>
      </c>
      <c r="CO101" s="11">
        <f t="shared" si="170"/>
        <v>98715909.609999999</v>
      </c>
      <c r="CP101" s="13">
        <f t="shared" si="150"/>
        <v>0.14735688343673825</v>
      </c>
    </row>
    <row r="102" spans="2:94" s="5" customFormat="1" x14ac:dyDescent="0.25">
      <c r="B102" s="40" t="s">
        <v>144</v>
      </c>
      <c r="C102" s="41" t="s">
        <v>145</v>
      </c>
      <c r="D102" s="11">
        <v>3471158197</v>
      </c>
      <c r="E102" s="11">
        <v>3303038098</v>
      </c>
      <c r="F102" s="44">
        <f t="shared" si="151"/>
        <v>0.95156656958323005</v>
      </c>
      <c r="G102" s="11">
        <f>1919404227.99-196719992.299988</f>
        <v>1722684235.690012</v>
      </c>
      <c r="H102" s="13">
        <f t="shared" si="128"/>
        <v>0.49628514113210609</v>
      </c>
      <c r="I102" s="11">
        <v>53460000</v>
      </c>
      <c r="J102" s="11">
        <v>53460000</v>
      </c>
      <c r="K102" s="13">
        <f t="shared" si="152"/>
        <v>1</v>
      </c>
      <c r="L102" s="11">
        <v>34830000</v>
      </c>
      <c r="M102" s="13">
        <f t="shared" si="129"/>
        <v>0.65151515151515149</v>
      </c>
      <c r="N102" s="11">
        <v>70470000</v>
      </c>
      <c r="O102" s="11">
        <v>70470000</v>
      </c>
      <c r="P102" s="13">
        <f t="shared" si="153"/>
        <v>1</v>
      </c>
      <c r="Q102" s="11">
        <v>48600000</v>
      </c>
      <c r="R102" s="13">
        <f t="shared" si="130"/>
        <v>0.68965517241379315</v>
      </c>
      <c r="S102" s="11">
        <v>51030000</v>
      </c>
      <c r="T102" s="11">
        <v>51030000</v>
      </c>
      <c r="U102" s="13">
        <f t="shared" si="154"/>
        <v>1</v>
      </c>
      <c r="V102" s="11">
        <v>31752000</v>
      </c>
      <c r="W102" s="13">
        <f t="shared" si="131"/>
        <v>0.62222222222222223</v>
      </c>
      <c r="X102" s="11">
        <v>24138000</v>
      </c>
      <c r="Y102" s="11">
        <v>19440000</v>
      </c>
      <c r="Z102" s="44">
        <f t="shared" si="155"/>
        <v>0.80536912751677847</v>
      </c>
      <c r="AA102" s="11">
        <v>18306000</v>
      </c>
      <c r="AB102" s="13">
        <f t="shared" si="132"/>
        <v>0.75838926174496646</v>
      </c>
      <c r="AC102" s="11">
        <v>68040000</v>
      </c>
      <c r="AD102" s="11">
        <v>68040000</v>
      </c>
      <c r="AE102" s="13">
        <f t="shared" si="165"/>
        <v>1</v>
      </c>
      <c r="AF102" s="11">
        <v>53460000</v>
      </c>
      <c r="AG102" s="13">
        <f t="shared" si="133"/>
        <v>0.7857142857142857</v>
      </c>
      <c r="AH102" s="11">
        <v>97200000</v>
      </c>
      <c r="AI102" s="11">
        <v>97200000</v>
      </c>
      <c r="AJ102" s="13">
        <f t="shared" si="156"/>
        <v>1</v>
      </c>
      <c r="AK102" s="11">
        <v>54756000</v>
      </c>
      <c r="AL102" s="13">
        <f t="shared" si="134"/>
        <v>0.56333333333333335</v>
      </c>
      <c r="AM102" s="11">
        <v>92280000</v>
      </c>
      <c r="AN102" s="11">
        <v>92280000</v>
      </c>
      <c r="AO102" s="13">
        <f t="shared" si="166"/>
        <v>1</v>
      </c>
      <c r="AP102" s="11">
        <v>58630000</v>
      </c>
      <c r="AQ102" s="13">
        <f t="shared" si="135"/>
        <v>0.6353489380147378</v>
      </c>
      <c r="AR102" s="11">
        <v>68040000</v>
      </c>
      <c r="AS102" s="11">
        <v>68040000</v>
      </c>
      <c r="AT102" s="13">
        <f t="shared" si="157"/>
        <v>1</v>
      </c>
      <c r="AU102" s="11">
        <v>51030000</v>
      </c>
      <c r="AV102" s="13">
        <f t="shared" si="136"/>
        <v>0.75</v>
      </c>
      <c r="AW102" s="11">
        <v>51030000</v>
      </c>
      <c r="AX102" s="11">
        <v>51030000</v>
      </c>
      <c r="AY102" s="13">
        <f t="shared" si="158"/>
        <v>1</v>
      </c>
      <c r="AZ102" s="11">
        <v>31752000</v>
      </c>
      <c r="BA102" s="13">
        <f t="shared" si="137"/>
        <v>0.62222222222222223</v>
      </c>
      <c r="BB102" s="11">
        <v>85050000</v>
      </c>
      <c r="BC102" s="11">
        <v>85050000</v>
      </c>
      <c r="BD102" s="13">
        <f t="shared" si="159"/>
        <v>1</v>
      </c>
      <c r="BE102" s="11">
        <v>60264000</v>
      </c>
      <c r="BF102" s="13">
        <f t="shared" si="138"/>
        <v>0.70857142857142852</v>
      </c>
      <c r="BG102" s="11">
        <v>97200000</v>
      </c>
      <c r="BH102" s="11">
        <v>97200000</v>
      </c>
      <c r="BI102" s="13">
        <f t="shared" si="160"/>
        <v>1</v>
      </c>
      <c r="BJ102" s="11">
        <v>69660000</v>
      </c>
      <c r="BK102" s="13">
        <f t="shared" si="139"/>
        <v>0.71666666666666667</v>
      </c>
      <c r="BL102" s="11">
        <v>75006000</v>
      </c>
      <c r="BM102" s="11">
        <v>72576000</v>
      </c>
      <c r="BN102" s="44">
        <f t="shared" si="161"/>
        <v>0.96760259179265662</v>
      </c>
      <c r="BO102" s="11">
        <v>40824000</v>
      </c>
      <c r="BP102" s="13">
        <f t="shared" si="140"/>
        <v>0.54427645788336931</v>
      </c>
      <c r="BQ102" s="11">
        <v>102060000</v>
      </c>
      <c r="BR102" s="11">
        <v>102060000</v>
      </c>
      <c r="BS102" s="13">
        <f t="shared" si="162"/>
        <v>1</v>
      </c>
      <c r="BT102" s="11">
        <v>73386000</v>
      </c>
      <c r="BU102" s="13">
        <f t="shared" si="141"/>
        <v>0.71904761904761905</v>
      </c>
      <c r="BV102" s="11">
        <v>45760000</v>
      </c>
      <c r="BW102" s="11">
        <v>45760000</v>
      </c>
      <c r="BX102" s="13">
        <f t="shared" si="163"/>
        <v>1</v>
      </c>
      <c r="BY102" s="11">
        <v>29120000</v>
      </c>
      <c r="BZ102" s="13">
        <f t="shared" si="142"/>
        <v>0.63636363636363635</v>
      </c>
      <c r="CA102" s="11">
        <v>68040000</v>
      </c>
      <c r="CB102" s="11">
        <v>68040000</v>
      </c>
      <c r="CC102" s="13">
        <f t="shared" si="164"/>
        <v>1</v>
      </c>
      <c r="CD102" s="11">
        <v>53460000</v>
      </c>
      <c r="CE102" s="13">
        <f t="shared" si="143"/>
        <v>0.7857142857142857</v>
      </c>
      <c r="CF102" s="11">
        <v>48600000</v>
      </c>
      <c r="CG102" s="11">
        <v>48600000</v>
      </c>
      <c r="CH102" s="13">
        <f t="shared" si="167"/>
        <v>1</v>
      </c>
      <c r="CI102" s="11">
        <v>34020000</v>
      </c>
      <c r="CJ102" s="13">
        <f t="shared" si="144"/>
        <v>0.7</v>
      </c>
      <c r="CK102" s="11">
        <f t="shared" si="168"/>
        <v>4568562197</v>
      </c>
      <c r="CL102" s="15">
        <f t="shared" si="146"/>
        <v>1.1596433761490102E-2</v>
      </c>
      <c r="CM102" s="11">
        <f t="shared" si="169"/>
        <v>4393314098</v>
      </c>
      <c r="CN102" s="13">
        <f t="shared" si="148"/>
        <v>0.96164042614652845</v>
      </c>
      <c r="CO102" s="11">
        <f t="shared" si="170"/>
        <v>2466534235.690012</v>
      </c>
      <c r="CP102" s="13">
        <f t="shared" si="150"/>
        <v>0.53989288737487051</v>
      </c>
    </row>
    <row r="103" spans="2:94" s="5" customFormat="1" x14ac:dyDescent="0.25">
      <c r="B103" s="40" t="s">
        <v>146</v>
      </c>
      <c r="C103" s="41" t="s">
        <v>147</v>
      </c>
      <c r="D103" s="11">
        <v>1340407999</v>
      </c>
      <c r="E103" s="11">
        <v>1094836666</v>
      </c>
      <c r="F103" s="44">
        <f t="shared" si="151"/>
        <v>0.8167935933065108</v>
      </c>
      <c r="G103" s="11">
        <v>597808466</v>
      </c>
      <c r="H103" s="13">
        <f t="shared" si="128"/>
        <v>0.44598992728034292</v>
      </c>
      <c r="I103" s="11">
        <v>0</v>
      </c>
      <c r="J103" s="11">
        <v>0</v>
      </c>
      <c r="K103" s="13">
        <v>0</v>
      </c>
      <c r="L103" s="11">
        <v>0</v>
      </c>
      <c r="M103" s="13">
        <v>0</v>
      </c>
      <c r="N103" s="11">
        <v>0</v>
      </c>
      <c r="O103" s="11">
        <v>0</v>
      </c>
      <c r="P103" s="13">
        <v>0</v>
      </c>
      <c r="Q103" s="11">
        <v>0</v>
      </c>
      <c r="R103" s="13">
        <v>0</v>
      </c>
      <c r="S103" s="11">
        <v>0</v>
      </c>
      <c r="T103" s="11">
        <v>0</v>
      </c>
      <c r="U103" s="13">
        <v>0</v>
      </c>
      <c r="V103" s="11">
        <v>0</v>
      </c>
      <c r="W103" s="13">
        <v>0</v>
      </c>
      <c r="X103" s="11">
        <v>0</v>
      </c>
      <c r="Y103" s="11">
        <v>0</v>
      </c>
      <c r="Z103" s="13">
        <v>0</v>
      </c>
      <c r="AA103" s="11">
        <v>0</v>
      </c>
      <c r="AB103" s="13">
        <v>0</v>
      </c>
      <c r="AC103" s="11">
        <v>0</v>
      </c>
      <c r="AD103" s="11">
        <v>0</v>
      </c>
      <c r="AE103" s="13">
        <v>0</v>
      </c>
      <c r="AF103" s="11">
        <v>0</v>
      </c>
      <c r="AG103" s="13">
        <v>0</v>
      </c>
      <c r="AH103" s="11">
        <v>0</v>
      </c>
      <c r="AI103" s="11">
        <v>0</v>
      </c>
      <c r="AJ103" s="13">
        <v>0</v>
      </c>
      <c r="AK103" s="11">
        <v>0</v>
      </c>
      <c r="AL103" s="13">
        <v>0</v>
      </c>
      <c r="AM103" s="11">
        <v>99220000</v>
      </c>
      <c r="AN103" s="11">
        <v>94409333</v>
      </c>
      <c r="AO103" s="44">
        <f t="shared" si="166"/>
        <v>0.95151514815561378</v>
      </c>
      <c r="AP103" s="11">
        <v>58630000</v>
      </c>
      <c r="AQ103" s="13">
        <f t="shared" si="135"/>
        <v>0.59090909090909094</v>
      </c>
      <c r="AR103" s="11">
        <v>0</v>
      </c>
      <c r="AS103" s="11">
        <v>0</v>
      </c>
      <c r="AT103" s="13">
        <v>0</v>
      </c>
      <c r="AU103" s="11">
        <v>0</v>
      </c>
      <c r="AV103" s="13">
        <v>0</v>
      </c>
      <c r="AW103" s="11">
        <v>0</v>
      </c>
      <c r="AX103" s="11">
        <v>0</v>
      </c>
      <c r="AY103" s="13">
        <v>0</v>
      </c>
      <c r="AZ103" s="11">
        <v>0</v>
      </c>
      <c r="BA103" s="13">
        <v>0</v>
      </c>
      <c r="BB103" s="11">
        <v>0</v>
      </c>
      <c r="BC103" s="11">
        <v>0</v>
      </c>
      <c r="BD103" s="13">
        <v>0</v>
      </c>
      <c r="BE103" s="11">
        <v>0</v>
      </c>
      <c r="BF103" s="13">
        <v>0</v>
      </c>
      <c r="BG103" s="11">
        <v>0</v>
      </c>
      <c r="BH103" s="11">
        <v>0</v>
      </c>
      <c r="BI103" s="13">
        <v>0</v>
      </c>
      <c r="BJ103" s="11">
        <v>0</v>
      </c>
      <c r="BK103" s="13">
        <v>0</v>
      </c>
      <c r="BL103" s="11">
        <v>0</v>
      </c>
      <c r="BM103" s="11">
        <v>0</v>
      </c>
      <c r="BN103" s="13">
        <v>0</v>
      </c>
      <c r="BO103" s="11">
        <v>0</v>
      </c>
      <c r="BP103" s="13">
        <v>0</v>
      </c>
      <c r="BQ103" s="11">
        <v>0</v>
      </c>
      <c r="BR103" s="11">
        <v>0</v>
      </c>
      <c r="BS103" s="13">
        <v>0</v>
      </c>
      <c r="BT103" s="11">
        <v>0</v>
      </c>
      <c r="BU103" s="13">
        <v>0</v>
      </c>
      <c r="BV103" s="11">
        <v>8051000</v>
      </c>
      <c r="BW103" s="11">
        <v>0</v>
      </c>
      <c r="BX103" s="13">
        <f t="shared" si="163"/>
        <v>0</v>
      </c>
      <c r="BY103" s="11">
        <v>0</v>
      </c>
      <c r="BZ103" s="13">
        <f t="shared" si="142"/>
        <v>0</v>
      </c>
      <c r="CA103" s="11">
        <v>0</v>
      </c>
      <c r="CB103" s="11">
        <v>0</v>
      </c>
      <c r="CC103" s="13">
        <v>0</v>
      </c>
      <c r="CD103" s="11">
        <v>0</v>
      </c>
      <c r="CE103" s="13">
        <v>0</v>
      </c>
      <c r="CF103" s="11">
        <v>0</v>
      </c>
      <c r="CG103" s="11">
        <v>0</v>
      </c>
      <c r="CH103" s="13">
        <v>0</v>
      </c>
      <c r="CI103" s="11">
        <v>0</v>
      </c>
      <c r="CJ103" s="13">
        <v>0</v>
      </c>
      <c r="CK103" s="11">
        <f t="shared" si="168"/>
        <v>1447678999</v>
      </c>
      <c r="CL103" s="15">
        <f t="shared" si="146"/>
        <v>3.6746601875810676E-3</v>
      </c>
      <c r="CM103" s="11">
        <f t="shared" si="169"/>
        <v>1189245999</v>
      </c>
      <c r="CN103" s="13">
        <f t="shared" si="148"/>
        <v>0.8214845969455139</v>
      </c>
      <c r="CO103" s="11">
        <f t="shared" si="170"/>
        <v>656438466</v>
      </c>
      <c r="CP103" s="13">
        <f t="shared" si="150"/>
        <v>0.45344200368551452</v>
      </c>
    </row>
    <row r="104" spans="2:94" s="5" customFormat="1" x14ac:dyDescent="0.25">
      <c r="B104" s="40" t="s">
        <v>148</v>
      </c>
      <c r="C104" s="41" t="s">
        <v>149</v>
      </c>
      <c r="D104" s="11">
        <v>156573353</v>
      </c>
      <c r="E104" s="11">
        <v>97817754.510000005</v>
      </c>
      <c r="F104" s="44">
        <f t="shared" si="151"/>
        <v>0.62474075336433532</v>
      </c>
      <c r="G104" s="11">
        <v>70279334.510000005</v>
      </c>
      <c r="H104" s="13">
        <f t="shared" si="128"/>
        <v>0.448858845796066</v>
      </c>
      <c r="I104" s="11">
        <v>9512443</v>
      </c>
      <c r="J104" s="11">
        <v>9512443</v>
      </c>
      <c r="K104" s="13">
        <f t="shared" si="152"/>
        <v>1</v>
      </c>
      <c r="L104" s="11">
        <v>6861069.9699999997</v>
      </c>
      <c r="M104" s="13">
        <f t="shared" si="129"/>
        <v>0.72127317556594028</v>
      </c>
      <c r="N104" s="11">
        <v>8852896</v>
      </c>
      <c r="O104" s="11">
        <v>6942598.7300000004</v>
      </c>
      <c r="P104" s="44">
        <f t="shared" si="153"/>
        <v>0.78421781188890061</v>
      </c>
      <c r="Q104" s="11">
        <v>6942598.3399999999</v>
      </c>
      <c r="R104" s="13">
        <f t="shared" si="130"/>
        <v>0.78421776783551955</v>
      </c>
      <c r="S104" s="11">
        <v>5449590</v>
      </c>
      <c r="T104" s="11">
        <v>935216</v>
      </c>
      <c r="U104" s="44">
        <f t="shared" si="154"/>
        <v>0.17161217632886144</v>
      </c>
      <c r="V104" s="11">
        <v>935216</v>
      </c>
      <c r="W104" s="13">
        <f t="shared" si="131"/>
        <v>0.17161217632886144</v>
      </c>
      <c r="X104" s="11">
        <v>3614340</v>
      </c>
      <c r="Y104" s="11">
        <v>2803544</v>
      </c>
      <c r="Z104" s="44">
        <f t="shared" si="155"/>
        <v>0.77567246025553771</v>
      </c>
      <c r="AA104" s="11">
        <v>2670655</v>
      </c>
      <c r="AB104" s="13">
        <f t="shared" si="132"/>
        <v>0.73890530497960905</v>
      </c>
      <c r="AC104" s="11">
        <v>0</v>
      </c>
      <c r="AD104" s="11">
        <v>0</v>
      </c>
      <c r="AE104" s="13">
        <v>0</v>
      </c>
      <c r="AF104" s="11">
        <v>0</v>
      </c>
      <c r="AG104" s="13">
        <v>0</v>
      </c>
      <c r="AH104" s="11">
        <v>7113951</v>
      </c>
      <c r="AI104" s="11">
        <v>4279834</v>
      </c>
      <c r="AJ104" s="44">
        <f t="shared" si="156"/>
        <v>0.6016113970984619</v>
      </c>
      <c r="AK104" s="11">
        <v>3816213.66</v>
      </c>
      <c r="AL104" s="13">
        <f t="shared" si="134"/>
        <v>0.53644081326958815</v>
      </c>
      <c r="AM104" s="11">
        <v>0</v>
      </c>
      <c r="AN104" s="11">
        <v>0</v>
      </c>
      <c r="AO104" s="13">
        <v>0</v>
      </c>
      <c r="AP104" s="11">
        <v>0</v>
      </c>
      <c r="AQ104" s="13">
        <v>0</v>
      </c>
      <c r="AR104" s="11">
        <v>0</v>
      </c>
      <c r="AS104" s="11">
        <v>0</v>
      </c>
      <c r="AT104" s="13">
        <v>0</v>
      </c>
      <c r="AU104" s="11">
        <v>0</v>
      </c>
      <c r="AV104" s="13">
        <v>0</v>
      </c>
      <c r="AW104" s="11">
        <v>3342466</v>
      </c>
      <c r="AX104" s="11">
        <v>1743007</v>
      </c>
      <c r="AY104" s="44">
        <f t="shared" si="158"/>
        <v>0.52147336726835813</v>
      </c>
      <c r="AZ104" s="11">
        <v>1743007</v>
      </c>
      <c r="BA104" s="13">
        <f t="shared" si="137"/>
        <v>0.52147336726835813</v>
      </c>
      <c r="BB104" s="11">
        <v>563674</v>
      </c>
      <c r="BC104" s="11">
        <v>140901.35999999999</v>
      </c>
      <c r="BD104" s="13">
        <f t="shared" si="159"/>
        <v>0.24996959235302674</v>
      </c>
      <c r="BE104" s="11">
        <v>140901.35999999999</v>
      </c>
      <c r="BF104" s="13">
        <f t="shared" si="138"/>
        <v>0.24996959235302674</v>
      </c>
      <c r="BG104" s="11">
        <v>1336772</v>
      </c>
      <c r="BH104" s="11">
        <v>0</v>
      </c>
      <c r="BI104" s="13">
        <f t="shared" si="160"/>
        <v>0</v>
      </c>
      <c r="BJ104" s="11">
        <v>0</v>
      </c>
      <c r="BK104" s="13">
        <f t="shared" si="139"/>
        <v>0</v>
      </c>
      <c r="BL104" s="11">
        <v>7113372</v>
      </c>
      <c r="BM104" s="11">
        <v>3705864.27</v>
      </c>
      <c r="BN104" s="44">
        <f t="shared" si="161"/>
        <v>0.52097152658401669</v>
      </c>
      <c r="BO104" s="11">
        <v>3705864.27</v>
      </c>
      <c r="BP104" s="13">
        <f t="shared" si="140"/>
        <v>0.52097152658401669</v>
      </c>
      <c r="BQ104" s="11">
        <v>5229626</v>
      </c>
      <c r="BR104" s="11">
        <v>2397697</v>
      </c>
      <c r="BS104" s="44">
        <f t="shared" si="162"/>
        <v>0.45848345560466464</v>
      </c>
      <c r="BT104" s="11">
        <v>2389140</v>
      </c>
      <c r="BU104" s="13">
        <f t="shared" si="141"/>
        <v>0.45684720092794401</v>
      </c>
      <c r="BV104" s="11">
        <v>0</v>
      </c>
      <c r="BW104" s="11">
        <v>0</v>
      </c>
      <c r="BX104" s="13">
        <v>0</v>
      </c>
      <c r="BY104" s="11">
        <v>0</v>
      </c>
      <c r="BZ104" s="13">
        <v>0</v>
      </c>
      <c r="CA104" s="11">
        <v>3274159</v>
      </c>
      <c r="CB104" s="11">
        <v>2450868</v>
      </c>
      <c r="CC104" s="44">
        <f t="shared" si="164"/>
        <v>0.74854886399835807</v>
      </c>
      <c r="CD104" s="11">
        <v>2390875</v>
      </c>
      <c r="CE104" s="13">
        <f t="shared" si="143"/>
        <v>0.73022568543555766</v>
      </c>
      <c r="CF104" s="11">
        <v>3023358</v>
      </c>
      <c r="CG104" s="11">
        <v>3023358</v>
      </c>
      <c r="CH104" s="13">
        <f t="shared" si="167"/>
        <v>1</v>
      </c>
      <c r="CI104" s="11">
        <v>1448088</v>
      </c>
      <c r="CJ104" s="13">
        <f t="shared" si="144"/>
        <v>0.47896676476950462</v>
      </c>
      <c r="CK104" s="11">
        <f t="shared" si="168"/>
        <v>215000000</v>
      </c>
      <c r="CL104" s="15">
        <f t="shared" si="146"/>
        <v>5.4573696301159756E-4</v>
      </c>
      <c r="CM104" s="11">
        <f t="shared" si="169"/>
        <v>135753085.87</v>
      </c>
      <c r="CN104" s="13">
        <f t="shared" si="148"/>
        <v>0.63140970172093025</v>
      </c>
      <c r="CO104" s="11">
        <f t="shared" si="170"/>
        <v>103322963.11</v>
      </c>
      <c r="CP104" s="13">
        <f t="shared" si="150"/>
        <v>0.48057192144186045</v>
      </c>
    </row>
    <row r="105" spans="2:94" s="5" customFormat="1" x14ac:dyDescent="0.25">
      <c r="B105" s="40" t="s">
        <v>150</v>
      </c>
      <c r="C105" s="41" t="s">
        <v>151</v>
      </c>
      <c r="D105" s="11">
        <v>9890869145</v>
      </c>
      <c r="E105" s="11">
        <v>9191514693.0200005</v>
      </c>
      <c r="F105" s="44">
        <f t="shared" si="151"/>
        <v>0.92929292241890238</v>
      </c>
      <c r="G105" s="11">
        <v>5184875815.3500004</v>
      </c>
      <c r="H105" s="13">
        <f t="shared" si="128"/>
        <v>0.52420831165995574</v>
      </c>
      <c r="I105" s="11">
        <v>0</v>
      </c>
      <c r="J105" s="11">
        <v>0</v>
      </c>
      <c r="K105" s="13">
        <v>0</v>
      </c>
      <c r="L105" s="11">
        <v>0</v>
      </c>
      <c r="M105" s="13">
        <v>0</v>
      </c>
      <c r="N105" s="11">
        <v>0</v>
      </c>
      <c r="O105" s="11">
        <v>0</v>
      </c>
      <c r="P105" s="13">
        <v>0</v>
      </c>
      <c r="Q105" s="11">
        <v>0</v>
      </c>
      <c r="R105" s="13">
        <v>0</v>
      </c>
      <c r="S105" s="11">
        <v>0</v>
      </c>
      <c r="T105" s="11">
        <v>0</v>
      </c>
      <c r="U105" s="13">
        <v>0</v>
      </c>
      <c r="V105" s="11">
        <v>0</v>
      </c>
      <c r="W105" s="13">
        <v>0</v>
      </c>
      <c r="X105" s="11">
        <v>0</v>
      </c>
      <c r="Y105" s="11">
        <v>0</v>
      </c>
      <c r="Z105" s="13">
        <v>0</v>
      </c>
      <c r="AA105" s="11">
        <v>0</v>
      </c>
      <c r="AB105" s="13">
        <v>0</v>
      </c>
      <c r="AC105" s="11">
        <v>0</v>
      </c>
      <c r="AD105" s="11">
        <v>0</v>
      </c>
      <c r="AE105" s="13">
        <v>0</v>
      </c>
      <c r="AF105" s="11">
        <v>0</v>
      </c>
      <c r="AG105" s="13">
        <v>0</v>
      </c>
      <c r="AH105" s="11">
        <v>0</v>
      </c>
      <c r="AI105" s="11">
        <v>0</v>
      </c>
      <c r="AJ105" s="13">
        <v>0</v>
      </c>
      <c r="AK105" s="11">
        <v>0</v>
      </c>
      <c r="AL105" s="13">
        <v>0</v>
      </c>
      <c r="AM105" s="11">
        <v>0</v>
      </c>
      <c r="AN105" s="11">
        <v>0</v>
      </c>
      <c r="AO105" s="13">
        <v>0</v>
      </c>
      <c r="AP105" s="11">
        <v>0</v>
      </c>
      <c r="AQ105" s="13">
        <v>0</v>
      </c>
      <c r="AR105" s="11">
        <v>0</v>
      </c>
      <c r="AS105" s="11">
        <v>0</v>
      </c>
      <c r="AT105" s="13">
        <v>0</v>
      </c>
      <c r="AU105" s="11">
        <v>0</v>
      </c>
      <c r="AV105" s="13">
        <v>0</v>
      </c>
      <c r="AW105" s="11">
        <v>0</v>
      </c>
      <c r="AX105" s="11">
        <v>0</v>
      </c>
      <c r="AY105" s="13">
        <v>0</v>
      </c>
      <c r="AZ105" s="11">
        <v>0</v>
      </c>
      <c r="BA105" s="13">
        <v>0</v>
      </c>
      <c r="BB105" s="11">
        <v>0</v>
      </c>
      <c r="BC105" s="11">
        <v>0</v>
      </c>
      <c r="BD105" s="13">
        <v>0</v>
      </c>
      <c r="BE105" s="11">
        <v>0</v>
      </c>
      <c r="BF105" s="13">
        <v>0</v>
      </c>
      <c r="BG105" s="11">
        <v>0</v>
      </c>
      <c r="BH105" s="11">
        <v>0</v>
      </c>
      <c r="BI105" s="13">
        <v>0</v>
      </c>
      <c r="BJ105" s="11">
        <v>0</v>
      </c>
      <c r="BK105" s="13">
        <v>0</v>
      </c>
      <c r="BL105" s="11">
        <v>0</v>
      </c>
      <c r="BM105" s="11">
        <v>0</v>
      </c>
      <c r="BN105" s="13">
        <v>0</v>
      </c>
      <c r="BO105" s="11">
        <v>0</v>
      </c>
      <c r="BP105" s="13">
        <v>0</v>
      </c>
      <c r="BQ105" s="11">
        <v>0</v>
      </c>
      <c r="BR105" s="11">
        <v>0</v>
      </c>
      <c r="BS105" s="13">
        <v>0</v>
      </c>
      <c r="BT105" s="11">
        <v>0</v>
      </c>
      <c r="BU105" s="13">
        <v>0</v>
      </c>
      <c r="BV105" s="11">
        <v>0</v>
      </c>
      <c r="BW105" s="11">
        <v>0</v>
      </c>
      <c r="BX105" s="13">
        <v>0</v>
      </c>
      <c r="BY105" s="11">
        <v>0</v>
      </c>
      <c r="BZ105" s="13">
        <v>0</v>
      </c>
      <c r="CA105" s="11">
        <v>0</v>
      </c>
      <c r="CB105" s="11">
        <v>0</v>
      </c>
      <c r="CC105" s="13">
        <v>0</v>
      </c>
      <c r="CD105" s="11">
        <v>0</v>
      </c>
      <c r="CE105" s="13">
        <v>0</v>
      </c>
      <c r="CF105" s="11">
        <v>0</v>
      </c>
      <c r="CG105" s="11">
        <v>0</v>
      </c>
      <c r="CH105" s="13">
        <v>0</v>
      </c>
      <c r="CI105" s="11">
        <v>0</v>
      </c>
      <c r="CJ105" s="13">
        <v>0</v>
      </c>
      <c r="CK105" s="11">
        <f t="shared" si="168"/>
        <v>9890869145</v>
      </c>
      <c r="CL105" s="15">
        <f t="shared" si="146"/>
        <v>2.5106106459243799E-2</v>
      </c>
      <c r="CM105" s="11">
        <f t="shared" si="169"/>
        <v>9191514693.0200005</v>
      </c>
      <c r="CN105" s="13">
        <f t="shared" si="148"/>
        <v>0.92929292241890238</v>
      </c>
      <c r="CO105" s="11">
        <f t="shared" si="170"/>
        <v>5184875815.3500004</v>
      </c>
      <c r="CP105" s="13">
        <f t="shared" si="150"/>
        <v>0.52420831165995574</v>
      </c>
    </row>
    <row r="106" spans="2:94" s="5" customFormat="1" ht="27" customHeight="1" x14ac:dyDescent="0.25">
      <c r="B106" s="40" t="s">
        <v>152</v>
      </c>
      <c r="C106" s="41" t="s">
        <v>153</v>
      </c>
      <c r="D106" s="11">
        <v>43970000</v>
      </c>
      <c r="E106" s="11">
        <v>39951750</v>
      </c>
      <c r="F106" s="44">
        <f t="shared" si="151"/>
        <v>0.90861382760973386</v>
      </c>
      <c r="G106" s="11">
        <v>7491310</v>
      </c>
      <c r="H106" s="13">
        <f t="shared" si="128"/>
        <v>0.17037320900614056</v>
      </c>
      <c r="I106" s="11">
        <v>0</v>
      </c>
      <c r="J106" s="11">
        <v>0</v>
      </c>
      <c r="K106" s="13">
        <v>0</v>
      </c>
      <c r="L106" s="11">
        <v>0</v>
      </c>
      <c r="M106" s="13">
        <v>0</v>
      </c>
      <c r="N106" s="11">
        <v>250000</v>
      </c>
      <c r="O106" s="11">
        <v>250000</v>
      </c>
      <c r="P106" s="13">
        <f t="shared" si="153"/>
        <v>1</v>
      </c>
      <c r="Q106" s="11">
        <v>0</v>
      </c>
      <c r="R106" s="13">
        <f t="shared" si="130"/>
        <v>0</v>
      </c>
      <c r="S106" s="11">
        <v>1280000</v>
      </c>
      <c r="T106" s="11">
        <v>1000000</v>
      </c>
      <c r="U106" s="44">
        <f t="shared" si="154"/>
        <v>0.78125</v>
      </c>
      <c r="V106" s="11">
        <v>0</v>
      </c>
      <c r="W106" s="13">
        <f t="shared" si="131"/>
        <v>0</v>
      </c>
      <c r="X106" s="11">
        <v>0</v>
      </c>
      <c r="Y106" s="11">
        <v>0</v>
      </c>
      <c r="Z106" s="13">
        <v>0</v>
      </c>
      <c r="AA106" s="11">
        <v>0</v>
      </c>
      <c r="AB106" s="13">
        <v>0</v>
      </c>
      <c r="AC106" s="11">
        <v>0</v>
      </c>
      <c r="AD106" s="11">
        <v>0</v>
      </c>
      <c r="AE106" s="13">
        <v>0</v>
      </c>
      <c r="AF106" s="11">
        <v>0</v>
      </c>
      <c r="AG106" s="13">
        <v>0</v>
      </c>
      <c r="AH106" s="11">
        <v>0</v>
      </c>
      <c r="AI106" s="11">
        <v>0</v>
      </c>
      <c r="AJ106" s="13">
        <v>0</v>
      </c>
      <c r="AK106" s="11">
        <v>0</v>
      </c>
      <c r="AL106" s="13">
        <v>0</v>
      </c>
      <c r="AM106" s="11">
        <v>0</v>
      </c>
      <c r="AN106" s="11">
        <v>0</v>
      </c>
      <c r="AO106" s="13">
        <v>0</v>
      </c>
      <c r="AP106" s="11">
        <v>0</v>
      </c>
      <c r="AQ106" s="13">
        <v>0</v>
      </c>
      <c r="AR106" s="11">
        <v>0</v>
      </c>
      <c r="AS106" s="11">
        <v>0</v>
      </c>
      <c r="AT106" s="13">
        <v>0</v>
      </c>
      <c r="AU106" s="11">
        <v>0</v>
      </c>
      <c r="AV106" s="13">
        <v>0</v>
      </c>
      <c r="AW106" s="11">
        <v>6000000</v>
      </c>
      <c r="AX106" s="11">
        <v>0</v>
      </c>
      <c r="AY106" s="13">
        <f t="shared" si="158"/>
        <v>0</v>
      </c>
      <c r="AZ106" s="11">
        <v>0</v>
      </c>
      <c r="BA106" s="13">
        <f t="shared" si="137"/>
        <v>0</v>
      </c>
      <c r="BB106" s="11">
        <v>8000000</v>
      </c>
      <c r="BC106" s="11">
        <v>0</v>
      </c>
      <c r="BD106" s="13">
        <f t="shared" si="159"/>
        <v>0</v>
      </c>
      <c r="BE106" s="11">
        <v>0</v>
      </c>
      <c r="BF106" s="13">
        <f t="shared" si="138"/>
        <v>0</v>
      </c>
      <c r="BG106" s="11">
        <v>0</v>
      </c>
      <c r="BH106" s="11">
        <v>0</v>
      </c>
      <c r="BI106" s="13">
        <v>0</v>
      </c>
      <c r="BJ106" s="11">
        <v>0</v>
      </c>
      <c r="BK106" s="13">
        <v>0</v>
      </c>
      <c r="BL106" s="11">
        <v>0</v>
      </c>
      <c r="BM106" s="11">
        <v>0</v>
      </c>
      <c r="BN106" s="13">
        <v>0</v>
      </c>
      <c r="BO106" s="11">
        <v>0</v>
      </c>
      <c r="BP106" s="13">
        <v>0</v>
      </c>
      <c r="BQ106" s="11">
        <v>0</v>
      </c>
      <c r="BR106" s="11">
        <v>0</v>
      </c>
      <c r="BS106" s="13">
        <v>0</v>
      </c>
      <c r="BT106" s="11">
        <v>0</v>
      </c>
      <c r="BU106" s="13">
        <v>0</v>
      </c>
      <c r="BV106" s="11">
        <v>500000</v>
      </c>
      <c r="BW106" s="11">
        <v>0</v>
      </c>
      <c r="BX106" s="13">
        <f t="shared" si="163"/>
        <v>0</v>
      </c>
      <c r="BY106" s="11">
        <v>0</v>
      </c>
      <c r="BZ106" s="13">
        <f t="shared" si="142"/>
        <v>0</v>
      </c>
      <c r="CA106" s="11">
        <v>0</v>
      </c>
      <c r="CB106" s="11">
        <v>0</v>
      </c>
      <c r="CC106" s="13">
        <v>0</v>
      </c>
      <c r="CD106" s="11">
        <v>0</v>
      </c>
      <c r="CE106" s="13">
        <v>0</v>
      </c>
      <c r="CF106" s="11">
        <v>0</v>
      </c>
      <c r="CG106" s="11">
        <v>0</v>
      </c>
      <c r="CH106" s="13">
        <v>0</v>
      </c>
      <c r="CI106" s="11">
        <v>0</v>
      </c>
      <c r="CJ106" s="13">
        <v>0</v>
      </c>
      <c r="CK106" s="11">
        <f t="shared" si="168"/>
        <v>60000000</v>
      </c>
      <c r="CL106" s="15">
        <f t="shared" si="146"/>
        <v>1.5229868735207373E-4</v>
      </c>
      <c r="CM106" s="11">
        <f t="shared" si="169"/>
        <v>41201750</v>
      </c>
      <c r="CN106" s="13">
        <f t="shared" si="148"/>
        <v>0.68669583333333328</v>
      </c>
      <c r="CO106" s="11">
        <f t="shared" si="170"/>
        <v>7491310</v>
      </c>
      <c r="CP106" s="13">
        <f t="shared" si="150"/>
        <v>0.12485516666666667</v>
      </c>
    </row>
    <row r="107" spans="2:94" s="5" customFormat="1" ht="25.5" x14ac:dyDescent="0.25">
      <c r="B107" s="40" t="s">
        <v>154</v>
      </c>
      <c r="C107" s="41" t="s">
        <v>155</v>
      </c>
      <c r="D107" s="11">
        <v>5000000</v>
      </c>
      <c r="E107" s="11">
        <v>410000</v>
      </c>
      <c r="F107" s="44">
        <f t="shared" si="151"/>
        <v>8.2000000000000003E-2</v>
      </c>
      <c r="G107" s="11">
        <v>410000</v>
      </c>
      <c r="H107" s="13">
        <f t="shared" si="128"/>
        <v>8.2000000000000003E-2</v>
      </c>
      <c r="I107" s="11">
        <v>0</v>
      </c>
      <c r="J107" s="11">
        <v>0</v>
      </c>
      <c r="K107" s="13">
        <v>0</v>
      </c>
      <c r="L107" s="11">
        <v>0</v>
      </c>
      <c r="M107" s="13">
        <v>0</v>
      </c>
      <c r="N107" s="11">
        <v>0</v>
      </c>
      <c r="O107" s="11">
        <v>0</v>
      </c>
      <c r="P107" s="13">
        <v>0</v>
      </c>
      <c r="Q107" s="11">
        <v>0</v>
      </c>
      <c r="R107" s="13">
        <v>0</v>
      </c>
      <c r="S107" s="11">
        <v>0</v>
      </c>
      <c r="T107" s="11">
        <v>0</v>
      </c>
      <c r="U107" s="13">
        <v>0</v>
      </c>
      <c r="V107" s="11">
        <v>0</v>
      </c>
      <c r="W107" s="13">
        <v>0</v>
      </c>
      <c r="X107" s="11">
        <v>0</v>
      </c>
      <c r="Y107" s="11">
        <v>0</v>
      </c>
      <c r="Z107" s="13">
        <v>0</v>
      </c>
      <c r="AA107" s="11">
        <v>0</v>
      </c>
      <c r="AB107" s="13">
        <v>0</v>
      </c>
      <c r="AC107" s="11">
        <v>0</v>
      </c>
      <c r="AD107" s="11">
        <v>0</v>
      </c>
      <c r="AE107" s="13">
        <v>0</v>
      </c>
      <c r="AF107" s="11">
        <v>0</v>
      </c>
      <c r="AG107" s="13">
        <v>0</v>
      </c>
      <c r="AH107" s="11">
        <v>0</v>
      </c>
      <c r="AI107" s="11">
        <v>0</v>
      </c>
      <c r="AJ107" s="13">
        <v>0</v>
      </c>
      <c r="AK107" s="11">
        <v>0</v>
      </c>
      <c r="AL107" s="13">
        <v>0</v>
      </c>
      <c r="AM107" s="11">
        <v>0</v>
      </c>
      <c r="AN107" s="11">
        <v>0</v>
      </c>
      <c r="AO107" s="13">
        <v>0</v>
      </c>
      <c r="AP107" s="11">
        <v>0</v>
      </c>
      <c r="AQ107" s="13">
        <v>0</v>
      </c>
      <c r="AR107" s="11">
        <v>1160000</v>
      </c>
      <c r="AS107" s="11">
        <v>1152000</v>
      </c>
      <c r="AT107" s="44">
        <f t="shared" si="157"/>
        <v>0.99310344827586206</v>
      </c>
      <c r="AU107" s="11">
        <v>1152000</v>
      </c>
      <c r="AV107" s="13">
        <f t="shared" si="136"/>
        <v>0.99310344827586206</v>
      </c>
      <c r="AW107" s="11">
        <v>0</v>
      </c>
      <c r="AX107" s="11">
        <v>0</v>
      </c>
      <c r="AY107" s="13">
        <v>0</v>
      </c>
      <c r="AZ107" s="11">
        <v>0</v>
      </c>
      <c r="BA107" s="13">
        <v>0</v>
      </c>
      <c r="BB107" s="11">
        <v>0</v>
      </c>
      <c r="BC107" s="11">
        <v>0</v>
      </c>
      <c r="BD107" s="13">
        <v>0</v>
      </c>
      <c r="BE107" s="11">
        <v>0</v>
      </c>
      <c r="BF107" s="13">
        <v>0</v>
      </c>
      <c r="BG107" s="11">
        <v>0</v>
      </c>
      <c r="BH107" s="11">
        <v>0</v>
      </c>
      <c r="BI107" s="13">
        <v>0</v>
      </c>
      <c r="BJ107" s="11">
        <v>0</v>
      </c>
      <c r="BK107" s="13">
        <v>0</v>
      </c>
      <c r="BL107" s="11">
        <v>0</v>
      </c>
      <c r="BM107" s="11">
        <v>0</v>
      </c>
      <c r="BN107" s="13">
        <v>0</v>
      </c>
      <c r="BO107" s="11">
        <v>0</v>
      </c>
      <c r="BP107" s="13">
        <v>0</v>
      </c>
      <c r="BQ107" s="11">
        <v>0</v>
      </c>
      <c r="BR107" s="11">
        <v>0</v>
      </c>
      <c r="BS107" s="13">
        <v>0</v>
      </c>
      <c r="BT107" s="11">
        <v>0</v>
      </c>
      <c r="BU107" s="13">
        <v>0</v>
      </c>
      <c r="BV107" s="11">
        <v>0</v>
      </c>
      <c r="BW107" s="11">
        <v>0</v>
      </c>
      <c r="BX107" s="13">
        <v>0</v>
      </c>
      <c r="BY107" s="11">
        <v>0</v>
      </c>
      <c r="BZ107" s="13">
        <v>0</v>
      </c>
      <c r="CA107" s="11">
        <v>0</v>
      </c>
      <c r="CB107" s="11">
        <v>0</v>
      </c>
      <c r="CC107" s="13">
        <v>0</v>
      </c>
      <c r="CD107" s="11">
        <v>0</v>
      </c>
      <c r="CE107" s="13">
        <v>0</v>
      </c>
      <c r="CF107" s="11">
        <v>0</v>
      </c>
      <c r="CG107" s="11">
        <v>0</v>
      </c>
      <c r="CH107" s="13">
        <v>0</v>
      </c>
      <c r="CI107" s="11">
        <v>0</v>
      </c>
      <c r="CJ107" s="13">
        <v>0</v>
      </c>
      <c r="CK107" s="11">
        <f t="shared" si="168"/>
        <v>6160000</v>
      </c>
      <c r="CL107" s="13">
        <f t="shared" si="146"/>
        <v>1.5635998568146237E-5</v>
      </c>
      <c r="CM107" s="11">
        <f t="shared" si="169"/>
        <v>1562000</v>
      </c>
      <c r="CN107" s="13">
        <f t="shared" si="148"/>
        <v>0.25357142857142856</v>
      </c>
      <c r="CO107" s="11">
        <f t="shared" si="170"/>
        <v>1562000</v>
      </c>
      <c r="CP107" s="13">
        <f t="shared" si="150"/>
        <v>0.25357142857142856</v>
      </c>
    </row>
    <row r="108" spans="2:94" s="5" customFormat="1" x14ac:dyDescent="0.25">
      <c r="B108" s="40" t="s">
        <v>156</v>
      </c>
      <c r="C108" s="41" t="s">
        <v>157</v>
      </c>
      <c r="D108" s="11">
        <v>588378905</v>
      </c>
      <c r="E108" s="11">
        <v>241701350</v>
      </c>
      <c r="F108" s="44">
        <f t="shared" si="151"/>
        <v>0.41079200485612244</v>
      </c>
      <c r="G108" s="11">
        <v>241701313.5</v>
      </c>
      <c r="H108" s="13">
        <f t="shared" si="128"/>
        <v>0.41079194282126752</v>
      </c>
      <c r="I108" s="11">
        <v>0</v>
      </c>
      <c r="J108" s="11">
        <v>0</v>
      </c>
      <c r="K108" s="13">
        <v>0</v>
      </c>
      <c r="L108" s="11">
        <v>0</v>
      </c>
      <c r="M108" s="13">
        <v>0</v>
      </c>
      <c r="N108" s="11">
        <v>0</v>
      </c>
      <c r="O108" s="11">
        <v>0</v>
      </c>
      <c r="P108" s="13">
        <v>0</v>
      </c>
      <c r="Q108" s="11">
        <v>0</v>
      </c>
      <c r="R108" s="13">
        <v>0</v>
      </c>
      <c r="S108" s="11">
        <v>0</v>
      </c>
      <c r="T108" s="11">
        <v>0</v>
      </c>
      <c r="U108" s="13">
        <v>0</v>
      </c>
      <c r="V108" s="11">
        <v>0</v>
      </c>
      <c r="W108" s="13">
        <v>0</v>
      </c>
      <c r="X108" s="11">
        <v>0</v>
      </c>
      <c r="Y108" s="11">
        <v>0</v>
      </c>
      <c r="Z108" s="13">
        <v>0</v>
      </c>
      <c r="AA108" s="11">
        <v>0</v>
      </c>
      <c r="AB108" s="13">
        <v>0</v>
      </c>
      <c r="AC108" s="11">
        <v>0</v>
      </c>
      <c r="AD108" s="11">
        <v>0</v>
      </c>
      <c r="AE108" s="13">
        <v>0</v>
      </c>
      <c r="AF108" s="11">
        <v>0</v>
      </c>
      <c r="AG108" s="13">
        <v>0</v>
      </c>
      <c r="AH108" s="11">
        <v>0</v>
      </c>
      <c r="AI108" s="11">
        <v>0</v>
      </c>
      <c r="AJ108" s="13">
        <v>0</v>
      </c>
      <c r="AK108" s="11">
        <v>0</v>
      </c>
      <c r="AL108" s="13">
        <v>0</v>
      </c>
      <c r="AM108" s="11">
        <v>0</v>
      </c>
      <c r="AN108" s="11">
        <v>0</v>
      </c>
      <c r="AO108" s="13">
        <v>0</v>
      </c>
      <c r="AP108" s="11">
        <v>0</v>
      </c>
      <c r="AQ108" s="13">
        <v>0</v>
      </c>
      <c r="AR108" s="11">
        <v>0</v>
      </c>
      <c r="AS108" s="11">
        <v>0</v>
      </c>
      <c r="AT108" s="13">
        <v>0</v>
      </c>
      <c r="AU108" s="11">
        <v>0</v>
      </c>
      <c r="AV108" s="13">
        <v>0</v>
      </c>
      <c r="AW108" s="11">
        <v>0</v>
      </c>
      <c r="AX108" s="11">
        <v>0</v>
      </c>
      <c r="AY108" s="13">
        <v>0</v>
      </c>
      <c r="AZ108" s="11">
        <v>0</v>
      </c>
      <c r="BA108" s="13">
        <v>0</v>
      </c>
      <c r="BB108" s="11">
        <v>0</v>
      </c>
      <c r="BC108" s="11">
        <v>0</v>
      </c>
      <c r="BD108" s="13">
        <v>0</v>
      </c>
      <c r="BE108" s="11">
        <v>0</v>
      </c>
      <c r="BF108" s="13">
        <v>0</v>
      </c>
      <c r="BG108" s="11">
        <v>0</v>
      </c>
      <c r="BH108" s="11">
        <v>0</v>
      </c>
      <c r="BI108" s="13">
        <v>0</v>
      </c>
      <c r="BJ108" s="11">
        <v>0</v>
      </c>
      <c r="BK108" s="13">
        <v>0</v>
      </c>
      <c r="BL108" s="11">
        <v>0</v>
      </c>
      <c r="BM108" s="11">
        <v>0</v>
      </c>
      <c r="BN108" s="13">
        <v>0</v>
      </c>
      <c r="BO108" s="11">
        <v>0</v>
      </c>
      <c r="BP108" s="13">
        <v>0</v>
      </c>
      <c r="BQ108" s="11">
        <v>0</v>
      </c>
      <c r="BR108" s="11">
        <v>0</v>
      </c>
      <c r="BS108" s="13">
        <v>0</v>
      </c>
      <c r="BT108" s="11">
        <v>0</v>
      </c>
      <c r="BU108" s="13">
        <v>0</v>
      </c>
      <c r="BV108" s="11">
        <v>0</v>
      </c>
      <c r="BW108" s="11">
        <v>0</v>
      </c>
      <c r="BX108" s="13">
        <v>0</v>
      </c>
      <c r="BY108" s="11">
        <v>0</v>
      </c>
      <c r="BZ108" s="13">
        <v>0</v>
      </c>
      <c r="CA108" s="11">
        <v>0</v>
      </c>
      <c r="CB108" s="11">
        <v>0</v>
      </c>
      <c r="CC108" s="13">
        <v>0</v>
      </c>
      <c r="CD108" s="11">
        <v>0</v>
      </c>
      <c r="CE108" s="13">
        <v>0</v>
      </c>
      <c r="CF108" s="11">
        <v>0</v>
      </c>
      <c r="CG108" s="11">
        <v>0</v>
      </c>
      <c r="CH108" s="13">
        <v>0</v>
      </c>
      <c r="CI108" s="11">
        <v>0</v>
      </c>
      <c r="CJ108" s="13">
        <v>0</v>
      </c>
      <c r="CK108" s="11">
        <f t="shared" si="168"/>
        <v>588378905</v>
      </c>
      <c r="CL108" s="15">
        <f t="shared" si="146"/>
        <v>1.4934889149525081E-3</v>
      </c>
      <c r="CM108" s="11">
        <f t="shared" si="169"/>
        <v>241701350</v>
      </c>
      <c r="CN108" s="13">
        <f t="shared" si="148"/>
        <v>0.41079200485612244</v>
      </c>
      <c r="CO108" s="11">
        <f t="shared" si="170"/>
        <v>241701313.5</v>
      </c>
      <c r="CP108" s="13">
        <f t="shared" si="150"/>
        <v>0.41079194282126752</v>
      </c>
    </row>
    <row r="109" spans="2:94" s="5" customFormat="1" x14ac:dyDescent="0.25">
      <c r="B109" s="40" t="s">
        <v>158</v>
      </c>
      <c r="C109" s="41" t="s">
        <v>159</v>
      </c>
      <c r="D109" s="11">
        <v>658000000</v>
      </c>
      <c r="E109" s="11">
        <v>283587374</v>
      </c>
      <c r="F109" s="44">
        <f t="shared" si="151"/>
        <v>0.4309838510638298</v>
      </c>
      <c r="G109" s="11">
        <v>2142830</v>
      </c>
      <c r="H109" s="13">
        <f t="shared" si="128"/>
        <v>3.2565805471124619E-3</v>
      </c>
      <c r="I109" s="11">
        <v>9262500</v>
      </c>
      <c r="J109" s="11">
        <v>5184719</v>
      </c>
      <c r="K109" s="44">
        <f t="shared" si="152"/>
        <v>0.55975373819163288</v>
      </c>
      <c r="L109" s="11">
        <v>1895997</v>
      </c>
      <c r="M109" s="13">
        <f t="shared" si="129"/>
        <v>0.20469603238866396</v>
      </c>
      <c r="N109" s="11">
        <v>37067500</v>
      </c>
      <c r="O109" s="11">
        <v>3192000</v>
      </c>
      <c r="P109" s="44">
        <f t="shared" si="153"/>
        <v>8.6113171916099004E-2</v>
      </c>
      <c r="Q109" s="11">
        <v>0</v>
      </c>
      <c r="R109" s="13">
        <f t="shared" si="130"/>
        <v>0</v>
      </c>
      <c r="S109" s="11">
        <v>30182500</v>
      </c>
      <c r="T109" s="11">
        <v>4500000</v>
      </c>
      <c r="U109" s="44">
        <f t="shared" si="154"/>
        <v>0.14909301747701484</v>
      </c>
      <c r="V109" s="11">
        <v>1000000</v>
      </c>
      <c r="W109" s="13">
        <f t="shared" si="131"/>
        <v>3.3131781661558848E-2</v>
      </c>
      <c r="X109" s="11">
        <v>30411500</v>
      </c>
      <c r="Y109" s="11">
        <v>4800000</v>
      </c>
      <c r="Z109" s="44">
        <f t="shared" si="155"/>
        <v>0.15783502951186229</v>
      </c>
      <c r="AA109" s="11">
        <v>0</v>
      </c>
      <c r="AB109" s="13">
        <f t="shared" si="132"/>
        <v>0</v>
      </c>
      <c r="AC109" s="11">
        <v>27082500</v>
      </c>
      <c r="AD109" s="11">
        <v>5010000</v>
      </c>
      <c r="AE109" s="44">
        <f t="shared" si="165"/>
        <v>0.18499030739407366</v>
      </c>
      <c r="AF109" s="11">
        <v>1669999.9</v>
      </c>
      <c r="AG109" s="13">
        <f t="shared" si="133"/>
        <v>6.1663432105603246E-2</v>
      </c>
      <c r="AH109" s="11">
        <v>29538500</v>
      </c>
      <c r="AI109" s="11">
        <v>0</v>
      </c>
      <c r="AJ109" s="13">
        <f>AI109/AH109</f>
        <v>0</v>
      </c>
      <c r="AK109" s="11">
        <v>0</v>
      </c>
      <c r="AL109" s="13">
        <f t="shared" si="134"/>
        <v>0</v>
      </c>
      <c r="AM109" s="11">
        <v>20740500</v>
      </c>
      <c r="AN109" s="11">
        <v>1644938</v>
      </c>
      <c r="AO109" s="44">
        <f t="shared" si="166"/>
        <v>7.931043128179166E-2</v>
      </c>
      <c r="AP109" s="11">
        <v>0</v>
      </c>
      <c r="AQ109" s="13">
        <f t="shared" si="135"/>
        <v>0</v>
      </c>
      <c r="AR109" s="11">
        <v>35345468</v>
      </c>
      <c r="AS109" s="11">
        <v>6300000</v>
      </c>
      <c r="AT109" s="44">
        <f t="shared" si="157"/>
        <v>0.17824067289192494</v>
      </c>
      <c r="AU109" s="11">
        <v>2100000</v>
      </c>
      <c r="AV109" s="13">
        <f t="shared" si="136"/>
        <v>5.9413557630641642E-2</v>
      </c>
      <c r="AW109" s="11">
        <v>28420960</v>
      </c>
      <c r="AX109" s="11">
        <v>0</v>
      </c>
      <c r="AY109" s="13">
        <f t="shared" si="158"/>
        <v>0</v>
      </c>
      <c r="AZ109" s="11">
        <v>0</v>
      </c>
      <c r="BA109" s="13">
        <f t="shared" si="137"/>
        <v>0</v>
      </c>
      <c r="BB109" s="11">
        <v>26812500</v>
      </c>
      <c r="BC109" s="11">
        <v>5700000</v>
      </c>
      <c r="BD109" s="44">
        <f t="shared" si="159"/>
        <v>0.21258741258741259</v>
      </c>
      <c r="BE109" s="11">
        <v>1900000</v>
      </c>
      <c r="BF109" s="13">
        <f t="shared" si="138"/>
        <v>7.0862470862470869E-2</v>
      </c>
      <c r="BG109" s="11">
        <v>25550500</v>
      </c>
      <c r="BH109" s="11">
        <v>5999592</v>
      </c>
      <c r="BI109" s="44">
        <f t="shared" si="160"/>
        <v>0.23481309563413633</v>
      </c>
      <c r="BJ109" s="11">
        <v>2977776</v>
      </c>
      <c r="BK109" s="13">
        <f t="shared" si="139"/>
        <v>0.11654472515214967</v>
      </c>
      <c r="BL109" s="11">
        <v>32712500</v>
      </c>
      <c r="BM109" s="11">
        <v>658600</v>
      </c>
      <c r="BN109" s="44">
        <f t="shared" si="161"/>
        <v>2.0132976690867405E-2</v>
      </c>
      <c r="BO109" s="11">
        <v>0</v>
      </c>
      <c r="BP109" s="13">
        <f t="shared" si="140"/>
        <v>0</v>
      </c>
      <c r="BQ109" s="11">
        <v>23612500</v>
      </c>
      <c r="BR109" s="11">
        <v>5332502</v>
      </c>
      <c r="BS109" s="44">
        <f t="shared" si="162"/>
        <v>0.22583385918475385</v>
      </c>
      <c r="BT109" s="11">
        <v>0</v>
      </c>
      <c r="BU109" s="13">
        <f t="shared" si="141"/>
        <v>0</v>
      </c>
      <c r="BV109" s="11">
        <v>43462500</v>
      </c>
      <c r="BW109" s="11">
        <v>0</v>
      </c>
      <c r="BX109" s="13">
        <f t="shared" si="163"/>
        <v>0</v>
      </c>
      <c r="BY109" s="11">
        <v>0</v>
      </c>
      <c r="BZ109" s="13">
        <f t="shared" si="142"/>
        <v>0</v>
      </c>
      <c r="CA109" s="11">
        <v>26312500</v>
      </c>
      <c r="CB109" s="11">
        <v>5960000</v>
      </c>
      <c r="CC109" s="44">
        <f t="shared" si="164"/>
        <v>0.2265083135391924</v>
      </c>
      <c r="CD109" s="11">
        <v>0</v>
      </c>
      <c r="CE109" s="13">
        <f t="shared" si="143"/>
        <v>0</v>
      </c>
      <c r="CF109" s="11">
        <v>29788500</v>
      </c>
      <c r="CG109" s="11">
        <v>4800000</v>
      </c>
      <c r="CH109" s="44">
        <f t="shared" si="167"/>
        <v>0.1611360088624805</v>
      </c>
      <c r="CI109" s="11">
        <v>0</v>
      </c>
      <c r="CJ109" s="13">
        <f t="shared" si="144"/>
        <v>0</v>
      </c>
      <c r="CK109" s="11">
        <f t="shared" si="168"/>
        <v>1114303428</v>
      </c>
      <c r="CL109" s="15">
        <f t="shared" si="146"/>
        <v>2.8284491566052668E-3</v>
      </c>
      <c r="CM109" s="11">
        <f t="shared" si="169"/>
        <v>342669725</v>
      </c>
      <c r="CN109" s="13">
        <f t="shared" si="148"/>
        <v>0.30751922357004541</v>
      </c>
      <c r="CO109" s="11">
        <f t="shared" si="170"/>
        <v>13686602.9</v>
      </c>
      <c r="CP109" s="13">
        <f t="shared" si="150"/>
        <v>1.2282653500012387E-2</v>
      </c>
    </row>
    <row r="110" spans="2:94" s="5" customFormat="1" ht="25.5" x14ac:dyDescent="0.25">
      <c r="B110" s="40" t="s">
        <v>160</v>
      </c>
      <c r="C110" s="41" t="s">
        <v>161</v>
      </c>
      <c r="D110" s="11">
        <v>85956400.129999995</v>
      </c>
      <c r="E110" s="11">
        <v>26990428.260000002</v>
      </c>
      <c r="F110" s="44">
        <f t="shared" si="151"/>
        <v>0.31400137999241273</v>
      </c>
      <c r="G110" s="11">
        <v>26938645.02</v>
      </c>
      <c r="H110" s="13">
        <f t="shared" si="128"/>
        <v>0.31339894387454731</v>
      </c>
      <c r="I110" s="11">
        <v>6336760</v>
      </c>
      <c r="J110" s="11">
        <v>6336760</v>
      </c>
      <c r="K110" s="13">
        <f t="shared" si="152"/>
        <v>1</v>
      </c>
      <c r="L110" s="11">
        <v>4869321</v>
      </c>
      <c r="M110" s="13">
        <f t="shared" si="129"/>
        <v>0.76842439985102795</v>
      </c>
      <c r="N110" s="11">
        <v>6132300</v>
      </c>
      <c r="O110" s="11">
        <v>4828071.1500000004</v>
      </c>
      <c r="P110" s="44">
        <f t="shared" si="153"/>
        <v>0.78731815958123386</v>
      </c>
      <c r="Q110" s="11">
        <v>4828071.1500000004</v>
      </c>
      <c r="R110" s="13">
        <f t="shared" si="130"/>
        <v>0.78731815958123386</v>
      </c>
      <c r="S110" s="11">
        <v>5116640</v>
      </c>
      <c r="T110" s="11">
        <v>4822338</v>
      </c>
      <c r="U110" s="44">
        <f t="shared" si="154"/>
        <v>0.94248139403983866</v>
      </c>
      <c r="V110" s="11">
        <v>4800975</v>
      </c>
      <c r="W110" s="13">
        <f t="shared" si="131"/>
        <v>0.93830619312673946</v>
      </c>
      <c r="X110" s="11">
        <v>10801961</v>
      </c>
      <c r="Y110" s="11">
        <v>7363475</v>
      </c>
      <c r="Z110" s="44">
        <f t="shared" si="155"/>
        <v>0.68167946542299129</v>
      </c>
      <c r="AA110" s="11">
        <v>6952722</v>
      </c>
      <c r="AB110" s="13">
        <f t="shared" si="132"/>
        <v>0.64365368473372564</v>
      </c>
      <c r="AC110" s="11">
        <v>6966713</v>
      </c>
      <c r="AD110" s="11">
        <v>3742895</v>
      </c>
      <c r="AE110" s="44">
        <f t="shared" si="165"/>
        <v>0.53725408237715544</v>
      </c>
      <c r="AF110" s="11">
        <v>3730000</v>
      </c>
      <c r="AG110" s="13">
        <f t="shared" si="133"/>
        <v>0.53540313774946668</v>
      </c>
      <c r="AH110" s="11">
        <v>2076130</v>
      </c>
      <c r="AI110" s="11">
        <v>1272850</v>
      </c>
      <c r="AJ110" s="44">
        <f t="shared" si="156"/>
        <v>0.61308781242022414</v>
      </c>
      <c r="AK110" s="11">
        <v>1272850</v>
      </c>
      <c r="AL110" s="13">
        <f t="shared" si="134"/>
        <v>0.61308781242022414</v>
      </c>
      <c r="AM110" s="11">
        <v>456680</v>
      </c>
      <c r="AN110" s="11">
        <v>456680</v>
      </c>
      <c r="AO110" s="13">
        <f t="shared" si="166"/>
        <v>1</v>
      </c>
      <c r="AP110" s="11">
        <v>135193</v>
      </c>
      <c r="AQ110" s="13">
        <f t="shared" si="135"/>
        <v>0.29603442235263205</v>
      </c>
      <c r="AR110" s="11">
        <v>3677039</v>
      </c>
      <c r="AS110" s="11">
        <v>2893643</v>
      </c>
      <c r="AT110" s="44">
        <f t="shared" si="157"/>
        <v>0.78694922735385731</v>
      </c>
      <c r="AU110" s="11">
        <v>2893643</v>
      </c>
      <c r="AV110" s="13">
        <f t="shared" si="136"/>
        <v>0.78694922735385731</v>
      </c>
      <c r="AW110" s="11">
        <v>2585910.48</v>
      </c>
      <c r="AX110" s="11">
        <v>2417337</v>
      </c>
      <c r="AY110" s="44">
        <f t="shared" si="158"/>
        <v>0.93481078277698149</v>
      </c>
      <c r="AZ110" s="11">
        <v>2417337</v>
      </c>
      <c r="BA110" s="13">
        <f t="shared" si="137"/>
        <v>0.93481078277698149</v>
      </c>
      <c r="BB110" s="11">
        <v>3850774</v>
      </c>
      <c r="BC110" s="11">
        <v>3433984</v>
      </c>
      <c r="BD110" s="44">
        <f t="shared" si="159"/>
        <v>0.89176461667186913</v>
      </c>
      <c r="BE110" s="11">
        <v>3430318.12</v>
      </c>
      <c r="BF110" s="13">
        <f t="shared" si="138"/>
        <v>0.89081263143461553</v>
      </c>
      <c r="BG110" s="11">
        <v>7421803</v>
      </c>
      <c r="BH110" s="11">
        <v>6697117</v>
      </c>
      <c r="BI110" s="44">
        <f t="shared" si="160"/>
        <v>0.90235714960367452</v>
      </c>
      <c r="BJ110" s="11">
        <v>6669198</v>
      </c>
      <c r="BK110" s="13">
        <f t="shared" si="139"/>
        <v>0.89859539521596032</v>
      </c>
      <c r="BL110" s="11">
        <v>15409872.310000001</v>
      </c>
      <c r="BM110" s="11">
        <v>12064853.59</v>
      </c>
      <c r="BN110" s="44">
        <f t="shared" si="161"/>
        <v>0.78293014681054163</v>
      </c>
      <c r="BO110" s="11">
        <v>12064853.59</v>
      </c>
      <c r="BP110" s="13">
        <f t="shared" si="140"/>
        <v>0.78293014681054163</v>
      </c>
      <c r="BQ110" s="11">
        <v>6445283</v>
      </c>
      <c r="BR110" s="11">
        <v>4047918</v>
      </c>
      <c r="BS110" s="44">
        <f t="shared" si="162"/>
        <v>0.62804348544509214</v>
      </c>
      <c r="BT110" s="11">
        <v>4045395</v>
      </c>
      <c r="BU110" s="13">
        <f t="shared" si="141"/>
        <v>0.62765203638071443</v>
      </c>
      <c r="BV110" s="11">
        <v>11593460</v>
      </c>
      <c r="BW110" s="11">
        <v>9627528.1999999993</v>
      </c>
      <c r="BX110" s="44">
        <f t="shared" si="163"/>
        <v>0.83042751689314487</v>
      </c>
      <c r="BY110" s="11">
        <v>9627526.6799999997</v>
      </c>
      <c r="BZ110" s="13">
        <f t="shared" si="142"/>
        <v>0.83042738578474418</v>
      </c>
      <c r="CA110" s="11">
        <v>2681204.98</v>
      </c>
      <c r="CB110" s="11">
        <v>2427858</v>
      </c>
      <c r="CC110" s="44">
        <f t="shared" si="164"/>
        <v>0.90551002930033342</v>
      </c>
      <c r="CD110" s="11">
        <v>2425810</v>
      </c>
      <c r="CE110" s="13">
        <f t="shared" si="143"/>
        <v>0.90474619363119335</v>
      </c>
      <c r="CF110" s="11">
        <v>15036308</v>
      </c>
      <c r="CG110" s="11">
        <v>15036308</v>
      </c>
      <c r="CH110" s="13">
        <f t="shared" si="167"/>
        <v>1</v>
      </c>
      <c r="CI110" s="11">
        <v>11258786.939999999</v>
      </c>
      <c r="CJ110" s="13">
        <f t="shared" si="144"/>
        <v>0.74877336511063752</v>
      </c>
      <c r="CK110" s="11">
        <f t="shared" si="168"/>
        <v>192545238.90000001</v>
      </c>
      <c r="CL110" s="15">
        <f t="shared" si="146"/>
        <v>4.8873978567269083E-4</v>
      </c>
      <c r="CM110" s="11">
        <f t="shared" si="169"/>
        <v>114460044.2</v>
      </c>
      <c r="CN110" s="13">
        <f t="shared" si="148"/>
        <v>0.59445793027084814</v>
      </c>
      <c r="CO110" s="11">
        <f t="shared" si="170"/>
        <v>108360645.5</v>
      </c>
      <c r="CP110" s="13">
        <f t="shared" si="150"/>
        <v>0.5627801867190183</v>
      </c>
    </row>
    <row r="111" spans="2:94" s="5" customFormat="1" x14ac:dyDescent="0.25">
      <c r="B111" s="40" t="s">
        <v>162</v>
      </c>
      <c r="C111" s="41" t="s">
        <v>163</v>
      </c>
      <c r="D111" s="11">
        <v>1500164461</v>
      </c>
      <c r="E111" s="11">
        <v>1203105005</v>
      </c>
      <c r="F111" s="44">
        <f t="shared" si="151"/>
        <v>0.80198207348414186</v>
      </c>
      <c r="G111" s="11">
        <v>662707672</v>
      </c>
      <c r="H111" s="13">
        <f t="shared" si="128"/>
        <v>0.44175668016974839</v>
      </c>
      <c r="I111" s="11">
        <v>57950000</v>
      </c>
      <c r="J111" s="11">
        <v>32230422</v>
      </c>
      <c r="K111" s="44">
        <f t="shared" si="152"/>
        <v>0.55617639344262293</v>
      </c>
      <c r="L111" s="11">
        <v>19030422</v>
      </c>
      <c r="M111" s="13">
        <f t="shared" si="129"/>
        <v>0.32839382226056946</v>
      </c>
      <c r="N111" s="11">
        <v>57950000</v>
      </c>
      <c r="O111" s="11">
        <v>32450000</v>
      </c>
      <c r="P111" s="44">
        <f t="shared" si="153"/>
        <v>0.55996548748921482</v>
      </c>
      <c r="Q111" s="11">
        <v>19800000</v>
      </c>
      <c r="R111" s="13">
        <f t="shared" si="130"/>
        <v>0.34167385677308026</v>
      </c>
      <c r="S111" s="11">
        <v>57950000</v>
      </c>
      <c r="T111" s="11">
        <v>26620000</v>
      </c>
      <c r="U111" s="44">
        <f t="shared" si="154"/>
        <v>0.45936151855047452</v>
      </c>
      <c r="V111" s="11">
        <v>11440000</v>
      </c>
      <c r="W111" s="13">
        <f t="shared" si="131"/>
        <v>0.19741156169111304</v>
      </c>
      <c r="X111" s="11">
        <v>57950000</v>
      </c>
      <c r="Y111" s="11">
        <v>56133039</v>
      </c>
      <c r="Z111" s="44">
        <f t="shared" si="155"/>
        <v>0.96864605694564276</v>
      </c>
      <c r="AA111" s="11">
        <v>24747039</v>
      </c>
      <c r="AB111" s="13">
        <f t="shared" si="132"/>
        <v>0.4270412251941329</v>
      </c>
      <c r="AC111" s="11">
        <v>57950000</v>
      </c>
      <c r="AD111" s="11">
        <v>41450000</v>
      </c>
      <c r="AE111" s="44">
        <f t="shared" si="165"/>
        <v>0.71527178602243313</v>
      </c>
      <c r="AF111" s="11">
        <v>22850000</v>
      </c>
      <c r="AG111" s="13">
        <f t="shared" si="133"/>
        <v>0.39430543572044868</v>
      </c>
      <c r="AH111" s="11">
        <v>57950000</v>
      </c>
      <c r="AI111" s="11">
        <v>29700000</v>
      </c>
      <c r="AJ111" s="44">
        <f t="shared" si="156"/>
        <v>0.51251078515962034</v>
      </c>
      <c r="AK111" s="11">
        <v>11000000</v>
      </c>
      <c r="AL111" s="13">
        <f t="shared" si="134"/>
        <v>0.18981880931837791</v>
      </c>
      <c r="AM111" s="11">
        <v>57950000</v>
      </c>
      <c r="AN111" s="11">
        <v>34430000</v>
      </c>
      <c r="AO111" s="44">
        <f t="shared" si="166"/>
        <v>0.59413287316652286</v>
      </c>
      <c r="AP111" s="11">
        <v>20790000</v>
      </c>
      <c r="AQ111" s="13">
        <f t="shared" si="135"/>
        <v>0.35875754961173423</v>
      </c>
      <c r="AR111" s="11">
        <v>57950000</v>
      </c>
      <c r="AS111" s="11">
        <v>22440000</v>
      </c>
      <c r="AT111" s="44">
        <f t="shared" si="157"/>
        <v>0.38723037100949093</v>
      </c>
      <c r="AU111" s="11">
        <v>21780000</v>
      </c>
      <c r="AV111" s="13">
        <f t="shared" si="136"/>
        <v>0.37584124245038825</v>
      </c>
      <c r="AW111" s="11">
        <v>57950000</v>
      </c>
      <c r="AX111" s="11">
        <v>54120000</v>
      </c>
      <c r="AY111" s="44">
        <f t="shared" si="158"/>
        <v>0.93390854184641936</v>
      </c>
      <c r="AZ111" s="11">
        <v>44220000</v>
      </c>
      <c r="BA111" s="13">
        <f t="shared" si="137"/>
        <v>0.76307161345987917</v>
      </c>
      <c r="BB111" s="11">
        <v>57950000</v>
      </c>
      <c r="BC111" s="11">
        <v>34650000</v>
      </c>
      <c r="BD111" s="44">
        <f t="shared" si="159"/>
        <v>0.59792924935289038</v>
      </c>
      <c r="BE111" s="11">
        <v>21450000</v>
      </c>
      <c r="BF111" s="13">
        <f t="shared" si="138"/>
        <v>0.37014667817083691</v>
      </c>
      <c r="BG111" s="11">
        <v>57950000</v>
      </c>
      <c r="BH111" s="11">
        <v>54539999</v>
      </c>
      <c r="BI111" s="44">
        <f t="shared" si="160"/>
        <v>0.94115615185504742</v>
      </c>
      <c r="BJ111" s="11">
        <v>22464050</v>
      </c>
      <c r="BK111" s="13">
        <f t="shared" si="139"/>
        <v>0.38764538395168247</v>
      </c>
      <c r="BL111" s="11">
        <v>57950000</v>
      </c>
      <c r="BM111" s="11">
        <v>33770000</v>
      </c>
      <c r="BN111" s="44">
        <f t="shared" si="161"/>
        <v>0.58274374460742018</v>
      </c>
      <c r="BO111" s="11">
        <v>23100000</v>
      </c>
      <c r="BP111" s="13">
        <f t="shared" si="140"/>
        <v>0.3986194995685936</v>
      </c>
      <c r="BQ111" s="11">
        <v>57950000</v>
      </c>
      <c r="BR111" s="11">
        <v>35640000</v>
      </c>
      <c r="BS111" s="44">
        <f t="shared" si="162"/>
        <v>0.61501294219154445</v>
      </c>
      <c r="BT111" s="11">
        <v>22440000</v>
      </c>
      <c r="BU111" s="13">
        <f t="shared" si="141"/>
        <v>0.38723037100949093</v>
      </c>
      <c r="BV111" s="11">
        <v>57950000</v>
      </c>
      <c r="BW111" s="11">
        <v>34100418</v>
      </c>
      <c r="BX111" s="44">
        <f t="shared" si="163"/>
        <v>0.58844552200172562</v>
      </c>
      <c r="BY111" s="11">
        <v>21010418</v>
      </c>
      <c r="BZ111" s="13">
        <f t="shared" si="142"/>
        <v>0.36256113891285591</v>
      </c>
      <c r="CA111" s="11">
        <v>57950000</v>
      </c>
      <c r="CB111" s="11">
        <v>32780000</v>
      </c>
      <c r="CC111" s="44">
        <f t="shared" si="164"/>
        <v>0.56566005176876621</v>
      </c>
      <c r="CD111" s="11">
        <v>19470000</v>
      </c>
      <c r="CE111" s="13">
        <f t="shared" si="143"/>
        <v>0.33597929249352892</v>
      </c>
      <c r="CF111" s="11">
        <v>57950000</v>
      </c>
      <c r="CG111" s="11">
        <v>19800000</v>
      </c>
      <c r="CH111" s="44">
        <f t="shared" si="167"/>
        <v>0.34167385677308026</v>
      </c>
      <c r="CI111" s="11">
        <v>19800000</v>
      </c>
      <c r="CJ111" s="13">
        <f t="shared" si="144"/>
        <v>0.34167385677308026</v>
      </c>
      <c r="CK111" s="11">
        <f t="shared" si="168"/>
        <v>2427364461</v>
      </c>
      <c r="CL111" s="15">
        <f t="shared" si="146"/>
        <v>6.1614070189228995E-3</v>
      </c>
      <c r="CM111" s="11">
        <f t="shared" si="169"/>
        <v>1777958883</v>
      </c>
      <c r="CN111" s="13">
        <f t="shared" si="148"/>
        <v>0.7324647417254907</v>
      </c>
      <c r="CO111" s="11">
        <f t="shared" si="170"/>
        <v>1008099601</v>
      </c>
      <c r="CP111" s="13">
        <f t="shared" si="150"/>
        <v>0.41530623736029065</v>
      </c>
    </row>
    <row r="112" spans="2:94" s="5" customFormat="1" x14ac:dyDescent="0.25">
      <c r="B112" s="40" t="s">
        <v>164</v>
      </c>
      <c r="C112" s="41" t="s">
        <v>165</v>
      </c>
      <c r="D112" s="11">
        <v>4800000</v>
      </c>
      <c r="E112" s="11">
        <v>407683</v>
      </c>
      <c r="F112" s="44">
        <f t="shared" si="151"/>
        <v>8.4933958333333337E-2</v>
      </c>
      <c r="G112" s="11">
        <v>407683</v>
      </c>
      <c r="H112" s="13">
        <f t="shared" si="128"/>
        <v>8.4933958333333337E-2</v>
      </c>
      <c r="I112" s="11">
        <v>2000000</v>
      </c>
      <c r="J112" s="11">
        <v>200000</v>
      </c>
      <c r="K112" s="44">
        <f t="shared" si="152"/>
        <v>0.1</v>
      </c>
      <c r="L112" s="11">
        <v>200000</v>
      </c>
      <c r="M112" s="13">
        <f t="shared" si="129"/>
        <v>0.1</v>
      </c>
      <c r="N112" s="11">
        <v>500000</v>
      </c>
      <c r="O112" s="11">
        <v>100000</v>
      </c>
      <c r="P112" s="44">
        <f t="shared" si="153"/>
        <v>0.2</v>
      </c>
      <c r="Q112" s="11">
        <v>100000</v>
      </c>
      <c r="R112" s="13">
        <f t="shared" si="130"/>
        <v>0.2</v>
      </c>
      <c r="S112" s="11">
        <v>2000000</v>
      </c>
      <c r="T112" s="11">
        <v>400000</v>
      </c>
      <c r="U112" s="44">
        <f t="shared" si="154"/>
        <v>0.2</v>
      </c>
      <c r="V112" s="11">
        <v>400000</v>
      </c>
      <c r="W112" s="13">
        <f t="shared" si="131"/>
        <v>0.2</v>
      </c>
      <c r="X112" s="11">
        <v>2000000</v>
      </c>
      <c r="Y112" s="11">
        <v>582007.92000000004</v>
      </c>
      <c r="Z112" s="44">
        <f t="shared" si="155"/>
        <v>0.29100396000000001</v>
      </c>
      <c r="AA112" s="11">
        <v>582007.92000000004</v>
      </c>
      <c r="AB112" s="13">
        <f t="shared" si="132"/>
        <v>0.29100396000000001</v>
      </c>
      <c r="AC112" s="11">
        <v>1900000</v>
      </c>
      <c r="AD112" s="11">
        <v>522360.82</v>
      </c>
      <c r="AE112" s="44">
        <f t="shared" si="165"/>
        <v>0.27492674736842104</v>
      </c>
      <c r="AF112" s="11">
        <v>522360.82</v>
      </c>
      <c r="AG112" s="13">
        <f t="shared" si="133"/>
        <v>0.27492674736842104</v>
      </c>
      <c r="AH112" s="11">
        <v>500000</v>
      </c>
      <c r="AI112" s="11">
        <v>50000</v>
      </c>
      <c r="AJ112" s="44">
        <f t="shared" si="156"/>
        <v>0.1</v>
      </c>
      <c r="AK112" s="11">
        <v>50000</v>
      </c>
      <c r="AL112" s="13">
        <f t="shared" si="134"/>
        <v>0.1</v>
      </c>
      <c r="AM112" s="11">
        <v>1930000</v>
      </c>
      <c r="AN112" s="11">
        <v>200000</v>
      </c>
      <c r="AO112" s="44">
        <f t="shared" si="166"/>
        <v>0.10362694300518134</v>
      </c>
      <c r="AP112" s="11">
        <v>200000</v>
      </c>
      <c r="AQ112" s="13">
        <f t="shared" si="135"/>
        <v>0.10362694300518134</v>
      </c>
      <c r="AR112" s="11">
        <v>1800000</v>
      </c>
      <c r="AS112" s="11">
        <v>500711</v>
      </c>
      <c r="AT112" s="44">
        <f t="shared" si="157"/>
        <v>0.27817277777777777</v>
      </c>
      <c r="AU112" s="11">
        <v>500711</v>
      </c>
      <c r="AV112" s="13">
        <f t="shared" si="136"/>
        <v>0.27817277777777777</v>
      </c>
      <c r="AW112" s="11">
        <v>2000000</v>
      </c>
      <c r="AX112" s="11">
        <v>200000</v>
      </c>
      <c r="AY112" s="44">
        <f t="shared" si="158"/>
        <v>0.1</v>
      </c>
      <c r="AZ112" s="11">
        <v>200000</v>
      </c>
      <c r="BA112" s="13">
        <f t="shared" si="137"/>
        <v>0.1</v>
      </c>
      <c r="BB112" s="11">
        <v>1900000</v>
      </c>
      <c r="BC112" s="11">
        <v>380000</v>
      </c>
      <c r="BD112" s="44">
        <f t="shared" si="159"/>
        <v>0.2</v>
      </c>
      <c r="BE112" s="11">
        <v>380000</v>
      </c>
      <c r="BF112" s="13">
        <f t="shared" si="138"/>
        <v>0.2</v>
      </c>
      <c r="BG112" s="11">
        <v>1900000</v>
      </c>
      <c r="BH112" s="11">
        <v>367600</v>
      </c>
      <c r="BI112" s="44">
        <f t="shared" si="160"/>
        <v>0.19347368421052633</v>
      </c>
      <c r="BJ112" s="11">
        <v>367600</v>
      </c>
      <c r="BK112" s="13">
        <f t="shared" si="139"/>
        <v>0.19347368421052633</v>
      </c>
      <c r="BL112" s="11">
        <v>1900000</v>
      </c>
      <c r="BM112" s="11">
        <v>370856.56</v>
      </c>
      <c r="BN112" s="44">
        <f t="shared" si="161"/>
        <v>0.19518766315789474</v>
      </c>
      <c r="BO112" s="11">
        <v>370856.56</v>
      </c>
      <c r="BP112" s="13">
        <f t="shared" si="140"/>
        <v>0.19518766315789474</v>
      </c>
      <c r="BQ112" s="11">
        <v>1900000</v>
      </c>
      <c r="BR112" s="11">
        <v>330000</v>
      </c>
      <c r="BS112" s="44">
        <f t="shared" si="162"/>
        <v>0.1736842105263158</v>
      </c>
      <c r="BT112" s="11">
        <v>330000</v>
      </c>
      <c r="BU112" s="13">
        <f t="shared" si="141"/>
        <v>0.1736842105263158</v>
      </c>
      <c r="BV112" s="11">
        <v>1000000</v>
      </c>
      <c r="BW112" s="11">
        <v>101321</v>
      </c>
      <c r="BX112" s="44">
        <f t="shared" si="163"/>
        <v>0.10132099999999999</v>
      </c>
      <c r="BY112" s="11">
        <v>101321</v>
      </c>
      <c r="BZ112" s="13">
        <f t="shared" si="142"/>
        <v>0.10132099999999999</v>
      </c>
      <c r="CA112" s="11">
        <v>1900000</v>
      </c>
      <c r="CB112" s="11">
        <v>280000</v>
      </c>
      <c r="CC112" s="44">
        <f t="shared" si="164"/>
        <v>0.14736842105263157</v>
      </c>
      <c r="CD112" s="11">
        <v>280000</v>
      </c>
      <c r="CE112" s="13">
        <f t="shared" si="143"/>
        <v>0.14736842105263157</v>
      </c>
      <c r="CF112" s="11">
        <v>2000000</v>
      </c>
      <c r="CG112" s="11">
        <v>342784.16</v>
      </c>
      <c r="CH112" s="44">
        <f t="shared" si="167"/>
        <v>0.17139207999999997</v>
      </c>
      <c r="CI112" s="11">
        <v>342784.16</v>
      </c>
      <c r="CJ112" s="13">
        <f t="shared" si="144"/>
        <v>0.17139207999999997</v>
      </c>
      <c r="CK112" s="11">
        <f t="shared" si="168"/>
        <v>31930000</v>
      </c>
      <c r="CL112" s="15">
        <f t="shared" si="146"/>
        <v>8.1048284785861912E-5</v>
      </c>
      <c r="CM112" s="11">
        <f t="shared" si="169"/>
        <v>5335324.46</v>
      </c>
      <c r="CN112" s="13">
        <f t="shared" si="148"/>
        <v>0.16709440839336048</v>
      </c>
      <c r="CO112" s="11">
        <f t="shared" si="170"/>
        <v>5335324.46</v>
      </c>
      <c r="CP112" s="13">
        <f t="shared" si="150"/>
        <v>0.16709440839336048</v>
      </c>
    </row>
    <row r="113" spans="2:94" s="5" customFormat="1" x14ac:dyDescent="0.25">
      <c r="B113" s="40" t="s">
        <v>166</v>
      </c>
      <c r="C113" s="41" t="s">
        <v>167</v>
      </c>
      <c r="D113" s="11">
        <v>94533925</v>
      </c>
      <c r="E113" s="11">
        <v>30969819</v>
      </c>
      <c r="F113" s="44">
        <f t="shared" si="151"/>
        <v>0.32760534379589129</v>
      </c>
      <c r="G113" s="11">
        <v>27990662</v>
      </c>
      <c r="H113" s="13">
        <f t="shared" si="128"/>
        <v>0.29609118631221543</v>
      </c>
      <c r="I113" s="11">
        <v>0</v>
      </c>
      <c r="J113" s="11">
        <v>0</v>
      </c>
      <c r="K113" s="13">
        <v>0</v>
      </c>
      <c r="L113" s="11">
        <v>0</v>
      </c>
      <c r="M113" s="13">
        <v>0</v>
      </c>
      <c r="N113" s="11">
        <v>3667523</v>
      </c>
      <c r="O113" s="11">
        <v>3667523</v>
      </c>
      <c r="P113" s="13">
        <f t="shared" si="153"/>
        <v>1</v>
      </c>
      <c r="Q113" s="11">
        <v>3667523</v>
      </c>
      <c r="R113" s="13">
        <f t="shared" si="130"/>
        <v>1</v>
      </c>
      <c r="S113" s="11">
        <v>3587239</v>
      </c>
      <c r="T113" s="11">
        <v>2977324</v>
      </c>
      <c r="U113" s="44">
        <f t="shared" si="154"/>
        <v>0.82997648051886141</v>
      </c>
      <c r="V113" s="11">
        <v>2781441</v>
      </c>
      <c r="W113" s="13">
        <f t="shared" si="131"/>
        <v>0.77537097472457228</v>
      </c>
      <c r="X113" s="11">
        <v>0</v>
      </c>
      <c r="Y113" s="11">
        <v>0</v>
      </c>
      <c r="Z113" s="13">
        <v>0</v>
      </c>
      <c r="AA113" s="11">
        <v>0</v>
      </c>
      <c r="AB113" s="13">
        <v>0</v>
      </c>
      <c r="AC113" s="11">
        <v>460000</v>
      </c>
      <c r="AD113" s="11">
        <v>433788</v>
      </c>
      <c r="AE113" s="44">
        <f t="shared" si="165"/>
        <v>0.94301739130434781</v>
      </c>
      <c r="AF113" s="11">
        <v>433788</v>
      </c>
      <c r="AG113" s="13">
        <f t="shared" si="133"/>
        <v>0.94301739130434781</v>
      </c>
      <c r="AH113" s="11">
        <v>0</v>
      </c>
      <c r="AI113" s="11">
        <v>0</v>
      </c>
      <c r="AJ113" s="13">
        <v>0</v>
      </c>
      <c r="AK113" s="11">
        <v>0</v>
      </c>
      <c r="AL113" s="13">
        <v>0</v>
      </c>
      <c r="AM113" s="11">
        <v>0</v>
      </c>
      <c r="AN113" s="11">
        <v>0</v>
      </c>
      <c r="AO113" s="13">
        <v>0</v>
      </c>
      <c r="AP113" s="11">
        <v>0</v>
      </c>
      <c r="AQ113" s="13">
        <v>0</v>
      </c>
      <c r="AR113" s="11">
        <v>4000000</v>
      </c>
      <c r="AS113" s="11">
        <v>2541913</v>
      </c>
      <c r="AT113" s="44">
        <f t="shared" si="157"/>
        <v>0.63547825000000002</v>
      </c>
      <c r="AU113" s="11">
        <v>2541913</v>
      </c>
      <c r="AV113" s="13">
        <f t="shared" si="136"/>
        <v>0.63547825000000002</v>
      </c>
      <c r="AW113" s="11">
        <v>17797327</v>
      </c>
      <c r="AX113" s="11">
        <v>13893524</v>
      </c>
      <c r="AY113" s="44">
        <f t="shared" si="158"/>
        <v>0.78065228559322419</v>
      </c>
      <c r="AZ113" s="11">
        <v>13893524</v>
      </c>
      <c r="BA113" s="13">
        <f t="shared" si="137"/>
        <v>0.78065228559322419</v>
      </c>
      <c r="BB113" s="11">
        <v>11193091</v>
      </c>
      <c r="BC113" s="11">
        <v>9578322</v>
      </c>
      <c r="BD113" s="44">
        <f t="shared" si="159"/>
        <v>0.8557352030819726</v>
      </c>
      <c r="BE113" s="11">
        <v>9383687</v>
      </c>
      <c r="BF113" s="13">
        <f t="shared" si="138"/>
        <v>0.83834635133405067</v>
      </c>
      <c r="BG113" s="11">
        <v>11193091</v>
      </c>
      <c r="BH113" s="11">
        <v>9625512</v>
      </c>
      <c r="BI113" s="44">
        <f t="shared" si="160"/>
        <v>0.8599511966801664</v>
      </c>
      <c r="BJ113" s="11">
        <v>9625512</v>
      </c>
      <c r="BK113" s="13">
        <f t="shared" si="139"/>
        <v>0.8599511966801664</v>
      </c>
      <c r="BL113" s="11">
        <v>1000000</v>
      </c>
      <c r="BM113" s="11">
        <v>0</v>
      </c>
      <c r="BN113" s="13">
        <f t="shared" si="161"/>
        <v>0</v>
      </c>
      <c r="BO113" s="11">
        <v>0</v>
      </c>
      <c r="BP113" s="13">
        <f t="shared" si="140"/>
        <v>0</v>
      </c>
      <c r="BQ113" s="11">
        <v>6061473</v>
      </c>
      <c r="BR113" s="11">
        <v>5472005</v>
      </c>
      <c r="BS113" s="44">
        <f t="shared" si="162"/>
        <v>0.90275169088437746</v>
      </c>
      <c r="BT113" s="11">
        <v>5362524</v>
      </c>
      <c r="BU113" s="13">
        <f t="shared" si="141"/>
        <v>0.88468990953189097</v>
      </c>
      <c r="BV113" s="11">
        <v>13984807</v>
      </c>
      <c r="BW113" s="11">
        <v>11433752</v>
      </c>
      <c r="BX113" s="44">
        <f t="shared" si="163"/>
        <v>0.81758382507531213</v>
      </c>
      <c r="BY113" s="11">
        <v>10696447</v>
      </c>
      <c r="BZ113" s="13">
        <f t="shared" si="142"/>
        <v>0.76486196770538195</v>
      </c>
      <c r="CA113" s="11">
        <v>17377892</v>
      </c>
      <c r="CB113" s="11">
        <v>16622588</v>
      </c>
      <c r="CC113" s="44">
        <f t="shared" si="164"/>
        <v>0.95653650051456185</v>
      </c>
      <c r="CD113" s="11">
        <v>15850441</v>
      </c>
      <c r="CE113" s="13">
        <f t="shared" si="143"/>
        <v>0.91210378105698897</v>
      </c>
      <c r="CF113" s="11">
        <v>14998426</v>
      </c>
      <c r="CG113" s="11">
        <v>14928077</v>
      </c>
      <c r="CH113" s="44">
        <f t="shared" si="167"/>
        <v>0.9953095744846826</v>
      </c>
      <c r="CI113" s="11">
        <v>13934522</v>
      </c>
      <c r="CJ113" s="13">
        <f t="shared" si="144"/>
        <v>0.92906562328607012</v>
      </c>
      <c r="CK113" s="11">
        <f t="shared" si="168"/>
        <v>199854794</v>
      </c>
      <c r="CL113" s="15">
        <f t="shared" si="146"/>
        <v>5.0729371312031835E-4</v>
      </c>
      <c r="CM113" s="11">
        <f t="shared" si="169"/>
        <v>122144147</v>
      </c>
      <c r="CN113" s="13">
        <f t="shared" si="148"/>
        <v>0.61116445873197323</v>
      </c>
      <c r="CO113" s="11">
        <f t="shared" si="170"/>
        <v>116161984</v>
      </c>
      <c r="CP113" s="13">
        <f t="shared" si="150"/>
        <v>0.58123191180492773</v>
      </c>
    </row>
    <row r="114" spans="2:94" s="5" customFormat="1" x14ac:dyDescent="0.25">
      <c r="B114" s="40" t="s">
        <v>168</v>
      </c>
      <c r="C114" s="41" t="s">
        <v>169</v>
      </c>
      <c r="D114" s="45">
        <v>172902900</v>
      </c>
      <c r="E114" s="45">
        <v>170211132</v>
      </c>
      <c r="F114" s="48">
        <f t="shared" si="151"/>
        <v>0.98443190947057568</v>
      </c>
      <c r="G114" s="45">
        <v>170211132</v>
      </c>
      <c r="H114" s="46">
        <f t="shared" si="128"/>
        <v>0.98443190947057568</v>
      </c>
      <c r="I114" s="45">
        <v>0</v>
      </c>
      <c r="J114" s="45">
        <v>0</v>
      </c>
      <c r="K114" s="46">
        <v>0</v>
      </c>
      <c r="L114" s="45">
        <v>0</v>
      </c>
      <c r="M114" s="46">
        <v>0</v>
      </c>
      <c r="N114" s="45">
        <v>0</v>
      </c>
      <c r="O114" s="45">
        <v>0</v>
      </c>
      <c r="P114" s="46">
        <v>0</v>
      </c>
      <c r="Q114" s="45">
        <v>0</v>
      </c>
      <c r="R114" s="46">
        <v>0</v>
      </c>
      <c r="S114" s="45">
        <v>0</v>
      </c>
      <c r="T114" s="45">
        <v>0</v>
      </c>
      <c r="U114" s="46">
        <v>0</v>
      </c>
      <c r="V114" s="45">
        <v>0</v>
      </c>
      <c r="W114" s="46">
        <v>0</v>
      </c>
      <c r="X114" s="45">
        <v>0</v>
      </c>
      <c r="Y114" s="45">
        <v>0</v>
      </c>
      <c r="Z114" s="46">
        <v>0</v>
      </c>
      <c r="AA114" s="45">
        <v>0</v>
      </c>
      <c r="AB114" s="46">
        <v>0</v>
      </c>
      <c r="AC114" s="45">
        <v>0</v>
      </c>
      <c r="AD114" s="45">
        <v>0</v>
      </c>
      <c r="AE114" s="46">
        <v>0</v>
      </c>
      <c r="AF114" s="45">
        <v>0</v>
      </c>
      <c r="AG114" s="46">
        <v>0</v>
      </c>
      <c r="AH114" s="45">
        <v>0</v>
      </c>
      <c r="AI114" s="45">
        <v>0</v>
      </c>
      <c r="AJ114" s="46">
        <v>0</v>
      </c>
      <c r="AK114" s="45">
        <v>0</v>
      </c>
      <c r="AL114" s="46">
        <v>0</v>
      </c>
      <c r="AM114" s="45">
        <v>0</v>
      </c>
      <c r="AN114" s="45">
        <v>0</v>
      </c>
      <c r="AO114" s="46">
        <v>0</v>
      </c>
      <c r="AP114" s="45">
        <v>0</v>
      </c>
      <c r="AQ114" s="46">
        <v>0</v>
      </c>
      <c r="AR114" s="45">
        <v>0</v>
      </c>
      <c r="AS114" s="45">
        <v>0</v>
      </c>
      <c r="AT114" s="46">
        <v>0</v>
      </c>
      <c r="AU114" s="45">
        <v>0</v>
      </c>
      <c r="AV114" s="46">
        <v>0</v>
      </c>
      <c r="AW114" s="45">
        <v>0</v>
      </c>
      <c r="AX114" s="45">
        <v>0</v>
      </c>
      <c r="AY114" s="46">
        <v>0</v>
      </c>
      <c r="AZ114" s="45">
        <v>0</v>
      </c>
      <c r="BA114" s="46">
        <v>0</v>
      </c>
      <c r="BB114" s="45">
        <v>0</v>
      </c>
      <c r="BC114" s="45">
        <v>0</v>
      </c>
      <c r="BD114" s="46">
        <v>0</v>
      </c>
      <c r="BE114" s="45">
        <v>0</v>
      </c>
      <c r="BF114" s="46">
        <v>0</v>
      </c>
      <c r="BG114" s="45">
        <v>0</v>
      </c>
      <c r="BH114" s="45">
        <v>0</v>
      </c>
      <c r="BI114" s="46">
        <v>0</v>
      </c>
      <c r="BJ114" s="45">
        <v>0</v>
      </c>
      <c r="BK114" s="46">
        <v>0</v>
      </c>
      <c r="BL114" s="45">
        <v>0</v>
      </c>
      <c r="BM114" s="45">
        <v>0</v>
      </c>
      <c r="BN114" s="46">
        <v>0</v>
      </c>
      <c r="BO114" s="45">
        <v>0</v>
      </c>
      <c r="BP114" s="46">
        <v>0</v>
      </c>
      <c r="BQ114" s="45">
        <v>0</v>
      </c>
      <c r="BR114" s="45">
        <v>0</v>
      </c>
      <c r="BS114" s="46">
        <v>0</v>
      </c>
      <c r="BT114" s="45">
        <v>0</v>
      </c>
      <c r="BU114" s="46">
        <v>0</v>
      </c>
      <c r="BV114" s="45">
        <v>0</v>
      </c>
      <c r="BW114" s="45">
        <v>0</v>
      </c>
      <c r="BX114" s="46">
        <v>0</v>
      </c>
      <c r="BY114" s="45">
        <v>0</v>
      </c>
      <c r="BZ114" s="46">
        <v>0</v>
      </c>
      <c r="CA114" s="45">
        <v>0</v>
      </c>
      <c r="CB114" s="45">
        <v>0</v>
      </c>
      <c r="CC114" s="46">
        <v>0</v>
      </c>
      <c r="CD114" s="45">
        <v>0</v>
      </c>
      <c r="CE114" s="46">
        <v>0</v>
      </c>
      <c r="CF114" s="45">
        <v>0</v>
      </c>
      <c r="CG114" s="45">
        <v>0</v>
      </c>
      <c r="CH114" s="46">
        <v>0</v>
      </c>
      <c r="CI114" s="45">
        <v>0</v>
      </c>
      <c r="CJ114" s="46">
        <v>0</v>
      </c>
      <c r="CK114" s="45">
        <f t="shared" si="168"/>
        <v>172902900</v>
      </c>
      <c r="CL114" s="47">
        <f t="shared" si="146"/>
        <v>4.3888141182278119E-4</v>
      </c>
      <c r="CM114" s="45">
        <f t="shared" si="169"/>
        <v>170211132</v>
      </c>
      <c r="CN114" s="46">
        <f t="shared" si="148"/>
        <v>0.98443190947057568</v>
      </c>
      <c r="CO114" s="45">
        <f t="shared" si="170"/>
        <v>170211132</v>
      </c>
      <c r="CP114" s="46">
        <f t="shared" si="150"/>
        <v>0.98443190947057568</v>
      </c>
    </row>
    <row r="115" spans="2:94" s="5" customFormat="1" x14ac:dyDescent="0.25">
      <c r="B115" s="40" t="s">
        <v>170</v>
      </c>
      <c r="C115" s="41" t="s">
        <v>171</v>
      </c>
      <c r="D115" s="45">
        <v>353044091</v>
      </c>
      <c r="E115" s="45">
        <v>0</v>
      </c>
      <c r="F115" s="46">
        <f t="shared" si="151"/>
        <v>0</v>
      </c>
      <c r="G115" s="45">
        <v>0</v>
      </c>
      <c r="H115" s="46">
        <f t="shared" si="128"/>
        <v>0</v>
      </c>
      <c r="I115" s="45">
        <v>0</v>
      </c>
      <c r="J115" s="45">
        <v>0</v>
      </c>
      <c r="K115" s="46">
        <v>0</v>
      </c>
      <c r="L115" s="45">
        <v>0</v>
      </c>
      <c r="M115" s="46">
        <v>0</v>
      </c>
      <c r="N115" s="45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0</v>
      </c>
      <c r="T115" s="45">
        <v>0</v>
      </c>
      <c r="U115" s="46">
        <v>0</v>
      </c>
      <c r="V115" s="45">
        <v>0</v>
      </c>
      <c r="W115" s="46">
        <v>0</v>
      </c>
      <c r="X115" s="45">
        <v>0</v>
      </c>
      <c r="Y115" s="45">
        <v>0</v>
      </c>
      <c r="Z115" s="46">
        <v>0</v>
      </c>
      <c r="AA115" s="45">
        <v>0</v>
      </c>
      <c r="AB115" s="46">
        <v>0</v>
      </c>
      <c r="AC115" s="45">
        <v>0</v>
      </c>
      <c r="AD115" s="45">
        <v>0</v>
      </c>
      <c r="AE115" s="46">
        <v>0</v>
      </c>
      <c r="AF115" s="45">
        <v>0</v>
      </c>
      <c r="AG115" s="46">
        <v>0</v>
      </c>
      <c r="AH115" s="45">
        <v>0</v>
      </c>
      <c r="AI115" s="45">
        <v>0</v>
      </c>
      <c r="AJ115" s="46">
        <v>0</v>
      </c>
      <c r="AK115" s="45">
        <v>0</v>
      </c>
      <c r="AL115" s="46">
        <v>0</v>
      </c>
      <c r="AM115" s="45">
        <v>0</v>
      </c>
      <c r="AN115" s="45">
        <v>0</v>
      </c>
      <c r="AO115" s="46">
        <v>0</v>
      </c>
      <c r="AP115" s="45">
        <v>0</v>
      </c>
      <c r="AQ115" s="46">
        <v>0</v>
      </c>
      <c r="AR115" s="45">
        <v>0</v>
      </c>
      <c r="AS115" s="45">
        <v>0</v>
      </c>
      <c r="AT115" s="46">
        <v>0</v>
      </c>
      <c r="AU115" s="45">
        <v>0</v>
      </c>
      <c r="AV115" s="46">
        <v>0</v>
      </c>
      <c r="AW115" s="45">
        <v>0</v>
      </c>
      <c r="AX115" s="45">
        <v>0</v>
      </c>
      <c r="AY115" s="46">
        <v>0</v>
      </c>
      <c r="AZ115" s="45">
        <v>0</v>
      </c>
      <c r="BA115" s="46">
        <v>0</v>
      </c>
      <c r="BB115" s="45">
        <v>0</v>
      </c>
      <c r="BC115" s="45">
        <v>0</v>
      </c>
      <c r="BD115" s="46">
        <v>0</v>
      </c>
      <c r="BE115" s="45">
        <v>0</v>
      </c>
      <c r="BF115" s="46">
        <v>0</v>
      </c>
      <c r="BG115" s="45">
        <v>0</v>
      </c>
      <c r="BH115" s="45">
        <v>0</v>
      </c>
      <c r="BI115" s="46">
        <v>0</v>
      </c>
      <c r="BJ115" s="45">
        <v>0</v>
      </c>
      <c r="BK115" s="46">
        <v>0</v>
      </c>
      <c r="BL115" s="45">
        <v>0</v>
      </c>
      <c r="BM115" s="45">
        <v>0</v>
      </c>
      <c r="BN115" s="46">
        <v>0</v>
      </c>
      <c r="BO115" s="45">
        <v>0</v>
      </c>
      <c r="BP115" s="46">
        <v>0</v>
      </c>
      <c r="BQ115" s="45">
        <v>0</v>
      </c>
      <c r="BR115" s="45">
        <v>0</v>
      </c>
      <c r="BS115" s="46">
        <v>0</v>
      </c>
      <c r="BT115" s="45">
        <v>0</v>
      </c>
      <c r="BU115" s="46">
        <v>0</v>
      </c>
      <c r="BV115" s="45">
        <v>0</v>
      </c>
      <c r="BW115" s="45">
        <v>0</v>
      </c>
      <c r="BX115" s="46">
        <v>0</v>
      </c>
      <c r="BY115" s="45">
        <v>0</v>
      </c>
      <c r="BZ115" s="46">
        <v>0</v>
      </c>
      <c r="CA115" s="45">
        <v>0</v>
      </c>
      <c r="CB115" s="45">
        <v>0</v>
      </c>
      <c r="CC115" s="46">
        <v>0</v>
      </c>
      <c r="CD115" s="45">
        <v>0</v>
      </c>
      <c r="CE115" s="46">
        <v>0</v>
      </c>
      <c r="CF115" s="45">
        <v>0</v>
      </c>
      <c r="CG115" s="45">
        <v>0</v>
      </c>
      <c r="CH115" s="46">
        <v>0</v>
      </c>
      <c r="CI115" s="45">
        <v>0</v>
      </c>
      <c r="CJ115" s="46">
        <v>0</v>
      </c>
      <c r="CK115" s="45">
        <f t="shared" si="168"/>
        <v>353044091</v>
      </c>
      <c r="CL115" s="47">
        <f t="shared" si="146"/>
        <v>8.9613586061176777E-4</v>
      </c>
      <c r="CM115" s="45">
        <f t="shared" si="169"/>
        <v>0</v>
      </c>
      <c r="CN115" s="46">
        <f t="shared" si="148"/>
        <v>0</v>
      </c>
      <c r="CO115" s="45">
        <f t="shared" si="170"/>
        <v>0</v>
      </c>
      <c r="CP115" s="46">
        <f t="shared" si="150"/>
        <v>0</v>
      </c>
    </row>
    <row r="116" spans="2:94" s="5" customFormat="1" x14ac:dyDescent="0.25">
      <c r="B116" s="40" t="s">
        <v>172</v>
      </c>
      <c r="C116" s="41" t="s">
        <v>173</v>
      </c>
      <c r="D116" s="45">
        <v>95121637</v>
      </c>
      <c r="E116" s="45">
        <v>85310087</v>
      </c>
      <c r="F116" s="48">
        <f t="shared" si="151"/>
        <v>0.8968525951671753</v>
      </c>
      <c r="G116" s="45">
        <v>85142637</v>
      </c>
      <c r="H116" s="46">
        <f t="shared" si="128"/>
        <v>0.89509221755718948</v>
      </c>
      <c r="I116" s="45">
        <v>0</v>
      </c>
      <c r="J116" s="45">
        <v>0</v>
      </c>
      <c r="K116" s="46">
        <v>0</v>
      </c>
      <c r="L116" s="45">
        <v>0</v>
      </c>
      <c r="M116" s="46">
        <v>0</v>
      </c>
      <c r="N116" s="45">
        <v>3207699</v>
      </c>
      <c r="O116" s="45">
        <v>3207699</v>
      </c>
      <c r="P116" s="46">
        <f t="shared" si="153"/>
        <v>1</v>
      </c>
      <c r="Q116" s="45">
        <v>3206923</v>
      </c>
      <c r="R116" s="46">
        <f t="shared" si="130"/>
        <v>0.99975808203949312</v>
      </c>
      <c r="S116" s="45">
        <v>883140</v>
      </c>
      <c r="T116" s="45">
        <v>883140</v>
      </c>
      <c r="U116" s="46">
        <f t="shared" si="154"/>
        <v>1</v>
      </c>
      <c r="V116" s="45">
        <v>883140</v>
      </c>
      <c r="W116" s="46">
        <f t="shared" si="131"/>
        <v>1</v>
      </c>
      <c r="X116" s="45">
        <v>1399542</v>
      </c>
      <c r="Y116" s="45">
        <v>1399542</v>
      </c>
      <c r="Z116" s="46">
        <f t="shared" si="155"/>
        <v>1</v>
      </c>
      <c r="AA116" s="45">
        <v>1399542</v>
      </c>
      <c r="AB116" s="46">
        <f t="shared" si="132"/>
        <v>1</v>
      </c>
      <c r="AC116" s="45">
        <v>0</v>
      </c>
      <c r="AD116" s="45">
        <v>0</v>
      </c>
      <c r="AE116" s="46">
        <v>0</v>
      </c>
      <c r="AF116" s="45">
        <v>0</v>
      </c>
      <c r="AG116" s="46">
        <v>0</v>
      </c>
      <c r="AH116" s="45">
        <v>1407998</v>
      </c>
      <c r="AI116" s="45">
        <v>1407998</v>
      </c>
      <c r="AJ116" s="46">
        <f t="shared" si="156"/>
        <v>1</v>
      </c>
      <c r="AK116" s="45">
        <v>1402851</v>
      </c>
      <c r="AL116" s="46">
        <f t="shared" si="134"/>
        <v>0.99634445503473723</v>
      </c>
      <c r="AM116" s="45">
        <v>110752</v>
      </c>
      <c r="AN116" s="45">
        <v>110752</v>
      </c>
      <c r="AO116" s="46">
        <f t="shared" si="166"/>
        <v>1</v>
      </c>
      <c r="AP116" s="45">
        <v>110752</v>
      </c>
      <c r="AQ116" s="46">
        <f t="shared" si="135"/>
        <v>1</v>
      </c>
      <c r="AR116" s="45">
        <v>250638</v>
      </c>
      <c r="AS116" s="45">
        <v>250638</v>
      </c>
      <c r="AT116" s="46">
        <f t="shared" si="157"/>
        <v>1</v>
      </c>
      <c r="AU116" s="45">
        <v>250638</v>
      </c>
      <c r="AV116" s="46">
        <f t="shared" si="136"/>
        <v>1</v>
      </c>
      <c r="AW116" s="45">
        <v>0</v>
      </c>
      <c r="AX116" s="45">
        <v>0</v>
      </c>
      <c r="AY116" s="46">
        <v>0</v>
      </c>
      <c r="AZ116" s="45">
        <v>0</v>
      </c>
      <c r="BA116" s="46">
        <v>0</v>
      </c>
      <c r="BB116" s="45">
        <v>1243546</v>
      </c>
      <c r="BC116" s="45">
        <v>1243546</v>
      </c>
      <c r="BD116" s="46">
        <f t="shared" si="159"/>
        <v>1</v>
      </c>
      <c r="BE116" s="45">
        <v>1170653</v>
      </c>
      <c r="BF116" s="46">
        <f t="shared" si="138"/>
        <v>0.94138294843938219</v>
      </c>
      <c r="BG116" s="45">
        <v>3377984</v>
      </c>
      <c r="BH116" s="45">
        <v>3377984</v>
      </c>
      <c r="BI116" s="46">
        <f t="shared" si="160"/>
        <v>1</v>
      </c>
      <c r="BJ116" s="45">
        <v>3377984</v>
      </c>
      <c r="BK116" s="46">
        <f t="shared" si="139"/>
        <v>1</v>
      </c>
      <c r="BL116" s="45">
        <v>919005</v>
      </c>
      <c r="BM116" s="45">
        <v>919005</v>
      </c>
      <c r="BN116" s="46">
        <f t="shared" si="161"/>
        <v>1</v>
      </c>
      <c r="BO116" s="45">
        <v>919005</v>
      </c>
      <c r="BP116" s="46">
        <f t="shared" si="140"/>
        <v>1</v>
      </c>
      <c r="BQ116" s="45">
        <v>1977901</v>
      </c>
      <c r="BR116" s="45">
        <v>1977901</v>
      </c>
      <c r="BS116" s="46">
        <f t="shared" si="162"/>
        <v>1</v>
      </c>
      <c r="BT116" s="45">
        <v>1977901</v>
      </c>
      <c r="BU116" s="46">
        <f t="shared" si="141"/>
        <v>1</v>
      </c>
      <c r="BV116" s="45">
        <v>11415714</v>
      </c>
      <c r="BW116" s="45">
        <v>11415714</v>
      </c>
      <c r="BX116" s="46">
        <f t="shared" si="163"/>
        <v>1</v>
      </c>
      <c r="BY116" s="45">
        <v>11409961</v>
      </c>
      <c r="BZ116" s="46">
        <f t="shared" si="142"/>
        <v>0.99949604553863214</v>
      </c>
      <c r="CA116" s="45">
        <v>20000000</v>
      </c>
      <c r="CB116" s="45">
        <v>16080520</v>
      </c>
      <c r="CC116" s="48">
        <f t="shared" si="164"/>
        <v>0.80402600000000002</v>
      </c>
      <c r="CD116" s="45">
        <v>8921179</v>
      </c>
      <c r="CE116" s="46">
        <f t="shared" si="143"/>
        <v>0.44605895000000001</v>
      </c>
      <c r="CF116" s="45">
        <v>4859238</v>
      </c>
      <c r="CG116" s="45">
        <v>4859238</v>
      </c>
      <c r="CH116" s="46">
        <f t="shared" si="167"/>
        <v>1</v>
      </c>
      <c r="CI116" s="45">
        <v>4859238</v>
      </c>
      <c r="CJ116" s="46">
        <f t="shared" si="144"/>
        <v>1</v>
      </c>
      <c r="CK116" s="45">
        <f t="shared" si="168"/>
        <v>146174794</v>
      </c>
      <c r="CL116" s="47">
        <f t="shared" si="146"/>
        <v>3.7103715416932971E-4</v>
      </c>
      <c r="CM116" s="45">
        <f t="shared" si="169"/>
        <v>132443764</v>
      </c>
      <c r="CN116" s="46">
        <f t="shared" si="148"/>
        <v>0.90606431092353723</v>
      </c>
      <c r="CO116" s="45">
        <f t="shared" si="170"/>
        <v>125032404</v>
      </c>
      <c r="CP116" s="46">
        <f t="shared" si="150"/>
        <v>0.85536227265009868</v>
      </c>
    </row>
    <row r="117" spans="2:94" s="5" customFormat="1" x14ac:dyDescent="0.25">
      <c r="B117" s="40" t="s">
        <v>174</v>
      </c>
      <c r="C117" s="41" t="s">
        <v>175</v>
      </c>
      <c r="D117" s="45">
        <v>73521801</v>
      </c>
      <c r="E117" s="45">
        <v>30365921</v>
      </c>
      <c r="F117" s="48">
        <f t="shared" si="151"/>
        <v>0.41301927573836228</v>
      </c>
      <c r="G117" s="45">
        <v>3962518</v>
      </c>
      <c r="H117" s="46">
        <f t="shared" si="128"/>
        <v>5.3895823362651307E-2</v>
      </c>
      <c r="I117" s="45">
        <v>0</v>
      </c>
      <c r="J117" s="45">
        <v>0</v>
      </c>
      <c r="K117" s="46">
        <v>0</v>
      </c>
      <c r="L117" s="45">
        <v>0</v>
      </c>
      <c r="M117" s="46">
        <v>0</v>
      </c>
      <c r="N117" s="45">
        <v>0</v>
      </c>
      <c r="O117" s="45">
        <v>0</v>
      </c>
      <c r="P117" s="46">
        <v>0</v>
      </c>
      <c r="Q117" s="45">
        <v>0</v>
      </c>
      <c r="R117" s="46">
        <v>0</v>
      </c>
      <c r="S117" s="45">
        <v>3295300</v>
      </c>
      <c r="T117" s="45">
        <v>681543</v>
      </c>
      <c r="U117" s="48">
        <f t="shared" si="154"/>
        <v>0.20682274754954025</v>
      </c>
      <c r="V117" s="45">
        <v>681543</v>
      </c>
      <c r="W117" s="46">
        <f t="shared" si="131"/>
        <v>0.20682274754954025</v>
      </c>
      <c r="X117" s="45">
        <v>15790300</v>
      </c>
      <c r="Y117" s="45">
        <v>15790300</v>
      </c>
      <c r="Z117" s="46">
        <f t="shared" si="155"/>
        <v>1</v>
      </c>
      <c r="AA117" s="45">
        <v>15790300</v>
      </c>
      <c r="AB117" s="46">
        <f t="shared" si="132"/>
        <v>1</v>
      </c>
      <c r="AC117" s="45">
        <v>0</v>
      </c>
      <c r="AD117" s="45">
        <v>0</v>
      </c>
      <c r="AE117" s="46">
        <v>0</v>
      </c>
      <c r="AF117" s="45">
        <v>0</v>
      </c>
      <c r="AG117" s="46">
        <v>0</v>
      </c>
      <c r="AH117" s="45">
        <v>0</v>
      </c>
      <c r="AI117" s="45">
        <v>0</v>
      </c>
      <c r="AJ117" s="46">
        <v>0</v>
      </c>
      <c r="AK117" s="45">
        <v>0</v>
      </c>
      <c r="AL117" s="46">
        <v>0</v>
      </c>
      <c r="AM117" s="45">
        <v>0</v>
      </c>
      <c r="AN117" s="45">
        <v>0</v>
      </c>
      <c r="AO117" s="46">
        <v>0</v>
      </c>
      <c r="AP117" s="45">
        <v>0</v>
      </c>
      <c r="AQ117" s="46">
        <v>0</v>
      </c>
      <c r="AR117" s="45">
        <v>0</v>
      </c>
      <c r="AS117" s="45">
        <v>0</v>
      </c>
      <c r="AT117" s="46">
        <v>0</v>
      </c>
      <c r="AU117" s="45">
        <v>0</v>
      </c>
      <c r="AV117" s="46">
        <v>0</v>
      </c>
      <c r="AW117" s="45">
        <v>0</v>
      </c>
      <c r="AX117" s="45">
        <v>0</v>
      </c>
      <c r="AY117" s="46">
        <v>0</v>
      </c>
      <c r="AZ117" s="45">
        <v>0</v>
      </c>
      <c r="BA117" s="46">
        <v>0</v>
      </c>
      <c r="BB117" s="45">
        <v>938400</v>
      </c>
      <c r="BC117" s="45">
        <v>938400</v>
      </c>
      <c r="BD117" s="46">
        <f t="shared" si="159"/>
        <v>1</v>
      </c>
      <c r="BE117" s="45">
        <v>938400</v>
      </c>
      <c r="BF117" s="46">
        <f t="shared" si="138"/>
        <v>1</v>
      </c>
      <c r="BG117" s="45">
        <v>0</v>
      </c>
      <c r="BH117" s="45">
        <v>0</v>
      </c>
      <c r="BI117" s="46">
        <v>0</v>
      </c>
      <c r="BJ117" s="45">
        <v>0</v>
      </c>
      <c r="BK117" s="46">
        <v>0</v>
      </c>
      <c r="BL117" s="45">
        <v>0</v>
      </c>
      <c r="BM117" s="45">
        <v>0</v>
      </c>
      <c r="BN117" s="46">
        <v>0</v>
      </c>
      <c r="BO117" s="45">
        <v>0</v>
      </c>
      <c r="BP117" s="46">
        <v>0</v>
      </c>
      <c r="BQ117" s="45">
        <v>0</v>
      </c>
      <c r="BR117" s="45">
        <v>0</v>
      </c>
      <c r="BS117" s="46">
        <v>0</v>
      </c>
      <c r="BT117" s="45">
        <v>0</v>
      </c>
      <c r="BU117" s="46">
        <v>0</v>
      </c>
      <c r="BV117" s="45">
        <v>1908500</v>
      </c>
      <c r="BW117" s="45">
        <v>1908500</v>
      </c>
      <c r="BX117" s="46">
        <f t="shared" si="163"/>
        <v>1</v>
      </c>
      <c r="BY117" s="45">
        <v>1908500</v>
      </c>
      <c r="BZ117" s="46">
        <f t="shared" si="142"/>
        <v>1</v>
      </c>
      <c r="CA117" s="45">
        <v>0</v>
      </c>
      <c r="CB117" s="45">
        <v>0</v>
      </c>
      <c r="CC117" s="46">
        <v>0</v>
      </c>
      <c r="CD117" s="45">
        <v>0</v>
      </c>
      <c r="CE117" s="46">
        <v>0</v>
      </c>
      <c r="CF117" s="45">
        <v>0</v>
      </c>
      <c r="CG117" s="45">
        <v>0</v>
      </c>
      <c r="CH117" s="46">
        <v>0</v>
      </c>
      <c r="CI117" s="45">
        <v>0</v>
      </c>
      <c r="CJ117" s="46">
        <v>0</v>
      </c>
      <c r="CK117" s="45">
        <f t="shared" si="168"/>
        <v>95454301</v>
      </c>
      <c r="CL117" s="47">
        <f t="shared" si="146"/>
        <v>2.4229274574016232E-4</v>
      </c>
      <c r="CM117" s="45">
        <f t="shared" si="169"/>
        <v>49684664</v>
      </c>
      <c r="CN117" s="46">
        <f t="shared" si="148"/>
        <v>0.52050733680402728</v>
      </c>
      <c r="CO117" s="45">
        <f t="shared" si="170"/>
        <v>23281261</v>
      </c>
      <c r="CP117" s="46">
        <f t="shared" si="150"/>
        <v>0.24389954937703645</v>
      </c>
    </row>
    <row r="118" spans="2:94" s="5" customFormat="1" x14ac:dyDescent="0.25">
      <c r="B118" s="40" t="s">
        <v>176</v>
      </c>
      <c r="C118" s="41" t="s">
        <v>177</v>
      </c>
      <c r="D118" s="45">
        <v>23816100</v>
      </c>
      <c r="E118" s="45">
        <v>21319995</v>
      </c>
      <c r="F118" s="48">
        <f t="shared" si="151"/>
        <v>0.89519253782105379</v>
      </c>
      <c r="G118" s="45">
        <v>21319995</v>
      </c>
      <c r="H118" s="46">
        <f t="shared" si="128"/>
        <v>0.89519253782105379</v>
      </c>
      <c r="I118" s="45">
        <v>0</v>
      </c>
      <c r="J118" s="45">
        <v>0</v>
      </c>
      <c r="K118" s="46">
        <v>0</v>
      </c>
      <c r="L118" s="45">
        <v>0</v>
      </c>
      <c r="M118" s="46">
        <v>0</v>
      </c>
      <c r="N118" s="45">
        <v>0</v>
      </c>
      <c r="O118" s="45">
        <v>0</v>
      </c>
      <c r="P118" s="46">
        <v>0</v>
      </c>
      <c r="Q118" s="45">
        <v>0</v>
      </c>
      <c r="R118" s="46">
        <v>0</v>
      </c>
      <c r="S118" s="45">
        <v>0</v>
      </c>
      <c r="T118" s="45">
        <v>0</v>
      </c>
      <c r="U118" s="46">
        <v>0</v>
      </c>
      <c r="V118" s="45">
        <v>0</v>
      </c>
      <c r="W118" s="46">
        <v>0</v>
      </c>
      <c r="X118" s="45">
        <v>0</v>
      </c>
      <c r="Y118" s="45">
        <v>0</v>
      </c>
      <c r="Z118" s="46">
        <v>0</v>
      </c>
      <c r="AA118" s="45">
        <v>0</v>
      </c>
      <c r="AB118" s="46">
        <v>0</v>
      </c>
      <c r="AC118" s="45">
        <v>0</v>
      </c>
      <c r="AD118" s="45">
        <v>0</v>
      </c>
      <c r="AE118" s="46">
        <v>0</v>
      </c>
      <c r="AF118" s="45">
        <v>0</v>
      </c>
      <c r="AG118" s="46">
        <v>0</v>
      </c>
      <c r="AH118" s="45">
        <v>0</v>
      </c>
      <c r="AI118" s="45">
        <v>0</v>
      </c>
      <c r="AJ118" s="46">
        <v>0</v>
      </c>
      <c r="AK118" s="45">
        <v>0</v>
      </c>
      <c r="AL118" s="46">
        <v>0</v>
      </c>
      <c r="AM118" s="45">
        <v>0</v>
      </c>
      <c r="AN118" s="45">
        <v>0</v>
      </c>
      <c r="AO118" s="46">
        <v>0</v>
      </c>
      <c r="AP118" s="45">
        <v>0</v>
      </c>
      <c r="AQ118" s="46">
        <v>0</v>
      </c>
      <c r="AR118" s="45">
        <v>0</v>
      </c>
      <c r="AS118" s="45">
        <v>0</v>
      </c>
      <c r="AT118" s="46">
        <v>0</v>
      </c>
      <c r="AU118" s="45">
        <v>0</v>
      </c>
      <c r="AV118" s="46">
        <v>0</v>
      </c>
      <c r="AW118" s="45">
        <v>0</v>
      </c>
      <c r="AX118" s="45">
        <v>0</v>
      </c>
      <c r="AY118" s="46">
        <v>0</v>
      </c>
      <c r="AZ118" s="45">
        <v>0</v>
      </c>
      <c r="BA118" s="46">
        <v>0</v>
      </c>
      <c r="BB118" s="45">
        <v>0</v>
      </c>
      <c r="BC118" s="45">
        <v>0</v>
      </c>
      <c r="BD118" s="46">
        <v>0</v>
      </c>
      <c r="BE118" s="45">
        <v>0</v>
      </c>
      <c r="BF118" s="46">
        <v>0</v>
      </c>
      <c r="BG118" s="45">
        <v>0</v>
      </c>
      <c r="BH118" s="45">
        <v>0</v>
      </c>
      <c r="BI118" s="46">
        <v>0</v>
      </c>
      <c r="BJ118" s="45">
        <v>0</v>
      </c>
      <c r="BK118" s="46">
        <v>0</v>
      </c>
      <c r="BL118" s="45">
        <v>0</v>
      </c>
      <c r="BM118" s="45">
        <v>0</v>
      </c>
      <c r="BN118" s="46">
        <v>0</v>
      </c>
      <c r="BO118" s="45">
        <v>0</v>
      </c>
      <c r="BP118" s="46">
        <v>0</v>
      </c>
      <c r="BQ118" s="45">
        <v>0</v>
      </c>
      <c r="BR118" s="45">
        <v>0</v>
      </c>
      <c r="BS118" s="46">
        <v>0</v>
      </c>
      <c r="BT118" s="45">
        <v>0</v>
      </c>
      <c r="BU118" s="46">
        <v>0</v>
      </c>
      <c r="BV118" s="45">
        <v>0</v>
      </c>
      <c r="BW118" s="45">
        <v>0</v>
      </c>
      <c r="BX118" s="46">
        <v>0</v>
      </c>
      <c r="BY118" s="45">
        <v>0</v>
      </c>
      <c r="BZ118" s="46">
        <v>0</v>
      </c>
      <c r="CA118" s="45">
        <v>0</v>
      </c>
      <c r="CB118" s="45">
        <v>0</v>
      </c>
      <c r="CC118" s="46">
        <v>0</v>
      </c>
      <c r="CD118" s="45">
        <v>0</v>
      </c>
      <c r="CE118" s="46">
        <v>0</v>
      </c>
      <c r="CF118" s="45">
        <v>0</v>
      </c>
      <c r="CG118" s="45">
        <v>0</v>
      </c>
      <c r="CH118" s="46">
        <v>0</v>
      </c>
      <c r="CI118" s="45">
        <v>0</v>
      </c>
      <c r="CJ118" s="46">
        <v>0</v>
      </c>
      <c r="CK118" s="45">
        <f t="shared" si="168"/>
        <v>23816100</v>
      </c>
      <c r="CL118" s="47">
        <f t="shared" si="146"/>
        <v>6.045267946409539E-5</v>
      </c>
      <c r="CM118" s="45">
        <f t="shared" si="169"/>
        <v>21319995</v>
      </c>
      <c r="CN118" s="46">
        <f t="shared" si="148"/>
        <v>0.89519253782105379</v>
      </c>
      <c r="CO118" s="45">
        <f t="shared" si="170"/>
        <v>21319995</v>
      </c>
      <c r="CP118" s="46">
        <f t="shared" si="150"/>
        <v>0.89519253782105379</v>
      </c>
    </row>
    <row r="119" spans="2:94" s="5" customFormat="1" x14ac:dyDescent="0.25">
      <c r="B119" s="40" t="s">
        <v>178</v>
      </c>
      <c r="C119" s="41" t="s">
        <v>179</v>
      </c>
      <c r="D119" s="45">
        <v>139000000</v>
      </c>
      <c r="E119" s="45">
        <v>0</v>
      </c>
      <c r="F119" s="46">
        <f t="shared" si="151"/>
        <v>0</v>
      </c>
      <c r="G119" s="45">
        <v>0</v>
      </c>
      <c r="H119" s="46">
        <f t="shared" si="128"/>
        <v>0</v>
      </c>
      <c r="I119" s="45">
        <v>0</v>
      </c>
      <c r="J119" s="45">
        <v>0</v>
      </c>
      <c r="K119" s="46">
        <v>0</v>
      </c>
      <c r="L119" s="45">
        <v>0</v>
      </c>
      <c r="M119" s="46">
        <v>0</v>
      </c>
      <c r="N119" s="45">
        <v>0</v>
      </c>
      <c r="O119" s="45">
        <v>0</v>
      </c>
      <c r="P119" s="46">
        <v>0</v>
      </c>
      <c r="Q119" s="45">
        <v>0</v>
      </c>
      <c r="R119" s="46">
        <v>0</v>
      </c>
      <c r="S119" s="45">
        <v>0</v>
      </c>
      <c r="T119" s="45">
        <v>0</v>
      </c>
      <c r="U119" s="46">
        <v>0</v>
      </c>
      <c r="V119" s="45">
        <v>0</v>
      </c>
      <c r="W119" s="46">
        <v>0</v>
      </c>
      <c r="X119" s="45">
        <v>0</v>
      </c>
      <c r="Y119" s="45">
        <v>0</v>
      </c>
      <c r="Z119" s="46">
        <v>0</v>
      </c>
      <c r="AA119" s="45">
        <v>0</v>
      </c>
      <c r="AB119" s="46">
        <v>0</v>
      </c>
      <c r="AC119" s="45">
        <v>0</v>
      </c>
      <c r="AD119" s="45">
        <v>0</v>
      </c>
      <c r="AE119" s="46">
        <v>0</v>
      </c>
      <c r="AF119" s="45">
        <v>0</v>
      </c>
      <c r="AG119" s="46">
        <v>0</v>
      </c>
      <c r="AH119" s="45">
        <v>0</v>
      </c>
      <c r="AI119" s="45">
        <v>0</v>
      </c>
      <c r="AJ119" s="46">
        <v>0</v>
      </c>
      <c r="AK119" s="45">
        <v>0</v>
      </c>
      <c r="AL119" s="46">
        <v>0</v>
      </c>
      <c r="AM119" s="45">
        <v>0</v>
      </c>
      <c r="AN119" s="45">
        <v>0</v>
      </c>
      <c r="AO119" s="46">
        <v>0</v>
      </c>
      <c r="AP119" s="45">
        <v>0</v>
      </c>
      <c r="AQ119" s="46">
        <v>0</v>
      </c>
      <c r="AR119" s="45">
        <v>0</v>
      </c>
      <c r="AS119" s="45">
        <v>0</v>
      </c>
      <c r="AT119" s="46">
        <v>0</v>
      </c>
      <c r="AU119" s="45">
        <v>0</v>
      </c>
      <c r="AV119" s="46">
        <v>0</v>
      </c>
      <c r="AW119" s="45">
        <v>0</v>
      </c>
      <c r="AX119" s="45">
        <v>0</v>
      </c>
      <c r="AY119" s="46">
        <v>0</v>
      </c>
      <c r="AZ119" s="45">
        <v>0</v>
      </c>
      <c r="BA119" s="46">
        <v>0</v>
      </c>
      <c r="BB119" s="45">
        <v>0</v>
      </c>
      <c r="BC119" s="45">
        <v>0</v>
      </c>
      <c r="BD119" s="46">
        <v>0</v>
      </c>
      <c r="BE119" s="45">
        <v>0</v>
      </c>
      <c r="BF119" s="46">
        <v>0</v>
      </c>
      <c r="BG119" s="45">
        <v>0</v>
      </c>
      <c r="BH119" s="45">
        <v>0</v>
      </c>
      <c r="BI119" s="46">
        <v>0</v>
      </c>
      <c r="BJ119" s="45">
        <v>0</v>
      </c>
      <c r="BK119" s="46">
        <v>0</v>
      </c>
      <c r="BL119" s="45">
        <v>0</v>
      </c>
      <c r="BM119" s="45">
        <v>0</v>
      </c>
      <c r="BN119" s="46">
        <v>0</v>
      </c>
      <c r="BO119" s="45">
        <v>0</v>
      </c>
      <c r="BP119" s="46">
        <v>0</v>
      </c>
      <c r="BQ119" s="45">
        <v>0</v>
      </c>
      <c r="BR119" s="45">
        <v>0</v>
      </c>
      <c r="BS119" s="46">
        <v>0</v>
      </c>
      <c r="BT119" s="45">
        <v>0</v>
      </c>
      <c r="BU119" s="46">
        <v>0</v>
      </c>
      <c r="BV119" s="45">
        <v>0</v>
      </c>
      <c r="BW119" s="45">
        <v>0</v>
      </c>
      <c r="BX119" s="46">
        <v>0</v>
      </c>
      <c r="BY119" s="45">
        <v>0</v>
      </c>
      <c r="BZ119" s="46">
        <v>0</v>
      </c>
      <c r="CA119" s="45">
        <v>0</v>
      </c>
      <c r="CB119" s="45">
        <v>0</v>
      </c>
      <c r="CC119" s="46">
        <v>0</v>
      </c>
      <c r="CD119" s="45">
        <v>0</v>
      </c>
      <c r="CE119" s="46">
        <v>0</v>
      </c>
      <c r="CF119" s="45">
        <v>0</v>
      </c>
      <c r="CG119" s="45">
        <v>0</v>
      </c>
      <c r="CH119" s="46">
        <v>0</v>
      </c>
      <c r="CI119" s="45">
        <v>0</v>
      </c>
      <c r="CJ119" s="46">
        <v>0</v>
      </c>
      <c r="CK119" s="45">
        <f t="shared" si="168"/>
        <v>139000000</v>
      </c>
      <c r="CL119" s="47">
        <f t="shared" si="146"/>
        <v>3.5282529236563748E-4</v>
      </c>
      <c r="CM119" s="45">
        <f t="shared" si="169"/>
        <v>0</v>
      </c>
      <c r="CN119" s="46">
        <f t="shared" si="148"/>
        <v>0</v>
      </c>
      <c r="CO119" s="45">
        <f t="shared" si="170"/>
        <v>0</v>
      </c>
      <c r="CP119" s="46">
        <f t="shared" si="150"/>
        <v>0</v>
      </c>
    </row>
    <row r="120" spans="2:94" s="5" customFormat="1" x14ac:dyDescent="0.25">
      <c r="B120" s="40" t="s">
        <v>180</v>
      </c>
      <c r="C120" s="41" t="s">
        <v>181</v>
      </c>
      <c r="D120" s="45">
        <v>583787408</v>
      </c>
      <c r="E120" s="45">
        <v>0</v>
      </c>
      <c r="F120" s="46">
        <f t="shared" si="151"/>
        <v>0</v>
      </c>
      <c r="G120" s="45">
        <v>0</v>
      </c>
      <c r="H120" s="46">
        <f t="shared" si="128"/>
        <v>0</v>
      </c>
      <c r="I120" s="45">
        <v>0</v>
      </c>
      <c r="J120" s="45">
        <v>0</v>
      </c>
      <c r="K120" s="46">
        <v>0</v>
      </c>
      <c r="L120" s="45">
        <v>0</v>
      </c>
      <c r="M120" s="46">
        <v>0</v>
      </c>
      <c r="N120" s="45">
        <v>0</v>
      </c>
      <c r="O120" s="45">
        <v>0</v>
      </c>
      <c r="P120" s="46">
        <v>0</v>
      </c>
      <c r="Q120" s="45">
        <v>0</v>
      </c>
      <c r="R120" s="46">
        <v>0</v>
      </c>
      <c r="S120" s="45">
        <v>96166835</v>
      </c>
      <c r="T120" s="45">
        <v>96166835</v>
      </c>
      <c r="U120" s="46">
        <f t="shared" si="154"/>
        <v>1</v>
      </c>
      <c r="V120" s="45">
        <v>96166835</v>
      </c>
      <c r="W120" s="46">
        <f t="shared" si="131"/>
        <v>1</v>
      </c>
      <c r="X120" s="45">
        <v>0</v>
      </c>
      <c r="Y120" s="45">
        <v>0</v>
      </c>
      <c r="Z120" s="46">
        <v>0</v>
      </c>
      <c r="AA120" s="45">
        <v>0</v>
      </c>
      <c r="AB120" s="46">
        <v>0</v>
      </c>
      <c r="AC120" s="45">
        <v>0</v>
      </c>
      <c r="AD120" s="45">
        <v>0</v>
      </c>
      <c r="AE120" s="46">
        <v>0</v>
      </c>
      <c r="AF120" s="45">
        <v>0</v>
      </c>
      <c r="AG120" s="46">
        <v>0</v>
      </c>
      <c r="AH120" s="45">
        <v>0</v>
      </c>
      <c r="AI120" s="45">
        <v>0</v>
      </c>
      <c r="AJ120" s="46">
        <v>0</v>
      </c>
      <c r="AK120" s="45">
        <v>0</v>
      </c>
      <c r="AL120" s="46">
        <v>0</v>
      </c>
      <c r="AM120" s="45">
        <v>0</v>
      </c>
      <c r="AN120" s="45">
        <v>0</v>
      </c>
      <c r="AO120" s="46">
        <v>0</v>
      </c>
      <c r="AP120" s="45">
        <v>0</v>
      </c>
      <c r="AQ120" s="46">
        <v>0</v>
      </c>
      <c r="AR120" s="45">
        <v>0</v>
      </c>
      <c r="AS120" s="45">
        <v>0</v>
      </c>
      <c r="AT120" s="46">
        <v>0</v>
      </c>
      <c r="AU120" s="45">
        <v>0</v>
      </c>
      <c r="AV120" s="46">
        <v>0</v>
      </c>
      <c r="AW120" s="45">
        <v>0</v>
      </c>
      <c r="AX120" s="45">
        <v>0</v>
      </c>
      <c r="AY120" s="46">
        <v>0</v>
      </c>
      <c r="AZ120" s="45">
        <v>0</v>
      </c>
      <c r="BA120" s="46">
        <v>0</v>
      </c>
      <c r="BB120" s="45">
        <v>0</v>
      </c>
      <c r="BC120" s="45">
        <v>0</v>
      </c>
      <c r="BD120" s="46">
        <v>0</v>
      </c>
      <c r="BE120" s="45">
        <v>0</v>
      </c>
      <c r="BF120" s="46">
        <v>0</v>
      </c>
      <c r="BG120" s="45">
        <v>0</v>
      </c>
      <c r="BH120" s="45">
        <v>0</v>
      </c>
      <c r="BI120" s="46">
        <v>0</v>
      </c>
      <c r="BJ120" s="45">
        <v>0</v>
      </c>
      <c r="BK120" s="46">
        <v>0</v>
      </c>
      <c r="BL120" s="45">
        <v>0</v>
      </c>
      <c r="BM120" s="45">
        <v>0</v>
      </c>
      <c r="BN120" s="46">
        <v>0</v>
      </c>
      <c r="BO120" s="45">
        <v>0</v>
      </c>
      <c r="BP120" s="46">
        <v>0</v>
      </c>
      <c r="BQ120" s="45">
        <v>0</v>
      </c>
      <c r="BR120" s="45">
        <v>0</v>
      </c>
      <c r="BS120" s="46">
        <v>0</v>
      </c>
      <c r="BT120" s="45">
        <v>0</v>
      </c>
      <c r="BU120" s="46">
        <v>0</v>
      </c>
      <c r="BV120" s="45">
        <v>0</v>
      </c>
      <c r="BW120" s="45">
        <v>0</v>
      </c>
      <c r="BX120" s="46">
        <v>0</v>
      </c>
      <c r="BY120" s="45">
        <v>0</v>
      </c>
      <c r="BZ120" s="46">
        <v>0</v>
      </c>
      <c r="CA120" s="45">
        <v>0</v>
      </c>
      <c r="CB120" s="45">
        <v>0</v>
      </c>
      <c r="CC120" s="46">
        <v>0</v>
      </c>
      <c r="CD120" s="45">
        <v>0</v>
      </c>
      <c r="CE120" s="46">
        <v>0</v>
      </c>
      <c r="CF120" s="45">
        <v>0</v>
      </c>
      <c r="CG120" s="45">
        <v>0</v>
      </c>
      <c r="CH120" s="46">
        <v>0</v>
      </c>
      <c r="CI120" s="45">
        <v>0</v>
      </c>
      <c r="CJ120" s="46">
        <v>0</v>
      </c>
      <c r="CK120" s="45">
        <f t="shared" si="168"/>
        <v>679954243</v>
      </c>
      <c r="CL120" s="47">
        <f t="shared" si="146"/>
        <v>1.7259356444728829E-3</v>
      </c>
      <c r="CM120" s="45">
        <f t="shared" si="169"/>
        <v>96166835</v>
      </c>
      <c r="CN120" s="46">
        <f t="shared" si="148"/>
        <v>0.14143133304927402</v>
      </c>
      <c r="CO120" s="45">
        <f t="shared" si="170"/>
        <v>96166835</v>
      </c>
      <c r="CP120" s="46">
        <f t="shared" si="150"/>
        <v>0.14143133304927402</v>
      </c>
    </row>
    <row r="121" spans="2:94" s="5" customFormat="1" x14ac:dyDescent="0.25">
      <c r="B121" s="40" t="s">
        <v>182</v>
      </c>
      <c r="C121" s="41" t="s">
        <v>183</v>
      </c>
      <c r="D121" s="45">
        <v>563146036.95000005</v>
      </c>
      <c r="E121" s="45">
        <v>322641000</v>
      </c>
      <c r="F121" s="48">
        <f t="shared" si="151"/>
        <v>0.57292598869633216</v>
      </c>
      <c r="G121" s="45">
        <v>322641000</v>
      </c>
      <c r="H121" s="46">
        <f t="shared" si="128"/>
        <v>0.57292598869633216</v>
      </c>
      <c r="I121" s="45">
        <v>32829962</v>
      </c>
      <c r="J121" s="45">
        <v>32817710</v>
      </c>
      <c r="K121" s="46">
        <f t="shared" si="152"/>
        <v>0.99962680431978568</v>
      </c>
      <c r="L121" s="45">
        <v>32817710</v>
      </c>
      <c r="M121" s="46">
        <f t="shared" si="129"/>
        <v>0.99962680431978568</v>
      </c>
      <c r="N121" s="45">
        <v>57689424</v>
      </c>
      <c r="O121" s="45">
        <v>57632538</v>
      </c>
      <c r="P121" s="48">
        <f t="shared" si="153"/>
        <v>0.99901392671211275</v>
      </c>
      <c r="Q121" s="45">
        <v>57632538</v>
      </c>
      <c r="R121" s="46">
        <f t="shared" si="130"/>
        <v>0.99901392671211275</v>
      </c>
      <c r="S121" s="45">
        <v>170472927.05000001</v>
      </c>
      <c r="T121" s="45">
        <v>170472927</v>
      </c>
      <c r="U121" s="46">
        <f t="shared" si="154"/>
        <v>0.99999999970669817</v>
      </c>
      <c r="V121" s="45">
        <v>170472837</v>
      </c>
      <c r="W121" s="46">
        <f t="shared" si="131"/>
        <v>0.99999947176363091</v>
      </c>
      <c r="X121" s="45">
        <v>52820387</v>
      </c>
      <c r="Y121" s="45">
        <v>52820387</v>
      </c>
      <c r="Z121" s="46">
        <f t="shared" si="155"/>
        <v>1</v>
      </c>
      <c r="AA121" s="45">
        <v>52820387</v>
      </c>
      <c r="AB121" s="46">
        <f t="shared" si="132"/>
        <v>1</v>
      </c>
      <c r="AC121" s="45">
        <v>51668848</v>
      </c>
      <c r="AD121" s="45">
        <v>51668848</v>
      </c>
      <c r="AE121" s="46">
        <f t="shared" si="165"/>
        <v>1</v>
      </c>
      <c r="AF121" s="45">
        <v>51668848</v>
      </c>
      <c r="AG121" s="46">
        <f t="shared" si="133"/>
        <v>1</v>
      </c>
      <c r="AH121" s="45">
        <v>22655188</v>
      </c>
      <c r="AI121" s="45">
        <v>22655188</v>
      </c>
      <c r="AJ121" s="46">
        <f t="shared" si="156"/>
        <v>1</v>
      </c>
      <c r="AK121" s="45">
        <v>22655188</v>
      </c>
      <c r="AL121" s="46">
        <f t="shared" si="134"/>
        <v>1</v>
      </c>
      <c r="AM121" s="45">
        <v>11788498</v>
      </c>
      <c r="AN121" s="45">
        <v>11788498</v>
      </c>
      <c r="AO121" s="46">
        <f t="shared" si="166"/>
        <v>1</v>
      </c>
      <c r="AP121" s="45">
        <v>10107880</v>
      </c>
      <c r="AQ121" s="46">
        <f t="shared" si="135"/>
        <v>0.85743578189519987</v>
      </c>
      <c r="AR121" s="45">
        <v>41174000</v>
      </c>
      <c r="AS121" s="45">
        <v>41174000</v>
      </c>
      <c r="AT121" s="46">
        <f t="shared" si="157"/>
        <v>1</v>
      </c>
      <c r="AU121" s="45">
        <v>41174000</v>
      </c>
      <c r="AV121" s="46">
        <f t="shared" si="136"/>
        <v>1</v>
      </c>
      <c r="AW121" s="45">
        <v>10698330</v>
      </c>
      <c r="AX121" s="45">
        <v>10698330</v>
      </c>
      <c r="AY121" s="46">
        <f t="shared" si="158"/>
        <v>1</v>
      </c>
      <c r="AZ121" s="45">
        <v>10698330</v>
      </c>
      <c r="BA121" s="46">
        <f t="shared" si="137"/>
        <v>1</v>
      </c>
      <c r="BB121" s="45">
        <v>10458298</v>
      </c>
      <c r="BC121" s="45">
        <v>10458298</v>
      </c>
      <c r="BD121" s="46">
        <f t="shared" si="159"/>
        <v>1</v>
      </c>
      <c r="BE121" s="45">
        <v>10458298</v>
      </c>
      <c r="BF121" s="46">
        <f t="shared" si="138"/>
        <v>1</v>
      </c>
      <c r="BG121" s="45">
        <v>813498</v>
      </c>
      <c r="BH121" s="45">
        <v>813498</v>
      </c>
      <c r="BI121" s="46">
        <f t="shared" si="160"/>
        <v>1</v>
      </c>
      <c r="BJ121" s="45">
        <v>813498</v>
      </c>
      <c r="BK121" s="46">
        <f t="shared" si="139"/>
        <v>1</v>
      </c>
      <c r="BL121" s="45">
        <v>28493760</v>
      </c>
      <c r="BM121" s="45">
        <v>27222616.640000001</v>
      </c>
      <c r="BN121" s="48">
        <f t="shared" si="161"/>
        <v>0.9553887110721786</v>
      </c>
      <c r="BO121" s="45">
        <v>27222616.640000001</v>
      </c>
      <c r="BP121" s="46">
        <f t="shared" si="140"/>
        <v>0.9553887110721786</v>
      </c>
      <c r="BQ121" s="45">
        <v>31145686</v>
      </c>
      <c r="BR121" s="45">
        <v>31145686</v>
      </c>
      <c r="BS121" s="46">
        <f t="shared" si="162"/>
        <v>1</v>
      </c>
      <c r="BT121" s="45">
        <v>31145686</v>
      </c>
      <c r="BU121" s="46">
        <f t="shared" si="141"/>
        <v>1</v>
      </c>
      <c r="BV121" s="45">
        <v>30426220</v>
      </c>
      <c r="BW121" s="45">
        <v>30426220</v>
      </c>
      <c r="BX121" s="46">
        <f t="shared" si="163"/>
        <v>1</v>
      </c>
      <c r="BY121" s="45">
        <v>30426220</v>
      </c>
      <c r="BZ121" s="46">
        <f t="shared" si="142"/>
        <v>1</v>
      </c>
      <c r="CA121" s="45">
        <v>13177911</v>
      </c>
      <c r="CB121" s="45">
        <v>13177911</v>
      </c>
      <c r="CC121" s="46">
        <f t="shared" si="164"/>
        <v>1</v>
      </c>
      <c r="CD121" s="45">
        <v>13177911</v>
      </c>
      <c r="CE121" s="46">
        <f>CD121/CA121</f>
        <v>1</v>
      </c>
      <c r="CF121" s="45">
        <v>66037147</v>
      </c>
      <c r="CG121" s="45">
        <v>66037147</v>
      </c>
      <c r="CH121" s="46">
        <f t="shared" si="167"/>
        <v>1</v>
      </c>
      <c r="CI121" s="45">
        <v>66037147</v>
      </c>
      <c r="CJ121" s="46">
        <f t="shared" si="144"/>
        <v>1</v>
      </c>
      <c r="CK121" s="45">
        <f t="shared" si="168"/>
        <v>1195496121</v>
      </c>
      <c r="CL121" s="47">
        <f t="shared" si="146"/>
        <v>3.0345414993799319E-3</v>
      </c>
      <c r="CM121" s="45">
        <f t="shared" si="169"/>
        <v>953650802.63999999</v>
      </c>
      <c r="CN121" s="46">
        <f t="shared" si="148"/>
        <v>0.79770296690071818</v>
      </c>
      <c r="CO121" s="45">
        <f t="shared" si="170"/>
        <v>951970094.63999999</v>
      </c>
      <c r="CP121" s="46">
        <f t="shared" si="150"/>
        <v>0.79629710035671453</v>
      </c>
    </row>
    <row r="122" spans="2:94" s="5" customFormat="1" x14ac:dyDescent="0.25">
      <c r="B122" s="40" t="s">
        <v>184</v>
      </c>
      <c r="C122" s="41" t="s">
        <v>185</v>
      </c>
      <c r="D122" s="45">
        <v>1001000</v>
      </c>
      <c r="E122" s="45">
        <v>1001000</v>
      </c>
      <c r="F122" s="46">
        <f t="shared" si="151"/>
        <v>1</v>
      </c>
      <c r="G122" s="45">
        <v>1001000</v>
      </c>
      <c r="H122" s="46">
        <f t="shared" ref="H122:H152" si="171">G122/D122</f>
        <v>1</v>
      </c>
      <c r="I122" s="45">
        <v>189003</v>
      </c>
      <c r="J122" s="45">
        <v>189003</v>
      </c>
      <c r="K122" s="46">
        <f t="shared" si="152"/>
        <v>1</v>
      </c>
      <c r="L122" s="45">
        <v>189003</v>
      </c>
      <c r="M122" s="46">
        <f t="shared" ref="M122:M152" si="172">L122/I122</f>
        <v>1</v>
      </c>
      <c r="N122" s="45">
        <v>291562</v>
      </c>
      <c r="O122" s="45">
        <v>291562</v>
      </c>
      <c r="P122" s="46">
        <f t="shared" si="153"/>
        <v>1</v>
      </c>
      <c r="Q122" s="45">
        <v>291562</v>
      </c>
      <c r="R122" s="46">
        <f t="shared" ref="R122:R152" si="173">Q122/N122</f>
        <v>1</v>
      </c>
      <c r="S122" s="45">
        <v>471230</v>
      </c>
      <c r="T122" s="45">
        <v>471230</v>
      </c>
      <c r="U122" s="46">
        <f t="shared" si="154"/>
        <v>1</v>
      </c>
      <c r="V122" s="45">
        <v>471230</v>
      </c>
      <c r="W122" s="46">
        <f t="shared" ref="W122:W152" si="174">V122/S122</f>
        <v>1</v>
      </c>
      <c r="X122" s="45">
        <v>0</v>
      </c>
      <c r="Y122" s="45">
        <v>0</v>
      </c>
      <c r="Z122" s="46">
        <v>0</v>
      </c>
      <c r="AA122" s="45">
        <v>0</v>
      </c>
      <c r="AB122" s="46">
        <v>0</v>
      </c>
      <c r="AC122" s="45">
        <v>0</v>
      </c>
      <c r="AD122" s="45">
        <v>0</v>
      </c>
      <c r="AE122" s="46">
        <v>0</v>
      </c>
      <c r="AF122" s="45">
        <v>0</v>
      </c>
      <c r="AG122" s="46">
        <v>0</v>
      </c>
      <c r="AH122" s="45">
        <v>0</v>
      </c>
      <c r="AI122" s="45">
        <v>0</v>
      </c>
      <c r="AJ122" s="46">
        <v>0</v>
      </c>
      <c r="AK122" s="45">
        <v>0</v>
      </c>
      <c r="AL122" s="46">
        <v>0</v>
      </c>
      <c r="AM122" s="45">
        <v>0</v>
      </c>
      <c r="AN122" s="45">
        <v>0</v>
      </c>
      <c r="AO122" s="46">
        <v>0</v>
      </c>
      <c r="AP122" s="45">
        <v>0</v>
      </c>
      <c r="AQ122" s="46">
        <v>0</v>
      </c>
      <c r="AR122" s="45">
        <v>0</v>
      </c>
      <c r="AS122" s="45">
        <v>0</v>
      </c>
      <c r="AT122" s="46">
        <v>0</v>
      </c>
      <c r="AU122" s="45">
        <v>0</v>
      </c>
      <c r="AV122" s="46">
        <v>0</v>
      </c>
      <c r="AW122" s="45">
        <v>0</v>
      </c>
      <c r="AX122" s="45">
        <v>0</v>
      </c>
      <c r="AY122" s="46">
        <v>0</v>
      </c>
      <c r="AZ122" s="45">
        <v>0</v>
      </c>
      <c r="BA122" s="46">
        <v>0</v>
      </c>
      <c r="BB122" s="45">
        <v>0</v>
      </c>
      <c r="BC122" s="45">
        <v>0</v>
      </c>
      <c r="BD122" s="46">
        <v>0</v>
      </c>
      <c r="BE122" s="45">
        <v>0</v>
      </c>
      <c r="BF122" s="46">
        <v>0</v>
      </c>
      <c r="BG122" s="45">
        <v>0</v>
      </c>
      <c r="BH122" s="45">
        <v>0</v>
      </c>
      <c r="BI122" s="46">
        <v>0</v>
      </c>
      <c r="BJ122" s="45">
        <v>0</v>
      </c>
      <c r="BK122" s="46">
        <v>0</v>
      </c>
      <c r="BL122" s="45">
        <v>0</v>
      </c>
      <c r="BM122" s="45">
        <v>0</v>
      </c>
      <c r="BN122" s="46">
        <v>0</v>
      </c>
      <c r="BO122" s="45">
        <v>0</v>
      </c>
      <c r="BP122" s="46">
        <v>0</v>
      </c>
      <c r="BQ122" s="45">
        <v>328308</v>
      </c>
      <c r="BR122" s="45">
        <v>328308</v>
      </c>
      <c r="BS122" s="46">
        <f t="shared" si="162"/>
        <v>1</v>
      </c>
      <c r="BT122" s="45">
        <v>327000</v>
      </c>
      <c r="BU122" s="46">
        <f t="shared" ref="BU122:BU152" si="175">BT122/BQ122</f>
        <v>0.99601593625498008</v>
      </c>
      <c r="BV122" s="45">
        <v>0</v>
      </c>
      <c r="BW122" s="45">
        <v>0</v>
      </c>
      <c r="BX122" s="46">
        <v>0</v>
      </c>
      <c r="BY122" s="45">
        <v>0</v>
      </c>
      <c r="BZ122" s="46">
        <v>0</v>
      </c>
      <c r="CA122" s="45">
        <v>0</v>
      </c>
      <c r="CB122" s="45">
        <v>0</v>
      </c>
      <c r="CC122" s="46">
        <v>0</v>
      </c>
      <c r="CD122" s="45">
        <v>0</v>
      </c>
      <c r="CE122" s="46">
        <v>0</v>
      </c>
      <c r="CF122" s="45">
        <v>0</v>
      </c>
      <c r="CG122" s="45">
        <v>0</v>
      </c>
      <c r="CH122" s="46">
        <v>0</v>
      </c>
      <c r="CI122" s="45">
        <v>0</v>
      </c>
      <c r="CJ122" s="46">
        <v>0</v>
      </c>
      <c r="CK122" s="45">
        <f t="shared" ref="CK122:CK151" si="176">D122+I122+N122+S122+X122+AC122+AH122+AM122+AR122+AW122+BB122+BG122+BL122+BQ122+BV122+CA122+CF122</f>
        <v>2281103</v>
      </c>
      <c r="CL122" s="46">
        <f t="shared" ref="CL122:CL152" si="177">CK122/$CK$51</f>
        <v>5.7901498769146244E-6</v>
      </c>
      <c r="CM122" s="45">
        <f t="shared" ref="CM122:CM151" si="178">E122+J122+O122+T122+Y122+AD122+AI122+AN122+AS122+AX122+BC122+BH122+BM122+BR122+BW122+CB122+CG122</f>
        <v>2281103</v>
      </c>
      <c r="CN122" s="46">
        <f t="shared" ref="CN122:CN152" si="179">CM122/CK122</f>
        <v>1</v>
      </c>
      <c r="CO122" s="45">
        <f t="shared" ref="CO122:CO151" si="180">G122+L122+Q122+V122+AA122+AF122+AK122+AP122+AU122+AZ122+BE122+BJ122+BO122+BT122+BY122+CD122+CI122</f>
        <v>2279795</v>
      </c>
      <c r="CP122" s="46">
        <f t="shared" ref="CP122:CP152" si="181">CO122/CK122</f>
        <v>0.99942659318759386</v>
      </c>
    </row>
    <row r="123" spans="2:94" s="5" customFormat="1" x14ac:dyDescent="0.25">
      <c r="B123" s="40" t="s">
        <v>186</v>
      </c>
      <c r="C123" s="41" t="s">
        <v>187</v>
      </c>
      <c r="D123" s="45">
        <v>3348493</v>
      </c>
      <c r="E123" s="45">
        <v>0</v>
      </c>
      <c r="F123" s="46">
        <f t="shared" ref="F123:F152" si="182">E123/D123</f>
        <v>0</v>
      </c>
      <c r="G123" s="45">
        <v>0</v>
      </c>
      <c r="H123" s="46">
        <f t="shared" si="171"/>
        <v>0</v>
      </c>
      <c r="I123" s="45">
        <v>0</v>
      </c>
      <c r="J123" s="45">
        <v>0</v>
      </c>
      <c r="K123" s="46">
        <v>0</v>
      </c>
      <c r="L123" s="45">
        <v>0</v>
      </c>
      <c r="M123" s="46">
        <v>0</v>
      </c>
      <c r="N123" s="45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0</v>
      </c>
      <c r="T123" s="45">
        <v>0</v>
      </c>
      <c r="U123" s="46">
        <v>0</v>
      </c>
      <c r="V123" s="45">
        <v>0</v>
      </c>
      <c r="W123" s="46">
        <v>0</v>
      </c>
      <c r="X123" s="45">
        <v>0</v>
      </c>
      <c r="Y123" s="45">
        <v>0</v>
      </c>
      <c r="Z123" s="46">
        <v>0</v>
      </c>
      <c r="AA123" s="45">
        <v>0</v>
      </c>
      <c r="AB123" s="46">
        <v>0</v>
      </c>
      <c r="AC123" s="45">
        <v>0</v>
      </c>
      <c r="AD123" s="45">
        <v>0</v>
      </c>
      <c r="AE123" s="46">
        <v>0</v>
      </c>
      <c r="AF123" s="45">
        <v>0</v>
      </c>
      <c r="AG123" s="46">
        <v>0</v>
      </c>
      <c r="AH123" s="45">
        <v>0</v>
      </c>
      <c r="AI123" s="45">
        <v>0</v>
      </c>
      <c r="AJ123" s="46">
        <v>0</v>
      </c>
      <c r="AK123" s="45">
        <v>0</v>
      </c>
      <c r="AL123" s="46">
        <v>0</v>
      </c>
      <c r="AM123" s="45">
        <v>0</v>
      </c>
      <c r="AN123" s="45">
        <v>0</v>
      </c>
      <c r="AO123" s="46">
        <v>0</v>
      </c>
      <c r="AP123" s="45">
        <v>0</v>
      </c>
      <c r="AQ123" s="46">
        <v>0</v>
      </c>
      <c r="AR123" s="45">
        <v>0</v>
      </c>
      <c r="AS123" s="45">
        <v>0</v>
      </c>
      <c r="AT123" s="46">
        <v>0</v>
      </c>
      <c r="AU123" s="45">
        <v>0</v>
      </c>
      <c r="AV123" s="46">
        <v>0</v>
      </c>
      <c r="AW123" s="45">
        <v>0</v>
      </c>
      <c r="AX123" s="45">
        <v>0</v>
      </c>
      <c r="AY123" s="46">
        <v>0</v>
      </c>
      <c r="AZ123" s="45">
        <v>0</v>
      </c>
      <c r="BA123" s="46">
        <v>0</v>
      </c>
      <c r="BB123" s="45">
        <v>0</v>
      </c>
      <c r="BC123" s="45">
        <v>0</v>
      </c>
      <c r="BD123" s="46">
        <v>0</v>
      </c>
      <c r="BE123" s="45">
        <v>0</v>
      </c>
      <c r="BF123" s="46">
        <v>0</v>
      </c>
      <c r="BG123" s="45">
        <v>0</v>
      </c>
      <c r="BH123" s="45">
        <v>0</v>
      </c>
      <c r="BI123" s="46">
        <v>0</v>
      </c>
      <c r="BJ123" s="45">
        <v>0</v>
      </c>
      <c r="BK123" s="46">
        <v>0</v>
      </c>
      <c r="BL123" s="45">
        <v>0</v>
      </c>
      <c r="BM123" s="45">
        <v>0</v>
      </c>
      <c r="BN123" s="46">
        <v>0</v>
      </c>
      <c r="BO123" s="45">
        <v>0</v>
      </c>
      <c r="BP123" s="46">
        <v>0</v>
      </c>
      <c r="BQ123" s="45">
        <v>0</v>
      </c>
      <c r="BR123" s="45">
        <v>0</v>
      </c>
      <c r="BS123" s="46">
        <v>0</v>
      </c>
      <c r="BT123" s="45">
        <v>0</v>
      </c>
      <c r="BU123" s="46">
        <v>0</v>
      </c>
      <c r="BV123" s="45">
        <v>0</v>
      </c>
      <c r="BW123" s="45">
        <v>0</v>
      </c>
      <c r="BX123" s="46">
        <v>0</v>
      </c>
      <c r="BY123" s="45">
        <v>0</v>
      </c>
      <c r="BZ123" s="46">
        <v>0</v>
      </c>
      <c r="CA123" s="45">
        <v>0</v>
      </c>
      <c r="CB123" s="45">
        <v>0</v>
      </c>
      <c r="CC123" s="46">
        <v>0</v>
      </c>
      <c r="CD123" s="45">
        <v>0</v>
      </c>
      <c r="CE123" s="46">
        <v>0</v>
      </c>
      <c r="CF123" s="45">
        <v>0</v>
      </c>
      <c r="CG123" s="45">
        <v>0</v>
      </c>
      <c r="CH123" s="46">
        <v>0</v>
      </c>
      <c r="CI123" s="45">
        <v>0</v>
      </c>
      <c r="CJ123" s="46">
        <v>0</v>
      </c>
      <c r="CK123" s="45">
        <f t="shared" si="176"/>
        <v>3348493</v>
      </c>
      <c r="CL123" s="46">
        <f t="shared" si="177"/>
        <v>8.4995181417934574E-6</v>
      </c>
      <c r="CM123" s="45">
        <f t="shared" si="178"/>
        <v>0</v>
      </c>
      <c r="CN123" s="46">
        <f t="shared" si="179"/>
        <v>0</v>
      </c>
      <c r="CO123" s="45">
        <f t="shared" si="180"/>
        <v>0</v>
      </c>
      <c r="CP123" s="46">
        <f t="shared" si="181"/>
        <v>0</v>
      </c>
    </row>
    <row r="124" spans="2:94" s="5" customFormat="1" x14ac:dyDescent="0.25">
      <c r="B124" s="40" t="s">
        <v>188</v>
      </c>
      <c r="C124" s="41" t="s">
        <v>189</v>
      </c>
      <c r="D124" s="45">
        <v>778000000</v>
      </c>
      <c r="E124" s="45">
        <v>0</v>
      </c>
      <c r="F124" s="46">
        <f t="shared" si="182"/>
        <v>0</v>
      </c>
      <c r="G124" s="45">
        <v>0</v>
      </c>
      <c r="H124" s="46">
        <f t="shared" si="171"/>
        <v>0</v>
      </c>
      <c r="I124" s="45">
        <v>0</v>
      </c>
      <c r="J124" s="45">
        <v>0</v>
      </c>
      <c r="K124" s="46">
        <v>0</v>
      </c>
      <c r="L124" s="45">
        <v>0</v>
      </c>
      <c r="M124" s="46">
        <v>0</v>
      </c>
      <c r="N124" s="45">
        <v>0</v>
      </c>
      <c r="O124" s="45">
        <v>0</v>
      </c>
      <c r="P124" s="46">
        <v>0</v>
      </c>
      <c r="Q124" s="45">
        <v>0</v>
      </c>
      <c r="R124" s="46">
        <v>0</v>
      </c>
      <c r="S124" s="45">
        <v>0</v>
      </c>
      <c r="T124" s="45">
        <v>0</v>
      </c>
      <c r="U124" s="46">
        <v>0</v>
      </c>
      <c r="V124" s="45">
        <v>0</v>
      </c>
      <c r="W124" s="46">
        <v>0</v>
      </c>
      <c r="X124" s="45">
        <v>0</v>
      </c>
      <c r="Y124" s="45">
        <v>0</v>
      </c>
      <c r="Z124" s="46">
        <v>0</v>
      </c>
      <c r="AA124" s="45">
        <v>0</v>
      </c>
      <c r="AB124" s="46">
        <v>0</v>
      </c>
      <c r="AC124" s="45">
        <v>0</v>
      </c>
      <c r="AD124" s="45">
        <v>0</v>
      </c>
      <c r="AE124" s="46">
        <v>0</v>
      </c>
      <c r="AF124" s="45">
        <v>0</v>
      </c>
      <c r="AG124" s="46">
        <v>0</v>
      </c>
      <c r="AH124" s="45">
        <v>0</v>
      </c>
      <c r="AI124" s="45">
        <v>0</v>
      </c>
      <c r="AJ124" s="46">
        <v>0</v>
      </c>
      <c r="AK124" s="45">
        <v>0</v>
      </c>
      <c r="AL124" s="46">
        <v>0</v>
      </c>
      <c r="AM124" s="45">
        <v>0</v>
      </c>
      <c r="AN124" s="45">
        <v>0</v>
      </c>
      <c r="AO124" s="46">
        <v>0</v>
      </c>
      <c r="AP124" s="45">
        <v>0</v>
      </c>
      <c r="AQ124" s="46">
        <v>0</v>
      </c>
      <c r="AR124" s="45">
        <v>0</v>
      </c>
      <c r="AS124" s="45">
        <v>0</v>
      </c>
      <c r="AT124" s="46">
        <v>0</v>
      </c>
      <c r="AU124" s="45">
        <v>0</v>
      </c>
      <c r="AV124" s="46">
        <v>0</v>
      </c>
      <c r="AW124" s="45">
        <v>0</v>
      </c>
      <c r="AX124" s="45">
        <v>0</v>
      </c>
      <c r="AY124" s="46">
        <v>0</v>
      </c>
      <c r="AZ124" s="45">
        <v>0</v>
      </c>
      <c r="BA124" s="46">
        <v>0</v>
      </c>
      <c r="BB124" s="45">
        <v>0</v>
      </c>
      <c r="BC124" s="45">
        <v>0</v>
      </c>
      <c r="BD124" s="46">
        <v>0</v>
      </c>
      <c r="BE124" s="45">
        <v>0</v>
      </c>
      <c r="BF124" s="46">
        <v>0</v>
      </c>
      <c r="BG124" s="45">
        <v>0</v>
      </c>
      <c r="BH124" s="45">
        <v>0</v>
      </c>
      <c r="BI124" s="46">
        <v>0</v>
      </c>
      <c r="BJ124" s="45">
        <v>0</v>
      </c>
      <c r="BK124" s="46">
        <v>0</v>
      </c>
      <c r="BL124" s="45">
        <v>0</v>
      </c>
      <c r="BM124" s="45">
        <v>0</v>
      </c>
      <c r="BN124" s="46">
        <v>0</v>
      </c>
      <c r="BO124" s="45">
        <v>0</v>
      </c>
      <c r="BP124" s="46">
        <v>0</v>
      </c>
      <c r="BQ124" s="45">
        <v>0</v>
      </c>
      <c r="BR124" s="45">
        <v>0</v>
      </c>
      <c r="BS124" s="46">
        <v>0</v>
      </c>
      <c r="BT124" s="45">
        <v>0</v>
      </c>
      <c r="BU124" s="46">
        <v>0</v>
      </c>
      <c r="BV124" s="45">
        <v>0</v>
      </c>
      <c r="BW124" s="45">
        <v>0</v>
      </c>
      <c r="BX124" s="46">
        <v>0</v>
      </c>
      <c r="BY124" s="45">
        <v>0</v>
      </c>
      <c r="BZ124" s="46">
        <v>0</v>
      </c>
      <c r="CA124" s="45">
        <v>0</v>
      </c>
      <c r="CB124" s="45">
        <v>0</v>
      </c>
      <c r="CC124" s="46">
        <v>0</v>
      </c>
      <c r="CD124" s="45">
        <v>0</v>
      </c>
      <c r="CE124" s="46">
        <v>0</v>
      </c>
      <c r="CF124" s="45">
        <v>0</v>
      </c>
      <c r="CG124" s="45">
        <v>0</v>
      </c>
      <c r="CH124" s="46">
        <v>0</v>
      </c>
      <c r="CI124" s="45">
        <v>0</v>
      </c>
      <c r="CJ124" s="46">
        <v>0</v>
      </c>
      <c r="CK124" s="45">
        <f t="shared" si="176"/>
        <v>778000000</v>
      </c>
      <c r="CL124" s="47">
        <f t="shared" si="177"/>
        <v>1.9748063126652227E-3</v>
      </c>
      <c r="CM124" s="45">
        <f t="shared" si="178"/>
        <v>0</v>
      </c>
      <c r="CN124" s="46">
        <f t="shared" si="179"/>
        <v>0</v>
      </c>
      <c r="CO124" s="45">
        <f t="shared" si="180"/>
        <v>0</v>
      </c>
      <c r="CP124" s="46">
        <f t="shared" si="181"/>
        <v>0</v>
      </c>
    </row>
    <row r="125" spans="2:94" s="5" customFormat="1" x14ac:dyDescent="0.25">
      <c r="B125" s="40" t="s">
        <v>190</v>
      </c>
      <c r="C125" s="41" t="s">
        <v>191</v>
      </c>
      <c r="D125" s="45">
        <v>53941650</v>
      </c>
      <c r="E125" s="45">
        <v>0</v>
      </c>
      <c r="F125" s="46">
        <f t="shared" si="182"/>
        <v>0</v>
      </c>
      <c r="G125" s="45">
        <v>0</v>
      </c>
      <c r="H125" s="46">
        <f t="shared" si="171"/>
        <v>0</v>
      </c>
      <c r="I125" s="45">
        <v>0</v>
      </c>
      <c r="J125" s="45">
        <v>0</v>
      </c>
      <c r="K125" s="46">
        <v>0</v>
      </c>
      <c r="L125" s="45">
        <v>0</v>
      </c>
      <c r="M125" s="46">
        <v>0</v>
      </c>
      <c r="N125" s="45">
        <v>0</v>
      </c>
      <c r="O125" s="45">
        <v>0</v>
      </c>
      <c r="P125" s="46">
        <v>0</v>
      </c>
      <c r="Q125" s="45">
        <v>0</v>
      </c>
      <c r="R125" s="46">
        <v>0</v>
      </c>
      <c r="S125" s="45">
        <v>0</v>
      </c>
      <c r="T125" s="45">
        <v>0</v>
      </c>
      <c r="U125" s="46">
        <v>0</v>
      </c>
      <c r="V125" s="45">
        <v>0</v>
      </c>
      <c r="W125" s="46">
        <v>0</v>
      </c>
      <c r="X125" s="45">
        <v>0</v>
      </c>
      <c r="Y125" s="45">
        <v>0</v>
      </c>
      <c r="Z125" s="46">
        <v>0</v>
      </c>
      <c r="AA125" s="45">
        <v>0</v>
      </c>
      <c r="AB125" s="46">
        <v>0</v>
      </c>
      <c r="AC125" s="45">
        <v>0</v>
      </c>
      <c r="AD125" s="45">
        <v>0</v>
      </c>
      <c r="AE125" s="46">
        <v>0</v>
      </c>
      <c r="AF125" s="45">
        <v>0</v>
      </c>
      <c r="AG125" s="46">
        <v>0</v>
      </c>
      <c r="AH125" s="45">
        <v>0</v>
      </c>
      <c r="AI125" s="45">
        <v>0</v>
      </c>
      <c r="AJ125" s="46">
        <v>0</v>
      </c>
      <c r="AK125" s="45">
        <v>0</v>
      </c>
      <c r="AL125" s="46">
        <v>0</v>
      </c>
      <c r="AM125" s="45">
        <v>0</v>
      </c>
      <c r="AN125" s="45">
        <v>0</v>
      </c>
      <c r="AO125" s="46">
        <v>0</v>
      </c>
      <c r="AP125" s="45">
        <v>0</v>
      </c>
      <c r="AQ125" s="46">
        <v>0</v>
      </c>
      <c r="AR125" s="45">
        <v>0</v>
      </c>
      <c r="AS125" s="45">
        <v>0</v>
      </c>
      <c r="AT125" s="46">
        <v>0</v>
      </c>
      <c r="AU125" s="45">
        <v>0</v>
      </c>
      <c r="AV125" s="46">
        <v>0</v>
      </c>
      <c r="AW125" s="45">
        <v>0</v>
      </c>
      <c r="AX125" s="45">
        <v>0</v>
      </c>
      <c r="AY125" s="46">
        <v>0</v>
      </c>
      <c r="AZ125" s="45">
        <v>0</v>
      </c>
      <c r="BA125" s="46">
        <v>0</v>
      </c>
      <c r="BB125" s="45">
        <v>0</v>
      </c>
      <c r="BC125" s="45">
        <v>0</v>
      </c>
      <c r="BD125" s="46">
        <v>0</v>
      </c>
      <c r="BE125" s="45">
        <v>0</v>
      </c>
      <c r="BF125" s="46">
        <v>0</v>
      </c>
      <c r="BG125" s="45">
        <v>0</v>
      </c>
      <c r="BH125" s="45">
        <v>0</v>
      </c>
      <c r="BI125" s="46">
        <v>0</v>
      </c>
      <c r="BJ125" s="45">
        <v>0</v>
      </c>
      <c r="BK125" s="46">
        <v>0</v>
      </c>
      <c r="BL125" s="45">
        <v>0</v>
      </c>
      <c r="BM125" s="45">
        <v>0</v>
      </c>
      <c r="BN125" s="46">
        <v>0</v>
      </c>
      <c r="BO125" s="45">
        <v>0</v>
      </c>
      <c r="BP125" s="46">
        <v>0</v>
      </c>
      <c r="BQ125" s="45">
        <v>0</v>
      </c>
      <c r="BR125" s="45">
        <v>0</v>
      </c>
      <c r="BS125" s="46">
        <v>0</v>
      </c>
      <c r="BT125" s="45">
        <v>0</v>
      </c>
      <c r="BU125" s="46">
        <v>0</v>
      </c>
      <c r="BV125" s="45">
        <v>0</v>
      </c>
      <c r="BW125" s="45">
        <v>0</v>
      </c>
      <c r="BX125" s="46">
        <v>0</v>
      </c>
      <c r="BY125" s="45">
        <v>0</v>
      </c>
      <c r="BZ125" s="46">
        <v>0</v>
      </c>
      <c r="CA125" s="45">
        <v>0</v>
      </c>
      <c r="CB125" s="45">
        <v>0</v>
      </c>
      <c r="CC125" s="46">
        <v>0</v>
      </c>
      <c r="CD125" s="45">
        <v>0</v>
      </c>
      <c r="CE125" s="46">
        <v>0</v>
      </c>
      <c r="CF125" s="45">
        <v>0</v>
      </c>
      <c r="CG125" s="45">
        <v>0</v>
      </c>
      <c r="CH125" s="46">
        <v>0</v>
      </c>
      <c r="CI125" s="45">
        <v>0</v>
      </c>
      <c r="CJ125" s="46">
        <v>0</v>
      </c>
      <c r="CK125" s="45">
        <f t="shared" si="176"/>
        <v>53941650</v>
      </c>
      <c r="CL125" s="47">
        <f t="shared" si="177"/>
        <v>1.3692070814341647E-4</v>
      </c>
      <c r="CM125" s="45">
        <f t="shared" si="178"/>
        <v>0</v>
      </c>
      <c r="CN125" s="46">
        <f t="shared" si="179"/>
        <v>0</v>
      </c>
      <c r="CO125" s="45">
        <f t="shared" si="180"/>
        <v>0</v>
      </c>
      <c r="CP125" s="46">
        <f t="shared" si="181"/>
        <v>0</v>
      </c>
    </row>
    <row r="126" spans="2:94" s="5" customFormat="1" ht="51" x14ac:dyDescent="0.25">
      <c r="B126" s="40" t="s">
        <v>192</v>
      </c>
      <c r="C126" s="41" t="s">
        <v>193</v>
      </c>
      <c r="D126" s="45">
        <f>8485660844+2720360000</f>
        <v>11206020844</v>
      </c>
      <c r="E126" s="45">
        <v>8257637441</v>
      </c>
      <c r="F126" s="48">
        <f t="shared" si="182"/>
        <v>0.73689292175655352</v>
      </c>
      <c r="G126" s="45">
        <v>6543760028</v>
      </c>
      <c r="H126" s="46">
        <f t="shared" si="171"/>
        <v>0.58395037088510349</v>
      </c>
      <c r="I126" s="45">
        <v>1520749506</v>
      </c>
      <c r="J126" s="45">
        <v>1288027158</v>
      </c>
      <c r="K126" s="48">
        <f t="shared" ref="K126:K152" si="183">J126/I126</f>
        <v>0.84696865125925613</v>
      </c>
      <c r="L126" s="45">
        <v>1003790249</v>
      </c>
      <c r="M126" s="46">
        <f t="shared" si="172"/>
        <v>0.66006284732602105</v>
      </c>
      <c r="N126" s="45">
        <v>2381945403</v>
      </c>
      <c r="O126" s="45">
        <v>2363329553.1199999</v>
      </c>
      <c r="P126" s="48">
        <f t="shared" ref="P126:P152" si="184">O126/N126</f>
        <v>0.99218460261240504</v>
      </c>
      <c r="Q126" s="45">
        <v>1588738585.9200001</v>
      </c>
      <c r="R126" s="46">
        <f t="shared" si="173"/>
        <v>0.66699202421643422</v>
      </c>
      <c r="S126" s="45">
        <v>2247422498.7399998</v>
      </c>
      <c r="T126" s="45">
        <v>2109672373.5699999</v>
      </c>
      <c r="U126" s="48">
        <f t="shared" ref="U126:U152" si="185">T126/S126</f>
        <v>0.93870750815779924</v>
      </c>
      <c r="V126" s="45">
        <v>1668462658</v>
      </c>
      <c r="W126" s="46">
        <f t="shared" si="174"/>
        <v>0.74238940783738294</v>
      </c>
      <c r="X126" s="45">
        <v>1871908621</v>
      </c>
      <c r="Y126" s="45">
        <v>1851949183</v>
      </c>
      <c r="Z126" s="48">
        <f t="shared" ref="Z126:Z152" si="186">Y126/X126</f>
        <v>0.9893373865710724</v>
      </c>
      <c r="AA126" s="45">
        <v>1376746563</v>
      </c>
      <c r="AB126" s="46">
        <f t="shared" ref="AB126:AB152" si="187">AA126/X126</f>
        <v>0.73547744134247461</v>
      </c>
      <c r="AC126" s="45">
        <v>1409821869</v>
      </c>
      <c r="AD126" s="45">
        <v>1391741689</v>
      </c>
      <c r="AE126" s="48">
        <f t="shared" ref="AE126:AE152" si="188">AD126/AC126</f>
        <v>0.98717555714125471</v>
      </c>
      <c r="AF126" s="45">
        <v>968089263</v>
      </c>
      <c r="AG126" s="46">
        <f t="shared" ref="AG126:AG152" si="189">AF126/AC126</f>
        <v>0.6866748802007695</v>
      </c>
      <c r="AH126" s="45">
        <v>1988027063</v>
      </c>
      <c r="AI126" s="45">
        <v>1600543081</v>
      </c>
      <c r="AJ126" s="48">
        <f t="shared" ref="AJ126:AJ152" si="190">AI126/AH126</f>
        <v>0.80509119356993386</v>
      </c>
      <c r="AK126" s="45">
        <v>1081211408.1800001</v>
      </c>
      <c r="AL126" s="46">
        <f t="shared" ref="AL126:AL152" si="191">AK126/AH126</f>
        <v>0.54386151391139292</v>
      </c>
      <c r="AM126" s="45">
        <v>326700000</v>
      </c>
      <c r="AN126" s="45">
        <v>302929691</v>
      </c>
      <c r="AO126" s="48">
        <f t="shared" ref="AO126:AO152" si="192">AN126/AM126</f>
        <v>0.9272411723293541</v>
      </c>
      <c r="AP126" s="45">
        <v>193091257</v>
      </c>
      <c r="AQ126" s="46">
        <f t="shared" ref="AQ126:AQ152" si="193">AP126/AM126</f>
        <v>0.59103537496173864</v>
      </c>
      <c r="AR126" s="45">
        <v>1932642057</v>
      </c>
      <c r="AS126" s="45">
        <v>1908987423</v>
      </c>
      <c r="AT126" s="48">
        <f t="shared" ref="AT126:AT152" si="194">AS126/AR126</f>
        <v>0.98776046815584739</v>
      </c>
      <c r="AU126" s="45">
        <v>1321131350</v>
      </c>
      <c r="AV126" s="46">
        <f t="shared" ref="AV126:AV152" si="195">AU126/AR126</f>
        <v>0.68358822328991675</v>
      </c>
      <c r="AW126" s="45">
        <v>2258929833</v>
      </c>
      <c r="AX126" s="45">
        <v>2216787512.8299999</v>
      </c>
      <c r="AY126" s="48">
        <f t="shared" ref="AY126:AY152" si="196">AX126/AW126</f>
        <v>0.98134412164806706</v>
      </c>
      <c r="AZ126" s="45">
        <v>1421887583</v>
      </c>
      <c r="BA126" s="46">
        <f t="shared" ref="BA126:BA152" si="197">AZ126/AW126</f>
        <v>0.62945185911845891</v>
      </c>
      <c r="BB126" s="45">
        <v>2470433703</v>
      </c>
      <c r="BC126" s="45">
        <v>2069144840</v>
      </c>
      <c r="BD126" s="48">
        <f t="shared" ref="BD126:BD152" si="198">BC126/BB126</f>
        <v>0.83756339523999768</v>
      </c>
      <c r="BE126" s="45">
        <v>1385179323.05</v>
      </c>
      <c r="BF126" s="46">
        <f t="shared" ref="BF126:BF152" si="199">BE126/BB126</f>
        <v>0.56070289251959737</v>
      </c>
      <c r="BG126" s="45">
        <v>2745114657</v>
      </c>
      <c r="BH126" s="45">
        <v>2421517051</v>
      </c>
      <c r="BI126" s="48">
        <f t="shared" ref="BI126:BI152" si="200">BH126/BG126</f>
        <v>0.88211872856573359</v>
      </c>
      <c r="BJ126" s="45">
        <v>1675676191</v>
      </c>
      <c r="BK126" s="46">
        <f t="shared" ref="BK126:BK152" si="201">BJ126/BG126</f>
        <v>0.61042120289112567</v>
      </c>
      <c r="BL126" s="45">
        <v>3113271592</v>
      </c>
      <c r="BM126" s="45">
        <v>2911966589.1199999</v>
      </c>
      <c r="BN126" s="48">
        <f t="shared" ref="BN126:BN152" si="202">BM126/BL126</f>
        <v>0.93533972320394976</v>
      </c>
      <c r="BO126" s="45">
        <v>1954981218.3199999</v>
      </c>
      <c r="BP126" s="46">
        <f t="shared" ref="BP126:BP152" si="203">BO126/BL126</f>
        <v>0.62795074587890309</v>
      </c>
      <c r="BQ126" s="45">
        <v>2206836925</v>
      </c>
      <c r="BR126" s="45">
        <v>2099256472</v>
      </c>
      <c r="BS126" s="48">
        <f t="shared" ref="BS126:BS152" si="204">BR126/BQ126</f>
        <v>0.9512512901242125</v>
      </c>
      <c r="BT126" s="45">
        <v>1370566649</v>
      </c>
      <c r="BU126" s="46">
        <f t="shared" si="175"/>
        <v>0.62105479270970598</v>
      </c>
      <c r="BV126" s="45">
        <v>1853395058</v>
      </c>
      <c r="BW126" s="45">
        <v>1427309130.49</v>
      </c>
      <c r="BX126" s="48">
        <f t="shared" ref="BX126:BX152" si="205">BW126/BV126</f>
        <v>0.77010517770032816</v>
      </c>
      <c r="BY126" s="45">
        <v>951746639.91999996</v>
      </c>
      <c r="BZ126" s="46">
        <f t="shared" ref="BZ126:BZ152" si="206">BY126/BV126</f>
        <v>0.51351525720966928</v>
      </c>
      <c r="CA126" s="45">
        <v>2728275438</v>
      </c>
      <c r="CB126" s="45">
        <v>2656000638</v>
      </c>
      <c r="CC126" s="48">
        <f t="shared" ref="CC126:CC152" si="207">CB126/CA126</f>
        <v>0.97350897970441652</v>
      </c>
      <c r="CD126" s="45">
        <v>1760369906</v>
      </c>
      <c r="CE126" s="46">
        <f t="shared" ref="CE126:CE152" si="208">CD126/CA126</f>
        <v>0.64523173924494348</v>
      </c>
      <c r="CF126" s="45">
        <v>2880463130.8800001</v>
      </c>
      <c r="CG126" s="45">
        <v>2418555097</v>
      </c>
      <c r="CH126" s="48">
        <f t="shared" ref="CH126:CH152" si="209">CG126/CF126</f>
        <v>0.83964105322921312</v>
      </c>
      <c r="CI126" s="45">
        <v>1681351756</v>
      </c>
      <c r="CJ126" s="46">
        <f t="shared" ref="CJ126:CJ152" si="210">CI126/CF126</f>
        <v>0.58370882722818818</v>
      </c>
      <c r="CK126" s="45">
        <f t="shared" si="176"/>
        <v>45141958198.619995</v>
      </c>
      <c r="CL126" s="47">
        <f t="shared" si="177"/>
        <v>0.11458434963586681</v>
      </c>
      <c r="CM126" s="45">
        <f t="shared" si="178"/>
        <v>39295354923.129997</v>
      </c>
      <c r="CN126" s="46">
        <f t="shared" si="179"/>
        <v>0.87048405720980149</v>
      </c>
      <c r="CO126" s="45">
        <f t="shared" si="180"/>
        <v>27946780628.389999</v>
      </c>
      <c r="CP126" s="46">
        <f t="shared" si="181"/>
        <v>0.61908658249664372</v>
      </c>
    </row>
    <row r="127" spans="2:94" s="5" customFormat="1" ht="51" x14ac:dyDescent="0.25">
      <c r="B127" s="40" t="s">
        <v>194</v>
      </c>
      <c r="C127" s="41" t="s">
        <v>195</v>
      </c>
      <c r="D127" s="45">
        <v>12111104589</v>
      </c>
      <c r="E127" s="45">
        <v>6478147987</v>
      </c>
      <c r="F127" s="48">
        <f t="shared" si="182"/>
        <v>0.53489324110732439</v>
      </c>
      <c r="G127" s="45">
        <v>3813504347.6500001</v>
      </c>
      <c r="H127" s="46">
        <f t="shared" si="171"/>
        <v>0.31487667533757768</v>
      </c>
      <c r="I127" s="45">
        <v>505859070</v>
      </c>
      <c r="J127" s="45">
        <v>382886085</v>
      </c>
      <c r="K127" s="48">
        <f t="shared" si="183"/>
        <v>0.7569026784475763</v>
      </c>
      <c r="L127" s="45">
        <v>339500484</v>
      </c>
      <c r="M127" s="46">
        <f t="shared" si="172"/>
        <v>0.67113649657403596</v>
      </c>
      <c r="N127" s="45">
        <v>596542246</v>
      </c>
      <c r="O127" s="45">
        <v>403812229</v>
      </c>
      <c r="P127" s="48">
        <f t="shared" si="184"/>
        <v>0.67692142795868304</v>
      </c>
      <c r="Q127" s="45">
        <v>329616005</v>
      </c>
      <c r="R127" s="46">
        <f t="shared" si="173"/>
        <v>0.55254427864946221</v>
      </c>
      <c r="S127" s="45">
        <v>782460774</v>
      </c>
      <c r="T127" s="45">
        <v>602077987</v>
      </c>
      <c r="U127" s="48">
        <f t="shared" si="185"/>
        <v>0.7694673100635202</v>
      </c>
      <c r="V127" s="45">
        <v>447853273</v>
      </c>
      <c r="W127" s="46">
        <f t="shared" si="174"/>
        <v>0.57236514325253574</v>
      </c>
      <c r="X127" s="45">
        <v>622615813</v>
      </c>
      <c r="Y127" s="45">
        <v>511633099</v>
      </c>
      <c r="Z127" s="48">
        <f t="shared" si="186"/>
        <v>0.82174767861220388</v>
      </c>
      <c r="AA127" s="45">
        <v>375525984</v>
      </c>
      <c r="AB127" s="46">
        <f t="shared" si="187"/>
        <v>0.60314238115889296</v>
      </c>
      <c r="AC127" s="45">
        <v>451459732</v>
      </c>
      <c r="AD127" s="45">
        <v>370895237</v>
      </c>
      <c r="AE127" s="48">
        <f t="shared" si="188"/>
        <v>0.8215466645428301</v>
      </c>
      <c r="AF127" s="45">
        <v>313010451</v>
      </c>
      <c r="AG127" s="46">
        <f t="shared" si="189"/>
        <v>0.69332972314793295</v>
      </c>
      <c r="AH127" s="45">
        <v>355864594</v>
      </c>
      <c r="AI127" s="45">
        <v>196976148</v>
      </c>
      <c r="AJ127" s="48">
        <f t="shared" si="190"/>
        <v>0.55351431786439531</v>
      </c>
      <c r="AK127" s="45">
        <v>146118617</v>
      </c>
      <c r="AL127" s="46">
        <f t="shared" si="191"/>
        <v>0.41060172735251094</v>
      </c>
      <c r="AM127" s="45">
        <v>235082885</v>
      </c>
      <c r="AN127" s="45">
        <v>201765263</v>
      </c>
      <c r="AO127" s="48">
        <f t="shared" si="192"/>
        <v>0.85827287256577611</v>
      </c>
      <c r="AP127" s="45">
        <v>135494492</v>
      </c>
      <c r="AQ127" s="46">
        <f t="shared" si="193"/>
        <v>0.57636901980337696</v>
      </c>
      <c r="AR127" s="45">
        <v>717165819</v>
      </c>
      <c r="AS127" s="45">
        <v>516391136</v>
      </c>
      <c r="AT127" s="48">
        <f t="shared" si="194"/>
        <v>0.72004426635954888</v>
      </c>
      <c r="AU127" s="45">
        <v>352688954</v>
      </c>
      <c r="AV127" s="46">
        <f t="shared" si="195"/>
        <v>0.49178160009324146</v>
      </c>
      <c r="AW127" s="45">
        <v>646283819</v>
      </c>
      <c r="AX127" s="45">
        <v>548232580</v>
      </c>
      <c r="AY127" s="48">
        <f t="shared" si="196"/>
        <v>0.84828455220847798</v>
      </c>
      <c r="AZ127" s="45">
        <v>432352994</v>
      </c>
      <c r="BA127" s="46">
        <f t="shared" si="197"/>
        <v>0.66898316388144019</v>
      </c>
      <c r="BB127" s="45">
        <v>666380135</v>
      </c>
      <c r="BC127" s="45">
        <v>512874851</v>
      </c>
      <c r="BD127" s="48">
        <f t="shared" si="198"/>
        <v>0.76964306716616038</v>
      </c>
      <c r="BE127" s="45">
        <v>368281387</v>
      </c>
      <c r="BF127" s="46">
        <f t="shared" si="199"/>
        <v>0.55265961221968296</v>
      </c>
      <c r="BG127" s="45">
        <v>988449638</v>
      </c>
      <c r="BH127" s="45">
        <v>755374414</v>
      </c>
      <c r="BI127" s="48">
        <f t="shared" si="200"/>
        <v>0.76420121467028146</v>
      </c>
      <c r="BJ127" s="45">
        <v>507508504</v>
      </c>
      <c r="BK127" s="46">
        <f t="shared" si="201"/>
        <v>0.51343890926691804</v>
      </c>
      <c r="BL127" s="45">
        <v>496316430</v>
      </c>
      <c r="BM127" s="45">
        <v>259860915</v>
      </c>
      <c r="BN127" s="48">
        <f t="shared" si="202"/>
        <v>0.52357911060893148</v>
      </c>
      <c r="BO127" s="45">
        <v>192132505</v>
      </c>
      <c r="BP127" s="46">
        <f t="shared" si="203"/>
        <v>0.38711695480240299</v>
      </c>
      <c r="BQ127" s="45">
        <v>742790931</v>
      </c>
      <c r="BR127" s="45">
        <v>506645622</v>
      </c>
      <c r="BS127" s="48">
        <f t="shared" si="204"/>
        <v>0.68208374773493297</v>
      </c>
      <c r="BT127" s="45">
        <v>417799278</v>
      </c>
      <c r="BU127" s="46">
        <f t="shared" si="175"/>
        <v>0.56247223890782805</v>
      </c>
      <c r="BV127" s="45">
        <v>455921174</v>
      </c>
      <c r="BW127" s="45">
        <v>342999785</v>
      </c>
      <c r="BX127" s="48">
        <f t="shared" si="205"/>
        <v>0.75232256047840407</v>
      </c>
      <c r="BY127" s="45">
        <v>268422317.28999999</v>
      </c>
      <c r="BZ127" s="46">
        <f t="shared" si="206"/>
        <v>0.58874720587116225</v>
      </c>
      <c r="CA127" s="45">
        <v>332219380</v>
      </c>
      <c r="CB127" s="45">
        <v>205444662</v>
      </c>
      <c r="CC127" s="48">
        <f t="shared" si="207"/>
        <v>0.6184005942097659</v>
      </c>
      <c r="CD127" s="45">
        <v>163711180</v>
      </c>
      <c r="CE127" s="46">
        <f t="shared" si="208"/>
        <v>0.49278034291677986</v>
      </c>
      <c r="CF127" s="45">
        <v>568343352</v>
      </c>
      <c r="CG127" s="45">
        <v>451741165.67000002</v>
      </c>
      <c r="CH127" s="48">
        <f t="shared" si="209"/>
        <v>0.79483847938103447</v>
      </c>
      <c r="CI127" s="45">
        <v>335013352</v>
      </c>
      <c r="CJ127" s="46">
        <f t="shared" si="210"/>
        <v>0.58945591748559767</v>
      </c>
      <c r="CK127" s="45">
        <f t="shared" si="176"/>
        <v>21274860381</v>
      </c>
      <c r="CL127" s="47">
        <f t="shared" si="177"/>
        <v>5.4002221827082322E-2</v>
      </c>
      <c r="CM127" s="45">
        <f t="shared" si="178"/>
        <v>13247759165.67</v>
      </c>
      <c r="CN127" s="46">
        <f t="shared" si="179"/>
        <v>0.62269546913225404</v>
      </c>
      <c r="CO127" s="45">
        <f t="shared" si="180"/>
        <v>8938534124.9399986</v>
      </c>
      <c r="CP127" s="46">
        <f t="shared" si="181"/>
        <v>0.42014537180806888</v>
      </c>
    </row>
    <row r="128" spans="2:94" s="5" customFormat="1" ht="40.5" customHeight="1" x14ac:dyDescent="0.25">
      <c r="B128" s="40" t="s">
        <v>196</v>
      </c>
      <c r="C128" s="41" t="s">
        <v>197</v>
      </c>
      <c r="D128" s="11">
        <v>387050398</v>
      </c>
      <c r="E128" s="11">
        <v>250220476</v>
      </c>
      <c r="F128" s="44">
        <f t="shared" si="182"/>
        <v>0.64648034801917453</v>
      </c>
      <c r="G128" s="11">
        <v>145148333.03</v>
      </c>
      <c r="H128" s="13">
        <f t="shared" si="171"/>
        <v>0.37501145530407126</v>
      </c>
      <c r="I128" s="11">
        <v>0</v>
      </c>
      <c r="J128" s="11">
        <v>0</v>
      </c>
      <c r="K128" s="13">
        <v>0</v>
      </c>
      <c r="L128" s="11">
        <v>0</v>
      </c>
      <c r="M128" s="13">
        <v>0</v>
      </c>
      <c r="N128" s="11">
        <v>0</v>
      </c>
      <c r="O128" s="11">
        <v>0</v>
      </c>
      <c r="P128" s="13">
        <v>0</v>
      </c>
      <c r="Q128" s="11">
        <v>0</v>
      </c>
      <c r="R128" s="13">
        <v>0</v>
      </c>
      <c r="S128" s="11">
        <v>0</v>
      </c>
      <c r="T128" s="11">
        <v>0</v>
      </c>
      <c r="U128" s="13">
        <v>0</v>
      </c>
      <c r="V128" s="11">
        <v>0</v>
      </c>
      <c r="W128" s="13">
        <v>0</v>
      </c>
      <c r="X128" s="11">
        <v>0</v>
      </c>
      <c r="Y128" s="11">
        <v>0</v>
      </c>
      <c r="Z128" s="13">
        <v>0</v>
      </c>
      <c r="AA128" s="11">
        <v>0</v>
      </c>
      <c r="AB128" s="13">
        <v>0</v>
      </c>
      <c r="AC128" s="11">
        <v>0</v>
      </c>
      <c r="AD128" s="11">
        <v>0</v>
      </c>
      <c r="AE128" s="13">
        <v>0</v>
      </c>
      <c r="AF128" s="11">
        <v>0</v>
      </c>
      <c r="AG128" s="13">
        <v>0</v>
      </c>
      <c r="AH128" s="11">
        <v>0</v>
      </c>
      <c r="AI128" s="11">
        <v>0</v>
      </c>
      <c r="AJ128" s="13">
        <v>0</v>
      </c>
      <c r="AK128" s="11">
        <v>0</v>
      </c>
      <c r="AL128" s="13">
        <v>0</v>
      </c>
      <c r="AM128" s="11">
        <v>0</v>
      </c>
      <c r="AN128" s="11">
        <v>0</v>
      </c>
      <c r="AO128" s="13">
        <v>0</v>
      </c>
      <c r="AP128" s="11">
        <v>0</v>
      </c>
      <c r="AQ128" s="13">
        <v>0</v>
      </c>
      <c r="AR128" s="11">
        <v>0</v>
      </c>
      <c r="AS128" s="11">
        <v>0</v>
      </c>
      <c r="AT128" s="13">
        <v>0</v>
      </c>
      <c r="AU128" s="11">
        <v>0</v>
      </c>
      <c r="AV128" s="13">
        <v>0</v>
      </c>
      <c r="AW128" s="11">
        <v>0</v>
      </c>
      <c r="AX128" s="11">
        <v>0</v>
      </c>
      <c r="AY128" s="13">
        <v>0</v>
      </c>
      <c r="AZ128" s="11">
        <v>0</v>
      </c>
      <c r="BA128" s="13">
        <v>0</v>
      </c>
      <c r="BB128" s="11">
        <v>0</v>
      </c>
      <c r="BC128" s="11">
        <v>0</v>
      </c>
      <c r="BD128" s="13">
        <v>0</v>
      </c>
      <c r="BE128" s="11">
        <v>0</v>
      </c>
      <c r="BF128" s="13">
        <v>0</v>
      </c>
      <c r="BG128" s="11">
        <v>0</v>
      </c>
      <c r="BH128" s="11">
        <v>0</v>
      </c>
      <c r="BI128" s="13">
        <v>0</v>
      </c>
      <c r="BJ128" s="11">
        <v>0</v>
      </c>
      <c r="BK128" s="13">
        <v>0</v>
      </c>
      <c r="BL128" s="11">
        <v>0</v>
      </c>
      <c r="BM128" s="11">
        <v>0</v>
      </c>
      <c r="BN128" s="13">
        <v>0</v>
      </c>
      <c r="BO128" s="11">
        <v>0</v>
      </c>
      <c r="BP128" s="13">
        <v>0</v>
      </c>
      <c r="BQ128" s="11">
        <v>0</v>
      </c>
      <c r="BR128" s="11">
        <v>0</v>
      </c>
      <c r="BS128" s="13">
        <v>0</v>
      </c>
      <c r="BT128" s="11">
        <v>0</v>
      </c>
      <c r="BU128" s="13">
        <v>0</v>
      </c>
      <c r="BV128" s="11">
        <v>0</v>
      </c>
      <c r="BW128" s="11">
        <v>0</v>
      </c>
      <c r="BX128" s="13">
        <v>0</v>
      </c>
      <c r="BY128" s="11">
        <v>0</v>
      </c>
      <c r="BZ128" s="13">
        <v>0</v>
      </c>
      <c r="CA128" s="11">
        <v>0</v>
      </c>
      <c r="CB128" s="11">
        <v>0</v>
      </c>
      <c r="CC128" s="13">
        <v>0</v>
      </c>
      <c r="CD128" s="11">
        <v>0</v>
      </c>
      <c r="CE128" s="13">
        <v>0</v>
      </c>
      <c r="CF128" s="11">
        <v>0</v>
      </c>
      <c r="CG128" s="11">
        <v>0</v>
      </c>
      <c r="CH128" s="13">
        <v>0</v>
      </c>
      <c r="CI128" s="11">
        <v>0</v>
      </c>
      <c r="CJ128" s="13">
        <v>0</v>
      </c>
      <c r="CK128" s="11">
        <f t="shared" si="176"/>
        <v>387050398</v>
      </c>
      <c r="CL128" s="15">
        <f t="shared" si="177"/>
        <v>9.8245445924162846E-4</v>
      </c>
      <c r="CM128" s="11">
        <f t="shared" si="178"/>
        <v>250220476</v>
      </c>
      <c r="CN128" s="13">
        <f t="shared" si="179"/>
        <v>0.64648034801917453</v>
      </c>
      <c r="CO128" s="11">
        <f t="shared" si="180"/>
        <v>145148333.03</v>
      </c>
      <c r="CP128" s="13">
        <f t="shared" si="181"/>
        <v>0.37501145530407126</v>
      </c>
    </row>
    <row r="129" spans="2:94" s="5" customFormat="1" ht="45.75" customHeight="1" x14ac:dyDescent="0.25">
      <c r="B129" s="40" t="s">
        <v>198</v>
      </c>
      <c r="C129" s="41" t="s">
        <v>199</v>
      </c>
      <c r="D129" s="11">
        <v>6537003263</v>
      </c>
      <c r="E129" s="11">
        <v>4316165823.3199997</v>
      </c>
      <c r="F129" s="44">
        <f t="shared" si="182"/>
        <v>0.66026673839217265</v>
      </c>
      <c r="G129" s="11">
        <v>1498865301.5799999</v>
      </c>
      <c r="H129" s="13">
        <f t="shared" si="171"/>
        <v>0.22928936108441406</v>
      </c>
      <c r="I129" s="11">
        <v>0</v>
      </c>
      <c r="J129" s="11">
        <v>0</v>
      </c>
      <c r="K129" s="13">
        <v>0</v>
      </c>
      <c r="L129" s="11">
        <v>0</v>
      </c>
      <c r="M129" s="13">
        <v>0</v>
      </c>
      <c r="N129" s="11">
        <v>0</v>
      </c>
      <c r="O129" s="11">
        <v>0</v>
      </c>
      <c r="P129" s="13">
        <v>0</v>
      </c>
      <c r="Q129" s="11">
        <v>0</v>
      </c>
      <c r="R129" s="13">
        <v>0</v>
      </c>
      <c r="S129" s="11">
        <v>0</v>
      </c>
      <c r="T129" s="11">
        <v>0</v>
      </c>
      <c r="U129" s="13">
        <v>0</v>
      </c>
      <c r="V129" s="11">
        <v>0</v>
      </c>
      <c r="W129" s="13">
        <v>0</v>
      </c>
      <c r="X129" s="11">
        <v>0</v>
      </c>
      <c r="Y129" s="11">
        <v>0</v>
      </c>
      <c r="Z129" s="13">
        <v>0</v>
      </c>
      <c r="AA129" s="11">
        <v>0</v>
      </c>
      <c r="AB129" s="13">
        <v>0</v>
      </c>
      <c r="AC129" s="11">
        <v>0</v>
      </c>
      <c r="AD129" s="11">
        <v>0</v>
      </c>
      <c r="AE129" s="13">
        <v>0</v>
      </c>
      <c r="AF129" s="11">
        <v>0</v>
      </c>
      <c r="AG129" s="13">
        <v>0</v>
      </c>
      <c r="AH129" s="11">
        <v>0</v>
      </c>
      <c r="AI129" s="11">
        <v>0</v>
      </c>
      <c r="AJ129" s="13">
        <v>0</v>
      </c>
      <c r="AK129" s="11">
        <v>0</v>
      </c>
      <c r="AL129" s="13">
        <v>0</v>
      </c>
      <c r="AM129" s="11">
        <v>0</v>
      </c>
      <c r="AN129" s="11">
        <v>0</v>
      </c>
      <c r="AO129" s="13">
        <v>0</v>
      </c>
      <c r="AP129" s="11">
        <v>0</v>
      </c>
      <c r="AQ129" s="13">
        <v>0</v>
      </c>
      <c r="AR129" s="11">
        <v>0</v>
      </c>
      <c r="AS129" s="11">
        <v>0</v>
      </c>
      <c r="AT129" s="13">
        <v>0</v>
      </c>
      <c r="AU129" s="11">
        <v>0</v>
      </c>
      <c r="AV129" s="13">
        <v>0</v>
      </c>
      <c r="AW129" s="11">
        <v>0</v>
      </c>
      <c r="AX129" s="11">
        <v>0</v>
      </c>
      <c r="AY129" s="13">
        <v>0</v>
      </c>
      <c r="AZ129" s="11">
        <v>0</v>
      </c>
      <c r="BA129" s="13">
        <v>0</v>
      </c>
      <c r="BB129" s="11">
        <v>0</v>
      </c>
      <c r="BC129" s="11">
        <v>0</v>
      </c>
      <c r="BD129" s="13">
        <v>0</v>
      </c>
      <c r="BE129" s="11">
        <v>0</v>
      </c>
      <c r="BF129" s="13">
        <v>0</v>
      </c>
      <c r="BG129" s="11">
        <v>0</v>
      </c>
      <c r="BH129" s="11">
        <v>0</v>
      </c>
      <c r="BI129" s="13">
        <v>0</v>
      </c>
      <c r="BJ129" s="11">
        <v>0</v>
      </c>
      <c r="BK129" s="13">
        <v>0</v>
      </c>
      <c r="BL129" s="11">
        <v>0</v>
      </c>
      <c r="BM129" s="11">
        <v>0</v>
      </c>
      <c r="BN129" s="13">
        <v>0</v>
      </c>
      <c r="BO129" s="11">
        <v>0</v>
      </c>
      <c r="BP129" s="13">
        <v>0</v>
      </c>
      <c r="BQ129" s="11">
        <v>0</v>
      </c>
      <c r="BR129" s="11">
        <v>0</v>
      </c>
      <c r="BS129" s="13">
        <v>0</v>
      </c>
      <c r="BT129" s="11">
        <v>0</v>
      </c>
      <c r="BU129" s="13">
        <v>0</v>
      </c>
      <c r="BV129" s="11">
        <v>0</v>
      </c>
      <c r="BW129" s="11">
        <v>0</v>
      </c>
      <c r="BX129" s="13">
        <v>0</v>
      </c>
      <c r="BY129" s="11">
        <v>0</v>
      </c>
      <c r="BZ129" s="13">
        <v>0</v>
      </c>
      <c r="CA129" s="11">
        <v>0</v>
      </c>
      <c r="CB129" s="11">
        <v>0</v>
      </c>
      <c r="CC129" s="13">
        <v>0</v>
      </c>
      <c r="CD129" s="11">
        <v>0</v>
      </c>
      <c r="CE129" s="13">
        <v>0</v>
      </c>
      <c r="CF129" s="11">
        <v>0</v>
      </c>
      <c r="CG129" s="11">
        <v>0</v>
      </c>
      <c r="CH129" s="13">
        <v>0</v>
      </c>
      <c r="CI129" s="11">
        <v>0</v>
      </c>
      <c r="CJ129" s="13">
        <v>0</v>
      </c>
      <c r="CK129" s="11">
        <f t="shared" si="176"/>
        <v>6537003263</v>
      </c>
      <c r="CL129" s="15">
        <f t="shared" si="177"/>
        <v>1.6592950269518715E-2</v>
      </c>
      <c r="CM129" s="11">
        <f t="shared" si="178"/>
        <v>4316165823.3199997</v>
      </c>
      <c r="CN129" s="13">
        <f t="shared" si="179"/>
        <v>0.66026673839217265</v>
      </c>
      <c r="CO129" s="11">
        <f t="shared" si="180"/>
        <v>1498865301.5799999</v>
      </c>
      <c r="CP129" s="13">
        <f t="shared" si="181"/>
        <v>0.22928936108441406</v>
      </c>
    </row>
    <row r="130" spans="2:94" s="5" customFormat="1" ht="51.75" customHeight="1" x14ac:dyDescent="0.25">
      <c r="B130" s="40" t="s">
        <v>200</v>
      </c>
      <c r="C130" s="41" t="s">
        <v>201</v>
      </c>
      <c r="D130" s="11">
        <v>685000000</v>
      </c>
      <c r="E130" s="11">
        <v>610000000</v>
      </c>
      <c r="F130" s="44">
        <f t="shared" si="182"/>
        <v>0.89051094890510951</v>
      </c>
      <c r="G130" s="11">
        <v>0</v>
      </c>
      <c r="H130" s="13">
        <f t="shared" si="171"/>
        <v>0</v>
      </c>
      <c r="I130" s="11">
        <v>0</v>
      </c>
      <c r="J130" s="11">
        <v>0</v>
      </c>
      <c r="K130" s="13">
        <v>0</v>
      </c>
      <c r="L130" s="11">
        <v>0</v>
      </c>
      <c r="M130" s="13">
        <v>0</v>
      </c>
      <c r="N130" s="11">
        <v>0</v>
      </c>
      <c r="O130" s="11">
        <v>0</v>
      </c>
      <c r="P130" s="13">
        <v>0</v>
      </c>
      <c r="Q130" s="11">
        <v>0</v>
      </c>
      <c r="R130" s="13">
        <v>0</v>
      </c>
      <c r="S130" s="11">
        <v>0</v>
      </c>
      <c r="T130" s="11">
        <v>0</v>
      </c>
      <c r="U130" s="13">
        <v>0</v>
      </c>
      <c r="V130" s="11">
        <v>0</v>
      </c>
      <c r="W130" s="13">
        <v>0</v>
      </c>
      <c r="X130" s="11">
        <v>0</v>
      </c>
      <c r="Y130" s="11">
        <v>0</v>
      </c>
      <c r="Z130" s="13">
        <v>0</v>
      </c>
      <c r="AA130" s="11">
        <v>0</v>
      </c>
      <c r="AB130" s="13">
        <v>0</v>
      </c>
      <c r="AC130" s="11">
        <v>0</v>
      </c>
      <c r="AD130" s="11">
        <v>0</v>
      </c>
      <c r="AE130" s="13">
        <v>0</v>
      </c>
      <c r="AF130" s="11">
        <v>0</v>
      </c>
      <c r="AG130" s="13">
        <v>0</v>
      </c>
      <c r="AH130" s="11">
        <v>0</v>
      </c>
      <c r="AI130" s="11">
        <v>0</v>
      </c>
      <c r="AJ130" s="13">
        <v>0</v>
      </c>
      <c r="AK130" s="11">
        <v>0</v>
      </c>
      <c r="AL130" s="13">
        <v>0</v>
      </c>
      <c r="AM130" s="11">
        <v>0</v>
      </c>
      <c r="AN130" s="11">
        <v>0</v>
      </c>
      <c r="AO130" s="13">
        <v>0</v>
      </c>
      <c r="AP130" s="11">
        <v>0</v>
      </c>
      <c r="AQ130" s="13">
        <v>0</v>
      </c>
      <c r="AR130" s="11">
        <v>0</v>
      </c>
      <c r="AS130" s="11">
        <v>0</v>
      </c>
      <c r="AT130" s="13">
        <v>0</v>
      </c>
      <c r="AU130" s="11">
        <v>0</v>
      </c>
      <c r="AV130" s="13">
        <v>0</v>
      </c>
      <c r="AW130" s="11">
        <v>0</v>
      </c>
      <c r="AX130" s="11">
        <v>0</v>
      </c>
      <c r="AY130" s="13">
        <v>0</v>
      </c>
      <c r="AZ130" s="11">
        <v>0</v>
      </c>
      <c r="BA130" s="13">
        <v>0</v>
      </c>
      <c r="BB130" s="11">
        <v>0</v>
      </c>
      <c r="BC130" s="11">
        <v>0</v>
      </c>
      <c r="BD130" s="13">
        <v>0</v>
      </c>
      <c r="BE130" s="11">
        <v>0</v>
      </c>
      <c r="BF130" s="13">
        <v>0</v>
      </c>
      <c r="BG130" s="11">
        <v>0</v>
      </c>
      <c r="BH130" s="11">
        <v>0</v>
      </c>
      <c r="BI130" s="13">
        <v>0</v>
      </c>
      <c r="BJ130" s="11">
        <v>0</v>
      </c>
      <c r="BK130" s="13">
        <v>0</v>
      </c>
      <c r="BL130" s="11">
        <v>0</v>
      </c>
      <c r="BM130" s="11">
        <v>0</v>
      </c>
      <c r="BN130" s="13">
        <v>0</v>
      </c>
      <c r="BO130" s="11">
        <v>0</v>
      </c>
      <c r="BP130" s="13">
        <v>0</v>
      </c>
      <c r="BQ130" s="11">
        <v>0</v>
      </c>
      <c r="BR130" s="11">
        <v>0</v>
      </c>
      <c r="BS130" s="13">
        <v>0</v>
      </c>
      <c r="BT130" s="11">
        <v>0</v>
      </c>
      <c r="BU130" s="13">
        <v>0</v>
      </c>
      <c r="BV130" s="11">
        <v>0</v>
      </c>
      <c r="BW130" s="11">
        <v>0</v>
      </c>
      <c r="BX130" s="13">
        <v>0</v>
      </c>
      <c r="BY130" s="11">
        <v>0</v>
      </c>
      <c r="BZ130" s="13">
        <v>0</v>
      </c>
      <c r="CA130" s="11">
        <v>0</v>
      </c>
      <c r="CB130" s="11">
        <v>0</v>
      </c>
      <c r="CC130" s="13">
        <v>0</v>
      </c>
      <c r="CD130" s="11">
        <v>0</v>
      </c>
      <c r="CE130" s="13">
        <v>0</v>
      </c>
      <c r="CF130" s="11">
        <v>0</v>
      </c>
      <c r="CG130" s="11">
        <v>0</v>
      </c>
      <c r="CH130" s="13">
        <v>0</v>
      </c>
      <c r="CI130" s="11">
        <v>0</v>
      </c>
      <c r="CJ130" s="13">
        <v>0</v>
      </c>
      <c r="CK130" s="11">
        <f t="shared" si="176"/>
        <v>685000000</v>
      </c>
      <c r="CL130" s="15">
        <f t="shared" si="177"/>
        <v>1.7387433472695086E-3</v>
      </c>
      <c r="CM130" s="11">
        <f t="shared" si="178"/>
        <v>610000000</v>
      </c>
      <c r="CN130" s="13">
        <f t="shared" si="179"/>
        <v>0.89051094890510951</v>
      </c>
      <c r="CO130" s="11">
        <f t="shared" si="180"/>
        <v>0</v>
      </c>
      <c r="CP130" s="13">
        <f t="shared" si="181"/>
        <v>0</v>
      </c>
    </row>
    <row r="131" spans="2:94" s="5" customFormat="1" ht="54" customHeight="1" x14ac:dyDescent="0.25">
      <c r="B131" s="40" t="s">
        <v>202</v>
      </c>
      <c r="C131" s="41" t="s">
        <v>203</v>
      </c>
      <c r="D131" s="11">
        <v>2035592000</v>
      </c>
      <c r="E131" s="11">
        <v>1476218612.5599999</v>
      </c>
      <c r="F131" s="44">
        <f t="shared" si="182"/>
        <v>0.72520358331139045</v>
      </c>
      <c r="G131" s="11">
        <v>620558174.20000005</v>
      </c>
      <c r="H131" s="13">
        <f t="shared" si="171"/>
        <v>0.30485390697153458</v>
      </c>
      <c r="I131" s="11">
        <v>0</v>
      </c>
      <c r="J131" s="11">
        <v>0</v>
      </c>
      <c r="K131" s="13">
        <v>0</v>
      </c>
      <c r="L131" s="11">
        <v>0</v>
      </c>
      <c r="M131" s="13">
        <v>0</v>
      </c>
      <c r="N131" s="11">
        <v>0</v>
      </c>
      <c r="O131" s="11">
        <v>0</v>
      </c>
      <c r="P131" s="13">
        <v>0</v>
      </c>
      <c r="Q131" s="11">
        <v>0</v>
      </c>
      <c r="R131" s="13">
        <v>0</v>
      </c>
      <c r="S131" s="11">
        <v>0</v>
      </c>
      <c r="T131" s="11">
        <v>0</v>
      </c>
      <c r="U131" s="13">
        <v>0</v>
      </c>
      <c r="V131" s="11">
        <v>0</v>
      </c>
      <c r="W131" s="13">
        <v>0</v>
      </c>
      <c r="X131" s="11">
        <v>0</v>
      </c>
      <c r="Y131" s="11">
        <v>0</v>
      </c>
      <c r="Z131" s="13">
        <v>0</v>
      </c>
      <c r="AA131" s="11">
        <v>0</v>
      </c>
      <c r="AB131" s="13">
        <v>0</v>
      </c>
      <c r="AC131" s="11">
        <v>0</v>
      </c>
      <c r="AD131" s="11">
        <v>0</v>
      </c>
      <c r="AE131" s="13">
        <v>0</v>
      </c>
      <c r="AF131" s="11">
        <v>0</v>
      </c>
      <c r="AG131" s="13">
        <v>0</v>
      </c>
      <c r="AH131" s="11">
        <v>0</v>
      </c>
      <c r="AI131" s="11">
        <v>0</v>
      </c>
      <c r="AJ131" s="13">
        <v>0</v>
      </c>
      <c r="AK131" s="11">
        <v>0</v>
      </c>
      <c r="AL131" s="13">
        <v>0</v>
      </c>
      <c r="AM131" s="11">
        <v>0</v>
      </c>
      <c r="AN131" s="11">
        <v>0</v>
      </c>
      <c r="AO131" s="13">
        <v>0</v>
      </c>
      <c r="AP131" s="11">
        <v>0</v>
      </c>
      <c r="AQ131" s="13">
        <v>0</v>
      </c>
      <c r="AR131" s="11">
        <v>0</v>
      </c>
      <c r="AS131" s="11">
        <v>0</v>
      </c>
      <c r="AT131" s="13">
        <v>0</v>
      </c>
      <c r="AU131" s="11">
        <v>0</v>
      </c>
      <c r="AV131" s="13">
        <v>0</v>
      </c>
      <c r="AW131" s="11">
        <v>0</v>
      </c>
      <c r="AX131" s="11">
        <v>0</v>
      </c>
      <c r="AY131" s="13">
        <v>0</v>
      </c>
      <c r="AZ131" s="11">
        <v>0</v>
      </c>
      <c r="BA131" s="13">
        <v>0</v>
      </c>
      <c r="BB131" s="11">
        <v>0</v>
      </c>
      <c r="BC131" s="11">
        <v>0</v>
      </c>
      <c r="BD131" s="13">
        <v>0</v>
      </c>
      <c r="BE131" s="11">
        <v>0</v>
      </c>
      <c r="BF131" s="13">
        <v>0</v>
      </c>
      <c r="BG131" s="11">
        <v>0</v>
      </c>
      <c r="BH131" s="11">
        <v>0</v>
      </c>
      <c r="BI131" s="13">
        <v>0</v>
      </c>
      <c r="BJ131" s="11">
        <v>0</v>
      </c>
      <c r="BK131" s="13">
        <v>0</v>
      </c>
      <c r="BL131" s="11">
        <v>0</v>
      </c>
      <c r="BM131" s="11">
        <v>0</v>
      </c>
      <c r="BN131" s="13">
        <v>0</v>
      </c>
      <c r="BO131" s="11">
        <v>0</v>
      </c>
      <c r="BP131" s="13">
        <v>0</v>
      </c>
      <c r="BQ131" s="11">
        <v>0</v>
      </c>
      <c r="BR131" s="11">
        <v>0</v>
      </c>
      <c r="BS131" s="13">
        <v>0</v>
      </c>
      <c r="BT131" s="11">
        <v>0</v>
      </c>
      <c r="BU131" s="13">
        <v>0</v>
      </c>
      <c r="BV131" s="11">
        <v>0</v>
      </c>
      <c r="BW131" s="11">
        <v>0</v>
      </c>
      <c r="BX131" s="13">
        <v>0</v>
      </c>
      <c r="BY131" s="11">
        <v>0</v>
      </c>
      <c r="BZ131" s="13">
        <v>0</v>
      </c>
      <c r="CA131" s="11">
        <v>0</v>
      </c>
      <c r="CB131" s="11">
        <v>0</v>
      </c>
      <c r="CC131" s="13">
        <v>0</v>
      </c>
      <c r="CD131" s="11">
        <v>0</v>
      </c>
      <c r="CE131" s="13">
        <v>0</v>
      </c>
      <c r="CF131" s="11">
        <v>0</v>
      </c>
      <c r="CG131" s="11">
        <v>0</v>
      </c>
      <c r="CH131" s="13">
        <v>0</v>
      </c>
      <c r="CI131" s="11">
        <v>0</v>
      </c>
      <c r="CJ131" s="13">
        <v>0</v>
      </c>
      <c r="CK131" s="11">
        <f t="shared" si="176"/>
        <v>2035592000</v>
      </c>
      <c r="CL131" s="15">
        <f t="shared" si="177"/>
        <v>5.166966493073041E-3</v>
      </c>
      <c r="CM131" s="11">
        <f t="shared" si="178"/>
        <v>1476218612.5599999</v>
      </c>
      <c r="CN131" s="13">
        <f t="shared" si="179"/>
        <v>0.72520358331139045</v>
      </c>
      <c r="CO131" s="11">
        <f t="shared" si="180"/>
        <v>620558174.20000005</v>
      </c>
      <c r="CP131" s="13">
        <f t="shared" si="181"/>
        <v>0.30485390697153458</v>
      </c>
    </row>
    <row r="132" spans="2:94" s="5" customFormat="1" ht="52.5" customHeight="1" x14ac:dyDescent="0.25">
      <c r="B132" s="40" t="s">
        <v>204</v>
      </c>
      <c r="C132" s="41" t="s">
        <v>205</v>
      </c>
      <c r="D132" s="11">
        <v>1073408000</v>
      </c>
      <c r="E132" s="11">
        <v>838400050</v>
      </c>
      <c r="F132" s="44">
        <f t="shared" si="182"/>
        <v>0.78106372413844505</v>
      </c>
      <c r="G132" s="11">
        <v>82076400</v>
      </c>
      <c r="H132" s="13">
        <f t="shared" si="171"/>
        <v>7.6463376460767951E-2</v>
      </c>
      <c r="I132" s="11">
        <v>0</v>
      </c>
      <c r="J132" s="11">
        <v>0</v>
      </c>
      <c r="K132" s="13">
        <v>0</v>
      </c>
      <c r="L132" s="11">
        <v>0</v>
      </c>
      <c r="M132" s="13">
        <v>0</v>
      </c>
      <c r="N132" s="11">
        <v>0</v>
      </c>
      <c r="O132" s="11">
        <v>0</v>
      </c>
      <c r="P132" s="13">
        <v>0</v>
      </c>
      <c r="Q132" s="11">
        <v>0</v>
      </c>
      <c r="R132" s="13">
        <v>0</v>
      </c>
      <c r="S132" s="11">
        <v>0</v>
      </c>
      <c r="T132" s="11">
        <v>0</v>
      </c>
      <c r="U132" s="13">
        <v>0</v>
      </c>
      <c r="V132" s="11">
        <v>0</v>
      </c>
      <c r="W132" s="13">
        <v>0</v>
      </c>
      <c r="X132" s="11">
        <v>0</v>
      </c>
      <c r="Y132" s="11">
        <v>0</v>
      </c>
      <c r="Z132" s="13">
        <v>0</v>
      </c>
      <c r="AA132" s="11">
        <v>0</v>
      </c>
      <c r="AB132" s="13">
        <v>0</v>
      </c>
      <c r="AC132" s="11">
        <v>0</v>
      </c>
      <c r="AD132" s="11">
        <v>0</v>
      </c>
      <c r="AE132" s="13">
        <v>0</v>
      </c>
      <c r="AF132" s="11">
        <v>0</v>
      </c>
      <c r="AG132" s="13">
        <v>0</v>
      </c>
      <c r="AH132" s="11">
        <v>0</v>
      </c>
      <c r="AI132" s="11">
        <v>0</v>
      </c>
      <c r="AJ132" s="13">
        <v>0</v>
      </c>
      <c r="AK132" s="11">
        <v>0</v>
      </c>
      <c r="AL132" s="13">
        <v>0</v>
      </c>
      <c r="AM132" s="11">
        <v>0</v>
      </c>
      <c r="AN132" s="11">
        <v>0</v>
      </c>
      <c r="AO132" s="13">
        <v>0</v>
      </c>
      <c r="AP132" s="11">
        <v>0</v>
      </c>
      <c r="AQ132" s="13">
        <v>0</v>
      </c>
      <c r="AR132" s="11">
        <v>0</v>
      </c>
      <c r="AS132" s="11">
        <v>0</v>
      </c>
      <c r="AT132" s="13">
        <v>0</v>
      </c>
      <c r="AU132" s="11">
        <v>0</v>
      </c>
      <c r="AV132" s="13">
        <v>0</v>
      </c>
      <c r="AW132" s="11">
        <v>0</v>
      </c>
      <c r="AX132" s="11">
        <v>0</v>
      </c>
      <c r="AY132" s="13">
        <v>0</v>
      </c>
      <c r="AZ132" s="11">
        <v>0</v>
      </c>
      <c r="BA132" s="13">
        <v>0</v>
      </c>
      <c r="BB132" s="11">
        <v>0</v>
      </c>
      <c r="BC132" s="11">
        <v>0</v>
      </c>
      <c r="BD132" s="13">
        <v>0</v>
      </c>
      <c r="BE132" s="11">
        <v>0</v>
      </c>
      <c r="BF132" s="13">
        <v>0</v>
      </c>
      <c r="BG132" s="11">
        <v>0</v>
      </c>
      <c r="BH132" s="11">
        <v>0</v>
      </c>
      <c r="BI132" s="13">
        <v>0</v>
      </c>
      <c r="BJ132" s="11">
        <v>0</v>
      </c>
      <c r="BK132" s="13">
        <v>0</v>
      </c>
      <c r="BL132" s="11">
        <v>0</v>
      </c>
      <c r="BM132" s="11">
        <v>0</v>
      </c>
      <c r="BN132" s="13">
        <v>0</v>
      </c>
      <c r="BO132" s="11">
        <v>0</v>
      </c>
      <c r="BP132" s="13">
        <v>0</v>
      </c>
      <c r="BQ132" s="11">
        <v>0</v>
      </c>
      <c r="BR132" s="11">
        <v>0</v>
      </c>
      <c r="BS132" s="13">
        <v>0</v>
      </c>
      <c r="BT132" s="11">
        <v>0</v>
      </c>
      <c r="BU132" s="13">
        <v>0</v>
      </c>
      <c r="BV132" s="11">
        <v>0</v>
      </c>
      <c r="BW132" s="11">
        <v>0</v>
      </c>
      <c r="BX132" s="13">
        <v>0</v>
      </c>
      <c r="BY132" s="11">
        <v>0</v>
      </c>
      <c r="BZ132" s="13">
        <v>0</v>
      </c>
      <c r="CA132" s="11">
        <v>0</v>
      </c>
      <c r="CB132" s="11">
        <v>0</v>
      </c>
      <c r="CC132" s="13">
        <v>0</v>
      </c>
      <c r="CD132" s="11">
        <v>0</v>
      </c>
      <c r="CE132" s="13">
        <v>0</v>
      </c>
      <c r="CF132" s="11">
        <v>0</v>
      </c>
      <c r="CG132" s="11">
        <v>0</v>
      </c>
      <c r="CH132" s="13">
        <v>0</v>
      </c>
      <c r="CI132" s="11">
        <v>0</v>
      </c>
      <c r="CJ132" s="13">
        <v>0</v>
      </c>
      <c r="CK132" s="11">
        <f t="shared" si="176"/>
        <v>1073408000</v>
      </c>
      <c r="CL132" s="15">
        <f t="shared" si="177"/>
        <v>2.724643823220246E-3</v>
      </c>
      <c r="CM132" s="11">
        <f t="shared" si="178"/>
        <v>838400050</v>
      </c>
      <c r="CN132" s="13">
        <f t="shared" si="179"/>
        <v>0.78106372413844505</v>
      </c>
      <c r="CO132" s="11">
        <f t="shared" si="180"/>
        <v>82076400</v>
      </c>
      <c r="CP132" s="13">
        <f t="shared" si="181"/>
        <v>7.6463376460767951E-2</v>
      </c>
    </row>
    <row r="133" spans="2:94" s="5" customFormat="1" ht="47.25" customHeight="1" x14ac:dyDescent="0.25">
      <c r="B133" s="40" t="s">
        <v>206</v>
      </c>
      <c r="C133" s="41" t="s">
        <v>207</v>
      </c>
      <c r="D133" s="11">
        <v>2959272000</v>
      </c>
      <c r="E133" s="11">
        <v>1954738688</v>
      </c>
      <c r="F133" s="44">
        <f t="shared" si="182"/>
        <v>0.66054715078573378</v>
      </c>
      <c r="G133" s="11">
        <v>897783573</v>
      </c>
      <c r="H133" s="13">
        <f t="shared" si="171"/>
        <v>0.30337987619928142</v>
      </c>
      <c r="I133" s="11">
        <v>0</v>
      </c>
      <c r="J133" s="11">
        <v>0</v>
      </c>
      <c r="K133" s="13">
        <v>0</v>
      </c>
      <c r="L133" s="11">
        <v>0</v>
      </c>
      <c r="M133" s="13">
        <v>0</v>
      </c>
      <c r="N133" s="11">
        <v>0</v>
      </c>
      <c r="O133" s="11">
        <v>0</v>
      </c>
      <c r="P133" s="13">
        <v>0</v>
      </c>
      <c r="Q133" s="11">
        <v>0</v>
      </c>
      <c r="R133" s="13">
        <v>0</v>
      </c>
      <c r="S133" s="11">
        <v>0</v>
      </c>
      <c r="T133" s="11">
        <v>0</v>
      </c>
      <c r="U133" s="13">
        <v>0</v>
      </c>
      <c r="V133" s="11">
        <v>0</v>
      </c>
      <c r="W133" s="13">
        <v>0</v>
      </c>
      <c r="X133" s="11">
        <v>0</v>
      </c>
      <c r="Y133" s="11">
        <v>0</v>
      </c>
      <c r="Z133" s="13">
        <v>0</v>
      </c>
      <c r="AA133" s="11">
        <v>0</v>
      </c>
      <c r="AB133" s="13">
        <v>0</v>
      </c>
      <c r="AC133" s="11">
        <v>0</v>
      </c>
      <c r="AD133" s="11">
        <v>0</v>
      </c>
      <c r="AE133" s="13">
        <v>0</v>
      </c>
      <c r="AF133" s="11">
        <v>0</v>
      </c>
      <c r="AG133" s="13">
        <v>0</v>
      </c>
      <c r="AH133" s="11">
        <v>0</v>
      </c>
      <c r="AI133" s="11">
        <v>0</v>
      </c>
      <c r="AJ133" s="13">
        <v>0</v>
      </c>
      <c r="AK133" s="11">
        <v>0</v>
      </c>
      <c r="AL133" s="13">
        <v>0</v>
      </c>
      <c r="AM133" s="11">
        <v>0</v>
      </c>
      <c r="AN133" s="11">
        <v>0</v>
      </c>
      <c r="AO133" s="13">
        <v>0</v>
      </c>
      <c r="AP133" s="11">
        <v>0</v>
      </c>
      <c r="AQ133" s="13">
        <v>0</v>
      </c>
      <c r="AR133" s="11">
        <v>0</v>
      </c>
      <c r="AS133" s="11">
        <v>0</v>
      </c>
      <c r="AT133" s="13">
        <v>0</v>
      </c>
      <c r="AU133" s="11">
        <v>0</v>
      </c>
      <c r="AV133" s="13">
        <v>0</v>
      </c>
      <c r="AW133" s="11">
        <v>0</v>
      </c>
      <c r="AX133" s="11">
        <v>0</v>
      </c>
      <c r="AY133" s="13">
        <v>0</v>
      </c>
      <c r="AZ133" s="11">
        <v>0</v>
      </c>
      <c r="BA133" s="13">
        <v>0</v>
      </c>
      <c r="BB133" s="11">
        <v>0</v>
      </c>
      <c r="BC133" s="11">
        <v>0</v>
      </c>
      <c r="BD133" s="13">
        <v>0</v>
      </c>
      <c r="BE133" s="11">
        <v>0</v>
      </c>
      <c r="BF133" s="13">
        <v>0</v>
      </c>
      <c r="BG133" s="11">
        <v>0</v>
      </c>
      <c r="BH133" s="11">
        <v>0</v>
      </c>
      <c r="BI133" s="13">
        <v>0</v>
      </c>
      <c r="BJ133" s="11">
        <v>0</v>
      </c>
      <c r="BK133" s="13">
        <v>0</v>
      </c>
      <c r="BL133" s="11">
        <v>0</v>
      </c>
      <c r="BM133" s="11">
        <v>0</v>
      </c>
      <c r="BN133" s="13">
        <v>0</v>
      </c>
      <c r="BO133" s="11">
        <v>0</v>
      </c>
      <c r="BP133" s="13">
        <v>0</v>
      </c>
      <c r="BQ133" s="11">
        <v>0</v>
      </c>
      <c r="BR133" s="11">
        <v>0</v>
      </c>
      <c r="BS133" s="13">
        <v>0</v>
      </c>
      <c r="BT133" s="11">
        <v>0</v>
      </c>
      <c r="BU133" s="13">
        <v>0</v>
      </c>
      <c r="BV133" s="11">
        <v>0</v>
      </c>
      <c r="BW133" s="11">
        <v>0</v>
      </c>
      <c r="BX133" s="13">
        <v>0</v>
      </c>
      <c r="BY133" s="11">
        <v>0</v>
      </c>
      <c r="BZ133" s="13">
        <v>0</v>
      </c>
      <c r="CA133" s="11">
        <v>0</v>
      </c>
      <c r="CB133" s="11">
        <v>0</v>
      </c>
      <c r="CC133" s="13">
        <v>0</v>
      </c>
      <c r="CD133" s="11">
        <v>0</v>
      </c>
      <c r="CE133" s="13">
        <v>0</v>
      </c>
      <c r="CF133" s="11">
        <v>0</v>
      </c>
      <c r="CG133" s="11">
        <v>0</v>
      </c>
      <c r="CH133" s="13">
        <v>0</v>
      </c>
      <c r="CI133" s="11">
        <v>0</v>
      </c>
      <c r="CJ133" s="13">
        <v>0</v>
      </c>
      <c r="CK133" s="11">
        <f t="shared" si="176"/>
        <v>2959272000</v>
      </c>
      <c r="CL133" s="15">
        <f t="shared" si="177"/>
        <v>7.5115540186290993E-3</v>
      </c>
      <c r="CM133" s="11">
        <f t="shared" si="178"/>
        <v>1954738688</v>
      </c>
      <c r="CN133" s="13">
        <f t="shared" si="179"/>
        <v>0.66054715078573378</v>
      </c>
      <c r="CO133" s="11">
        <f t="shared" si="180"/>
        <v>897783573</v>
      </c>
      <c r="CP133" s="13">
        <f t="shared" si="181"/>
        <v>0.30337987619928142</v>
      </c>
    </row>
    <row r="134" spans="2:94" s="5" customFormat="1" ht="52.5" customHeight="1" x14ac:dyDescent="0.25">
      <c r="B134" s="40" t="s">
        <v>208</v>
      </c>
      <c r="C134" s="41" t="s">
        <v>209</v>
      </c>
      <c r="D134" s="11">
        <v>14918544000</v>
      </c>
      <c r="E134" s="11">
        <v>9654294410.4699993</v>
      </c>
      <c r="F134" s="44">
        <f t="shared" si="182"/>
        <v>0.64713382287641474</v>
      </c>
      <c r="G134" s="11">
        <v>674219317.23000002</v>
      </c>
      <c r="H134" s="13">
        <f t="shared" si="171"/>
        <v>4.5193372572417255E-2</v>
      </c>
      <c r="I134" s="11">
        <v>0</v>
      </c>
      <c r="J134" s="11">
        <v>0</v>
      </c>
      <c r="K134" s="13">
        <v>0</v>
      </c>
      <c r="L134" s="11">
        <v>0</v>
      </c>
      <c r="M134" s="13">
        <v>0</v>
      </c>
      <c r="N134" s="11">
        <v>0</v>
      </c>
      <c r="O134" s="11">
        <v>0</v>
      </c>
      <c r="P134" s="13">
        <v>0</v>
      </c>
      <c r="Q134" s="11">
        <v>0</v>
      </c>
      <c r="R134" s="13">
        <v>0</v>
      </c>
      <c r="S134" s="11">
        <v>0</v>
      </c>
      <c r="T134" s="11">
        <v>0</v>
      </c>
      <c r="U134" s="13">
        <v>0</v>
      </c>
      <c r="V134" s="11">
        <v>0</v>
      </c>
      <c r="W134" s="13">
        <v>0</v>
      </c>
      <c r="X134" s="11">
        <v>0</v>
      </c>
      <c r="Y134" s="11">
        <v>0</v>
      </c>
      <c r="Z134" s="13">
        <v>0</v>
      </c>
      <c r="AA134" s="11">
        <v>0</v>
      </c>
      <c r="AB134" s="13">
        <v>0</v>
      </c>
      <c r="AC134" s="11">
        <v>0</v>
      </c>
      <c r="AD134" s="11">
        <v>0</v>
      </c>
      <c r="AE134" s="13">
        <v>0</v>
      </c>
      <c r="AF134" s="11">
        <v>0</v>
      </c>
      <c r="AG134" s="13">
        <v>0</v>
      </c>
      <c r="AH134" s="11">
        <v>0</v>
      </c>
      <c r="AI134" s="11">
        <v>0</v>
      </c>
      <c r="AJ134" s="13">
        <v>0</v>
      </c>
      <c r="AK134" s="11">
        <v>0</v>
      </c>
      <c r="AL134" s="13">
        <v>0</v>
      </c>
      <c r="AM134" s="11">
        <v>0</v>
      </c>
      <c r="AN134" s="11">
        <v>0</v>
      </c>
      <c r="AO134" s="13">
        <v>0</v>
      </c>
      <c r="AP134" s="11">
        <v>0</v>
      </c>
      <c r="AQ134" s="13">
        <v>0</v>
      </c>
      <c r="AR134" s="11">
        <v>0</v>
      </c>
      <c r="AS134" s="11">
        <v>0</v>
      </c>
      <c r="AT134" s="13">
        <v>0</v>
      </c>
      <c r="AU134" s="11">
        <v>0</v>
      </c>
      <c r="AV134" s="13">
        <v>0</v>
      </c>
      <c r="AW134" s="11">
        <v>0</v>
      </c>
      <c r="AX134" s="11">
        <v>0</v>
      </c>
      <c r="AY134" s="13">
        <v>0</v>
      </c>
      <c r="AZ134" s="11">
        <v>0</v>
      </c>
      <c r="BA134" s="13">
        <v>0</v>
      </c>
      <c r="BB134" s="11">
        <v>0</v>
      </c>
      <c r="BC134" s="11">
        <v>0</v>
      </c>
      <c r="BD134" s="13">
        <v>0</v>
      </c>
      <c r="BE134" s="11">
        <v>0</v>
      </c>
      <c r="BF134" s="13">
        <v>0</v>
      </c>
      <c r="BG134" s="11">
        <v>0</v>
      </c>
      <c r="BH134" s="11">
        <v>0</v>
      </c>
      <c r="BI134" s="13">
        <v>0</v>
      </c>
      <c r="BJ134" s="11">
        <v>0</v>
      </c>
      <c r="BK134" s="13">
        <v>0</v>
      </c>
      <c r="BL134" s="11">
        <v>0</v>
      </c>
      <c r="BM134" s="11">
        <v>0</v>
      </c>
      <c r="BN134" s="13">
        <v>0</v>
      </c>
      <c r="BO134" s="11">
        <v>0</v>
      </c>
      <c r="BP134" s="13">
        <v>0</v>
      </c>
      <c r="BQ134" s="11">
        <v>0</v>
      </c>
      <c r="BR134" s="11">
        <v>0</v>
      </c>
      <c r="BS134" s="13">
        <v>0</v>
      </c>
      <c r="BT134" s="11">
        <v>0</v>
      </c>
      <c r="BU134" s="13">
        <v>0</v>
      </c>
      <c r="BV134" s="11">
        <v>0</v>
      </c>
      <c r="BW134" s="11">
        <v>0</v>
      </c>
      <c r="BX134" s="13">
        <v>0</v>
      </c>
      <c r="BY134" s="11">
        <v>0</v>
      </c>
      <c r="BZ134" s="13">
        <v>0</v>
      </c>
      <c r="CA134" s="11">
        <v>0</v>
      </c>
      <c r="CB134" s="11">
        <v>0</v>
      </c>
      <c r="CC134" s="13">
        <v>0</v>
      </c>
      <c r="CD134" s="11">
        <v>0</v>
      </c>
      <c r="CE134" s="13">
        <v>0</v>
      </c>
      <c r="CF134" s="11">
        <v>0</v>
      </c>
      <c r="CG134" s="11">
        <v>0</v>
      </c>
      <c r="CH134" s="13">
        <v>0</v>
      </c>
      <c r="CI134" s="11">
        <v>0</v>
      </c>
      <c r="CJ134" s="13">
        <v>0</v>
      </c>
      <c r="CK134" s="11">
        <f t="shared" si="176"/>
        <v>14918544000</v>
      </c>
      <c r="CL134" s="15">
        <f t="shared" si="177"/>
        <v>3.7867911140069259E-2</v>
      </c>
      <c r="CM134" s="11">
        <f t="shared" si="178"/>
        <v>9654294410.4699993</v>
      </c>
      <c r="CN134" s="13">
        <f t="shared" si="179"/>
        <v>0.64713382287641474</v>
      </c>
      <c r="CO134" s="11">
        <f t="shared" si="180"/>
        <v>674219317.23000002</v>
      </c>
      <c r="CP134" s="13">
        <f t="shared" si="181"/>
        <v>4.5193372572417255E-2</v>
      </c>
    </row>
    <row r="135" spans="2:94" s="5" customFormat="1" ht="38.25" x14ac:dyDescent="0.25">
      <c r="B135" s="40" t="s">
        <v>210</v>
      </c>
      <c r="C135" s="41" t="s">
        <v>211</v>
      </c>
      <c r="D135" s="11">
        <v>5918544000</v>
      </c>
      <c r="E135" s="11">
        <v>3206320602</v>
      </c>
      <c r="F135" s="44">
        <f t="shared" si="182"/>
        <v>0.54174144891040765</v>
      </c>
      <c r="G135" s="11">
        <v>1257760487</v>
      </c>
      <c r="H135" s="13">
        <f t="shared" si="171"/>
        <v>0.21251180814065082</v>
      </c>
      <c r="I135" s="11">
        <v>0</v>
      </c>
      <c r="J135" s="11">
        <v>0</v>
      </c>
      <c r="K135" s="13">
        <v>0</v>
      </c>
      <c r="L135" s="11">
        <v>0</v>
      </c>
      <c r="M135" s="13">
        <v>0</v>
      </c>
      <c r="N135" s="11">
        <v>0</v>
      </c>
      <c r="O135" s="11">
        <v>0</v>
      </c>
      <c r="P135" s="13">
        <v>0</v>
      </c>
      <c r="Q135" s="11">
        <v>0</v>
      </c>
      <c r="R135" s="13">
        <v>0</v>
      </c>
      <c r="S135" s="11">
        <v>0</v>
      </c>
      <c r="T135" s="11">
        <v>0</v>
      </c>
      <c r="U135" s="13">
        <v>0</v>
      </c>
      <c r="V135" s="11">
        <v>0</v>
      </c>
      <c r="W135" s="13">
        <v>0</v>
      </c>
      <c r="X135" s="11">
        <v>0</v>
      </c>
      <c r="Y135" s="11">
        <v>0</v>
      </c>
      <c r="Z135" s="13">
        <v>0</v>
      </c>
      <c r="AA135" s="11">
        <v>0</v>
      </c>
      <c r="AB135" s="13">
        <v>0</v>
      </c>
      <c r="AC135" s="11">
        <v>0</v>
      </c>
      <c r="AD135" s="11">
        <v>0</v>
      </c>
      <c r="AE135" s="13">
        <v>0</v>
      </c>
      <c r="AF135" s="11">
        <v>0</v>
      </c>
      <c r="AG135" s="13">
        <v>0</v>
      </c>
      <c r="AH135" s="11">
        <v>0</v>
      </c>
      <c r="AI135" s="11">
        <v>0</v>
      </c>
      <c r="AJ135" s="13">
        <v>0</v>
      </c>
      <c r="AK135" s="11">
        <v>0</v>
      </c>
      <c r="AL135" s="13">
        <v>0</v>
      </c>
      <c r="AM135" s="11">
        <v>0</v>
      </c>
      <c r="AN135" s="11">
        <v>0</v>
      </c>
      <c r="AO135" s="13">
        <v>0</v>
      </c>
      <c r="AP135" s="11">
        <v>0</v>
      </c>
      <c r="AQ135" s="13">
        <v>0</v>
      </c>
      <c r="AR135" s="11">
        <v>0</v>
      </c>
      <c r="AS135" s="11">
        <v>0</v>
      </c>
      <c r="AT135" s="13">
        <v>0</v>
      </c>
      <c r="AU135" s="11">
        <v>0</v>
      </c>
      <c r="AV135" s="13">
        <v>0</v>
      </c>
      <c r="AW135" s="11">
        <v>0</v>
      </c>
      <c r="AX135" s="11">
        <v>0</v>
      </c>
      <c r="AY135" s="13">
        <v>0</v>
      </c>
      <c r="AZ135" s="11">
        <v>0</v>
      </c>
      <c r="BA135" s="13">
        <v>0</v>
      </c>
      <c r="BB135" s="11">
        <v>0</v>
      </c>
      <c r="BC135" s="11">
        <v>0</v>
      </c>
      <c r="BD135" s="13">
        <v>0</v>
      </c>
      <c r="BE135" s="11">
        <v>0</v>
      </c>
      <c r="BF135" s="13">
        <v>0</v>
      </c>
      <c r="BG135" s="11">
        <v>0</v>
      </c>
      <c r="BH135" s="11">
        <v>0</v>
      </c>
      <c r="BI135" s="13">
        <v>0</v>
      </c>
      <c r="BJ135" s="11">
        <v>0</v>
      </c>
      <c r="BK135" s="13">
        <v>0</v>
      </c>
      <c r="BL135" s="11">
        <v>0</v>
      </c>
      <c r="BM135" s="11">
        <v>0</v>
      </c>
      <c r="BN135" s="13">
        <v>0</v>
      </c>
      <c r="BO135" s="11">
        <v>0</v>
      </c>
      <c r="BP135" s="13">
        <v>0</v>
      </c>
      <c r="BQ135" s="11">
        <v>0</v>
      </c>
      <c r="BR135" s="11">
        <v>0</v>
      </c>
      <c r="BS135" s="13">
        <v>0</v>
      </c>
      <c r="BT135" s="11">
        <v>0</v>
      </c>
      <c r="BU135" s="13">
        <v>0</v>
      </c>
      <c r="BV135" s="11">
        <v>0</v>
      </c>
      <c r="BW135" s="11">
        <v>0</v>
      </c>
      <c r="BX135" s="13">
        <v>0</v>
      </c>
      <c r="BY135" s="11">
        <v>0</v>
      </c>
      <c r="BZ135" s="13">
        <v>0</v>
      </c>
      <c r="CA135" s="11">
        <v>0</v>
      </c>
      <c r="CB135" s="11">
        <v>0</v>
      </c>
      <c r="CC135" s="13">
        <v>0</v>
      </c>
      <c r="CD135" s="11">
        <v>0</v>
      </c>
      <c r="CE135" s="13">
        <v>0</v>
      </c>
      <c r="CF135" s="11">
        <v>0</v>
      </c>
      <c r="CG135" s="11">
        <v>0</v>
      </c>
      <c r="CH135" s="13">
        <v>0</v>
      </c>
      <c r="CI135" s="11">
        <v>0</v>
      </c>
      <c r="CJ135" s="13">
        <v>0</v>
      </c>
      <c r="CK135" s="11">
        <f t="shared" si="176"/>
        <v>5918544000</v>
      </c>
      <c r="CL135" s="15">
        <f t="shared" si="177"/>
        <v>1.5023108037258199E-2</v>
      </c>
      <c r="CM135" s="11">
        <f t="shared" si="178"/>
        <v>3206320602</v>
      </c>
      <c r="CN135" s="13">
        <f t="shared" si="179"/>
        <v>0.54174144891040765</v>
      </c>
      <c r="CO135" s="11">
        <f t="shared" si="180"/>
        <v>1257760487</v>
      </c>
      <c r="CP135" s="13">
        <f t="shared" si="181"/>
        <v>0.21251180814065082</v>
      </c>
    </row>
    <row r="136" spans="2:94" s="5" customFormat="1" ht="48" customHeight="1" x14ac:dyDescent="0.25">
      <c r="B136" s="40" t="s">
        <v>212</v>
      </c>
      <c r="C136" s="41" t="s">
        <v>213</v>
      </c>
      <c r="D136" s="11">
        <v>1442000000</v>
      </c>
      <c r="E136" s="11">
        <v>1289254717</v>
      </c>
      <c r="F136" s="44">
        <f t="shared" si="182"/>
        <v>0.89407400624133149</v>
      </c>
      <c r="G136" s="11">
        <v>798239921.96000004</v>
      </c>
      <c r="H136" s="13">
        <f t="shared" si="171"/>
        <v>0.55356443963938973</v>
      </c>
      <c r="I136" s="11">
        <v>0</v>
      </c>
      <c r="J136" s="11">
        <v>0</v>
      </c>
      <c r="K136" s="13">
        <v>0</v>
      </c>
      <c r="L136" s="11">
        <v>0</v>
      </c>
      <c r="M136" s="13">
        <v>0</v>
      </c>
      <c r="N136" s="11">
        <v>0</v>
      </c>
      <c r="O136" s="11">
        <v>0</v>
      </c>
      <c r="P136" s="13">
        <v>0</v>
      </c>
      <c r="Q136" s="11">
        <v>0</v>
      </c>
      <c r="R136" s="13">
        <v>0</v>
      </c>
      <c r="S136" s="11">
        <v>0</v>
      </c>
      <c r="T136" s="11">
        <v>0</v>
      </c>
      <c r="U136" s="13">
        <v>0</v>
      </c>
      <c r="V136" s="11">
        <v>0</v>
      </c>
      <c r="W136" s="13">
        <v>0</v>
      </c>
      <c r="X136" s="11">
        <v>0</v>
      </c>
      <c r="Y136" s="11">
        <v>0</v>
      </c>
      <c r="Z136" s="13">
        <v>0</v>
      </c>
      <c r="AA136" s="11">
        <v>0</v>
      </c>
      <c r="AB136" s="13">
        <v>0</v>
      </c>
      <c r="AC136" s="11">
        <v>0</v>
      </c>
      <c r="AD136" s="11">
        <v>0</v>
      </c>
      <c r="AE136" s="13">
        <v>0</v>
      </c>
      <c r="AF136" s="11">
        <v>0</v>
      </c>
      <c r="AG136" s="13">
        <v>0</v>
      </c>
      <c r="AH136" s="11">
        <v>0</v>
      </c>
      <c r="AI136" s="11">
        <v>0</v>
      </c>
      <c r="AJ136" s="13">
        <v>0</v>
      </c>
      <c r="AK136" s="11">
        <v>0</v>
      </c>
      <c r="AL136" s="13">
        <v>0</v>
      </c>
      <c r="AM136" s="11">
        <v>0</v>
      </c>
      <c r="AN136" s="11">
        <v>0</v>
      </c>
      <c r="AO136" s="13">
        <v>0</v>
      </c>
      <c r="AP136" s="11">
        <v>0</v>
      </c>
      <c r="AQ136" s="13">
        <v>0</v>
      </c>
      <c r="AR136" s="11">
        <v>0</v>
      </c>
      <c r="AS136" s="11">
        <v>0</v>
      </c>
      <c r="AT136" s="13">
        <v>0</v>
      </c>
      <c r="AU136" s="11">
        <v>0</v>
      </c>
      <c r="AV136" s="13">
        <v>0</v>
      </c>
      <c r="AW136" s="11">
        <v>0</v>
      </c>
      <c r="AX136" s="11">
        <v>0</v>
      </c>
      <c r="AY136" s="13">
        <v>0</v>
      </c>
      <c r="AZ136" s="11">
        <v>0</v>
      </c>
      <c r="BA136" s="13">
        <v>0</v>
      </c>
      <c r="BB136" s="11">
        <v>0</v>
      </c>
      <c r="BC136" s="11">
        <v>0</v>
      </c>
      <c r="BD136" s="13">
        <v>0</v>
      </c>
      <c r="BE136" s="11">
        <v>0</v>
      </c>
      <c r="BF136" s="13">
        <v>0</v>
      </c>
      <c r="BG136" s="11">
        <v>0</v>
      </c>
      <c r="BH136" s="11">
        <v>0</v>
      </c>
      <c r="BI136" s="13">
        <v>0</v>
      </c>
      <c r="BJ136" s="11">
        <v>0</v>
      </c>
      <c r="BK136" s="13">
        <v>0</v>
      </c>
      <c r="BL136" s="11">
        <v>0</v>
      </c>
      <c r="BM136" s="11">
        <v>0</v>
      </c>
      <c r="BN136" s="13">
        <v>0</v>
      </c>
      <c r="BO136" s="11">
        <v>0</v>
      </c>
      <c r="BP136" s="13">
        <v>0</v>
      </c>
      <c r="BQ136" s="11">
        <v>0</v>
      </c>
      <c r="BR136" s="11">
        <v>0</v>
      </c>
      <c r="BS136" s="13">
        <v>0</v>
      </c>
      <c r="BT136" s="11">
        <v>0</v>
      </c>
      <c r="BU136" s="13">
        <v>0</v>
      </c>
      <c r="BV136" s="11">
        <v>0</v>
      </c>
      <c r="BW136" s="11">
        <v>0</v>
      </c>
      <c r="BX136" s="13">
        <v>0</v>
      </c>
      <c r="BY136" s="11">
        <v>0</v>
      </c>
      <c r="BZ136" s="13">
        <v>0</v>
      </c>
      <c r="CA136" s="11">
        <v>0</v>
      </c>
      <c r="CB136" s="11">
        <v>0</v>
      </c>
      <c r="CC136" s="13">
        <v>0</v>
      </c>
      <c r="CD136" s="11">
        <v>0</v>
      </c>
      <c r="CE136" s="13">
        <v>0</v>
      </c>
      <c r="CF136" s="11">
        <v>0</v>
      </c>
      <c r="CG136" s="11">
        <v>0</v>
      </c>
      <c r="CH136" s="13">
        <v>0</v>
      </c>
      <c r="CI136" s="11">
        <v>0</v>
      </c>
      <c r="CJ136" s="13">
        <v>0</v>
      </c>
      <c r="CK136" s="11">
        <f t="shared" si="176"/>
        <v>1442000000</v>
      </c>
      <c r="CL136" s="15">
        <f t="shared" si="177"/>
        <v>3.6602451193615054E-3</v>
      </c>
      <c r="CM136" s="11">
        <f t="shared" si="178"/>
        <v>1289254717</v>
      </c>
      <c r="CN136" s="13">
        <f t="shared" si="179"/>
        <v>0.89407400624133149</v>
      </c>
      <c r="CO136" s="11">
        <f t="shared" si="180"/>
        <v>798239921.96000004</v>
      </c>
      <c r="CP136" s="13">
        <f t="shared" si="181"/>
        <v>0.55356443963938973</v>
      </c>
    </row>
    <row r="137" spans="2:94" s="5" customFormat="1" ht="50.25" customHeight="1" x14ac:dyDescent="0.25">
      <c r="B137" s="40" t="s">
        <v>214</v>
      </c>
      <c r="C137" s="41" t="s">
        <v>215</v>
      </c>
      <c r="D137" s="11">
        <v>8287828790</v>
      </c>
      <c r="E137" s="11">
        <v>5920097984</v>
      </c>
      <c r="F137" s="44">
        <f t="shared" si="182"/>
        <v>0.71431229264088114</v>
      </c>
      <c r="G137" s="11">
        <v>2453809553</v>
      </c>
      <c r="H137" s="13">
        <f t="shared" si="171"/>
        <v>0.29607387111576661</v>
      </c>
      <c r="I137" s="11">
        <v>804432292</v>
      </c>
      <c r="J137" s="11">
        <v>577942154</v>
      </c>
      <c r="K137" s="44">
        <f t="shared" si="183"/>
        <v>0.71844723259816623</v>
      </c>
      <c r="L137" s="11">
        <v>167105711</v>
      </c>
      <c r="M137" s="13">
        <f t="shared" si="172"/>
        <v>0.20773123190335577</v>
      </c>
      <c r="N137" s="11">
        <v>490909901</v>
      </c>
      <c r="O137" s="11">
        <v>324927058</v>
      </c>
      <c r="P137" s="44">
        <f t="shared" si="184"/>
        <v>0.66188735924476705</v>
      </c>
      <c r="Q137" s="11">
        <v>51347440</v>
      </c>
      <c r="R137" s="13">
        <f t="shared" si="173"/>
        <v>0.10459646443350101</v>
      </c>
      <c r="S137" s="11">
        <v>527638993</v>
      </c>
      <c r="T137" s="11">
        <v>309379114</v>
      </c>
      <c r="U137" s="44">
        <f t="shared" si="185"/>
        <v>0.58634619143850875</v>
      </c>
      <c r="V137" s="11">
        <v>83619422</v>
      </c>
      <c r="W137" s="13">
        <f t="shared" si="174"/>
        <v>0.15847847317834601</v>
      </c>
      <c r="X137" s="11">
        <v>487159981</v>
      </c>
      <c r="Y137" s="11">
        <v>423803840</v>
      </c>
      <c r="Z137" s="44">
        <f t="shared" si="186"/>
        <v>0.86994797711021343</v>
      </c>
      <c r="AA137" s="11">
        <v>179702534</v>
      </c>
      <c r="AB137" s="13">
        <f t="shared" si="187"/>
        <v>0.36887786560612418</v>
      </c>
      <c r="AC137" s="11">
        <v>433059031</v>
      </c>
      <c r="AD137" s="11">
        <v>324770043</v>
      </c>
      <c r="AE137" s="44">
        <f t="shared" si="188"/>
        <v>0.74994404862093733</v>
      </c>
      <c r="AF137" s="11">
        <v>113860013</v>
      </c>
      <c r="AG137" s="13">
        <f t="shared" si="189"/>
        <v>0.26292030612334694</v>
      </c>
      <c r="AH137" s="11">
        <v>471953287</v>
      </c>
      <c r="AI137" s="11">
        <v>287387410</v>
      </c>
      <c r="AJ137" s="44">
        <f t="shared" si="190"/>
        <v>0.60893189626201294</v>
      </c>
      <c r="AK137" s="11">
        <v>80608283</v>
      </c>
      <c r="AL137" s="13">
        <f t="shared" si="191"/>
        <v>0.17079716408458873</v>
      </c>
      <c r="AM137" s="11">
        <v>425022621</v>
      </c>
      <c r="AN137" s="11">
        <v>295260562</v>
      </c>
      <c r="AO137" s="44">
        <f t="shared" si="192"/>
        <v>0.69469375842938952</v>
      </c>
      <c r="AP137" s="11">
        <v>136281347</v>
      </c>
      <c r="AQ137" s="13">
        <f t="shared" si="193"/>
        <v>0.32064492633205044</v>
      </c>
      <c r="AR137" s="11">
        <v>524659901</v>
      </c>
      <c r="AS137" s="11">
        <v>437690923</v>
      </c>
      <c r="AT137" s="44">
        <f t="shared" si="194"/>
        <v>0.83423742154824976</v>
      </c>
      <c r="AU137" s="11">
        <v>110265177</v>
      </c>
      <c r="AV137" s="13">
        <f t="shared" si="195"/>
        <v>0.21016505509537692</v>
      </c>
      <c r="AW137" s="11">
        <v>485172621</v>
      </c>
      <c r="AX137" s="11">
        <v>407899756</v>
      </c>
      <c r="AY137" s="44">
        <f t="shared" si="196"/>
        <v>0.84073119204308933</v>
      </c>
      <c r="AZ137" s="11">
        <v>100096961</v>
      </c>
      <c r="BA137" s="13">
        <f t="shared" si="197"/>
        <v>0.20631205609600958</v>
      </c>
      <c r="BB137" s="11">
        <v>618373288</v>
      </c>
      <c r="BC137" s="11">
        <v>543885329</v>
      </c>
      <c r="BD137" s="44">
        <f t="shared" si="198"/>
        <v>0.87954208170777259</v>
      </c>
      <c r="BE137" s="11">
        <v>197902044</v>
      </c>
      <c r="BF137" s="13">
        <f t="shared" si="199"/>
        <v>0.32003653430773676</v>
      </c>
      <c r="BG137" s="11">
        <v>416659901</v>
      </c>
      <c r="BH137" s="11">
        <v>343954697</v>
      </c>
      <c r="BI137" s="44">
        <f t="shared" si="200"/>
        <v>0.8255046770147435</v>
      </c>
      <c r="BJ137" s="11">
        <v>119013105</v>
      </c>
      <c r="BK137" s="13">
        <f t="shared" si="201"/>
        <v>0.28563609004457569</v>
      </c>
      <c r="BL137" s="11">
        <v>635622621</v>
      </c>
      <c r="BM137" s="11">
        <v>459172246</v>
      </c>
      <c r="BN137" s="44">
        <f t="shared" si="202"/>
        <v>0.72239758439937585</v>
      </c>
      <c r="BO137" s="11">
        <v>92796180</v>
      </c>
      <c r="BP137" s="13">
        <f t="shared" si="203"/>
        <v>0.14599257001584906</v>
      </c>
      <c r="BQ137" s="11">
        <v>408631629</v>
      </c>
      <c r="BR137" s="11">
        <v>316400454</v>
      </c>
      <c r="BS137" s="44">
        <f t="shared" si="204"/>
        <v>0.77429261845024733</v>
      </c>
      <c r="BT137" s="11">
        <v>131848521</v>
      </c>
      <c r="BU137" s="13">
        <f t="shared" si="175"/>
        <v>0.32265862856152039</v>
      </c>
      <c r="BV137" s="11">
        <v>446359901</v>
      </c>
      <c r="BW137" s="11">
        <v>332209845.02999997</v>
      </c>
      <c r="BX137" s="44">
        <f t="shared" si="205"/>
        <v>0.74426453694817885</v>
      </c>
      <c r="BY137" s="11">
        <v>98244624.989999995</v>
      </c>
      <c r="BZ137" s="13">
        <f t="shared" si="206"/>
        <v>0.22010181642638188</v>
      </c>
      <c r="CA137" s="11">
        <v>576222621</v>
      </c>
      <c r="CB137" s="11">
        <v>411992567</v>
      </c>
      <c r="CC137" s="44">
        <f t="shared" si="207"/>
        <v>0.71498853391942763</v>
      </c>
      <c r="CD137" s="11">
        <v>114610436</v>
      </c>
      <c r="CE137" s="13">
        <f t="shared" si="208"/>
        <v>0.19889957773802844</v>
      </c>
      <c r="CF137" s="11">
        <v>440292621</v>
      </c>
      <c r="CG137" s="11">
        <v>368715990</v>
      </c>
      <c r="CH137" s="44">
        <f t="shared" si="209"/>
        <v>0.83743395281657473</v>
      </c>
      <c r="CI137" s="11">
        <v>199392647</v>
      </c>
      <c r="CJ137" s="13">
        <f t="shared" si="210"/>
        <v>0.45286393069031244</v>
      </c>
      <c r="CK137" s="11">
        <f t="shared" si="176"/>
        <v>16480000000</v>
      </c>
      <c r="CL137" s="15">
        <f t="shared" si="177"/>
        <v>4.1831372792702916E-2</v>
      </c>
      <c r="CM137" s="11">
        <f t="shared" si="178"/>
        <v>12085489972.030001</v>
      </c>
      <c r="CN137" s="13">
        <f t="shared" si="179"/>
        <v>0.73334283810861656</v>
      </c>
      <c r="CO137" s="11">
        <f t="shared" si="180"/>
        <v>4430503998.9899998</v>
      </c>
      <c r="CP137" s="13">
        <f t="shared" si="181"/>
        <v>0.26884126207463593</v>
      </c>
    </row>
    <row r="138" spans="2:94" s="5" customFormat="1" ht="40.5" customHeight="1" x14ac:dyDescent="0.25">
      <c r="B138" s="40" t="s">
        <v>216</v>
      </c>
      <c r="C138" s="41" t="s">
        <v>217</v>
      </c>
      <c r="D138" s="11">
        <v>10203059462</v>
      </c>
      <c r="E138" s="11">
        <v>8096096624</v>
      </c>
      <c r="F138" s="44">
        <f t="shared" si="182"/>
        <v>0.79349695590355862</v>
      </c>
      <c r="G138" s="11">
        <v>3460796619.9000001</v>
      </c>
      <c r="H138" s="13">
        <f t="shared" si="171"/>
        <v>0.33919204654146118</v>
      </c>
      <c r="I138" s="11">
        <v>930579265</v>
      </c>
      <c r="J138" s="11">
        <v>830721995</v>
      </c>
      <c r="K138" s="44">
        <f t="shared" si="183"/>
        <v>0.89269342896867576</v>
      </c>
      <c r="L138" s="11">
        <v>525113432</v>
      </c>
      <c r="M138" s="13">
        <f t="shared" si="172"/>
        <v>0.56428662420282916</v>
      </c>
      <c r="N138" s="11">
        <v>1552231622</v>
      </c>
      <c r="O138" s="11">
        <v>1531070908</v>
      </c>
      <c r="P138" s="44">
        <f t="shared" si="184"/>
        <v>0.9863675538495118</v>
      </c>
      <c r="Q138" s="11">
        <v>941520908</v>
      </c>
      <c r="R138" s="13">
        <f t="shared" si="173"/>
        <v>0.60655954604692364</v>
      </c>
      <c r="S138" s="11">
        <v>1837229825</v>
      </c>
      <c r="T138" s="11">
        <v>1795969596</v>
      </c>
      <c r="U138" s="44">
        <f t="shared" si="185"/>
        <v>0.97754215153784585</v>
      </c>
      <c r="V138" s="11">
        <v>1068911098</v>
      </c>
      <c r="W138" s="13">
        <f t="shared" si="174"/>
        <v>0.58180587069448431</v>
      </c>
      <c r="X138" s="11">
        <v>773620188</v>
      </c>
      <c r="Y138" s="11">
        <v>747180486</v>
      </c>
      <c r="Z138" s="44">
        <f t="shared" si="186"/>
        <v>0.96582340739019079</v>
      </c>
      <c r="AA138" s="11">
        <v>473805852</v>
      </c>
      <c r="AB138" s="13">
        <f t="shared" si="187"/>
        <v>0.61245280222702769</v>
      </c>
      <c r="AC138" s="11">
        <v>280786055</v>
      </c>
      <c r="AD138" s="11">
        <v>278380544</v>
      </c>
      <c r="AE138" s="44">
        <f t="shared" si="188"/>
        <v>0.9914329399300118</v>
      </c>
      <c r="AF138" s="11">
        <v>193810315</v>
      </c>
      <c r="AG138" s="13">
        <f t="shared" si="189"/>
        <v>0.69024195307705005</v>
      </c>
      <c r="AH138" s="11">
        <v>663268690</v>
      </c>
      <c r="AI138" s="11">
        <v>653769617</v>
      </c>
      <c r="AJ138" s="44">
        <f t="shared" si="190"/>
        <v>0.98567839377432398</v>
      </c>
      <c r="AK138" s="11">
        <v>429842463</v>
      </c>
      <c r="AL138" s="13">
        <f t="shared" si="191"/>
        <v>0.64806686864715413</v>
      </c>
      <c r="AM138" s="11">
        <v>691737067</v>
      </c>
      <c r="AN138" s="11">
        <v>644114747</v>
      </c>
      <c r="AO138" s="44">
        <f t="shared" si="192"/>
        <v>0.93115546025813878</v>
      </c>
      <c r="AP138" s="11">
        <v>460955748</v>
      </c>
      <c r="AQ138" s="13">
        <f t="shared" si="193"/>
        <v>0.66637421932458041</v>
      </c>
      <c r="AR138" s="11">
        <v>684264091</v>
      </c>
      <c r="AS138" s="11">
        <v>652817195</v>
      </c>
      <c r="AT138" s="44">
        <f t="shared" si="194"/>
        <v>0.95404274984817228</v>
      </c>
      <c r="AU138" s="11">
        <v>447271149</v>
      </c>
      <c r="AV138" s="13">
        <f t="shared" si="195"/>
        <v>0.65365281458266677</v>
      </c>
      <c r="AW138" s="11">
        <v>1438051179</v>
      </c>
      <c r="AX138" s="11">
        <v>1369539833</v>
      </c>
      <c r="AY138" s="44">
        <f t="shared" si="196"/>
        <v>0.95235820045873343</v>
      </c>
      <c r="AZ138" s="11">
        <v>836614500</v>
      </c>
      <c r="BA138" s="13">
        <f t="shared" si="197"/>
        <v>0.58176962838121637</v>
      </c>
      <c r="BB138" s="11">
        <v>1565688416</v>
      </c>
      <c r="BC138" s="11">
        <v>1518584870</v>
      </c>
      <c r="BD138" s="44">
        <f t="shared" si="198"/>
        <v>0.96991512134940649</v>
      </c>
      <c r="BE138" s="11">
        <v>936690114</v>
      </c>
      <c r="BF138" s="13">
        <f t="shared" si="199"/>
        <v>0.59826087006062389</v>
      </c>
      <c r="BG138" s="11">
        <v>969044769</v>
      </c>
      <c r="BH138" s="11">
        <v>912477915</v>
      </c>
      <c r="BI138" s="44">
        <f t="shared" si="200"/>
        <v>0.94162617062741716</v>
      </c>
      <c r="BJ138" s="11">
        <v>571851337</v>
      </c>
      <c r="BK138" s="13">
        <f t="shared" si="201"/>
        <v>0.59011859440727243</v>
      </c>
      <c r="BL138" s="11">
        <v>1049850118</v>
      </c>
      <c r="BM138" s="11">
        <v>1002466663.33</v>
      </c>
      <c r="BN138" s="44">
        <f t="shared" si="202"/>
        <v>0.95486645773754153</v>
      </c>
      <c r="BO138" s="11">
        <v>646266596.33000004</v>
      </c>
      <c r="BP138" s="13">
        <f t="shared" si="203"/>
        <v>0.61557986730635395</v>
      </c>
      <c r="BQ138" s="11">
        <v>613363494</v>
      </c>
      <c r="BR138" s="11">
        <v>608339435</v>
      </c>
      <c r="BS138" s="44">
        <f t="shared" si="204"/>
        <v>0.99180900224883617</v>
      </c>
      <c r="BT138" s="11">
        <v>423944645</v>
      </c>
      <c r="BU138" s="13">
        <f t="shared" si="175"/>
        <v>0.69118010632696703</v>
      </c>
      <c r="BV138" s="11">
        <v>512329538</v>
      </c>
      <c r="BW138" s="11">
        <v>497225828.69999999</v>
      </c>
      <c r="BX138" s="44">
        <f t="shared" si="205"/>
        <v>0.97051954224821602</v>
      </c>
      <c r="BY138" s="11">
        <v>270766627</v>
      </c>
      <c r="BZ138" s="13">
        <f t="shared" si="206"/>
        <v>0.528500909896786</v>
      </c>
      <c r="CA138" s="11">
        <v>667003763</v>
      </c>
      <c r="CB138" s="11">
        <v>660120126</v>
      </c>
      <c r="CC138" s="44">
        <f t="shared" si="207"/>
        <v>0.9896797628711429</v>
      </c>
      <c r="CD138" s="11">
        <v>456849142</v>
      </c>
      <c r="CE138" s="13">
        <f t="shared" si="208"/>
        <v>0.68492738323576741</v>
      </c>
      <c r="CF138" s="11">
        <v>514492458</v>
      </c>
      <c r="CG138" s="11">
        <v>508573973</v>
      </c>
      <c r="CH138" s="44">
        <f t="shared" si="209"/>
        <v>0.98849645916481055</v>
      </c>
      <c r="CI138" s="11">
        <v>316660959</v>
      </c>
      <c r="CJ138" s="13">
        <f t="shared" si="210"/>
        <v>0.61548221762271194</v>
      </c>
      <c r="CK138" s="11">
        <f t="shared" si="176"/>
        <v>24946600000</v>
      </c>
      <c r="CL138" s="15">
        <f t="shared" si="177"/>
        <v>6.3322240564954044E-2</v>
      </c>
      <c r="CM138" s="11">
        <f t="shared" si="178"/>
        <v>22307450356.030003</v>
      </c>
      <c r="CN138" s="13">
        <f t="shared" si="179"/>
        <v>0.8942080426202369</v>
      </c>
      <c r="CO138" s="11">
        <f t="shared" si="180"/>
        <v>12461671505.23</v>
      </c>
      <c r="CP138" s="13">
        <f t="shared" si="181"/>
        <v>0.49953386454386567</v>
      </c>
    </row>
    <row r="139" spans="2:94" s="5" customFormat="1" ht="39.75" customHeight="1" x14ac:dyDescent="0.25">
      <c r="B139" s="40" t="s">
        <v>218</v>
      </c>
      <c r="C139" s="41" t="s">
        <v>219</v>
      </c>
      <c r="D139" s="11">
        <v>14729000000</v>
      </c>
      <c r="E139" s="11">
        <v>10013200234</v>
      </c>
      <c r="F139" s="44">
        <f t="shared" si="182"/>
        <v>0.67982892484214819</v>
      </c>
      <c r="G139" s="11">
        <v>4694380802</v>
      </c>
      <c r="H139" s="13">
        <f t="shared" si="171"/>
        <v>0.31871687161382306</v>
      </c>
      <c r="I139" s="11">
        <v>0</v>
      </c>
      <c r="J139" s="11">
        <v>0</v>
      </c>
      <c r="K139" s="13">
        <v>0</v>
      </c>
      <c r="L139" s="11">
        <v>0</v>
      </c>
      <c r="M139" s="13">
        <v>0</v>
      </c>
      <c r="N139" s="11">
        <v>0</v>
      </c>
      <c r="O139" s="11">
        <v>0</v>
      </c>
      <c r="P139" s="13">
        <v>0</v>
      </c>
      <c r="Q139" s="11">
        <v>0</v>
      </c>
      <c r="R139" s="13">
        <v>0</v>
      </c>
      <c r="S139" s="11">
        <v>0</v>
      </c>
      <c r="T139" s="11">
        <v>0</v>
      </c>
      <c r="U139" s="13">
        <v>0</v>
      </c>
      <c r="V139" s="11">
        <v>0</v>
      </c>
      <c r="W139" s="13">
        <v>0</v>
      </c>
      <c r="X139" s="11">
        <v>0</v>
      </c>
      <c r="Y139" s="11">
        <v>0</v>
      </c>
      <c r="Z139" s="13">
        <v>0</v>
      </c>
      <c r="AA139" s="11">
        <v>0</v>
      </c>
      <c r="AB139" s="13">
        <v>0</v>
      </c>
      <c r="AC139" s="11">
        <v>0</v>
      </c>
      <c r="AD139" s="11">
        <v>0</v>
      </c>
      <c r="AE139" s="13">
        <v>0</v>
      </c>
      <c r="AF139" s="11">
        <v>0</v>
      </c>
      <c r="AG139" s="13">
        <v>0</v>
      </c>
      <c r="AH139" s="11">
        <v>0</v>
      </c>
      <c r="AI139" s="11">
        <v>0</v>
      </c>
      <c r="AJ139" s="13">
        <v>0</v>
      </c>
      <c r="AK139" s="11">
        <v>0</v>
      </c>
      <c r="AL139" s="13">
        <v>0</v>
      </c>
      <c r="AM139" s="11">
        <v>0</v>
      </c>
      <c r="AN139" s="11">
        <v>0</v>
      </c>
      <c r="AO139" s="13">
        <v>0</v>
      </c>
      <c r="AP139" s="11">
        <v>0</v>
      </c>
      <c r="AQ139" s="13">
        <v>0</v>
      </c>
      <c r="AR139" s="11">
        <v>0</v>
      </c>
      <c r="AS139" s="11">
        <v>0</v>
      </c>
      <c r="AT139" s="13">
        <v>0</v>
      </c>
      <c r="AU139" s="11">
        <v>0</v>
      </c>
      <c r="AV139" s="13">
        <v>0</v>
      </c>
      <c r="AW139" s="11">
        <v>0</v>
      </c>
      <c r="AX139" s="11">
        <v>0</v>
      </c>
      <c r="AY139" s="13">
        <v>0</v>
      </c>
      <c r="AZ139" s="11">
        <v>0</v>
      </c>
      <c r="BA139" s="13">
        <v>0</v>
      </c>
      <c r="BB139" s="11">
        <v>0</v>
      </c>
      <c r="BC139" s="11">
        <v>0</v>
      </c>
      <c r="BD139" s="13">
        <v>0</v>
      </c>
      <c r="BE139" s="11">
        <v>0</v>
      </c>
      <c r="BF139" s="13">
        <v>0</v>
      </c>
      <c r="BG139" s="11">
        <v>0</v>
      </c>
      <c r="BH139" s="11">
        <v>0</v>
      </c>
      <c r="BI139" s="13">
        <v>0</v>
      </c>
      <c r="BJ139" s="11">
        <v>0</v>
      </c>
      <c r="BK139" s="13">
        <v>0</v>
      </c>
      <c r="BL139" s="11">
        <v>0</v>
      </c>
      <c r="BM139" s="11">
        <v>0</v>
      </c>
      <c r="BN139" s="13">
        <v>0</v>
      </c>
      <c r="BO139" s="11">
        <v>0</v>
      </c>
      <c r="BP139" s="13">
        <v>0</v>
      </c>
      <c r="BQ139" s="11">
        <v>0</v>
      </c>
      <c r="BR139" s="11">
        <v>0</v>
      </c>
      <c r="BS139" s="13">
        <v>0</v>
      </c>
      <c r="BT139" s="11">
        <v>0</v>
      </c>
      <c r="BU139" s="13">
        <v>0</v>
      </c>
      <c r="BV139" s="11">
        <v>0</v>
      </c>
      <c r="BW139" s="11">
        <v>0</v>
      </c>
      <c r="BX139" s="13">
        <v>0</v>
      </c>
      <c r="BY139" s="11">
        <v>0</v>
      </c>
      <c r="BZ139" s="13">
        <v>0</v>
      </c>
      <c r="CA139" s="11">
        <v>0</v>
      </c>
      <c r="CB139" s="11">
        <v>0</v>
      </c>
      <c r="CC139" s="13">
        <v>0</v>
      </c>
      <c r="CD139" s="11">
        <v>0</v>
      </c>
      <c r="CE139" s="13">
        <v>0</v>
      </c>
      <c r="CF139" s="11">
        <v>0</v>
      </c>
      <c r="CG139" s="11">
        <v>0</v>
      </c>
      <c r="CH139" s="13">
        <v>0</v>
      </c>
      <c r="CI139" s="11">
        <v>0</v>
      </c>
      <c r="CJ139" s="13">
        <v>0</v>
      </c>
      <c r="CK139" s="11">
        <f t="shared" si="176"/>
        <v>14729000000</v>
      </c>
      <c r="CL139" s="15">
        <f t="shared" si="177"/>
        <v>3.7386789433478236E-2</v>
      </c>
      <c r="CM139" s="11">
        <f t="shared" si="178"/>
        <v>10013200234</v>
      </c>
      <c r="CN139" s="13">
        <f t="shared" si="179"/>
        <v>0.67982892484214819</v>
      </c>
      <c r="CO139" s="11">
        <f t="shared" si="180"/>
        <v>4694380802</v>
      </c>
      <c r="CP139" s="13">
        <f t="shared" si="181"/>
        <v>0.31871687161382306</v>
      </c>
    </row>
    <row r="140" spans="2:94" s="5" customFormat="1" ht="27.75" customHeight="1" x14ac:dyDescent="0.25">
      <c r="B140" s="40" t="s">
        <v>220</v>
      </c>
      <c r="C140" s="41" t="s">
        <v>221</v>
      </c>
      <c r="D140" s="11">
        <v>7720000000</v>
      </c>
      <c r="E140" s="11">
        <v>0</v>
      </c>
      <c r="F140" s="13">
        <f t="shared" si="182"/>
        <v>0</v>
      </c>
      <c r="G140" s="11">
        <v>0</v>
      </c>
      <c r="H140" s="13">
        <f t="shared" si="171"/>
        <v>0</v>
      </c>
      <c r="I140" s="11">
        <v>0</v>
      </c>
      <c r="J140" s="11">
        <v>0</v>
      </c>
      <c r="K140" s="13">
        <v>0</v>
      </c>
      <c r="L140" s="11">
        <v>0</v>
      </c>
      <c r="M140" s="13">
        <v>0</v>
      </c>
      <c r="N140" s="11">
        <v>0</v>
      </c>
      <c r="O140" s="11">
        <v>0</v>
      </c>
      <c r="P140" s="13">
        <v>0</v>
      </c>
      <c r="Q140" s="11">
        <v>0</v>
      </c>
      <c r="R140" s="13">
        <v>0</v>
      </c>
      <c r="S140" s="11">
        <v>0</v>
      </c>
      <c r="T140" s="11">
        <v>0</v>
      </c>
      <c r="U140" s="13">
        <v>0</v>
      </c>
      <c r="V140" s="11">
        <v>0</v>
      </c>
      <c r="W140" s="13">
        <v>0</v>
      </c>
      <c r="X140" s="11">
        <v>0</v>
      </c>
      <c r="Y140" s="11">
        <v>0</v>
      </c>
      <c r="Z140" s="13">
        <v>0</v>
      </c>
      <c r="AA140" s="11">
        <v>0</v>
      </c>
      <c r="AB140" s="13">
        <v>0</v>
      </c>
      <c r="AC140" s="11">
        <v>0</v>
      </c>
      <c r="AD140" s="11">
        <v>0</v>
      </c>
      <c r="AE140" s="13">
        <v>0</v>
      </c>
      <c r="AF140" s="11">
        <v>0</v>
      </c>
      <c r="AG140" s="13">
        <v>0</v>
      </c>
      <c r="AH140" s="11">
        <v>0</v>
      </c>
      <c r="AI140" s="11">
        <v>0</v>
      </c>
      <c r="AJ140" s="13">
        <v>0</v>
      </c>
      <c r="AK140" s="11">
        <v>0</v>
      </c>
      <c r="AL140" s="13">
        <v>0</v>
      </c>
      <c r="AM140" s="11">
        <v>0</v>
      </c>
      <c r="AN140" s="11">
        <v>0</v>
      </c>
      <c r="AO140" s="13">
        <v>0</v>
      </c>
      <c r="AP140" s="11">
        <v>0</v>
      </c>
      <c r="AQ140" s="13">
        <v>0</v>
      </c>
      <c r="AR140" s="11">
        <v>0</v>
      </c>
      <c r="AS140" s="11">
        <v>0</v>
      </c>
      <c r="AT140" s="13">
        <v>0</v>
      </c>
      <c r="AU140" s="11">
        <v>0</v>
      </c>
      <c r="AV140" s="13">
        <v>0</v>
      </c>
      <c r="AW140" s="11">
        <v>0</v>
      </c>
      <c r="AX140" s="11">
        <v>0</v>
      </c>
      <c r="AY140" s="13">
        <v>0</v>
      </c>
      <c r="AZ140" s="11">
        <v>0</v>
      </c>
      <c r="BA140" s="13">
        <v>0</v>
      </c>
      <c r="BB140" s="11">
        <v>0</v>
      </c>
      <c r="BC140" s="11">
        <v>0</v>
      </c>
      <c r="BD140" s="13">
        <v>0</v>
      </c>
      <c r="BE140" s="11">
        <v>0</v>
      </c>
      <c r="BF140" s="13">
        <v>0</v>
      </c>
      <c r="BG140" s="11">
        <v>0</v>
      </c>
      <c r="BH140" s="11">
        <v>0</v>
      </c>
      <c r="BI140" s="13">
        <v>0</v>
      </c>
      <c r="BJ140" s="11">
        <v>0</v>
      </c>
      <c r="BK140" s="13">
        <v>0</v>
      </c>
      <c r="BL140" s="11">
        <v>0</v>
      </c>
      <c r="BM140" s="11">
        <v>0</v>
      </c>
      <c r="BN140" s="13">
        <v>0</v>
      </c>
      <c r="BO140" s="11">
        <v>0</v>
      </c>
      <c r="BP140" s="13">
        <v>0</v>
      </c>
      <c r="BQ140" s="11">
        <v>0</v>
      </c>
      <c r="BR140" s="11">
        <v>0</v>
      </c>
      <c r="BS140" s="13">
        <v>0</v>
      </c>
      <c r="BT140" s="11">
        <v>0</v>
      </c>
      <c r="BU140" s="13">
        <v>0</v>
      </c>
      <c r="BV140" s="11">
        <v>0</v>
      </c>
      <c r="BW140" s="11">
        <v>0</v>
      </c>
      <c r="BX140" s="13">
        <v>0</v>
      </c>
      <c r="BY140" s="11">
        <v>0</v>
      </c>
      <c r="BZ140" s="13">
        <v>0</v>
      </c>
      <c r="CA140" s="11">
        <v>0</v>
      </c>
      <c r="CB140" s="11">
        <v>0</v>
      </c>
      <c r="CC140" s="13">
        <v>0</v>
      </c>
      <c r="CD140" s="11">
        <v>0</v>
      </c>
      <c r="CE140" s="13">
        <v>0</v>
      </c>
      <c r="CF140" s="11">
        <v>0</v>
      </c>
      <c r="CG140" s="11">
        <v>0</v>
      </c>
      <c r="CH140" s="13">
        <v>0</v>
      </c>
      <c r="CI140" s="11">
        <v>0</v>
      </c>
      <c r="CJ140" s="13">
        <v>0</v>
      </c>
      <c r="CK140" s="11">
        <f t="shared" si="176"/>
        <v>7720000000</v>
      </c>
      <c r="CL140" s="15">
        <f t="shared" si="177"/>
        <v>1.9595764439300153E-2</v>
      </c>
      <c r="CM140" s="11">
        <f t="shared" si="178"/>
        <v>0</v>
      </c>
      <c r="CN140" s="13">
        <f t="shared" si="179"/>
        <v>0</v>
      </c>
      <c r="CO140" s="11">
        <f t="shared" si="180"/>
        <v>0</v>
      </c>
      <c r="CP140" s="13">
        <f t="shared" si="181"/>
        <v>0</v>
      </c>
    </row>
    <row r="141" spans="2:94" s="5" customFormat="1" ht="27.75" customHeight="1" x14ac:dyDescent="0.25">
      <c r="B141" s="40" t="s">
        <v>222</v>
      </c>
      <c r="C141" s="41" t="s">
        <v>223</v>
      </c>
      <c r="D141" s="11">
        <v>188411887</v>
      </c>
      <c r="E141" s="11">
        <v>0</v>
      </c>
      <c r="F141" s="13">
        <f t="shared" si="182"/>
        <v>0</v>
      </c>
      <c r="G141" s="11">
        <v>0</v>
      </c>
      <c r="H141" s="13">
        <f t="shared" si="171"/>
        <v>0</v>
      </c>
      <c r="I141" s="11">
        <v>3200000</v>
      </c>
      <c r="J141" s="11">
        <v>2100000</v>
      </c>
      <c r="K141" s="13">
        <f t="shared" si="183"/>
        <v>0.65625</v>
      </c>
      <c r="L141" s="11">
        <v>1428000</v>
      </c>
      <c r="M141" s="13">
        <f t="shared" si="172"/>
        <v>0.44624999999999998</v>
      </c>
      <c r="N141" s="11">
        <v>776100000</v>
      </c>
      <c r="O141" s="11">
        <v>625233333</v>
      </c>
      <c r="P141" s="13">
        <f t="shared" si="184"/>
        <v>0.80560924236567455</v>
      </c>
      <c r="Q141" s="11">
        <v>370140000</v>
      </c>
      <c r="R141" s="13">
        <f t="shared" si="173"/>
        <v>0.47692307692307695</v>
      </c>
      <c r="S141" s="11">
        <v>60000000</v>
      </c>
      <c r="T141" s="11">
        <v>51893420</v>
      </c>
      <c r="U141" s="13">
        <f t="shared" si="185"/>
        <v>0.86489033333333332</v>
      </c>
      <c r="V141" s="11">
        <v>0</v>
      </c>
      <c r="W141" s="13">
        <f t="shared" si="174"/>
        <v>0</v>
      </c>
      <c r="X141" s="11">
        <v>337568306</v>
      </c>
      <c r="Y141" s="11">
        <v>278636400</v>
      </c>
      <c r="Z141" s="13">
        <f t="shared" si="186"/>
        <v>0.82542227764712006</v>
      </c>
      <c r="AA141" s="11">
        <v>150905698</v>
      </c>
      <c r="AB141" s="13">
        <f t="shared" si="187"/>
        <v>0.44703751897845528</v>
      </c>
      <c r="AC141" s="11">
        <v>10200000</v>
      </c>
      <c r="AD141" s="11">
        <v>6925000</v>
      </c>
      <c r="AE141" s="13">
        <f t="shared" si="188"/>
        <v>0.67892156862745101</v>
      </c>
      <c r="AF141" s="11">
        <v>3000000</v>
      </c>
      <c r="AG141" s="13">
        <f t="shared" si="189"/>
        <v>0.29411764705882354</v>
      </c>
      <c r="AH141" s="11">
        <v>0</v>
      </c>
      <c r="AI141" s="11">
        <v>0</v>
      </c>
      <c r="AJ141" s="13">
        <v>0</v>
      </c>
      <c r="AK141" s="11">
        <v>0</v>
      </c>
      <c r="AL141" s="13">
        <v>0</v>
      </c>
      <c r="AM141" s="11">
        <v>0</v>
      </c>
      <c r="AN141" s="11">
        <v>0</v>
      </c>
      <c r="AO141" s="13">
        <v>0</v>
      </c>
      <c r="AP141" s="11">
        <v>0</v>
      </c>
      <c r="AQ141" s="13">
        <v>0</v>
      </c>
      <c r="AR141" s="11">
        <v>0</v>
      </c>
      <c r="AS141" s="11">
        <v>0</v>
      </c>
      <c r="AT141" s="13">
        <v>0</v>
      </c>
      <c r="AU141" s="11">
        <v>0</v>
      </c>
      <c r="AV141" s="13">
        <v>0</v>
      </c>
      <c r="AW141" s="11">
        <v>223912045</v>
      </c>
      <c r="AX141" s="11">
        <v>219873188</v>
      </c>
      <c r="AY141" s="13">
        <f t="shared" si="196"/>
        <v>0.98196230577948584</v>
      </c>
      <c r="AZ141" s="11">
        <v>139916864</v>
      </c>
      <c r="BA141" s="13">
        <f t="shared" si="197"/>
        <v>0.62487421790998332</v>
      </c>
      <c r="BB141" s="11">
        <v>136484852</v>
      </c>
      <c r="BC141" s="11">
        <v>113960000</v>
      </c>
      <c r="BD141" s="13">
        <f t="shared" si="198"/>
        <v>0.83496445451690127</v>
      </c>
      <c r="BE141" s="11">
        <v>63960000</v>
      </c>
      <c r="BF141" s="13">
        <f t="shared" si="199"/>
        <v>0.46862343375659005</v>
      </c>
      <c r="BG141" s="11">
        <v>0</v>
      </c>
      <c r="BH141" s="11">
        <v>0</v>
      </c>
      <c r="BI141" s="13">
        <v>0</v>
      </c>
      <c r="BJ141" s="11">
        <v>0</v>
      </c>
      <c r="BK141" s="13">
        <v>0</v>
      </c>
      <c r="BL141" s="11">
        <v>0</v>
      </c>
      <c r="BM141" s="11">
        <v>0</v>
      </c>
      <c r="BN141" s="13">
        <v>0</v>
      </c>
      <c r="BO141" s="11">
        <v>0</v>
      </c>
      <c r="BP141" s="13">
        <v>0</v>
      </c>
      <c r="BQ141" s="11">
        <v>0</v>
      </c>
      <c r="BR141" s="11">
        <v>0</v>
      </c>
      <c r="BS141" s="13">
        <v>0</v>
      </c>
      <c r="BT141" s="11">
        <v>0</v>
      </c>
      <c r="BU141" s="13">
        <v>0</v>
      </c>
      <c r="BV141" s="11">
        <v>0</v>
      </c>
      <c r="BW141" s="11">
        <v>0</v>
      </c>
      <c r="BX141" s="13">
        <v>0</v>
      </c>
      <c r="BY141" s="11">
        <v>0</v>
      </c>
      <c r="BZ141" s="13">
        <v>0</v>
      </c>
      <c r="CA141" s="11">
        <v>0</v>
      </c>
      <c r="CB141" s="11">
        <v>0</v>
      </c>
      <c r="CC141" s="13">
        <v>0</v>
      </c>
      <c r="CD141" s="11">
        <v>0</v>
      </c>
      <c r="CE141" s="13">
        <v>0</v>
      </c>
      <c r="CF141" s="11">
        <v>414122910</v>
      </c>
      <c r="CG141" s="11">
        <v>189299992</v>
      </c>
      <c r="CH141" s="13">
        <f t="shared" si="209"/>
        <v>0.45711064862361755</v>
      </c>
      <c r="CI141" s="11">
        <v>142100832.02000001</v>
      </c>
      <c r="CJ141" s="13">
        <f t="shared" si="210"/>
        <v>0.34313685282468437</v>
      </c>
      <c r="CK141" s="11">
        <f t="shared" si="176"/>
        <v>2150000000</v>
      </c>
      <c r="CL141" s="15">
        <f t="shared" si="177"/>
        <v>5.4573696301159751E-3</v>
      </c>
      <c r="CM141" s="11">
        <f t="shared" si="178"/>
        <v>1487921333</v>
      </c>
      <c r="CN141" s="13">
        <f t="shared" si="179"/>
        <v>0.69205643395348837</v>
      </c>
      <c r="CO141" s="11">
        <f t="shared" si="180"/>
        <v>871451394.01999998</v>
      </c>
      <c r="CP141" s="13">
        <f t="shared" si="181"/>
        <v>0.40532622977674415</v>
      </c>
    </row>
    <row r="142" spans="2:94" s="5" customFormat="1" ht="27.75" customHeight="1" x14ac:dyDescent="0.25">
      <c r="B142" s="40" t="s">
        <v>224</v>
      </c>
      <c r="C142" s="41" t="s">
        <v>225</v>
      </c>
      <c r="D142" s="11">
        <v>6738881696</v>
      </c>
      <c r="E142" s="11">
        <v>1443078057.6500001</v>
      </c>
      <c r="F142" s="44">
        <f t="shared" si="182"/>
        <v>0.21414206729679916</v>
      </c>
      <c r="G142" s="11">
        <v>478353303.19999999</v>
      </c>
      <c r="H142" s="13">
        <f t="shared" si="171"/>
        <v>7.0984077889946678E-2</v>
      </c>
      <c r="I142" s="11">
        <v>61200000</v>
      </c>
      <c r="J142" s="11">
        <v>21346328.920000002</v>
      </c>
      <c r="K142" s="44">
        <f t="shared" si="183"/>
        <v>0.34879622418300654</v>
      </c>
      <c r="L142" s="11">
        <v>1346328.92</v>
      </c>
      <c r="M142" s="13">
        <f t="shared" si="172"/>
        <v>2.1998838562091502E-2</v>
      </c>
      <c r="N142" s="11">
        <v>153797251</v>
      </c>
      <c r="O142" s="11">
        <v>30037669</v>
      </c>
      <c r="P142" s="44">
        <f t="shared" si="184"/>
        <v>0.19530693042101252</v>
      </c>
      <c r="Q142" s="11">
        <v>3494613</v>
      </c>
      <c r="R142" s="13">
        <f t="shared" si="173"/>
        <v>2.272220717391106E-2</v>
      </c>
      <c r="S142" s="11">
        <v>323200001</v>
      </c>
      <c r="T142" s="11">
        <v>42509290</v>
      </c>
      <c r="U142" s="44">
        <f t="shared" si="185"/>
        <v>0.13152626815740634</v>
      </c>
      <c r="V142" s="11">
        <v>20616199</v>
      </c>
      <c r="W142" s="13">
        <f t="shared" si="174"/>
        <v>6.3787744233330002E-2</v>
      </c>
      <c r="X142" s="11">
        <v>138340000</v>
      </c>
      <c r="Y142" s="11">
        <v>29910953.699999999</v>
      </c>
      <c r="Z142" s="44">
        <f t="shared" si="186"/>
        <v>0.21621334176666185</v>
      </c>
      <c r="AA142" s="11">
        <v>1494290.7</v>
      </c>
      <c r="AB142" s="13">
        <f t="shared" si="187"/>
        <v>1.0801580887668064E-2</v>
      </c>
      <c r="AC142" s="11">
        <v>213635617</v>
      </c>
      <c r="AD142" s="11">
        <v>9829114.6099999994</v>
      </c>
      <c r="AE142" s="44">
        <f t="shared" si="188"/>
        <v>4.6008782374523251E-2</v>
      </c>
      <c r="AF142" s="11">
        <v>1380114.61</v>
      </c>
      <c r="AG142" s="13">
        <f t="shared" si="189"/>
        <v>6.4601335179049289E-3</v>
      </c>
      <c r="AH142" s="11">
        <v>56680000</v>
      </c>
      <c r="AI142" s="11">
        <v>30404000</v>
      </c>
      <c r="AJ142" s="44">
        <f t="shared" si="190"/>
        <v>0.53641496118560339</v>
      </c>
      <c r="AK142" s="11">
        <v>420000</v>
      </c>
      <c r="AL142" s="13">
        <f t="shared" si="191"/>
        <v>7.4100211714890618E-3</v>
      </c>
      <c r="AM142" s="11">
        <v>14200000</v>
      </c>
      <c r="AN142" s="11">
        <v>420000</v>
      </c>
      <c r="AO142" s="44">
        <f t="shared" si="192"/>
        <v>2.9577464788732393E-2</v>
      </c>
      <c r="AP142" s="11">
        <v>420000</v>
      </c>
      <c r="AQ142" s="13">
        <f t="shared" si="193"/>
        <v>2.9577464788732393E-2</v>
      </c>
      <c r="AR142" s="11">
        <v>126200000</v>
      </c>
      <c r="AS142" s="11">
        <v>1862993</v>
      </c>
      <c r="AT142" s="44">
        <f t="shared" si="194"/>
        <v>1.4762226624405706E-2</v>
      </c>
      <c r="AU142" s="11">
        <v>1862993</v>
      </c>
      <c r="AV142" s="13">
        <f t="shared" si="195"/>
        <v>1.4762226624405706E-2</v>
      </c>
      <c r="AW142" s="11">
        <v>4200000</v>
      </c>
      <c r="AX142" s="11">
        <v>420000</v>
      </c>
      <c r="AY142" s="44">
        <f t="shared" si="196"/>
        <v>0.1</v>
      </c>
      <c r="AZ142" s="11">
        <v>420000</v>
      </c>
      <c r="BA142" s="13">
        <f t="shared" si="197"/>
        <v>0.1</v>
      </c>
      <c r="BB142" s="11">
        <v>44200000</v>
      </c>
      <c r="BC142" s="11">
        <v>820000</v>
      </c>
      <c r="BD142" s="44">
        <f t="shared" si="198"/>
        <v>1.8552036199095023E-2</v>
      </c>
      <c r="BE142" s="11">
        <v>820000</v>
      </c>
      <c r="BF142" s="13">
        <f t="shared" si="199"/>
        <v>1.8552036199095023E-2</v>
      </c>
      <c r="BG142" s="11">
        <v>29199999</v>
      </c>
      <c r="BH142" s="11">
        <v>835160</v>
      </c>
      <c r="BI142" s="44">
        <f t="shared" si="200"/>
        <v>2.8601370842512699E-2</v>
      </c>
      <c r="BJ142" s="11">
        <v>835160</v>
      </c>
      <c r="BK142" s="13">
        <f t="shared" si="201"/>
        <v>2.8601370842512699E-2</v>
      </c>
      <c r="BL142" s="11">
        <v>44200000</v>
      </c>
      <c r="BM142" s="11">
        <v>839176.56</v>
      </c>
      <c r="BN142" s="44">
        <f t="shared" si="202"/>
        <v>1.8985895022624436E-2</v>
      </c>
      <c r="BO142" s="11">
        <v>839176.56</v>
      </c>
      <c r="BP142" s="13">
        <f t="shared" si="203"/>
        <v>1.8985895022624436E-2</v>
      </c>
      <c r="BQ142" s="11">
        <v>352590000</v>
      </c>
      <c r="BR142" s="11">
        <v>89454243</v>
      </c>
      <c r="BS142" s="44">
        <f t="shared" si="204"/>
        <v>0.253706126095465</v>
      </c>
      <c r="BT142" s="11">
        <v>37962893</v>
      </c>
      <c r="BU142" s="13">
        <f t="shared" si="175"/>
        <v>0.1076686604838481</v>
      </c>
      <c r="BV142" s="11">
        <v>194275436</v>
      </c>
      <c r="BW142" s="11">
        <v>68311920</v>
      </c>
      <c r="BX142" s="44">
        <f t="shared" si="205"/>
        <v>0.35162407253586087</v>
      </c>
      <c r="BY142" s="11">
        <v>14048920</v>
      </c>
      <c r="BZ142" s="13">
        <f t="shared" si="206"/>
        <v>7.2314443293798603E-2</v>
      </c>
      <c r="CA142" s="11">
        <v>66200000</v>
      </c>
      <c r="CB142" s="11">
        <v>600000</v>
      </c>
      <c r="CC142" s="44">
        <f t="shared" si="207"/>
        <v>9.0634441087613302E-3</v>
      </c>
      <c r="CD142" s="11">
        <v>600000</v>
      </c>
      <c r="CE142" s="13">
        <f t="shared" si="208"/>
        <v>9.0634441087613302E-3</v>
      </c>
      <c r="CF142" s="11">
        <v>188200000</v>
      </c>
      <c r="CG142" s="11">
        <v>3327508</v>
      </c>
      <c r="CH142" s="44">
        <f t="shared" si="209"/>
        <v>1.7680701381509033E-2</v>
      </c>
      <c r="CI142" s="11">
        <v>3318089.7</v>
      </c>
      <c r="CJ142" s="13">
        <f t="shared" si="210"/>
        <v>1.7630657279489904E-2</v>
      </c>
      <c r="CK142" s="11">
        <f t="shared" si="176"/>
        <v>8749200000</v>
      </c>
      <c r="CL142" s="15">
        <f t="shared" si="177"/>
        <v>2.2208194589679393E-2</v>
      </c>
      <c r="CM142" s="11">
        <f t="shared" si="178"/>
        <v>1774006414.4400001</v>
      </c>
      <c r="CN142" s="13">
        <f t="shared" si="179"/>
        <v>0.20276212847346042</v>
      </c>
      <c r="CO142" s="11">
        <f t="shared" si="180"/>
        <v>568232081.69000006</v>
      </c>
      <c r="CP142" s="13">
        <f t="shared" si="181"/>
        <v>6.4946747324326801E-2</v>
      </c>
    </row>
    <row r="143" spans="2:94" s="5" customFormat="1" ht="27.75" customHeight="1" x14ac:dyDescent="0.25">
      <c r="B143" s="40" t="s">
        <v>226</v>
      </c>
      <c r="C143" s="41" t="s">
        <v>227</v>
      </c>
      <c r="D143" s="11">
        <v>27356384864</v>
      </c>
      <c r="E143" s="11">
        <v>0</v>
      </c>
      <c r="F143" s="13">
        <f t="shared" si="182"/>
        <v>0</v>
      </c>
      <c r="G143" s="11">
        <v>0</v>
      </c>
      <c r="H143" s="13">
        <f t="shared" si="171"/>
        <v>0</v>
      </c>
      <c r="I143" s="11">
        <v>0</v>
      </c>
      <c r="J143" s="11">
        <v>0</v>
      </c>
      <c r="K143" s="13">
        <v>0</v>
      </c>
      <c r="L143" s="11">
        <v>0</v>
      </c>
      <c r="M143" s="13">
        <v>0</v>
      </c>
      <c r="N143" s="11">
        <v>0</v>
      </c>
      <c r="O143" s="11">
        <v>0</v>
      </c>
      <c r="P143" s="13">
        <v>0</v>
      </c>
      <c r="Q143" s="11">
        <v>0</v>
      </c>
      <c r="R143" s="13">
        <v>0</v>
      </c>
      <c r="S143" s="11">
        <v>0</v>
      </c>
      <c r="T143" s="11">
        <v>0</v>
      </c>
      <c r="U143" s="13">
        <v>0</v>
      </c>
      <c r="V143" s="11">
        <v>0</v>
      </c>
      <c r="W143" s="13">
        <v>0</v>
      </c>
      <c r="X143" s="11">
        <v>0</v>
      </c>
      <c r="Y143" s="11">
        <v>0</v>
      </c>
      <c r="Z143" s="13">
        <v>0</v>
      </c>
      <c r="AA143" s="11">
        <v>0</v>
      </c>
      <c r="AB143" s="13">
        <v>0</v>
      </c>
      <c r="AC143" s="11">
        <v>0</v>
      </c>
      <c r="AD143" s="11">
        <v>0</v>
      </c>
      <c r="AE143" s="13">
        <v>0</v>
      </c>
      <c r="AF143" s="11">
        <v>0</v>
      </c>
      <c r="AG143" s="13">
        <v>0</v>
      </c>
      <c r="AH143" s="11">
        <v>0</v>
      </c>
      <c r="AI143" s="11">
        <v>0</v>
      </c>
      <c r="AJ143" s="13">
        <v>0</v>
      </c>
      <c r="AK143" s="11">
        <v>0</v>
      </c>
      <c r="AL143" s="13">
        <v>0</v>
      </c>
      <c r="AM143" s="11">
        <v>0</v>
      </c>
      <c r="AN143" s="11">
        <v>0</v>
      </c>
      <c r="AO143" s="13">
        <v>0</v>
      </c>
      <c r="AP143" s="11">
        <v>0</v>
      </c>
      <c r="AQ143" s="13">
        <v>0</v>
      </c>
      <c r="AR143" s="11">
        <v>0</v>
      </c>
      <c r="AS143" s="11">
        <v>0</v>
      </c>
      <c r="AT143" s="13">
        <v>0</v>
      </c>
      <c r="AU143" s="11">
        <v>0</v>
      </c>
      <c r="AV143" s="13">
        <v>0</v>
      </c>
      <c r="AW143" s="11">
        <v>0</v>
      </c>
      <c r="AX143" s="11">
        <v>0</v>
      </c>
      <c r="AY143" s="13">
        <v>0</v>
      </c>
      <c r="AZ143" s="11">
        <v>0</v>
      </c>
      <c r="BA143" s="13">
        <v>0</v>
      </c>
      <c r="BB143" s="11">
        <v>0</v>
      </c>
      <c r="BC143" s="11">
        <v>0</v>
      </c>
      <c r="BD143" s="13">
        <v>0</v>
      </c>
      <c r="BE143" s="11">
        <v>0</v>
      </c>
      <c r="BF143" s="13">
        <v>0</v>
      </c>
      <c r="BG143" s="11">
        <v>0</v>
      </c>
      <c r="BH143" s="11">
        <v>0</v>
      </c>
      <c r="BI143" s="13">
        <v>0</v>
      </c>
      <c r="BJ143" s="11">
        <v>0</v>
      </c>
      <c r="BK143" s="13">
        <v>0</v>
      </c>
      <c r="BL143" s="11">
        <v>0</v>
      </c>
      <c r="BM143" s="11">
        <v>0</v>
      </c>
      <c r="BN143" s="13">
        <v>0</v>
      </c>
      <c r="BO143" s="11">
        <v>0</v>
      </c>
      <c r="BP143" s="13">
        <v>0</v>
      </c>
      <c r="BQ143" s="11">
        <v>0</v>
      </c>
      <c r="BR143" s="11">
        <v>0</v>
      </c>
      <c r="BS143" s="13">
        <v>0</v>
      </c>
      <c r="BT143" s="11">
        <v>0</v>
      </c>
      <c r="BU143" s="13">
        <v>0</v>
      </c>
      <c r="BV143" s="11">
        <v>0</v>
      </c>
      <c r="BW143" s="11">
        <v>0</v>
      </c>
      <c r="BX143" s="13">
        <v>0</v>
      </c>
      <c r="BY143" s="11">
        <v>0</v>
      </c>
      <c r="BZ143" s="13">
        <v>0</v>
      </c>
      <c r="CA143" s="11">
        <v>0</v>
      </c>
      <c r="CB143" s="11">
        <v>0</v>
      </c>
      <c r="CC143" s="13">
        <v>0</v>
      </c>
      <c r="CD143" s="11">
        <v>0</v>
      </c>
      <c r="CE143" s="13">
        <v>0</v>
      </c>
      <c r="CF143" s="11">
        <v>0</v>
      </c>
      <c r="CG143" s="11">
        <v>0</v>
      </c>
      <c r="CH143" s="13">
        <v>0</v>
      </c>
      <c r="CI143" s="11">
        <v>0</v>
      </c>
      <c r="CJ143" s="13">
        <v>0</v>
      </c>
      <c r="CK143" s="11">
        <f t="shared" si="176"/>
        <v>27356384864</v>
      </c>
      <c r="CL143" s="15">
        <f t="shared" si="177"/>
        <v>6.9439025091422302E-2</v>
      </c>
      <c r="CM143" s="11">
        <f t="shared" si="178"/>
        <v>0</v>
      </c>
      <c r="CN143" s="13">
        <f t="shared" si="179"/>
        <v>0</v>
      </c>
      <c r="CO143" s="11">
        <f t="shared" si="180"/>
        <v>0</v>
      </c>
      <c r="CP143" s="13">
        <f t="shared" si="181"/>
        <v>0</v>
      </c>
    </row>
    <row r="144" spans="2:94" s="5" customFormat="1" ht="42.75" customHeight="1" x14ac:dyDescent="0.25">
      <c r="B144" s="40" t="s">
        <v>228</v>
      </c>
      <c r="C144" s="41" t="s">
        <v>229</v>
      </c>
      <c r="D144" s="11">
        <v>23895996523</v>
      </c>
      <c r="E144" s="11">
        <v>6066452975.7799997</v>
      </c>
      <c r="F144" s="44">
        <f t="shared" si="182"/>
        <v>0.2538690098126275</v>
      </c>
      <c r="G144" s="11">
        <v>3846143752.77</v>
      </c>
      <c r="H144" s="13">
        <f t="shared" si="171"/>
        <v>0.16095347808860241</v>
      </c>
      <c r="I144" s="11">
        <v>12480000</v>
      </c>
      <c r="J144" s="11">
        <v>0</v>
      </c>
      <c r="K144" s="13">
        <f t="shared" si="183"/>
        <v>0</v>
      </c>
      <c r="L144" s="11">
        <v>0</v>
      </c>
      <c r="M144" s="13">
        <f t="shared" si="172"/>
        <v>0</v>
      </c>
      <c r="N144" s="11">
        <v>0</v>
      </c>
      <c r="O144" s="11">
        <v>0</v>
      </c>
      <c r="P144" s="13">
        <v>0</v>
      </c>
      <c r="Q144" s="11">
        <v>0</v>
      </c>
      <c r="R144" s="13">
        <v>0</v>
      </c>
      <c r="S144" s="11">
        <v>0</v>
      </c>
      <c r="T144" s="11">
        <v>0</v>
      </c>
      <c r="U144" s="13">
        <v>0</v>
      </c>
      <c r="V144" s="11">
        <v>0</v>
      </c>
      <c r="W144" s="13">
        <v>0</v>
      </c>
      <c r="X144" s="11">
        <v>0</v>
      </c>
      <c r="Y144" s="11">
        <v>0</v>
      </c>
      <c r="Z144" s="13">
        <v>0</v>
      </c>
      <c r="AA144" s="11">
        <v>0</v>
      </c>
      <c r="AB144" s="13">
        <v>0</v>
      </c>
      <c r="AC144" s="11">
        <v>0</v>
      </c>
      <c r="AD144" s="11">
        <v>0</v>
      </c>
      <c r="AE144" s="13">
        <v>0</v>
      </c>
      <c r="AF144" s="11">
        <v>0</v>
      </c>
      <c r="AG144" s="13">
        <v>0</v>
      </c>
      <c r="AH144" s="11">
        <v>0</v>
      </c>
      <c r="AI144" s="11">
        <v>0</v>
      </c>
      <c r="AJ144" s="13">
        <v>0</v>
      </c>
      <c r="AK144" s="11">
        <v>0</v>
      </c>
      <c r="AL144" s="13">
        <v>0</v>
      </c>
      <c r="AM144" s="11">
        <v>0</v>
      </c>
      <c r="AN144" s="11">
        <v>0</v>
      </c>
      <c r="AO144" s="13">
        <v>0</v>
      </c>
      <c r="AP144" s="11">
        <v>0</v>
      </c>
      <c r="AQ144" s="13">
        <v>0</v>
      </c>
      <c r="AR144" s="11">
        <v>0</v>
      </c>
      <c r="AS144" s="11">
        <v>0</v>
      </c>
      <c r="AT144" s="13">
        <v>0</v>
      </c>
      <c r="AU144" s="11">
        <v>0</v>
      </c>
      <c r="AV144" s="13">
        <v>0</v>
      </c>
      <c r="AW144" s="11">
        <v>0</v>
      </c>
      <c r="AX144" s="11">
        <v>0</v>
      </c>
      <c r="AY144" s="13">
        <v>0</v>
      </c>
      <c r="AZ144" s="11">
        <v>0</v>
      </c>
      <c r="BA144" s="13">
        <v>0</v>
      </c>
      <c r="BB144" s="11">
        <v>0</v>
      </c>
      <c r="BC144" s="11">
        <v>0</v>
      </c>
      <c r="BD144" s="13">
        <v>0</v>
      </c>
      <c r="BE144" s="11">
        <v>0</v>
      </c>
      <c r="BF144" s="13">
        <v>0</v>
      </c>
      <c r="BG144" s="11">
        <v>0</v>
      </c>
      <c r="BH144" s="11">
        <v>0</v>
      </c>
      <c r="BI144" s="13">
        <v>0</v>
      </c>
      <c r="BJ144" s="11">
        <v>0</v>
      </c>
      <c r="BK144" s="13">
        <v>0</v>
      </c>
      <c r="BL144" s="11">
        <v>0</v>
      </c>
      <c r="BM144" s="11">
        <v>0</v>
      </c>
      <c r="BN144" s="13">
        <v>0</v>
      </c>
      <c r="BO144" s="11">
        <v>0</v>
      </c>
      <c r="BP144" s="13">
        <v>0</v>
      </c>
      <c r="BQ144" s="11">
        <v>0</v>
      </c>
      <c r="BR144" s="11">
        <v>0</v>
      </c>
      <c r="BS144" s="13">
        <v>0</v>
      </c>
      <c r="BT144" s="11">
        <v>0</v>
      </c>
      <c r="BU144" s="13">
        <v>0</v>
      </c>
      <c r="BV144" s="11">
        <v>0</v>
      </c>
      <c r="BW144" s="11">
        <v>0</v>
      </c>
      <c r="BX144" s="13">
        <v>0</v>
      </c>
      <c r="BY144" s="11">
        <v>0</v>
      </c>
      <c r="BZ144" s="13">
        <v>0</v>
      </c>
      <c r="CA144" s="11">
        <v>0</v>
      </c>
      <c r="CB144" s="11">
        <v>0</v>
      </c>
      <c r="CC144" s="13">
        <v>0</v>
      </c>
      <c r="CD144" s="11">
        <v>0</v>
      </c>
      <c r="CE144" s="13">
        <v>0</v>
      </c>
      <c r="CF144" s="11">
        <v>0</v>
      </c>
      <c r="CG144" s="11">
        <v>0</v>
      </c>
      <c r="CH144" s="13">
        <v>0</v>
      </c>
      <c r="CI144" s="11">
        <v>0</v>
      </c>
      <c r="CJ144" s="13">
        <v>0</v>
      </c>
      <c r="CK144" s="11">
        <f t="shared" si="176"/>
        <v>23908476523</v>
      </c>
      <c r="CL144" s="15">
        <f t="shared" si="177"/>
        <v>6.0687159850679531E-2</v>
      </c>
      <c r="CM144" s="11">
        <f t="shared" si="178"/>
        <v>6066452975.7799997</v>
      </c>
      <c r="CN144" s="13">
        <f t="shared" si="179"/>
        <v>0.25373649257593056</v>
      </c>
      <c r="CO144" s="11">
        <f t="shared" si="180"/>
        <v>3846143752.77</v>
      </c>
      <c r="CP144" s="13">
        <f t="shared" si="181"/>
        <v>0.16086946188603871</v>
      </c>
    </row>
    <row r="145" spans="1:94" s="5" customFormat="1" ht="43.5" customHeight="1" x14ac:dyDescent="0.25">
      <c r="B145" s="40" t="s">
        <v>230</v>
      </c>
      <c r="C145" s="41" t="s">
        <v>231</v>
      </c>
      <c r="D145" s="11">
        <v>6358706825</v>
      </c>
      <c r="E145" s="11">
        <v>5716393589</v>
      </c>
      <c r="F145" s="44">
        <f t="shared" si="182"/>
        <v>0.8989868138794086</v>
      </c>
      <c r="G145" s="11">
        <v>1213714881</v>
      </c>
      <c r="H145" s="13">
        <f t="shared" si="171"/>
        <v>0.19087448350789471</v>
      </c>
      <c r="I145" s="11">
        <v>31725000</v>
      </c>
      <c r="J145" s="11">
        <v>31064179</v>
      </c>
      <c r="K145" s="44">
        <f t="shared" si="183"/>
        <v>0.97917033884948779</v>
      </c>
      <c r="L145" s="11">
        <v>26904179</v>
      </c>
      <c r="M145" s="13">
        <f t="shared" si="172"/>
        <v>0.84804346729708435</v>
      </c>
      <c r="N145" s="11">
        <v>48951000</v>
      </c>
      <c r="O145" s="11">
        <v>45259618</v>
      </c>
      <c r="P145" s="44">
        <f t="shared" si="184"/>
        <v>0.92459026373312092</v>
      </c>
      <c r="Q145" s="11">
        <v>28342285</v>
      </c>
      <c r="R145" s="13">
        <f t="shared" si="173"/>
        <v>0.57899297256440119</v>
      </c>
      <c r="S145" s="11">
        <v>48951000</v>
      </c>
      <c r="T145" s="11">
        <v>40166310</v>
      </c>
      <c r="U145" s="44">
        <f t="shared" si="185"/>
        <v>0.82054115339829625</v>
      </c>
      <c r="V145" s="11">
        <v>23942310</v>
      </c>
      <c r="W145" s="13">
        <f t="shared" si="174"/>
        <v>0.48910767910767911</v>
      </c>
      <c r="X145" s="11">
        <v>48951000</v>
      </c>
      <c r="Y145" s="11">
        <v>46628763</v>
      </c>
      <c r="Z145" s="44">
        <f t="shared" si="186"/>
        <v>0.95255996813139665</v>
      </c>
      <c r="AA145" s="11">
        <v>29971763</v>
      </c>
      <c r="AB145" s="13">
        <f t="shared" si="187"/>
        <v>0.61228091356662784</v>
      </c>
      <c r="AC145" s="11">
        <v>48951000</v>
      </c>
      <c r="AD145" s="11">
        <v>39052232</v>
      </c>
      <c r="AE145" s="13">
        <f t="shared" si="188"/>
        <v>0.79778210863925147</v>
      </c>
      <c r="AF145" s="11">
        <v>24896512</v>
      </c>
      <c r="AG145" s="13">
        <f t="shared" si="189"/>
        <v>0.50860068231496802</v>
      </c>
      <c r="AH145" s="11">
        <v>0</v>
      </c>
      <c r="AI145" s="11">
        <v>0</v>
      </c>
      <c r="AJ145" s="13">
        <v>0</v>
      </c>
      <c r="AK145" s="11">
        <v>0</v>
      </c>
      <c r="AL145" s="13">
        <v>0</v>
      </c>
      <c r="AM145" s="11">
        <v>48951000</v>
      </c>
      <c r="AN145" s="11">
        <v>45678442</v>
      </c>
      <c r="AO145" s="44">
        <f t="shared" si="192"/>
        <v>0.93314624828910542</v>
      </c>
      <c r="AP145" s="11">
        <v>28761109</v>
      </c>
      <c r="AQ145" s="13">
        <f t="shared" si="193"/>
        <v>0.58754895712038568</v>
      </c>
      <c r="AR145" s="11">
        <v>48951000</v>
      </c>
      <c r="AS145" s="11">
        <v>45755372</v>
      </c>
      <c r="AT145" s="13">
        <f t="shared" si="194"/>
        <v>0.93471781986067703</v>
      </c>
      <c r="AU145" s="11">
        <v>29115372</v>
      </c>
      <c r="AV145" s="13">
        <f t="shared" si="195"/>
        <v>0.59478605135747997</v>
      </c>
      <c r="AW145" s="11">
        <v>48951000</v>
      </c>
      <c r="AX145" s="11">
        <v>46406310</v>
      </c>
      <c r="AY145" s="44">
        <f>AX145/AW145</f>
        <v>0.94801556658699515</v>
      </c>
      <c r="AZ145" s="11">
        <v>29766310</v>
      </c>
      <c r="BA145" s="13">
        <f t="shared" si="197"/>
        <v>0.60808379808379809</v>
      </c>
      <c r="BB145" s="11">
        <v>48951000</v>
      </c>
      <c r="BC145" s="11">
        <v>46233109</v>
      </c>
      <c r="BD145" s="44">
        <f t="shared" si="198"/>
        <v>0.94447731404874258</v>
      </c>
      <c r="BE145" s="11">
        <v>29593109</v>
      </c>
      <c r="BF145" s="13">
        <f t="shared" si="199"/>
        <v>0.60454554554554552</v>
      </c>
      <c r="BG145" s="11">
        <v>0</v>
      </c>
      <c r="BH145" s="11">
        <v>0</v>
      </c>
      <c r="BI145" s="13">
        <v>0</v>
      </c>
      <c r="BJ145" s="11">
        <v>0</v>
      </c>
      <c r="BK145" s="13">
        <v>0</v>
      </c>
      <c r="BL145" s="11">
        <v>48951000</v>
      </c>
      <c r="BM145" s="11">
        <v>46514578</v>
      </c>
      <c r="BN145" s="44">
        <f t="shared" si="202"/>
        <v>0.9502273293701865</v>
      </c>
      <c r="BO145" s="11">
        <v>25714578</v>
      </c>
      <c r="BP145" s="13">
        <f t="shared" si="203"/>
        <v>0.52531261874119017</v>
      </c>
      <c r="BQ145" s="11">
        <v>48951000</v>
      </c>
      <c r="BR145" s="11">
        <v>45851643</v>
      </c>
      <c r="BS145" s="44">
        <f t="shared" si="204"/>
        <v>0.93668450082735799</v>
      </c>
      <c r="BT145" s="11">
        <v>29211643</v>
      </c>
      <c r="BU145" s="13">
        <f t="shared" si="175"/>
        <v>0.59675273232416093</v>
      </c>
      <c r="BV145" s="11">
        <v>48951000</v>
      </c>
      <c r="BW145" s="11">
        <v>32129944.699999999</v>
      </c>
      <c r="BX145" s="44">
        <f t="shared" si="205"/>
        <v>0.65636952666952664</v>
      </c>
      <c r="BY145" s="11">
        <v>15489944.66</v>
      </c>
      <c r="BZ145" s="13">
        <f t="shared" si="206"/>
        <v>0.31643775734918594</v>
      </c>
      <c r="CA145" s="11">
        <v>48951000</v>
      </c>
      <c r="CB145" s="11">
        <v>42285620</v>
      </c>
      <c r="CC145" s="44">
        <f t="shared" si="207"/>
        <v>0.86383567240710102</v>
      </c>
      <c r="CD145" s="11">
        <v>25566998</v>
      </c>
      <c r="CE145" s="13">
        <f t="shared" si="208"/>
        <v>0.52229776715491005</v>
      </c>
      <c r="CF145" s="11">
        <v>48951000</v>
      </c>
      <c r="CG145" s="11">
        <v>31574924</v>
      </c>
      <c r="CH145" s="44">
        <f t="shared" si="209"/>
        <v>0.64503123531694961</v>
      </c>
      <c r="CI145" s="11">
        <v>14144000</v>
      </c>
      <c r="CJ145" s="13">
        <f t="shared" si="210"/>
        <v>0.28894200322771751</v>
      </c>
      <c r="CK145" s="11">
        <f t="shared" si="176"/>
        <v>7026794825</v>
      </c>
      <c r="CL145" s="15">
        <f t="shared" si="177"/>
        <v>1.7836193802330744E-2</v>
      </c>
      <c r="CM145" s="11">
        <f t="shared" si="178"/>
        <v>6300994633.6999998</v>
      </c>
      <c r="CN145" s="13">
        <f t="shared" si="179"/>
        <v>0.89670963655894131</v>
      </c>
      <c r="CO145" s="11">
        <f t="shared" si="180"/>
        <v>1575134993.6600001</v>
      </c>
      <c r="CP145" s="13">
        <f t="shared" si="181"/>
        <v>0.22416123323481274</v>
      </c>
    </row>
    <row r="146" spans="1:94" s="5" customFormat="1" ht="25.5" x14ac:dyDescent="0.25">
      <c r="B146" s="40" t="s">
        <v>232</v>
      </c>
      <c r="C146" s="41" t="s">
        <v>233</v>
      </c>
      <c r="D146" s="11">
        <v>19430235000</v>
      </c>
      <c r="E146" s="11">
        <v>2311641527.27</v>
      </c>
      <c r="F146" s="44">
        <f t="shared" si="182"/>
        <v>0.11897136227482581</v>
      </c>
      <c r="G146" s="11">
        <v>859198111.54999995</v>
      </c>
      <c r="H146" s="13">
        <f t="shared" si="171"/>
        <v>4.421964590495174E-2</v>
      </c>
      <c r="I146" s="11">
        <v>0</v>
      </c>
      <c r="J146" s="11">
        <v>0</v>
      </c>
      <c r="K146" s="13">
        <v>0</v>
      </c>
      <c r="L146" s="11">
        <v>0</v>
      </c>
      <c r="M146" s="13">
        <v>0</v>
      </c>
      <c r="N146" s="11">
        <v>0</v>
      </c>
      <c r="O146" s="11">
        <v>0</v>
      </c>
      <c r="P146" s="13">
        <v>0</v>
      </c>
      <c r="Q146" s="11">
        <v>0</v>
      </c>
      <c r="R146" s="13">
        <v>0</v>
      </c>
      <c r="S146" s="11">
        <v>0</v>
      </c>
      <c r="T146" s="11">
        <v>0</v>
      </c>
      <c r="U146" s="13">
        <v>0</v>
      </c>
      <c r="V146" s="11">
        <v>0</v>
      </c>
      <c r="W146" s="13">
        <v>0</v>
      </c>
      <c r="X146" s="11">
        <v>0</v>
      </c>
      <c r="Y146" s="11">
        <v>0</v>
      </c>
      <c r="Z146" s="13">
        <v>0</v>
      </c>
      <c r="AA146" s="11">
        <v>0</v>
      </c>
      <c r="AB146" s="13">
        <v>0</v>
      </c>
      <c r="AC146" s="11">
        <v>0</v>
      </c>
      <c r="AD146" s="11">
        <v>0</v>
      </c>
      <c r="AE146" s="13">
        <v>0</v>
      </c>
      <c r="AF146" s="11">
        <v>0</v>
      </c>
      <c r="AG146" s="13">
        <v>0</v>
      </c>
      <c r="AH146" s="11">
        <v>0</v>
      </c>
      <c r="AI146" s="11">
        <v>0</v>
      </c>
      <c r="AJ146" s="13">
        <v>0</v>
      </c>
      <c r="AK146" s="11">
        <v>0</v>
      </c>
      <c r="AL146" s="13">
        <v>0</v>
      </c>
      <c r="AM146" s="11">
        <v>0</v>
      </c>
      <c r="AN146" s="11">
        <v>0</v>
      </c>
      <c r="AO146" s="13">
        <v>0</v>
      </c>
      <c r="AP146" s="11">
        <v>0</v>
      </c>
      <c r="AQ146" s="13">
        <v>0</v>
      </c>
      <c r="AR146" s="11">
        <v>0</v>
      </c>
      <c r="AS146" s="11">
        <v>0</v>
      </c>
      <c r="AT146" s="13">
        <v>0</v>
      </c>
      <c r="AU146" s="11">
        <v>0</v>
      </c>
      <c r="AV146" s="13">
        <v>0</v>
      </c>
      <c r="AW146" s="11">
        <v>0</v>
      </c>
      <c r="AX146" s="11">
        <v>0</v>
      </c>
      <c r="AY146" s="13">
        <v>0</v>
      </c>
      <c r="AZ146" s="11">
        <v>0</v>
      </c>
      <c r="BA146" s="13">
        <v>0</v>
      </c>
      <c r="BB146" s="11">
        <v>0</v>
      </c>
      <c r="BC146" s="11">
        <v>0</v>
      </c>
      <c r="BD146" s="13">
        <v>0</v>
      </c>
      <c r="BE146" s="11">
        <v>0</v>
      </c>
      <c r="BF146" s="13">
        <v>0</v>
      </c>
      <c r="BG146" s="11">
        <v>0</v>
      </c>
      <c r="BH146" s="11">
        <v>0</v>
      </c>
      <c r="BI146" s="13">
        <v>0</v>
      </c>
      <c r="BJ146" s="11">
        <v>0</v>
      </c>
      <c r="BK146" s="13">
        <v>0</v>
      </c>
      <c r="BL146" s="11">
        <v>0</v>
      </c>
      <c r="BM146" s="11">
        <v>0</v>
      </c>
      <c r="BN146" s="13">
        <v>0</v>
      </c>
      <c r="BO146" s="11">
        <v>0</v>
      </c>
      <c r="BP146" s="13">
        <v>0</v>
      </c>
      <c r="BQ146" s="11">
        <v>0</v>
      </c>
      <c r="BR146" s="11">
        <v>0</v>
      </c>
      <c r="BS146" s="13">
        <v>0</v>
      </c>
      <c r="BT146" s="11">
        <v>0</v>
      </c>
      <c r="BU146" s="13">
        <v>0</v>
      </c>
      <c r="BV146" s="11">
        <v>0</v>
      </c>
      <c r="BW146" s="11">
        <v>0</v>
      </c>
      <c r="BX146" s="13">
        <v>0</v>
      </c>
      <c r="BY146" s="11">
        <v>0</v>
      </c>
      <c r="BZ146" s="13">
        <v>0</v>
      </c>
      <c r="CA146" s="11">
        <v>0</v>
      </c>
      <c r="CB146" s="11">
        <v>0</v>
      </c>
      <c r="CC146" s="13">
        <v>0</v>
      </c>
      <c r="CD146" s="11">
        <v>0</v>
      </c>
      <c r="CE146" s="13">
        <v>0</v>
      </c>
      <c r="CF146" s="11">
        <v>0</v>
      </c>
      <c r="CG146" s="11">
        <v>0</v>
      </c>
      <c r="CH146" s="13">
        <v>0</v>
      </c>
      <c r="CI146" s="11">
        <v>0</v>
      </c>
      <c r="CJ146" s="13">
        <v>0</v>
      </c>
      <c r="CK146" s="11">
        <f t="shared" si="176"/>
        <v>19430235000</v>
      </c>
      <c r="CL146" s="15">
        <f t="shared" si="177"/>
        <v>4.9319988090705341E-2</v>
      </c>
      <c r="CM146" s="11">
        <f t="shared" si="178"/>
        <v>2311641527.27</v>
      </c>
      <c r="CN146" s="13">
        <f t="shared" si="179"/>
        <v>0.11897136227482581</v>
      </c>
      <c r="CO146" s="11">
        <f t="shared" si="180"/>
        <v>859198111.54999995</v>
      </c>
      <c r="CP146" s="13">
        <f t="shared" si="181"/>
        <v>4.421964590495174E-2</v>
      </c>
    </row>
    <row r="147" spans="1:94" s="5" customFormat="1" ht="33" customHeight="1" x14ac:dyDescent="0.25">
      <c r="B147" s="40" t="s">
        <v>234</v>
      </c>
      <c r="C147" s="41" t="s">
        <v>235</v>
      </c>
      <c r="D147" s="11">
        <v>3100000000</v>
      </c>
      <c r="E147" s="11">
        <v>1832214806</v>
      </c>
      <c r="F147" s="44">
        <f t="shared" si="182"/>
        <v>0.59103703419354836</v>
      </c>
      <c r="G147" s="11">
        <v>199439335</v>
      </c>
      <c r="H147" s="13">
        <f t="shared" si="171"/>
        <v>6.4335269354838714E-2</v>
      </c>
      <c r="I147" s="11">
        <v>0</v>
      </c>
      <c r="J147" s="11">
        <v>0</v>
      </c>
      <c r="K147" s="13">
        <v>0</v>
      </c>
      <c r="L147" s="11">
        <v>0</v>
      </c>
      <c r="M147" s="13">
        <v>0</v>
      </c>
      <c r="N147" s="11">
        <v>0</v>
      </c>
      <c r="O147" s="11">
        <v>0</v>
      </c>
      <c r="P147" s="13">
        <v>0</v>
      </c>
      <c r="Q147" s="11">
        <v>0</v>
      </c>
      <c r="R147" s="13">
        <v>0</v>
      </c>
      <c r="S147" s="11">
        <v>0</v>
      </c>
      <c r="T147" s="11">
        <v>0</v>
      </c>
      <c r="U147" s="13">
        <v>0</v>
      </c>
      <c r="V147" s="11">
        <v>0</v>
      </c>
      <c r="W147" s="13">
        <v>0</v>
      </c>
      <c r="X147" s="11">
        <v>0</v>
      </c>
      <c r="Y147" s="11">
        <v>0</v>
      </c>
      <c r="Z147" s="13">
        <v>0</v>
      </c>
      <c r="AA147" s="11">
        <v>0</v>
      </c>
      <c r="AB147" s="13">
        <v>0</v>
      </c>
      <c r="AC147" s="11">
        <v>0</v>
      </c>
      <c r="AD147" s="11">
        <v>0</v>
      </c>
      <c r="AE147" s="13">
        <v>0</v>
      </c>
      <c r="AF147" s="11">
        <v>0</v>
      </c>
      <c r="AG147" s="13">
        <v>0</v>
      </c>
      <c r="AH147" s="11">
        <v>0</v>
      </c>
      <c r="AI147" s="11">
        <v>0</v>
      </c>
      <c r="AJ147" s="13">
        <v>0</v>
      </c>
      <c r="AK147" s="11">
        <v>0</v>
      </c>
      <c r="AL147" s="13">
        <v>0</v>
      </c>
      <c r="AM147" s="11">
        <v>0</v>
      </c>
      <c r="AN147" s="11">
        <v>0</v>
      </c>
      <c r="AO147" s="13">
        <v>0</v>
      </c>
      <c r="AP147" s="11">
        <v>0</v>
      </c>
      <c r="AQ147" s="13">
        <v>0</v>
      </c>
      <c r="AR147" s="11">
        <v>0</v>
      </c>
      <c r="AS147" s="11">
        <v>0</v>
      </c>
      <c r="AT147" s="13">
        <v>0</v>
      </c>
      <c r="AU147" s="11">
        <v>0</v>
      </c>
      <c r="AV147" s="13">
        <v>0</v>
      </c>
      <c r="AW147" s="11">
        <v>0</v>
      </c>
      <c r="AX147" s="11">
        <v>0</v>
      </c>
      <c r="AY147" s="13">
        <v>0</v>
      </c>
      <c r="AZ147" s="11">
        <v>0</v>
      </c>
      <c r="BA147" s="13">
        <v>0</v>
      </c>
      <c r="BB147" s="11">
        <v>0</v>
      </c>
      <c r="BC147" s="11">
        <v>0</v>
      </c>
      <c r="BD147" s="13">
        <v>0</v>
      </c>
      <c r="BE147" s="11">
        <v>0</v>
      </c>
      <c r="BF147" s="13">
        <v>0</v>
      </c>
      <c r="BG147" s="11">
        <v>0</v>
      </c>
      <c r="BH147" s="11">
        <v>0</v>
      </c>
      <c r="BI147" s="13">
        <v>0</v>
      </c>
      <c r="BJ147" s="11">
        <v>0</v>
      </c>
      <c r="BK147" s="13">
        <v>0</v>
      </c>
      <c r="BL147" s="11">
        <v>0</v>
      </c>
      <c r="BM147" s="11">
        <v>0</v>
      </c>
      <c r="BN147" s="13">
        <v>0</v>
      </c>
      <c r="BO147" s="11">
        <v>0</v>
      </c>
      <c r="BP147" s="13">
        <v>0</v>
      </c>
      <c r="BQ147" s="11">
        <v>0</v>
      </c>
      <c r="BR147" s="11">
        <v>0</v>
      </c>
      <c r="BS147" s="13">
        <v>0</v>
      </c>
      <c r="BT147" s="11">
        <v>0</v>
      </c>
      <c r="BU147" s="13">
        <v>0</v>
      </c>
      <c r="BV147" s="11">
        <v>0</v>
      </c>
      <c r="BW147" s="11">
        <v>0</v>
      </c>
      <c r="BX147" s="13">
        <v>0</v>
      </c>
      <c r="BY147" s="11">
        <v>0</v>
      </c>
      <c r="BZ147" s="13">
        <v>0</v>
      </c>
      <c r="CA147" s="11">
        <v>0</v>
      </c>
      <c r="CB147" s="11">
        <v>0</v>
      </c>
      <c r="CC147" s="13">
        <v>0</v>
      </c>
      <c r="CD147" s="11">
        <v>0</v>
      </c>
      <c r="CE147" s="13">
        <v>0</v>
      </c>
      <c r="CF147" s="11">
        <v>0</v>
      </c>
      <c r="CG147" s="11">
        <v>0</v>
      </c>
      <c r="CH147" s="13">
        <v>0</v>
      </c>
      <c r="CI147" s="11">
        <v>0</v>
      </c>
      <c r="CJ147" s="13">
        <v>0</v>
      </c>
      <c r="CK147" s="11">
        <f t="shared" si="176"/>
        <v>3100000000</v>
      </c>
      <c r="CL147" s="15">
        <f t="shared" si="177"/>
        <v>7.868765513190476E-3</v>
      </c>
      <c r="CM147" s="11">
        <f t="shared" si="178"/>
        <v>1832214806</v>
      </c>
      <c r="CN147" s="13">
        <f t="shared" si="179"/>
        <v>0.59103703419354836</v>
      </c>
      <c r="CO147" s="11">
        <f t="shared" si="180"/>
        <v>199439335</v>
      </c>
      <c r="CP147" s="13">
        <f t="shared" si="181"/>
        <v>6.4335269354838714E-2</v>
      </c>
    </row>
    <row r="148" spans="1:94" s="5" customFormat="1" ht="57" customHeight="1" x14ac:dyDescent="0.25">
      <c r="B148" s="40" t="s">
        <v>236</v>
      </c>
      <c r="C148" s="41" t="s">
        <v>237</v>
      </c>
      <c r="D148" s="11">
        <v>1454843582</v>
      </c>
      <c r="E148" s="11">
        <v>781160177</v>
      </c>
      <c r="F148" s="44">
        <f t="shared" si="182"/>
        <v>0.53693756955378313</v>
      </c>
      <c r="G148" s="11">
        <v>410555980.39999998</v>
      </c>
      <c r="H148" s="13">
        <f t="shared" si="171"/>
        <v>0.28219939619598222</v>
      </c>
      <c r="I148" s="11">
        <v>57200000</v>
      </c>
      <c r="J148" s="11">
        <v>52520840</v>
      </c>
      <c r="K148" s="44">
        <f t="shared" si="183"/>
        <v>0.9181965034965035</v>
      </c>
      <c r="L148" s="11">
        <v>31804173</v>
      </c>
      <c r="M148" s="13">
        <f t="shared" si="172"/>
        <v>0.55601701048951047</v>
      </c>
      <c r="N148" s="11">
        <v>57200000</v>
      </c>
      <c r="O148" s="11">
        <v>55370000</v>
      </c>
      <c r="P148" s="44">
        <f t="shared" si="184"/>
        <v>0.968006993006993</v>
      </c>
      <c r="Q148" s="11">
        <v>34570000</v>
      </c>
      <c r="R148" s="13">
        <f t="shared" si="173"/>
        <v>0.60437062937062935</v>
      </c>
      <c r="S148" s="11">
        <v>57200000</v>
      </c>
      <c r="T148" s="11">
        <v>53350000</v>
      </c>
      <c r="U148" s="44">
        <f t="shared" si="185"/>
        <v>0.93269230769230771</v>
      </c>
      <c r="V148" s="11">
        <v>32140000</v>
      </c>
      <c r="W148" s="13">
        <f t="shared" si="174"/>
        <v>0.56188811188811194</v>
      </c>
      <c r="X148" s="11">
        <v>57200000</v>
      </c>
      <c r="Y148" s="11">
        <v>56853333</v>
      </c>
      <c r="Z148" s="44">
        <f t="shared" si="186"/>
        <v>0.99393938811188809</v>
      </c>
      <c r="AA148" s="11">
        <v>36053333</v>
      </c>
      <c r="AB148" s="13">
        <f t="shared" si="187"/>
        <v>0.63030302447552444</v>
      </c>
      <c r="AC148" s="11">
        <v>57200000</v>
      </c>
      <c r="AD148" s="11">
        <v>42666667</v>
      </c>
      <c r="AE148" s="44">
        <f t="shared" si="188"/>
        <v>0.74592075174825179</v>
      </c>
      <c r="AF148" s="11">
        <v>24639997</v>
      </c>
      <c r="AG148" s="13">
        <f t="shared" si="189"/>
        <v>0.43076917832167833</v>
      </c>
      <c r="AH148" s="11">
        <v>57200000</v>
      </c>
      <c r="AI148" s="11">
        <v>54166667</v>
      </c>
      <c r="AJ148" s="44">
        <f t="shared" si="190"/>
        <v>0.94696970279720283</v>
      </c>
      <c r="AK148" s="11">
        <v>32730000</v>
      </c>
      <c r="AL148" s="13">
        <f t="shared" si="191"/>
        <v>0.57220279720279721</v>
      </c>
      <c r="AM148" s="11">
        <v>57200000</v>
      </c>
      <c r="AN148" s="11">
        <v>55350000</v>
      </c>
      <c r="AO148" s="44">
        <f t="shared" si="192"/>
        <v>0.96765734265734271</v>
      </c>
      <c r="AP148" s="11">
        <v>34210000</v>
      </c>
      <c r="AQ148" s="13">
        <f t="shared" si="193"/>
        <v>0.59807692307692306</v>
      </c>
      <c r="AR148" s="11">
        <v>57200000</v>
      </c>
      <c r="AS148" s="11">
        <v>55606667</v>
      </c>
      <c r="AT148" s="44">
        <f t="shared" si="194"/>
        <v>0.97214452797202799</v>
      </c>
      <c r="AU148" s="11">
        <v>34806667</v>
      </c>
      <c r="AV148" s="13">
        <f t="shared" si="195"/>
        <v>0.60850816433566435</v>
      </c>
      <c r="AW148" s="11">
        <v>57200000</v>
      </c>
      <c r="AX148" s="11">
        <v>53666667</v>
      </c>
      <c r="AY148" s="44">
        <f t="shared" si="196"/>
        <v>0.93822844405594408</v>
      </c>
      <c r="AZ148" s="11">
        <v>33666666.640000001</v>
      </c>
      <c r="BA148" s="13">
        <f t="shared" si="197"/>
        <v>0.58857808811188816</v>
      </c>
      <c r="BB148" s="11">
        <v>57200000</v>
      </c>
      <c r="BC148" s="11">
        <v>54426667</v>
      </c>
      <c r="BD148" s="44">
        <f t="shared" si="198"/>
        <v>0.95151515734265735</v>
      </c>
      <c r="BE148" s="11">
        <v>33626667</v>
      </c>
      <c r="BF148" s="13">
        <f t="shared" si="199"/>
        <v>0.5878787937062937</v>
      </c>
      <c r="BG148" s="11">
        <v>57200000</v>
      </c>
      <c r="BH148" s="11">
        <v>56680000</v>
      </c>
      <c r="BI148" s="44">
        <f t="shared" si="200"/>
        <v>0.99090909090909096</v>
      </c>
      <c r="BJ148" s="11">
        <v>36150000</v>
      </c>
      <c r="BK148" s="13">
        <f t="shared" si="201"/>
        <v>0.63199300699300698</v>
      </c>
      <c r="BL148" s="11">
        <v>57200000</v>
      </c>
      <c r="BM148" s="11">
        <v>50233000</v>
      </c>
      <c r="BN148" s="44">
        <f t="shared" si="202"/>
        <v>0.87819930069930074</v>
      </c>
      <c r="BO148" s="11">
        <v>31200000</v>
      </c>
      <c r="BP148" s="13">
        <f t="shared" si="203"/>
        <v>0.54545454545454541</v>
      </c>
      <c r="BQ148" s="11">
        <v>57200000</v>
      </c>
      <c r="BR148" s="11">
        <v>56256667</v>
      </c>
      <c r="BS148" s="44">
        <f t="shared" si="204"/>
        <v>0.98350816433566435</v>
      </c>
      <c r="BT148" s="11">
        <v>35456667</v>
      </c>
      <c r="BU148" s="13">
        <f t="shared" si="175"/>
        <v>0.6198718006993007</v>
      </c>
      <c r="BV148" s="11">
        <v>57200000</v>
      </c>
      <c r="BW148" s="11">
        <v>53734022</v>
      </c>
      <c r="BX148" s="44">
        <f t="shared" si="205"/>
        <v>0.939405979020979</v>
      </c>
      <c r="BY148" s="11">
        <v>33107358.66</v>
      </c>
      <c r="BZ148" s="13">
        <f t="shared" si="206"/>
        <v>0.57879997657342652</v>
      </c>
      <c r="CA148" s="11">
        <v>57200000</v>
      </c>
      <c r="CB148" s="11">
        <v>54033334</v>
      </c>
      <c r="CC148" s="44">
        <f t="shared" si="207"/>
        <v>0.94463870629370628</v>
      </c>
      <c r="CD148" s="11">
        <v>33233334</v>
      </c>
      <c r="CE148" s="13">
        <f t="shared" si="208"/>
        <v>0.58100234265734263</v>
      </c>
      <c r="CF148" s="11">
        <v>57200000</v>
      </c>
      <c r="CG148" s="11">
        <v>53093334</v>
      </c>
      <c r="CH148" s="44">
        <f t="shared" si="209"/>
        <v>0.92820513986013986</v>
      </c>
      <c r="CI148" s="11">
        <v>33900000</v>
      </c>
      <c r="CJ148" s="13">
        <f t="shared" si="210"/>
        <v>0.59265734265734271</v>
      </c>
      <c r="CK148" s="11">
        <f t="shared" si="176"/>
        <v>2370043582</v>
      </c>
      <c r="CL148" s="15">
        <f t="shared" si="177"/>
        <v>6.0159087750967823E-3</v>
      </c>
      <c r="CM148" s="11">
        <f t="shared" si="178"/>
        <v>1639168042</v>
      </c>
      <c r="CN148" s="13">
        <f t="shared" si="179"/>
        <v>0.69161936702309978</v>
      </c>
      <c r="CO148" s="11">
        <f t="shared" si="180"/>
        <v>941850843.69999993</v>
      </c>
      <c r="CP148" s="13">
        <f t="shared" si="181"/>
        <v>0.3973981115170902</v>
      </c>
    </row>
    <row r="149" spans="1:94" s="5" customFormat="1" ht="55.5" customHeight="1" x14ac:dyDescent="0.25">
      <c r="B149" s="40" t="s">
        <v>238</v>
      </c>
      <c r="C149" s="41" t="s">
        <v>239</v>
      </c>
      <c r="D149" s="11">
        <v>654373120</v>
      </c>
      <c r="E149" s="11">
        <v>28571729</v>
      </c>
      <c r="F149" s="44">
        <f t="shared" si="182"/>
        <v>4.3662748555441888E-2</v>
      </c>
      <c r="G149" s="11">
        <v>16405062</v>
      </c>
      <c r="H149" s="13">
        <f t="shared" si="171"/>
        <v>2.5069889790094068E-2</v>
      </c>
      <c r="I149" s="11">
        <v>24900000</v>
      </c>
      <c r="J149" s="11">
        <v>0</v>
      </c>
      <c r="K149" s="13">
        <f t="shared" si="183"/>
        <v>0</v>
      </c>
      <c r="L149" s="11">
        <v>0</v>
      </c>
      <c r="M149" s="13">
        <f t="shared" si="172"/>
        <v>0</v>
      </c>
      <c r="N149" s="11">
        <v>24900000</v>
      </c>
      <c r="O149" s="11">
        <v>0</v>
      </c>
      <c r="P149" s="13">
        <f t="shared" si="184"/>
        <v>0</v>
      </c>
      <c r="Q149" s="11">
        <v>0</v>
      </c>
      <c r="R149" s="13">
        <f t="shared" si="173"/>
        <v>0</v>
      </c>
      <c r="S149" s="11">
        <v>24900000</v>
      </c>
      <c r="T149" s="11">
        <v>0</v>
      </c>
      <c r="U149" s="13">
        <f t="shared" si="185"/>
        <v>0</v>
      </c>
      <c r="V149" s="11">
        <v>0</v>
      </c>
      <c r="W149" s="13">
        <f t="shared" si="174"/>
        <v>0</v>
      </c>
      <c r="X149" s="11">
        <v>24900000</v>
      </c>
      <c r="Y149" s="11">
        <v>0</v>
      </c>
      <c r="Z149" s="13">
        <f t="shared" si="186"/>
        <v>0</v>
      </c>
      <c r="AA149" s="11">
        <v>0</v>
      </c>
      <c r="AB149" s="13">
        <f t="shared" si="187"/>
        <v>0</v>
      </c>
      <c r="AC149" s="11">
        <v>24900000</v>
      </c>
      <c r="AD149" s="11">
        <v>0</v>
      </c>
      <c r="AE149" s="13">
        <f t="shared" si="188"/>
        <v>0</v>
      </c>
      <c r="AF149" s="11">
        <v>0</v>
      </c>
      <c r="AG149" s="13">
        <f t="shared" si="189"/>
        <v>0</v>
      </c>
      <c r="AH149" s="11">
        <v>24900000</v>
      </c>
      <c r="AI149" s="11">
        <v>0</v>
      </c>
      <c r="AJ149" s="13">
        <f t="shared" si="190"/>
        <v>0</v>
      </c>
      <c r="AK149" s="11">
        <v>0</v>
      </c>
      <c r="AL149" s="13">
        <f t="shared" si="191"/>
        <v>0</v>
      </c>
      <c r="AM149" s="11">
        <v>24900000</v>
      </c>
      <c r="AN149" s="11">
        <v>0</v>
      </c>
      <c r="AO149" s="13">
        <f t="shared" si="192"/>
        <v>0</v>
      </c>
      <c r="AP149" s="11">
        <v>0</v>
      </c>
      <c r="AQ149" s="13">
        <f t="shared" si="193"/>
        <v>0</v>
      </c>
      <c r="AR149" s="11">
        <v>24900000</v>
      </c>
      <c r="AS149" s="11">
        <v>0</v>
      </c>
      <c r="AT149" s="13">
        <f t="shared" si="194"/>
        <v>0</v>
      </c>
      <c r="AU149" s="11">
        <v>0</v>
      </c>
      <c r="AV149" s="13">
        <f t="shared" si="195"/>
        <v>0</v>
      </c>
      <c r="AW149" s="11">
        <v>24900000</v>
      </c>
      <c r="AX149" s="11">
        <v>0</v>
      </c>
      <c r="AY149" s="13">
        <f t="shared" si="196"/>
        <v>0</v>
      </c>
      <c r="AZ149" s="11">
        <v>0</v>
      </c>
      <c r="BA149" s="13">
        <f t="shared" si="197"/>
        <v>0</v>
      </c>
      <c r="BB149" s="11">
        <v>24900000</v>
      </c>
      <c r="BC149" s="11">
        <v>0</v>
      </c>
      <c r="BD149" s="13">
        <f t="shared" si="198"/>
        <v>0</v>
      </c>
      <c r="BE149" s="11">
        <v>0</v>
      </c>
      <c r="BF149" s="13">
        <f t="shared" si="199"/>
        <v>0</v>
      </c>
      <c r="BG149" s="11">
        <v>24900000</v>
      </c>
      <c r="BH149" s="11">
        <v>0</v>
      </c>
      <c r="BI149" s="13">
        <f t="shared" si="200"/>
        <v>0</v>
      </c>
      <c r="BJ149" s="11">
        <v>0</v>
      </c>
      <c r="BK149" s="13">
        <f t="shared" si="201"/>
        <v>0</v>
      </c>
      <c r="BL149" s="11">
        <v>24900000</v>
      </c>
      <c r="BM149" s="11">
        <v>0</v>
      </c>
      <c r="BN149" s="13">
        <f t="shared" si="202"/>
        <v>0</v>
      </c>
      <c r="BO149" s="11">
        <v>0</v>
      </c>
      <c r="BP149" s="13">
        <f t="shared" si="203"/>
        <v>0</v>
      </c>
      <c r="BQ149" s="11">
        <v>24900000</v>
      </c>
      <c r="BR149" s="11">
        <v>0</v>
      </c>
      <c r="BS149" s="13">
        <f t="shared" si="204"/>
        <v>0</v>
      </c>
      <c r="BT149" s="11">
        <v>0</v>
      </c>
      <c r="BU149" s="13">
        <f t="shared" si="175"/>
        <v>0</v>
      </c>
      <c r="BV149" s="11">
        <v>24900000</v>
      </c>
      <c r="BW149" s="11">
        <v>0</v>
      </c>
      <c r="BX149" s="13">
        <f t="shared" si="205"/>
        <v>0</v>
      </c>
      <c r="BY149" s="11">
        <v>0</v>
      </c>
      <c r="BZ149" s="13">
        <f t="shared" si="206"/>
        <v>0</v>
      </c>
      <c r="CA149" s="11">
        <v>24900000</v>
      </c>
      <c r="CB149" s="11">
        <v>0</v>
      </c>
      <c r="CC149" s="13">
        <f t="shared" si="207"/>
        <v>0</v>
      </c>
      <c r="CD149" s="11">
        <v>0</v>
      </c>
      <c r="CE149" s="13">
        <f t="shared" si="208"/>
        <v>0</v>
      </c>
      <c r="CF149" s="11">
        <v>24900000</v>
      </c>
      <c r="CG149" s="11">
        <v>0</v>
      </c>
      <c r="CH149" s="13">
        <f t="shared" si="209"/>
        <v>0</v>
      </c>
      <c r="CI149" s="11">
        <v>0</v>
      </c>
      <c r="CJ149" s="13">
        <f t="shared" si="210"/>
        <v>0</v>
      </c>
      <c r="CK149" s="11">
        <f t="shared" si="176"/>
        <v>1052773120</v>
      </c>
      <c r="CL149" s="15">
        <f t="shared" si="177"/>
        <v>2.6722660709257869E-3</v>
      </c>
      <c r="CM149" s="11">
        <f t="shared" si="178"/>
        <v>28571729</v>
      </c>
      <c r="CN149" s="13">
        <f t="shared" si="179"/>
        <v>2.7139493265177592E-2</v>
      </c>
      <c r="CO149" s="11">
        <f t="shared" si="180"/>
        <v>16405062</v>
      </c>
      <c r="CP149" s="13">
        <f t="shared" si="181"/>
        <v>1.5582713586000371E-2</v>
      </c>
    </row>
    <row r="150" spans="1:94" s="5" customFormat="1" ht="56.25" customHeight="1" x14ac:dyDescent="0.25">
      <c r="B150" s="40" t="s">
        <v>240</v>
      </c>
      <c r="C150" s="41" t="s">
        <v>241</v>
      </c>
      <c r="D150" s="11">
        <v>6118560729</v>
      </c>
      <c r="E150" s="11">
        <v>3606326198.2199998</v>
      </c>
      <c r="F150" s="44">
        <f t="shared" si="182"/>
        <v>0.58940760056971886</v>
      </c>
      <c r="G150" s="11">
        <v>2208446448.5500002</v>
      </c>
      <c r="H150" s="13">
        <f t="shared" si="171"/>
        <v>0.36094214740448322</v>
      </c>
      <c r="I150" s="11">
        <v>24750000</v>
      </c>
      <c r="J150" s="11">
        <v>24750000</v>
      </c>
      <c r="K150" s="13">
        <f t="shared" si="183"/>
        <v>1</v>
      </c>
      <c r="L150" s="11">
        <v>13750000</v>
      </c>
      <c r="M150" s="13">
        <f t="shared" si="172"/>
        <v>0.55555555555555558</v>
      </c>
      <c r="N150" s="11">
        <v>24750000</v>
      </c>
      <c r="O150" s="11">
        <v>24750000</v>
      </c>
      <c r="P150" s="13">
        <f t="shared" si="184"/>
        <v>1</v>
      </c>
      <c r="Q150" s="11">
        <v>13200000</v>
      </c>
      <c r="R150" s="13">
        <f t="shared" si="173"/>
        <v>0.53333333333333333</v>
      </c>
      <c r="S150" s="11">
        <v>24750000</v>
      </c>
      <c r="T150" s="11">
        <v>24750000</v>
      </c>
      <c r="U150" s="13">
        <f t="shared" si="185"/>
        <v>1</v>
      </c>
      <c r="V150" s="11">
        <v>11660000</v>
      </c>
      <c r="W150" s="13">
        <f t="shared" si="174"/>
        <v>0.47111111111111109</v>
      </c>
      <c r="X150" s="11">
        <v>24750000</v>
      </c>
      <c r="Y150" s="11">
        <v>24750000</v>
      </c>
      <c r="Z150" s="13">
        <f t="shared" si="186"/>
        <v>1</v>
      </c>
      <c r="AA150" s="11">
        <v>14300000</v>
      </c>
      <c r="AB150" s="13">
        <f t="shared" si="187"/>
        <v>0.57777777777777772</v>
      </c>
      <c r="AC150" s="11">
        <v>24750000</v>
      </c>
      <c r="AD150" s="11">
        <v>24750000</v>
      </c>
      <c r="AE150" s="13">
        <f t="shared" si="188"/>
        <v>1</v>
      </c>
      <c r="AF150" s="11">
        <v>13640000</v>
      </c>
      <c r="AG150" s="13">
        <f t="shared" si="189"/>
        <v>0.55111111111111111</v>
      </c>
      <c r="AH150" s="11">
        <v>24750000</v>
      </c>
      <c r="AI150" s="11">
        <v>24750000</v>
      </c>
      <c r="AJ150" s="13">
        <f t="shared" si="190"/>
        <v>1</v>
      </c>
      <c r="AK150" s="11">
        <v>12430000</v>
      </c>
      <c r="AL150" s="13">
        <f t="shared" si="191"/>
        <v>0.50222222222222224</v>
      </c>
      <c r="AM150" s="11">
        <v>24750000</v>
      </c>
      <c r="AN150" s="11">
        <v>24750000</v>
      </c>
      <c r="AO150" s="13">
        <f t="shared" si="192"/>
        <v>1</v>
      </c>
      <c r="AP150" s="11">
        <v>12430000</v>
      </c>
      <c r="AQ150" s="13">
        <f t="shared" si="193"/>
        <v>0.50222222222222224</v>
      </c>
      <c r="AR150" s="11">
        <v>24750000</v>
      </c>
      <c r="AS150" s="11">
        <v>24750000</v>
      </c>
      <c r="AT150" s="13">
        <f t="shared" si="194"/>
        <v>1</v>
      </c>
      <c r="AU150" s="11">
        <v>13970000</v>
      </c>
      <c r="AV150" s="13">
        <f t="shared" si="195"/>
        <v>0.56444444444444442</v>
      </c>
      <c r="AW150" s="11">
        <v>24750000</v>
      </c>
      <c r="AX150" s="11">
        <v>24750000</v>
      </c>
      <c r="AY150" s="13">
        <f t="shared" si="196"/>
        <v>1</v>
      </c>
      <c r="AZ150" s="11">
        <v>11550000</v>
      </c>
      <c r="BA150" s="13">
        <f t="shared" si="197"/>
        <v>0.46666666666666667</v>
      </c>
      <c r="BB150" s="11">
        <v>24750000</v>
      </c>
      <c r="BC150" s="11">
        <v>24750000</v>
      </c>
      <c r="BD150" s="13">
        <f t="shared" si="198"/>
        <v>1</v>
      </c>
      <c r="BE150" s="11">
        <v>12320000</v>
      </c>
      <c r="BF150" s="13">
        <f t="shared" si="199"/>
        <v>0.49777777777777776</v>
      </c>
      <c r="BG150" s="11">
        <v>24750000</v>
      </c>
      <c r="BH150" s="11">
        <v>24750000</v>
      </c>
      <c r="BI150" s="13">
        <f t="shared" si="200"/>
        <v>1</v>
      </c>
      <c r="BJ150" s="11">
        <v>13970000</v>
      </c>
      <c r="BK150" s="13">
        <f t="shared" si="201"/>
        <v>0.56444444444444442</v>
      </c>
      <c r="BL150" s="11">
        <v>24750000</v>
      </c>
      <c r="BM150" s="11">
        <v>24750000</v>
      </c>
      <c r="BN150" s="13">
        <f t="shared" si="202"/>
        <v>1</v>
      </c>
      <c r="BO150" s="11">
        <v>13200000</v>
      </c>
      <c r="BP150" s="13">
        <f t="shared" si="203"/>
        <v>0.53333333333333333</v>
      </c>
      <c r="BQ150" s="11">
        <v>24750000</v>
      </c>
      <c r="BR150" s="11">
        <v>23100000</v>
      </c>
      <c r="BS150" s="44">
        <f t="shared" si="204"/>
        <v>0.93333333333333335</v>
      </c>
      <c r="BT150" s="11">
        <v>9900000</v>
      </c>
      <c r="BU150" s="13">
        <f t="shared" si="175"/>
        <v>0.4</v>
      </c>
      <c r="BV150" s="11">
        <v>24750000</v>
      </c>
      <c r="BW150" s="11">
        <v>24420079</v>
      </c>
      <c r="BX150" s="44">
        <f t="shared" si="205"/>
        <v>0.98666985858585854</v>
      </c>
      <c r="BY150" s="11">
        <v>10780079</v>
      </c>
      <c r="BZ150" s="13">
        <f t="shared" si="206"/>
        <v>0.43555874747474749</v>
      </c>
      <c r="CA150" s="11">
        <v>24750000</v>
      </c>
      <c r="CB150" s="11">
        <v>24750000</v>
      </c>
      <c r="CC150" s="13">
        <f t="shared" si="207"/>
        <v>1</v>
      </c>
      <c r="CD150" s="11">
        <v>12760000</v>
      </c>
      <c r="CE150" s="13">
        <f t="shared" si="208"/>
        <v>0.51555555555555554</v>
      </c>
      <c r="CF150" s="11">
        <v>24750000</v>
      </c>
      <c r="CG150" s="11">
        <v>20790000</v>
      </c>
      <c r="CH150" s="44">
        <f t="shared" si="209"/>
        <v>0.84</v>
      </c>
      <c r="CI150" s="11">
        <v>7500000</v>
      </c>
      <c r="CJ150" s="13">
        <f t="shared" si="210"/>
        <v>0.30303030303030304</v>
      </c>
      <c r="CK150" s="11">
        <f t="shared" si="176"/>
        <v>6514560729</v>
      </c>
      <c r="CL150" s="15">
        <f t="shared" si="177"/>
        <v>1.653598412836781E-2</v>
      </c>
      <c r="CM150" s="11">
        <f t="shared" si="178"/>
        <v>3996386277.2199998</v>
      </c>
      <c r="CN150" s="13">
        <f t="shared" si="179"/>
        <v>0.61345445126174369</v>
      </c>
      <c r="CO150" s="11">
        <f t="shared" si="180"/>
        <v>2405806527.5500002</v>
      </c>
      <c r="CP150" s="13">
        <f t="shared" si="181"/>
        <v>0.36929681487815325</v>
      </c>
    </row>
    <row r="151" spans="1:94" s="5" customFormat="1" ht="57.75" customHeight="1" x14ac:dyDescent="0.25">
      <c r="B151" s="40" t="s">
        <v>242</v>
      </c>
      <c r="C151" s="41" t="s">
        <v>243</v>
      </c>
      <c r="D151" s="11">
        <v>3718938626</v>
      </c>
      <c r="E151" s="11">
        <v>1176229557</v>
      </c>
      <c r="F151" s="44">
        <f t="shared" si="182"/>
        <v>0.31628098102418106</v>
      </c>
      <c r="G151" s="11">
        <v>669208466</v>
      </c>
      <c r="H151" s="13">
        <f t="shared" si="171"/>
        <v>0.1799460903499191</v>
      </c>
      <c r="I151" s="11">
        <v>54286000</v>
      </c>
      <c r="J151" s="11">
        <v>36633919</v>
      </c>
      <c r="K151" s="44">
        <f t="shared" si="183"/>
        <v>0.67483179825369344</v>
      </c>
      <c r="L151" s="11">
        <v>22633920</v>
      </c>
      <c r="M151" s="13">
        <f t="shared" si="172"/>
        <v>0.41693843716612017</v>
      </c>
      <c r="N151" s="11">
        <v>59498000</v>
      </c>
      <c r="O151" s="11">
        <v>51166731</v>
      </c>
      <c r="P151" s="44">
        <f t="shared" si="184"/>
        <v>0.85997396551144578</v>
      </c>
      <c r="Q151" s="11">
        <v>32598731</v>
      </c>
      <c r="R151" s="13">
        <f t="shared" si="173"/>
        <v>0.54789624861339881</v>
      </c>
      <c r="S151" s="11">
        <v>60106000</v>
      </c>
      <c r="T151" s="11">
        <v>51062000</v>
      </c>
      <c r="U151" s="44">
        <f t="shared" si="185"/>
        <v>0.84953249259641306</v>
      </c>
      <c r="V151" s="11">
        <v>31410866</v>
      </c>
      <c r="W151" s="13">
        <f t="shared" si="174"/>
        <v>0.52259118889961065</v>
      </c>
      <c r="X151" s="11">
        <v>58158000</v>
      </c>
      <c r="Y151" s="11">
        <v>48122067</v>
      </c>
      <c r="Z151" s="44">
        <f t="shared" si="186"/>
        <v>0.82743675848550502</v>
      </c>
      <c r="AA151" s="11">
        <v>29554067</v>
      </c>
      <c r="AB151" s="13">
        <f t="shared" si="187"/>
        <v>0.50816855806595829</v>
      </c>
      <c r="AC151" s="11">
        <v>59030000</v>
      </c>
      <c r="AD151" s="11">
        <v>48895734</v>
      </c>
      <c r="AE151" s="44">
        <f t="shared" si="188"/>
        <v>0.82832007453837031</v>
      </c>
      <c r="AF151" s="11">
        <v>30327734</v>
      </c>
      <c r="AG151" s="13">
        <f t="shared" si="189"/>
        <v>0.51376815178722679</v>
      </c>
      <c r="AH151" s="11">
        <v>53726000</v>
      </c>
      <c r="AI151" s="11">
        <v>47193667</v>
      </c>
      <c r="AJ151" s="44">
        <f t="shared" si="190"/>
        <v>0.87841393366340315</v>
      </c>
      <c r="AK151" s="11">
        <v>26768867</v>
      </c>
      <c r="AL151" s="13">
        <f t="shared" si="191"/>
        <v>0.4982479060417675</v>
      </c>
      <c r="AM151" s="11">
        <v>51362000</v>
      </c>
      <c r="AN151" s="11">
        <v>50133600</v>
      </c>
      <c r="AO151" s="44">
        <f t="shared" si="192"/>
        <v>0.97608348584556681</v>
      </c>
      <c r="AP151" s="11">
        <v>30173000</v>
      </c>
      <c r="AQ151" s="13">
        <f t="shared" si="193"/>
        <v>0.58745765351816515</v>
      </c>
      <c r="AR151" s="11">
        <v>62162000</v>
      </c>
      <c r="AS151" s="11">
        <v>45955800</v>
      </c>
      <c r="AT151" s="44">
        <f t="shared" si="194"/>
        <v>0.73929088510665675</v>
      </c>
      <c r="AU151" s="11">
        <v>27387800</v>
      </c>
      <c r="AV151" s="13">
        <f t="shared" si="195"/>
        <v>0.44058749718477525</v>
      </c>
      <c r="AW151" s="11">
        <v>61214000</v>
      </c>
      <c r="AX151" s="11">
        <v>37683333</v>
      </c>
      <c r="AY151" s="44">
        <f t="shared" si="196"/>
        <v>0.61559991178488582</v>
      </c>
      <c r="AZ151" s="11">
        <v>27066666</v>
      </c>
      <c r="BA151" s="13">
        <f t="shared" si="197"/>
        <v>0.44216463554088936</v>
      </c>
      <c r="BB151" s="11">
        <v>56158000</v>
      </c>
      <c r="BC151" s="11">
        <v>50695733</v>
      </c>
      <c r="BD151" s="44">
        <f t="shared" si="198"/>
        <v>0.90273394707788734</v>
      </c>
      <c r="BE151" s="11">
        <v>27485733</v>
      </c>
      <c r="BF151" s="13">
        <f t="shared" si="199"/>
        <v>0.48943575269774564</v>
      </c>
      <c r="BG151" s="11">
        <v>58822000</v>
      </c>
      <c r="BH151" s="11">
        <v>49824134</v>
      </c>
      <c r="BI151" s="44">
        <f t="shared" si="200"/>
        <v>0.84703230083982184</v>
      </c>
      <c r="BJ151" s="11">
        <v>31256134</v>
      </c>
      <c r="BK151" s="13">
        <f t="shared" si="201"/>
        <v>0.5313680935704328</v>
      </c>
      <c r="BL151" s="11">
        <v>59628000</v>
      </c>
      <c r="BM151" s="11">
        <v>42375725</v>
      </c>
      <c r="BN151" s="44">
        <f t="shared" si="202"/>
        <v>0.71066822633662041</v>
      </c>
      <c r="BO151" s="11">
        <v>28449725</v>
      </c>
      <c r="BP151" s="13">
        <f t="shared" si="203"/>
        <v>0.47712022875159321</v>
      </c>
      <c r="BQ151" s="11">
        <v>55546000</v>
      </c>
      <c r="BR151" s="11">
        <v>49824133</v>
      </c>
      <c r="BS151" s="44">
        <f t="shared" si="204"/>
        <v>0.89698867605228094</v>
      </c>
      <c r="BT151" s="11">
        <v>31256133</v>
      </c>
      <c r="BU151" s="13">
        <f t="shared" si="175"/>
        <v>0.56270717963489725</v>
      </c>
      <c r="BV151" s="11">
        <v>52738000</v>
      </c>
      <c r="BW151" s="11">
        <v>46575936</v>
      </c>
      <c r="BX151" s="44">
        <f t="shared" si="205"/>
        <v>0.88315704046418142</v>
      </c>
      <c r="BY151" s="11">
        <v>29400536.329999998</v>
      </c>
      <c r="BZ151" s="13">
        <f t="shared" si="206"/>
        <v>0.55748295972543516</v>
      </c>
      <c r="CA151" s="11">
        <v>58562000</v>
      </c>
      <c r="CB151" s="11">
        <v>47934000</v>
      </c>
      <c r="CC151" s="44">
        <f t="shared" si="207"/>
        <v>0.81851712714729685</v>
      </c>
      <c r="CD151" s="11">
        <v>29366000</v>
      </c>
      <c r="CE151" s="13">
        <f t="shared" si="208"/>
        <v>0.50145145316075268</v>
      </c>
      <c r="CF151" s="11">
        <v>53286000</v>
      </c>
      <c r="CG151" s="11">
        <v>49669614</v>
      </c>
      <c r="CH151" s="44">
        <f t="shared" si="209"/>
        <v>0.93213253012048192</v>
      </c>
      <c r="CI151" s="11">
        <v>32494000</v>
      </c>
      <c r="CJ151" s="13">
        <f t="shared" si="210"/>
        <v>0.60980370078444623</v>
      </c>
      <c r="CK151" s="11">
        <f t="shared" si="176"/>
        <v>4633220626</v>
      </c>
      <c r="CL151" s="15">
        <f t="shared" si="177"/>
        <v>1.1760556992539223E-2</v>
      </c>
      <c r="CM151" s="11">
        <f t="shared" si="178"/>
        <v>1929975683</v>
      </c>
      <c r="CN151" s="13">
        <f t="shared" si="179"/>
        <v>0.41655164707021658</v>
      </c>
      <c r="CO151" s="11">
        <f t="shared" si="180"/>
        <v>1136838378.3299999</v>
      </c>
      <c r="CP151" s="13">
        <f t="shared" si="181"/>
        <v>0.24536676970452559</v>
      </c>
    </row>
    <row r="152" spans="1:94" s="5" customFormat="1" ht="18.75" customHeight="1" x14ac:dyDescent="0.25">
      <c r="B152" s="50" t="s">
        <v>244</v>
      </c>
      <c r="C152" s="51"/>
      <c r="D152" s="16">
        <f>SUM(D58:D151)</f>
        <v>285376445429.64001</v>
      </c>
      <c r="E152" s="16">
        <f>SUM(E58:E151)</f>
        <v>156183104562.17999</v>
      </c>
      <c r="F152" s="49">
        <f t="shared" si="182"/>
        <v>0.5472880017376458</v>
      </c>
      <c r="G152" s="16">
        <f>SUM(G58:G151)</f>
        <v>78336750484.260025</v>
      </c>
      <c r="H152" s="18">
        <f t="shared" si="171"/>
        <v>0.27450321054466309</v>
      </c>
      <c r="I152" s="16">
        <f>SUM(I58:I151)</f>
        <v>6833036280</v>
      </c>
      <c r="J152" s="16">
        <f>SUM(J58:J151)</f>
        <v>5989634354.3199997</v>
      </c>
      <c r="K152" s="49">
        <f t="shared" si="183"/>
        <v>0.87656996229500472</v>
      </c>
      <c r="L152" s="16">
        <f>SUM(L58:L151)</f>
        <v>3796507791.29</v>
      </c>
      <c r="M152" s="18">
        <f t="shared" si="172"/>
        <v>0.55561065911536478</v>
      </c>
      <c r="N152" s="16">
        <f>SUM(N58:N151)</f>
        <v>8644009880.1000004</v>
      </c>
      <c r="O152" s="16">
        <f>SUM(O58:O151)</f>
        <v>7817810091.5900002</v>
      </c>
      <c r="P152" s="49">
        <f t="shared" si="184"/>
        <v>0.90441938406247613</v>
      </c>
      <c r="Q152" s="16">
        <f>SUM(Q58:Q151)</f>
        <v>5305199070</v>
      </c>
      <c r="R152" s="18">
        <f t="shared" si="173"/>
        <v>0.61374282810729797</v>
      </c>
      <c r="S152" s="16">
        <f>SUM(S58:S151)</f>
        <v>9160657432.7900009</v>
      </c>
      <c r="T152" s="16">
        <f>SUM(T58:T151)</f>
        <v>7735644032.5699997</v>
      </c>
      <c r="U152" s="49">
        <f t="shared" si="185"/>
        <v>0.84444201623354509</v>
      </c>
      <c r="V152" s="16">
        <f>SUM(V58:V151)</f>
        <v>5750206137</v>
      </c>
      <c r="W152" s="18">
        <f t="shared" si="174"/>
        <v>0.62770670982821564</v>
      </c>
      <c r="X152" s="16">
        <f>SUM(X58:X151)</f>
        <v>7001846889</v>
      </c>
      <c r="Y152" s="16">
        <f>SUM(Y58:Y151)</f>
        <v>6502204678</v>
      </c>
      <c r="Z152" s="49">
        <f t="shared" si="186"/>
        <v>0.92864136863875946</v>
      </c>
      <c r="AA152" s="16">
        <f>SUM(AA58:AA151)</f>
        <v>4754397573</v>
      </c>
      <c r="AB152" s="18">
        <f t="shared" si="187"/>
        <v>0.67902049964406186</v>
      </c>
      <c r="AC152" s="16">
        <f>SUM(AC58:AC151)</f>
        <v>5436709050</v>
      </c>
      <c r="AD152" s="16">
        <f>SUM(AD58:AD151)</f>
        <v>4853248503.1899996</v>
      </c>
      <c r="AE152" s="49">
        <f t="shared" si="188"/>
        <v>0.89268130013137259</v>
      </c>
      <c r="AF152" s="16">
        <f>SUM(AF58:AF151)</f>
        <v>3290283734.0900002</v>
      </c>
      <c r="AG152" s="18">
        <f t="shared" si="189"/>
        <v>0.60519768555391062</v>
      </c>
      <c r="AH152" s="16">
        <f>SUM(AH58:AH151)</f>
        <v>5810325306</v>
      </c>
      <c r="AI152" s="16">
        <f>SUM(AI58:AI151)</f>
        <v>4940215882.6000004</v>
      </c>
      <c r="AJ152" s="49">
        <f t="shared" si="190"/>
        <v>0.85024772666317217</v>
      </c>
      <c r="AK152" s="16">
        <f>SUM(AK58:AK151)</f>
        <v>3081399573.8400002</v>
      </c>
      <c r="AL152" s="18">
        <f t="shared" si="191"/>
        <v>0.53033167878879517</v>
      </c>
      <c r="AM152" s="16">
        <f>SUM(AM58:AM151)</f>
        <v>2696621348.4000001</v>
      </c>
      <c r="AN152" s="16">
        <f>SUM(AN58:AN151)</f>
        <v>2366071851.4000001</v>
      </c>
      <c r="AO152" s="49">
        <f t="shared" si="192"/>
        <v>0.87742087067725449</v>
      </c>
      <c r="AP152" s="16">
        <f>SUM(AP58:AP151)</f>
        <v>1524537211</v>
      </c>
      <c r="AQ152" s="18">
        <f t="shared" si="193"/>
        <v>0.56535086466795248</v>
      </c>
      <c r="AR152" s="16">
        <f>SUM(AR58:AR151)</f>
        <v>6690660998</v>
      </c>
      <c r="AS152" s="16">
        <f>SUM(AS58:AS151)</f>
        <v>6100174845</v>
      </c>
      <c r="AT152" s="49">
        <f t="shared" si="194"/>
        <v>0.9117447210108971</v>
      </c>
      <c r="AU152" s="16">
        <f>SUM(AU58:AU151)</f>
        <v>4175882901</v>
      </c>
      <c r="AV152" s="18">
        <f t="shared" si="195"/>
        <v>0.62413607597937959</v>
      </c>
      <c r="AW152" s="16">
        <f>SUM(AW58:AW151)</f>
        <v>7814478338.7399998</v>
      </c>
      <c r="AX152" s="16">
        <f>SUM(AX58:AX151)</f>
        <v>7347651414.8299999</v>
      </c>
      <c r="AY152" s="49">
        <f t="shared" si="196"/>
        <v>0.94026128121749064</v>
      </c>
      <c r="AZ152" s="16">
        <f>SUM(AZ58:AZ151)</f>
        <v>4985375767.6400003</v>
      </c>
      <c r="BA152" s="18">
        <f t="shared" si="197"/>
        <v>0.63796654767410088</v>
      </c>
      <c r="BB152" s="16">
        <f>SUM(BB58:BB151)</f>
        <v>8066838827</v>
      </c>
      <c r="BC152" s="16">
        <f>SUM(BC58:BC151)</f>
        <v>7114993472.3599997</v>
      </c>
      <c r="BD152" s="49">
        <f t="shared" si="198"/>
        <v>0.88200516025507547</v>
      </c>
      <c r="BE152" s="16">
        <f>SUM(BE58:BE151)</f>
        <v>4516197002.2399998</v>
      </c>
      <c r="BF152" s="18">
        <f t="shared" si="199"/>
        <v>0.55984718414406964</v>
      </c>
      <c r="BG152" s="16">
        <f>SUM(BG58:BG151)</f>
        <v>7090258702.3599997</v>
      </c>
      <c r="BH152" s="16">
        <f>SUM(BH58:BH151)</f>
        <v>6012817610</v>
      </c>
      <c r="BI152" s="49">
        <f t="shared" si="200"/>
        <v>0.8480392412195944</v>
      </c>
      <c r="BJ152" s="16">
        <f>SUM(BJ58:BJ151)</f>
        <v>4331645545</v>
      </c>
      <c r="BK152" s="18">
        <f t="shared" si="201"/>
        <v>0.61092912499204122</v>
      </c>
      <c r="BL152" s="16">
        <f>SUM(BL58:BL151)</f>
        <v>7787855411.71</v>
      </c>
      <c r="BM152" s="16">
        <f>SUM(BM58:BM151)</f>
        <v>6840516717.5500002</v>
      </c>
      <c r="BN152" s="49">
        <f t="shared" si="202"/>
        <v>0.8783569231735403</v>
      </c>
      <c r="BO152" s="16">
        <f>SUM(BO58:BO151)</f>
        <v>4229267774.0799994</v>
      </c>
      <c r="BP152" s="18">
        <f t="shared" si="203"/>
        <v>0.54305935979766318</v>
      </c>
      <c r="BQ152" s="16">
        <f>SUM(BQ58:BQ151)</f>
        <v>6093422538</v>
      </c>
      <c r="BR152" s="16">
        <f>SUM(BR58:BR151)</f>
        <v>5298875679.0699997</v>
      </c>
      <c r="BS152" s="49">
        <f t="shared" si="204"/>
        <v>0.86960581611154952</v>
      </c>
      <c r="BT152" s="16">
        <f>SUM(BT58:BT151)</f>
        <v>3698077844.0700002</v>
      </c>
      <c r="BU152" s="18">
        <f t="shared" si="175"/>
        <v>0.60689666948384535</v>
      </c>
      <c r="BV152" s="16">
        <f>SUM(BV58:BV151)</f>
        <v>5842798291.1599998</v>
      </c>
      <c r="BW152" s="16">
        <f>SUM(BW58:BW151)</f>
        <v>4827499061.1700001</v>
      </c>
      <c r="BX152" s="49">
        <f t="shared" si="205"/>
        <v>0.82623065534777729</v>
      </c>
      <c r="BY152" s="16">
        <f>SUM(BY58:BY151)</f>
        <v>3211123918.6099992</v>
      </c>
      <c r="BZ152" s="18">
        <f t="shared" si="206"/>
        <v>0.54958664643075994</v>
      </c>
      <c r="CA152" s="16">
        <f>SUM(CA58:CA151)</f>
        <v>6435570613.9400005</v>
      </c>
      <c r="CB152" s="16">
        <f>SUM(CB58:CB151)</f>
        <v>5889580858</v>
      </c>
      <c r="CC152" s="49">
        <f t="shared" si="207"/>
        <v>0.91516063008347082</v>
      </c>
      <c r="CD152" s="16">
        <f>SUM(CD58:CD151)</f>
        <v>3916995802</v>
      </c>
      <c r="CE152" s="18">
        <f t="shared" si="208"/>
        <v>0.60864778540623099</v>
      </c>
      <c r="CF152" s="16">
        <f>SUM(CF58:CF151)</f>
        <v>7181151034.1599998</v>
      </c>
      <c r="CG152" s="16">
        <f>SUM(CG58:CG151)</f>
        <v>5705924059.1099997</v>
      </c>
      <c r="CH152" s="49">
        <f t="shared" si="209"/>
        <v>0.79456956579349236</v>
      </c>
      <c r="CI152" s="16">
        <f>SUM(CI58:CI151)</f>
        <v>4260021866.5999999</v>
      </c>
      <c r="CJ152" s="18">
        <f t="shared" si="210"/>
        <v>0.59322270849554792</v>
      </c>
      <c r="CK152" s="16">
        <f>SUM(CK58:CK151)</f>
        <v>393962686371</v>
      </c>
      <c r="CL152" s="18">
        <f t="shared" si="177"/>
        <v>1.0000000000000002</v>
      </c>
      <c r="CM152" s="16">
        <f>SUM(CM58:CM151)</f>
        <v>251525967672.94</v>
      </c>
      <c r="CN152" s="18">
        <f t="shared" si="179"/>
        <v>0.63845124519248153</v>
      </c>
      <c r="CO152" s="16">
        <f>SUM(CO58:CO151)</f>
        <v>143163869995.71997</v>
      </c>
      <c r="CP152" s="18">
        <f t="shared" si="181"/>
        <v>0.36339449127651802</v>
      </c>
    </row>
    <row r="153" spans="1:94" x14ac:dyDescent="0.3">
      <c r="A153" s="19"/>
      <c r="B153" s="19"/>
      <c r="C153" s="19"/>
      <c r="D153" s="20">
        <f t="shared" ref="D153:AI153" si="211">D152-D12</f>
        <v>0</v>
      </c>
      <c r="E153" s="20">
        <f t="shared" si="211"/>
        <v>0</v>
      </c>
      <c r="F153" s="20">
        <f t="shared" si="211"/>
        <v>0</v>
      </c>
      <c r="G153" s="20">
        <f t="shared" si="211"/>
        <v>0</v>
      </c>
      <c r="H153" s="20">
        <f t="shared" si="211"/>
        <v>0</v>
      </c>
      <c r="I153" s="20">
        <f t="shared" si="211"/>
        <v>0</v>
      </c>
      <c r="J153" s="20">
        <f t="shared" si="211"/>
        <v>0</v>
      </c>
      <c r="K153" s="20">
        <f t="shared" si="211"/>
        <v>0</v>
      </c>
      <c r="L153" s="20">
        <f t="shared" si="211"/>
        <v>0</v>
      </c>
      <c r="M153" s="20">
        <f t="shared" si="211"/>
        <v>0</v>
      </c>
      <c r="N153" s="20">
        <f t="shared" si="211"/>
        <v>0</v>
      </c>
      <c r="O153" s="20">
        <f t="shared" si="211"/>
        <v>0</v>
      </c>
      <c r="P153" s="20">
        <f t="shared" si="211"/>
        <v>0</v>
      </c>
      <c r="Q153" s="20">
        <f t="shared" si="211"/>
        <v>0</v>
      </c>
      <c r="R153" s="20">
        <f t="shared" si="211"/>
        <v>0</v>
      </c>
      <c r="S153" s="20">
        <f t="shared" si="211"/>
        <v>0</v>
      </c>
      <c r="T153" s="20">
        <f t="shared" si="211"/>
        <v>0</v>
      </c>
      <c r="U153" s="20">
        <f t="shared" si="211"/>
        <v>0</v>
      </c>
      <c r="V153" s="20">
        <f t="shared" si="211"/>
        <v>0</v>
      </c>
      <c r="W153" s="20">
        <f t="shared" si="211"/>
        <v>0</v>
      </c>
      <c r="X153" s="20">
        <f t="shared" si="211"/>
        <v>0</v>
      </c>
      <c r="Y153" s="20">
        <f t="shared" si="211"/>
        <v>0</v>
      </c>
      <c r="Z153" s="20">
        <f t="shared" si="211"/>
        <v>0</v>
      </c>
      <c r="AA153" s="20">
        <f t="shared" si="211"/>
        <v>0</v>
      </c>
      <c r="AB153" s="20">
        <f t="shared" si="211"/>
        <v>0</v>
      </c>
      <c r="AC153" s="20">
        <f t="shared" si="211"/>
        <v>0</v>
      </c>
      <c r="AD153" s="20">
        <f t="shared" si="211"/>
        <v>0</v>
      </c>
      <c r="AE153" s="20">
        <f t="shared" si="211"/>
        <v>0</v>
      </c>
      <c r="AF153" s="20">
        <f t="shared" si="211"/>
        <v>0</v>
      </c>
      <c r="AG153" s="20">
        <f t="shared" si="211"/>
        <v>0</v>
      </c>
      <c r="AH153" s="20">
        <f t="shared" si="211"/>
        <v>0</v>
      </c>
      <c r="AI153" s="20">
        <f t="shared" si="211"/>
        <v>0</v>
      </c>
      <c r="AJ153" s="20">
        <f t="shared" ref="AJ153:BO153" si="212">AJ152-AJ12</f>
        <v>0</v>
      </c>
      <c r="AK153" s="20">
        <f t="shared" si="212"/>
        <v>0</v>
      </c>
      <c r="AL153" s="20">
        <f t="shared" si="212"/>
        <v>0</v>
      </c>
      <c r="AM153" s="20">
        <f t="shared" si="212"/>
        <v>0</v>
      </c>
      <c r="AN153" s="20">
        <f t="shared" si="212"/>
        <v>0</v>
      </c>
      <c r="AO153" s="20">
        <f t="shared" si="212"/>
        <v>0</v>
      </c>
      <c r="AP153" s="20">
        <f t="shared" si="212"/>
        <v>0</v>
      </c>
      <c r="AQ153" s="20">
        <f t="shared" si="212"/>
        <v>0</v>
      </c>
      <c r="AR153" s="20">
        <f t="shared" si="212"/>
        <v>0</v>
      </c>
      <c r="AS153" s="20">
        <f t="shared" si="212"/>
        <v>0</v>
      </c>
      <c r="AT153" s="20">
        <f t="shared" si="212"/>
        <v>0</v>
      </c>
      <c r="AU153" s="20">
        <f t="shared" si="212"/>
        <v>0</v>
      </c>
      <c r="AV153" s="20">
        <f t="shared" si="212"/>
        <v>0</v>
      </c>
      <c r="AW153" s="20">
        <f t="shared" si="212"/>
        <v>0</v>
      </c>
      <c r="AX153" s="20">
        <f t="shared" si="212"/>
        <v>0</v>
      </c>
      <c r="AY153" s="20">
        <f t="shared" si="212"/>
        <v>0</v>
      </c>
      <c r="AZ153" s="20">
        <f t="shared" si="212"/>
        <v>0</v>
      </c>
      <c r="BA153" s="20">
        <f t="shared" si="212"/>
        <v>0</v>
      </c>
      <c r="BB153" s="20">
        <f t="shared" si="212"/>
        <v>0</v>
      </c>
      <c r="BC153" s="20">
        <f t="shared" si="212"/>
        <v>0</v>
      </c>
      <c r="BD153" s="20">
        <f t="shared" si="212"/>
        <v>0</v>
      </c>
      <c r="BE153" s="20">
        <f t="shared" si="212"/>
        <v>0</v>
      </c>
      <c r="BF153" s="20">
        <f t="shared" si="212"/>
        <v>0</v>
      </c>
      <c r="BG153" s="20">
        <f t="shared" si="212"/>
        <v>0</v>
      </c>
      <c r="BH153" s="20">
        <f t="shared" si="212"/>
        <v>0</v>
      </c>
      <c r="BI153" s="20">
        <f t="shared" si="212"/>
        <v>0</v>
      </c>
      <c r="BJ153" s="20">
        <f t="shared" si="212"/>
        <v>0</v>
      </c>
      <c r="BK153" s="20">
        <f t="shared" si="212"/>
        <v>0</v>
      </c>
      <c r="BL153" s="20">
        <f t="shared" si="212"/>
        <v>0</v>
      </c>
      <c r="BM153" s="20">
        <f t="shared" si="212"/>
        <v>0</v>
      </c>
      <c r="BN153" s="20">
        <f t="shared" si="212"/>
        <v>0</v>
      </c>
      <c r="BO153" s="20">
        <f t="shared" si="212"/>
        <v>0</v>
      </c>
      <c r="BP153" s="20">
        <f t="shared" ref="BP153:CU153" si="213">BP152-BP12</f>
        <v>0</v>
      </c>
      <c r="BQ153" s="20">
        <f t="shared" si="213"/>
        <v>0</v>
      </c>
      <c r="BR153" s="20">
        <f t="shared" si="213"/>
        <v>0</v>
      </c>
      <c r="BS153" s="20">
        <f t="shared" si="213"/>
        <v>0</v>
      </c>
      <c r="BT153" s="20">
        <f t="shared" si="213"/>
        <v>0</v>
      </c>
      <c r="BU153" s="20">
        <f t="shared" si="213"/>
        <v>0</v>
      </c>
      <c r="BV153" s="20">
        <f t="shared" si="213"/>
        <v>0</v>
      </c>
      <c r="BW153" s="20">
        <f t="shared" si="213"/>
        <v>0</v>
      </c>
      <c r="BX153" s="20">
        <f t="shared" si="213"/>
        <v>0</v>
      </c>
      <c r="BY153" s="20">
        <f t="shared" si="213"/>
        <v>0</v>
      </c>
      <c r="BZ153" s="20">
        <f t="shared" si="213"/>
        <v>0</v>
      </c>
      <c r="CA153" s="20">
        <f t="shared" si="213"/>
        <v>0</v>
      </c>
      <c r="CB153" s="20">
        <f t="shared" si="213"/>
        <v>0</v>
      </c>
      <c r="CC153" s="20">
        <f t="shared" si="213"/>
        <v>0</v>
      </c>
      <c r="CD153" s="20">
        <f t="shared" si="213"/>
        <v>0</v>
      </c>
      <c r="CE153" s="20">
        <f t="shared" si="213"/>
        <v>0</v>
      </c>
      <c r="CF153" s="20">
        <f t="shared" si="213"/>
        <v>0</v>
      </c>
      <c r="CG153" s="20">
        <f t="shared" si="213"/>
        <v>0</v>
      </c>
      <c r="CH153" s="20">
        <f t="shared" si="213"/>
        <v>0</v>
      </c>
      <c r="CI153" s="20">
        <f t="shared" si="213"/>
        <v>0</v>
      </c>
      <c r="CJ153" s="20">
        <f t="shared" si="213"/>
        <v>0</v>
      </c>
      <c r="CK153" s="20">
        <f t="shared" si="213"/>
        <v>0</v>
      </c>
      <c r="CL153" s="20">
        <f t="shared" si="213"/>
        <v>0</v>
      </c>
      <c r="CM153" s="20">
        <f t="shared" si="213"/>
        <v>0</v>
      </c>
      <c r="CN153" s="20">
        <f t="shared" si="213"/>
        <v>0</v>
      </c>
      <c r="CO153" s="20">
        <f t="shared" si="213"/>
        <v>0</v>
      </c>
      <c r="CP153" s="20">
        <f t="shared" si="213"/>
        <v>0</v>
      </c>
    </row>
    <row r="154" spans="1:94" ht="21.75" customHeight="1" x14ac:dyDescent="0.3">
      <c r="B154" s="52" t="s">
        <v>245</v>
      </c>
      <c r="C154" s="52"/>
      <c r="D154" s="52"/>
      <c r="E154" s="52"/>
      <c r="F154" s="52"/>
      <c r="G154" s="52"/>
      <c r="H154" s="52"/>
      <c r="I154" s="52"/>
    </row>
    <row r="155" spans="1:94" ht="58.5" customHeight="1" x14ac:dyDescent="0.3">
      <c r="B155" s="53" t="s">
        <v>246</v>
      </c>
      <c r="C155" s="53"/>
      <c r="D155" s="53"/>
      <c r="E155" s="53"/>
      <c r="F155" s="53"/>
      <c r="G155" s="53"/>
      <c r="H155" s="53"/>
      <c r="I155" s="53"/>
    </row>
  </sheetData>
  <mergeCells count="145">
    <mergeCell ref="B2:CP2"/>
    <mergeCell ref="B6:B8"/>
    <mergeCell ref="C6:C8"/>
    <mergeCell ref="D6:H7"/>
    <mergeCell ref="I6:M6"/>
    <mergeCell ref="N6:R6"/>
    <mergeCell ref="S6:W6"/>
    <mergeCell ref="X6:AB6"/>
    <mergeCell ref="AC6:AG6"/>
    <mergeCell ref="AH6:AL6"/>
    <mergeCell ref="BQ6:BU6"/>
    <mergeCell ref="BV6:BZ6"/>
    <mergeCell ref="CA6:CE6"/>
    <mergeCell ref="CF6:CJ6"/>
    <mergeCell ref="CK6:CP7"/>
    <mergeCell ref="I7:M7"/>
    <mergeCell ref="N7:R7"/>
    <mergeCell ref="S7:W7"/>
    <mergeCell ref="X7:AB7"/>
    <mergeCell ref="AC7:AG7"/>
    <mergeCell ref="AM6:AQ6"/>
    <mergeCell ref="AR6:AV6"/>
    <mergeCell ref="AW6:BA6"/>
    <mergeCell ref="BB6:BF6"/>
    <mergeCell ref="BG6:BK6"/>
    <mergeCell ref="BL6:BP6"/>
    <mergeCell ref="BL7:BP7"/>
    <mergeCell ref="BQ7:BU7"/>
    <mergeCell ref="BV7:BZ7"/>
    <mergeCell ref="CA7:CE7"/>
    <mergeCell ref="CF7:CJ7"/>
    <mergeCell ref="B12:C12"/>
    <mergeCell ref="AH7:AL7"/>
    <mergeCell ref="AM7:AQ7"/>
    <mergeCell ref="AR7:AV7"/>
    <mergeCell ref="AW7:BA7"/>
    <mergeCell ref="BB7:BF7"/>
    <mergeCell ref="BG7:BK7"/>
    <mergeCell ref="CK16:CP17"/>
    <mergeCell ref="I17:M17"/>
    <mergeCell ref="N17:R17"/>
    <mergeCell ref="S17:W17"/>
    <mergeCell ref="X17:AB17"/>
    <mergeCell ref="AC17:AG17"/>
    <mergeCell ref="AH17:AL17"/>
    <mergeCell ref="AM17:AQ17"/>
    <mergeCell ref="AR17:AV17"/>
    <mergeCell ref="AW17:BA17"/>
    <mergeCell ref="BG16:BK16"/>
    <mergeCell ref="BL16:BP16"/>
    <mergeCell ref="BQ16:BU16"/>
    <mergeCell ref="BV16:BZ16"/>
    <mergeCell ref="CA16:CE16"/>
    <mergeCell ref="CF16:CJ16"/>
    <mergeCell ref="AC16:AG16"/>
    <mergeCell ref="AH16:AL16"/>
    <mergeCell ref="AM16:AQ16"/>
    <mergeCell ref="AR16:AV16"/>
    <mergeCell ref="AW16:BA16"/>
    <mergeCell ref="BB16:BF16"/>
    <mergeCell ref="I16:M16"/>
    <mergeCell ref="N16:R16"/>
    <mergeCell ref="B24:C24"/>
    <mergeCell ref="B25:C25"/>
    <mergeCell ref="B26:C26"/>
    <mergeCell ref="B27:C27"/>
    <mergeCell ref="B28:C28"/>
    <mergeCell ref="B29:C29"/>
    <mergeCell ref="CF17:CJ17"/>
    <mergeCell ref="B19:C19"/>
    <mergeCell ref="B20:C20"/>
    <mergeCell ref="B21:C21"/>
    <mergeCell ref="B22:C22"/>
    <mergeCell ref="B23:C23"/>
    <mergeCell ref="BB17:BF17"/>
    <mergeCell ref="BG17:BK17"/>
    <mergeCell ref="BL17:BP17"/>
    <mergeCell ref="BQ17:BU17"/>
    <mergeCell ref="BV17:BZ17"/>
    <mergeCell ref="CA17:CE17"/>
    <mergeCell ref="B16:C18"/>
    <mergeCell ref="D16:H17"/>
    <mergeCell ref="S16:W16"/>
    <mergeCell ref="X16:AB16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X56:AB56"/>
    <mergeCell ref="B48:C48"/>
    <mergeCell ref="B49:C49"/>
    <mergeCell ref="B50:C50"/>
    <mergeCell ref="B51:C51"/>
    <mergeCell ref="B55:B57"/>
    <mergeCell ref="C55:C57"/>
    <mergeCell ref="B42:C42"/>
    <mergeCell ref="B43:C43"/>
    <mergeCell ref="B44:C44"/>
    <mergeCell ref="B45:C45"/>
    <mergeCell ref="B46:C46"/>
    <mergeCell ref="B47:C47"/>
    <mergeCell ref="BL55:BP55"/>
    <mergeCell ref="BQ55:BU55"/>
    <mergeCell ref="BV55:BZ55"/>
    <mergeCell ref="CA55:CE55"/>
    <mergeCell ref="CF55:CJ55"/>
    <mergeCell ref="CK55:CP56"/>
    <mergeCell ref="AH55:AL55"/>
    <mergeCell ref="AM55:AQ55"/>
    <mergeCell ref="AR55:AV55"/>
    <mergeCell ref="AW55:BA55"/>
    <mergeCell ref="BB55:BF55"/>
    <mergeCell ref="BG55:BK55"/>
    <mergeCell ref="B152:C152"/>
    <mergeCell ref="B154:I154"/>
    <mergeCell ref="B155:I155"/>
    <mergeCell ref="BG56:BK56"/>
    <mergeCell ref="BL56:BP56"/>
    <mergeCell ref="BQ56:BU56"/>
    <mergeCell ref="BV56:BZ56"/>
    <mergeCell ref="CA56:CE56"/>
    <mergeCell ref="CF56:CJ56"/>
    <mergeCell ref="AC56:AG56"/>
    <mergeCell ref="AH56:AL56"/>
    <mergeCell ref="AM56:AQ56"/>
    <mergeCell ref="AR56:AV56"/>
    <mergeCell ref="AW56:BA56"/>
    <mergeCell ref="BB56:BF56"/>
    <mergeCell ref="D55:H56"/>
    <mergeCell ref="I55:M55"/>
    <mergeCell ref="N55:R55"/>
    <mergeCell ref="S55:W55"/>
    <mergeCell ref="X55:AB55"/>
    <mergeCell ref="AC55:AG55"/>
    <mergeCell ref="I56:M56"/>
    <mergeCell ref="N56:R56"/>
    <mergeCell ref="S56:W56"/>
  </mergeCells>
  <pageMargins left="0.7" right="0.7" top="0.75" bottom="0.75" header="0.3" footer="0.3"/>
  <pageSetup paperSize="9" orientation="portrait" r:id="rId1"/>
  <ignoredErrors>
    <ignoredError sqref="CN9:CN12 CL9:CL12 CJ9:CJ12 CH10:CI10 CH9 CH12:CI12 CH11 F19:F25 H19:H25 K19:K25 M19:M25 F27:F51 H27:H51 K27:K51 M27:M51 CN19:CN25 CN27:CN50 CH19:CH25 CH27:CH51 CE19:CE25 CE27:CE50 CE12 CC12 BZ12 CC19:CC25 CC27:CC51 BZ19:BZ25 BZ27:BZ52 BX19:BX25 BX27:BX51 BU12 BS12 BP12:BP13 BU19:BU25 BU27:BU51 BS19:BS25 BS27:BS51 BP19:BP25 BP27:BP52 BN12 BK12:BK13 BI12 BF12 BD12 BN19:BN25 BN27:BN51 BK19:BK25 BK27:BK51 BI19:BI25 BI27:BI52 BF19:BF25 BF27:BF51 BD19:BD25 BD27:BD51 BA19:BA25 BA27:BA51 AY19:AY25 AY27:AY51 BA12 AY12 AV12 AV19:AV25 AV27:AV51 AT19:AT25 AT27:AT50 AQ12 AO12 AL12 AQ19:AQ25 AQ27:AQ52 AO19:AO25 AO27:AO52 AJ12 AG12 AE12 AB12 AL19:AL25 AL27:AL51 AJ19:AJ25 AJ27:AJ51 AG19:AG25 AG27:AG51 AE19:AE25 AE27:AE51 AB19:AB25 AB27:AB51 Z19:Z25 Z27:Z51 Z12 W12 U12 R12 P12 W19:W25 W27:W51 U19:U25 U27:U54 R19:R25 R27:R51 M12 K12 H12 F12" formula="1"/>
    <ignoredError sqref="CI9 CI11 M26 K26 H26 F26 CN26 CH26 CE26 CE9:CE11 CC9:CC11 BZ9:BZ11 CC26 BZ26 BX26 BX9:BX11 BU9:BU11 BS9:BS11 BP9:BP11 BU26 BS26 BP26 BN9:BN11 BK9:BK11 BI9:BI11 BF9:BF11 BD9:BD11 BN26 BK26 BI26 BF26 BD26 BA26 AY26 BA9:BA11 AY9:AY11 AV9:AV11 AV26 AT26 AT9:AT11 AQ9:AQ11 AO9:AO11 AL9:AL11 AQ26 AO26 AJ9:AJ11 AG9:AG11 AE9:AE11 AB9:AB11 AL26 AJ26 AG26 AE26 AB26 Z26 Z9:Z11 W9:W11 U9:U11 R9:R11 P9:P11 W26 U26 R26 M9:M11 K9:K11 H9:H11 F9:F11" formula="1" formulaRange="1"/>
    <ignoredError sqref="CG9:CG12 D9:E11 D26:E26 G26 I26:J26 L26 N26:Q26 CO26:CQ26 CI26:CM26 CF26:CG26 CF9:CF11 CD9:CD11 CA9:CB11 CD26 CA26:CB26 BY26 BY9:BY11 BV9:BW11 BT9:BT11 BQ9:BR11 BV26:BW26 BT26 BQ26:BR26 BO9:BO11 BL9:BM11 BJ9:BJ11 BG9:BH11 BE9:BE11 BO26 BL26:BM26 BJ26 BG26:BH26 BE26 BB26:BC26 AZ26 BB9:BC11 AZ9:AZ11 AW9:AX11 AW26:AX26 AU26 AU9:AU11 AR9:AS11 AP9:AP11 AM9:AN11 AR26:AS26 AP26 AK9:AK11 AH9:AI11 AF9:AF11 AC9:AD11 AM26:AN26 AK26 AH26:AI26 AF26 AC26:AD26 AA26 AA9:AA11 X9:Y11 V9:V11 S9:T11 Q9:Q11 X26:Y26 V26 S26:T26 N9:O11 L9:L11 I9:J11 G9: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Nacional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Neida Ximena Samaca Camacho</cp:lastModifiedBy>
  <dcterms:created xsi:type="dcterms:W3CDTF">2023-09-29T23:27:51Z</dcterms:created>
  <dcterms:modified xsi:type="dcterms:W3CDTF">2023-10-02T14:11:59Z</dcterms:modified>
</cp:coreProperties>
</file>