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planeacionnacional-my.sharepoint.com/personal/gcorrea_dnp_gov_co/Documents/Felipe Correa/Coordinación Gupo Congreso/Orlando/Proposición 03 - Ejecución Presupuestal 2023/"/>
    </mc:Choice>
  </mc:AlternateContent>
  <xr:revisionPtr revIDLastSave="0" documentId="8_{5947C99C-090A-4074-8878-D6CB07D906B4}" xr6:coauthVersionLast="47" xr6:coauthVersionMax="47" xr10:uidLastSave="{00000000-0000-0000-0000-000000000000}"/>
  <bookViews>
    <workbookView xWindow="-120" yWindow="-120" windowWidth="29040" windowHeight="15840" xr2:uid="{159A321E-F52C-4849-B532-879575ECE324}"/>
  </bookViews>
  <sheets>
    <sheet name="Proyectos de Inversión" sheetId="1" r:id="rId1"/>
  </sheets>
  <definedNames>
    <definedName name="_xlnm._FilterDatabase" localSheetId="0" hidden="1">'Proyectos de Inversión'!$A$4:$V$4</definedName>
    <definedName name="_xlnm.Print_Titles" localSheetId="0">'Proyectos de Inversión'!$1:$4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3" i="1" l="1"/>
  <c r="T22" i="1"/>
  <c r="T21" i="1"/>
  <c r="T20" i="1"/>
  <c r="T19" i="1"/>
  <c r="T18" i="1"/>
  <c r="T17" i="1"/>
  <c r="T16" i="1"/>
  <c r="T15" i="1"/>
  <c r="T14" i="1"/>
  <c r="T13" i="1"/>
  <c r="T12" i="1"/>
  <c r="T11" i="1"/>
  <c r="T10" i="1"/>
  <c r="T9" i="1"/>
  <c r="T8" i="1"/>
  <c r="T7" i="1"/>
  <c r="T6" i="1"/>
  <c r="T5" i="1"/>
  <c r="R22" i="1"/>
  <c r="R21" i="1"/>
  <c r="R20" i="1"/>
  <c r="R19" i="1"/>
  <c r="R17" i="1"/>
  <c r="R16" i="1"/>
  <c r="R15" i="1"/>
  <c r="R14" i="1"/>
  <c r="R13" i="1"/>
  <c r="R12" i="1"/>
  <c r="R11" i="1"/>
  <c r="R10" i="1"/>
  <c r="R9" i="1"/>
  <c r="R8" i="1"/>
  <c r="R7" i="1"/>
  <c r="R6" i="1"/>
  <c r="R5" i="1"/>
  <c r="S23" i="1"/>
  <c r="Q23" i="1"/>
  <c r="P27" i="1" l="1"/>
  <c r="O27" i="1"/>
  <c r="N27" i="1"/>
  <c r="M27" i="1"/>
  <c r="P26" i="1"/>
  <c r="O26" i="1"/>
  <c r="N26" i="1"/>
  <c r="M26" i="1"/>
  <c r="P25" i="1"/>
  <c r="O25" i="1"/>
  <c r="N25" i="1"/>
  <c r="M25" i="1"/>
  <c r="P23" i="1"/>
  <c r="R23" i="1" s="1"/>
  <c r="O23" i="1"/>
  <c r="N23" i="1"/>
  <c r="M23" i="1"/>
  <c r="O29" i="1" l="1"/>
  <c r="O31" i="1" s="1"/>
  <c r="P29" i="1"/>
  <c r="P31" i="1" s="1"/>
  <c r="M29" i="1"/>
  <c r="M31" i="1" s="1"/>
  <c r="N29" i="1"/>
  <c r="N31" i="1" s="1"/>
</calcChain>
</file>

<file path=xl/sharedStrings.xml><?xml version="1.0" encoding="utf-8"?>
<sst xmlns="http://schemas.openxmlformats.org/spreadsheetml/2006/main" count="286" uniqueCount="116">
  <si>
    <t>Año Fiscal:</t>
  </si>
  <si>
    <t/>
  </si>
  <si>
    <t>Vigencia:</t>
  </si>
  <si>
    <t>Actual</t>
  </si>
  <si>
    <t>Periodo:</t>
  </si>
  <si>
    <t>Enero - Julio</t>
  </si>
  <si>
    <t>UEJ</t>
  </si>
  <si>
    <t>NOMBRE UEJ</t>
  </si>
  <si>
    <t>RUBRO</t>
  </si>
  <si>
    <t>TIPO</t>
  </si>
  <si>
    <t>CTA</t>
  </si>
  <si>
    <t>SUB
CTA</t>
  </si>
  <si>
    <t>OBJ</t>
  </si>
  <si>
    <t>SUB
ITEM 2</t>
  </si>
  <si>
    <t>FUENTE</t>
  </si>
  <si>
    <t>REC</t>
  </si>
  <si>
    <t>SIT</t>
  </si>
  <si>
    <t>DESCRIPCION</t>
  </si>
  <si>
    <t>APR. INICIAL</t>
  </si>
  <si>
    <t>APR. ADICIONADA</t>
  </si>
  <si>
    <t>APR. REDUCIDA</t>
  </si>
  <si>
    <t>APR. VIGENTE</t>
  </si>
  <si>
    <t>Observaciones frente a la ejecución a 31 de julio de 2023</t>
  </si>
  <si>
    <t>03-01-01</t>
  </si>
  <si>
    <t>DEPARTAMENTO DE PLANEACIÓN - GESTIÓN GENERAL</t>
  </si>
  <si>
    <t>C-0301-1000-18</t>
  </si>
  <si>
    <t>C</t>
  </si>
  <si>
    <t>0301</t>
  </si>
  <si>
    <t>1000</t>
  </si>
  <si>
    <t>18</t>
  </si>
  <si>
    <t>Nación</t>
  </si>
  <si>
    <t>11</t>
  </si>
  <si>
    <t>CSF</t>
  </si>
  <si>
    <t>APOYO AL DESARROLLO DE PROYECTOS A TRAVÉS DEL FONDO REGIONAL PARA LOS CONTRATOS PLAN.  NACIONAL</t>
  </si>
  <si>
    <t>C-0301-1000-20</t>
  </si>
  <si>
    <t>20</t>
  </si>
  <si>
    <t>14</t>
  </si>
  <si>
    <t>FORTALECIMIENTO DE LAS ENTIDADES TERRITORIALES   NACIONAL</t>
  </si>
  <si>
    <t>C-0301-1000-22</t>
  </si>
  <si>
    <t>22</t>
  </si>
  <si>
    <t>IMPLEMENTACIÓN DEL SISTEMA NACIONAL CATASTRAL MULTIPROPÓSITO DESDE EL DNP ALCANCE  NACIONAL</t>
  </si>
  <si>
    <t xml:space="preserve">La planificación de actividades para la vigencia 2023 contemplaba la contratación de una estrategia de comunicaciones a nivel nacional y territorial, por valor aproximado de $3.000 millones de pesos, la cual buscaba socializar y difundir los avances de la política de Catastro Multipropósito, así como la adopción e implementación del Programa. No obstante, esta estrategia de difusión depende de los avances del Instituto Geográfico Agustín Codazzi - IGAC (co-ejecutor de los recursos del crédito), para la contratación de los operadores encargados de hacer la actualización catastral en los municipios priorizados, en los cuales se implementará la estrategia de comunicaciones.
A la fecha, el avance en la cobertura de municipios no requiere de la cantidad de recursos inicialmente programados para la mencionada estrategia, además solo hasta finales de octubre se lograrán nuevas adjudicaciones, lo que hace imposible para el DNP iniciar un proceso de contratación para este fin, pues se estima que el tiempo para selección del consultor podría tardar entre 3 y 4 meses; en ese sentido tampoco sería posible ejecutar estos recursos dentro de la vigencia. </t>
  </si>
  <si>
    <t>C-0301-1000-23</t>
  </si>
  <si>
    <t>23</t>
  </si>
  <si>
    <t>FORTALECIMIENTO DEL SISTEMA NACIONAL DE EVALUACIÓN DE GESTIÓN Y RESULTADOS.  NACIONAL</t>
  </si>
  <si>
    <t>C-0301-1000-28</t>
  </si>
  <si>
    <t>28</t>
  </si>
  <si>
    <t>DISENO Y ARTICULACION DE LOS INSTRUMENTOS, ESTRATEGIAS, LINEAMIENTOS Y DEMAS REQUERIMIENTOS TECNICOS PARA EL DESARROLLO Y FOCALIZACION DE LA POLITICA PUBLICA DE PROTECCION SOCIAL NACIONAL</t>
  </si>
  <si>
    <t xml:space="preserve">En cuanto a compromisos, se ha realizado liberación de saldos no utilizados en los Certificados de Disponibilidad Presupuestal – CDP de las prorratas de  los contratos de prestación de servicios suscritos entre enero y febrero. Estos recursos liberados se comprometerán en trece (13) nuevos contratados de prestaciones de servicios y la adquisición de una licencia de Power BI y créditos para disponer del servicio de CHATBOT en la NUBE.
Frente al 42% de avance en la ejecución de obligaciones con corte a 31 de julio, esta corresponde al pago mensual de los contratos de prestación de servicios profesionales y de gastos de viaje y viáticos, de la Dirección de Desarrollo Social – DDS. </t>
  </si>
  <si>
    <t>C-0301-1000-29</t>
  </si>
  <si>
    <t>29</t>
  </si>
  <si>
    <t>FORTALECIMIENTO DE POLITICAS Y ACCIONES DE LOGISTICA  NACIONAL</t>
  </si>
  <si>
    <t>C-0301-1000-30</t>
  </si>
  <si>
    <t>30</t>
  </si>
  <si>
    <t>CONSOLIDACION ESQUEMAS PARA PROMOVER LA PARTICIPACION PRIVADA EN EL DESARROLLO DE INFRAESTRUCTURA PUBLICA Y PRESTACION DE SUS SERVICIOS ASOCIADOS   NACIONAL</t>
  </si>
  <si>
    <t>El estado de la ejecución del proyecto se debe principalmente que fue gestionada una cancelación parcial de recursos por lo siguiente:
Dos de las adquisiciones programadas en diciembre de 2022 a ejecutarse en la vigencia 2023 fueron retiradas del Programa Operativo:
i.    “Análisis de la aplicación del instrumento de APP en proyectos TIC y viabilidad proyecto de expansión de fibra óptica”: Esta línea se cancela en atención a que en el proceso de revisión de este estudio con el Ministerio de Tecnologías de la Información y las Comunicaciones (MinTIC) y la Dirección de Desarrollo Digital del DNP, se identificó que, el MinTIC ya había contratado un estudio similar y por ello se determinó que no resultaba provechoso avanzar con este estudio.
ii. “Estudio de Unidades Funcionales con Disponibilidad Parcial en proyectos de Planta de Tratamiento de Aguas Residuales”: En reunión con el Viceministro de Agua realizada en el mes de marzo se presentó y conversó sobre este mecanismo a lo cual se indicó que el Ministerio no consideraba necesario contar con la posibilidad de estructurar proyectos del sector agua a través de unidades funcionales puesto que técnicamente podría representar riesgos para la puesta en marcha de los proyectos.</t>
  </si>
  <si>
    <t>C-0301-1000-31</t>
  </si>
  <si>
    <t>31</t>
  </si>
  <si>
    <t>APOYO PRESUPUESTAL A ENTIDADES PERTENECIENTES AL PRESUPUESTO GENERAL DE LA NACION EN LA IMPLEMENTACION DE PROYECTOS DE INVERSION A NIVEL  NACIONAL-[DISTRIBUCION PREVIO CONCEPTO DNP]</t>
  </si>
  <si>
    <t>C-0301-1000-33</t>
  </si>
  <si>
    <t>33</t>
  </si>
  <si>
    <t>FORTALECIMIENTO DEL CICLO DE LAS POLITICAS PUBLICAS SECTORIALES E INTERSECTORIALES PARA EL DESARROLLO  NACIONAL</t>
  </si>
  <si>
    <t xml:space="preserve">El cronograma de prestación de servicios profesionales se ha desarrollado en los plazos y términos programados por la Entidad. El saldo pendiente por comprometer corresponde al valor de los procesos de contratación (consultorías), que por sus condiciones para la ejecución, requieren de autorización de vigencias futuras. Estos procesos se encuentran en revisión contractual por parte de  la Subdirección de Contratación – SCT. </t>
  </si>
  <si>
    <t>C-0301-1000-34</t>
  </si>
  <si>
    <t>34</t>
  </si>
  <si>
    <t>MEJORAMIENTO DE LOS RESULTADOS DE LA GESTION PUBLICA TERRITORIAL A NIVEL   NACIONAL</t>
  </si>
  <si>
    <t>C-0301-1000-35</t>
  </si>
  <si>
    <t>35</t>
  </si>
  <si>
    <t>MODERNIZACION DE LA VISION DE LARGO PLAZO EN LA PLANEACION INTERSECTORIAL A NIVEL  NACIONAL</t>
  </si>
  <si>
    <t>C-0301-1000-36</t>
  </si>
  <si>
    <t>36</t>
  </si>
  <si>
    <t>FORTALECIMIENTO DE LA EFICIENCIA EN EL GASTO DE INVERSION PUBLICA TERRITORIAL Y  NACIONAL</t>
  </si>
  <si>
    <t>C-0301-1000-37</t>
  </si>
  <si>
    <t>37</t>
  </si>
  <si>
    <t>FORTALECIMIENTO DEL SISTEMA DE GESTION DE LA INVERSION PUBLICA A NIVEL TERRITORIAL Y  NACIONAL</t>
  </si>
  <si>
    <t>Los compromisos se han suscrito y cumplido conforme a lo planificado en el Plan de Adquisición de Bienes y Servicios y Plan de Acción de la Entidad. A la fecha los saldos por contratar corresponden a contratos de prestación de servicios necesarios para fortalecer el equipo encargado del diseño y desarrollo de Plataforma Integrada de Inversión Pública – PIIP,  para operar en el Territorio. Asimismo, los  recursos disponibles de apropiación, corresponden a recursos destinados a logística, gastos de viaje y reconocimiento de viáticos.</t>
  </si>
  <si>
    <t>DEPARTAMENTO NACIONAL DE PLANEACION - GESTION GENERAL</t>
  </si>
  <si>
    <t>C-0301-1000-38</t>
  </si>
  <si>
    <t>38</t>
  </si>
  <si>
    <t>APROVECHAMIENTO DE LA INFORMACIÓN DEL SEGUIMIENTO Y LA EVALUACIÓN DE POLÍTICAS PÚBLICAS PARA LA TOMA DE DECISIONES BASADAS EN EVIDENCIA, A NIVEL NACIONAL</t>
  </si>
  <si>
    <t>C-0301-1003-4</t>
  </si>
  <si>
    <t>1003</t>
  </si>
  <si>
    <t>4</t>
  </si>
  <si>
    <t>INCORPORACIÓN DE EVIDENCIA, BUENAS PRÁCTICAS E INNOVACIÓN PUBLICA EN LA ADMINISTRACION PUBLICA A NIVEL NACIONAL</t>
  </si>
  <si>
    <t>Desde la Dirección de Gobierno, Derechos Humanos y Paz, se ha avanzado en la ejecución del presupuesto apropiado en el proyecto de inversión “Incorporación de evidencia, buenas prácticas e innovación pública en la administración pública a nivel nacional”, alcanzando un 91% de recursos comprometidos con corte al 12 de agosto;  a través de la contratación de servicios profesionales, que han permitido el acompañamiento técnico de las políticas, programas y planes de competencia de la Dirección, incluyendo el apoyo a la construcción del Plan Nacional de Desarrollo, el seguimiento a documentos CONPES, acompañamiento y apoyo técnico a las entidades nacionales y territoriales, entre otras actividades; así como, los desplazamientos requeridos para tal fin.
Adicionalmente, se ha avanzado en la ejecución de servicios logísticos que permiten visibilizar e impulsar buenas prácticas en la administración pública a través del intercambio de experiencias entre diversos actores, fomentando la generación de soluciones concretas y adaptables, y promoviendo la construcción de proyectos que fortalecen la gestión pública a nivel territorial y nacional.
En la misma línea, a la fecha se cuenta con un 49% de recursos obligados, los cuales dependen de la ejecución mensual de las actividades y productos programados en cada contrato, así como, los eventos planeados los cuales serán ejecutados en el último trimestre del año.
Finalmente se aclara que, los recursos no comprometidos corresponden a saldos ocasionados por el inicio posterior al programado  de contratos de prestación de servicios. Actualmente desde la Dirección se realizan las gestiones respectivas para la liberación de saldos en registros presupuestales y certificados de disponibilidad presupuestal.</t>
  </si>
  <si>
    <t>C-0399-1000-6</t>
  </si>
  <si>
    <t>0399</t>
  </si>
  <si>
    <t>6</t>
  </si>
  <si>
    <t>FORTALECIMIENTO DE LA PLANEACIÓN Y LA GESTIÓN INSTITUCIONAL DEL DNP A NIVEL  NACIONAL</t>
  </si>
  <si>
    <t xml:space="preserve">La ejecución presupuestal, con relación la contratación de prestación de servicios profesionales se desarrolla en concordancia con lo programado en el Plan Anual de Adquisiciones, sin embargo en cuanto a otros servicios se observan los siguientes factores relevantes que la afectan:
De acuerdo con la programación realizada por la Entidad y lo programado en el Plan Anual de Adquisiciones (PAA), los recursos destinados al Convenio Interadministrativo y cuyo objeto es “El DNP y FONADE se obligan a constituir en el ICETEX un Fondo que se denominará “FONDO DNP -FONADE -ICETEX, para el otorgamiento de becas y complemento de becas a funcionarios del DNP y FONADE que realicen estudios en el exterior en áreas de interés del gobierno nacional” se realizará el desembolso de recursos en diciembre de 2023, como está lo establece el Plan Anual de Adquisiciones.
Actualmente existen dos necesidades en proceso de estudio y aprobación bajo la responsabilidad de  Coordinación documental de la Subdirección Administrativa y Relacionamiento con la Ciudadanía - SARC: 1). Desarrollo de Orfeo, por $813 millones, en su lugar actualmente se planea y evalúa la alternativa de su potencialización,  con costo promedio de $60 millones. 2). Proceso de adquisición del Proyecto  Integrado de Conservación de Documentación  por  $231 millones. </t>
  </si>
  <si>
    <t>C-0399-1000-7</t>
  </si>
  <si>
    <t>7</t>
  </si>
  <si>
    <t>ADQUISICIÓN Y ADECUACIÓN DE ESPACIOS FÍSICOS DEL DEPARTAMENTO NACIONAL DE PLANEACIÓN   NACIONAL</t>
  </si>
  <si>
    <t>El estado de ejecución del proyecto Adquisición y Adecuación de Espacios Físicos del DNP, se debe a que el proyecto suscribirá  dos (2) convenios derivados dentro del  Convenio Interadministrativo Marco con la Agencia Nacional Inmobiliaria - ANIM. El primer convenio, dirigido a la adecuación física integral en pisos propiedad del DNP en el edificio FONADE, y el segundo enfocado a la adquisición de nuevos espacios de oficina para la Entidad. No obstante, dados diferentes cambios administrativos en la ANIM, se han presentado retrasos en el perfeccionamiento de estos convenios. 
Sin embargo, en agosto se programarán mesas de trabajo entre el DNP y la ANIM para realizar los trámites contractuales pertinentes, y así legalizar los recursos que permitirán que la ejecución presupuestal del proyecto alcance el 100% dentro del tercer y cuarto trimestre de la vigencia fiscal 2023.</t>
  </si>
  <si>
    <t>C-0399-1000-8</t>
  </si>
  <si>
    <t>8</t>
  </si>
  <si>
    <t>FORTALECIMIENTO DE LAS TIC PARA EL CUMPLIMIENTO DE LOS OBJETIVOS DEL DNP A NIVEL NACIONAL</t>
  </si>
  <si>
    <t xml:space="preserve">Según la programación de Plan de Adquisiciones de la Oficina de Tecnología y Sistemas de información está pendiente por contratar: 
1. La renovación y licenciamiento de Microsoft Office 365 y software Assurance, programada para septiembre, por vencimiento de licencias;  la cual asciende a $7.566 millones.  
2. Renovación del licenciamiento de escaneo de vulnerabilidades por valor de $1.274 millones. 
3. Adquisición All-Flash IBM A9000R, sede electrónica y migración de SISBEN a la nube, aprobados recientemente por  $2.420 millones. 
4. Adquisición de computadores reprogramada para el segundo semestre del año. </t>
  </si>
  <si>
    <t>TOTAL</t>
  </si>
  <si>
    <t>FUNCIONAMIENTO</t>
  </si>
  <si>
    <t>SERVICIO A LA DEUDA</t>
  </si>
  <si>
    <t>INVERSIÓN</t>
  </si>
  <si>
    <t xml:space="preserve">Con corte a 31 de julio se ha cumplido con lo planeado en el Plan de Adquisiciones del proyecto de inversión, acorde con los plazos iniciales de contratación. A la fecha se encuentra en trámite la revisión del estudio previo para comprometer $1.000 millones que serán destinados a dar cumplimiento a un compromiso con las comunidades indígenas. </t>
  </si>
  <si>
    <t>El proyecto celebró un contrato con ENTerritorio para realizar la administración y operación del Fondo Regional para los Contratos Plan / Pactos Territoriales, con esto se comprometió un 99.38% del presupuesto asignado al proyecto. Actualmente se presentan dificultades para la suscripción de obligaciones, debido a que el Ministerio de Hacienda y Crédito Público – MHCP, ha aprobado menos del 50% del Plan Anual de Caja - PAC  solicitado por la Entidad.</t>
  </si>
  <si>
    <t xml:space="preserve">Este proyecto es financiado con el Contrato de préstamo BIRF-8320-CO, contraído con el Banco Internacional de Reconstrucción y Fomento – BIRF. Actualmente el DNP está a la espera de la prórroga del este crédito para adelantar el Otrosí del contrato OR-060-2015 suscrito con ENTerritorio. </t>
  </si>
  <si>
    <t xml:space="preserve">El proyecto tiene pendiente por comprometer $243 millones, equivalentes a un 3.56% de la apropiación vigente, que corresponden a ahorros de las contrataciones adelantadas durante la vigencia. Parte de estos recursos están programados para desarrollar un módulo del Sistema Nacional de Evaluación de Gestión y Resultados – SINERGIA.
En cuanto a obligaciones, las suscritas a la fecha son acordes con lo proyectado en el Plan Anual de Adquisiciones y corresponden a los pagos de los contratos de prestación de servicios profesionales financiados por el proyecto. Así mismo, para el tercer cuatrimestre de la presente vigencia, se tiene previsto obligar recursos para efectuar el pago al contrato de la Agenda de Evaluaciones. </t>
  </si>
  <si>
    <t xml:space="preserve">El estado de ejecución del proyecto se debe a que la contratación de las firmas de consultoría estaba asociada a la aprobación del Plan Nacional de Desarrollo 2022-2026 “Colombia Potencia Mundial de la Vida”, las cuales darán consistencia a las actividades del Programa Nacional de Logística. 
Actualmente se encuentran en curso doce (12) procesos contractuales, detallados así:  
Cinco (5) de estos en etapa precontractual por $2.303 millones; otros cinco (5) procesos en etapa precontractual financiados con vigencias futuras autorizadas por el Ministerio de Hacienda y Crédito Público – MHCP por  $5.322 millones; uno (1) en etapa precontractual con vigencias futuras por solicitar equivalente a $1.037 millones y uno (1) sin inicio de etapa precontractual a financiar con  vigencias futuras por $546 millones. </t>
  </si>
  <si>
    <t xml:space="preserve">El proyecto tiene programado realizar dos (2) procesos contractuales con lo cual ejecutaría el total del presupuesto asignado: el primer proceso consiste en la Encuesta de Percepción Ciudadana por valor de $1.900 millones, este proceso se publicará el día 14 de agosto de 2023; y el segundo proceso corresponde a la Agenda Anual de Evaluación por valor de $ 1.236 millones, que incluirá seis (6) contrataciones. Actualmente de estas contrataciones se están elaborando los estudios previos de dos (2) procesos y el diseño de cuatro (4) evaluaciones, que se tienen programados iniciar en octubre de 2023. </t>
  </si>
  <si>
    <t>Se han suscrito los contratos asociados al proyecto de inversión y programados al inicio de la vigencia. Se espera continuar con la ejecución de los recursos suscribiendo las contrataciones para desarrollar los documentos de análisis de coyuntura y prospectiva sectorial, así como la concertación y socialización de los instrumentos de planeación pendientes por definir.</t>
  </si>
  <si>
    <t xml:space="preserve">Este se constituye como un proyecto de distribución previo concepto DNP, como se denomina en el Art. 82 de la Ley 2276 de noviembre de 2022 y el Art. 85 del Decreto 2590 del 23 de diciembre de 2022: “Artículo 82. En los presupuestos del Ministerio de Hacienda y Crédito Público y del Departamento Nacional de Planeación se incluirá una apropiación con el objeto de atender los gastos para la prevención y atención de desastres, Atención, Asistencia y Reparación Integral a las Víctimas del Conflicto Armado Interno, así como para financiar programas y proyectos de inversión que se encuentren debidamente registrados en el Banco Nacional de Programas y Proyectos, de conformidad con el artículo 68 del Estatuto Orgánico del Presupuesto, sin cambiar su destinación y cuantía, en los términos de la Sentencia C-006 de 2012 de la Corte Constitucional”.
Con corte a 31 de julio de 2023 se han realizado tres (3) distribuciones así: una al Ministerio del Interior – consultas previas; una a la Unidad Nacional de Gestion del Riesgo – La Vega Cauca;  y una al Ministerio del interior - Consejo Regional Indígena del Cauca CRIC. Por valores de $ 3.941.012.560, $3.894.209.486 y $ 13.500.000.000 respectivamente. 
Al proyecto le fue asignada una apropiación inicial de $41.532 millones y actualmente cuenta con una apropiación vigente de $ 20.197 millones para atender las distribuciones solicitadas al DNP por las entidades del Orden Nacional. </t>
  </si>
  <si>
    <t xml:space="preserve">En aras de una optimización del uso de los recursos para la vigencia 2023, se realizó la revisión del presupuesto asignado y se ha venido efectuando ajustes al interior de la dependencia, los cuales han generado un ahorro para la vigencia actual, dentro de las cuales se encuentran las siguientes acciones:
1. Optimización del equipo de trabajo para el desarrollo de las actividades 2023 en la DPIP (en particular el equipo requerido para las acciones adelantadas desde la Gerencia de Pactos Territoriales). 
2. Se tenían previstos recursos para la socialización del PPI y el PND, los cuales no fueron requeridos, dado que las acciones se lograron culminar en las mesas de 2022.
3. Se tienen recursos para la estructuración de proyectos de importancia estratégica para el Gobierno Nacional y los pactos territoriales, los cuales no han sido necesarios a la fecha, por cuanto se están finalizando los contratos ya suscritos.
En atención a requerimientos de las Direcciones Técnicas, es posible que se trasladen recursos para apoyar temas estratégicos del DNP los cuales serán informados. </t>
  </si>
  <si>
    <t>COMPROMISO</t>
  </si>
  <si>
    <t>OBLIGACION</t>
  </si>
  <si>
    <t>% 
Compromisos</t>
  </si>
  <si>
    <t>% 
Obligaciones</t>
  </si>
  <si>
    <t>DEPARTAMENTO NACIONAL DE PLANEACIÓN
EJECUCIÓN PRESUPUESTAL PROYECTOS DE INVERSIÓN 
A 31 DE JULIO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</si>
</sst>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amily val="2"/>
    </font>
    <font>
      <sz val="8"/>
      <color rgb="FF000000"/>
      <name val="Arial"/>
      <family val="2"/>
    </font>
    <font>
      <sz val="8"/>
      <name val="Arial"/>
      <family val="2"/>
    </font>
    <font>
      <b/>
      <sz val="8"/>
      <color rgb="FF000000"/>
      <name val="Arial"/>
      <family val="2"/>
    </font>
    <font>
      <sz val="8"/>
      <color rgb="FFFF0000"/>
      <name val="Arial"/>
      <family val="2"/>
    </font>
    <font>
      <sz val="10"/>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BE0F4"/>
        <bgColor indexed="64"/>
      </patternFill>
    </fill>
    <fill>
      <patternFill patternType="solid">
        <fgColor rgb="FFFFFFCC"/>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EBF9F5"/>
        <bgColor indexed="64"/>
      </patternFill>
    </fill>
    <fill>
      <patternFill patternType="solid">
        <fgColor theme="0" tint="-4.9989318521683403E-2"/>
        <bgColor indexed="64"/>
      </patternFill>
    </fill>
  </fills>
  <borders count="11">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style="thin">
        <color rgb="FFD3D3D3"/>
      </top>
      <bottom/>
      <diagonal/>
    </border>
    <border>
      <left style="thin">
        <color rgb="FFD3D3D3"/>
      </left>
      <right/>
      <top style="thin">
        <color rgb="FFD3D3D3"/>
      </top>
      <bottom style="thin">
        <color rgb="FFD3D3D3"/>
      </bottom>
      <diagonal/>
    </border>
    <border>
      <left style="thin">
        <color rgb="FFD3D3D3"/>
      </left>
      <right style="thin">
        <color rgb="FFD3D3D3"/>
      </right>
      <top/>
      <bottom style="thin">
        <color rgb="FFD3D3D3"/>
      </bottom>
      <diagonal/>
    </border>
    <border>
      <left/>
      <right style="thin">
        <color rgb="FFD3D3D3"/>
      </right>
      <top style="thin">
        <color rgb="FFD3D3D3"/>
      </top>
      <bottom style="thin">
        <color rgb="FFD3D3D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rgb="FFD3D3D3"/>
      </left>
      <right/>
      <top/>
      <bottom/>
      <diagonal/>
    </border>
  </borders>
  <cellStyleXfs count="2">
    <xf numFmtId="0" fontId="0" fillId="0" borderId="0"/>
    <xf numFmtId="9" fontId="5" fillId="0" borderId="0" applyFont="0" applyFill="0" applyBorder="0" applyAlignment="0" applyProtection="0"/>
  </cellStyleXfs>
  <cellXfs count="116">
    <xf numFmtId="0" fontId="0" fillId="0" borderId="0" xfId="0"/>
    <xf numFmtId="0" fontId="1" fillId="2" borderId="1" xfId="0" applyFont="1" applyFill="1" applyBorder="1" applyAlignment="1">
      <alignment horizontal="center" vertical="center" readingOrder="1"/>
    </xf>
    <xf numFmtId="0" fontId="1" fillId="0" borderId="1" xfId="0" applyFont="1" applyBorder="1" applyAlignment="1">
      <alignment horizontal="left" vertical="center" readingOrder="1"/>
    </xf>
    <xf numFmtId="0" fontId="1" fillId="0" borderId="0" xfId="0" applyFont="1" applyAlignment="1">
      <alignment horizontal="center" vertical="center" readingOrder="1"/>
    </xf>
    <xf numFmtId="4" fontId="1" fillId="0" borderId="0" xfId="0" applyNumberFormat="1" applyFont="1" applyAlignment="1">
      <alignment horizontal="center" vertical="center" readingOrder="1"/>
    </xf>
    <xf numFmtId="4" fontId="2" fillId="0" borderId="0" xfId="0" applyNumberFormat="1" applyFont="1" applyAlignment="1">
      <alignment vertical="center" readingOrder="1"/>
    </xf>
    <xf numFmtId="4" fontId="1" fillId="4" borderId="1" xfId="0" applyNumberFormat="1" applyFont="1" applyFill="1" applyBorder="1" applyAlignment="1">
      <alignment horizontal="center" vertical="center" readingOrder="1"/>
    </xf>
    <xf numFmtId="4" fontId="2" fillId="0" borderId="0" xfId="0" applyNumberFormat="1" applyFont="1" applyAlignment="1">
      <alignment horizontal="center" vertical="center" readingOrder="1"/>
    </xf>
    <xf numFmtId="4" fontId="1" fillId="5" borderId="1" xfId="0" applyNumberFormat="1" applyFont="1" applyFill="1" applyBorder="1" applyAlignment="1">
      <alignment horizontal="right" vertical="center" readingOrder="1"/>
    </xf>
    <xf numFmtId="4" fontId="1" fillId="6" borderId="1" xfId="0" applyNumberFormat="1" applyFont="1" applyFill="1" applyBorder="1" applyAlignment="1">
      <alignment horizontal="right" vertical="center" readingOrder="1"/>
    </xf>
    <xf numFmtId="4" fontId="1" fillId="7" borderId="1" xfId="0" applyNumberFormat="1" applyFont="1" applyFill="1" applyBorder="1" applyAlignment="1">
      <alignment horizontal="right" vertical="center" readingOrder="1"/>
    </xf>
    <xf numFmtId="14" fontId="1" fillId="0" borderId="1" xfId="0" applyNumberFormat="1" applyFont="1" applyBorder="1" applyAlignment="1">
      <alignment horizontal="center" vertical="center" readingOrder="1"/>
    </xf>
    <xf numFmtId="0" fontId="1" fillId="0" borderId="1" xfId="0" applyFont="1" applyBorder="1" applyAlignment="1">
      <alignment horizontal="center" vertical="center" readingOrder="1"/>
    </xf>
    <xf numFmtId="4" fontId="1" fillId="0" borderId="1" xfId="0" applyNumberFormat="1" applyFont="1" applyBorder="1" applyAlignment="1">
      <alignment horizontal="right" vertical="center" readingOrder="1"/>
    </xf>
    <xf numFmtId="4" fontId="1" fillId="3" borderId="1" xfId="0" applyNumberFormat="1" applyFont="1" applyFill="1" applyBorder="1" applyAlignment="1">
      <alignment horizontal="right" vertical="center" readingOrder="1"/>
    </xf>
    <xf numFmtId="4" fontId="2" fillId="3" borderId="0" xfId="0" applyNumberFormat="1" applyFont="1" applyFill="1" applyAlignment="1">
      <alignment vertical="center" readingOrder="1"/>
    </xf>
    <xf numFmtId="14" fontId="2" fillId="3" borderId="1" xfId="0" applyNumberFormat="1" applyFont="1" applyFill="1" applyBorder="1" applyAlignment="1">
      <alignment horizontal="center" vertical="center" readingOrder="1"/>
    </xf>
    <xf numFmtId="14" fontId="1" fillId="3" borderId="1" xfId="0" applyNumberFormat="1" applyFont="1" applyFill="1" applyBorder="1" applyAlignment="1">
      <alignment horizontal="center" vertical="center" readingOrder="1"/>
    </xf>
    <xf numFmtId="4" fontId="3" fillId="6" borderId="1" xfId="0" applyNumberFormat="1" applyFont="1" applyFill="1" applyBorder="1" applyAlignment="1">
      <alignment horizontal="right" vertical="center" readingOrder="1"/>
    </xf>
    <xf numFmtId="4" fontId="4" fillId="0" borderId="2" xfId="0" applyNumberFormat="1" applyFont="1" applyBorder="1" applyAlignment="1">
      <alignment horizontal="right" vertical="center" readingOrder="1"/>
    </xf>
    <xf numFmtId="4" fontId="1" fillId="0" borderId="4" xfId="0" applyNumberFormat="1" applyFont="1" applyBorder="1" applyAlignment="1">
      <alignment horizontal="right" vertical="center" readingOrder="1"/>
    </xf>
    <xf numFmtId="0" fontId="1" fillId="0" borderId="2" xfId="0" applyFont="1" applyBorder="1" applyAlignment="1">
      <alignment horizontal="center" vertical="center" readingOrder="1"/>
    </xf>
    <xf numFmtId="0" fontId="1" fillId="0" borderId="2" xfId="0" applyFont="1" applyBorder="1" applyAlignment="1">
      <alignment horizontal="left" vertical="center" readingOrder="1"/>
    </xf>
    <xf numFmtId="4" fontId="1" fillId="0" borderId="2" xfId="0" applyNumberFormat="1" applyFont="1" applyBorder="1" applyAlignment="1">
      <alignment horizontal="right" vertical="center" readingOrder="1"/>
    </xf>
    <xf numFmtId="0" fontId="1" fillId="0" borderId="0" xfId="0" applyFont="1" applyAlignment="1">
      <alignment horizontal="left" vertical="center" readingOrder="1"/>
    </xf>
    <xf numFmtId="4" fontId="1" fillId="0" borderId="0" xfId="0" applyNumberFormat="1" applyFont="1" applyAlignment="1">
      <alignment horizontal="right" vertical="center" readingOrder="1"/>
    </xf>
    <xf numFmtId="4" fontId="1" fillId="0" borderId="5" xfId="0" applyNumberFormat="1" applyFont="1" applyBorder="1" applyAlignment="1">
      <alignment horizontal="right" vertical="center" readingOrder="1"/>
    </xf>
    <xf numFmtId="0" fontId="2" fillId="0" borderId="0" xfId="0" applyFont="1" applyAlignment="1">
      <alignment vertical="center" readingOrder="1"/>
    </xf>
    <xf numFmtId="0" fontId="2" fillId="0" borderId="0" xfId="0" applyFont="1" applyAlignment="1">
      <alignment horizontal="center" vertical="center" readingOrder="1"/>
    </xf>
    <xf numFmtId="4" fontId="1" fillId="0" borderId="0" xfId="0" applyNumberFormat="1" applyFont="1" applyAlignment="1">
      <alignment horizontal="left" vertical="center" wrapText="1" readingOrder="1"/>
    </xf>
    <xf numFmtId="4" fontId="1" fillId="0" borderId="1" xfId="0" applyNumberFormat="1" applyFont="1" applyBorder="1" applyAlignment="1">
      <alignment horizontal="left" vertical="center" wrapText="1" readingOrder="1"/>
    </xf>
    <xf numFmtId="4" fontId="1" fillId="0" borderId="2" xfId="0" applyNumberFormat="1" applyFont="1" applyBorder="1" applyAlignment="1">
      <alignment horizontal="left" vertical="center" wrapText="1" readingOrder="1"/>
    </xf>
    <xf numFmtId="4" fontId="3" fillId="0" borderId="0" xfId="0" applyNumberFormat="1" applyFont="1" applyAlignment="1">
      <alignment horizontal="left" vertical="center" wrapText="1" readingOrder="1"/>
    </xf>
    <xf numFmtId="4" fontId="2" fillId="0" borderId="0" xfId="0" applyNumberFormat="1" applyFont="1" applyAlignment="1">
      <alignment horizontal="left" vertical="center" wrapText="1" readingOrder="1"/>
    </xf>
    <xf numFmtId="4" fontId="1" fillId="5" borderId="1" xfId="0" applyNumberFormat="1" applyFont="1" applyFill="1" applyBorder="1" applyAlignment="1">
      <alignment horizontal="left" vertical="center" wrapText="1" readingOrder="1"/>
    </xf>
    <xf numFmtId="4" fontId="1" fillId="7" borderId="1" xfId="0" applyNumberFormat="1" applyFont="1" applyFill="1" applyBorder="1" applyAlignment="1">
      <alignment horizontal="left" vertical="center" wrapText="1" readingOrder="1"/>
    </xf>
    <xf numFmtId="4" fontId="1" fillId="6" borderId="1" xfId="0" applyNumberFormat="1" applyFont="1" applyFill="1" applyBorder="1" applyAlignment="1">
      <alignment horizontal="left" vertical="center" wrapText="1" readingOrder="1"/>
    </xf>
    <xf numFmtId="4" fontId="3" fillId="6" borderId="1" xfId="0" applyNumberFormat="1" applyFont="1" applyFill="1" applyBorder="1" applyAlignment="1">
      <alignment horizontal="left" vertical="center" wrapText="1" readingOrder="1"/>
    </xf>
    <xf numFmtId="4" fontId="1" fillId="0" borderId="3" xfId="0" applyNumberFormat="1" applyFont="1" applyBorder="1" applyAlignment="1">
      <alignment horizontal="left" vertical="center" wrapText="1" readingOrder="1"/>
    </xf>
    <xf numFmtId="0" fontId="1" fillId="0" borderId="3" xfId="0" applyFont="1" applyBorder="1" applyAlignment="1">
      <alignment horizontal="left" vertical="center" readingOrder="1"/>
    </xf>
    <xf numFmtId="0" fontId="2" fillId="3" borderId="3" xfId="0" applyFont="1" applyFill="1" applyBorder="1" applyAlignment="1">
      <alignment horizontal="left" vertical="center" readingOrder="1"/>
    </xf>
    <xf numFmtId="0" fontId="1" fillId="3" borderId="3" xfId="0" applyFont="1" applyFill="1" applyBorder="1" applyAlignment="1">
      <alignment horizontal="left" vertical="center" readingOrder="1"/>
    </xf>
    <xf numFmtId="0" fontId="3" fillId="2" borderId="2" xfId="0" applyFont="1" applyFill="1" applyBorder="1" applyAlignment="1">
      <alignment horizontal="center" vertical="center" readingOrder="1"/>
    </xf>
    <xf numFmtId="0" fontId="3" fillId="2" borderId="2" xfId="0" applyFont="1" applyFill="1" applyBorder="1" applyAlignment="1">
      <alignment horizontal="center" vertical="center" wrapText="1" readingOrder="1"/>
    </xf>
    <xf numFmtId="4" fontId="3" fillId="2" borderId="2" xfId="0" applyNumberFormat="1" applyFont="1" applyFill="1" applyBorder="1" applyAlignment="1">
      <alignment horizontal="center" vertical="center" readingOrder="1"/>
    </xf>
    <xf numFmtId="4" fontId="3" fillId="4" borderId="2" xfId="0" applyNumberFormat="1" applyFont="1" applyFill="1" applyBorder="1" applyAlignment="1">
      <alignment horizontal="center" vertical="center" readingOrder="1"/>
    </xf>
    <xf numFmtId="0" fontId="1" fillId="0" borderId="4" xfId="0" applyFont="1" applyBorder="1" applyAlignment="1">
      <alignment horizontal="center" vertical="center" readingOrder="1"/>
    </xf>
    <xf numFmtId="0" fontId="1" fillId="0" borderId="4" xfId="0" applyFont="1" applyBorder="1" applyAlignment="1">
      <alignment horizontal="left" vertical="center" readingOrder="1"/>
    </xf>
    <xf numFmtId="4" fontId="1" fillId="0" borderId="4" xfId="0" applyNumberFormat="1" applyFont="1" applyBorder="1" applyAlignment="1">
      <alignment horizontal="left" vertical="center" wrapText="1" readingOrder="1"/>
    </xf>
    <xf numFmtId="4" fontId="1" fillId="3" borderId="4" xfId="0" applyNumberFormat="1" applyFont="1" applyFill="1" applyBorder="1" applyAlignment="1">
      <alignment horizontal="right" vertical="center" readingOrder="1"/>
    </xf>
    <xf numFmtId="0" fontId="1" fillId="0" borderId="6" xfId="0" applyFont="1" applyBorder="1" applyAlignment="1">
      <alignment horizontal="center" vertical="center" readingOrder="1"/>
    </xf>
    <xf numFmtId="0" fontId="1" fillId="0" borderId="6" xfId="0" applyFont="1" applyBorder="1" applyAlignment="1">
      <alignment horizontal="left" vertical="center" readingOrder="1"/>
    </xf>
    <xf numFmtId="4" fontId="1" fillId="0" borderId="6" xfId="0" applyNumberFormat="1" applyFont="1" applyBorder="1" applyAlignment="1">
      <alignment horizontal="left" vertical="center" wrapText="1" readingOrder="1"/>
    </xf>
    <xf numFmtId="4" fontId="1" fillId="0" borderId="6" xfId="0" applyNumberFormat="1" applyFont="1" applyBorder="1" applyAlignment="1">
      <alignment horizontal="right" vertical="center" readingOrder="1"/>
    </xf>
    <xf numFmtId="4" fontId="1" fillId="8" borderId="6" xfId="0" applyNumberFormat="1" applyFont="1" applyFill="1" applyBorder="1" applyAlignment="1">
      <alignment horizontal="right" vertical="center" readingOrder="1"/>
    </xf>
    <xf numFmtId="0" fontId="1" fillId="3" borderId="6" xfId="0" applyFont="1" applyFill="1" applyBorder="1" applyAlignment="1">
      <alignment horizontal="center" vertical="center" readingOrder="1"/>
    </xf>
    <xf numFmtId="0" fontId="1" fillId="3" borderId="6" xfId="0" applyFont="1" applyFill="1" applyBorder="1" applyAlignment="1">
      <alignment horizontal="left" vertical="center" readingOrder="1"/>
    </xf>
    <xf numFmtId="4" fontId="1" fillId="3" borderId="6" xfId="0" applyNumberFormat="1" applyFont="1" applyFill="1" applyBorder="1" applyAlignment="1">
      <alignment horizontal="right" vertical="center" readingOrder="1"/>
    </xf>
    <xf numFmtId="4" fontId="1" fillId="3" borderId="6" xfId="0" applyNumberFormat="1" applyFont="1" applyFill="1" applyBorder="1" applyAlignment="1">
      <alignment horizontal="left" vertical="center" wrapText="1" readingOrder="1"/>
    </xf>
    <xf numFmtId="4" fontId="3" fillId="9" borderId="6" xfId="0" applyNumberFormat="1" applyFont="1" applyFill="1" applyBorder="1" applyAlignment="1">
      <alignment horizontal="left" vertical="center" wrapText="1" readingOrder="1"/>
    </xf>
    <xf numFmtId="4" fontId="3" fillId="9" borderId="6" xfId="0" applyNumberFormat="1" applyFont="1" applyFill="1" applyBorder="1" applyAlignment="1">
      <alignment horizontal="right" vertical="center" readingOrder="1"/>
    </xf>
    <xf numFmtId="0" fontId="1" fillId="0" borderId="6" xfId="0" applyFont="1" applyBorder="1" applyAlignment="1">
      <alignment horizontal="justify" vertical="center"/>
    </xf>
    <xf numFmtId="4" fontId="1" fillId="3" borderId="2" xfId="0" applyNumberFormat="1" applyFont="1" applyFill="1" applyBorder="1" applyAlignment="1">
      <alignment horizontal="right" vertical="center" readingOrder="1"/>
    </xf>
    <xf numFmtId="0" fontId="2" fillId="0" borderId="0" xfId="0" applyFont="1" applyAlignment="1">
      <alignment horizontal="left" vertical="center" readingOrder="1"/>
    </xf>
    <xf numFmtId="4" fontId="3" fillId="2" borderId="2" xfId="0" applyNumberFormat="1" applyFont="1" applyFill="1" applyBorder="1" applyAlignment="1">
      <alignment horizontal="center" vertical="center" wrapText="1" readingOrder="1"/>
    </xf>
    <xf numFmtId="4" fontId="1" fillId="0" borderId="7" xfId="0" applyNumberFormat="1" applyFont="1" applyBorder="1" applyAlignment="1">
      <alignment horizontal="right" vertical="center" readingOrder="1"/>
    </xf>
    <xf numFmtId="4" fontId="1" fillId="3" borderId="7" xfId="0" applyNumberFormat="1" applyFont="1" applyFill="1" applyBorder="1" applyAlignment="1">
      <alignment horizontal="right" vertical="center" readingOrder="1"/>
    </xf>
    <xf numFmtId="4" fontId="1" fillId="0" borderId="8" xfId="0" applyNumberFormat="1" applyFont="1" applyBorder="1" applyAlignment="1">
      <alignment horizontal="justify" vertical="center" wrapText="1" readingOrder="1"/>
    </xf>
    <xf numFmtId="4" fontId="1" fillId="0" borderId="8" xfId="0" applyNumberFormat="1" applyFont="1" applyBorder="1" applyAlignment="1">
      <alignment horizontal="justify" vertical="top" wrapText="1" readingOrder="1"/>
    </xf>
    <xf numFmtId="4" fontId="1" fillId="0" borderId="8" xfId="0" applyNumberFormat="1" applyFont="1" applyBorder="1" applyAlignment="1">
      <alignment horizontal="justify" vertical="center" readingOrder="1"/>
    </xf>
    <xf numFmtId="0" fontId="1" fillId="0" borderId="8" xfId="0" applyFont="1" applyBorder="1" applyAlignment="1">
      <alignment horizontal="justify" vertical="center" wrapText="1"/>
    </xf>
    <xf numFmtId="4" fontId="3" fillId="9" borderId="9" xfId="0" applyNumberFormat="1" applyFont="1" applyFill="1" applyBorder="1" applyAlignment="1">
      <alignment horizontal="right" vertical="center" readingOrder="1"/>
    </xf>
    <xf numFmtId="4" fontId="1" fillId="10" borderId="6" xfId="0" applyNumberFormat="1" applyFont="1" applyFill="1" applyBorder="1" applyAlignment="1">
      <alignment horizontal="right" vertical="center" readingOrder="1"/>
    </xf>
    <xf numFmtId="4" fontId="3" fillId="4" borderId="1" xfId="0" applyNumberFormat="1" applyFont="1" applyFill="1" applyBorder="1" applyAlignment="1">
      <alignment horizontal="center" vertical="center" readingOrder="1"/>
    </xf>
    <xf numFmtId="4" fontId="3" fillId="2" borderId="1" xfId="0" applyNumberFormat="1" applyFont="1" applyFill="1" applyBorder="1" applyAlignment="1">
      <alignment horizontal="center" vertical="center" readingOrder="1"/>
    </xf>
    <xf numFmtId="9" fontId="1" fillId="0" borderId="6" xfId="1" applyFont="1" applyBorder="1" applyAlignment="1">
      <alignment horizontal="center" vertical="center" readingOrder="1"/>
    </xf>
    <xf numFmtId="4" fontId="3" fillId="9" borderId="6" xfId="0" applyNumberFormat="1" applyFont="1" applyFill="1" applyBorder="1" applyAlignment="1">
      <alignment horizontal="center" vertical="center" readingOrder="1"/>
    </xf>
    <xf numFmtId="4" fontId="1" fillId="0" borderId="4" xfId="0" applyNumberFormat="1" applyFont="1" applyBorder="1" applyAlignment="1">
      <alignment horizontal="center" vertical="center" readingOrder="1"/>
    </xf>
    <xf numFmtId="4" fontId="1" fillId="5" borderId="1" xfId="0" applyNumberFormat="1" applyFont="1" applyFill="1" applyBorder="1" applyAlignment="1">
      <alignment horizontal="center" vertical="center" readingOrder="1"/>
    </xf>
    <xf numFmtId="4" fontId="1" fillId="7" borderId="1" xfId="0" applyNumberFormat="1" applyFont="1" applyFill="1" applyBorder="1" applyAlignment="1">
      <alignment horizontal="center" vertical="center" readingOrder="1"/>
    </xf>
    <xf numFmtId="4" fontId="1" fillId="6" borderId="1" xfId="0" applyNumberFormat="1" applyFont="1" applyFill="1" applyBorder="1" applyAlignment="1">
      <alignment horizontal="center" vertical="center" readingOrder="1"/>
    </xf>
    <xf numFmtId="4" fontId="1" fillId="0" borderId="1" xfId="0" applyNumberFormat="1" applyFont="1" applyBorder="1" applyAlignment="1">
      <alignment horizontal="center" vertical="center" readingOrder="1"/>
    </xf>
    <xf numFmtId="4" fontId="3" fillId="6" borderId="1" xfId="0" applyNumberFormat="1" applyFont="1" applyFill="1" applyBorder="1" applyAlignment="1">
      <alignment horizontal="center" vertical="center" readingOrder="1"/>
    </xf>
    <xf numFmtId="4" fontId="4" fillId="0" borderId="2" xfId="0" applyNumberFormat="1" applyFont="1" applyBorder="1" applyAlignment="1">
      <alignment horizontal="center" vertical="center" readingOrder="1"/>
    </xf>
    <xf numFmtId="10" fontId="3" fillId="9" borderId="9" xfId="1" applyNumberFormat="1" applyFont="1" applyFill="1" applyBorder="1" applyAlignment="1">
      <alignment horizontal="center" vertical="center" readingOrder="1"/>
    </xf>
    <xf numFmtId="4" fontId="3" fillId="4" borderId="1" xfId="0" applyNumberFormat="1" applyFont="1" applyFill="1" applyBorder="1" applyAlignment="1">
      <alignment horizontal="center" vertical="center" wrapText="1" readingOrder="1"/>
    </xf>
    <xf numFmtId="9" fontId="1" fillId="0" borderId="0" xfId="1" applyFont="1" applyAlignment="1">
      <alignment horizontal="center" vertical="center" readingOrder="1"/>
    </xf>
    <xf numFmtId="9" fontId="1" fillId="0" borderId="8" xfId="1" applyFont="1" applyBorder="1" applyAlignment="1">
      <alignment horizontal="center" vertical="center" readingOrder="1"/>
    </xf>
    <xf numFmtId="9" fontId="1" fillId="10" borderId="8" xfId="1" applyFont="1" applyFill="1" applyBorder="1" applyAlignment="1">
      <alignment horizontal="center" vertical="center" readingOrder="1"/>
    </xf>
    <xf numFmtId="9" fontId="3" fillId="9" borderId="0" xfId="1" applyFont="1" applyFill="1" applyBorder="1" applyAlignment="1">
      <alignment horizontal="center" vertical="center" readingOrder="1"/>
    </xf>
    <xf numFmtId="9" fontId="1" fillId="0" borderId="4" xfId="1" applyFont="1" applyBorder="1" applyAlignment="1">
      <alignment horizontal="center" vertical="center" readingOrder="1"/>
    </xf>
    <xf numFmtId="9" fontId="1" fillId="5" borderId="1" xfId="1" applyFont="1" applyFill="1" applyBorder="1" applyAlignment="1">
      <alignment horizontal="center" vertical="center" readingOrder="1"/>
    </xf>
    <xf numFmtId="9" fontId="1" fillId="7" borderId="1" xfId="1" applyFont="1" applyFill="1" applyBorder="1" applyAlignment="1">
      <alignment horizontal="center" vertical="center" readingOrder="1"/>
    </xf>
    <xf numFmtId="9" fontId="1" fillId="6" borderId="1" xfId="1" applyFont="1" applyFill="1" applyBorder="1" applyAlignment="1">
      <alignment horizontal="center" vertical="center" readingOrder="1"/>
    </xf>
    <xf numFmtId="9" fontId="1" fillId="0" borderId="1" xfId="1" applyFont="1" applyBorder="1" applyAlignment="1">
      <alignment horizontal="center" vertical="center" readingOrder="1"/>
    </xf>
    <xf numFmtId="9" fontId="3" fillId="6" borderId="1" xfId="1" applyFont="1" applyFill="1" applyBorder="1" applyAlignment="1">
      <alignment horizontal="center" vertical="center" readingOrder="1"/>
    </xf>
    <xf numFmtId="9" fontId="4" fillId="0" borderId="2" xfId="1" applyFont="1" applyBorder="1" applyAlignment="1">
      <alignment horizontal="center" vertical="center" readingOrder="1"/>
    </xf>
    <xf numFmtId="9" fontId="1" fillId="0" borderId="2" xfId="1" applyFont="1" applyBorder="1" applyAlignment="1">
      <alignment horizontal="center" vertical="center" readingOrder="1"/>
    </xf>
    <xf numFmtId="9" fontId="2" fillId="0" borderId="0" xfId="1" applyFont="1" applyAlignment="1">
      <alignment horizontal="center" vertical="center" readingOrder="1"/>
    </xf>
    <xf numFmtId="9" fontId="3" fillId="2" borderId="2" xfId="1" applyFont="1" applyFill="1" applyBorder="1" applyAlignment="1">
      <alignment horizontal="center" vertical="center" wrapText="1" readingOrder="1"/>
    </xf>
    <xf numFmtId="0" fontId="1" fillId="10" borderId="6" xfId="0" applyFont="1" applyFill="1" applyBorder="1" applyAlignment="1">
      <alignment horizontal="center" vertical="center" readingOrder="1"/>
    </xf>
    <xf numFmtId="0" fontId="1" fillId="10" borderId="6" xfId="0" applyFont="1" applyFill="1" applyBorder="1" applyAlignment="1">
      <alignment horizontal="left" vertical="center" readingOrder="1"/>
    </xf>
    <xf numFmtId="4" fontId="1" fillId="10" borderId="6" xfId="0" applyNumberFormat="1" applyFont="1" applyFill="1" applyBorder="1" applyAlignment="1">
      <alignment horizontal="left" vertical="center" wrapText="1" readingOrder="1"/>
    </xf>
    <xf numFmtId="4" fontId="1" fillId="10" borderId="7" xfId="0" applyNumberFormat="1" applyFont="1" applyFill="1" applyBorder="1" applyAlignment="1">
      <alignment horizontal="right" vertical="center" readingOrder="1"/>
    </xf>
    <xf numFmtId="9" fontId="1" fillId="10" borderId="6" xfId="1" applyFont="1" applyFill="1" applyBorder="1" applyAlignment="1">
      <alignment horizontal="center" vertical="center" readingOrder="1"/>
    </xf>
    <xf numFmtId="4" fontId="2" fillId="10" borderId="8" xfId="0" applyNumberFormat="1" applyFont="1" applyFill="1" applyBorder="1" applyAlignment="1">
      <alignment horizontal="justify" vertical="center" wrapText="1" readingOrder="1"/>
    </xf>
    <xf numFmtId="4" fontId="1" fillId="10" borderId="8" xfId="0" applyNumberFormat="1" applyFont="1" applyFill="1" applyBorder="1" applyAlignment="1">
      <alignment horizontal="justify" vertical="center" wrapText="1" readingOrder="1"/>
    </xf>
    <xf numFmtId="0" fontId="2" fillId="10" borderId="6" xfId="0" applyFont="1" applyFill="1" applyBorder="1" applyAlignment="1">
      <alignment horizontal="center" vertical="center" readingOrder="1"/>
    </xf>
    <xf numFmtId="0" fontId="2" fillId="10" borderId="6" xfId="0" applyFont="1" applyFill="1" applyBorder="1" applyAlignment="1">
      <alignment horizontal="left" vertical="center" readingOrder="1"/>
    </xf>
    <xf numFmtId="4" fontId="2" fillId="10" borderId="6" xfId="0" applyNumberFormat="1" applyFont="1" applyFill="1" applyBorder="1" applyAlignment="1">
      <alignment horizontal="left" vertical="center" wrapText="1" readingOrder="1"/>
    </xf>
    <xf numFmtId="4" fontId="2" fillId="10" borderId="6" xfId="0" applyNumberFormat="1" applyFont="1" applyFill="1" applyBorder="1" applyAlignment="1">
      <alignment horizontal="right" vertical="center" readingOrder="1"/>
    </xf>
    <xf numFmtId="4" fontId="2" fillId="10" borderId="7" xfId="0" applyNumberFormat="1" applyFont="1" applyFill="1" applyBorder="1" applyAlignment="1">
      <alignment horizontal="right" vertical="center" readingOrder="1"/>
    </xf>
    <xf numFmtId="4" fontId="1" fillId="10" borderId="8" xfId="0" applyNumberFormat="1" applyFont="1" applyFill="1" applyBorder="1" applyAlignment="1">
      <alignment horizontal="left" vertical="center" wrapText="1" readingOrder="1"/>
    </xf>
    <xf numFmtId="0" fontId="1" fillId="10" borderId="8" xfId="0" applyFont="1" applyFill="1" applyBorder="1" applyAlignment="1">
      <alignment horizontal="justify" vertical="center" wrapText="1"/>
    </xf>
    <xf numFmtId="0" fontId="3" fillId="0" borderId="10" xfId="0" applyFont="1" applyBorder="1" applyAlignment="1">
      <alignment horizontal="center" vertical="center" wrapText="1" readingOrder="1"/>
    </xf>
    <xf numFmtId="0" fontId="3" fillId="0" borderId="0" xfId="0" applyFont="1" applyAlignment="1">
      <alignment horizontal="center" vertical="center" readingOrder="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9C29C-E7B3-4AE6-9C05-DE6A98AE5669}">
  <sheetPr>
    <tabColor theme="4"/>
  </sheetPr>
  <dimension ref="A1:V36"/>
  <sheetViews>
    <sheetView showGridLines="0" tabSelected="1" topLeftCell="C1" zoomScale="110" zoomScaleNormal="110" workbookViewId="0">
      <pane ySplit="4" topLeftCell="A5" activePane="bottomLeft" state="frozen"/>
      <selection activeCell="C6" sqref="C6"/>
      <selection pane="bottomLeft" activeCell="C4" sqref="C4"/>
    </sheetView>
  </sheetViews>
  <sheetFormatPr baseColWidth="10" defaultColWidth="12.7109375" defaultRowHeight="11.25" customHeight="1" x14ac:dyDescent="0.2"/>
  <cols>
    <col min="1" max="1" width="6.7109375" style="27" hidden="1" customWidth="1"/>
    <col min="2" max="2" width="33.7109375" style="27" hidden="1" customWidth="1"/>
    <col min="3" max="3" width="14.140625" style="28" customWidth="1"/>
    <col min="4" max="7" width="3.7109375" style="28" hidden="1" customWidth="1"/>
    <col min="8" max="8" width="7.28515625" style="28" hidden="1" customWidth="1"/>
    <col min="9" max="9" width="7.140625" style="63" customWidth="1"/>
    <col min="10" max="10" width="3.7109375" style="28" customWidth="1"/>
    <col min="11" max="11" width="9.28515625" style="27" customWidth="1"/>
    <col min="12" max="12" width="35" style="33" customWidth="1"/>
    <col min="13" max="13" width="18.42578125" style="5" hidden="1" customWidth="1"/>
    <col min="14" max="14" width="18.5703125" style="5" hidden="1" customWidth="1"/>
    <col min="15" max="15" width="17.140625" style="5" hidden="1" customWidth="1"/>
    <col min="16" max="17" width="21.140625" style="5" customWidth="1"/>
    <col min="18" max="18" width="11.28515625" style="7" customWidth="1"/>
    <col min="19" max="19" width="21.140625" style="5" customWidth="1"/>
    <col min="20" max="20" width="11.5703125" style="98" customWidth="1"/>
    <col min="21" max="21" width="89.28515625" style="5" customWidth="1"/>
    <col min="22" max="22" width="17.5703125" style="5" customWidth="1"/>
    <col min="23" max="16384" width="12.7109375" style="5"/>
  </cols>
  <sheetData>
    <row r="1" spans="1:22" ht="57" customHeight="1" x14ac:dyDescent="0.2">
      <c r="A1" s="1" t="s">
        <v>0</v>
      </c>
      <c r="B1" s="2">
        <v>2023</v>
      </c>
      <c r="C1" s="114" t="s">
        <v>115</v>
      </c>
      <c r="D1" s="115"/>
      <c r="E1" s="115"/>
      <c r="F1" s="115"/>
      <c r="G1" s="115"/>
      <c r="H1" s="115"/>
      <c r="I1" s="115"/>
      <c r="J1" s="115"/>
      <c r="K1" s="115"/>
      <c r="L1" s="115"/>
      <c r="M1" s="115"/>
      <c r="N1" s="115"/>
      <c r="O1" s="115"/>
      <c r="P1" s="115"/>
      <c r="Q1" s="115"/>
      <c r="R1" s="115"/>
      <c r="S1" s="115"/>
      <c r="T1" s="115"/>
      <c r="U1" s="115"/>
    </row>
    <row r="2" spans="1:22" x14ac:dyDescent="0.2">
      <c r="A2" s="1" t="s">
        <v>2</v>
      </c>
      <c r="B2" s="2" t="s">
        <v>3</v>
      </c>
      <c r="C2" s="3" t="s">
        <v>1</v>
      </c>
      <c r="D2" s="3" t="s">
        <v>1</v>
      </c>
      <c r="E2" s="3" t="s">
        <v>1</v>
      </c>
      <c r="F2" s="3" t="s">
        <v>1</v>
      </c>
      <c r="G2" s="3" t="s">
        <v>1</v>
      </c>
      <c r="H2" s="3" t="s">
        <v>1</v>
      </c>
      <c r="I2" s="24" t="s">
        <v>1</v>
      </c>
      <c r="J2" s="3" t="s">
        <v>1</v>
      </c>
      <c r="K2" s="3" t="s">
        <v>1</v>
      </c>
      <c r="L2" s="29" t="s">
        <v>1</v>
      </c>
      <c r="M2" s="3"/>
      <c r="N2" s="3"/>
      <c r="O2" s="3"/>
      <c r="P2" s="4"/>
      <c r="Q2" s="4"/>
      <c r="R2" s="4"/>
      <c r="S2" s="4"/>
      <c r="T2" s="86"/>
    </row>
    <row r="3" spans="1:22" x14ac:dyDescent="0.2">
      <c r="A3" s="1" t="s">
        <v>4</v>
      </c>
      <c r="B3" s="2" t="s">
        <v>5</v>
      </c>
      <c r="C3" s="3" t="s">
        <v>1</v>
      </c>
      <c r="D3" s="3" t="s">
        <v>1</v>
      </c>
      <c r="E3" s="3" t="s">
        <v>1</v>
      </c>
      <c r="F3" s="3" t="s">
        <v>1</v>
      </c>
      <c r="G3" s="3" t="s">
        <v>1</v>
      </c>
      <c r="H3" s="3" t="s">
        <v>1</v>
      </c>
      <c r="I3" s="24" t="s">
        <v>1</v>
      </c>
      <c r="J3" s="3" t="s">
        <v>1</v>
      </c>
      <c r="K3" s="3" t="s">
        <v>1</v>
      </c>
      <c r="L3" s="29" t="s">
        <v>1</v>
      </c>
      <c r="M3" s="4"/>
      <c r="N3" s="4"/>
      <c r="O3" s="4"/>
      <c r="P3" s="4"/>
      <c r="Q3" s="4"/>
      <c r="R3" s="4"/>
      <c r="S3" s="4"/>
      <c r="T3" s="86"/>
    </row>
    <row r="4" spans="1:22" s="7" customFormat="1" ht="45" x14ac:dyDescent="0.2">
      <c r="A4" s="6" t="s">
        <v>6</v>
      </c>
      <c r="B4" s="1" t="s">
        <v>7</v>
      </c>
      <c r="C4" s="42" t="s">
        <v>8</v>
      </c>
      <c r="D4" s="42" t="s">
        <v>9</v>
      </c>
      <c r="E4" s="42" t="s">
        <v>10</v>
      </c>
      <c r="F4" s="43" t="s">
        <v>11</v>
      </c>
      <c r="G4" s="42" t="s">
        <v>12</v>
      </c>
      <c r="H4" s="43" t="s">
        <v>13</v>
      </c>
      <c r="I4" s="42" t="s">
        <v>14</v>
      </c>
      <c r="J4" s="42" t="s">
        <v>15</v>
      </c>
      <c r="K4" s="42" t="s">
        <v>16</v>
      </c>
      <c r="L4" s="64" t="s">
        <v>17</v>
      </c>
      <c r="M4" s="44" t="s">
        <v>18</v>
      </c>
      <c r="N4" s="44" t="s">
        <v>19</v>
      </c>
      <c r="O4" s="45" t="s">
        <v>20</v>
      </c>
      <c r="P4" s="44" t="s">
        <v>21</v>
      </c>
      <c r="Q4" s="73" t="s">
        <v>111</v>
      </c>
      <c r="R4" s="85" t="s">
        <v>113</v>
      </c>
      <c r="S4" s="74" t="s">
        <v>112</v>
      </c>
      <c r="T4" s="99" t="s">
        <v>114</v>
      </c>
      <c r="U4" s="45" t="s">
        <v>22</v>
      </c>
    </row>
    <row r="5" spans="1:22" ht="63" customHeight="1" x14ac:dyDescent="0.2">
      <c r="A5" s="11" t="s">
        <v>23</v>
      </c>
      <c r="B5" s="39" t="s">
        <v>24</v>
      </c>
      <c r="C5" s="50" t="s">
        <v>25</v>
      </c>
      <c r="D5" s="50" t="s">
        <v>26</v>
      </c>
      <c r="E5" s="50" t="s">
        <v>27</v>
      </c>
      <c r="F5" s="50" t="s">
        <v>28</v>
      </c>
      <c r="G5" s="50" t="s">
        <v>29</v>
      </c>
      <c r="H5" s="50"/>
      <c r="I5" s="51" t="s">
        <v>30</v>
      </c>
      <c r="J5" s="50" t="s">
        <v>31</v>
      </c>
      <c r="K5" s="51" t="s">
        <v>32</v>
      </c>
      <c r="L5" s="52" t="s">
        <v>33</v>
      </c>
      <c r="M5" s="53">
        <v>1086175563889</v>
      </c>
      <c r="N5" s="53">
        <v>0</v>
      </c>
      <c r="O5" s="65">
        <v>0</v>
      </c>
      <c r="P5" s="53">
        <v>1086175563889</v>
      </c>
      <c r="Q5" s="53">
        <v>1079474654145</v>
      </c>
      <c r="R5" s="75">
        <f>+Q5/P5</f>
        <v>0.99383073053125248</v>
      </c>
      <c r="S5" s="53">
        <v>1362499698</v>
      </c>
      <c r="T5" s="87">
        <f>+S5/P5</f>
        <v>1.2544009857132438E-3</v>
      </c>
      <c r="U5" s="67" t="s">
        <v>103</v>
      </c>
    </row>
    <row r="6" spans="1:22" ht="50.25" customHeight="1" x14ac:dyDescent="0.2">
      <c r="A6" s="11" t="s">
        <v>23</v>
      </c>
      <c r="B6" s="39" t="s">
        <v>24</v>
      </c>
      <c r="C6" s="100" t="s">
        <v>34</v>
      </c>
      <c r="D6" s="100" t="s">
        <v>26</v>
      </c>
      <c r="E6" s="100" t="s">
        <v>27</v>
      </c>
      <c r="F6" s="100" t="s">
        <v>28</v>
      </c>
      <c r="G6" s="100" t="s">
        <v>35</v>
      </c>
      <c r="H6" s="100"/>
      <c r="I6" s="101" t="s">
        <v>30</v>
      </c>
      <c r="J6" s="100" t="s">
        <v>36</v>
      </c>
      <c r="K6" s="101" t="s">
        <v>32</v>
      </c>
      <c r="L6" s="102" t="s">
        <v>37</v>
      </c>
      <c r="M6" s="72">
        <v>52419039600</v>
      </c>
      <c r="N6" s="72">
        <v>0</v>
      </c>
      <c r="O6" s="103">
        <v>26794422299</v>
      </c>
      <c r="P6" s="72">
        <v>25624617301</v>
      </c>
      <c r="Q6" s="72">
        <v>14439950301</v>
      </c>
      <c r="R6" s="104">
        <f t="shared" ref="R6:R23" si="0">+Q6/P6</f>
        <v>0.5635186715719841</v>
      </c>
      <c r="S6" s="72">
        <v>0</v>
      </c>
      <c r="T6" s="88">
        <f t="shared" ref="T6:T23" si="1">+S6/P6</f>
        <v>0</v>
      </c>
      <c r="U6" s="105" t="s">
        <v>104</v>
      </c>
    </row>
    <row r="7" spans="1:22" ht="145.5" customHeight="1" x14ac:dyDescent="0.2">
      <c r="A7" s="11" t="s">
        <v>23</v>
      </c>
      <c r="B7" s="39" t="s">
        <v>24</v>
      </c>
      <c r="C7" s="50" t="s">
        <v>38</v>
      </c>
      <c r="D7" s="50" t="s">
        <v>26</v>
      </c>
      <c r="E7" s="50" t="s">
        <v>27</v>
      </c>
      <c r="F7" s="50" t="s">
        <v>28</v>
      </c>
      <c r="G7" s="50" t="s">
        <v>39</v>
      </c>
      <c r="H7" s="50">
        <v>1</v>
      </c>
      <c r="I7" s="51" t="s">
        <v>30</v>
      </c>
      <c r="J7" s="50" t="s">
        <v>36</v>
      </c>
      <c r="K7" s="51" t="s">
        <v>32</v>
      </c>
      <c r="L7" s="52" t="s">
        <v>40</v>
      </c>
      <c r="M7" s="53">
        <v>10760000000</v>
      </c>
      <c r="N7" s="54">
        <v>0</v>
      </c>
      <c r="O7" s="65">
        <v>4350000000</v>
      </c>
      <c r="P7" s="53">
        <v>6410000000</v>
      </c>
      <c r="Q7" s="53">
        <v>3446051560</v>
      </c>
      <c r="R7" s="75">
        <f t="shared" si="0"/>
        <v>0.53760554758190326</v>
      </c>
      <c r="S7" s="53">
        <v>1787399401</v>
      </c>
      <c r="T7" s="87">
        <f t="shared" si="1"/>
        <v>0.27884546037441499</v>
      </c>
      <c r="U7" s="67" t="s">
        <v>41</v>
      </c>
    </row>
    <row r="8" spans="1:22" ht="101.25" customHeight="1" x14ac:dyDescent="0.2">
      <c r="A8" s="11" t="s">
        <v>23</v>
      </c>
      <c r="B8" s="39" t="s">
        <v>24</v>
      </c>
      <c r="C8" s="100" t="s">
        <v>42</v>
      </c>
      <c r="D8" s="100" t="s">
        <v>26</v>
      </c>
      <c r="E8" s="100" t="s">
        <v>27</v>
      </c>
      <c r="F8" s="100" t="s">
        <v>28</v>
      </c>
      <c r="G8" s="100" t="s">
        <v>43</v>
      </c>
      <c r="H8" s="100"/>
      <c r="I8" s="101" t="s">
        <v>30</v>
      </c>
      <c r="J8" s="100" t="s">
        <v>31</v>
      </c>
      <c r="K8" s="101" t="s">
        <v>32</v>
      </c>
      <c r="L8" s="102" t="s">
        <v>44</v>
      </c>
      <c r="M8" s="72">
        <v>13731175969</v>
      </c>
      <c r="N8" s="72">
        <v>0</v>
      </c>
      <c r="O8" s="103">
        <v>3135970969</v>
      </c>
      <c r="P8" s="72">
        <v>13731175969</v>
      </c>
      <c r="Q8" s="72">
        <v>10178585888</v>
      </c>
      <c r="R8" s="104">
        <f t="shared" si="0"/>
        <v>0.74127561331815595</v>
      </c>
      <c r="S8" s="72">
        <v>3136178063</v>
      </c>
      <c r="T8" s="88">
        <f t="shared" si="1"/>
        <v>0.22839835933064648</v>
      </c>
      <c r="U8" s="106" t="s">
        <v>105</v>
      </c>
    </row>
    <row r="9" spans="1:22" ht="102" customHeight="1" x14ac:dyDescent="0.2">
      <c r="A9" s="11" t="s">
        <v>23</v>
      </c>
      <c r="B9" s="39" t="s">
        <v>24</v>
      </c>
      <c r="C9" s="50" t="s">
        <v>45</v>
      </c>
      <c r="D9" s="50" t="s">
        <v>26</v>
      </c>
      <c r="E9" s="50" t="s">
        <v>27</v>
      </c>
      <c r="F9" s="50" t="s">
        <v>28</v>
      </c>
      <c r="G9" s="50" t="s">
        <v>46</v>
      </c>
      <c r="H9" s="50">
        <v>1</v>
      </c>
      <c r="I9" s="51" t="s">
        <v>30</v>
      </c>
      <c r="J9" s="50" t="s">
        <v>31</v>
      </c>
      <c r="K9" s="51" t="s">
        <v>32</v>
      </c>
      <c r="L9" s="52" t="s">
        <v>47</v>
      </c>
      <c r="M9" s="53">
        <v>6551485830</v>
      </c>
      <c r="N9" s="54">
        <v>0</v>
      </c>
      <c r="O9" s="65">
        <v>250000000</v>
      </c>
      <c r="P9" s="53">
        <v>6301485830</v>
      </c>
      <c r="Q9" s="53">
        <v>5179343333</v>
      </c>
      <c r="R9" s="75">
        <f t="shared" si="0"/>
        <v>0.82192414181783535</v>
      </c>
      <c r="S9" s="53">
        <v>2304733512.9899998</v>
      </c>
      <c r="T9" s="87">
        <f t="shared" si="1"/>
        <v>0.36574445696880981</v>
      </c>
      <c r="U9" s="67" t="s">
        <v>48</v>
      </c>
    </row>
    <row r="10" spans="1:22" ht="119.25" customHeight="1" x14ac:dyDescent="0.2">
      <c r="A10" s="11" t="s">
        <v>23</v>
      </c>
      <c r="B10" s="39" t="s">
        <v>24</v>
      </c>
      <c r="C10" s="100" t="s">
        <v>49</v>
      </c>
      <c r="D10" s="100" t="s">
        <v>26</v>
      </c>
      <c r="E10" s="100" t="s">
        <v>27</v>
      </c>
      <c r="F10" s="100" t="s">
        <v>28</v>
      </c>
      <c r="G10" s="100" t="s">
        <v>50</v>
      </c>
      <c r="H10" s="100" t="s">
        <v>1</v>
      </c>
      <c r="I10" s="101" t="s">
        <v>30</v>
      </c>
      <c r="J10" s="100" t="s">
        <v>36</v>
      </c>
      <c r="K10" s="101" t="s">
        <v>32</v>
      </c>
      <c r="L10" s="102" t="s">
        <v>51</v>
      </c>
      <c r="M10" s="72">
        <v>15137844948</v>
      </c>
      <c r="N10" s="72">
        <v>0</v>
      </c>
      <c r="O10" s="103">
        <v>1073061272</v>
      </c>
      <c r="P10" s="72">
        <v>14064783676</v>
      </c>
      <c r="Q10" s="72">
        <v>2326828737</v>
      </c>
      <c r="R10" s="104">
        <f t="shared" si="0"/>
        <v>0.16543651083453748</v>
      </c>
      <c r="S10" s="72">
        <v>1057299372</v>
      </c>
      <c r="T10" s="88">
        <f t="shared" si="1"/>
        <v>7.5173525335065383E-2</v>
      </c>
      <c r="U10" s="106" t="s">
        <v>106</v>
      </c>
    </row>
    <row r="11" spans="1:22" ht="189" customHeight="1" x14ac:dyDescent="0.2">
      <c r="A11" s="11" t="s">
        <v>23</v>
      </c>
      <c r="B11" s="39" t="s">
        <v>24</v>
      </c>
      <c r="C11" s="50" t="s">
        <v>52</v>
      </c>
      <c r="D11" s="50" t="s">
        <v>26</v>
      </c>
      <c r="E11" s="50" t="s">
        <v>27</v>
      </c>
      <c r="F11" s="50" t="s">
        <v>28</v>
      </c>
      <c r="G11" s="50" t="s">
        <v>53</v>
      </c>
      <c r="H11" s="50">
        <v>1</v>
      </c>
      <c r="I11" s="51" t="s">
        <v>30</v>
      </c>
      <c r="J11" s="50" t="s">
        <v>36</v>
      </c>
      <c r="K11" s="51" t="s">
        <v>32</v>
      </c>
      <c r="L11" s="52" t="s">
        <v>54</v>
      </c>
      <c r="M11" s="53">
        <v>13504410000</v>
      </c>
      <c r="N11" s="54">
        <v>0</v>
      </c>
      <c r="O11" s="65">
        <v>3573000000</v>
      </c>
      <c r="P11" s="53">
        <v>9931410000</v>
      </c>
      <c r="Q11" s="53">
        <v>5610592357</v>
      </c>
      <c r="R11" s="75">
        <f t="shared" si="0"/>
        <v>0.5649341188209932</v>
      </c>
      <c r="S11" s="53">
        <v>1346776998</v>
      </c>
      <c r="T11" s="87">
        <f t="shared" si="1"/>
        <v>0.13560783393294606</v>
      </c>
      <c r="U11" s="68" t="s">
        <v>55</v>
      </c>
    </row>
    <row r="12" spans="1:22" ht="138.75" customHeight="1" x14ac:dyDescent="0.2">
      <c r="A12" s="11" t="s">
        <v>23</v>
      </c>
      <c r="B12" s="39" t="s">
        <v>24</v>
      </c>
      <c r="C12" s="100" t="s">
        <v>56</v>
      </c>
      <c r="D12" s="100" t="s">
        <v>26</v>
      </c>
      <c r="E12" s="100" t="s">
        <v>27</v>
      </c>
      <c r="F12" s="100" t="s">
        <v>28</v>
      </c>
      <c r="G12" s="100" t="s">
        <v>57</v>
      </c>
      <c r="H12" s="100"/>
      <c r="I12" s="101" t="s">
        <v>30</v>
      </c>
      <c r="J12" s="100" t="s">
        <v>31</v>
      </c>
      <c r="K12" s="101" t="s">
        <v>32</v>
      </c>
      <c r="L12" s="102" t="s">
        <v>58</v>
      </c>
      <c r="M12" s="72">
        <v>41532489020</v>
      </c>
      <c r="N12" s="72">
        <v>0</v>
      </c>
      <c r="O12" s="103">
        <v>21335222046</v>
      </c>
      <c r="P12" s="72">
        <v>20197266974</v>
      </c>
      <c r="Q12" s="72">
        <v>0</v>
      </c>
      <c r="R12" s="104">
        <f t="shared" si="0"/>
        <v>0</v>
      </c>
      <c r="S12" s="72">
        <v>0</v>
      </c>
      <c r="T12" s="88">
        <f t="shared" si="1"/>
        <v>0</v>
      </c>
      <c r="U12" s="106" t="s">
        <v>109</v>
      </c>
    </row>
    <row r="13" spans="1:22" s="15" customFormat="1" ht="66" customHeight="1" x14ac:dyDescent="0.2">
      <c r="A13" s="11" t="s">
        <v>23</v>
      </c>
      <c r="B13" s="39" t="s">
        <v>24</v>
      </c>
      <c r="C13" s="50" t="s">
        <v>59</v>
      </c>
      <c r="D13" s="50" t="s">
        <v>26</v>
      </c>
      <c r="E13" s="50" t="s">
        <v>27</v>
      </c>
      <c r="F13" s="50" t="s">
        <v>28</v>
      </c>
      <c r="G13" s="50" t="s">
        <v>60</v>
      </c>
      <c r="H13" s="50">
        <v>1</v>
      </c>
      <c r="I13" s="51" t="s">
        <v>30</v>
      </c>
      <c r="J13" s="50" t="s">
        <v>31</v>
      </c>
      <c r="K13" s="51" t="s">
        <v>32</v>
      </c>
      <c r="L13" s="52" t="s">
        <v>61</v>
      </c>
      <c r="M13" s="53">
        <v>36738468008</v>
      </c>
      <c r="N13" s="53">
        <v>0</v>
      </c>
      <c r="O13" s="65">
        <v>0</v>
      </c>
      <c r="P13" s="53">
        <v>36738468008</v>
      </c>
      <c r="Q13" s="53">
        <v>29260055559</v>
      </c>
      <c r="R13" s="75">
        <f t="shared" si="0"/>
        <v>0.79644190804658666</v>
      </c>
      <c r="S13" s="53">
        <v>14735451274</v>
      </c>
      <c r="T13" s="87">
        <f t="shared" si="1"/>
        <v>0.40109052099807962</v>
      </c>
      <c r="U13" s="67" t="s">
        <v>62</v>
      </c>
      <c r="V13" s="5"/>
    </row>
    <row r="14" spans="1:22" s="15" customFormat="1" ht="47.25" customHeight="1" x14ac:dyDescent="0.2">
      <c r="A14" s="11" t="s">
        <v>23</v>
      </c>
      <c r="B14" s="39" t="s">
        <v>24</v>
      </c>
      <c r="C14" s="100" t="s">
        <v>63</v>
      </c>
      <c r="D14" s="100" t="s">
        <v>26</v>
      </c>
      <c r="E14" s="100" t="s">
        <v>27</v>
      </c>
      <c r="F14" s="100" t="s">
        <v>28</v>
      </c>
      <c r="G14" s="100" t="s">
        <v>64</v>
      </c>
      <c r="H14" s="100" t="s">
        <v>1</v>
      </c>
      <c r="I14" s="101" t="s">
        <v>30</v>
      </c>
      <c r="J14" s="100" t="s">
        <v>31</v>
      </c>
      <c r="K14" s="101" t="s">
        <v>32</v>
      </c>
      <c r="L14" s="102" t="s">
        <v>65</v>
      </c>
      <c r="M14" s="72">
        <v>9517002896</v>
      </c>
      <c r="N14" s="72">
        <v>0</v>
      </c>
      <c r="O14" s="103">
        <v>0</v>
      </c>
      <c r="P14" s="72">
        <v>9517002896</v>
      </c>
      <c r="Q14" s="72">
        <v>7201005226</v>
      </c>
      <c r="R14" s="104">
        <f t="shared" si="0"/>
        <v>0.75664632076833616</v>
      </c>
      <c r="S14" s="72">
        <v>2908874896</v>
      </c>
      <c r="T14" s="88">
        <f t="shared" si="1"/>
        <v>0.30565031111029728</v>
      </c>
      <c r="U14" s="106" t="s">
        <v>102</v>
      </c>
      <c r="V14" s="5"/>
    </row>
    <row r="15" spans="1:22" ht="54" customHeight="1" x14ac:dyDescent="0.2">
      <c r="A15" s="11" t="s">
        <v>23</v>
      </c>
      <c r="B15" s="39" t="s">
        <v>24</v>
      </c>
      <c r="C15" s="50" t="s">
        <v>66</v>
      </c>
      <c r="D15" s="50" t="s">
        <v>26</v>
      </c>
      <c r="E15" s="50" t="s">
        <v>27</v>
      </c>
      <c r="F15" s="50" t="s">
        <v>28</v>
      </c>
      <c r="G15" s="50" t="s">
        <v>67</v>
      </c>
      <c r="H15" s="50" t="s">
        <v>1</v>
      </c>
      <c r="I15" s="51" t="s">
        <v>30</v>
      </c>
      <c r="J15" s="50" t="s">
        <v>31</v>
      </c>
      <c r="K15" s="51" t="s">
        <v>32</v>
      </c>
      <c r="L15" s="52" t="s">
        <v>68</v>
      </c>
      <c r="M15" s="53">
        <v>6946550000</v>
      </c>
      <c r="N15" s="53">
        <v>0</v>
      </c>
      <c r="O15" s="65">
        <v>0</v>
      </c>
      <c r="P15" s="53">
        <v>6946550000</v>
      </c>
      <c r="Q15" s="53">
        <v>2417505755</v>
      </c>
      <c r="R15" s="75">
        <f t="shared" si="0"/>
        <v>0.3480153104778631</v>
      </c>
      <c r="S15" s="53">
        <v>943349925</v>
      </c>
      <c r="T15" s="87">
        <f t="shared" si="1"/>
        <v>0.13580121427183278</v>
      </c>
      <c r="U15" s="67" t="s">
        <v>108</v>
      </c>
    </row>
    <row r="16" spans="1:22" s="15" customFormat="1" ht="93" customHeight="1" x14ac:dyDescent="0.2">
      <c r="A16" s="16" t="s">
        <v>23</v>
      </c>
      <c r="B16" s="40" t="s">
        <v>24</v>
      </c>
      <c r="C16" s="107" t="s">
        <v>69</v>
      </c>
      <c r="D16" s="107" t="s">
        <v>26</v>
      </c>
      <c r="E16" s="107" t="s">
        <v>27</v>
      </c>
      <c r="F16" s="107" t="s">
        <v>28</v>
      </c>
      <c r="G16" s="107" t="s">
        <v>70</v>
      </c>
      <c r="H16" s="107" t="s">
        <v>1</v>
      </c>
      <c r="I16" s="108" t="s">
        <v>30</v>
      </c>
      <c r="J16" s="107" t="s">
        <v>31</v>
      </c>
      <c r="K16" s="108" t="s">
        <v>32</v>
      </c>
      <c r="L16" s="109" t="s">
        <v>71</v>
      </c>
      <c r="M16" s="110">
        <v>15853350649</v>
      </c>
      <c r="N16" s="110">
        <v>0</v>
      </c>
      <c r="O16" s="111">
        <v>0</v>
      </c>
      <c r="P16" s="110">
        <v>15853350649</v>
      </c>
      <c r="Q16" s="110">
        <v>8389311270</v>
      </c>
      <c r="R16" s="104">
        <f t="shared" si="0"/>
        <v>0.52918221868316417</v>
      </c>
      <c r="S16" s="110">
        <v>4548770455</v>
      </c>
      <c r="T16" s="88">
        <f t="shared" si="1"/>
        <v>0.28692801639929211</v>
      </c>
      <c r="U16" s="112" t="s">
        <v>110</v>
      </c>
      <c r="V16" s="5"/>
    </row>
    <row r="17" spans="1:22" s="15" customFormat="1" ht="68.25" customHeight="1" x14ac:dyDescent="0.2">
      <c r="A17" s="17" t="s">
        <v>23</v>
      </c>
      <c r="B17" s="41" t="s">
        <v>24</v>
      </c>
      <c r="C17" s="55" t="s">
        <v>72</v>
      </c>
      <c r="D17" s="55" t="s">
        <v>26</v>
      </c>
      <c r="E17" s="55" t="s">
        <v>27</v>
      </c>
      <c r="F17" s="55" t="s">
        <v>28</v>
      </c>
      <c r="G17" s="55" t="s">
        <v>73</v>
      </c>
      <c r="H17" s="55"/>
      <c r="I17" s="56" t="s">
        <v>30</v>
      </c>
      <c r="J17" s="55" t="s">
        <v>31</v>
      </c>
      <c r="K17" s="56" t="s">
        <v>32</v>
      </c>
      <c r="L17" s="52" t="s">
        <v>74</v>
      </c>
      <c r="M17" s="53">
        <v>8850228310</v>
      </c>
      <c r="N17" s="54">
        <v>0</v>
      </c>
      <c r="O17" s="65">
        <v>12516000</v>
      </c>
      <c r="P17" s="57">
        <v>8837712310</v>
      </c>
      <c r="Q17" s="57">
        <v>7948691427</v>
      </c>
      <c r="R17" s="75">
        <f t="shared" si="0"/>
        <v>0.89940599424196466</v>
      </c>
      <c r="S17" s="57">
        <v>3892417212</v>
      </c>
      <c r="T17" s="87">
        <f t="shared" si="1"/>
        <v>0.44043266803284298</v>
      </c>
      <c r="U17" s="69" t="s">
        <v>75</v>
      </c>
      <c r="V17" s="5"/>
    </row>
    <row r="18" spans="1:22" ht="72" customHeight="1" x14ac:dyDescent="0.2">
      <c r="A18" s="11" t="s">
        <v>23</v>
      </c>
      <c r="B18" s="39" t="s">
        <v>76</v>
      </c>
      <c r="C18" s="100" t="s">
        <v>77</v>
      </c>
      <c r="D18" s="100" t="s">
        <v>26</v>
      </c>
      <c r="E18" s="100" t="s">
        <v>27</v>
      </c>
      <c r="F18" s="100" t="s">
        <v>28</v>
      </c>
      <c r="G18" s="100" t="s">
        <v>78</v>
      </c>
      <c r="H18" s="100" t="s">
        <v>1</v>
      </c>
      <c r="I18" s="101" t="s">
        <v>30</v>
      </c>
      <c r="J18" s="100" t="s">
        <v>31</v>
      </c>
      <c r="K18" s="101" t="s">
        <v>32</v>
      </c>
      <c r="L18" s="102" t="s">
        <v>79</v>
      </c>
      <c r="M18" s="72">
        <v>0</v>
      </c>
      <c r="N18" s="72">
        <v>3135970969</v>
      </c>
      <c r="O18" s="103">
        <v>0</v>
      </c>
      <c r="P18" s="72">
        <v>0</v>
      </c>
      <c r="Q18" s="72">
        <v>0</v>
      </c>
      <c r="R18" s="104">
        <v>0</v>
      </c>
      <c r="S18" s="72"/>
      <c r="T18" s="88" t="e">
        <f t="shared" si="1"/>
        <v>#DIV/0!</v>
      </c>
      <c r="U18" s="106" t="s">
        <v>107</v>
      </c>
    </row>
    <row r="19" spans="1:22" ht="289.5" customHeight="1" x14ac:dyDescent="0.2">
      <c r="A19" s="11" t="s">
        <v>23</v>
      </c>
      <c r="B19" s="39" t="s">
        <v>24</v>
      </c>
      <c r="C19" s="50" t="s">
        <v>80</v>
      </c>
      <c r="D19" s="50" t="s">
        <v>26</v>
      </c>
      <c r="E19" s="50" t="s">
        <v>27</v>
      </c>
      <c r="F19" s="50" t="s">
        <v>81</v>
      </c>
      <c r="G19" s="50" t="s">
        <v>82</v>
      </c>
      <c r="H19" s="50" t="s">
        <v>1</v>
      </c>
      <c r="I19" s="51" t="s">
        <v>30</v>
      </c>
      <c r="J19" s="50" t="s">
        <v>31</v>
      </c>
      <c r="K19" s="51" t="s">
        <v>32</v>
      </c>
      <c r="L19" s="52" t="s">
        <v>83</v>
      </c>
      <c r="M19" s="53">
        <v>7816251836</v>
      </c>
      <c r="N19" s="53">
        <v>0</v>
      </c>
      <c r="O19" s="65">
        <v>0</v>
      </c>
      <c r="P19" s="53">
        <v>7816251836</v>
      </c>
      <c r="Q19" s="53">
        <v>7058374540</v>
      </c>
      <c r="R19" s="75">
        <f t="shared" si="0"/>
        <v>0.90303827052892827</v>
      </c>
      <c r="S19" s="53">
        <v>3622693953</v>
      </c>
      <c r="T19" s="87">
        <f t="shared" si="1"/>
        <v>0.46348224558408407</v>
      </c>
      <c r="U19" s="67" t="s">
        <v>84</v>
      </c>
    </row>
    <row r="20" spans="1:22" s="15" customFormat="1" ht="178.5" customHeight="1" x14ac:dyDescent="0.2">
      <c r="A20" s="17" t="s">
        <v>23</v>
      </c>
      <c r="B20" s="41" t="s">
        <v>24</v>
      </c>
      <c r="C20" s="100" t="s">
        <v>85</v>
      </c>
      <c r="D20" s="100" t="s">
        <v>26</v>
      </c>
      <c r="E20" s="100" t="s">
        <v>86</v>
      </c>
      <c r="F20" s="100" t="s">
        <v>28</v>
      </c>
      <c r="G20" s="100" t="s">
        <v>87</v>
      </c>
      <c r="H20" s="100"/>
      <c r="I20" s="101" t="s">
        <v>30</v>
      </c>
      <c r="J20" s="100" t="s">
        <v>31</v>
      </c>
      <c r="K20" s="101" t="s">
        <v>32</v>
      </c>
      <c r="L20" s="102" t="s">
        <v>88</v>
      </c>
      <c r="M20" s="72">
        <v>12181108288</v>
      </c>
      <c r="N20" s="72">
        <v>0</v>
      </c>
      <c r="O20" s="103">
        <v>0</v>
      </c>
      <c r="P20" s="72">
        <v>12181108288</v>
      </c>
      <c r="Q20" s="72">
        <v>5976423344</v>
      </c>
      <c r="R20" s="104">
        <f t="shared" si="0"/>
        <v>0.49063050772543959</v>
      </c>
      <c r="S20" s="72">
        <v>2224044217</v>
      </c>
      <c r="T20" s="88">
        <f t="shared" si="1"/>
        <v>0.18258143384136707</v>
      </c>
      <c r="U20" s="106" t="s">
        <v>89</v>
      </c>
      <c r="V20" s="5"/>
    </row>
    <row r="21" spans="1:22" s="15" customFormat="1" ht="133.5" customHeight="1" x14ac:dyDescent="0.2">
      <c r="A21" s="17" t="s">
        <v>23</v>
      </c>
      <c r="B21" s="41" t="s">
        <v>24</v>
      </c>
      <c r="C21" s="55" t="s">
        <v>90</v>
      </c>
      <c r="D21" s="55" t="s">
        <v>26</v>
      </c>
      <c r="E21" s="55" t="s">
        <v>86</v>
      </c>
      <c r="F21" s="55" t="s">
        <v>28</v>
      </c>
      <c r="G21" s="55" t="s">
        <v>91</v>
      </c>
      <c r="H21" s="55" t="s">
        <v>1</v>
      </c>
      <c r="I21" s="56" t="s">
        <v>30</v>
      </c>
      <c r="J21" s="55" t="s">
        <v>31</v>
      </c>
      <c r="K21" s="56" t="s">
        <v>32</v>
      </c>
      <c r="L21" s="58" t="s">
        <v>92</v>
      </c>
      <c r="M21" s="57">
        <v>23544028129</v>
      </c>
      <c r="N21" s="57">
        <v>0</v>
      </c>
      <c r="O21" s="66">
        <v>0</v>
      </c>
      <c r="P21" s="57">
        <v>23544028129</v>
      </c>
      <c r="Q21" s="57">
        <v>240736388</v>
      </c>
      <c r="R21" s="75">
        <f t="shared" si="0"/>
        <v>1.0224944800481129E-2</v>
      </c>
      <c r="S21" s="57">
        <v>113660164</v>
      </c>
      <c r="T21" s="87">
        <f t="shared" si="1"/>
        <v>4.8275581127088787E-3</v>
      </c>
      <c r="U21" s="70" t="s">
        <v>93</v>
      </c>
      <c r="V21" s="5"/>
    </row>
    <row r="22" spans="1:22" s="15" customFormat="1" ht="136.5" customHeight="1" x14ac:dyDescent="0.2">
      <c r="A22" s="17" t="s">
        <v>23</v>
      </c>
      <c r="B22" s="41" t="s">
        <v>24</v>
      </c>
      <c r="C22" s="100" t="s">
        <v>94</v>
      </c>
      <c r="D22" s="100" t="s">
        <v>26</v>
      </c>
      <c r="E22" s="100" t="s">
        <v>86</v>
      </c>
      <c r="F22" s="100" t="s">
        <v>28</v>
      </c>
      <c r="G22" s="100" t="s">
        <v>95</v>
      </c>
      <c r="H22" s="100">
        <v>1</v>
      </c>
      <c r="I22" s="101" t="s">
        <v>30</v>
      </c>
      <c r="J22" s="100" t="s">
        <v>31</v>
      </c>
      <c r="K22" s="101" t="s">
        <v>32</v>
      </c>
      <c r="L22" s="102" t="s">
        <v>96</v>
      </c>
      <c r="M22" s="72">
        <v>25378771796</v>
      </c>
      <c r="N22" s="72">
        <v>0</v>
      </c>
      <c r="O22" s="103">
        <v>0</v>
      </c>
      <c r="P22" s="72">
        <v>25378771796</v>
      </c>
      <c r="Q22" s="72">
        <v>12105854425.129999</v>
      </c>
      <c r="R22" s="104">
        <f t="shared" si="0"/>
        <v>0.47700710351310333</v>
      </c>
      <c r="S22" s="72">
        <v>6165187703.5200005</v>
      </c>
      <c r="T22" s="88">
        <f t="shared" si="1"/>
        <v>0.2429269530092748</v>
      </c>
      <c r="U22" s="113" t="s">
        <v>97</v>
      </c>
      <c r="V22" s="5"/>
    </row>
    <row r="23" spans="1:22" x14ac:dyDescent="0.2">
      <c r="A23" s="11" t="s">
        <v>1</v>
      </c>
      <c r="B23" s="39" t="s">
        <v>1</v>
      </c>
      <c r="C23" s="50" t="s">
        <v>1</v>
      </c>
      <c r="D23" s="50" t="s">
        <v>1</v>
      </c>
      <c r="E23" s="50" t="s">
        <v>1</v>
      </c>
      <c r="F23" s="50" t="s">
        <v>1</v>
      </c>
      <c r="G23" s="50" t="s">
        <v>1</v>
      </c>
      <c r="H23" s="50" t="s">
        <v>1</v>
      </c>
      <c r="I23" s="51" t="s">
        <v>1</v>
      </c>
      <c r="J23" s="50" t="s">
        <v>1</v>
      </c>
      <c r="K23" s="51" t="s">
        <v>1</v>
      </c>
      <c r="L23" s="59" t="s">
        <v>98</v>
      </c>
      <c r="M23" s="60">
        <f>SUM(M5:M22)</f>
        <v>1386637769168</v>
      </c>
      <c r="N23" s="60">
        <f>SUM(N5:N22)</f>
        <v>3135970969</v>
      </c>
      <c r="O23" s="60">
        <f>SUM(O5:O22)</f>
        <v>60524192586</v>
      </c>
      <c r="P23" s="71">
        <f>SUM(P5:P22)</f>
        <v>1329249547551</v>
      </c>
      <c r="Q23" s="71">
        <f t="shared" ref="Q23:S23" si="2">SUM(Q5:Q22)</f>
        <v>1201253964255.1299</v>
      </c>
      <c r="R23" s="84">
        <f t="shared" si="0"/>
        <v>0.90370838678735055</v>
      </c>
      <c r="S23" s="71">
        <f t="shared" si="2"/>
        <v>50149336844.509995</v>
      </c>
      <c r="T23" s="84">
        <f t="shared" si="1"/>
        <v>3.7727556076212157E-2</v>
      </c>
      <c r="U23" s="61"/>
    </row>
    <row r="24" spans="1:22" ht="10.9" hidden="1" customHeight="1" x14ac:dyDescent="0.2">
      <c r="A24" s="12"/>
      <c r="B24" s="2"/>
      <c r="C24" s="46"/>
      <c r="D24" s="46"/>
      <c r="E24" s="46"/>
      <c r="F24" s="46"/>
      <c r="G24" s="46"/>
      <c r="H24" s="46"/>
      <c r="I24" s="47"/>
      <c r="J24" s="46"/>
      <c r="K24" s="47"/>
      <c r="L24" s="48"/>
      <c r="M24" s="20"/>
      <c r="N24" s="20"/>
      <c r="O24" s="20"/>
      <c r="P24" s="20"/>
      <c r="Q24" s="60"/>
      <c r="R24" s="76"/>
      <c r="S24" s="60"/>
      <c r="T24" s="89"/>
      <c r="U24" s="49"/>
    </row>
    <row r="25" spans="1:22" ht="11.25" hidden="1" customHeight="1" x14ac:dyDescent="0.2">
      <c r="A25" s="12"/>
      <c r="B25" s="2"/>
      <c r="C25" s="12"/>
      <c r="D25" s="12"/>
      <c r="E25" s="12"/>
      <c r="F25" s="12"/>
      <c r="G25" s="12"/>
      <c r="H25" s="12"/>
      <c r="I25" s="2"/>
      <c r="J25" s="12"/>
      <c r="K25" s="2"/>
      <c r="L25" s="34" t="s">
        <v>99</v>
      </c>
      <c r="M25" s="8" t="e">
        <f>SUM(#REF!)</f>
        <v>#REF!</v>
      </c>
      <c r="N25" s="8" t="e">
        <f>SUM(#REF!)</f>
        <v>#REF!</v>
      </c>
      <c r="O25" s="8" t="e">
        <f>SUM(#REF!)</f>
        <v>#REF!</v>
      </c>
      <c r="P25" s="8" t="e">
        <f>SUM(#REF!)</f>
        <v>#REF!</v>
      </c>
      <c r="Q25" s="20"/>
      <c r="R25" s="77"/>
      <c r="S25" s="20"/>
      <c r="T25" s="90"/>
      <c r="U25" s="14"/>
    </row>
    <row r="26" spans="1:22" ht="11.25" hidden="1" customHeight="1" x14ac:dyDescent="0.2">
      <c r="A26" s="12"/>
      <c r="B26" s="2"/>
      <c r="C26" s="12"/>
      <c r="D26" s="12"/>
      <c r="E26" s="12"/>
      <c r="F26" s="12"/>
      <c r="G26" s="12"/>
      <c r="H26" s="12"/>
      <c r="I26" s="2"/>
      <c r="J26" s="12"/>
      <c r="K26" s="2"/>
      <c r="L26" s="35" t="s">
        <v>100</v>
      </c>
      <c r="M26" s="10" t="e">
        <f>+#REF!</f>
        <v>#REF!</v>
      </c>
      <c r="N26" s="10" t="e">
        <f>+#REF!</f>
        <v>#REF!</v>
      </c>
      <c r="O26" s="10" t="e">
        <f>+#REF!</f>
        <v>#REF!</v>
      </c>
      <c r="P26" s="10" t="e">
        <f>+#REF!</f>
        <v>#REF!</v>
      </c>
      <c r="Q26" s="8"/>
      <c r="R26" s="78"/>
      <c r="S26" s="8"/>
      <c r="T26" s="91"/>
      <c r="U26" s="14"/>
    </row>
    <row r="27" spans="1:22" ht="11.25" hidden="1" customHeight="1" x14ac:dyDescent="0.2">
      <c r="A27" s="12"/>
      <c r="B27" s="2"/>
      <c r="C27" s="12"/>
      <c r="D27" s="12"/>
      <c r="E27" s="12"/>
      <c r="F27" s="12"/>
      <c r="G27" s="12"/>
      <c r="H27" s="12"/>
      <c r="I27" s="2"/>
      <c r="J27" s="12"/>
      <c r="K27" s="2"/>
      <c r="L27" s="36" t="s">
        <v>101</v>
      </c>
      <c r="M27" s="9">
        <f>SUM(M5:M22)</f>
        <v>1386637769168</v>
      </c>
      <c r="N27" s="9">
        <f>SUM(N5:N22)</f>
        <v>3135970969</v>
      </c>
      <c r="O27" s="9">
        <f>SUM(O5:O22)</f>
        <v>60524192586</v>
      </c>
      <c r="P27" s="9">
        <f>SUM(P5:P22)</f>
        <v>1329249547551</v>
      </c>
      <c r="Q27" s="10"/>
      <c r="R27" s="79"/>
      <c r="S27" s="10"/>
      <c r="T27" s="92"/>
      <c r="U27" s="14"/>
    </row>
    <row r="28" spans="1:22" ht="11.25" hidden="1" customHeight="1" x14ac:dyDescent="0.2">
      <c r="A28" s="12"/>
      <c r="B28" s="2"/>
      <c r="C28" s="12"/>
      <c r="D28" s="12"/>
      <c r="E28" s="12"/>
      <c r="F28" s="12"/>
      <c r="G28" s="12"/>
      <c r="H28" s="12"/>
      <c r="I28" s="2"/>
      <c r="J28" s="12"/>
      <c r="K28" s="2"/>
      <c r="L28" s="30"/>
      <c r="M28" s="13"/>
      <c r="N28" s="13"/>
      <c r="O28" s="13"/>
      <c r="P28" s="13"/>
      <c r="Q28" s="9"/>
      <c r="R28" s="80"/>
      <c r="S28" s="9"/>
      <c r="T28" s="93"/>
      <c r="U28" s="14"/>
    </row>
    <row r="29" spans="1:22" ht="11.25" hidden="1" customHeight="1" x14ac:dyDescent="0.2">
      <c r="A29" s="12"/>
      <c r="B29" s="2"/>
      <c r="C29" s="12"/>
      <c r="D29" s="12"/>
      <c r="E29" s="12"/>
      <c r="F29" s="12"/>
      <c r="G29" s="12"/>
      <c r="H29" s="12"/>
      <c r="I29" s="2"/>
      <c r="J29" s="12"/>
      <c r="K29" s="2"/>
      <c r="L29" s="37" t="s">
        <v>98</v>
      </c>
      <c r="M29" s="18" t="e">
        <f>+M25+M26+M27</f>
        <v>#REF!</v>
      </c>
      <c r="N29" s="18" t="e">
        <f>+N25+N26+N27</f>
        <v>#REF!</v>
      </c>
      <c r="O29" s="18" t="e">
        <f>+O25+O26+O27</f>
        <v>#REF!</v>
      </c>
      <c r="P29" s="18" t="e">
        <f>+P25+P26+P27</f>
        <v>#REF!</v>
      </c>
      <c r="Q29" s="13"/>
      <c r="R29" s="81"/>
      <c r="S29" s="13"/>
      <c r="T29" s="94"/>
      <c r="U29" s="14"/>
    </row>
    <row r="30" spans="1:22" ht="11.25" hidden="1" customHeight="1" x14ac:dyDescent="0.2">
      <c r="A30" s="12"/>
      <c r="B30" s="2"/>
      <c r="C30" s="12"/>
      <c r="D30" s="12"/>
      <c r="E30" s="12"/>
      <c r="F30" s="12"/>
      <c r="G30" s="12"/>
      <c r="H30" s="12"/>
      <c r="I30" s="2"/>
      <c r="J30" s="12"/>
      <c r="K30" s="2"/>
      <c r="L30" s="30"/>
      <c r="M30" s="19"/>
      <c r="N30" s="19"/>
      <c r="O30" s="19"/>
      <c r="P30" s="19"/>
      <c r="Q30" s="18"/>
      <c r="R30" s="82"/>
      <c r="S30" s="18"/>
      <c r="T30" s="95"/>
      <c r="U30" s="14"/>
    </row>
    <row r="31" spans="1:22" ht="11.25" hidden="1" customHeight="1" x14ac:dyDescent="0.2">
      <c r="A31" s="12"/>
      <c r="B31" s="2"/>
      <c r="C31" s="12"/>
      <c r="D31" s="12"/>
      <c r="E31" s="12"/>
      <c r="F31" s="12"/>
      <c r="G31" s="12"/>
      <c r="H31" s="12"/>
      <c r="I31" s="2"/>
      <c r="J31" s="12"/>
      <c r="K31" s="2"/>
      <c r="L31" s="38"/>
      <c r="M31" s="13" t="e">
        <f>+M23-M29</f>
        <v>#REF!</v>
      </c>
      <c r="N31" s="13" t="e">
        <f>+N23-N29</f>
        <v>#REF!</v>
      </c>
      <c r="O31" s="13" t="e">
        <f>+O23-O29</f>
        <v>#REF!</v>
      </c>
      <c r="P31" s="13" t="e">
        <f>+P23-P29</f>
        <v>#REF!</v>
      </c>
      <c r="Q31" s="19"/>
      <c r="R31" s="83"/>
      <c r="S31" s="19"/>
      <c r="T31" s="96"/>
      <c r="U31" s="14"/>
    </row>
    <row r="32" spans="1:22" ht="1.1499999999999999" hidden="1" customHeight="1" x14ac:dyDescent="0.2">
      <c r="A32" s="21"/>
      <c r="B32" s="22"/>
      <c r="C32" s="21"/>
      <c r="D32" s="21"/>
      <c r="E32" s="21"/>
      <c r="F32" s="21"/>
      <c r="G32" s="21"/>
      <c r="H32" s="21"/>
      <c r="I32" s="22"/>
      <c r="J32" s="21"/>
      <c r="K32" s="22"/>
      <c r="L32" s="31"/>
      <c r="M32" s="23"/>
      <c r="O32" s="23"/>
      <c r="Q32" s="13"/>
      <c r="R32" s="81"/>
      <c r="S32" s="13"/>
      <c r="T32" s="97"/>
      <c r="U32" s="62"/>
    </row>
    <row r="33" spans="1:20" ht="36" customHeight="1" x14ac:dyDescent="0.2">
      <c r="A33" s="3"/>
      <c r="B33" s="24"/>
      <c r="C33" s="3"/>
      <c r="D33" s="3"/>
      <c r="E33" s="3"/>
      <c r="F33" s="3"/>
      <c r="G33" s="3"/>
      <c r="H33" s="3"/>
      <c r="I33" s="24"/>
      <c r="J33" s="3"/>
      <c r="K33" s="24"/>
      <c r="L33" s="29"/>
      <c r="M33" s="25"/>
      <c r="N33" s="25"/>
      <c r="O33" s="25"/>
      <c r="P33" s="25"/>
    </row>
    <row r="34" spans="1:20" ht="11.25" customHeight="1" x14ac:dyDescent="0.2">
      <c r="A34" s="3"/>
      <c r="B34" s="24"/>
      <c r="C34" s="3"/>
      <c r="D34" s="3"/>
      <c r="E34" s="3"/>
      <c r="F34" s="3"/>
      <c r="G34" s="3"/>
      <c r="H34" s="3"/>
      <c r="I34" s="24"/>
      <c r="J34" s="3"/>
      <c r="K34" s="24"/>
      <c r="L34" s="29"/>
      <c r="M34" s="25"/>
      <c r="O34" s="25"/>
      <c r="P34" s="25"/>
      <c r="Q34" s="25"/>
      <c r="R34" s="4"/>
      <c r="S34" s="25"/>
      <c r="T34" s="86"/>
    </row>
    <row r="35" spans="1:20" ht="11.25" customHeight="1" x14ac:dyDescent="0.2">
      <c r="A35" s="3"/>
      <c r="B35" s="24"/>
      <c r="C35" s="3"/>
      <c r="D35" s="3"/>
      <c r="E35" s="3"/>
      <c r="F35" s="3"/>
      <c r="G35" s="3"/>
      <c r="H35" s="3"/>
      <c r="I35" s="24"/>
      <c r="J35" s="3"/>
      <c r="K35" s="24"/>
      <c r="L35" s="32"/>
      <c r="M35" s="25"/>
      <c r="N35" s="26"/>
      <c r="O35" s="25"/>
      <c r="P35" s="25"/>
      <c r="Q35" s="25"/>
      <c r="R35" s="4"/>
      <c r="S35" s="25"/>
      <c r="T35" s="86"/>
    </row>
    <row r="36" spans="1:20" ht="11.25" customHeight="1" x14ac:dyDescent="0.2">
      <c r="Q36" s="25"/>
      <c r="R36" s="4"/>
      <c r="S36" s="25"/>
      <c r="T36" s="86"/>
    </row>
  </sheetData>
  <autoFilter ref="A4:V4" xr:uid="{7739C29C-E7B3-4AE6-9C05-DE6A98AE5669}"/>
  <mergeCells count="1">
    <mergeCell ref="C1:U1"/>
  </mergeCells>
  <printOptions horizontalCentered="1"/>
  <pageMargins left="0.19685039370078741" right="0.19685039370078741" top="0.39370078740157483" bottom="0.39370078740157483" header="0.19685039370078741" footer="0.19685039370078741"/>
  <pageSetup paperSize="14" scale="62" orientation="landscape" r:id="rId1"/>
  <headerFooter alignWithMargins="0">
    <oddHeader>&amp;R&amp;"Arial Narrow,Normal"&amp;8Página &amp;P de &amp;N
&amp;D   &amp;T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Proyectos de Inversión</vt:lpstr>
      <vt:lpstr>'Proyectos de Inversión'!Títulos_a_imprimir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Solanyi Sarmiento</dc:creator>
  <cp:keywords/>
  <dc:description/>
  <cp:lastModifiedBy>Oficina Asesora Jurídica DNP</cp:lastModifiedBy>
  <cp:revision/>
  <dcterms:created xsi:type="dcterms:W3CDTF">2023-08-14T14:18:25Z</dcterms:created>
  <dcterms:modified xsi:type="dcterms:W3CDTF">2023-08-22T15:53:55Z</dcterms:modified>
  <cp:category/>
  <cp:contentStatus/>
</cp:coreProperties>
</file>