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avendano_minvivienda_gov_co/Documents/AGENDA LEGISLATIVA/2. CONGRESO/ASISTENCIAS MINISTRA CONGRESO/12-2023 - 6C- Ejecución Presupuestal/"/>
    </mc:Choice>
  </mc:AlternateContent>
  <xr:revisionPtr revIDLastSave="0" documentId="8_{E486F0AE-B2BE-4E75-9282-6DD1BCCDC21F}" xr6:coauthVersionLast="47" xr6:coauthVersionMax="47" xr10:uidLastSave="{00000000-0000-0000-0000-000000000000}"/>
  <bookViews>
    <workbookView xWindow="-120" yWindow="-120" windowWidth="20730" windowHeight="11040" xr2:uid="{EE92239F-FF07-472D-97E9-8822CC4A1F0A}"/>
  </bookViews>
  <sheets>
    <sheet name="2023" sheetId="1" r:id="rId1"/>
  </sheets>
  <definedNames>
    <definedName name="_xlnm._FilterDatabase" localSheetId="0" hidden="1">'2023'!$A$4:$M$50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H94" i="1"/>
  <c r="G94" i="1"/>
  <c r="I93" i="1"/>
  <c r="H93" i="1"/>
  <c r="G93" i="1"/>
  <c r="I92" i="1"/>
  <c r="H92" i="1"/>
  <c r="G92" i="1"/>
  <c r="I91" i="1"/>
  <c r="H91" i="1"/>
  <c r="G91" i="1"/>
  <c r="I89" i="1"/>
  <c r="I90" i="1" s="1"/>
  <c r="H89" i="1"/>
  <c r="H90" i="1" s="1"/>
  <c r="G89" i="1"/>
  <c r="G90" i="1" s="1"/>
  <c r="F94" i="1"/>
  <c r="F93" i="1"/>
  <c r="F92" i="1"/>
  <c r="F91" i="1"/>
  <c r="F89" i="1"/>
  <c r="F90" i="1" s="1"/>
  <c r="I82" i="1"/>
  <c r="H82" i="1"/>
  <c r="G82" i="1"/>
  <c r="I81" i="1"/>
  <c r="H81" i="1"/>
  <c r="G81" i="1"/>
  <c r="I80" i="1"/>
  <c r="H80" i="1"/>
  <c r="G80" i="1"/>
  <c r="I79" i="1"/>
  <c r="H79" i="1"/>
  <c r="G79" i="1"/>
  <c r="I77" i="1" a="1"/>
  <c r="I77" i="1" s="1"/>
  <c r="H77" i="1" a="1"/>
  <c r="H77" i="1" s="1"/>
  <c r="G77" i="1" a="1"/>
  <c r="G77" i="1" s="1"/>
  <c r="I76" i="1"/>
  <c r="H76" i="1"/>
  <c r="G76" i="1"/>
  <c r="I75" i="1"/>
  <c r="H75" i="1"/>
  <c r="G75" i="1"/>
  <c r="I74" i="1"/>
  <c r="H74" i="1"/>
  <c r="G74" i="1"/>
  <c r="F82" i="1"/>
  <c r="F81" i="1"/>
  <c r="F80" i="1"/>
  <c r="F79" i="1"/>
  <c r="F77" i="1" a="1"/>
  <c r="F77" i="1" s="1"/>
  <c r="F76" i="1"/>
  <c r="F75" i="1"/>
  <c r="F74" i="1"/>
  <c r="J81" i="1" l="1"/>
  <c r="K89" i="1"/>
  <c r="J89" i="1"/>
  <c r="J94" i="1"/>
  <c r="K74" i="1"/>
  <c r="L89" i="1"/>
  <c r="K94" i="1"/>
  <c r="K92" i="1"/>
  <c r="L90" i="1"/>
  <c r="L94" i="1"/>
  <c r="J93" i="1"/>
  <c r="G95" i="1"/>
  <c r="G96" i="1" s="1"/>
  <c r="K82" i="1"/>
  <c r="J75" i="1"/>
  <c r="K76" i="1"/>
  <c r="J80" i="1"/>
  <c r="L92" i="1"/>
  <c r="I95" i="1"/>
  <c r="I96" i="1" s="1"/>
  <c r="K93" i="1"/>
  <c r="H95" i="1"/>
  <c r="H96" i="1" s="1"/>
  <c r="K79" i="1"/>
  <c r="L82" i="1"/>
  <c r="L79" i="1"/>
  <c r="J74" i="1"/>
  <c r="K75" i="1"/>
  <c r="L76" i="1"/>
  <c r="J79" i="1"/>
  <c r="K80" i="1"/>
  <c r="L75" i="1"/>
  <c r="J77" i="1"/>
  <c r="L80" i="1"/>
  <c r="J82" i="1"/>
  <c r="L77" i="1"/>
  <c r="J76" i="1"/>
  <c r="K77" i="1"/>
  <c r="L81" i="1"/>
  <c r="K81" i="1"/>
  <c r="I78" i="1"/>
  <c r="G78" i="1"/>
  <c r="L74" i="1"/>
  <c r="L91" i="1"/>
  <c r="K90" i="1"/>
  <c r="L93" i="1"/>
  <c r="J92" i="1"/>
  <c r="K91" i="1"/>
  <c r="J91" i="1"/>
  <c r="J90" i="1"/>
  <c r="H78" i="1"/>
  <c r="F83" i="1"/>
  <c r="H83" i="1"/>
  <c r="G83" i="1"/>
  <c r="I83" i="1"/>
  <c r="F95" i="1"/>
  <c r="F96" i="1" s="1"/>
  <c r="F78" i="1"/>
  <c r="K83" i="1" l="1"/>
  <c r="F84" i="1"/>
  <c r="L78" i="1"/>
  <c r="L83" i="1"/>
  <c r="K78" i="1"/>
  <c r="J83" i="1"/>
  <c r="J78" i="1"/>
  <c r="J95" i="1"/>
  <c r="L95" i="1"/>
  <c r="K95" i="1"/>
  <c r="I84" i="1"/>
  <c r="G84" i="1"/>
  <c r="H84" i="1"/>
  <c r="J84" i="1" l="1"/>
  <c r="L84" i="1"/>
  <c r="K84" i="1"/>
  <c r="L96" i="1"/>
  <c r="J96" i="1"/>
  <c r="K96" i="1"/>
  <c r="I48" i="1" l="1"/>
  <c r="I66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F66" i="1" l="1"/>
  <c r="G66" i="1"/>
  <c r="H66" i="1"/>
  <c r="F59" i="1"/>
  <c r="G59" i="1"/>
  <c r="H59" i="1"/>
  <c r="I59" i="1"/>
  <c r="F57" i="1"/>
  <c r="G57" i="1"/>
  <c r="H57" i="1"/>
  <c r="I57" i="1"/>
  <c r="F48" i="1"/>
  <c r="G48" i="1"/>
  <c r="H48" i="1"/>
  <c r="F44" i="1"/>
  <c r="G44" i="1"/>
  <c r="H44" i="1"/>
  <c r="I44" i="1"/>
  <c r="F31" i="1"/>
  <c r="G31" i="1"/>
  <c r="H31" i="1"/>
  <c r="I31" i="1"/>
  <c r="F18" i="1"/>
  <c r="G18" i="1"/>
  <c r="H18" i="1"/>
  <c r="I18" i="1"/>
  <c r="F16" i="1"/>
  <c r="G16" i="1"/>
  <c r="H16" i="1"/>
  <c r="I16" i="1"/>
  <c r="J17" i="1"/>
  <c r="K17" i="1"/>
  <c r="L17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1" i="1"/>
  <c r="K41" i="1"/>
  <c r="L41" i="1"/>
  <c r="J42" i="1"/>
  <c r="K42" i="1"/>
  <c r="L42" i="1"/>
  <c r="J43" i="1"/>
  <c r="K43" i="1"/>
  <c r="L43" i="1"/>
  <c r="J45" i="1"/>
  <c r="K45" i="1"/>
  <c r="L45" i="1"/>
  <c r="J46" i="1"/>
  <c r="K46" i="1"/>
  <c r="L46" i="1"/>
  <c r="J47" i="1"/>
  <c r="K47" i="1"/>
  <c r="L47" i="1"/>
  <c r="J56" i="1"/>
  <c r="K56" i="1"/>
  <c r="L56" i="1"/>
  <c r="J58" i="1"/>
  <c r="K58" i="1"/>
  <c r="L58" i="1"/>
  <c r="J60" i="1"/>
  <c r="K60" i="1"/>
  <c r="L60" i="1"/>
  <c r="J62" i="1"/>
  <c r="K62" i="1"/>
  <c r="L62" i="1"/>
  <c r="J63" i="1"/>
  <c r="K63" i="1"/>
  <c r="L63" i="1"/>
  <c r="J64" i="1"/>
  <c r="K64" i="1"/>
  <c r="L64" i="1"/>
  <c r="J65" i="1"/>
  <c r="K65" i="1"/>
  <c r="L65" i="1"/>
  <c r="L18" i="1" l="1"/>
  <c r="K18" i="1"/>
  <c r="K59" i="1"/>
  <c r="I49" i="1"/>
  <c r="J59" i="1"/>
  <c r="F67" i="1"/>
  <c r="G67" i="1"/>
  <c r="L59" i="1"/>
  <c r="J66" i="1"/>
  <c r="F49" i="1"/>
  <c r="K48" i="1"/>
  <c r="I67" i="1"/>
  <c r="G49" i="1"/>
  <c r="H67" i="1"/>
  <c r="L66" i="1"/>
  <c r="H49" i="1"/>
  <c r="L48" i="1"/>
  <c r="K66" i="1"/>
  <c r="K31" i="1"/>
  <c r="L16" i="1"/>
  <c r="K16" i="1"/>
  <c r="J16" i="1"/>
  <c r="J57" i="1"/>
  <c r="K57" i="1"/>
  <c r="J31" i="1"/>
  <c r="J48" i="1"/>
  <c r="J18" i="1"/>
  <c r="L57" i="1"/>
  <c r="L44" i="1"/>
  <c r="K44" i="1"/>
  <c r="L31" i="1"/>
  <c r="J44" i="1"/>
  <c r="J49" i="1" l="1"/>
  <c r="K67" i="1"/>
  <c r="L67" i="1"/>
  <c r="J67" i="1"/>
  <c r="K49" i="1"/>
  <c r="L4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<sst xmlns="http://schemas.openxmlformats.org/spreadsheetml/2006/main" count="341" uniqueCount="121">
  <si>
    <t/>
  </si>
  <si>
    <t>UEJ</t>
  </si>
  <si>
    <t>NOMBRE UEJ</t>
  </si>
  <si>
    <t>RUBRO</t>
  </si>
  <si>
    <t>REC</t>
  </si>
  <si>
    <t>DESCRIPCION</t>
  </si>
  <si>
    <t>APR. VIGENTE</t>
  </si>
  <si>
    <t>COMPROMISO</t>
  </si>
  <si>
    <t>OBLIGACION</t>
  </si>
  <si>
    <t>PAGOS</t>
  </si>
  <si>
    <t>40-01-01</t>
  </si>
  <si>
    <t>MINISTERIO DE VIVIENDA, CIUDAD Y TERRITORIO - GESTIÓN GENERAL</t>
  </si>
  <si>
    <t>A-01-01-01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</si>
  <si>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</si>
  <si>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</si>
  <si>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</si>
  <si>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</si>
  <si>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</si>
  <si>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</si>
  <si>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</si>
  <si>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</si>
  <si>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</si>
  <si>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</si>
  <si>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A-03-03-05-008</t>
  </si>
  <si>
    <t>AGUA POTABLE Y SANEAMIENTO BÁSICO</t>
  </si>
  <si>
    <t>A-03-04-02-002</t>
  </si>
  <si>
    <t>CUOTAS PARTES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</si>
  <si>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</si>
  <si>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</si>
  <si>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</si>
  <si>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</si>
  <si>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</si>
  <si>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</si>
  <si>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A-08-04-01</t>
  </si>
  <si>
    <t>11</t>
  </si>
  <si>
    <t>CUOTA DE FISCALIZACIÓN Y AUDITAJE</t>
  </si>
  <si>
    <t>B-10-04-01</t>
  </si>
  <si>
    <t>B</t>
  </si>
  <si>
    <t>APORTES AL FONDO DE CONTINGENCIAS</t>
  </si>
  <si>
    <t>C-4001-1400-4</t>
  </si>
  <si>
    <t>ASESORIA EN LOS PROCESOS DE CESIÓN A TÍTULO GRATUITO DE LOS BIENES INMUEBLES FISCALES URBANOS A NIVEL   NACIONAL</t>
  </si>
  <si>
    <t>C-4001-1400-5</t>
  </si>
  <si>
    <t>FORTALECIMIENTO DE LAS POLÍTICAS PÚBLICAS DE VIVIENDA URBANA A NIVEL  NACIONAL</t>
  </si>
  <si>
    <t>13</t>
  </si>
  <si>
    <t>14</t>
  </si>
  <si>
    <t>15</t>
  </si>
  <si>
    <t>C-4001-1400-6</t>
  </si>
  <si>
    <t>SANEAMIENTO Y LEGALIZACIÓN DE LOS BIENES INMUEBLES DE LOS EXTINTOS ICT-INURBE A NIVEL  NACIONAL</t>
  </si>
  <si>
    <t>C-4001-1400-7</t>
  </si>
  <si>
    <t>FORTALECIMIENTO DE LOS PROCESOS DE PRODUCCIÓN DE VIVIENDA NACIONAL</t>
  </si>
  <si>
    <t>C-4001-1400-8</t>
  </si>
  <si>
    <t>FORTALECIMIENTO A LA FORMULACIÓN E IMPLEMENTACIÓN DE LA POLÍTICA DE VIVIENDA RURAL - NACIONAL</t>
  </si>
  <si>
    <t>C-4002-1400-2</t>
  </si>
  <si>
    <t>FORTALECIMIENTO EN LA IMPLEMENTACIÓN DE LINEAMIENTOS NORMATIVOS Y DE POLÍTICA PÚBLICA EN MATERIA DE DESARROLLO URBANO Y TERRITORIAL A NIVEL  NACIONAL</t>
  </si>
  <si>
    <t>C-4003-1400-7</t>
  </si>
  <si>
    <t>DESARROLLO Y MEJORAMIENTO DEL SECTOR DE AGUA POTABLE Y SANEAMIENTO BÁSICO A NIVEL  NACIONAL</t>
  </si>
  <si>
    <t>C-4003-1400-8</t>
  </si>
  <si>
    <t>AMPLIACIÓN Y MEJORAMIENTO DE GESTIÓN INTEGRAL DE RESIDUOS SÓLIDOS EN EL TERRITORIO  NACIONAL</t>
  </si>
  <si>
    <t>C-4003-1400-9</t>
  </si>
  <si>
    <t>FORTALECIMIENTO DE LA ACTIVIDAD DE MONITOREO A LOS RECURSOS DEL SGP-APSB Y LA ASISTENCIA TÉCNICA DE LAS ENTIDADES TERRITORIALES A NIVEL   NACIONAL</t>
  </si>
  <si>
    <t>C-4003-1400-11</t>
  </si>
  <si>
    <t>APOYO FINANCIERO PARA FACILITAR EL ACCESO A LOS SERVICIOS DE AGUA POTABLE Y MANEJO DE AGUAS RESIDUALES A NIVEL  NACIONAL</t>
  </si>
  <si>
    <t>C-4003-1400-12</t>
  </si>
  <si>
    <t>APOYO FINANCIERO PARA LA IMPLEMENTACIÓN DEL PLAN MAESTRO DE ALCANTARILLADO DEL MUNICIPIO DE   MOCOA</t>
  </si>
  <si>
    <t>C-4003-1400-14</t>
  </si>
  <si>
    <t>SANEAMIENTO DE VERTIMIENTOS EN CUENCAS PRIORIZADAS DEL TERRITORIO  NACIONAL</t>
  </si>
  <si>
    <t>C-4003-1400-16</t>
  </si>
  <si>
    <t>APOYO FINANCIERO AL PLAN DE INVERSIONES EN INFRAESTRUCTURA PARA FORTALECER LA PRESTACIÓN DE LOS SERVICIOS DE ACUEDUCTO Y ALCANTARILLADO EN EL MUNICIPIO DE SANTIAGO DE  CALI</t>
  </si>
  <si>
    <t>C-4003-1400-17</t>
  </si>
  <si>
    <t>IMPLEMENTACION DEL PROGRAMA DE AGUA POTABLE Y ALCANTARILLADO PARA EL DEPARTAMENTO DE  LA GUAJIRA</t>
  </si>
  <si>
    <t>C-4099-1400-7</t>
  </si>
  <si>
    <t>FORTALECIMIENTO DE LAS TECNOLOGÍAS DE LA INFORMACIÓN Y LAS COMUNICACIONES EN EL MINISTERIO DE VIVIENDA, CIUDAD Y TERRITORIO A NIVEL   NACIONAL</t>
  </si>
  <si>
    <t>C-4099-1400-8</t>
  </si>
  <si>
    <t>FORTALECIMIENTO DE LAS CAPACIDADES ESTRATÉGICAS Y DE APOYO DEL MINISTERIO DE VIVIENDA, CIUDAD Y TERRITORIO A NIVEL  NACIONAL</t>
  </si>
  <si>
    <t>C-4099-1400-9</t>
  </si>
  <si>
    <t>FORTALECIMIENTO DE LA GESTIÓN JURÍDICA DEL MINISTERIO DE VIVIENDA, CIUDAD Y TERRITORIO A NIVEL  NACIONAL</t>
  </si>
  <si>
    <t>40-02-00</t>
  </si>
  <si>
    <t>FONDO NACIONAL DE VIVIENDA - FONVIVIENDA</t>
  </si>
  <si>
    <t>IMPLEMENTACIÓN DEL PROGRAMA DE COBERTURA CONDICIONADA PARA CRÉDITOS DE VIVIENDA SEGUNDA GENERACIÓN  NACIONAL</t>
  </si>
  <si>
    <t>SUBSIDIO FAMILIAR DE VIVIENDA  NACIONAL</t>
  </si>
  <si>
    <t>FORTALECIMIENTO A LA CONSTRUCCION DE EQUIPAMIENTOS EN LOS PROGRAMAS DE VIVIENDA DE INTERES PRIORITARIO Y SOCIAL NACIONAL</t>
  </si>
  <si>
    <t>% Comp/ Aprp. Vig</t>
  </si>
  <si>
    <t>% Oblig/ Aprp. Vig</t>
  </si>
  <si>
    <t>% Pagos/ Aprp. Vig</t>
  </si>
  <si>
    <t>FUNCIONAMIENTO</t>
  </si>
  <si>
    <t>SERVICIO A LA DEUDA</t>
  </si>
  <si>
    <t>PROYECTOS DE AGUA Y SANEAMIENTO BÁSICO</t>
  </si>
  <si>
    <t>PROYECTOS DE FORTALECIMIENTO INSTITUCIONAL</t>
  </si>
  <si>
    <t>INVERSIÓN</t>
  </si>
  <si>
    <t>TOTAL PRESUPUESTO FONDO NACIONAL DE VIVIENDA</t>
  </si>
  <si>
    <t>TOTAL PRESUPUESTO MINISTERIO DE VIVIENDA, CIUDAD  Y TERRITORIO</t>
  </si>
  <si>
    <t>PROYECTOS DE VIVIENDA Y ORDENAMIENTO TERRITORIAL</t>
  </si>
  <si>
    <t>Fuente:  Sistema Integrado de Informacion Financiera - SIIF - Ministerio de Hacienda y Credito Público</t>
  </si>
  <si>
    <t>MINISTERIO DE VIVIENDA, CIUDAD Y TERRITORIO - GESTION GENERAL</t>
  </si>
  <si>
    <t>% Comp.</t>
  </si>
  <si>
    <t>% Oblig</t>
  </si>
  <si>
    <t>% Pagado</t>
  </si>
  <si>
    <t>Gastos de personal</t>
  </si>
  <si>
    <t>A-01</t>
  </si>
  <si>
    <t>Adquisición de Bienes y Servicios</t>
  </si>
  <si>
    <t>A- 2</t>
  </si>
  <si>
    <t>Transferencias corrientes</t>
  </si>
  <si>
    <t>A-03</t>
  </si>
  <si>
    <t>Gastos por Tributos, Multas, Saciones e Intereses de Mora</t>
  </si>
  <si>
    <t>A-08</t>
  </si>
  <si>
    <t>Proyectos de Vivienda</t>
  </si>
  <si>
    <t>C-4001 Y 4002</t>
  </si>
  <si>
    <t>Proyectos de Agua y Saneamiento</t>
  </si>
  <si>
    <t>C-4003</t>
  </si>
  <si>
    <t>Proyectos Transversales</t>
  </si>
  <si>
    <t>C-4099</t>
  </si>
  <si>
    <t>TOTAL MINITERIO DE V;C Y T</t>
  </si>
  <si>
    <t>Cobertura condicionada (FRECH)</t>
  </si>
  <si>
    <t>C-4001 -1400-4</t>
  </si>
  <si>
    <t>Subsidio Familiar de Vivienda</t>
  </si>
  <si>
    <t>C-4001 -1400-6</t>
  </si>
  <si>
    <t>TOTAL FONDO NACIONAL DE VIVIENDA -FONVIVIENDA</t>
  </si>
  <si>
    <t>MINISTERIO DE VIVIENDA, CIUDAD Y TERRITORIO</t>
  </si>
  <si>
    <t>Cifras en pesos</t>
  </si>
  <si>
    <t>INFORME DE EJECUCIÓN PRESUPUESTAL AL 2023</t>
  </si>
  <si>
    <t>FONDO NACIONAL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</si>
</sst>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  <numFmt numFmtId="166" formatCode="0.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5" fillId="0" borderId="0" xfId="1" applyNumberFormat="1" applyFon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 readingOrder="1"/>
    </xf>
    <xf numFmtId="0" fontId="6" fillId="0" borderId="0" xfId="0" applyFont="1"/>
    <xf numFmtId="164" fontId="2" fillId="2" borderId="1" xfId="0" applyNumberFormat="1" applyFont="1" applyFill="1" applyBorder="1" applyAlignment="1">
      <alignment horizontal="right" vertical="center" wrapText="1" readingOrder="1"/>
    </xf>
    <xf numFmtId="165" fontId="2" fillId="2" borderId="1" xfId="1" applyNumberFormat="1" applyFont="1" applyFill="1" applyBorder="1" applyAlignment="1">
      <alignment horizontal="center" vertical="center" wrapText="1" readingOrder="1"/>
    </xf>
    <xf numFmtId="0" fontId="6" fillId="2" borderId="0" xfId="0" applyFont="1" applyFill="1"/>
    <xf numFmtId="7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 readingOrder="1"/>
    </xf>
    <xf numFmtId="165" fontId="2" fillId="3" borderId="1" xfId="1" applyNumberFormat="1" applyFont="1" applyFill="1" applyBorder="1" applyAlignment="1">
      <alignment horizontal="center" vertical="center" wrapText="1" readingOrder="1"/>
    </xf>
    <xf numFmtId="164" fontId="2" fillId="4" borderId="1" xfId="0" applyNumberFormat="1" applyFont="1" applyFill="1" applyBorder="1" applyAlignment="1">
      <alignment horizontal="right" vertical="center" wrapText="1" readingOrder="1"/>
    </xf>
    <xf numFmtId="165" fontId="2" fillId="4" borderId="1" xfId="1" applyNumberFormat="1" applyFont="1" applyFill="1" applyBorder="1" applyAlignment="1">
      <alignment horizontal="center" vertical="center" wrapText="1" readingOrder="1"/>
    </xf>
    <xf numFmtId="0" fontId="8" fillId="5" borderId="6" xfId="0" applyFont="1" applyFill="1" applyBorder="1" applyAlignment="1">
      <alignment horizontal="center" vertical="center" wrapText="1" readingOrder="1"/>
    </xf>
    <xf numFmtId="0" fontId="9" fillId="0" borderId="6" xfId="0" applyFont="1" applyBorder="1"/>
    <xf numFmtId="49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/>
    <xf numFmtId="9" fontId="9" fillId="0" borderId="6" xfId="1" applyFont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49" fontId="11" fillId="6" borderId="6" xfId="0" applyNumberFormat="1" applyFont="1" applyFill="1" applyBorder="1" applyAlignment="1">
      <alignment horizontal="center" vertical="center"/>
    </xf>
    <xf numFmtId="164" fontId="11" fillId="6" borderId="6" xfId="2" applyNumberFormat="1" applyFont="1" applyFill="1" applyBorder="1"/>
    <xf numFmtId="9" fontId="11" fillId="6" borderId="6" xfId="1" applyFont="1" applyFill="1" applyBorder="1" applyAlignment="1">
      <alignment horizontal="center" vertical="center"/>
    </xf>
    <xf numFmtId="164" fontId="11" fillId="6" borderId="6" xfId="2" applyNumberFormat="1" applyFont="1" applyFill="1" applyBorder="1" applyAlignment="1">
      <alignment vertical="center"/>
    </xf>
    <xf numFmtId="166" fontId="11" fillId="6" borderId="6" xfId="1" applyNumberFormat="1" applyFont="1" applyFill="1" applyBorder="1" applyAlignment="1">
      <alignment horizontal="center" vertical="center"/>
    </xf>
    <xf numFmtId="164" fontId="11" fillId="6" borderId="6" xfId="0" applyNumberFormat="1" applyFont="1" applyFill="1" applyBorder="1"/>
    <xf numFmtId="0" fontId="10" fillId="5" borderId="6" xfId="0" applyFont="1" applyFill="1" applyBorder="1" applyAlignment="1">
      <alignment vertical="center"/>
    </xf>
    <xf numFmtId="49" fontId="11" fillId="5" borderId="6" xfId="0" applyNumberFormat="1" applyFont="1" applyFill="1" applyBorder="1" applyAlignment="1">
      <alignment horizontal="center" vertical="center"/>
    </xf>
    <xf numFmtId="7" fontId="11" fillId="5" borderId="6" xfId="0" applyNumberFormat="1" applyFont="1" applyFill="1" applyBorder="1"/>
    <xf numFmtId="9" fontId="11" fillId="7" borderId="6" xfId="1" applyFont="1" applyFill="1" applyBorder="1" applyAlignment="1">
      <alignment horizontal="center" vertical="center"/>
    </xf>
    <xf numFmtId="0" fontId="9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7" fontId="9" fillId="0" borderId="0" xfId="0" applyNumberFormat="1" applyFont="1"/>
    <xf numFmtId="165" fontId="11" fillId="6" borderId="6" xfId="1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right" vertical="center" wrapText="1" readingOrder="1"/>
    </xf>
    <xf numFmtId="165" fontId="13" fillId="8" borderId="1" xfId="1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13" fillId="8" borderId="2" xfId="0" applyFont="1" applyFill="1" applyBorder="1" applyAlignment="1">
      <alignment horizontal="center" vertical="center" wrapText="1" readingOrder="1"/>
    </xf>
    <xf numFmtId="0" fontId="13" fillId="8" borderId="3" xfId="0" applyFont="1" applyFill="1" applyBorder="1" applyAlignment="1">
      <alignment horizontal="center" vertical="center" wrapText="1" readingOrder="1"/>
    </xf>
    <xf numFmtId="0" fontId="13" fillId="8" borderId="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03B8-CCC6-40C8-976A-746064420E93}">
  <sheetPr>
    <tabColor rgb="FF00B0F0"/>
  </sheetPr>
  <dimension ref="A1:M97"/>
  <sheetViews>
    <sheetView showGridLines="0" tabSelected="1" zoomScale="95" zoomScaleNormal="95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A52" sqref="A52:XFD52"/>
    </sheetView>
  </sheetViews>
  <sheetFormatPr baseColWidth="10" defaultColWidth="11.42578125" defaultRowHeight="15" x14ac:dyDescent="0.25"/>
  <cols>
    <col min="1" max="1" width="13.42578125" style="2" customWidth="1"/>
    <col min="2" max="2" width="29.140625" style="2" customWidth="1"/>
    <col min="3" max="3" width="15.85546875" style="2" customWidth="1"/>
    <col min="4" max="4" width="8.140625" style="2" customWidth="1"/>
    <col min="5" max="5" width="27.5703125" style="2" customWidth="1"/>
    <col min="6" max="8" width="18.85546875" style="2" customWidth="1"/>
    <col min="9" max="9" width="20.5703125" style="2" customWidth="1"/>
    <col min="10" max="10" width="11.42578125" style="7" customWidth="1"/>
    <col min="11" max="11" width="10.5703125" style="7" customWidth="1"/>
    <col min="12" max="12" width="11.42578125" style="7"/>
    <col min="13" max="16384" width="11.42578125" style="2"/>
  </cols>
  <sheetData>
    <row r="1" spans="1:13" x14ac:dyDescent="0.25">
      <c r="A1" s="41" t="s">
        <v>119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x14ac:dyDescent="0.25">
      <c r="A2" s="41" t="s">
        <v>117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A3" s="43" t="s">
        <v>118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24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81</v>
      </c>
      <c r="K4" s="15" t="s">
        <v>82</v>
      </c>
      <c r="L4" s="15" t="s">
        <v>83</v>
      </c>
      <c r="M4" s="1"/>
    </row>
    <row r="5" spans="1:13" ht="22.5" x14ac:dyDescent="0.25">
      <c r="A5" s="3" t="s">
        <v>10</v>
      </c>
      <c r="B5" s="4" t="s">
        <v>11</v>
      </c>
      <c r="C5" s="5" t="s">
        <v>12</v>
      </c>
      <c r="D5" s="3" t="s">
        <v>13</v>
      </c>
      <c r="E5" s="4" t="s">
        <v>14</v>
      </c>
      <c r="F5" s="6">
        <v>35231137249</v>
      </c>
      <c r="G5" s="6">
        <v>17040912602</v>
      </c>
      <c r="H5" s="6">
        <v>17040912602</v>
      </c>
      <c r="I5" s="6">
        <v>17005192156</v>
      </c>
      <c r="J5" s="8">
        <f t="shared" ref="J5:J39" si="0">+G5/F5</f>
        <v>0.48368897323868504</v>
      </c>
      <c r="K5" s="8">
        <f t="shared" ref="K5:K39" si="1">+H5/F5</f>
        <v>0.48368897323868504</v>
      </c>
      <c r="L5" s="8">
        <f t="shared" ref="L5:L39" si="2">+I5/F5</f>
        <v>0.48267508470742526</v>
      </c>
    </row>
    <row r="6" spans="1:13" ht="22.5" x14ac:dyDescent="0.25">
      <c r="A6" s="3" t="s">
        <v>10</v>
      </c>
      <c r="B6" s="4" t="s">
        <v>11</v>
      </c>
      <c r="C6" s="5" t="s">
        <v>15</v>
      </c>
      <c r="D6" s="3" t="s">
        <v>13</v>
      </c>
      <c r="E6" s="4" t="s">
        <v>16</v>
      </c>
      <c r="F6" s="6">
        <v>12443501001</v>
      </c>
      <c r="G6" s="6">
        <v>6110828264</v>
      </c>
      <c r="H6" s="6">
        <v>6110828264</v>
      </c>
      <c r="I6" s="6">
        <v>5857833034</v>
      </c>
      <c r="J6" s="8">
        <f t="shared" si="0"/>
        <v>0.49108593019833519</v>
      </c>
      <c r="K6" s="8">
        <f t="shared" si="1"/>
        <v>0.49108593019833519</v>
      </c>
      <c r="L6" s="8">
        <f t="shared" si="2"/>
        <v>0.47075441497768561</v>
      </c>
    </row>
    <row r="7" spans="1:13" ht="33.75" x14ac:dyDescent="0.25">
      <c r="A7" s="3" t="s">
        <v>10</v>
      </c>
      <c r="B7" s="4" t="s">
        <v>11</v>
      </c>
      <c r="C7" s="5" t="s">
        <v>17</v>
      </c>
      <c r="D7" s="3" t="s">
        <v>13</v>
      </c>
      <c r="E7" s="4" t="s">
        <v>18</v>
      </c>
      <c r="F7" s="6">
        <v>5081412670</v>
      </c>
      <c r="G7" s="6">
        <v>2392764467</v>
      </c>
      <c r="H7" s="6">
        <v>2392764467</v>
      </c>
      <c r="I7" s="6">
        <v>2382057904</v>
      </c>
      <c r="J7" s="8">
        <f t="shared" si="0"/>
        <v>0.47088568128437402</v>
      </c>
      <c r="K7" s="8">
        <f t="shared" si="1"/>
        <v>0.47088568128437402</v>
      </c>
      <c r="L7" s="8">
        <f t="shared" si="2"/>
        <v>0.46877867606844065</v>
      </c>
    </row>
    <row r="8" spans="1:13" ht="22.5" x14ac:dyDescent="0.25">
      <c r="A8" s="3" t="s">
        <v>10</v>
      </c>
      <c r="B8" s="4" t="s">
        <v>11</v>
      </c>
      <c r="C8" s="5" t="s">
        <v>19</v>
      </c>
      <c r="D8" s="3" t="s">
        <v>13</v>
      </c>
      <c r="E8" s="4" t="s">
        <v>20</v>
      </c>
      <c r="F8" s="6">
        <v>13110173334</v>
      </c>
      <c r="G8" s="6">
        <v>11408867155.280001</v>
      </c>
      <c r="H8" s="6">
        <v>5913763815.04</v>
      </c>
      <c r="I8" s="6">
        <v>5865959291.6199999</v>
      </c>
      <c r="J8" s="8">
        <f t="shared" si="0"/>
        <v>0.87023007740806735</v>
      </c>
      <c r="K8" s="8">
        <f t="shared" si="1"/>
        <v>0.45108204631461357</v>
      </c>
      <c r="L8" s="8">
        <f t="shared" si="2"/>
        <v>0.44743567778827048</v>
      </c>
    </row>
    <row r="9" spans="1:13" ht="33.75" x14ac:dyDescent="0.25">
      <c r="A9" s="3" t="s">
        <v>10</v>
      </c>
      <c r="B9" s="4" t="s">
        <v>11</v>
      </c>
      <c r="C9" s="5" t="s">
        <v>21</v>
      </c>
      <c r="D9" s="3" t="s">
        <v>13</v>
      </c>
      <c r="E9" s="4" t="s">
        <v>22</v>
      </c>
      <c r="F9" s="6">
        <v>2709455551</v>
      </c>
      <c r="G9" s="6">
        <v>0</v>
      </c>
      <c r="H9" s="6">
        <v>0</v>
      </c>
      <c r="I9" s="6">
        <v>0</v>
      </c>
      <c r="J9" s="8">
        <f t="shared" si="0"/>
        <v>0</v>
      </c>
      <c r="K9" s="8">
        <f t="shared" si="1"/>
        <v>0</v>
      </c>
      <c r="L9" s="8">
        <f t="shared" si="2"/>
        <v>0</v>
      </c>
    </row>
    <row r="10" spans="1:13" ht="22.5" x14ac:dyDescent="0.25">
      <c r="A10" s="3" t="s">
        <v>10</v>
      </c>
      <c r="B10" s="4" t="s">
        <v>11</v>
      </c>
      <c r="C10" s="5" t="s">
        <v>23</v>
      </c>
      <c r="D10" s="3" t="s">
        <v>13</v>
      </c>
      <c r="E10" s="4" t="s">
        <v>24</v>
      </c>
      <c r="F10" s="6">
        <v>2837005703826</v>
      </c>
      <c r="G10" s="6">
        <v>1662664860200</v>
      </c>
      <c r="H10" s="6">
        <v>1662664860200</v>
      </c>
      <c r="I10" s="6">
        <v>1634241889603</v>
      </c>
      <c r="J10" s="8">
        <f t="shared" si="0"/>
        <v>0.58606327719317652</v>
      </c>
      <c r="K10" s="8">
        <f t="shared" si="1"/>
        <v>0.58606327719317652</v>
      </c>
      <c r="L10" s="8">
        <f t="shared" si="2"/>
        <v>0.57604462599389672</v>
      </c>
    </row>
    <row r="11" spans="1:13" ht="22.5" x14ac:dyDescent="0.25">
      <c r="A11" s="3" t="s">
        <v>10</v>
      </c>
      <c r="B11" s="4" t="s">
        <v>11</v>
      </c>
      <c r="C11" s="5" t="s">
        <v>25</v>
      </c>
      <c r="D11" s="3" t="s">
        <v>13</v>
      </c>
      <c r="E11" s="4" t="s">
        <v>26</v>
      </c>
      <c r="F11" s="6">
        <v>19367250</v>
      </c>
      <c r="G11" s="6">
        <v>4870621</v>
      </c>
      <c r="H11" s="6">
        <v>2871077</v>
      </c>
      <c r="I11" s="6">
        <v>2871077</v>
      </c>
      <c r="J11" s="8">
        <f t="shared" si="0"/>
        <v>0.25148748531670734</v>
      </c>
      <c r="K11" s="8">
        <f t="shared" si="1"/>
        <v>0.14824391692160735</v>
      </c>
      <c r="L11" s="8">
        <f t="shared" si="2"/>
        <v>0.14824391692160735</v>
      </c>
    </row>
    <row r="12" spans="1:13" ht="33.75" x14ac:dyDescent="0.25">
      <c r="A12" s="3" t="s">
        <v>10</v>
      </c>
      <c r="B12" s="4" t="s">
        <v>11</v>
      </c>
      <c r="C12" s="5" t="s">
        <v>27</v>
      </c>
      <c r="D12" s="3" t="s">
        <v>13</v>
      </c>
      <c r="E12" s="4" t="s">
        <v>28</v>
      </c>
      <c r="F12" s="6">
        <v>235243485</v>
      </c>
      <c r="G12" s="6">
        <v>27251440</v>
      </c>
      <c r="H12" s="6">
        <v>10161801</v>
      </c>
      <c r="I12" s="6">
        <v>10161801</v>
      </c>
      <c r="J12" s="8">
        <f t="shared" si="0"/>
        <v>0.11584354822833882</v>
      </c>
      <c r="K12" s="8">
        <f t="shared" si="1"/>
        <v>4.3196949747620006E-2</v>
      </c>
      <c r="L12" s="8">
        <f t="shared" si="2"/>
        <v>4.3196949747620006E-2</v>
      </c>
    </row>
    <row r="13" spans="1:13" ht="22.5" x14ac:dyDescent="0.25">
      <c r="A13" s="3" t="s">
        <v>10</v>
      </c>
      <c r="B13" s="4" t="s">
        <v>11</v>
      </c>
      <c r="C13" s="5" t="s">
        <v>29</v>
      </c>
      <c r="D13" s="3" t="s">
        <v>13</v>
      </c>
      <c r="E13" s="4" t="s">
        <v>30</v>
      </c>
      <c r="F13" s="6">
        <v>1000000000</v>
      </c>
      <c r="G13" s="6">
        <v>0</v>
      </c>
      <c r="H13" s="6">
        <v>0</v>
      </c>
      <c r="I13" s="6">
        <v>0</v>
      </c>
      <c r="J13" s="8">
        <f t="shared" si="0"/>
        <v>0</v>
      </c>
      <c r="K13" s="8">
        <f t="shared" si="1"/>
        <v>0</v>
      </c>
      <c r="L13" s="8">
        <f t="shared" si="2"/>
        <v>0</v>
      </c>
    </row>
    <row r="14" spans="1:13" ht="22.5" x14ac:dyDescent="0.25">
      <c r="A14" s="3" t="s">
        <v>10</v>
      </c>
      <c r="B14" s="4" t="s">
        <v>11</v>
      </c>
      <c r="C14" s="5" t="s">
        <v>31</v>
      </c>
      <c r="D14" s="3" t="s">
        <v>13</v>
      </c>
      <c r="E14" s="4" t="s">
        <v>32</v>
      </c>
      <c r="F14" s="6">
        <v>496263000</v>
      </c>
      <c r="G14" s="6">
        <v>192751014</v>
      </c>
      <c r="H14" s="6">
        <v>191711000</v>
      </c>
      <c r="I14" s="6">
        <v>191711000</v>
      </c>
      <c r="J14" s="8">
        <f t="shared" si="0"/>
        <v>0.38840496672127478</v>
      </c>
      <c r="K14" s="8">
        <f t="shared" si="1"/>
        <v>0.38630927552527589</v>
      </c>
      <c r="L14" s="8">
        <f t="shared" si="2"/>
        <v>0.38630927552527589</v>
      </c>
    </row>
    <row r="15" spans="1:13" ht="22.5" x14ac:dyDescent="0.25">
      <c r="A15" s="3" t="s">
        <v>10</v>
      </c>
      <c r="B15" s="4" t="s">
        <v>11</v>
      </c>
      <c r="C15" s="5" t="s">
        <v>33</v>
      </c>
      <c r="D15" s="3" t="s">
        <v>34</v>
      </c>
      <c r="E15" s="4" t="s">
        <v>35</v>
      </c>
      <c r="F15" s="6">
        <v>10295452023</v>
      </c>
      <c r="G15" s="6">
        <v>0</v>
      </c>
      <c r="H15" s="6">
        <v>0</v>
      </c>
      <c r="I15" s="6">
        <v>0</v>
      </c>
      <c r="J15" s="8">
        <f t="shared" si="0"/>
        <v>0</v>
      </c>
      <c r="K15" s="8">
        <f t="shared" si="1"/>
        <v>0</v>
      </c>
      <c r="L15" s="8">
        <f t="shared" si="2"/>
        <v>0</v>
      </c>
    </row>
    <row r="16" spans="1:13" s="9" customFormat="1" ht="12" customHeight="1" x14ac:dyDescent="0.2">
      <c r="A16" s="45" t="s">
        <v>84</v>
      </c>
      <c r="B16" s="46"/>
      <c r="C16" s="46"/>
      <c r="D16" s="46"/>
      <c r="E16" s="47"/>
      <c r="F16" s="16">
        <f t="shared" ref="F16:I16" si="3">SUM(F5:F15)</f>
        <v>2917627709389</v>
      </c>
      <c r="G16" s="16">
        <f t="shared" si="3"/>
        <v>1699843105763.28</v>
      </c>
      <c r="H16" s="16">
        <f t="shared" si="3"/>
        <v>1694327873226.04</v>
      </c>
      <c r="I16" s="16">
        <f t="shared" si="3"/>
        <v>1665557675866.6201</v>
      </c>
      <c r="J16" s="17">
        <f t="shared" si="0"/>
        <v>0.58261137988686551</v>
      </c>
      <c r="K16" s="17">
        <f t="shared" si="1"/>
        <v>0.58072106587610539</v>
      </c>
      <c r="L16" s="17">
        <f t="shared" si="2"/>
        <v>0.57086024735329088</v>
      </c>
    </row>
    <row r="17" spans="1:12" ht="22.5" x14ac:dyDescent="0.25">
      <c r="A17" s="3" t="s">
        <v>10</v>
      </c>
      <c r="B17" s="4" t="s">
        <v>11</v>
      </c>
      <c r="C17" s="5" t="s">
        <v>36</v>
      </c>
      <c r="D17" s="3" t="s">
        <v>34</v>
      </c>
      <c r="E17" s="4" t="s">
        <v>38</v>
      </c>
      <c r="F17" s="6">
        <v>430085524</v>
      </c>
      <c r="G17" s="6">
        <v>0</v>
      </c>
      <c r="H17" s="6">
        <v>0</v>
      </c>
      <c r="I17" s="6">
        <v>0</v>
      </c>
      <c r="J17" s="8">
        <f t="shared" si="0"/>
        <v>0</v>
      </c>
      <c r="K17" s="8">
        <f t="shared" si="1"/>
        <v>0</v>
      </c>
      <c r="L17" s="8">
        <f t="shared" si="2"/>
        <v>0</v>
      </c>
    </row>
    <row r="18" spans="1:12" s="9" customFormat="1" ht="12" customHeight="1" x14ac:dyDescent="0.2">
      <c r="A18" s="45" t="s">
        <v>85</v>
      </c>
      <c r="B18" s="46"/>
      <c r="C18" s="46"/>
      <c r="D18" s="46"/>
      <c r="E18" s="47"/>
      <c r="F18" s="16">
        <f t="shared" ref="F18:I18" si="4">+F17</f>
        <v>430085524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7">
        <f t="shared" si="0"/>
        <v>0</v>
      </c>
      <c r="K18" s="17">
        <f t="shared" si="1"/>
        <v>0</v>
      </c>
      <c r="L18" s="17">
        <f t="shared" si="2"/>
        <v>0</v>
      </c>
    </row>
    <row r="19" spans="1:12" ht="45" x14ac:dyDescent="0.25">
      <c r="A19" s="3" t="s">
        <v>10</v>
      </c>
      <c r="B19" s="4" t="s">
        <v>11</v>
      </c>
      <c r="C19" s="5" t="s">
        <v>39</v>
      </c>
      <c r="D19" s="3" t="s">
        <v>34</v>
      </c>
      <c r="E19" s="4" t="s">
        <v>40</v>
      </c>
      <c r="F19" s="6">
        <v>4970070000</v>
      </c>
      <c r="G19" s="6">
        <v>2785383594</v>
      </c>
      <c r="H19" s="6">
        <v>915990138.20000005</v>
      </c>
      <c r="I19" s="6">
        <v>915186768.20000005</v>
      </c>
      <c r="J19" s="8">
        <f t="shared" si="0"/>
        <v>0.56043146152871082</v>
      </c>
      <c r="K19" s="8">
        <f t="shared" si="1"/>
        <v>0.18430125495214353</v>
      </c>
      <c r="L19" s="8">
        <f t="shared" si="2"/>
        <v>0.18413961336560652</v>
      </c>
    </row>
    <row r="20" spans="1:12" ht="45" x14ac:dyDescent="0.25">
      <c r="A20" s="3" t="s">
        <v>10</v>
      </c>
      <c r="B20" s="4" t="s">
        <v>11</v>
      </c>
      <c r="C20" s="5" t="s">
        <v>41</v>
      </c>
      <c r="D20" s="3" t="s">
        <v>34</v>
      </c>
      <c r="E20" s="4" t="s">
        <v>42</v>
      </c>
      <c r="F20" s="6">
        <v>10971896212</v>
      </c>
      <c r="G20" s="6">
        <v>8110139859.3000002</v>
      </c>
      <c r="H20" s="6">
        <v>3865252023.5</v>
      </c>
      <c r="I20" s="6">
        <v>3844064052.5</v>
      </c>
      <c r="J20" s="8">
        <f t="shared" si="0"/>
        <v>0.73917394975263373</v>
      </c>
      <c r="K20" s="8">
        <f t="shared" si="1"/>
        <v>0.35228660104099058</v>
      </c>
      <c r="L20" s="8">
        <f t="shared" si="2"/>
        <v>0.35035548807832634</v>
      </c>
    </row>
    <row r="21" spans="1:12" ht="45" x14ac:dyDescent="0.25">
      <c r="A21" s="3" t="s">
        <v>10</v>
      </c>
      <c r="B21" s="4" t="s">
        <v>11</v>
      </c>
      <c r="C21" s="5" t="s">
        <v>41</v>
      </c>
      <c r="D21" s="3" t="s">
        <v>43</v>
      </c>
      <c r="E21" s="4" t="s">
        <v>42</v>
      </c>
      <c r="F21" s="6">
        <v>1042000000</v>
      </c>
      <c r="G21" s="6">
        <v>613768729</v>
      </c>
      <c r="H21" s="6">
        <v>305824330</v>
      </c>
      <c r="I21" s="6">
        <v>305824330</v>
      </c>
      <c r="J21" s="8">
        <f t="shared" si="0"/>
        <v>0.58902949040307107</v>
      </c>
      <c r="K21" s="8">
        <f t="shared" si="1"/>
        <v>0.29349743761996161</v>
      </c>
      <c r="L21" s="8">
        <f t="shared" si="2"/>
        <v>0.29349743761996161</v>
      </c>
    </row>
    <row r="22" spans="1:12" ht="45" x14ac:dyDescent="0.25">
      <c r="A22" s="3" t="s">
        <v>10</v>
      </c>
      <c r="B22" s="4" t="s">
        <v>11</v>
      </c>
      <c r="C22" s="5" t="s">
        <v>41</v>
      </c>
      <c r="D22" s="3" t="s">
        <v>44</v>
      </c>
      <c r="E22" s="4" t="s">
        <v>42</v>
      </c>
      <c r="F22" s="6">
        <v>1999183788</v>
      </c>
      <c r="G22" s="6">
        <v>1299377732</v>
      </c>
      <c r="H22" s="6">
        <v>536751065</v>
      </c>
      <c r="I22" s="6">
        <v>524751065</v>
      </c>
      <c r="J22" s="8">
        <f t="shared" si="0"/>
        <v>0.64995411617453558</v>
      </c>
      <c r="K22" s="8">
        <f t="shared" si="1"/>
        <v>0.26848510288139654</v>
      </c>
      <c r="L22" s="8">
        <f t="shared" si="2"/>
        <v>0.26248265324568548</v>
      </c>
    </row>
    <row r="23" spans="1:12" ht="45" x14ac:dyDescent="0.25">
      <c r="A23" s="3" t="s">
        <v>10</v>
      </c>
      <c r="B23" s="4" t="s">
        <v>11</v>
      </c>
      <c r="C23" s="5" t="s">
        <v>41</v>
      </c>
      <c r="D23" s="3" t="s">
        <v>45</v>
      </c>
      <c r="E23" s="4" t="s">
        <v>42</v>
      </c>
      <c r="F23" s="6">
        <v>1899605819</v>
      </c>
      <c r="G23" s="6">
        <v>917963394</v>
      </c>
      <c r="H23" s="6">
        <v>477554041.99000001</v>
      </c>
      <c r="I23" s="6">
        <v>477554041.99000001</v>
      </c>
      <c r="J23" s="8">
        <f t="shared" si="0"/>
        <v>0.48323888294006118</v>
      </c>
      <c r="K23" s="8">
        <f t="shared" si="1"/>
        <v>0.25139638824721877</v>
      </c>
      <c r="L23" s="8">
        <f t="shared" si="2"/>
        <v>0.25139638824721877</v>
      </c>
    </row>
    <row r="24" spans="1:12" ht="45" x14ac:dyDescent="0.25">
      <c r="A24" s="3" t="s">
        <v>10</v>
      </c>
      <c r="B24" s="4" t="s">
        <v>11</v>
      </c>
      <c r="C24" s="5" t="s">
        <v>46</v>
      </c>
      <c r="D24" s="3" t="s">
        <v>34</v>
      </c>
      <c r="E24" s="4" t="s">
        <v>47</v>
      </c>
      <c r="F24" s="6">
        <v>3819690000</v>
      </c>
      <c r="G24" s="6">
        <v>2980298830</v>
      </c>
      <c r="H24" s="6">
        <v>1170212220</v>
      </c>
      <c r="I24" s="6">
        <v>1170212220</v>
      </c>
      <c r="J24" s="8">
        <f t="shared" si="0"/>
        <v>0.78024625820419979</v>
      </c>
      <c r="K24" s="8">
        <f t="shared" si="1"/>
        <v>0.3063631394170731</v>
      </c>
      <c r="L24" s="8">
        <f t="shared" si="2"/>
        <v>0.3063631394170731</v>
      </c>
    </row>
    <row r="25" spans="1:12" ht="33.75" x14ac:dyDescent="0.25">
      <c r="A25" s="3" t="s">
        <v>10</v>
      </c>
      <c r="B25" s="4" t="s">
        <v>11</v>
      </c>
      <c r="C25" s="5" t="s">
        <v>48</v>
      </c>
      <c r="D25" s="3" t="s">
        <v>34</v>
      </c>
      <c r="E25" s="4" t="s">
        <v>49</v>
      </c>
      <c r="F25" s="6">
        <v>790370000</v>
      </c>
      <c r="G25" s="6">
        <v>0</v>
      </c>
      <c r="H25" s="6">
        <v>0</v>
      </c>
      <c r="I25" s="6">
        <v>0</v>
      </c>
      <c r="J25" s="8">
        <f t="shared" si="0"/>
        <v>0</v>
      </c>
      <c r="K25" s="8">
        <f t="shared" si="1"/>
        <v>0</v>
      </c>
      <c r="L25" s="8">
        <f t="shared" si="2"/>
        <v>0</v>
      </c>
    </row>
    <row r="26" spans="1:12" ht="56.25" x14ac:dyDescent="0.25">
      <c r="A26" s="3" t="s">
        <v>10</v>
      </c>
      <c r="B26" s="4" t="s">
        <v>11</v>
      </c>
      <c r="C26" s="5" t="s">
        <v>50</v>
      </c>
      <c r="D26" s="3" t="s">
        <v>34</v>
      </c>
      <c r="E26" s="4" t="s">
        <v>51</v>
      </c>
      <c r="F26" s="6">
        <v>3462544449</v>
      </c>
      <c r="G26" s="6">
        <v>3273105974</v>
      </c>
      <c r="H26" s="6">
        <v>1585102092</v>
      </c>
      <c r="I26" s="6">
        <v>1585102092</v>
      </c>
      <c r="J26" s="8">
        <f t="shared" si="0"/>
        <v>0.94528922941199767</v>
      </c>
      <c r="K26" s="8">
        <f t="shared" si="1"/>
        <v>0.45778534119837372</v>
      </c>
      <c r="L26" s="8">
        <f t="shared" si="2"/>
        <v>0.45778534119837372</v>
      </c>
    </row>
    <row r="27" spans="1:12" ht="56.25" x14ac:dyDescent="0.25">
      <c r="A27" s="3" t="s">
        <v>10</v>
      </c>
      <c r="B27" s="4" t="s">
        <v>11</v>
      </c>
      <c r="C27" s="5" t="s">
        <v>50</v>
      </c>
      <c r="D27" s="3" t="s">
        <v>44</v>
      </c>
      <c r="E27" s="4" t="s">
        <v>51</v>
      </c>
      <c r="F27" s="6">
        <v>1243000000</v>
      </c>
      <c r="G27" s="6">
        <v>1093226</v>
      </c>
      <c r="H27" s="6">
        <v>913226</v>
      </c>
      <c r="I27" s="6">
        <v>913226</v>
      </c>
      <c r="J27" s="8">
        <f t="shared" si="0"/>
        <v>8.7950603378921964E-4</v>
      </c>
      <c r="K27" s="8">
        <f t="shared" si="1"/>
        <v>7.3469509251810141E-4</v>
      </c>
      <c r="L27" s="8">
        <f t="shared" si="2"/>
        <v>7.3469509251810141E-4</v>
      </c>
    </row>
    <row r="28" spans="1:12" ht="78.75" x14ac:dyDescent="0.25">
      <c r="A28" s="3" t="s">
        <v>10</v>
      </c>
      <c r="B28" s="4" t="s">
        <v>11</v>
      </c>
      <c r="C28" s="5" t="s">
        <v>52</v>
      </c>
      <c r="D28" s="3" t="s">
        <v>34</v>
      </c>
      <c r="E28" s="4" t="s">
        <v>53</v>
      </c>
      <c r="F28" s="6">
        <v>53220000000</v>
      </c>
      <c r="G28" s="6">
        <v>23689028522</v>
      </c>
      <c r="H28" s="6">
        <v>3557984431.5</v>
      </c>
      <c r="I28" s="6">
        <v>3554482999.5</v>
      </c>
      <c r="J28" s="8">
        <f t="shared" si="0"/>
        <v>0.44511515449079292</v>
      </c>
      <c r="K28" s="8">
        <f t="shared" si="1"/>
        <v>6.6854273421646002E-2</v>
      </c>
      <c r="L28" s="8">
        <f t="shared" si="2"/>
        <v>6.6788481764374297E-2</v>
      </c>
    </row>
    <row r="29" spans="1:12" ht="78.75" x14ac:dyDescent="0.25">
      <c r="A29" s="3" t="s">
        <v>10</v>
      </c>
      <c r="B29" s="4" t="s">
        <v>11</v>
      </c>
      <c r="C29" s="5" t="s">
        <v>52</v>
      </c>
      <c r="D29" s="3" t="s">
        <v>44</v>
      </c>
      <c r="E29" s="4" t="s">
        <v>53</v>
      </c>
      <c r="F29" s="6">
        <v>14718000000</v>
      </c>
      <c r="G29" s="6">
        <v>13418000000</v>
      </c>
      <c r="H29" s="6">
        <v>0</v>
      </c>
      <c r="I29" s="6">
        <v>0</v>
      </c>
      <c r="J29" s="8">
        <f t="shared" si="0"/>
        <v>0.91167278162793863</v>
      </c>
      <c r="K29" s="8">
        <f t="shared" si="1"/>
        <v>0</v>
      </c>
      <c r="L29" s="8">
        <f t="shared" si="2"/>
        <v>0</v>
      </c>
    </row>
    <row r="30" spans="1:12" ht="78.75" x14ac:dyDescent="0.25">
      <c r="A30" s="3" t="s">
        <v>10</v>
      </c>
      <c r="B30" s="4" t="s">
        <v>11</v>
      </c>
      <c r="C30" s="5" t="s">
        <v>52</v>
      </c>
      <c r="D30" s="3" t="s">
        <v>45</v>
      </c>
      <c r="E30" s="4" t="s">
        <v>53</v>
      </c>
      <c r="F30" s="6">
        <v>3534525000</v>
      </c>
      <c r="G30" s="6">
        <v>0</v>
      </c>
      <c r="H30" s="6">
        <v>0</v>
      </c>
      <c r="I30" s="6">
        <v>0</v>
      </c>
      <c r="J30" s="8">
        <f t="shared" si="0"/>
        <v>0</v>
      </c>
      <c r="K30" s="8">
        <f t="shared" si="1"/>
        <v>0</v>
      </c>
      <c r="L30" s="8">
        <f t="shared" si="2"/>
        <v>0</v>
      </c>
    </row>
    <row r="31" spans="1:12" s="9" customFormat="1" ht="12" customHeight="1" x14ac:dyDescent="0.2">
      <c r="A31" s="45" t="s">
        <v>91</v>
      </c>
      <c r="B31" s="46"/>
      <c r="C31" s="46"/>
      <c r="D31" s="46"/>
      <c r="E31" s="47"/>
      <c r="F31" s="16">
        <f t="shared" ref="F31:I31" si="5">SUM(F19:F30)</f>
        <v>101670885268</v>
      </c>
      <c r="G31" s="16">
        <f t="shared" si="5"/>
        <v>57088159860.300003</v>
      </c>
      <c r="H31" s="16">
        <f t="shared" si="5"/>
        <v>12415583568.189999</v>
      </c>
      <c r="I31" s="16">
        <f t="shared" si="5"/>
        <v>12378090795.189999</v>
      </c>
      <c r="J31" s="17">
        <f t="shared" si="0"/>
        <v>0.56149958476134165</v>
      </c>
      <c r="K31" s="17">
        <f t="shared" si="1"/>
        <v>0.1221154270021655</v>
      </c>
      <c r="L31" s="17">
        <f t="shared" si="2"/>
        <v>0.12174666093013642</v>
      </c>
    </row>
    <row r="32" spans="1:12" ht="45" x14ac:dyDescent="0.25">
      <c r="A32" s="3" t="s">
        <v>10</v>
      </c>
      <c r="B32" s="4" t="s">
        <v>11</v>
      </c>
      <c r="C32" s="5" t="s">
        <v>54</v>
      </c>
      <c r="D32" s="3" t="s">
        <v>34</v>
      </c>
      <c r="E32" s="4" t="s">
        <v>55</v>
      </c>
      <c r="F32" s="6">
        <v>30804000000</v>
      </c>
      <c r="G32" s="6">
        <v>12602157240</v>
      </c>
      <c r="H32" s="6">
        <v>5558437044.5299997</v>
      </c>
      <c r="I32" s="6">
        <v>5544623316.5299997</v>
      </c>
      <c r="J32" s="8">
        <f t="shared" si="0"/>
        <v>0.40910781846513439</v>
      </c>
      <c r="K32" s="8">
        <f t="shared" si="1"/>
        <v>0.18044530075736917</v>
      </c>
      <c r="L32" s="8">
        <f t="shared" si="2"/>
        <v>0.17999686133391765</v>
      </c>
    </row>
    <row r="33" spans="1:12" ht="45" x14ac:dyDescent="0.25">
      <c r="A33" s="3" t="s">
        <v>10</v>
      </c>
      <c r="B33" s="4" t="s">
        <v>11</v>
      </c>
      <c r="C33" s="5" t="s">
        <v>56</v>
      </c>
      <c r="D33" s="3" t="s">
        <v>34</v>
      </c>
      <c r="E33" s="4" t="s">
        <v>57</v>
      </c>
      <c r="F33" s="6">
        <v>46000000000</v>
      </c>
      <c r="G33" s="6">
        <v>0</v>
      </c>
      <c r="H33" s="6">
        <v>0</v>
      </c>
      <c r="I33" s="6">
        <v>0</v>
      </c>
      <c r="J33" s="8">
        <f t="shared" si="0"/>
        <v>0</v>
      </c>
      <c r="K33" s="8">
        <f t="shared" si="1"/>
        <v>0</v>
      </c>
      <c r="L33" s="8">
        <f t="shared" si="2"/>
        <v>0</v>
      </c>
    </row>
    <row r="34" spans="1:12" ht="67.5" x14ac:dyDescent="0.25">
      <c r="A34" s="3" t="s">
        <v>10</v>
      </c>
      <c r="B34" s="4" t="s">
        <v>11</v>
      </c>
      <c r="C34" s="5" t="s">
        <v>58</v>
      </c>
      <c r="D34" s="3" t="s">
        <v>34</v>
      </c>
      <c r="E34" s="4" t="s">
        <v>59</v>
      </c>
      <c r="F34" s="6">
        <v>2761000000</v>
      </c>
      <c r="G34" s="6">
        <v>1974884277</v>
      </c>
      <c r="H34" s="6">
        <v>954494860</v>
      </c>
      <c r="I34" s="6">
        <v>954494860</v>
      </c>
      <c r="J34" s="8">
        <f t="shared" si="0"/>
        <v>0.71527862260050701</v>
      </c>
      <c r="K34" s="8">
        <f t="shared" si="1"/>
        <v>0.34570621513944222</v>
      </c>
      <c r="L34" s="8">
        <f t="shared" si="2"/>
        <v>0.34570621513944222</v>
      </c>
    </row>
    <row r="35" spans="1:12" ht="56.25" x14ac:dyDescent="0.25">
      <c r="A35" s="3" t="s">
        <v>10</v>
      </c>
      <c r="B35" s="4" t="s">
        <v>11</v>
      </c>
      <c r="C35" s="5" t="s">
        <v>60</v>
      </c>
      <c r="D35" s="3" t="s">
        <v>34</v>
      </c>
      <c r="E35" s="4" t="s">
        <v>61</v>
      </c>
      <c r="F35" s="6">
        <v>718842352060</v>
      </c>
      <c r="G35" s="6">
        <v>540528084575</v>
      </c>
      <c r="H35" s="6">
        <v>0</v>
      </c>
      <c r="I35" s="6">
        <v>0</v>
      </c>
      <c r="J35" s="8">
        <f t="shared" si="0"/>
        <v>0.75194245723836184</v>
      </c>
      <c r="K35" s="8">
        <f t="shared" si="1"/>
        <v>0</v>
      </c>
      <c r="L35" s="8">
        <f t="shared" si="2"/>
        <v>0</v>
      </c>
    </row>
    <row r="36" spans="1:12" ht="56.25" x14ac:dyDescent="0.25">
      <c r="A36" s="3" t="s">
        <v>10</v>
      </c>
      <c r="B36" s="4" t="s">
        <v>11</v>
      </c>
      <c r="C36" s="5" t="s">
        <v>60</v>
      </c>
      <c r="D36" s="3" t="s">
        <v>44</v>
      </c>
      <c r="E36" s="4" t="s">
        <v>61</v>
      </c>
      <c r="F36" s="6">
        <v>32638000000</v>
      </c>
      <c r="G36" s="6">
        <v>2253866768</v>
      </c>
      <c r="H36" s="6">
        <v>362501418</v>
      </c>
      <c r="I36" s="6">
        <v>360888823</v>
      </c>
      <c r="J36" s="8">
        <f t="shared" si="0"/>
        <v>6.9056522090814393E-2</v>
      </c>
      <c r="K36" s="8">
        <f t="shared" si="1"/>
        <v>1.1106728904957411E-2</v>
      </c>
      <c r="L36" s="8">
        <f t="shared" si="2"/>
        <v>1.1057320393406459E-2</v>
      </c>
    </row>
    <row r="37" spans="1:12" ht="45" x14ac:dyDescent="0.25">
      <c r="A37" s="3" t="s">
        <v>10</v>
      </c>
      <c r="B37" s="4" t="s">
        <v>11</v>
      </c>
      <c r="C37" s="5" t="s">
        <v>62</v>
      </c>
      <c r="D37" s="3" t="s">
        <v>44</v>
      </c>
      <c r="E37" s="4" t="s">
        <v>63</v>
      </c>
      <c r="F37" s="6">
        <v>6086540000</v>
      </c>
      <c r="G37" s="6">
        <v>5352005443</v>
      </c>
      <c r="H37" s="6">
        <v>568285069</v>
      </c>
      <c r="I37" s="6">
        <v>567530366</v>
      </c>
      <c r="J37" s="8">
        <f t="shared" si="0"/>
        <v>0.87931820755305967</v>
      </c>
      <c r="K37" s="8">
        <f t="shared" si="1"/>
        <v>9.3367507483726381E-2</v>
      </c>
      <c r="L37" s="8">
        <f t="shared" si="2"/>
        <v>9.3243512077469295E-2</v>
      </c>
    </row>
    <row r="38" spans="1:12" ht="45" x14ac:dyDescent="0.25">
      <c r="A38" s="3" t="s">
        <v>10</v>
      </c>
      <c r="B38" s="4" t="s">
        <v>11</v>
      </c>
      <c r="C38" s="5" t="s">
        <v>64</v>
      </c>
      <c r="D38" s="3" t="s">
        <v>43</v>
      </c>
      <c r="E38" s="4" t="s">
        <v>65</v>
      </c>
      <c r="F38" s="6">
        <v>25182000000</v>
      </c>
      <c r="G38" s="6">
        <v>23479229446</v>
      </c>
      <c r="H38" s="6">
        <v>0</v>
      </c>
      <c r="I38" s="6">
        <v>0</v>
      </c>
      <c r="J38" s="8">
        <f t="shared" si="0"/>
        <v>0.93238144094988484</v>
      </c>
      <c r="K38" s="8">
        <f t="shared" si="1"/>
        <v>0</v>
      </c>
      <c r="L38" s="8">
        <f t="shared" si="2"/>
        <v>0</v>
      </c>
    </row>
    <row r="39" spans="1:12" ht="45" x14ac:dyDescent="0.25">
      <c r="A39" s="3" t="s">
        <v>10</v>
      </c>
      <c r="B39" s="4" t="s">
        <v>11</v>
      </c>
      <c r="C39" s="5" t="s">
        <v>64</v>
      </c>
      <c r="D39" s="3" t="s">
        <v>44</v>
      </c>
      <c r="E39" s="4" t="s">
        <v>65</v>
      </c>
      <c r="F39" s="6">
        <v>2148000000</v>
      </c>
      <c r="G39" s="6">
        <v>760114398</v>
      </c>
      <c r="H39" s="6">
        <v>376310997</v>
      </c>
      <c r="I39" s="6">
        <v>376310997</v>
      </c>
      <c r="J39" s="8">
        <f t="shared" si="0"/>
        <v>0.35387076256983241</v>
      </c>
      <c r="K39" s="8">
        <f t="shared" si="1"/>
        <v>0.17519133938547485</v>
      </c>
      <c r="L39" s="8">
        <f t="shared" si="2"/>
        <v>0.17519133938547485</v>
      </c>
    </row>
    <row r="40" spans="1:12" ht="45" x14ac:dyDescent="0.25">
      <c r="A40" s="3" t="s">
        <v>10</v>
      </c>
      <c r="B40" s="4" t="s">
        <v>93</v>
      </c>
      <c r="C40" s="5" t="s">
        <v>64</v>
      </c>
      <c r="D40" s="3" t="s">
        <v>45</v>
      </c>
      <c r="E40" s="4" t="s">
        <v>65</v>
      </c>
      <c r="F40" s="6">
        <v>400000000</v>
      </c>
      <c r="G40" s="6">
        <v>0</v>
      </c>
      <c r="H40" s="6">
        <v>0</v>
      </c>
      <c r="I40" s="6">
        <v>0</v>
      </c>
      <c r="J40" s="8"/>
      <c r="K40" s="8"/>
      <c r="L40" s="8"/>
    </row>
    <row r="41" spans="1:12" ht="90" x14ac:dyDescent="0.25">
      <c r="A41" s="3" t="s">
        <v>10</v>
      </c>
      <c r="B41" s="4" t="s">
        <v>11</v>
      </c>
      <c r="C41" s="5" t="s">
        <v>66</v>
      </c>
      <c r="D41" s="3" t="s">
        <v>34</v>
      </c>
      <c r="E41" s="4" t="s">
        <v>67</v>
      </c>
      <c r="F41" s="6">
        <v>88580107940</v>
      </c>
      <c r="G41" s="6">
        <v>88580107940</v>
      </c>
      <c r="H41" s="6">
        <v>0</v>
      </c>
      <c r="I41" s="6">
        <v>0</v>
      </c>
      <c r="J41" s="8">
        <f t="shared" ref="J41:J49" si="6">+G41/F41</f>
        <v>1</v>
      </c>
      <c r="K41" s="8">
        <f t="shared" ref="K41:K49" si="7">+H41/F41</f>
        <v>0</v>
      </c>
      <c r="L41" s="8">
        <f t="shared" ref="L41:L49" si="8">+I41/F41</f>
        <v>0</v>
      </c>
    </row>
    <row r="42" spans="1:12" ht="45" x14ac:dyDescent="0.25">
      <c r="A42" s="3" t="s">
        <v>10</v>
      </c>
      <c r="B42" s="4" t="s">
        <v>11</v>
      </c>
      <c r="C42" s="5" t="s">
        <v>68</v>
      </c>
      <c r="D42" s="3" t="s">
        <v>44</v>
      </c>
      <c r="E42" s="4" t="s">
        <v>69</v>
      </c>
      <c r="F42" s="6">
        <v>46958000000</v>
      </c>
      <c r="G42" s="6">
        <v>44018626755.669998</v>
      </c>
      <c r="H42" s="6">
        <v>607361459.66999996</v>
      </c>
      <c r="I42" s="6">
        <v>602752184.66999996</v>
      </c>
      <c r="J42" s="8">
        <f t="shared" si="6"/>
        <v>0.93740420707163841</v>
      </c>
      <c r="K42" s="8">
        <f t="shared" si="7"/>
        <v>1.2934142418118317E-2</v>
      </c>
      <c r="L42" s="8">
        <f t="shared" si="8"/>
        <v>1.283598502214745E-2</v>
      </c>
    </row>
    <row r="43" spans="1:12" ht="45" x14ac:dyDescent="0.25">
      <c r="A43" s="3" t="s">
        <v>10</v>
      </c>
      <c r="B43" s="4" t="s">
        <v>11</v>
      </c>
      <c r="C43" s="5" t="s">
        <v>68</v>
      </c>
      <c r="D43" s="3" t="s">
        <v>45</v>
      </c>
      <c r="E43" s="4" t="s">
        <v>69</v>
      </c>
      <c r="F43" s="6">
        <v>7363450000</v>
      </c>
      <c r="G43" s="6">
        <v>0</v>
      </c>
      <c r="H43" s="6">
        <v>0</v>
      </c>
      <c r="I43" s="6">
        <v>0</v>
      </c>
      <c r="J43" s="8">
        <f t="shared" si="6"/>
        <v>0</v>
      </c>
      <c r="K43" s="8">
        <f t="shared" si="7"/>
        <v>0</v>
      </c>
      <c r="L43" s="8">
        <f t="shared" si="8"/>
        <v>0</v>
      </c>
    </row>
    <row r="44" spans="1:12" s="9" customFormat="1" ht="12" customHeight="1" x14ac:dyDescent="0.2">
      <c r="A44" s="45" t="s">
        <v>86</v>
      </c>
      <c r="B44" s="46"/>
      <c r="C44" s="46"/>
      <c r="D44" s="46"/>
      <c r="E44" s="47"/>
      <c r="F44" s="16">
        <f t="shared" ref="F44:I44" si="9">SUM(F32:F43)</f>
        <v>1007763450000</v>
      </c>
      <c r="G44" s="16">
        <f t="shared" si="9"/>
        <v>719549076842.67004</v>
      </c>
      <c r="H44" s="16">
        <f t="shared" si="9"/>
        <v>8427390848.1999998</v>
      </c>
      <c r="I44" s="16">
        <f t="shared" si="9"/>
        <v>8406600547.1999998</v>
      </c>
      <c r="J44" s="17">
        <f t="shared" si="6"/>
        <v>0.71400592752462899</v>
      </c>
      <c r="K44" s="17">
        <f t="shared" si="7"/>
        <v>8.3624692364066191E-3</v>
      </c>
      <c r="L44" s="17">
        <f t="shared" si="8"/>
        <v>8.3418390964665363E-3</v>
      </c>
    </row>
    <row r="45" spans="1:12" ht="78.75" x14ac:dyDescent="0.25">
      <c r="A45" s="3" t="s">
        <v>10</v>
      </c>
      <c r="B45" s="4" t="s">
        <v>11</v>
      </c>
      <c r="C45" s="5" t="s">
        <v>70</v>
      </c>
      <c r="D45" s="3" t="s">
        <v>34</v>
      </c>
      <c r="E45" s="4" t="s">
        <v>71</v>
      </c>
      <c r="F45" s="6">
        <v>20550000000</v>
      </c>
      <c r="G45" s="6">
        <v>11154524436.33</v>
      </c>
      <c r="H45" s="6">
        <v>3861954955.5300002</v>
      </c>
      <c r="I45" s="6">
        <v>3684590017.5300002</v>
      </c>
      <c r="J45" s="8">
        <f t="shared" si="6"/>
        <v>0.54279924264379564</v>
      </c>
      <c r="K45" s="8">
        <f t="shared" si="7"/>
        <v>0.18792968153430659</v>
      </c>
      <c r="L45" s="8">
        <f t="shared" si="8"/>
        <v>0.1792987843080292</v>
      </c>
    </row>
    <row r="46" spans="1:12" ht="56.25" x14ac:dyDescent="0.25">
      <c r="A46" s="3" t="s">
        <v>10</v>
      </c>
      <c r="B46" s="4" t="s">
        <v>11</v>
      </c>
      <c r="C46" s="5" t="s">
        <v>72</v>
      </c>
      <c r="D46" s="3" t="s">
        <v>34</v>
      </c>
      <c r="E46" s="4" t="s">
        <v>73</v>
      </c>
      <c r="F46" s="6">
        <v>22625695348</v>
      </c>
      <c r="G46" s="6">
        <v>13440053881.33</v>
      </c>
      <c r="H46" s="6">
        <v>6295843482.3800001</v>
      </c>
      <c r="I46" s="6">
        <v>6279886261.3800001</v>
      </c>
      <c r="J46" s="8">
        <f t="shared" si="6"/>
        <v>0.59401727436933927</v>
      </c>
      <c r="K46" s="8">
        <f t="shared" si="7"/>
        <v>0.27826077322907655</v>
      </c>
      <c r="L46" s="8">
        <f t="shared" si="8"/>
        <v>0.27755550336865609</v>
      </c>
    </row>
    <row r="47" spans="1:12" ht="56.25" x14ac:dyDescent="0.25">
      <c r="A47" s="3" t="s">
        <v>10</v>
      </c>
      <c r="B47" s="4" t="s">
        <v>11</v>
      </c>
      <c r="C47" s="5" t="s">
        <v>74</v>
      </c>
      <c r="D47" s="3" t="s">
        <v>34</v>
      </c>
      <c r="E47" s="4" t="s">
        <v>75</v>
      </c>
      <c r="F47" s="6">
        <v>3522000000</v>
      </c>
      <c r="G47" s="6">
        <v>2762022316</v>
      </c>
      <c r="H47" s="6">
        <v>1152605793.5</v>
      </c>
      <c r="I47" s="6">
        <v>1135485793.5</v>
      </c>
      <c r="J47" s="8">
        <f t="shared" si="6"/>
        <v>0.78421985122089721</v>
      </c>
      <c r="K47" s="8">
        <f t="shared" si="7"/>
        <v>0.32725888515048268</v>
      </c>
      <c r="L47" s="8">
        <f t="shared" si="8"/>
        <v>0.32239801064735946</v>
      </c>
    </row>
    <row r="48" spans="1:12" s="9" customFormat="1" ht="12" x14ac:dyDescent="0.2">
      <c r="A48" s="45" t="s">
        <v>87</v>
      </c>
      <c r="B48" s="46"/>
      <c r="C48" s="46"/>
      <c r="D48" s="46"/>
      <c r="E48" s="47"/>
      <c r="F48" s="16">
        <f t="shared" ref="F48:H48" si="10">SUM(F45:F47)</f>
        <v>46697695348</v>
      </c>
      <c r="G48" s="16">
        <f t="shared" si="10"/>
        <v>27356600633.66</v>
      </c>
      <c r="H48" s="16">
        <f t="shared" si="10"/>
        <v>11310404231.41</v>
      </c>
      <c r="I48" s="16">
        <f t="shared" ref="I48" si="11">SUM(I45:I47)</f>
        <v>11099962072.41</v>
      </c>
      <c r="J48" s="17">
        <f t="shared" si="6"/>
        <v>0.58582335658737483</v>
      </c>
      <c r="K48" s="17">
        <f t="shared" si="7"/>
        <v>0.24220476293578821</v>
      </c>
      <c r="L48" s="17">
        <f t="shared" si="8"/>
        <v>0.23769828445902944</v>
      </c>
    </row>
    <row r="49" spans="1:13" s="9" customFormat="1" ht="12" x14ac:dyDescent="0.2">
      <c r="A49" s="50" t="s">
        <v>90</v>
      </c>
      <c r="B49" s="51"/>
      <c r="C49" s="51"/>
      <c r="D49" s="51"/>
      <c r="E49" s="52"/>
      <c r="F49" s="39">
        <f t="shared" ref="F49:H49" si="12">+F16+F18+F31+F44+F48</f>
        <v>4074189825529</v>
      </c>
      <c r="G49" s="39">
        <f t="shared" si="12"/>
        <v>2503836943099.9102</v>
      </c>
      <c r="H49" s="39">
        <f t="shared" si="12"/>
        <v>1726481251873.8398</v>
      </c>
      <c r="I49" s="39">
        <f t="shared" ref="I49" si="13">+I16+I18+I31+I44+I48</f>
        <v>1697442329281.4199</v>
      </c>
      <c r="J49" s="40">
        <f t="shared" si="6"/>
        <v>0.61456069803394775</v>
      </c>
      <c r="K49" s="40">
        <f t="shared" si="7"/>
        <v>0.42376063114576906</v>
      </c>
      <c r="L49" s="40">
        <f t="shared" si="8"/>
        <v>0.41663309810583532</v>
      </c>
    </row>
    <row r="50" spans="1:13" s="12" customFormat="1" ht="17.25" customHeight="1" x14ac:dyDescent="0.2">
      <c r="A50" s="48" t="s">
        <v>92</v>
      </c>
      <c r="B50" s="49"/>
      <c r="C50" s="49"/>
      <c r="D50" s="49"/>
      <c r="E50" s="49"/>
      <c r="F50" s="10"/>
      <c r="G50" s="10"/>
      <c r="H50" s="10"/>
      <c r="I50" s="10"/>
      <c r="J50" s="11"/>
      <c r="K50" s="11"/>
      <c r="L50" s="11"/>
    </row>
    <row r="51" spans="1:13" ht="15" customHeight="1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3" x14ac:dyDescent="0.25">
      <c r="A52" s="41" t="s">
        <v>119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3" x14ac:dyDescent="0.25">
      <c r="A53" s="41" t="s">
        <v>120</v>
      </c>
      <c r="B53" s="42"/>
      <c r="C53" s="42" t="s">
        <v>0</v>
      </c>
      <c r="D53" s="42" t="s">
        <v>0</v>
      </c>
      <c r="E53" s="42" t="s">
        <v>0</v>
      </c>
      <c r="F53" s="42" t="s">
        <v>0</v>
      </c>
      <c r="G53" s="42" t="s">
        <v>0</v>
      </c>
      <c r="H53" s="42" t="s">
        <v>0</v>
      </c>
      <c r="I53" s="42" t="s">
        <v>0</v>
      </c>
      <c r="J53" s="42"/>
      <c r="K53" s="42"/>
      <c r="L53" s="42"/>
    </row>
    <row r="54" spans="1:13" x14ac:dyDescent="0.25">
      <c r="A54" s="41" t="s">
        <v>118</v>
      </c>
      <c r="B54" s="42"/>
      <c r="C54" s="42" t="s">
        <v>0</v>
      </c>
      <c r="D54" s="42" t="s">
        <v>0</v>
      </c>
      <c r="E54" s="42" t="s">
        <v>0</v>
      </c>
      <c r="F54" s="42" t="s">
        <v>0</v>
      </c>
      <c r="G54" s="42" t="s">
        <v>0</v>
      </c>
      <c r="H54" s="42" t="s">
        <v>0</v>
      </c>
      <c r="I54" s="42" t="s">
        <v>0</v>
      </c>
      <c r="J54" s="42"/>
      <c r="K54" s="42"/>
      <c r="L54" s="42"/>
    </row>
    <row r="55" spans="1:13" ht="24" x14ac:dyDescent="0.25">
      <c r="A55" s="14" t="s">
        <v>1</v>
      </c>
      <c r="B55" s="14" t="s">
        <v>2</v>
      </c>
      <c r="C55" s="14" t="s">
        <v>3</v>
      </c>
      <c r="D55" s="14" t="s">
        <v>4</v>
      </c>
      <c r="E55" s="14" t="s">
        <v>5</v>
      </c>
      <c r="F55" s="14" t="s">
        <v>6</v>
      </c>
      <c r="G55" s="14" t="s">
        <v>7</v>
      </c>
      <c r="H55" s="14" t="s">
        <v>8</v>
      </c>
      <c r="I55" s="14" t="s">
        <v>9</v>
      </c>
      <c r="J55" s="15" t="s">
        <v>81</v>
      </c>
      <c r="K55" s="15" t="s">
        <v>82</v>
      </c>
      <c r="L55" s="15" t="s">
        <v>83</v>
      </c>
      <c r="M55" s="1"/>
    </row>
    <row r="56" spans="1:13" ht="22.5" x14ac:dyDescent="0.25">
      <c r="A56" s="3" t="s">
        <v>76</v>
      </c>
      <c r="B56" s="4" t="s">
        <v>77</v>
      </c>
      <c r="C56" s="5" t="s">
        <v>33</v>
      </c>
      <c r="D56" s="3" t="s">
        <v>34</v>
      </c>
      <c r="E56" s="4" t="s">
        <v>35</v>
      </c>
      <c r="F56" s="6">
        <v>8011510724</v>
      </c>
      <c r="G56" s="6">
        <v>1742693870.27</v>
      </c>
      <c r="H56" s="6">
        <v>1742693870.27</v>
      </c>
      <c r="I56" s="6">
        <v>1742693870.27</v>
      </c>
      <c r="J56" s="8">
        <f>+G56/F56</f>
        <v>0.21752375179994829</v>
      </c>
      <c r="K56" s="8">
        <f>+H56/F56</f>
        <v>0.21752375179994829</v>
      </c>
      <c r="L56" s="8">
        <f>+I56/F56</f>
        <v>0.21752375179994829</v>
      </c>
    </row>
    <row r="57" spans="1:13" s="9" customFormat="1" ht="12" customHeight="1" x14ac:dyDescent="0.2">
      <c r="A57" s="45" t="s">
        <v>84</v>
      </c>
      <c r="B57" s="46"/>
      <c r="C57" s="46"/>
      <c r="D57" s="46"/>
      <c r="E57" s="47"/>
      <c r="F57" s="16">
        <f t="shared" ref="F57:I57" si="14">SUM(F56)</f>
        <v>8011510724</v>
      </c>
      <c r="G57" s="16">
        <f t="shared" si="14"/>
        <v>1742693870.27</v>
      </c>
      <c r="H57" s="16">
        <f t="shared" si="14"/>
        <v>1742693870.27</v>
      </c>
      <c r="I57" s="16">
        <f t="shared" si="14"/>
        <v>1742693870.27</v>
      </c>
      <c r="J57" s="17">
        <f>+G57/F57</f>
        <v>0.21752375179994829</v>
      </c>
      <c r="K57" s="17">
        <f>+H57/F57</f>
        <v>0.21752375179994829</v>
      </c>
      <c r="L57" s="17">
        <f>+I57/F57</f>
        <v>0.21752375179994829</v>
      </c>
    </row>
    <row r="58" spans="1:13" ht="22.5" x14ac:dyDescent="0.25">
      <c r="A58" s="3" t="s">
        <v>76</v>
      </c>
      <c r="B58" s="4" t="s">
        <v>77</v>
      </c>
      <c r="C58" s="5" t="s">
        <v>36</v>
      </c>
      <c r="D58" s="3" t="s">
        <v>34</v>
      </c>
      <c r="E58" s="4" t="s">
        <v>38</v>
      </c>
      <c r="F58" s="6">
        <v>586091139</v>
      </c>
      <c r="G58" s="6">
        <v>0</v>
      </c>
      <c r="H58" s="6">
        <v>0</v>
      </c>
      <c r="I58" s="6">
        <v>0</v>
      </c>
      <c r="J58" s="8">
        <f>+G58/F58</f>
        <v>0</v>
      </c>
      <c r="K58" s="8">
        <f>+H58/F58</f>
        <v>0</v>
      </c>
      <c r="L58" s="8">
        <f>+I58/F58</f>
        <v>0</v>
      </c>
    </row>
    <row r="59" spans="1:13" s="9" customFormat="1" ht="12" customHeight="1" x14ac:dyDescent="0.2">
      <c r="A59" s="45" t="s">
        <v>85</v>
      </c>
      <c r="B59" s="46"/>
      <c r="C59" s="46"/>
      <c r="D59" s="46"/>
      <c r="E59" s="47"/>
      <c r="F59" s="16">
        <f t="shared" ref="F59:I59" si="15">+F58</f>
        <v>586091139</v>
      </c>
      <c r="G59" s="16">
        <f t="shared" si="15"/>
        <v>0</v>
      </c>
      <c r="H59" s="16">
        <f t="shared" si="15"/>
        <v>0</v>
      </c>
      <c r="I59" s="16">
        <f t="shared" si="15"/>
        <v>0</v>
      </c>
      <c r="J59" s="17">
        <f>+G59/F59</f>
        <v>0</v>
      </c>
      <c r="K59" s="17">
        <f>+H59/F59</f>
        <v>0</v>
      </c>
      <c r="L59" s="17">
        <f>+I59/F59</f>
        <v>0</v>
      </c>
    </row>
    <row r="60" spans="1:13" ht="56.25" x14ac:dyDescent="0.25">
      <c r="A60" s="3" t="s">
        <v>76</v>
      </c>
      <c r="B60" s="4" t="s">
        <v>77</v>
      </c>
      <c r="C60" s="5" t="s">
        <v>39</v>
      </c>
      <c r="D60" s="3" t="s">
        <v>34</v>
      </c>
      <c r="E60" s="4" t="s">
        <v>78</v>
      </c>
      <c r="F60" s="6">
        <v>759723324572</v>
      </c>
      <c r="G60" s="6">
        <v>756830934570</v>
      </c>
      <c r="H60" s="6">
        <v>314929367780</v>
      </c>
      <c r="I60" s="6">
        <v>314929367780</v>
      </c>
      <c r="J60" s="8">
        <f>+G60/F60</f>
        <v>0.99619283769702682</v>
      </c>
      <c r="K60" s="8">
        <f>+H60/F60</f>
        <v>0.41453165592542462</v>
      </c>
      <c r="L60" s="8">
        <f>+I60/F60</f>
        <v>0.41453165592542462</v>
      </c>
    </row>
    <row r="61" spans="1:13" ht="22.5" x14ac:dyDescent="0.25">
      <c r="A61" s="3" t="s">
        <v>76</v>
      </c>
      <c r="B61" s="4" t="s">
        <v>77</v>
      </c>
      <c r="C61" s="5" t="s">
        <v>41</v>
      </c>
      <c r="D61" s="3" t="s">
        <v>13</v>
      </c>
      <c r="E61" s="4" t="s">
        <v>79</v>
      </c>
      <c r="F61" s="6">
        <v>1478000000000</v>
      </c>
      <c r="G61" s="6">
        <v>0</v>
      </c>
      <c r="H61" s="6">
        <v>0</v>
      </c>
      <c r="I61" s="6">
        <v>0</v>
      </c>
      <c r="J61" s="8"/>
      <c r="K61" s="8"/>
      <c r="L61" s="8"/>
    </row>
    <row r="62" spans="1:13" ht="22.5" x14ac:dyDescent="0.25">
      <c r="A62" s="3" t="s">
        <v>76</v>
      </c>
      <c r="B62" s="4" t="s">
        <v>77</v>
      </c>
      <c r="C62" s="5" t="s">
        <v>41</v>
      </c>
      <c r="D62" s="3" t="s">
        <v>34</v>
      </c>
      <c r="E62" s="4" t="s">
        <v>79</v>
      </c>
      <c r="F62" s="6">
        <v>1512980671279</v>
      </c>
      <c r="G62" s="6">
        <v>1499498612076.8501</v>
      </c>
      <c r="H62" s="6">
        <v>483430322486.5</v>
      </c>
      <c r="I62" s="6">
        <v>483430322486.5</v>
      </c>
      <c r="J62" s="8">
        <f t="shared" ref="J62:J67" si="16">+G62/F62</f>
        <v>0.99108907373499167</v>
      </c>
      <c r="K62" s="8">
        <f t="shared" ref="K62:K67" si="17">+H62/F62</f>
        <v>0.31952180993682594</v>
      </c>
      <c r="L62" s="8">
        <f t="shared" ref="L62:L67" si="18">+I62/F62</f>
        <v>0.31952180993682594</v>
      </c>
    </row>
    <row r="63" spans="1:13" ht="22.5" x14ac:dyDescent="0.25">
      <c r="A63" s="3" t="s">
        <v>76</v>
      </c>
      <c r="B63" s="4" t="s">
        <v>77</v>
      </c>
      <c r="C63" s="5" t="s">
        <v>41</v>
      </c>
      <c r="D63" s="3" t="s">
        <v>44</v>
      </c>
      <c r="E63" s="4" t="s">
        <v>79</v>
      </c>
      <c r="F63" s="6">
        <v>68946000000</v>
      </c>
      <c r="G63" s="6">
        <v>46946000000</v>
      </c>
      <c r="H63" s="6">
        <v>0</v>
      </c>
      <c r="I63" s="6">
        <v>0</v>
      </c>
      <c r="J63" s="8">
        <f t="shared" si="16"/>
        <v>0.68090969744437679</v>
      </c>
      <c r="K63" s="8">
        <f t="shared" si="17"/>
        <v>0</v>
      </c>
      <c r="L63" s="8">
        <f t="shared" si="18"/>
        <v>0</v>
      </c>
    </row>
    <row r="64" spans="1:13" ht="22.5" x14ac:dyDescent="0.25">
      <c r="A64" s="3" t="s">
        <v>76</v>
      </c>
      <c r="B64" s="4" t="s">
        <v>77</v>
      </c>
      <c r="C64" s="5" t="s">
        <v>41</v>
      </c>
      <c r="D64" s="3" t="s">
        <v>45</v>
      </c>
      <c r="E64" s="4" t="s">
        <v>79</v>
      </c>
      <c r="F64" s="6">
        <v>14222178113</v>
      </c>
      <c r="G64" s="6">
        <v>2511381469</v>
      </c>
      <c r="H64" s="6">
        <v>0</v>
      </c>
      <c r="I64" s="6">
        <v>0</v>
      </c>
      <c r="J64" s="8">
        <f t="shared" si="16"/>
        <v>0.17658205719589698</v>
      </c>
      <c r="K64" s="8">
        <f t="shared" si="17"/>
        <v>0</v>
      </c>
      <c r="L64" s="8">
        <f t="shared" si="18"/>
        <v>0</v>
      </c>
    </row>
    <row r="65" spans="1:12" ht="67.5" x14ac:dyDescent="0.25">
      <c r="A65" s="3" t="s">
        <v>76</v>
      </c>
      <c r="B65" s="4" t="s">
        <v>77</v>
      </c>
      <c r="C65" s="5" t="s">
        <v>46</v>
      </c>
      <c r="D65" s="3" t="s">
        <v>44</v>
      </c>
      <c r="E65" s="4" t="s">
        <v>80</v>
      </c>
      <c r="F65" s="6">
        <v>6120750000</v>
      </c>
      <c r="G65" s="6">
        <v>0</v>
      </c>
      <c r="H65" s="6">
        <v>0</v>
      </c>
      <c r="I65" s="6">
        <v>0</v>
      </c>
      <c r="J65" s="8">
        <f t="shared" si="16"/>
        <v>0</v>
      </c>
      <c r="K65" s="8">
        <f t="shared" si="17"/>
        <v>0</v>
      </c>
      <c r="L65" s="8">
        <f t="shared" si="18"/>
        <v>0</v>
      </c>
    </row>
    <row r="66" spans="1:12" s="9" customFormat="1" ht="12" x14ac:dyDescent="0.2">
      <c r="A66" s="45" t="s">
        <v>88</v>
      </c>
      <c r="B66" s="46"/>
      <c r="C66" s="46"/>
      <c r="D66" s="46"/>
      <c r="E66" s="47"/>
      <c r="F66" s="16">
        <f t="shared" ref="F66:I66" si="19">SUM(F60:F65)</f>
        <v>3839992923964</v>
      </c>
      <c r="G66" s="16">
        <f t="shared" si="19"/>
        <v>2305786928115.8501</v>
      </c>
      <c r="H66" s="16">
        <f t="shared" si="19"/>
        <v>798359690266.5</v>
      </c>
      <c r="I66" s="16">
        <f t="shared" si="19"/>
        <v>798359690266.5</v>
      </c>
      <c r="J66" s="17">
        <f t="shared" si="16"/>
        <v>0.60046645235366769</v>
      </c>
      <c r="K66" s="17">
        <f t="shared" si="17"/>
        <v>0.20790655245332026</v>
      </c>
      <c r="L66" s="17">
        <f t="shared" si="18"/>
        <v>0.20790655245332026</v>
      </c>
    </row>
    <row r="67" spans="1:12" s="9" customFormat="1" ht="17.25" customHeight="1" x14ac:dyDescent="0.2">
      <c r="A67" s="50" t="s">
        <v>89</v>
      </c>
      <c r="B67" s="51"/>
      <c r="C67" s="51"/>
      <c r="D67" s="51"/>
      <c r="E67" s="52"/>
      <c r="F67" s="39">
        <f t="shared" ref="F67:I67" si="20">+F57+F59+F66</f>
        <v>3848590525827</v>
      </c>
      <c r="G67" s="39">
        <f t="shared" si="20"/>
        <v>2307529621986.1201</v>
      </c>
      <c r="H67" s="39">
        <f t="shared" si="20"/>
        <v>800102384136.77002</v>
      </c>
      <c r="I67" s="39">
        <f t="shared" si="20"/>
        <v>800102384136.77002</v>
      </c>
      <c r="J67" s="40">
        <f t="shared" si="16"/>
        <v>0.59957784713671747</v>
      </c>
      <c r="K67" s="40">
        <f t="shared" si="17"/>
        <v>0.20789491081669204</v>
      </c>
      <c r="L67" s="40">
        <f t="shared" si="18"/>
        <v>0.20789491081669204</v>
      </c>
    </row>
    <row r="68" spans="1:12" x14ac:dyDescent="0.25">
      <c r="A68" s="48" t="s">
        <v>92</v>
      </c>
      <c r="B68" s="49"/>
      <c r="C68" s="49"/>
      <c r="D68" s="49"/>
      <c r="E68" s="49"/>
    </row>
    <row r="70" spans="1:12" x14ac:dyDescent="0.25">
      <c r="F70" s="13"/>
      <c r="G70" s="13"/>
      <c r="H70" s="13"/>
      <c r="I70" s="13"/>
    </row>
    <row r="71" spans="1:12" x14ac:dyDescent="0.25">
      <c r="F71" s="13"/>
      <c r="G71" s="13"/>
      <c r="H71" s="13"/>
      <c r="I71" s="13"/>
    </row>
    <row r="73" spans="1:12" ht="22.5" customHeight="1" x14ac:dyDescent="0.25">
      <c r="B73" s="18" t="s">
        <v>2</v>
      </c>
      <c r="C73" s="18" t="s">
        <v>3</v>
      </c>
      <c r="F73" s="18" t="s">
        <v>6</v>
      </c>
      <c r="G73" s="18" t="s">
        <v>7</v>
      </c>
      <c r="H73" s="18" t="s">
        <v>8</v>
      </c>
      <c r="I73" s="18" t="s">
        <v>9</v>
      </c>
      <c r="J73" s="18" t="s">
        <v>94</v>
      </c>
      <c r="K73" s="18" t="s">
        <v>95</v>
      </c>
      <c r="L73" s="18" t="s">
        <v>96</v>
      </c>
    </row>
    <row r="74" spans="1:12" x14ac:dyDescent="0.25">
      <c r="B74" s="19" t="s">
        <v>97</v>
      </c>
      <c r="C74" s="20" t="s">
        <v>98</v>
      </c>
      <c r="F74" s="21">
        <f>SUM(F5:F7)</f>
        <v>52756050920</v>
      </c>
      <c r="G74" s="21">
        <f>SUM(G5:G7)</f>
        <v>25544505333</v>
      </c>
      <c r="H74" s="21">
        <f>SUM(H5:H7)</f>
        <v>25544505333</v>
      </c>
      <c r="I74" s="21">
        <f>SUM(I5:I7)</f>
        <v>25245083094</v>
      </c>
      <c r="J74" s="22">
        <f t="shared" ref="J74:J84" si="21">+G74/F74</f>
        <v>0.48420048293106771</v>
      </c>
      <c r="K74" s="22">
        <f t="shared" ref="K74:K84" si="22">+H74/F74</f>
        <v>0.48420048293106771</v>
      </c>
      <c r="L74" s="22">
        <f t="shared" ref="L74:L84" si="23">+I74/F74</f>
        <v>0.47852488299933577</v>
      </c>
    </row>
    <row r="75" spans="1:12" x14ac:dyDescent="0.25">
      <c r="B75" s="19" t="s">
        <v>99</v>
      </c>
      <c r="C75" s="20" t="s">
        <v>100</v>
      </c>
      <c r="F75" s="21">
        <f>+F8</f>
        <v>13110173334</v>
      </c>
      <c r="G75" s="21">
        <f>+G8</f>
        <v>11408867155.280001</v>
      </c>
      <c r="H75" s="21">
        <f>+H8</f>
        <v>5913763815.04</v>
      </c>
      <c r="I75" s="21">
        <f>+I8</f>
        <v>5865959291.6199999</v>
      </c>
      <c r="J75" s="22">
        <f t="shared" si="21"/>
        <v>0.87023007740806735</v>
      </c>
      <c r="K75" s="22">
        <f t="shared" si="22"/>
        <v>0.45108204631461357</v>
      </c>
      <c r="L75" s="22">
        <f t="shared" si="23"/>
        <v>0.44743567778827048</v>
      </c>
    </row>
    <row r="76" spans="1:12" x14ac:dyDescent="0.25">
      <c r="B76" s="19" t="s">
        <v>101</v>
      </c>
      <c r="C76" s="20" t="s">
        <v>102</v>
      </c>
      <c r="F76" s="21">
        <f>SUM(F9:F13)</f>
        <v>2840969770112</v>
      </c>
      <c r="G76" s="21">
        <f>SUM(G9:G13)</f>
        <v>1662696982261</v>
      </c>
      <c r="H76" s="21">
        <f>SUM(H9:H13)</f>
        <v>1662677893078</v>
      </c>
      <c r="I76" s="21">
        <f>SUM(I9:I13)</f>
        <v>1634254922481</v>
      </c>
      <c r="J76" s="22">
        <f t="shared" si="21"/>
        <v>0.58525683720860266</v>
      </c>
      <c r="K76" s="22">
        <f t="shared" si="22"/>
        <v>0.58525011795970361</v>
      </c>
      <c r="L76" s="22">
        <f t="shared" si="23"/>
        <v>0.5752454460001426</v>
      </c>
    </row>
    <row r="77" spans="1:12" x14ac:dyDescent="0.25">
      <c r="B77" s="19" t="s">
        <v>103</v>
      </c>
      <c r="C77" s="20" t="s">
        <v>104</v>
      </c>
      <c r="F77" s="21" cm="1">
        <f t="array" ref="F77">SUM(+F14:F15)</f>
        <v>10791715023</v>
      </c>
      <c r="G77" s="21" cm="1">
        <f t="array" ref="G77">SUM(+G14:G15)</f>
        <v>192751014</v>
      </c>
      <c r="H77" s="21" cm="1">
        <f t="array" ref="H77">SUM(+H14:H15)</f>
        <v>191711000</v>
      </c>
      <c r="I77" s="21" cm="1">
        <f t="array" ref="I77">SUM(+I14:I15)</f>
        <v>191711000</v>
      </c>
      <c r="J77" s="22">
        <f t="shared" si="21"/>
        <v>1.786101778903507E-2</v>
      </c>
      <c r="K77" s="22">
        <f t="shared" si="22"/>
        <v>1.776464626719786E-2</v>
      </c>
      <c r="L77" s="22">
        <f t="shared" si="23"/>
        <v>1.776464626719786E-2</v>
      </c>
    </row>
    <row r="78" spans="1:12" x14ac:dyDescent="0.25">
      <c r="B78" s="23" t="s">
        <v>84</v>
      </c>
      <c r="C78" s="24"/>
      <c r="F78" s="25">
        <f>SUM(F74:F77)</f>
        <v>2917627709389</v>
      </c>
      <c r="G78" s="25">
        <f t="shared" ref="G78:I78" si="24">SUM(G74:G77)</f>
        <v>1699843105763.28</v>
      </c>
      <c r="H78" s="25">
        <f t="shared" si="24"/>
        <v>1694327873226.04</v>
      </c>
      <c r="I78" s="25">
        <f t="shared" si="24"/>
        <v>1665557675866.6201</v>
      </c>
      <c r="J78" s="26">
        <f t="shared" si="21"/>
        <v>0.58261137988686551</v>
      </c>
      <c r="K78" s="26">
        <f t="shared" si="22"/>
        <v>0.58072106587610539</v>
      </c>
      <c r="L78" s="26">
        <f t="shared" si="23"/>
        <v>0.57086024735329088</v>
      </c>
    </row>
    <row r="79" spans="1:12" x14ac:dyDescent="0.25">
      <c r="B79" s="23" t="s">
        <v>85</v>
      </c>
      <c r="C79" s="24" t="s">
        <v>37</v>
      </c>
      <c r="F79" s="27">
        <f>+F17</f>
        <v>430085524</v>
      </c>
      <c r="G79" s="27">
        <f>+G17</f>
        <v>0</v>
      </c>
      <c r="H79" s="27">
        <f>+H17</f>
        <v>0</v>
      </c>
      <c r="I79" s="27">
        <f>+I17</f>
        <v>0</v>
      </c>
      <c r="J79" s="28">
        <f t="shared" si="21"/>
        <v>0</v>
      </c>
      <c r="K79" s="28">
        <f t="shared" si="22"/>
        <v>0</v>
      </c>
      <c r="L79" s="28">
        <f t="shared" si="23"/>
        <v>0</v>
      </c>
    </row>
    <row r="80" spans="1:12" x14ac:dyDescent="0.25">
      <c r="B80" s="19" t="s">
        <v>105</v>
      </c>
      <c r="C80" s="20" t="s">
        <v>106</v>
      </c>
      <c r="F80" s="21">
        <f>SUM(F19:F30)</f>
        <v>101670885268</v>
      </c>
      <c r="G80" s="21">
        <f>SUM(G19:G30)</f>
        <v>57088159860.300003</v>
      </c>
      <c r="H80" s="21">
        <f>SUM(H19:H30)</f>
        <v>12415583568.189999</v>
      </c>
      <c r="I80" s="21">
        <f>SUM(I19:I30)</f>
        <v>12378090795.189999</v>
      </c>
      <c r="J80" s="22">
        <f t="shared" si="21"/>
        <v>0.56149958476134165</v>
      </c>
      <c r="K80" s="22">
        <f t="shared" si="22"/>
        <v>0.1221154270021655</v>
      </c>
      <c r="L80" s="22">
        <f t="shared" si="23"/>
        <v>0.12174666093013642</v>
      </c>
    </row>
    <row r="81" spans="2:12" x14ac:dyDescent="0.25">
      <c r="B81" s="19" t="s">
        <v>107</v>
      </c>
      <c r="C81" s="20" t="s">
        <v>108</v>
      </c>
      <c r="F81" s="21">
        <f>SUM(F32:F43)</f>
        <v>1007763450000</v>
      </c>
      <c r="G81" s="21">
        <f>SUM(G32:G43)</f>
        <v>719549076842.67004</v>
      </c>
      <c r="H81" s="21">
        <f>SUM(H32:H43)</f>
        <v>8427390848.1999998</v>
      </c>
      <c r="I81" s="21">
        <f>SUM(I32:I43)</f>
        <v>8406600547.1999998</v>
      </c>
      <c r="J81" s="22">
        <f t="shared" si="21"/>
        <v>0.71400592752462899</v>
      </c>
      <c r="K81" s="22">
        <f t="shared" si="22"/>
        <v>8.3624692364066191E-3</v>
      </c>
      <c r="L81" s="22">
        <f t="shared" si="23"/>
        <v>8.3418390964665363E-3</v>
      </c>
    </row>
    <row r="82" spans="2:12" x14ac:dyDescent="0.25">
      <c r="B82" s="19" t="s">
        <v>109</v>
      </c>
      <c r="C82" s="20" t="s">
        <v>110</v>
      </c>
      <c r="F82" s="21">
        <f>SUM(F45:F47)</f>
        <v>46697695348</v>
      </c>
      <c r="G82" s="21">
        <f>SUM(G45:G47)</f>
        <v>27356600633.66</v>
      </c>
      <c r="H82" s="21">
        <f>SUM(H45:H47)</f>
        <v>11310404231.41</v>
      </c>
      <c r="I82" s="21">
        <f>SUM(I45:I47)</f>
        <v>11099962072.41</v>
      </c>
      <c r="J82" s="22">
        <f t="shared" si="21"/>
        <v>0.58582335658737483</v>
      </c>
      <c r="K82" s="22">
        <f t="shared" si="22"/>
        <v>0.24220476293578821</v>
      </c>
      <c r="L82" s="22">
        <f t="shared" si="23"/>
        <v>0.23769828445902944</v>
      </c>
    </row>
    <row r="83" spans="2:12" x14ac:dyDescent="0.25">
      <c r="B83" s="23" t="s">
        <v>88</v>
      </c>
      <c r="C83" s="24"/>
      <c r="F83" s="29">
        <f>SUM(F80:F82)</f>
        <v>1156132030616</v>
      </c>
      <c r="G83" s="29">
        <f t="shared" ref="G83:I83" si="25">SUM(G80:G82)</f>
        <v>803993837336.63013</v>
      </c>
      <c r="H83" s="29">
        <f t="shared" si="25"/>
        <v>32153378647.799999</v>
      </c>
      <c r="I83" s="29">
        <f t="shared" si="25"/>
        <v>31884653414.799999</v>
      </c>
      <c r="J83" s="26">
        <f t="shared" si="21"/>
        <v>0.69541697318796125</v>
      </c>
      <c r="K83" s="26">
        <f t="shared" si="22"/>
        <v>2.7811164984909483E-2</v>
      </c>
      <c r="L83" s="26">
        <f t="shared" si="23"/>
        <v>2.7578730257833528E-2</v>
      </c>
    </row>
    <row r="84" spans="2:12" x14ac:dyDescent="0.25">
      <c r="B84" s="30" t="s">
        <v>111</v>
      </c>
      <c r="C84" s="31"/>
      <c r="F84" s="32">
        <f>+F78+F79+F83</f>
        <v>4074189825529</v>
      </c>
      <c r="G84" s="32">
        <f t="shared" ref="G84:I84" si="26">+G78+G79+G83</f>
        <v>2503836943099.9102</v>
      </c>
      <c r="H84" s="32">
        <f t="shared" si="26"/>
        <v>1726481251873.8401</v>
      </c>
      <c r="I84" s="32">
        <f t="shared" si="26"/>
        <v>1697442329281.4202</v>
      </c>
      <c r="J84" s="33">
        <f t="shared" si="21"/>
        <v>0.61456069803394775</v>
      </c>
      <c r="K84" s="33">
        <f t="shared" si="22"/>
        <v>0.42376063114576912</v>
      </c>
      <c r="L84" s="33">
        <f t="shared" si="23"/>
        <v>0.41663309810583538</v>
      </c>
    </row>
    <row r="85" spans="2:12" x14ac:dyDescent="0.25">
      <c r="B85" s="34"/>
      <c r="C85" s="35"/>
      <c r="F85" s="37"/>
      <c r="G85" s="37"/>
      <c r="H85" s="37"/>
      <c r="I85" s="37"/>
      <c r="J85" s="34"/>
      <c r="K85" s="34"/>
      <c r="L85" s="34"/>
    </row>
    <row r="86" spans="2:12" x14ac:dyDescent="0.25">
      <c r="B86" s="34"/>
      <c r="C86" s="36"/>
      <c r="F86" s="37"/>
      <c r="G86" s="37"/>
      <c r="H86" s="37"/>
      <c r="I86" s="37"/>
      <c r="J86" s="34"/>
      <c r="K86" s="34"/>
      <c r="L86" s="34"/>
    </row>
    <row r="87" spans="2:12" x14ac:dyDescent="0.25">
      <c r="B87" s="34"/>
      <c r="C87" s="36"/>
      <c r="F87" s="34"/>
      <c r="G87" s="34"/>
      <c r="H87" s="34"/>
      <c r="I87" s="34"/>
      <c r="J87" s="34"/>
      <c r="K87" s="34"/>
      <c r="L87" s="34"/>
    </row>
    <row r="88" spans="2:12" x14ac:dyDescent="0.25">
      <c r="B88" s="18" t="s">
        <v>2</v>
      </c>
      <c r="C88" s="18" t="s">
        <v>3</v>
      </c>
      <c r="F88" s="18" t="s">
        <v>6</v>
      </c>
      <c r="G88" s="18" t="s">
        <v>7</v>
      </c>
      <c r="H88" s="18" t="s">
        <v>8</v>
      </c>
      <c r="I88" s="18" t="s">
        <v>9</v>
      </c>
      <c r="J88" s="18" t="s">
        <v>94</v>
      </c>
      <c r="K88" s="18" t="s">
        <v>95</v>
      </c>
      <c r="L88" s="18" t="s">
        <v>96</v>
      </c>
    </row>
    <row r="89" spans="2:12" x14ac:dyDescent="0.25">
      <c r="B89" s="19" t="s">
        <v>103</v>
      </c>
      <c r="C89" s="20" t="s">
        <v>104</v>
      </c>
      <c r="F89" s="21">
        <f>+F56</f>
        <v>8011510724</v>
      </c>
      <c r="G89" s="21">
        <f t="shared" ref="G89:I89" si="27">+G56</f>
        <v>1742693870.27</v>
      </c>
      <c r="H89" s="21">
        <f t="shared" si="27"/>
        <v>1742693870.27</v>
      </c>
      <c r="I89" s="21">
        <f t="shared" si="27"/>
        <v>1742693870.27</v>
      </c>
      <c r="J89" s="22">
        <f t="shared" ref="J89:J96" si="28">+G89/F89</f>
        <v>0.21752375179994829</v>
      </c>
      <c r="K89" s="22">
        <f t="shared" ref="K89:K96" si="29">+H89/F89</f>
        <v>0.21752375179994829</v>
      </c>
      <c r="L89" s="22">
        <f t="shared" ref="L89:L96" si="30">+I89/F89</f>
        <v>0.21752375179994829</v>
      </c>
    </row>
    <row r="90" spans="2:12" x14ac:dyDescent="0.25">
      <c r="B90" s="23" t="s">
        <v>84</v>
      </c>
      <c r="C90" s="24"/>
      <c r="F90" s="25">
        <f>SUM(F89)</f>
        <v>8011510724</v>
      </c>
      <c r="G90" s="25">
        <f t="shared" ref="G90:I90" si="31">SUM(G89)</f>
        <v>1742693870.27</v>
      </c>
      <c r="H90" s="25">
        <f t="shared" si="31"/>
        <v>1742693870.27</v>
      </c>
      <c r="I90" s="25">
        <f t="shared" si="31"/>
        <v>1742693870.27</v>
      </c>
      <c r="J90" s="26">
        <f t="shared" si="28"/>
        <v>0.21752375179994829</v>
      </c>
      <c r="K90" s="26">
        <f t="shared" si="29"/>
        <v>0.21752375179994829</v>
      </c>
      <c r="L90" s="26">
        <f t="shared" si="30"/>
        <v>0.21752375179994829</v>
      </c>
    </row>
    <row r="91" spans="2:12" x14ac:dyDescent="0.25">
      <c r="B91" s="23" t="s">
        <v>85</v>
      </c>
      <c r="C91" s="24" t="s">
        <v>37</v>
      </c>
      <c r="F91" s="25">
        <f>+F58</f>
        <v>586091139</v>
      </c>
      <c r="G91" s="25">
        <f t="shared" ref="G91:I91" si="32">+G58</f>
        <v>0</v>
      </c>
      <c r="H91" s="25">
        <f t="shared" si="32"/>
        <v>0</v>
      </c>
      <c r="I91" s="25">
        <f t="shared" si="32"/>
        <v>0</v>
      </c>
      <c r="J91" s="38">
        <f t="shared" si="28"/>
        <v>0</v>
      </c>
      <c r="K91" s="38">
        <f t="shared" si="29"/>
        <v>0</v>
      </c>
      <c r="L91" s="38">
        <f t="shared" si="30"/>
        <v>0</v>
      </c>
    </row>
    <row r="92" spans="2:12" x14ac:dyDescent="0.25">
      <c r="B92" s="19" t="s">
        <v>112</v>
      </c>
      <c r="C92" s="20" t="s">
        <v>113</v>
      </c>
      <c r="F92" s="21">
        <f>+F60</f>
        <v>759723324572</v>
      </c>
      <c r="G92" s="21">
        <f t="shared" ref="G92:I92" si="33">+G60</f>
        <v>756830934570</v>
      </c>
      <c r="H92" s="21">
        <f t="shared" si="33"/>
        <v>314929367780</v>
      </c>
      <c r="I92" s="21">
        <f t="shared" si="33"/>
        <v>314929367780</v>
      </c>
      <c r="J92" s="22">
        <f t="shared" si="28"/>
        <v>0.99619283769702682</v>
      </c>
      <c r="K92" s="22">
        <f t="shared" si="29"/>
        <v>0.41453165592542462</v>
      </c>
      <c r="L92" s="22">
        <f t="shared" si="30"/>
        <v>0.41453165592542462</v>
      </c>
    </row>
    <row r="93" spans="2:12" x14ac:dyDescent="0.25">
      <c r="B93" s="19" t="s">
        <v>114</v>
      </c>
      <c r="C93" s="20" t="s">
        <v>41</v>
      </c>
      <c r="F93" s="21">
        <f>SUM(F61:F64)</f>
        <v>3074148849392</v>
      </c>
      <c r="G93" s="21">
        <f t="shared" ref="G93:I93" si="34">SUM(G61:G64)</f>
        <v>1548955993545.8501</v>
      </c>
      <c r="H93" s="21">
        <f t="shared" si="34"/>
        <v>483430322486.5</v>
      </c>
      <c r="I93" s="21">
        <f t="shared" si="34"/>
        <v>483430322486.5</v>
      </c>
      <c r="J93" s="22">
        <f t="shared" si="28"/>
        <v>0.50386499464793322</v>
      </c>
      <c r="K93" s="22">
        <f t="shared" si="29"/>
        <v>0.15725664116170304</v>
      </c>
      <c r="L93" s="22">
        <f t="shared" si="30"/>
        <v>0.15725664116170304</v>
      </c>
    </row>
    <row r="94" spans="2:12" x14ac:dyDescent="0.25">
      <c r="B94" s="19" t="s">
        <v>109</v>
      </c>
      <c r="C94" s="20" t="s">
        <v>115</v>
      </c>
      <c r="F94" s="21">
        <f>+F65</f>
        <v>6120750000</v>
      </c>
      <c r="G94" s="21">
        <f t="shared" ref="G94:I94" si="35">+G65</f>
        <v>0</v>
      </c>
      <c r="H94" s="21">
        <f t="shared" si="35"/>
        <v>0</v>
      </c>
      <c r="I94" s="21">
        <f t="shared" si="35"/>
        <v>0</v>
      </c>
      <c r="J94" s="22">
        <f t="shared" si="28"/>
        <v>0</v>
      </c>
      <c r="K94" s="22">
        <f t="shared" si="29"/>
        <v>0</v>
      </c>
      <c r="L94" s="22">
        <f t="shared" si="30"/>
        <v>0</v>
      </c>
    </row>
    <row r="95" spans="2:12" x14ac:dyDescent="0.25">
      <c r="B95" s="23" t="s">
        <v>88</v>
      </c>
      <c r="C95" s="24"/>
      <c r="F95" s="29">
        <f>SUM(F92:F94)</f>
        <v>3839992923964</v>
      </c>
      <c r="G95" s="29">
        <f t="shared" ref="G95:I95" si="36">SUM(G92:G94)</f>
        <v>2305786928115.8501</v>
      </c>
      <c r="H95" s="29">
        <f t="shared" si="36"/>
        <v>798359690266.5</v>
      </c>
      <c r="I95" s="29">
        <f t="shared" si="36"/>
        <v>798359690266.5</v>
      </c>
      <c r="J95" s="26">
        <f t="shared" si="28"/>
        <v>0.60046645235366769</v>
      </c>
      <c r="K95" s="26">
        <f t="shared" si="29"/>
        <v>0.20790655245332026</v>
      </c>
      <c r="L95" s="26">
        <f t="shared" si="30"/>
        <v>0.20790655245332026</v>
      </c>
    </row>
    <row r="96" spans="2:12" x14ac:dyDescent="0.25">
      <c r="B96" s="30" t="s">
        <v>116</v>
      </c>
      <c r="C96" s="31"/>
      <c r="F96" s="32">
        <f>+F90+F95+F91</f>
        <v>3848590525827</v>
      </c>
      <c r="G96" s="32">
        <f t="shared" ref="G96:I96" si="37">+G90+G95+G91</f>
        <v>2307529621986.1201</v>
      </c>
      <c r="H96" s="32">
        <f t="shared" si="37"/>
        <v>800102384136.77002</v>
      </c>
      <c r="I96" s="32">
        <f t="shared" si="37"/>
        <v>800102384136.77002</v>
      </c>
      <c r="J96" s="33">
        <f t="shared" si="28"/>
        <v>0.59957784713671747</v>
      </c>
      <c r="K96" s="33">
        <f t="shared" si="29"/>
        <v>0.20789491081669204</v>
      </c>
      <c r="L96" s="33">
        <f t="shared" si="30"/>
        <v>0.20789491081669204</v>
      </c>
    </row>
    <row r="97" spans="6:9" x14ac:dyDescent="0.25">
      <c r="F97" s="13"/>
      <c r="G97" s="13"/>
      <c r="H97" s="13"/>
      <c r="I97" s="13"/>
    </row>
  </sheetData>
  <autoFilter ref="A4:M50" xr:uid="{479B03B8-CCC6-40C8-976A-746064420E93}"/>
  <mergeCells count="19">
    <mergeCell ref="A52:L52"/>
    <mergeCell ref="A53:L53"/>
    <mergeCell ref="A54:L54"/>
    <mergeCell ref="A51:L51"/>
    <mergeCell ref="A49:E49"/>
    <mergeCell ref="A48:E48"/>
    <mergeCell ref="A44:E44"/>
    <mergeCell ref="A31:E31"/>
    <mergeCell ref="A68:E68"/>
    <mergeCell ref="A57:E57"/>
    <mergeCell ref="A59:E59"/>
    <mergeCell ref="A66:E66"/>
    <mergeCell ref="A67:E67"/>
    <mergeCell ref="A1:L1"/>
    <mergeCell ref="A2:L2"/>
    <mergeCell ref="A3:L3"/>
    <mergeCell ref="A16:E16"/>
    <mergeCell ref="A50:E50"/>
    <mergeCell ref="A18:E1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Oswaldo Rojas Munoz</dc:creator>
  <cp:lastModifiedBy>Ana Matilde Avendano Arosemena</cp:lastModifiedBy>
  <dcterms:created xsi:type="dcterms:W3CDTF">2023-08-04T18:25:53Z</dcterms:created>
  <dcterms:modified xsi:type="dcterms:W3CDTF">2023-08-28T20:59:09Z</dcterms:modified>
</cp:coreProperties>
</file>