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SINDY\SGSST\1CAMARA 2022\DOCUMENTOS PLANEACION Y SISTEMAS\"/>
    </mc:Choice>
  </mc:AlternateContent>
  <xr:revisionPtr revIDLastSave="0" documentId="13_ncr:1_{08853447-5173-4699-B139-86FFD9EE1601}" xr6:coauthVersionLast="47" xr6:coauthVersionMax="47" xr10:uidLastSave="{00000000-0000-0000-0000-000000000000}"/>
  <bookViews>
    <workbookView xWindow="-120" yWindow="-120" windowWidth="29040" windowHeight="15840" tabRatio="531" xr2:uid="{00000000-000D-0000-FFFF-FFFF00000000}"/>
  </bookViews>
  <sheets>
    <sheet name="PROCESOS ESTRATÉGICOS " sheetId="9" r:id="rId1"/>
    <sheet name="PROCESOS MISIONALES  " sheetId="10" r:id="rId2"/>
    <sheet name="PROCESOS DE APOYO" sheetId="5" r:id="rId3"/>
    <sheet name="PROCESOS DE EVALUACIÓN" sheetId="15" r:id="rId4"/>
    <sheet name="Hoja1" sheetId="6" state="hidden" r:id="rId5"/>
    <sheet name="PROCESOS TERCEROS" sheetId="16" r:id="rId6"/>
    <sheet name="PELIGROS" sheetId="13" r:id="rId7"/>
    <sheet name="CONTROL DE CAMBIOS " sheetId="17" r:id="rId8"/>
    <sheet name="Hoja2" sheetId="7" r:id="rId9"/>
    <sheet name="Hoja3" sheetId="8" r:id="rId10"/>
  </sheets>
  <externalReferences>
    <externalReference r:id="rId11"/>
  </externalReferences>
  <definedNames>
    <definedName name="_xlnm._FilterDatabase" localSheetId="2" hidden="1">'PROCESOS DE APOYO'!$W$9:$Y$22</definedName>
    <definedName name="_xlnm._FilterDatabase" localSheetId="3" hidden="1">'PROCESOS DE EVALUACIÓN'!$W$9:$Y$22</definedName>
    <definedName name="_xlnm._FilterDatabase" localSheetId="0" hidden="1">'PROCESOS ESTRATÉGICOS '!$W$12:$Y$28</definedName>
    <definedName name="_xlnm._FilterDatabase" localSheetId="1" hidden="1">'PROCESOS MISIONALES  '!$W$9:$Y$29</definedName>
    <definedName name="_xlnm._FilterDatabase" localSheetId="5" hidden="1">'PROCESOS TERCEROS'!$W$9:$Y$22</definedName>
    <definedName name="con">Hoja2!$AG$2:$AG$6</definedName>
    <definedName name="conse">Hoja2!$AG$3:$AH$6</definedName>
    <definedName name="cr">Hoja2!$M$2:$M$7</definedName>
    <definedName name="defi">Hoja2!$X$4:$X$8</definedName>
    <definedName name="expo">Hoja2!$AB$4:$AB$8</definedName>
    <definedName name="FR">Hoja2!$P$2:$P$96</definedName>
    <definedName name="np">Hoja2!$AF$8:$AG$18</definedName>
    <definedName name="nriesgo">Hoja2!$AJ$18:$AL$41</definedName>
    <definedName name="rl">Hoja2!$K$2:$K$4</definedName>
    <definedName name="ta">Hoja2!$N$2:$N$4</definedName>
    <definedName name="taza">Hoja2!$L$2:$L$7</definedName>
    <definedName name="Tipo">Hoja1!$B$1:$B$3</definedName>
    <definedName name="VALORACIONR">'[1]FORMATO MATRIZ FORMULADO'!$IJ:$IK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8" l="1"/>
  <c r="D5" i="8"/>
  <c r="D6" i="8"/>
  <c r="D7" i="8"/>
  <c r="D8" i="8"/>
  <c r="D9" i="8"/>
  <c r="D10" i="8"/>
  <c r="F35" i="8"/>
  <c r="F34" i="8"/>
  <c r="D35" i="8"/>
  <c r="D34" i="8"/>
  <c r="C35"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4" i="8"/>
  <c r="L43" i="9"/>
  <c r="AD19" i="16"/>
  <c r="AD40" i="16"/>
  <c r="C410" i="8"/>
  <c r="D410" i="8"/>
  <c r="E410" i="8"/>
  <c r="F410" i="8"/>
  <c r="C411" i="8"/>
  <c r="D411" i="8"/>
  <c r="F411" i="8"/>
  <c r="C412" i="8"/>
  <c r="E412" i="8" s="1"/>
  <c r="G412" i="8" s="1"/>
  <c r="AB13" i="16" s="1"/>
  <c r="AD13" i="16" s="1"/>
  <c r="D412" i="8"/>
  <c r="F412" i="8"/>
  <c r="C413" i="8"/>
  <c r="D413" i="8"/>
  <c r="E413" i="8" s="1"/>
  <c r="F413" i="8"/>
  <c r="C414" i="8"/>
  <c r="D414" i="8"/>
  <c r="E414" i="8"/>
  <c r="F414" i="8"/>
  <c r="C415" i="8"/>
  <c r="D415" i="8"/>
  <c r="E415" i="8" s="1"/>
  <c r="F415" i="8"/>
  <c r="C416" i="8"/>
  <c r="E416" i="8" s="1"/>
  <c r="D416" i="8"/>
  <c r="F416" i="8"/>
  <c r="C417" i="8"/>
  <c r="D417" i="8"/>
  <c r="F417" i="8"/>
  <c r="C418" i="8"/>
  <c r="D418" i="8"/>
  <c r="E418" i="8" s="1"/>
  <c r="G418" i="8" s="1"/>
  <c r="AB19" i="16" s="1"/>
  <c r="F418" i="8"/>
  <c r="C419" i="8"/>
  <c r="D419" i="8"/>
  <c r="E419" i="8" s="1"/>
  <c r="F419" i="8"/>
  <c r="C420" i="8"/>
  <c r="D420" i="8"/>
  <c r="F420" i="8"/>
  <c r="C421" i="8"/>
  <c r="D421" i="8"/>
  <c r="F421" i="8"/>
  <c r="C422" i="8"/>
  <c r="D422" i="8"/>
  <c r="F422" i="8"/>
  <c r="C423" i="8"/>
  <c r="D423" i="8"/>
  <c r="E423" i="8" s="1"/>
  <c r="F423" i="8"/>
  <c r="C424" i="8"/>
  <c r="D424" i="8"/>
  <c r="E424" i="8" s="1"/>
  <c r="F424" i="8"/>
  <c r="C425" i="8"/>
  <c r="D425" i="8"/>
  <c r="F425" i="8"/>
  <c r="C426" i="8"/>
  <c r="D426" i="8"/>
  <c r="F426" i="8"/>
  <c r="C427" i="8"/>
  <c r="D427" i="8"/>
  <c r="F427" i="8"/>
  <c r="C428" i="8"/>
  <c r="D428" i="8"/>
  <c r="F428" i="8"/>
  <c r="C429" i="8"/>
  <c r="D429" i="8"/>
  <c r="F429" i="8"/>
  <c r="C430" i="8"/>
  <c r="D430" i="8"/>
  <c r="E430" i="8" s="1"/>
  <c r="F430" i="8"/>
  <c r="C431" i="8"/>
  <c r="D431" i="8"/>
  <c r="F431" i="8"/>
  <c r="C432" i="8"/>
  <c r="D432" i="8"/>
  <c r="F432" i="8"/>
  <c r="C433" i="8"/>
  <c r="D433" i="8"/>
  <c r="E433" i="8" s="1"/>
  <c r="F433" i="8"/>
  <c r="C434" i="8"/>
  <c r="D434" i="8"/>
  <c r="E434" i="8"/>
  <c r="F434" i="8"/>
  <c r="C435" i="8"/>
  <c r="D435" i="8"/>
  <c r="F435" i="8"/>
  <c r="C436" i="8"/>
  <c r="E436" i="8" s="1"/>
  <c r="D436" i="8"/>
  <c r="F436" i="8"/>
  <c r="C437" i="8"/>
  <c r="D437" i="8"/>
  <c r="F437" i="8"/>
  <c r="C438" i="8"/>
  <c r="D438" i="8"/>
  <c r="E438" i="8" s="1"/>
  <c r="F438" i="8"/>
  <c r="C439" i="8"/>
  <c r="D439" i="8"/>
  <c r="F439" i="8"/>
  <c r="C440" i="8"/>
  <c r="D440" i="8"/>
  <c r="F440" i="8"/>
  <c r="C441" i="8"/>
  <c r="D441" i="8"/>
  <c r="F441" i="8"/>
  <c r="C442" i="8"/>
  <c r="D442" i="8"/>
  <c r="E442" i="8" s="1"/>
  <c r="F442" i="8"/>
  <c r="C443" i="8"/>
  <c r="D443" i="8"/>
  <c r="F443" i="8"/>
  <c r="C444" i="8"/>
  <c r="D444" i="8"/>
  <c r="F444" i="8"/>
  <c r="C445" i="8"/>
  <c r="D445" i="8"/>
  <c r="E445" i="8" s="1"/>
  <c r="Z46" i="16" s="1"/>
  <c r="AA46" i="16" s="1"/>
  <c r="F445" i="8"/>
  <c r="C446" i="8"/>
  <c r="D446" i="8"/>
  <c r="F446" i="8"/>
  <c r="C447" i="8"/>
  <c r="D447" i="8"/>
  <c r="E447" i="8" s="1"/>
  <c r="F447" i="8"/>
  <c r="C448" i="8"/>
  <c r="E448" i="8" s="1"/>
  <c r="D448" i="8"/>
  <c r="F448" i="8"/>
  <c r="AC19" i="16"/>
  <c r="AC40" i="16"/>
  <c r="L47" i="16"/>
  <c r="L46" i="16"/>
  <c r="L45" i="16"/>
  <c r="L44" i="16"/>
  <c r="L43" i="16"/>
  <c r="L42" i="16"/>
  <c r="L41" i="16"/>
  <c r="L40" i="16"/>
  <c r="L39" i="16"/>
  <c r="L38" i="16"/>
  <c r="L37" i="16"/>
  <c r="L36" i="16"/>
  <c r="L35" i="16"/>
  <c r="L34" i="16"/>
  <c r="L33" i="16"/>
  <c r="L32" i="16"/>
  <c r="L31" i="16"/>
  <c r="L30" i="16"/>
  <c r="L29" i="16"/>
  <c r="L28" i="16"/>
  <c r="L27" i="16"/>
  <c r="L26" i="16"/>
  <c r="F409" i="8"/>
  <c r="D409" i="8"/>
  <c r="C409" i="8"/>
  <c r="L25" i="16"/>
  <c r="L24" i="16"/>
  <c r="L23" i="16"/>
  <c r="L22" i="16"/>
  <c r="L21" i="16"/>
  <c r="L20" i="16"/>
  <c r="L19" i="16"/>
  <c r="L18" i="16"/>
  <c r="L17" i="16"/>
  <c r="L16" i="16"/>
  <c r="L15" i="16"/>
  <c r="L14" i="16"/>
  <c r="L13" i="16"/>
  <c r="L12" i="16"/>
  <c r="L11" i="16"/>
  <c r="L10" i="16"/>
  <c r="AD19" i="15"/>
  <c r="AC19" i="15"/>
  <c r="F394" i="8"/>
  <c r="F395" i="8"/>
  <c r="F396" i="8"/>
  <c r="F397" i="8"/>
  <c r="F398" i="8"/>
  <c r="F399" i="8"/>
  <c r="F400" i="8"/>
  <c r="F401" i="8"/>
  <c r="F402" i="8"/>
  <c r="F403" i="8"/>
  <c r="F404" i="8"/>
  <c r="F405" i="8"/>
  <c r="F406" i="8"/>
  <c r="F407" i="8"/>
  <c r="F408" i="8"/>
  <c r="D394" i="8"/>
  <c r="D395" i="8"/>
  <c r="D396" i="8"/>
  <c r="D397" i="8"/>
  <c r="D398" i="8"/>
  <c r="D399" i="8"/>
  <c r="D400" i="8"/>
  <c r="D401" i="8"/>
  <c r="D402" i="8"/>
  <c r="D403" i="8"/>
  <c r="D404" i="8"/>
  <c r="D405" i="8"/>
  <c r="D406" i="8"/>
  <c r="D407" i="8"/>
  <c r="D408" i="8"/>
  <c r="C394" i="8"/>
  <c r="C395" i="8"/>
  <c r="C396" i="8"/>
  <c r="C397" i="8"/>
  <c r="C398" i="8"/>
  <c r="C399" i="8"/>
  <c r="C400" i="8"/>
  <c r="C401" i="8"/>
  <c r="C402" i="8"/>
  <c r="C403" i="8"/>
  <c r="C404" i="8"/>
  <c r="C405" i="8"/>
  <c r="C406" i="8"/>
  <c r="C407" i="8"/>
  <c r="C408" i="8"/>
  <c r="L25" i="15"/>
  <c r="L24" i="15"/>
  <c r="L23" i="15"/>
  <c r="L22" i="15"/>
  <c r="L21" i="15"/>
  <c r="L20" i="15"/>
  <c r="L19" i="15"/>
  <c r="L18" i="15"/>
  <c r="L17" i="15"/>
  <c r="L16" i="15"/>
  <c r="L15" i="15"/>
  <c r="L14" i="15"/>
  <c r="L13" i="15"/>
  <c r="L12" i="15"/>
  <c r="L11" i="15"/>
  <c r="F393" i="8"/>
  <c r="D393" i="8"/>
  <c r="C393" i="8"/>
  <c r="L10" i="15"/>
  <c r="AD134" i="5"/>
  <c r="AC134" i="5"/>
  <c r="F377" i="8"/>
  <c r="F378" i="8"/>
  <c r="F379" i="8"/>
  <c r="F380" i="8"/>
  <c r="F381" i="8"/>
  <c r="F382" i="8"/>
  <c r="F383" i="8"/>
  <c r="F384" i="8"/>
  <c r="F385" i="8"/>
  <c r="F386" i="8"/>
  <c r="F387" i="8"/>
  <c r="F388" i="8"/>
  <c r="F389" i="8"/>
  <c r="F390" i="8"/>
  <c r="F391" i="8"/>
  <c r="F392" i="8"/>
  <c r="D377" i="8"/>
  <c r="D378" i="8"/>
  <c r="D379" i="8"/>
  <c r="D380" i="8"/>
  <c r="D381" i="8"/>
  <c r="D382" i="8"/>
  <c r="D383" i="8"/>
  <c r="D384" i="8"/>
  <c r="D385" i="8"/>
  <c r="D386" i="8"/>
  <c r="D387" i="8"/>
  <c r="D388" i="8"/>
  <c r="D389" i="8"/>
  <c r="D390" i="8"/>
  <c r="D391" i="8"/>
  <c r="D392" i="8"/>
  <c r="C377" i="8"/>
  <c r="C378" i="8"/>
  <c r="C379" i="8"/>
  <c r="C380" i="8"/>
  <c r="C381" i="8"/>
  <c r="C382" i="8"/>
  <c r="C383" i="8"/>
  <c r="C384" i="8"/>
  <c r="C385" i="8"/>
  <c r="C386" i="8"/>
  <c r="C387" i="8"/>
  <c r="C388" i="8"/>
  <c r="C389" i="8"/>
  <c r="C390" i="8"/>
  <c r="C391" i="8"/>
  <c r="C392" i="8"/>
  <c r="L140" i="5"/>
  <c r="L139" i="5"/>
  <c r="L138" i="5"/>
  <c r="L137" i="5"/>
  <c r="L136" i="5"/>
  <c r="L135" i="5"/>
  <c r="L134" i="5"/>
  <c r="L133" i="5"/>
  <c r="L132" i="5"/>
  <c r="L131" i="5"/>
  <c r="L130" i="5"/>
  <c r="L129" i="5"/>
  <c r="L128" i="5"/>
  <c r="L127" i="5"/>
  <c r="L126" i="5"/>
  <c r="L125" i="5"/>
  <c r="AD118" i="5"/>
  <c r="AC118" i="5"/>
  <c r="F361" i="8"/>
  <c r="F362" i="8"/>
  <c r="F363" i="8"/>
  <c r="F364" i="8"/>
  <c r="F365" i="8"/>
  <c r="F366" i="8"/>
  <c r="F367" i="8"/>
  <c r="F368" i="8"/>
  <c r="F369" i="8"/>
  <c r="F370" i="8"/>
  <c r="F371" i="8"/>
  <c r="F372" i="8"/>
  <c r="F373" i="8"/>
  <c r="F374" i="8"/>
  <c r="F375" i="8"/>
  <c r="F376" i="8"/>
  <c r="D361" i="8"/>
  <c r="D362" i="8"/>
  <c r="D363" i="8"/>
  <c r="D364" i="8"/>
  <c r="D365" i="8"/>
  <c r="D366" i="8"/>
  <c r="D367" i="8"/>
  <c r="D368" i="8"/>
  <c r="D369" i="8"/>
  <c r="D370" i="8"/>
  <c r="D371" i="8"/>
  <c r="D372" i="8"/>
  <c r="D373" i="8"/>
  <c r="D374" i="8"/>
  <c r="D375" i="8"/>
  <c r="D376" i="8"/>
  <c r="C361" i="8"/>
  <c r="C362" i="8"/>
  <c r="C363" i="8"/>
  <c r="C364" i="8"/>
  <c r="C365" i="8"/>
  <c r="C366" i="8"/>
  <c r="C367" i="8"/>
  <c r="C368" i="8"/>
  <c r="C369" i="8"/>
  <c r="C370" i="8"/>
  <c r="C371" i="8"/>
  <c r="C372" i="8"/>
  <c r="C373" i="8"/>
  <c r="C374" i="8"/>
  <c r="C375" i="8"/>
  <c r="C376" i="8"/>
  <c r="L124" i="5"/>
  <c r="L123" i="5"/>
  <c r="L122" i="5"/>
  <c r="L121" i="5"/>
  <c r="L120" i="5"/>
  <c r="L119" i="5"/>
  <c r="L118" i="5"/>
  <c r="L117" i="5"/>
  <c r="L116" i="5"/>
  <c r="L115" i="5"/>
  <c r="L114" i="5"/>
  <c r="L113" i="5"/>
  <c r="L112" i="5"/>
  <c r="L111" i="5"/>
  <c r="L110" i="5"/>
  <c r="L109" i="5"/>
  <c r="AD103" i="5"/>
  <c r="AC103" i="5"/>
  <c r="F344" i="8"/>
  <c r="F345" i="8"/>
  <c r="F346" i="8"/>
  <c r="F347" i="8"/>
  <c r="F348" i="8"/>
  <c r="F349" i="8"/>
  <c r="F350" i="8"/>
  <c r="F351" i="8"/>
  <c r="F352" i="8"/>
  <c r="F353" i="8"/>
  <c r="F354" i="8"/>
  <c r="F355" i="8"/>
  <c r="F356" i="8"/>
  <c r="F357" i="8"/>
  <c r="F358" i="8"/>
  <c r="F359" i="8"/>
  <c r="F360" i="8"/>
  <c r="D344" i="8"/>
  <c r="D345" i="8"/>
  <c r="D346" i="8"/>
  <c r="D347" i="8"/>
  <c r="D348" i="8"/>
  <c r="D349" i="8"/>
  <c r="D350" i="8"/>
  <c r="D351" i="8"/>
  <c r="D352" i="8"/>
  <c r="D353" i="8"/>
  <c r="D354" i="8"/>
  <c r="D355" i="8"/>
  <c r="D356" i="8"/>
  <c r="D357" i="8"/>
  <c r="D358" i="8"/>
  <c r="D359" i="8"/>
  <c r="D360" i="8"/>
  <c r="C344" i="8"/>
  <c r="C345" i="8"/>
  <c r="C346" i="8"/>
  <c r="C347" i="8"/>
  <c r="C348" i="8"/>
  <c r="C349" i="8"/>
  <c r="C350" i="8"/>
  <c r="C351" i="8"/>
  <c r="C352" i="8"/>
  <c r="C353" i="8"/>
  <c r="C354" i="8"/>
  <c r="C355" i="8"/>
  <c r="C356" i="8"/>
  <c r="C357" i="8"/>
  <c r="C358" i="8"/>
  <c r="C359" i="8"/>
  <c r="C360" i="8"/>
  <c r="L108" i="5"/>
  <c r="L107" i="5"/>
  <c r="L106" i="5"/>
  <c r="L105" i="5"/>
  <c r="L104" i="5"/>
  <c r="L103" i="5"/>
  <c r="L102" i="5"/>
  <c r="L101" i="5"/>
  <c r="L100" i="5"/>
  <c r="L99" i="5"/>
  <c r="L98" i="5"/>
  <c r="L97" i="5"/>
  <c r="L96" i="5"/>
  <c r="L95" i="5"/>
  <c r="L94" i="5"/>
  <c r="L93" i="5"/>
  <c r="L92" i="5"/>
  <c r="AD85" i="5"/>
  <c r="AC85" i="5"/>
  <c r="F328" i="8"/>
  <c r="F329" i="8"/>
  <c r="F330" i="8"/>
  <c r="F331" i="8"/>
  <c r="F332" i="8"/>
  <c r="F333" i="8"/>
  <c r="F334" i="8"/>
  <c r="F335" i="8"/>
  <c r="F336" i="8"/>
  <c r="F337" i="8"/>
  <c r="F338" i="8"/>
  <c r="F339" i="8"/>
  <c r="F340" i="8"/>
  <c r="F341" i="8"/>
  <c r="F342" i="8"/>
  <c r="F343" i="8"/>
  <c r="D328" i="8"/>
  <c r="D329" i="8"/>
  <c r="D330" i="8"/>
  <c r="D331" i="8"/>
  <c r="D332" i="8"/>
  <c r="D333" i="8"/>
  <c r="D334" i="8"/>
  <c r="D335" i="8"/>
  <c r="D336" i="8"/>
  <c r="D337" i="8"/>
  <c r="D338" i="8"/>
  <c r="D339" i="8"/>
  <c r="D340" i="8"/>
  <c r="D341" i="8"/>
  <c r="D342" i="8"/>
  <c r="D343" i="8"/>
  <c r="C328" i="8"/>
  <c r="C329" i="8"/>
  <c r="C330" i="8"/>
  <c r="C331" i="8"/>
  <c r="C332" i="8"/>
  <c r="C333" i="8"/>
  <c r="C334" i="8"/>
  <c r="C335" i="8"/>
  <c r="C336" i="8"/>
  <c r="C337" i="8"/>
  <c r="C338" i="8"/>
  <c r="C339" i="8"/>
  <c r="C340" i="8"/>
  <c r="C341" i="8"/>
  <c r="C342" i="8"/>
  <c r="C343" i="8"/>
  <c r="L91" i="5"/>
  <c r="L90" i="5"/>
  <c r="L89" i="5"/>
  <c r="L88" i="5"/>
  <c r="L87" i="5"/>
  <c r="L86" i="5"/>
  <c r="L85" i="5"/>
  <c r="L84" i="5"/>
  <c r="L83" i="5"/>
  <c r="L82" i="5"/>
  <c r="L81" i="5"/>
  <c r="L80" i="5"/>
  <c r="L79" i="5"/>
  <c r="L78" i="5"/>
  <c r="L77" i="5"/>
  <c r="L76" i="5"/>
  <c r="F322" i="8"/>
  <c r="F323" i="8"/>
  <c r="F324" i="8"/>
  <c r="F325" i="8"/>
  <c r="F326" i="8"/>
  <c r="F327" i="8"/>
  <c r="D323" i="8"/>
  <c r="D324" i="8"/>
  <c r="D325" i="8"/>
  <c r="D326" i="8"/>
  <c r="D327" i="8"/>
  <c r="C326" i="8"/>
  <c r="C327" i="8"/>
  <c r="L74" i="5"/>
  <c r="C325" i="8"/>
  <c r="C321" i="8"/>
  <c r="E328" i="8"/>
  <c r="Z76" i="5" s="1"/>
  <c r="AA76" i="5" s="1"/>
  <c r="AD70" i="5"/>
  <c r="L69" i="5"/>
  <c r="AC70" i="5"/>
  <c r="F311" i="8"/>
  <c r="F312" i="8"/>
  <c r="F313" i="8"/>
  <c r="F314" i="8"/>
  <c r="F315" i="8"/>
  <c r="F316" i="8"/>
  <c r="F317" i="8"/>
  <c r="F318" i="8"/>
  <c r="F319" i="8"/>
  <c r="F320" i="8"/>
  <c r="F321" i="8"/>
  <c r="D311" i="8"/>
  <c r="D312" i="8"/>
  <c r="D313" i="8"/>
  <c r="D314" i="8"/>
  <c r="D315" i="8"/>
  <c r="D316" i="8"/>
  <c r="D317" i="8"/>
  <c r="D318" i="8"/>
  <c r="D319" i="8"/>
  <c r="D320" i="8"/>
  <c r="D321" i="8"/>
  <c r="D322" i="8"/>
  <c r="C311" i="8"/>
  <c r="C312" i="8"/>
  <c r="C313" i="8"/>
  <c r="C314" i="8"/>
  <c r="C315" i="8"/>
  <c r="C316" i="8"/>
  <c r="C317" i="8"/>
  <c r="C318" i="8"/>
  <c r="C319" i="8"/>
  <c r="C320" i="8"/>
  <c r="C322" i="8"/>
  <c r="C323" i="8"/>
  <c r="C324" i="8"/>
  <c r="L75" i="5"/>
  <c r="L73" i="5"/>
  <c r="L72" i="5"/>
  <c r="L71" i="5"/>
  <c r="L70" i="5"/>
  <c r="L68" i="5"/>
  <c r="L67" i="5"/>
  <c r="L66" i="5"/>
  <c r="L65" i="5"/>
  <c r="L64" i="5"/>
  <c r="L63" i="5"/>
  <c r="L62" i="5"/>
  <c r="L61" i="5"/>
  <c r="L60" i="5"/>
  <c r="L59" i="5"/>
  <c r="AD52" i="5"/>
  <c r="AC52" i="5"/>
  <c r="F295" i="8"/>
  <c r="F296" i="8"/>
  <c r="F297" i="8"/>
  <c r="F298" i="8"/>
  <c r="F299" i="8"/>
  <c r="F300" i="8"/>
  <c r="F301" i="8"/>
  <c r="F302" i="8"/>
  <c r="F303" i="8"/>
  <c r="F304" i="8"/>
  <c r="F305" i="8"/>
  <c r="F306" i="8"/>
  <c r="F307" i="8"/>
  <c r="F308" i="8"/>
  <c r="F309" i="8"/>
  <c r="F310" i="8"/>
  <c r="D295" i="8"/>
  <c r="D296" i="8"/>
  <c r="D297" i="8"/>
  <c r="D298" i="8"/>
  <c r="D299" i="8"/>
  <c r="D300" i="8"/>
  <c r="D301" i="8"/>
  <c r="D302" i="8"/>
  <c r="D303" i="8"/>
  <c r="D304" i="8"/>
  <c r="D305" i="8"/>
  <c r="D306" i="8"/>
  <c r="D307" i="8"/>
  <c r="D308" i="8"/>
  <c r="D309" i="8"/>
  <c r="D310" i="8"/>
  <c r="C295" i="8"/>
  <c r="C296" i="8"/>
  <c r="C297" i="8"/>
  <c r="C298" i="8"/>
  <c r="C299" i="8"/>
  <c r="C300" i="8"/>
  <c r="C301" i="8"/>
  <c r="C302" i="8"/>
  <c r="C303" i="8"/>
  <c r="C304" i="8"/>
  <c r="C305" i="8"/>
  <c r="C306" i="8"/>
  <c r="C307" i="8"/>
  <c r="C308" i="8"/>
  <c r="C309" i="8"/>
  <c r="C310" i="8"/>
  <c r="L58" i="5"/>
  <c r="L57" i="5"/>
  <c r="L56" i="5"/>
  <c r="L55" i="5"/>
  <c r="L54" i="5"/>
  <c r="L53" i="5"/>
  <c r="L52" i="5"/>
  <c r="L51" i="5"/>
  <c r="L50" i="5"/>
  <c r="L49" i="5"/>
  <c r="L48" i="5"/>
  <c r="L47" i="5"/>
  <c r="L46" i="5"/>
  <c r="L45" i="5"/>
  <c r="L44" i="5"/>
  <c r="L43" i="5"/>
  <c r="AD35" i="5"/>
  <c r="AC35" i="5"/>
  <c r="F278" i="8"/>
  <c r="F279" i="8"/>
  <c r="F280" i="8"/>
  <c r="F281" i="8"/>
  <c r="F282" i="8"/>
  <c r="F283" i="8"/>
  <c r="F284" i="8"/>
  <c r="F285" i="8"/>
  <c r="F286" i="8"/>
  <c r="F287" i="8"/>
  <c r="F288" i="8"/>
  <c r="F289" i="8"/>
  <c r="F290" i="8"/>
  <c r="F291" i="8"/>
  <c r="F292" i="8"/>
  <c r="F293" i="8"/>
  <c r="F294" i="8"/>
  <c r="D278" i="8"/>
  <c r="D279" i="8"/>
  <c r="D280" i="8"/>
  <c r="D281" i="8"/>
  <c r="D282" i="8"/>
  <c r="D283" i="8"/>
  <c r="D284" i="8"/>
  <c r="D285" i="8"/>
  <c r="D286" i="8"/>
  <c r="D287" i="8"/>
  <c r="D288" i="8"/>
  <c r="D289" i="8"/>
  <c r="D290" i="8"/>
  <c r="D291" i="8"/>
  <c r="D292" i="8"/>
  <c r="D293" i="8"/>
  <c r="D294" i="8"/>
  <c r="C278" i="8"/>
  <c r="C279" i="8"/>
  <c r="C280" i="8"/>
  <c r="C281" i="8"/>
  <c r="C282" i="8"/>
  <c r="C283" i="8"/>
  <c r="C284" i="8"/>
  <c r="C285" i="8"/>
  <c r="C286" i="8"/>
  <c r="C287" i="8"/>
  <c r="C288" i="8"/>
  <c r="C289" i="8"/>
  <c r="C290" i="8"/>
  <c r="C291" i="8"/>
  <c r="C292" i="8"/>
  <c r="C293" i="8"/>
  <c r="C294" i="8"/>
  <c r="L42" i="5"/>
  <c r="L41" i="5"/>
  <c r="L40" i="5"/>
  <c r="L39" i="5"/>
  <c r="L38" i="5"/>
  <c r="L37" i="5"/>
  <c r="L36" i="5"/>
  <c r="L35" i="5"/>
  <c r="L34" i="5"/>
  <c r="L33" i="5"/>
  <c r="L32" i="5"/>
  <c r="L31" i="5"/>
  <c r="L30" i="5"/>
  <c r="L29" i="5"/>
  <c r="L28" i="5"/>
  <c r="L27" i="5"/>
  <c r="L26" i="5"/>
  <c r="AD19" i="5"/>
  <c r="AC19" i="5"/>
  <c r="F263" i="8"/>
  <c r="F264" i="8"/>
  <c r="F265" i="8"/>
  <c r="F266" i="8"/>
  <c r="F267" i="8"/>
  <c r="F268" i="8"/>
  <c r="F269" i="8"/>
  <c r="F270" i="8"/>
  <c r="F271" i="8"/>
  <c r="F272" i="8"/>
  <c r="F273" i="8"/>
  <c r="F274" i="8"/>
  <c r="F275" i="8"/>
  <c r="F276" i="8"/>
  <c r="F277" i="8"/>
  <c r="D263" i="8"/>
  <c r="D264" i="8"/>
  <c r="D265" i="8"/>
  <c r="D266" i="8"/>
  <c r="D267" i="8"/>
  <c r="D268" i="8"/>
  <c r="D269" i="8"/>
  <c r="D270" i="8"/>
  <c r="D271" i="8"/>
  <c r="D272" i="8"/>
  <c r="D273" i="8"/>
  <c r="D274" i="8"/>
  <c r="D275" i="8"/>
  <c r="D276" i="8"/>
  <c r="D277" i="8"/>
  <c r="C263" i="8"/>
  <c r="C264" i="8"/>
  <c r="C265" i="8"/>
  <c r="C266" i="8"/>
  <c r="C267" i="8"/>
  <c r="C268" i="8"/>
  <c r="C269" i="8"/>
  <c r="C270" i="8"/>
  <c r="C271" i="8"/>
  <c r="C272" i="8"/>
  <c r="C273" i="8"/>
  <c r="C274" i="8"/>
  <c r="C275" i="8"/>
  <c r="C276" i="8"/>
  <c r="C277" i="8"/>
  <c r="L25" i="5"/>
  <c r="L24" i="5"/>
  <c r="L23" i="5"/>
  <c r="L22" i="5"/>
  <c r="L21" i="5"/>
  <c r="L20" i="5"/>
  <c r="L19" i="5"/>
  <c r="L18" i="5"/>
  <c r="L17" i="5"/>
  <c r="L16" i="5"/>
  <c r="L15" i="5"/>
  <c r="L14" i="5"/>
  <c r="L13" i="5"/>
  <c r="L12" i="5"/>
  <c r="L11" i="5"/>
  <c r="F262" i="8"/>
  <c r="D262" i="8"/>
  <c r="C262" i="8"/>
  <c r="C261" i="8"/>
  <c r="L10" i="5"/>
  <c r="AD227" i="10"/>
  <c r="AC227" i="10"/>
  <c r="F244" i="8"/>
  <c r="F245" i="8"/>
  <c r="F246" i="8"/>
  <c r="F247" i="8"/>
  <c r="F248" i="8"/>
  <c r="F249" i="8"/>
  <c r="F250" i="8"/>
  <c r="F251" i="8"/>
  <c r="F252" i="8"/>
  <c r="F253" i="8"/>
  <c r="F254" i="8"/>
  <c r="F255" i="8"/>
  <c r="F256" i="8"/>
  <c r="F257" i="8"/>
  <c r="F258" i="8"/>
  <c r="F259" i="8"/>
  <c r="F260" i="8"/>
  <c r="F261" i="8"/>
  <c r="D244" i="8"/>
  <c r="D245" i="8"/>
  <c r="D246" i="8"/>
  <c r="D247" i="8"/>
  <c r="D248" i="8"/>
  <c r="D249" i="8"/>
  <c r="D250" i="8"/>
  <c r="D251" i="8"/>
  <c r="D252" i="8"/>
  <c r="D253" i="8"/>
  <c r="D254" i="8"/>
  <c r="D255" i="8"/>
  <c r="D256" i="8"/>
  <c r="D257" i="8"/>
  <c r="D258" i="8"/>
  <c r="D259" i="8"/>
  <c r="D260" i="8"/>
  <c r="D261" i="8"/>
  <c r="C244" i="8"/>
  <c r="C245" i="8"/>
  <c r="C246" i="8"/>
  <c r="C247" i="8"/>
  <c r="C248" i="8"/>
  <c r="C249" i="8"/>
  <c r="C250" i="8"/>
  <c r="C251" i="8"/>
  <c r="C252" i="8"/>
  <c r="C253" i="8"/>
  <c r="C254" i="8"/>
  <c r="C255" i="8"/>
  <c r="C256" i="8"/>
  <c r="C257" i="8"/>
  <c r="C258" i="8"/>
  <c r="C259" i="8"/>
  <c r="C260" i="8"/>
  <c r="L235" i="10"/>
  <c r="L234" i="10"/>
  <c r="AD209" i="10"/>
  <c r="AC209" i="10"/>
  <c r="F226" i="8"/>
  <c r="F227" i="8"/>
  <c r="F228" i="8"/>
  <c r="F229" i="8"/>
  <c r="F230" i="8"/>
  <c r="F231" i="8"/>
  <c r="F232" i="8"/>
  <c r="F233" i="8"/>
  <c r="F234" i="8"/>
  <c r="F235" i="8"/>
  <c r="F236" i="8"/>
  <c r="F237" i="8"/>
  <c r="F238" i="8"/>
  <c r="F239" i="8"/>
  <c r="F240" i="8"/>
  <c r="F241" i="8"/>
  <c r="F242" i="8"/>
  <c r="F243" i="8"/>
  <c r="D226" i="8"/>
  <c r="D227" i="8"/>
  <c r="D228" i="8"/>
  <c r="D229" i="8"/>
  <c r="D230" i="8"/>
  <c r="D231" i="8"/>
  <c r="D232" i="8"/>
  <c r="D233" i="8"/>
  <c r="D234" i="8"/>
  <c r="D235" i="8"/>
  <c r="D236" i="8"/>
  <c r="D237" i="8"/>
  <c r="D238" i="8"/>
  <c r="D239" i="8"/>
  <c r="D240" i="8"/>
  <c r="D241" i="8"/>
  <c r="D242" i="8"/>
  <c r="D243" i="8"/>
  <c r="C226" i="8"/>
  <c r="C227" i="8"/>
  <c r="C228" i="8"/>
  <c r="C229" i="8"/>
  <c r="C230" i="8"/>
  <c r="C231" i="8"/>
  <c r="C232" i="8"/>
  <c r="C233" i="8"/>
  <c r="C234" i="8"/>
  <c r="C235" i="8"/>
  <c r="C236" i="8"/>
  <c r="C237" i="8"/>
  <c r="C238" i="8"/>
  <c r="C239" i="8"/>
  <c r="C240" i="8"/>
  <c r="C241" i="8"/>
  <c r="C242" i="8"/>
  <c r="C243" i="8"/>
  <c r="L217" i="10"/>
  <c r="L216" i="10"/>
  <c r="AD191" i="10"/>
  <c r="AC191" i="10"/>
  <c r="F208" i="8"/>
  <c r="F209" i="8"/>
  <c r="F210" i="8"/>
  <c r="F211" i="8"/>
  <c r="F212" i="8"/>
  <c r="F213" i="8"/>
  <c r="F214" i="8"/>
  <c r="F215" i="8"/>
  <c r="F216" i="8"/>
  <c r="F217" i="8"/>
  <c r="F218" i="8"/>
  <c r="F219" i="8"/>
  <c r="F220" i="8"/>
  <c r="F221" i="8"/>
  <c r="F222" i="8"/>
  <c r="F223" i="8"/>
  <c r="F224" i="8"/>
  <c r="F225" i="8"/>
  <c r="D208" i="8"/>
  <c r="D209" i="8"/>
  <c r="D210" i="8"/>
  <c r="D211" i="8"/>
  <c r="D212" i="8"/>
  <c r="D213" i="8"/>
  <c r="D214" i="8"/>
  <c r="D215" i="8"/>
  <c r="D216" i="8"/>
  <c r="D217" i="8"/>
  <c r="D218" i="8"/>
  <c r="D219" i="8"/>
  <c r="D220" i="8"/>
  <c r="D221" i="8"/>
  <c r="D222" i="8"/>
  <c r="D223" i="8"/>
  <c r="D224" i="8"/>
  <c r="D225" i="8"/>
  <c r="C208" i="8"/>
  <c r="C209" i="8"/>
  <c r="C210" i="8"/>
  <c r="C211" i="8"/>
  <c r="C212" i="8"/>
  <c r="C213" i="8"/>
  <c r="C214" i="8"/>
  <c r="C215" i="8"/>
  <c r="C216" i="8"/>
  <c r="C217" i="8"/>
  <c r="C218" i="8"/>
  <c r="C219" i="8"/>
  <c r="C220" i="8"/>
  <c r="C221" i="8"/>
  <c r="C222" i="8"/>
  <c r="C223" i="8"/>
  <c r="C224" i="8"/>
  <c r="C225" i="8"/>
  <c r="L199" i="10"/>
  <c r="L198" i="10"/>
  <c r="AD173" i="10"/>
  <c r="AC173" i="10"/>
  <c r="F190" i="8"/>
  <c r="F191" i="8"/>
  <c r="F192" i="8"/>
  <c r="F193" i="8"/>
  <c r="F194" i="8"/>
  <c r="F195" i="8"/>
  <c r="F196" i="8"/>
  <c r="F197" i="8"/>
  <c r="F198" i="8"/>
  <c r="F199" i="8"/>
  <c r="F200" i="8"/>
  <c r="F201" i="8"/>
  <c r="F202" i="8"/>
  <c r="F203" i="8"/>
  <c r="F204" i="8"/>
  <c r="F205" i="8"/>
  <c r="F206" i="8"/>
  <c r="F207" i="8"/>
  <c r="D190" i="8"/>
  <c r="D191" i="8"/>
  <c r="D192" i="8"/>
  <c r="D193" i="8"/>
  <c r="D194" i="8"/>
  <c r="D195" i="8"/>
  <c r="D196" i="8"/>
  <c r="D197" i="8"/>
  <c r="D198" i="8"/>
  <c r="D199" i="8"/>
  <c r="D200" i="8"/>
  <c r="D201" i="8"/>
  <c r="D202" i="8"/>
  <c r="D203" i="8"/>
  <c r="D204" i="8"/>
  <c r="D205" i="8"/>
  <c r="D206" i="8"/>
  <c r="D207" i="8"/>
  <c r="C190" i="8"/>
  <c r="C191" i="8"/>
  <c r="C192" i="8"/>
  <c r="C193" i="8"/>
  <c r="C194" i="8"/>
  <c r="C195" i="8"/>
  <c r="C196" i="8"/>
  <c r="C197" i="8"/>
  <c r="C198" i="8"/>
  <c r="C199" i="8"/>
  <c r="C200" i="8"/>
  <c r="C201" i="8"/>
  <c r="C202" i="8"/>
  <c r="C203" i="8"/>
  <c r="C204" i="8"/>
  <c r="C205" i="8"/>
  <c r="C206" i="8"/>
  <c r="C207" i="8"/>
  <c r="L181" i="10"/>
  <c r="L180" i="10"/>
  <c r="AD155" i="10"/>
  <c r="AC155" i="10"/>
  <c r="F172" i="8"/>
  <c r="F173" i="8"/>
  <c r="F174" i="8"/>
  <c r="F175" i="8"/>
  <c r="F176" i="8"/>
  <c r="F177" i="8"/>
  <c r="F178" i="8"/>
  <c r="F179" i="8"/>
  <c r="F180" i="8"/>
  <c r="F181" i="8"/>
  <c r="F182" i="8"/>
  <c r="F183" i="8"/>
  <c r="F184" i="8"/>
  <c r="F185" i="8"/>
  <c r="F186" i="8"/>
  <c r="F187" i="8"/>
  <c r="F188" i="8"/>
  <c r="F189" i="8"/>
  <c r="D172" i="8"/>
  <c r="D173" i="8"/>
  <c r="D174" i="8"/>
  <c r="D175" i="8"/>
  <c r="D176" i="8"/>
  <c r="D177" i="8"/>
  <c r="D178" i="8"/>
  <c r="D179" i="8"/>
  <c r="D180" i="8"/>
  <c r="D181" i="8"/>
  <c r="D182" i="8"/>
  <c r="D183" i="8"/>
  <c r="D184" i="8"/>
  <c r="D185" i="8"/>
  <c r="D186" i="8"/>
  <c r="D187" i="8"/>
  <c r="D188" i="8"/>
  <c r="D189" i="8"/>
  <c r="C172" i="8"/>
  <c r="C173" i="8"/>
  <c r="C174" i="8"/>
  <c r="C175" i="8"/>
  <c r="C176" i="8"/>
  <c r="C177" i="8"/>
  <c r="C178" i="8"/>
  <c r="C179" i="8"/>
  <c r="C180" i="8"/>
  <c r="C181" i="8"/>
  <c r="C182" i="8"/>
  <c r="C183" i="8"/>
  <c r="C184" i="8"/>
  <c r="C185" i="8"/>
  <c r="C186" i="8"/>
  <c r="C187" i="8"/>
  <c r="C188" i="8"/>
  <c r="C189" i="8"/>
  <c r="L163" i="10"/>
  <c r="L162" i="10"/>
  <c r="AD137" i="10"/>
  <c r="AC137" i="10"/>
  <c r="F154" i="8"/>
  <c r="F155" i="8"/>
  <c r="F156" i="8"/>
  <c r="F157" i="8"/>
  <c r="F158" i="8"/>
  <c r="F159" i="8"/>
  <c r="F160" i="8"/>
  <c r="F161" i="8"/>
  <c r="F162" i="8"/>
  <c r="F163" i="8"/>
  <c r="F164" i="8"/>
  <c r="F165" i="8"/>
  <c r="F166" i="8"/>
  <c r="F167" i="8"/>
  <c r="F168" i="8"/>
  <c r="F169" i="8"/>
  <c r="F170" i="8"/>
  <c r="F171" i="8"/>
  <c r="D154" i="8"/>
  <c r="D155" i="8"/>
  <c r="D156" i="8"/>
  <c r="D157" i="8"/>
  <c r="D158" i="8"/>
  <c r="D159" i="8"/>
  <c r="D160" i="8"/>
  <c r="D161" i="8"/>
  <c r="D162" i="8"/>
  <c r="D163" i="8"/>
  <c r="D164" i="8"/>
  <c r="D165" i="8"/>
  <c r="D166" i="8"/>
  <c r="D167" i="8"/>
  <c r="D168" i="8"/>
  <c r="D169" i="8"/>
  <c r="D170" i="8"/>
  <c r="D171" i="8"/>
  <c r="C154" i="8"/>
  <c r="C155" i="8"/>
  <c r="C156" i="8"/>
  <c r="C157" i="8"/>
  <c r="C158" i="8"/>
  <c r="C159" i="8"/>
  <c r="C160" i="8"/>
  <c r="C161" i="8"/>
  <c r="C162" i="8"/>
  <c r="C163" i="8"/>
  <c r="C164" i="8"/>
  <c r="C165" i="8"/>
  <c r="C166" i="8"/>
  <c r="C167" i="8"/>
  <c r="C168" i="8"/>
  <c r="C169" i="8"/>
  <c r="C170" i="8"/>
  <c r="C171" i="8"/>
  <c r="L145" i="10"/>
  <c r="L144" i="10"/>
  <c r="AD119" i="10"/>
  <c r="AC119" i="10"/>
  <c r="F136" i="8"/>
  <c r="F137" i="8"/>
  <c r="F138" i="8"/>
  <c r="F139" i="8"/>
  <c r="F140" i="8"/>
  <c r="F141" i="8"/>
  <c r="F142" i="8"/>
  <c r="F143" i="8"/>
  <c r="F144" i="8"/>
  <c r="F145" i="8"/>
  <c r="F146" i="8"/>
  <c r="F147" i="8"/>
  <c r="F148" i="8"/>
  <c r="F149" i="8"/>
  <c r="F150" i="8"/>
  <c r="F151" i="8"/>
  <c r="F152" i="8"/>
  <c r="F153" i="8"/>
  <c r="D136" i="8"/>
  <c r="D137" i="8"/>
  <c r="D138" i="8"/>
  <c r="D139" i="8"/>
  <c r="D140" i="8"/>
  <c r="D141" i="8"/>
  <c r="D142" i="8"/>
  <c r="D143" i="8"/>
  <c r="D144" i="8"/>
  <c r="D145" i="8"/>
  <c r="D146" i="8"/>
  <c r="D147" i="8"/>
  <c r="D148" i="8"/>
  <c r="D149" i="8"/>
  <c r="D150" i="8"/>
  <c r="D151" i="8"/>
  <c r="D152" i="8"/>
  <c r="D153" i="8"/>
  <c r="C136" i="8"/>
  <c r="C137" i="8"/>
  <c r="C138" i="8"/>
  <c r="C139" i="8"/>
  <c r="C140" i="8"/>
  <c r="C141" i="8"/>
  <c r="C142" i="8"/>
  <c r="C143" i="8"/>
  <c r="C144" i="8"/>
  <c r="C145" i="8"/>
  <c r="C146" i="8"/>
  <c r="C147" i="8"/>
  <c r="C148" i="8"/>
  <c r="C149" i="8"/>
  <c r="C150" i="8"/>
  <c r="C151" i="8"/>
  <c r="C152" i="8"/>
  <c r="C153" i="8"/>
  <c r="L127" i="10"/>
  <c r="L126" i="10"/>
  <c r="AD101" i="10"/>
  <c r="AC101" i="10"/>
  <c r="F118" i="8"/>
  <c r="F119" i="8"/>
  <c r="F120" i="8"/>
  <c r="F121" i="8"/>
  <c r="F122" i="8"/>
  <c r="F123" i="8"/>
  <c r="F124" i="8"/>
  <c r="F125" i="8"/>
  <c r="F126" i="8"/>
  <c r="F127" i="8"/>
  <c r="F128" i="8"/>
  <c r="F129" i="8"/>
  <c r="F130" i="8"/>
  <c r="F131" i="8"/>
  <c r="F132" i="8"/>
  <c r="F133" i="8"/>
  <c r="F134" i="8"/>
  <c r="F135" i="8"/>
  <c r="D118" i="8"/>
  <c r="D119" i="8"/>
  <c r="D120" i="8"/>
  <c r="D121" i="8"/>
  <c r="D122" i="8"/>
  <c r="D123" i="8"/>
  <c r="D124" i="8"/>
  <c r="D125" i="8"/>
  <c r="D126" i="8"/>
  <c r="D127" i="8"/>
  <c r="D128" i="8"/>
  <c r="D129" i="8"/>
  <c r="D130" i="8"/>
  <c r="D131" i="8"/>
  <c r="D132" i="8"/>
  <c r="D133" i="8"/>
  <c r="D134" i="8"/>
  <c r="D135" i="8"/>
  <c r="C129" i="8"/>
  <c r="C130" i="8"/>
  <c r="C131" i="8"/>
  <c r="C132" i="8"/>
  <c r="C133" i="8"/>
  <c r="C134" i="8"/>
  <c r="C135" i="8"/>
  <c r="C118" i="8"/>
  <c r="C119" i="8"/>
  <c r="C120" i="8"/>
  <c r="C121" i="8"/>
  <c r="C122" i="8"/>
  <c r="C123" i="8"/>
  <c r="C124" i="8"/>
  <c r="C125" i="8"/>
  <c r="C126" i="8"/>
  <c r="C127" i="8"/>
  <c r="C128" i="8"/>
  <c r="L109" i="10"/>
  <c r="L108" i="10"/>
  <c r="AD83" i="10"/>
  <c r="AC83" i="10"/>
  <c r="F100" i="8"/>
  <c r="F101" i="8"/>
  <c r="F102" i="8"/>
  <c r="F103" i="8"/>
  <c r="F104" i="8"/>
  <c r="F105" i="8"/>
  <c r="F106" i="8"/>
  <c r="F107" i="8"/>
  <c r="F108" i="8"/>
  <c r="F109" i="8"/>
  <c r="F110" i="8"/>
  <c r="F111" i="8"/>
  <c r="F112" i="8"/>
  <c r="F113" i="8"/>
  <c r="F114" i="8"/>
  <c r="F115" i="8"/>
  <c r="F116" i="8"/>
  <c r="F117" i="8"/>
  <c r="D100" i="8"/>
  <c r="D101" i="8"/>
  <c r="D102" i="8"/>
  <c r="D103" i="8"/>
  <c r="D104" i="8"/>
  <c r="D105" i="8"/>
  <c r="D106" i="8"/>
  <c r="D107" i="8"/>
  <c r="D108" i="8"/>
  <c r="D109" i="8"/>
  <c r="D110" i="8"/>
  <c r="D111" i="8"/>
  <c r="D112" i="8"/>
  <c r="D113" i="8"/>
  <c r="D114" i="8"/>
  <c r="D115" i="8"/>
  <c r="D116" i="8"/>
  <c r="D117" i="8"/>
  <c r="C100" i="8"/>
  <c r="C101" i="8"/>
  <c r="C102" i="8"/>
  <c r="C103" i="8"/>
  <c r="C104" i="8"/>
  <c r="C105" i="8"/>
  <c r="C106" i="8"/>
  <c r="C107" i="8"/>
  <c r="C108" i="8"/>
  <c r="C109" i="8"/>
  <c r="C110" i="8"/>
  <c r="C111" i="8"/>
  <c r="C112" i="8"/>
  <c r="C113" i="8"/>
  <c r="C114" i="8"/>
  <c r="C115" i="8"/>
  <c r="C116" i="8"/>
  <c r="C117" i="8"/>
  <c r="L91" i="10"/>
  <c r="L90" i="10"/>
  <c r="AD67" i="10"/>
  <c r="AC67" i="10"/>
  <c r="F84" i="8"/>
  <c r="F85" i="8"/>
  <c r="F86" i="8"/>
  <c r="F87" i="8"/>
  <c r="F88" i="8"/>
  <c r="F89" i="8"/>
  <c r="F90" i="8"/>
  <c r="F91" i="8"/>
  <c r="F92" i="8"/>
  <c r="F93" i="8"/>
  <c r="F94" i="8"/>
  <c r="F95" i="8"/>
  <c r="F96" i="8"/>
  <c r="F97" i="8"/>
  <c r="F98" i="8"/>
  <c r="F99" i="8"/>
  <c r="D84" i="8"/>
  <c r="D85" i="8"/>
  <c r="D86" i="8"/>
  <c r="D87" i="8"/>
  <c r="D88" i="8"/>
  <c r="D89" i="8"/>
  <c r="D90" i="8"/>
  <c r="D91" i="8"/>
  <c r="D92" i="8"/>
  <c r="D93" i="8"/>
  <c r="D94" i="8"/>
  <c r="D95" i="8"/>
  <c r="D96" i="8"/>
  <c r="D97" i="8"/>
  <c r="D98" i="8"/>
  <c r="D99" i="8"/>
  <c r="C84" i="8"/>
  <c r="C85" i="8"/>
  <c r="C86" i="8"/>
  <c r="C87" i="8"/>
  <c r="C88" i="8"/>
  <c r="C89" i="8"/>
  <c r="C90" i="8"/>
  <c r="C91" i="8"/>
  <c r="C92" i="8"/>
  <c r="C93" i="8"/>
  <c r="C94" i="8"/>
  <c r="C95" i="8"/>
  <c r="C96" i="8"/>
  <c r="C97" i="8"/>
  <c r="C98" i="8"/>
  <c r="C99" i="8"/>
  <c r="AD51" i="10"/>
  <c r="AC51" i="10"/>
  <c r="AD35" i="10"/>
  <c r="AC35" i="10"/>
  <c r="F68" i="8"/>
  <c r="F69" i="8"/>
  <c r="F70" i="8"/>
  <c r="F71" i="8"/>
  <c r="F72" i="8"/>
  <c r="F73" i="8"/>
  <c r="F74" i="8"/>
  <c r="F75" i="8"/>
  <c r="F76" i="8"/>
  <c r="F77" i="8"/>
  <c r="F78" i="8"/>
  <c r="F79" i="8"/>
  <c r="F80" i="8"/>
  <c r="F81" i="8"/>
  <c r="F82" i="8"/>
  <c r="F83" i="8"/>
  <c r="D68" i="8"/>
  <c r="D69" i="8"/>
  <c r="D70" i="8"/>
  <c r="D71" i="8"/>
  <c r="D72" i="8"/>
  <c r="D73" i="8"/>
  <c r="D74" i="8"/>
  <c r="D75" i="8"/>
  <c r="D76" i="8"/>
  <c r="D77" i="8"/>
  <c r="D78" i="8"/>
  <c r="D79" i="8"/>
  <c r="D80" i="8"/>
  <c r="D81" i="8"/>
  <c r="D82" i="8"/>
  <c r="D83" i="8"/>
  <c r="C68" i="8"/>
  <c r="C69" i="8"/>
  <c r="C70" i="8"/>
  <c r="C71" i="8"/>
  <c r="C72" i="8"/>
  <c r="C73" i="8"/>
  <c r="C74" i="8"/>
  <c r="C75" i="8"/>
  <c r="C76" i="8"/>
  <c r="C77" i="8"/>
  <c r="C78" i="8"/>
  <c r="C79" i="8"/>
  <c r="C80" i="8"/>
  <c r="C81" i="8"/>
  <c r="C82" i="8"/>
  <c r="C83" i="8"/>
  <c r="E35" i="8" l="1"/>
  <c r="G35" i="8" s="1"/>
  <c r="AB44" i="9" s="1"/>
  <c r="G434" i="8"/>
  <c r="AB35" i="16" s="1"/>
  <c r="AD35" i="16" s="1"/>
  <c r="E432" i="8"/>
  <c r="G432" i="8" s="1"/>
  <c r="AB33" i="16" s="1"/>
  <c r="AD33" i="16" s="1"/>
  <c r="E439" i="8"/>
  <c r="Z40" i="16" s="1"/>
  <c r="AA40" i="16" s="1"/>
  <c r="E435" i="8"/>
  <c r="E429" i="8"/>
  <c r="E411" i="8"/>
  <c r="G411" i="8" s="1"/>
  <c r="AB12" i="16" s="1"/>
  <c r="E426" i="8"/>
  <c r="Z27" i="16" s="1"/>
  <c r="AA27" i="16" s="1"/>
  <c r="E422" i="8"/>
  <c r="E417" i="8"/>
  <c r="G416" i="8"/>
  <c r="AB17" i="16" s="1"/>
  <c r="AD17" i="16" s="1"/>
  <c r="E444" i="8"/>
  <c r="E428" i="8"/>
  <c r="G428" i="8" s="1"/>
  <c r="AB29" i="16" s="1"/>
  <c r="AD29" i="16" s="1"/>
  <c r="G447" i="8"/>
  <c r="E441" i="8"/>
  <c r="Z42" i="16" s="1"/>
  <c r="AA42" i="16" s="1"/>
  <c r="E440" i="8"/>
  <c r="Z41" i="16" s="1"/>
  <c r="AA41" i="16" s="1"/>
  <c r="E431" i="8"/>
  <c r="E425" i="8"/>
  <c r="G425" i="8" s="1"/>
  <c r="AB26" i="16" s="1"/>
  <c r="AD26" i="16" s="1"/>
  <c r="E443" i="8"/>
  <c r="Z44" i="16" s="1"/>
  <c r="AA44" i="16" s="1"/>
  <c r="E437" i="8"/>
  <c r="Z38" i="16" s="1"/>
  <c r="AA38" i="16" s="1"/>
  <c r="E427" i="8"/>
  <c r="G427" i="8" s="1"/>
  <c r="AB28" i="16" s="1"/>
  <c r="E421" i="8"/>
  <c r="G421" i="8" s="1"/>
  <c r="AB22" i="16" s="1"/>
  <c r="AD22" i="16" s="1"/>
  <c r="E420" i="8"/>
  <c r="G438" i="8"/>
  <c r="AB39" i="16" s="1"/>
  <c r="AD39" i="16" s="1"/>
  <c r="G422" i="8"/>
  <c r="AB23" i="16" s="1"/>
  <c r="AD23" i="16" s="1"/>
  <c r="G420" i="8"/>
  <c r="AB21" i="16" s="1"/>
  <c r="AD21" i="16" s="1"/>
  <c r="G448" i="8"/>
  <c r="G430" i="8"/>
  <c r="AB31" i="16" s="1"/>
  <c r="AD31" i="16" s="1"/>
  <c r="G424" i="8"/>
  <c r="AB25" i="16" s="1"/>
  <c r="AD25" i="16" s="1"/>
  <c r="G414" i="8"/>
  <c r="AB15" i="16" s="1"/>
  <c r="AD15" i="16" s="1"/>
  <c r="G442" i="8"/>
  <c r="AB43" i="16" s="1"/>
  <c r="AD43" i="16" s="1"/>
  <c r="G426" i="8"/>
  <c r="AB27" i="16" s="1"/>
  <c r="AD27" i="16" s="1"/>
  <c r="G410" i="8"/>
  <c r="AB11" i="16" s="1"/>
  <c r="AD11" i="16" s="1"/>
  <c r="E446" i="8"/>
  <c r="G446" i="8" s="1"/>
  <c r="AB47" i="16" s="1"/>
  <c r="AD47" i="16" s="1"/>
  <c r="Z45" i="16"/>
  <c r="AA45" i="16" s="1"/>
  <c r="G444" i="8"/>
  <c r="AB45" i="16" s="1"/>
  <c r="AD45" i="16" s="1"/>
  <c r="G431" i="8"/>
  <c r="AB32" i="16" s="1"/>
  <c r="AD32" i="16" s="1"/>
  <c r="G415" i="8"/>
  <c r="AB16" i="16" s="1"/>
  <c r="AD16" i="16" s="1"/>
  <c r="AC15" i="16"/>
  <c r="G440" i="8"/>
  <c r="AB41" i="16" s="1"/>
  <c r="AD41" i="16" s="1"/>
  <c r="Z37" i="16"/>
  <c r="AA37" i="16" s="1"/>
  <c r="G436" i="8"/>
  <c r="AB37" i="16" s="1"/>
  <c r="AD37" i="16" s="1"/>
  <c r="G433" i="8"/>
  <c r="AB34" i="16" s="1"/>
  <c r="AD34" i="16" s="1"/>
  <c r="G423" i="8"/>
  <c r="AB24" i="16" s="1"/>
  <c r="AD24" i="16" s="1"/>
  <c r="G417" i="8"/>
  <c r="AB18" i="16" s="1"/>
  <c r="AD18" i="16" s="1"/>
  <c r="AC43" i="16"/>
  <c r="G445" i="8"/>
  <c r="AB46" i="16" s="1"/>
  <c r="AD46" i="16" s="1"/>
  <c r="G435" i="8"/>
  <c r="AB36" i="16" s="1"/>
  <c r="AD36" i="16" s="1"/>
  <c r="AC35" i="16"/>
  <c r="G429" i="8"/>
  <c r="AB30" i="16" s="1"/>
  <c r="AD30" i="16" s="1"/>
  <c r="G419" i="8"/>
  <c r="AB20" i="16" s="1"/>
  <c r="AD20" i="16" s="1"/>
  <c r="G413" i="8"/>
  <c r="AB14" i="16" s="1"/>
  <c r="AD14" i="16" s="1"/>
  <c r="Z47" i="16"/>
  <c r="AA47" i="16" s="1"/>
  <c r="Z43" i="16"/>
  <c r="AA43" i="16" s="1"/>
  <c r="Z39" i="16"/>
  <c r="AA39" i="16" s="1"/>
  <c r="AC41" i="16"/>
  <c r="AC33" i="16"/>
  <c r="AC29" i="16"/>
  <c r="AC25" i="16"/>
  <c r="AC21" i="16"/>
  <c r="AC13" i="16"/>
  <c r="Z28" i="16"/>
  <c r="AA28" i="16" s="1"/>
  <c r="Z30" i="16"/>
  <c r="AA30" i="16" s="1"/>
  <c r="E322" i="8"/>
  <c r="G322" i="8" s="1"/>
  <c r="E327" i="8"/>
  <c r="Z75" i="5" s="1"/>
  <c r="AA75" i="5" s="1"/>
  <c r="E326" i="8"/>
  <c r="G326" i="8" s="1"/>
  <c r="E325" i="8"/>
  <c r="G325" i="8" s="1"/>
  <c r="E324" i="8"/>
  <c r="G324" i="8" s="1"/>
  <c r="E323" i="8"/>
  <c r="G323" i="8" s="1"/>
  <c r="E154" i="8"/>
  <c r="Z128" i="10" s="1"/>
  <c r="AA128" i="10" s="1"/>
  <c r="AD12" i="16" l="1"/>
  <c r="AC12" i="16"/>
  <c r="AC27" i="16"/>
  <c r="G439" i="8"/>
  <c r="G437" i="8"/>
  <c r="AB38" i="16" s="1"/>
  <c r="AD38" i="16" s="1"/>
  <c r="AC17" i="16"/>
  <c r="G441" i="8"/>
  <c r="AB42" i="16" s="1"/>
  <c r="AD42" i="16" s="1"/>
  <c r="AD28" i="16"/>
  <c r="AC28" i="16"/>
  <c r="AC23" i="16"/>
  <c r="AC39" i="16"/>
  <c r="AC31" i="16"/>
  <c r="AC37" i="16"/>
  <c r="AC22" i="16"/>
  <c r="AC11" i="16"/>
  <c r="G443" i="8"/>
  <c r="AB44" i="16" s="1"/>
  <c r="AC47" i="16"/>
  <c r="AC46" i="16"/>
  <c r="AC45" i="16"/>
  <c r="AC14" i="16"/>
  <c r="AC16" i="16"/>
  <c r="AC32" i="16"/>
  <c r="AC30" i="16"/>
  <c r="AC24" i="16"/>
  <c r="AC18" i="16"/>
  <c r="AC34" i="16"/>
  <c r="AC20" i="16"/>
  <c r="AC36" i="16"/>
  <c r="AC26" i="16"/>
  <c r="AC42" i="16"/>
  <c r="Z31" i="16"/>
  <c r="AA31" i="16" s="1"/>
  <c r="Z29" i="16"/>
  <c r="AA29" i="16" s="1"/>
  <c r="Z26" i="16"/>
  <c r="AA26" i="16" s="1"/>
  <c r="G327" i="8"/>
  <c r="L233" i="10"/>
  <c r="L232" i="10"/>
  <c r="L231" i="10"/>
  <c r="L230" i="10"/>
  <c r="L229" i="10"/>
  <c r="L228" i="10"/>
  <c r="L227" i="10"/>
  <c r="L226" i="10"/>
  <c r="L225" i="10"/>
  <c r="L224" i="10"/>
  <c r="L223" i="10"/>
  <c r="L222" i="10"/>
  <c r="L221" i="10"/>
  <c r="L220" i="10"/>
  <c r="L219" i="10"/>
  <c r="L218" i="10"/>
  <c r="L215" i="10"/>
  <c r="L214" i="10"/>
  <c r="L213" i="10"/>
  <c r="L212" i="10"/>
  <c r="L211" i="10"/>
  <c r="L210" i="10"/>
  <c r="L209" i="10"/>
  <c r="L208" i="10"/>
  <c r="L207" i="10"/>
  <c r="L206" i="10"/>
  <c r="L205" i="10"/>
  <c r="L204" i="10"/>
  <c r="L203" i="10"/>
  <c r="L202" i="10"/>
  <c r="L201" i="10"/>
  <c r="L200" i="10"/>
  <c r="L197" i="10"/>
  <c r="L196" i="10"/>
  <c r="L195" i="10"/>
  <c r="L194" i="10"/>
  <c r="L193" i="10"/>
  <c r="L192" i="10"/>
  <c r="L191" i="10"/>
  <c r="L190" i="10"/>
  <c r="L189" i="10"/>
  <c r="L188" i="10"/>
  <c r="L187" i="10"/>
  <c r="L186" i="10"/>
  <c r="L185" i="10"/>
  <c r="L184" i="10"/>
  <c r="L183" i="10"/>
  <c r="L182" i="10"/>
  <c r="L179" i="10"/>
  <c r="L178" i="10"/>
  <c r="L177" i="10"/>
  <c r="L176" i="10"/>
  <c r="L175" i="10"/>
  <c r="L174" i="10"/>
  <c r="L173" i="10"/>
  <c r="L172" i="10"/>
  <c r="L171" i="10"/>
  <c r="L170" i="10"/>
  <c r="L169" i="10"/>
  <c r="L168" i="10"/>
  <c r="L167" i="10"/>
  <c r="L166" i="10"/>
  <c r="L165" i="10"/>
  <c r="L164" i="10"/>
  <c r="L161" i="10"/>
  <c r="L160" i="10"/>
  <c r="L159" i="10"/>
  <c r="L158" i="10"/>
  <c r="L157" i="10"/>
  <c r="L156" i="10"/>
  <c r="L155" i="10"/>
  <c r="L154" i="10"/>
  <c r="L153" i="10"/>
  <c r="L152" i="10"/>
  <c r="L151" i="10"/>
  <c r="L150" i="10"/>
  <c r="L149" i="10"/>
  <c r="L148" i="10"/>
  <c r="L147" i="10"/>
  <c r="L146" i="10"/>
  <c r="L143" i="10"/>
  <c r="L142" i="10"/>
  <c r="L141" i="10"/>
  <c r="L140" i="10"/>
  <c r="L139" i="10"/>
  <c r="L138" i="10"/>
  <c r="L137" i="10"/>
  <c r="L136" i="10"/>
  <c r="L135" i="10"/>
  <c r="L134" i="10"/>
  <c r="L133" i="10"/>
  <c r="L132" i="10"/>
  <c r="L131" i="10"/>
  <c r="L130" i="10"/>
  <c r="L129" i="10"/>
  <c r="L128" i="10"/>
  <c r="L125" i="10"/>
  <c r="L124" i="10"/>
  <c r="L123" i="10"/>
  <c r="L122" i="10"/>
  <c r="L121" i="10"/>
  <c r="L120" i="10"/>
  <c r="L119" i="10"/>
  <c r="L118" i="10"/>
  <c r="L117" i="10"/>
  <c r="L116" i="10"/>
  <c r="L115" i="10"/>
  <c r="L114" i="10"/>
  <c r="L113" i="10"/>
  <c r="L112" i="10"/>
  <c r="L111" i="10"/>
  <c r="L110" i="10"/>
  <c r="L107" i="10"/>
  <c r="L106" i="10"/>
  <c r="L105" i="10"/>
  <c r="L104" i="10"/>
  <c r="L103" i="10"/>
  <c r="L102" i="10"/>
  <c r="L101" i="10"/>
  <c r="L100" i="10"/>
  <c r="L99" i="10"/>
  <c r="L98" i="10"/>
  <c r="L97" i="10"/>
  <c r="L96" i="10"/>
  <c r="L95" i="10"/>
  <c r="L94" i="10"/>
  <c r="L93" i="10"/>
  <c r="L92" i="10"/>
  <c r="L89" i="10"/>
  <c r="L88" i="10"/>
  <c r="L87" i="10"/>
  <c r="L86" i="10"/>
  <c r="L85" i="10"/>
  <c r="L84" i="10"/>
  <c r="L83" i="10"/>
  <c r="L82" i="10"/>
  <c r="L81" i="10"/>
  <c r="L80" i="10"/>
  <c r="L79" i="10"/>
  <c r="L78" i="10"/>
  <c r="L77" i="10"/>
  <c r="L76" i="10"/>
  <c r="L75" i="10"/>
  <c r="L74" i="10"/>
  <c r="L72" i="10"/>
  <c r="L56" i="10"/>
  <c r="L73" i="10"/>
  <c r="L71" i="10"/>
  <c r="L70" i="10"/>
  <c r="L69" i="10"/>
  <c r="L68" i="10"/>
  <c r="L67" i="10"/>
  <c r="L66" i="10"/>
  <c r="L65" i="10"/>
  <c r="L64" i="10"/>
  <c r="L63" i="10"/>
  <c r="L62" i="10"/>
  <c r="L61" i="10"/>
  <c r="L60" i="10"/>
  <c r="L59" i="10"/>
  <c r="L58" i="10"/>
  <c r="L57" i="10"/>
  <c r="L55" i="10"/>
  <c r="L54" i="10"/>
  <c r="L53" i="10"/>
  <c r="L52" i="10"/>
  <c r="L51" i="10"/>
  <c r="L50" i="10"/>
  <c r="L49" i="10"/>
  <c r="L48" i="10"/>
  <c r="L47" i="10"/>
  <c r="L46" i="10"/>
  <c r="L45" i="10"/>
  <c r="L44" i="10"/>
  <c r="L43" i="10"/>
  <c r="L42" i="10"/>
  <c r="AB40" i="16" l="1"/>
  <c r="AC38" i="16"/>
  <c r="AD44" i="16"/>
  <c r="AC44" i="16"/>
  <c r="F56" i="8"/>
  <c r="F57" i="8"/>
  <c r="F58" i="8"/>
  <c r="F59" i="8"/>
  <c r="F60" i="8"/>
  <c r="F61" i="8"/>
  <c r="F62" i="8"/>
  <c r="F63" i="8"/>
  <c r="F64" i="8"/>
  <c r="F65" i="8"/>
  <c r="F66" i="8"/>
  <c r="F67" i="8"/>
  <c r="D56" i="8"/>
  <c r="D57" i="8"/>
  <c r="D58" i="8"/>
  <c r="D59" i="8"/>
  <c r="D60" i="8"/>
  <c r="D61" i="8"/>
  <c r="D62" i="8"/>
  <c r="D63" i="8"/>
  <c r="D64" i="8"/>
  <c r="D65" i="8"/>
  <c r="D66" i="8"/>
  <c r="D67" i="8"/>
  <c r="C56" i="8"/>
  <c r="C57" i="8"/>
  <c r="C58" i="8"/>
  <c r="C59" i="8"/>
  <c r="C60" i="8"/>
  <c r="C61" i="8"/>
  <c r="C62" i="8"/>
  <c r="C63" i="8"/>
  <c r="C64" i="8"/>
  <c r="C65" i="8"/>
  <c r="C66" i="8"/>
  <c r="C67" i="8"/>
  <c r="L41" i="10"/>
  <c r="L40" i="10"/>
  <c r="L39" i="10"/>
  <c r="L38" i="10"/>
  <c r="L37" i="10"/>
  <c r="L36" i="10"/>
  <c r="L35" i="10"/>
  <c r="L34" i="10"/>
  <c r="L33" i="10"/>
  <c r="L32" i="10"/>
  <c r="L31" i="10"/>
  <c r="L30" i="10"/>
  <c r="F52" i="8"/>
  <c r="F53" i="8"/>
  <c r="F54" i="8"/>
  <c r="F55" i="8"/>
  <c r="D52" i="8"/>
  <c r="D53" i="8"/>
  <c r="D54" i="8"/>
  <c r="D55" i="8"/>
  <c r="C55" i="8"/>
  <c r="C52" i="8"/>
  <c r="C53" i="8"/>
  <c r="C54" i="8"/>
  <c r="L29" i="10"/>
  <c r="L28" i="10"/>
  <c r="L27" i="10"/>
  <c r="L26" i="10"/>
  <c r="F51" i="8"/>
  <c r="D51" i="8"/>
  <c r="C51" i="8"/>
  <c r="F50" i="8"/>
  <c r="D50" i="8"/>
  <c r="C50" i="8"/>
  <c r="F49" i="8" l="1"/>
  <c r="D49" i="8"/>
  <c r="C49" i="8"/>
  <c r="F48" i="8"/>
  <c r="D48" i="8"/>
  <c r="C48" i="8"/>
  <c r="F47" i="8"/>
  <c r="D47" i="8"/>
  <c r="C47" i="8"/>
  <c r="F46" i="8"/>
  <c r="D46" i="8"/>
  <c r="C46" i="8"/>
  <c r="F45" i="8"/>
  <c r="D45" i="8"/>
  <c r="C45" i="8"/>
  <c r="F44" i="8"/>
  <c r="D44" i="8"/>
  <c r="C44" i="8"/>
  <c r="F43" i="8"/>
  <c r="D43" i="8"/>
  <c r="C43" i="8"/>
  <c r="F42" i="8"/>
  <c r="D42" i="8"/>
  <c r="C42"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F41" i="8"/>
  <c r="D41" i="8"/>
  <c r="C41" i="8"/>
  <c r="F40" i="8"/>
  <c r="D40" i="8"/>
  <c r="C40" i="8"/>
  <c r="F39" i="8"/>
  <c r="D39" i="8"/>
  <c r="C39" i="8"/>
  <c r="F38" i="8"/>
  <c r="D38" i="8"/>
  <c r="C38" i="8"/>
  <c r="F37" i="8"/>
  <c r="D37" i="8"/>
  <c r="C37" i="8"/>
  <c r="AD22" i="9"/>
  <c r="AD39" i="9"/>
  <c r="AC22" i="9"/>
  <c r="AC39" i="9"/>
  <c r="F36" i="8"/>
  <c r="D36" i="8"/>
  <c r="C36" i="8"/>
  <c r="L24" i="10"/>
  <c r="L11" i="10"/>
  <c r="L12" i="10"/>
  <c r="L13" i="10"/>
  <c r="L14" i="10"/>
  <c r="L15" i="10"/>
  <c r="L16" i="10"/>
  <c r="L17" i="10"/>
  <c r="L18" i="10"/>
  <c r="L19" i="10"/>
  <c r="L20" i="10"/>
  <c r="L21" i="10"/>
  <c r="L22" i="10"/>
  <c r="L23" i="10"/>
  <c r="L25" i="10"/>
  <c r="L10" i="10"/>
  <c r="L44" i="9"/>
  <c r="L45" i="9"/>
  <c r="L46" i="9"/>
  <c r="F31" i="8"/>
  <c r="F32" i="8"/>
  <c r="F33" i="8"/>
  <c r="D31" i="8"/>
  <c r="E31" i="8" s="1"/>
  <c r="Z40" i="9" s="1"/>
  <c r="AA40" i="9" s="1"/>
  <c r="D32" i="8"/>
  <c r="D33" i="8"/>
  <c r="L39" i="9"/>
  <c r="L40" i="9"/>
  <c r="L41" i="9"/>
  <c r="L42" i="9"/>
  <c r="D30" i="8"/>
  <c r="F30" i="8"/>
  <c r="F29" i="8"/>
  <c r="D29" i="8"/>
  <c r="D28" i="8"/>
  <c r="F28" i="8"/>
  <c r="F27" i="8"/>
  <c r="D27" i="8"/>
  <c r="F26" i="8"/>
  <c r="F25" i="8"/>
  <c r="F24" i="8"/>
  <c r="F23" i="8"/>
  <c r="F22" i="8"/>
  <c r="F21" i="8"/>
  <c r="D26" i="8"/>
  <c r="D25" i="8"/>
  <c r="D24" i="8"/>
  <c r="L33" i="9"/>
  <c r="D23" i="8"/>
  <c r="D22" i="8"/>
  <c r="L31" i="9"/>
  <c r="L32" i="9"/>
  <c r="L34" i="9"/>
  <c r="L35" i="9"/>
  <c r="L36" i="9"/>
  <c r="L37" i="9"/>
  <c r="L38" i="9"/>
  <c r="L47" i="9"/>
  <c r="L30" i="9"/>
  <c r="L29" i="9"/>
  <c r="D13" i="8"/>
  <c r="D14" i="8"/>
  <c r="D15" i="8"/>
  <c r="D16" i="8"/>
  <c r="D17" i="8"/>
  <c r="D18" i="8"/>
  <c r="D19" i="8"/>
  <c r="D20" i="8"/>
  <c r="D21" i="8"/>
  <c r="D12" i="8"/>
  <c r="D11" i="8"/>
  <c r="L28" i="9"/>
  <c r="F18" i="8"/>
  <c r="F19" i="8"/>
  <c r="F20" i="8"/>
  <c r="F17" i="8"/>
  <c r="F16" i="8"/>
  <c r="L26" i="9"/>
  <c r="L25" i="9"/>
  <c r="F14" i="8"/>
  <c r="F15" i="8"/>
  <c r="L23" i="9"/>
  <c r="L24" i="9"/>
  <c r="L27" i="9"/>
  <c r="F13" i="8"/>
  <c r="L22" i="9"/>
  <c r="L21" i="9"/>
  <c r="E33" i="8" l="1"/>
  <c r="Z42" i="9" s="1"/>
  <c r="AA42" i="9" s="1"/>
  <c r="E32" i="8"/>
  <c r="Z41" i="9" s="1"/>
  <c r="AA41" i="9" s="1"/>
  <c r="E45" i="8"/>
  <c r="Z19" i="10" s="1"/>
  <c r="AA19" i="10" s="1"/>
  <c r="E42" i="8"/>
  <c r="Z16" i="10" s="1"/>
  <c r="AA16" i="10" s="1"/>
  <c r="E38" i="8"/>
  <c r="Z12" i="10" s="1"/>
  <c r="AA12" i="10" s="1"/>
  <c r="E36" i="8"/>
  <c r="E39" i="8"/>
  <c r="Z13" i="10" s="1"/>
  <c r="AA13" i="10" s="1"/>
  <c r="E34" i="8"/>
  <c r="Z43" i="9" s="1"/>
  <c r="AA43" i="9" s="1"/>
  <c r="G31" i="8"/>
  <c r="AB40" i="9" s="1"/>
  <c r="E13" i="8"/>
  <c r="G13" i="8" s="1"/>
  <c r="E44" i="8"/>
  <c r="E41" i="8"/>
  <c r="E40" i="8"/>
  <c r="E14" i="8"/>
  <c r="G14" i="8" s="1"/>
  <c r="E43" i="8"/>
  <c r="E37" i="8"/>
  <c r="G32" i="8"/>
  <c r="AB41" i="9" s="1"/>
  <c r="E20" i="8"/>
  <c r="Z29" i="9" s="1"/>
  <c r="E12" i="8"/>
  <c r="E29" i="8"/>
  <c r="Z38" i="9" s="1"/>
  <c r="AA38" i="9" s="1"/>
  <c r="E18" i="8"/>
  <c r="G20" i="8"/>
  <c r="AB29" i="9" s="1"/>
  <c r="E19" i="8"/>
  <c r="Z28" i="9" s="1"/>
  <c r="E25" i="8"/>
  <c r="Z34" i="9" s="1"/>
  <c r="AA34" i="9" s="1"/>
  <c r="E21" i="8"/>
  <c r="Z30" i="9" s="1"/>
  <c r="E27" i="8"/>
  <c r="Z36" i="9" s="1"/>
  <c r="AA36" i="9" s="1"/>
  <c r="E23" i="8"/>
  <c r="E30" i="8"/>
  <c r="Z39" i="9" s="1"/>
  <c r="AA39" i="9" s="1"/>
  <c r="E26" i="8"/>
  <c r="E22" i="8"/>
  <c r="Z31" i="9" s="1"/>
  <c r="AA31" i="9" s="1"/>
  <c r="E28" i="8"/>
  <c r="Z37" i="9" s="1"/>
  <c r="E24" i="8"/>
  <c r="Z33" i="9" s="1"/>
  <c r="AA33" i="9" s="1"/>
  <c r="E17" i="8"/>
  <c r="E16" i="8"/>
  <c r="E15" i="8"/>
  <c r="G33" i="8" l="1"/>
  <c r="AB42" i="9" s="1"/>
  <c r="AD42" i="9" s="1"/>
  <c r="AD41" i="9"/>
  <c r="AC41" i="9"/>
  <c r="AD29" i="9"/>
  <c r="AC29" i="9"/>
  <c r="AD40" i="9"/>
  <c r="AC40" i="9"/>
  <c r="AB23" i="9"/>
  <c r="G45" i="8"/>
  <c r="AB19" i="10" s="1"/>
  <c r="G42" i="8"/>
  <c r="AB16" i="10" s="1"/>
  <c r="AD16" i="10" s="1"/>
  <c r="G38" i="8"/>
  <c r="AB12" i="10" s="1"/>
  <c r="AC12" i="10" s="1"/>
  <c r="G37" i="8"/>
  <c r="AB11" i="10" s="1"/>
  <c r="Z11" i="10"/>
  <c r="AA11" i="10" s="1"/>
  <c r="G41" i="8"/>
  <c r="AB15" i="10" s="1"/>
  <c r="Z15" i="10"/>
  <c r="AA15" i="10" s="1"/>
  <c r="G36" i="8"/>
  <c r="AB10" i="10" s="1"/>
  <c r="Z10" i="10"/>
  <c r="AA10" i="10" s="1"/>
  <c r="G43" i="8"/>
  <c r="AB17" i="10" s="1"/>
  <c r="Z17" i="10"/>
  <c r="AA17" i="10" s="1"/>
  <c r="G44" i="8"/>
  <c r="AB18" i="10" s="1"/>
  <c r="Z18" i="10"/>
  <c r="AA18" i="10" s="1"/>
  <c r="AD19" i="10"/>
  <c r="AC19" i="10"/>
  <c r="G40" i="8"/>
  <c r="AB14" i="10" s="1"/>
  <c r="Z14" i="10"/>
  <c r="AA14" i="10" s="1"/>
  <c r="G39" i="8"/>
  <c r="AB13" i="10" s="1"/>
  <c r="AC13" i="10" s="1"/>
  <c r="G34" i="8"/>
  <c r="AB43" i="9" s="1"/>
  <c r="Z44" i="9"/>
  <c r="AA44" i="9" s="1"/>
  <c r="AA29" i="9"/>
  <c r="G29" i="8"/>
  <c r="AB38" i="9" s="1"/>
  <c r="G18" i="8"/>
  <c r="AB27" i="9" s="1"/>
  <c r="Z27" i="9"/>
  <c r="G28" i="8"/>
  <c r="AB37" i="9" s="1"/>
  <c r="AA37" i="9"/>
  <c r="G30" i="8"/>
  <c r="AB39" i="9" s="1"/>
  <c r="G27" i="8"/>
  <c r="G26" i="8"/>
  <c r="Z35" i="9"/>
  <c r="AA35" i="9" s="1"/>
  <c r="G25" i="8"/>
  <c r="G24" i="8"/>
  <c r="G23" i="8"/>
  <c r="Z32" i="9"/>
  <c r="AA32" i="9" s="1"/>
  <c r="G22" i="8"/>
  <c r="G21" i="8"/>
  <c r="G15" i="8"/>
  <c r="AA28" i="9"/>
  <c r="Z26" i="9"/>
  <c r="AA26" i="9" s="1"/>
  <c r="AA30" i="9"/>
  <c r="G19" i="8"/>
  <c r="AB28" i="9" s="1"/>
  <c r="G17" i="8"/>
  <c r="G16" i="8"/>
  <c r="Z25" i="9"/>
  <c r="AA25" i="9" s="1"/>
  <c r="AC42" i="9" l="1"/>
  <c r="AD43" i="9"/>
  <c r="AC43" i="9"/>
  <c r="AC16" i="10"/>
  <c r="AB34" i="9"/>
  <c r="AD23" i="9"/>
  <c r="AC23" i="9"/>
  <c r="AD28" i="9"/>
  <c r="AC28" i="9"/>
  <c r="AB32" i="9"/>
  <c r="AB35" i="9"/>
  <c r="AD37" i="9"/>
  <c r="AC37" i="9"/>
  <c r="AB31" i="9"/>
  <c r="AC27" i="9"/>
  <c r="AD27" i="9"/>
  <c r="AC38" i="9"/>
  <c r="AD38" i="9"/>
  <c r="AB30" i="9"/>
  <c r="AB33" i="9"/>
  <c r="AB36" i="9"/>
  <c r="AD12" i="10"/>
  <c r="AC44" i="9"/>
  <c r="AD44" i="9"/>
  <c r="AD15" i="10"/>
  <c r="AC15" i="10"/>
  <c r="AD10" i="10"/>
  <c r="AC10" i="10"/>
  <c r="AD11" i="10"/>
  <c r="AC11" i="10"/>
  <c r="AC17" i="10"/>
  <c r="AD17" i="10"/>
  <c r="AD18" i="10"/>
  <c r="AC18" i="10"/>
  <c r="AC14" i="10"/>
  <c r="AD14" i="10"/>
  <c r="AD13" i="10"/>
  <c r="AB25" i="9"/>
  <c r="AB24" i="9"/>
  <c r="AB26" i="9"/>
  <c r="AC25" i="9" l="1"/>
  <c r="AD25" i="9"/>
  <c r="AC33" i="9"/>
  <c r="AD33" i="9"/>
  <c r="AD35" i="9"/>
  <c r="AC35" i="9"/>
  <c r="AC26" i="9"/>
  <c r="AD26" i="9"/>
  <c r="AD36" i="9"/>
  <c r="AC36" i="9"/>
  <c r="AC30" i="9"/>
  <c r="AD30" i="9"/>
  <c r="AD32" i="9"/>
  <c r="AC32" i="9"/>
  <c r="AD24" i="9"/>
  <c r="AC24" i="9"/>
  <c r="AC31" i="9"/>
  <c r="AD31" i="9"/>
  <c r="AC34" i="9"/>
  <c r="AD34" i="9"/>
  <c r="F5" i="8" l="1"/>
  <c r="F6" i="8"/>
  <c r="F7" i="8"/>
  <c r="F8" i="8"/>
  <c r="F9" i="8"/>
  <c r="E10" i="8"/>
  <c r="F10" i="8"/>
  <c r="E11" i="8"/>
  <c r="F11" i="8"/>
  <c r="L14" i="9"/>
  <c r="D449" i="8"/>
  <c r="F449" i="8"/>
  <c r="D450" i="8"/>
  <c r="F450" i="8"/>
  <c r="D451" i="8"/>
  <c r="F451" i="8"/>
  <c r="D452" i="8"/>
  <c r="F452" i="8"/>
  <c r="D453" i="8"/>
  <c r="F453" i="8"/>
  <c r="D454" i="8"/>
  <c r="F454" i="8"/>
  <c r="D455" i="8"/>
  <c r="F455" i="8"/>
  <c r="D456" i="8"/>
  <c r="F456" i="8"/>
  <c r="D457" i="8"/>
  <c r="F457" i="8"/>
  <c r="D458" i="8"/>
  <c r="F458" i="8"/>
  <c r="D459" i="8"/>
  <c r="F459" i="8"/>
  <c r="D460" i="8"/>
  <c r="F460" i="8"/>
  <c r="D461" i="8"/>
  <c r="F461" i="8"/>
  <c r="D462" i="8"/>
  <c r="F462" i="8"/>
  <c r="D463" i="8"/>
  <c r="F463" i="8"/>
  <c r="D464" i="8"/>
  <c r="F464" i="8"/>
  <c r="D465" i="8"/>
  <c r="F465" i="8"/>
  <c r="D466" i="8"/>
  <c r="F466" i="8"/>
  <c r="D467" i="8"/>
  <c r="F467" i="8"/>
  <c r="D468" i="8"/>
  <c r="F468" i="8"/>
  <c r="D469" i="8"/>
  <c r="F469" i="8"/>
  <c r="D470" i="8"/>
  <c r="F470" i="8"/>
  <c r="D471" i="8"/>
  <c r="F471" i="8"/>
  <c r="D472" i="8"/>
  <c r="F472" i="8"/>
  <c r="D473" i="8"/>
  <c r="F473" i="8"/>
  <c r="D474" i="8"/>
  <c r="F474" i="8"/>
  <c r="D475" i="8"/>
  <c r="F475" i="8"/>
  <c r="D476" i="8"/>
  <c r="F476" i="8"/>
  <c r="D477" i="8"/>
  <c r="F477" i="8"/>
  <c r="D478" i="8"/>
  <c r="F478" i="8"/>
  <c r="D479" i="8"/>
  <c r="F479" i="8"/>
  <c r="D480" i="8"/>
  <c r="F480" i="8"/>
  <c r="D481" i="8"/>
  <c r="F481" i="8"/>
  <c r="D482" i="8"/>
  <c r="F482" i="8"/>
  <c r="D483" i="8"/>
  <c r="F483" i="8"/>
  <c r="D484" i="8"/>
  <c r="F484" i="8"/>
  <c r="D485" i="8"/>
  <c r="F485" i="8"/>
  <c r="D486" i="8"/>
  <c r="F486" i="8"/>
  <c r="D487" i="8"/>
  <c r="F487" i="8"/>
  <c r="D488" i="8"/>
  <c r="F488" i="8"/>
  <c r="D489" i="8"/>
  <c r="F489" i="8"/>
  <c r="D490" i="8"/>
  <c r="F490" i="8"/>
  <c r="D491" i="8"/>
  <c r="F491" i="8"/>
  <c r="D492" i="8"/>
  <c r="F492" i="8"/>
  <c r="D493" i="8"/>
  <c r="F493" i="8"/>
  <c r="D494" i="8"/>
  <c r="F494" i="8"/>
  <c r="D495" i="8"/>
  <c r="F495" i="8"/>
  <c r="D496" i="8"/>
  <c r="F496" i="8"/>
  <c r="D497" i="8"/>
  <c r="F497" i="8"/>
  <c r="D498" i="8"/>
  <c r="F498" i="8"/>
  <c r="D499" i="8"/>
  <c r="F499" i="8"/>
  <c r="D500" i="8"/>
  <c r="F500" i="8"/>
  <c r="D501" i="8"/>
  <c r="F501" i="8"/>
  <c r="D502" i="8"/>
  <c r="F502" i="8"/>
  <c r="D503" i="8"/>
  <c r="F503" i="8"/>
  <c r="D504" i="8"/>
  <c r="F504" i="8"/>
  <c r="D505" i="8"/>
  <c r="F505" i="8"/>
  <c r="D506" i="8"/>
  <c r="F506" i="8"/>
  <c r="D507" i="8"/>
  <c r="F507" i="8"/>
  <c r="D508" i="8"/>
  <c r="F508" i="8"/>
  <c r="D509" i="8"/>
  <c r="F509" i="8"/>
  <c r="D510" i="8"/>
  <c r="F510" i="8"/>
  <c r="D511" i="8"/>
  <c r="F511" i="8"/>
  <c r="D512" i="8"/>
  <c r="F512" i="8"/>
  <c r="D513" i="8"/>
  <c r="F513" i="8"/>
  <c r="D514" i="8"/>
  <c r="F514" i="8"/>
  <c r="D515" i="8"/>
  <c r="F515" i="8"/>
  <c r="D516" i="8"/>
  <c r="F516" i="8"/>
  <c r="D517" i="8"/>
  <c r="F517" i="8"/>
  <c r="D518" i="8"/>
  <c r="F518" i="8"/>
  <c r="D519" i="8"/>
  <c r="F519" i="8"/>
  <c r="D520" i="8"/>
  <c r="F520" i="8"/>
  <c r="D521" i="8"/>
  <c r="F521" i="8"/>
  <c r="D522" i="8"/>
  <c r="F522" i="8"/>
  <c r="D523" i="8"/>
  <c r="F523" i="8"/>
  <c r="D524" i="8"/>
  <c r="F524" i="8"/>
  <c r="D525" i="8"/>
  <c r="F525" i="8"/>
  <c r="D526" i="8"/>
  <c r="F526" i="8"/>
  <c r="D527" i="8"/>
  <c r="F527" i="8"/>
  <c r="D528" i="8"/>
  <c r="F528" i="8"/>
  <c r="D529" i="8"/>
  <c r="F529" i="8"/>
  <c r="D530" i="8"/>
  <c r="F530" i="8"/>
  <c r="D531" i="8"/>
  <c r="F531" i="8"/>
  <c r="D532" i="8"/>
  <c r="F532" i="8"/>
  <c r="D533" i="8"/>
  <c r="F533" i="8"/>
  <c r="D534" i="8"/>
  <c r="F534" i="8"/>
  <c r="D535" i="8"/>
  <c r="F535" i="8"/>
  <c r="D536" i="8"/>
  <c r="F536" i="8"/>
  <c r="D537" i="8"/>
  <c r="F537" i="8"/>
  <c r="D538" i="8"/>
  <c r="F538" i="8"/>
  <c r="D539" i="8"/>
  <c r="F539" i="8"/>
  <c r="D540" i="8"/>
  <c r="F540" i="8"/>
  <c r="D541" i="8"/>
  <c r="F541" i="8"/>
  <c r="D542" i="8"/>
  <c r="F542" i="8"/>
  <c r="D543" i="8"/>
  <c r="F543" i="8"/>
  <c r="D544" i="8"/>
  <c r="F544" i="8"/>
  <c r="D545" i="8"/>
  <c r="F545" i="8"/>
  <c r="D546" i="8"/>
  <c r="F546" i="8"/>
  <c r="D547" i="8"/>
  <c r="F547" i="8"/>
  <c r="D548" i="8"/>
  <c r="F548" i="8"/>
  <c r="D549" i="8"/>
  <c r="F549" i="8"/>
  <c r="D550" i="8"/>
  <c r="F550" i="8"/>
  <c r="D551" i="8"/>
  <c r="F551" i="8"/>
  <c r="D552" i="8"/>
  <c r="F552" i="8"/>
  <c r="D553" i="8"/>
  <c r="F553" i="8"/>
  <c r="D554" i="8"/>
  <c r="F554" i="8"/>
  <c r="D555" i="8"/>
  <c r="F555" i="8"/>
  <c r="D556" i="8"/>
  <c r="F556" i="8"/>
  <c r="D557" i="8"/>
  <c r="F557" i="8"/>
  <c r="D558" i="8"/>
  <c r="F558" i="8"/>
  <c r="D559" i="8"/>
  <c r="F559" i="8"/>
  <c r="D560" i="8"/>
  <c r="F560" i="8"/>
  <c r="D561" i="8"/>
  <c r="F561" i="8"/>
  <c r="D562" i="8"/>
  <c r="F562" i="8"/>
  <c r="D563" i="8"/>
  <c r="F563" i="8"/>
  <c r="D564" i="8"/>
  <c r="F564" i="8"/>
  <c r="D565" i="8"/>
  <c r="F565" i="8"/>
  <c r="D566" i="8"/>
  <c r="F566" i="8"/>
  <c r="D567" i="8"/>
  <c r="F567" i="8"/>
  <c r="D568" i="8"/>
  <c r="F568" i="8"/>
  <c r="D569" i="8"/>
  <c r="F569" i="8"/>
  <c r="D570" i="8"/>
  <c r="F570" i="8"/>
  <c r="D571" i="8"/>
  <c r="F571" i="8"/>
  <c r="D572" i="8"/>
  <c r="F572" i="8"/>
  <c r="D573" i="8"/>
  <c r="F573" i="8"/>
  <c r="D574" i="8"/>
  <c r="F574" i="8"/>
  <c r="D575" i="8"/>
  <c r="F575" i="8"/>
  <c r="D576" i="8"/>
  <c r="F576" i="8"/>
  <c r="D577" i="8"/>
  <c r="F577" i="8"/>
  <c r="D578" i="8"/>
  <c r="F578" i="8"/>
  <c r="D579" i="8"/>
  <c r="F579" i="8"/>
  <c r="D580" i="8"/>
  <c r="F580" i="8"/>
  <c r="D581" i="8"/>
  <c r="F581" i="8"/>
  <c r="D582" i="8"/>
  <c r="F582" i="8"/>
  <c r="D583" i="8"/>
  <c r="F583" i="8"/>
  <c r="D584" i="8"/>
  <c r="F584" i="8"/>
  <c r="D585" i="8"/>
  <c r="F585" i="8"/>
  <c r="D586" i="8"/>
  <c r="F586" i="8"/>
  <c r="D587" i="8"/>
  <c r="F587" i="8"/>
  <c r="D588" i="8"/>
  <c r="F588" i="8"/>
  <c r="D589" i="8"/>
  <c r="F589" i="8"/>
  <c r="D590" i="8"/>
  <c r="F590" i="8"/>
  <c r="D591" i="8"/>
  <c r="F591" i="8"/>
  <c r="D592" i="8"/>
  <c r="F592" i="8"/>
  <c r="D593" i="8"/>
  <c r="F593" i="8"/>
  <c r="D594" i="8"/>
  <c r="F594" i="8"/>
  <c r="D595" i="8"/>
  <c r="F595" i="8"/>
  <c r="D596" i="8"/>
  <c r="F596" i="8"/>
  <c r="D597" i="8"/>
  <c r="F597" i="8"/>
  <c r="D598" i="8"/>
  <c r="F598" i="8"/>
  <c r="D599" i="8"/>
  <c r="F599" i="8"/>
  <c r="D600" i="8"/>
  <c r="F600" i="8"/>
  <c r="D601" i="8"/>
  <c r="F601" i="8"/>
  <c r="D602" i="8"/>
  <c r="F602" i="8"/>
  <c r="D603" i="8"/>
  <c r="F603" i="8"/>
  <c r="D604" i="8"/>
  <c r="F604" i="8"/>
  <c r="D605" i="8"/>
  <c r="F605" i="8"/>
  <c r="D606" i="8"/>
  <c r="F606" i="8"/>
  <c r="D607" i="8"/>
  <c r="F607" i="8"/>
  <c r="D608" i="8"/>
  <c r="F608" i="8"/>
  <c r="D609" i="8"/>
  <c r="F609" i="8"/>
  <c r="D610" i="8"/>
  <c r="F610" i="8"/>
  <c r="D611" i="8"/>
  <c r="F611" i="8"/>
  <c r="D612" i="8"/>
  <c r="F612" i="8"/>
  <c r="D613" i="8"/>
  <c r="F613" i="8"/>
  <c r="D614" i="8"/>
  <c r="F614" i="8"/>
  <c r="D615" i="8"/>
  <c r="F615" i="8"/>
  <c r="D616" i="8"/>
  <c r="F616" i="8"/>
  <c r="D617" i="8"/>
  <c r="F617" i="8"/>
  <c r="D618" i="8"/>
  <c r="F618" i="8"/>
  <c r="D619" i="8"/>
  <c r="F619" i="8"/>
  <c r="D620" i="8"/>
  <c r="F620" i="8"/>
  <c r="D621" i="8"/>
  <c r="F621" i="8"/>
  <c r="D622" i="8"/>
  <c r="F622" i="8"/>
  <c r="D623" i="8"/>
  <c r="F623" i="8"/>
  <c r="D624" i="8"/>
  <c r="F624" i="8"/>
  <c r="D625" i="8"/>
  <c r="F625" i="8"/>
  <c r="D626" i="8"/>
  <c r="F626" i="8"/>
  <c r="D627" i="8"/>
  <c r="F627" i="8"/>
  <c r="D628" i="8"/>
  <c r="F628" i="8"/>
  <c r="D629" i="8"/>
  <c r="F629" i="8"/>
  <c r="D630" i="8"/>
  <c r="F630" i="8"/>
  <c r="D631" i="8"/>
  <c r="F631" i="8"/>
  <c r="D632" i="8"/>
  <c r="F632" i="8"/>
  <c r="D633" i="8"/>
  <c r="F633" i="8"/>
  <c r="D634" i="8"/>
  <c r="F634" i="8"/>
  <c r="D635" i="8"/>
  <c r="F635" i="8"/>
  <c r="D636" i="8"/>
  <c r="F636" i="8"/>
  <c r="D637" i="8"/>
  <c r="F637" i="8"/>
  <c r="D638" i="8"/>
  <c r="F638" i="8"/>
  <c r="D639" i="8"/>
  <c r="F639" i="8"/>
  <c r="D640" i="8"/>
  <c r="F640" i="8"/>
  <c r="D641" i="8"/>
  <c r="F641" i="8"/>
  <c r="D642" i="8"/>
  <c r="F642" i="8"/>
  <c r="D643" i="8"/>
  <c r="F643" i="8"/>
  <c r="D644" i="8"/>
  <c r="F644" i="8"/>
  <c r="D645" i="8"/>
  <c r="F645" i="8"/>
  <c r="D646" i="8"/>
  <c r="F646" i="8"/>
  <c r="D647" i="8"/>
  <c r="F647" i="8"/>
  <c r="D648" i="8"/>
  <c r="F648" i="8"/>
  <c r="D649" i="8"/>
  <c r="F649" i="8"/>
  <c r="D650" i="8"/>
  <c r="F650" i="8"/>
  <c r="D651" i="8"/>
  <c r="F651" i="8"/>
  <c r="D652" i="8"/>
  <c r="F652" i="8"/>
  <c r="D653" i="8"/>
  <c r="F653" i="8"/>
  <c r="D654" i="8"/>
  <c r="F654" i="8"/>
  <c r="D655" i="8"/>
  <c r="F655" i="8"/>
  <c r="D656" i="8"/>
  <c r="F656" i="8"/>
  <c r="D657" i="8"/>
  <c r="F657" i="8"/>
  <c r="D658" i="8"/>
  <c r="F658" i="8"/>
  <c r="D659" i="8"/>
  <c r="F659" i="8"/>
  <c r="D660" i="8"/>
  <c r="F660" i="8"/>
  <c r="D661" i="8"/>
  <c r="F661" i="8"/>
  <c r="D662" i="8"/>
  <c r="F662" i="8"/>
  <c r="D663" i="8"/>
  <c r="F663" i="8"/>
  <c r="D664" i="8"/>
  <c r="F664" i="8"/>
  <c r="D665" i="8"/>
  <c r="F665" i="8"/>
  <c r="D666" i="8"/>
  <c r="F666" i="8"/>
  <c r="D667" i="8"/>
  <c r="F667" i="8"/>
  <c r="D668" i="8"/>
  <c r="F668" i="8"/>
  <c r="D669" i="8"/>
  <c r="F669" i="8"/>
  <c r="D670" i="8"/>
  <c r="F670" i="8"/>
  <c r="D671" i="8"/>
  <c r="F671" i="8"/>
  <c r="D672" i="8"/>
  <c r="F672" i="8"/>
  <c r="D673" i="8"/>
  <c r="F673" i="8"/>
  <c r="D674" i="8"/>
  <c r="F674" i="8"/>
  <c r="D675" i="8"/>
  <c r="F675" i="8"/>
  <c r="D676" i="8"/>
  <c r="F676" i="8"/>
  <c r="D677" i="8"/>
  <c r="F677" i="8"/>
  <c r="D678" i="8"/>
  <c r="F678" i="8"/>
  <c r="F12" i="8"/>
  <c r="G12" i="8" s="1"/>
  <c r="F4" i="8"/>
  <c r="L13" i="9"/>
  <c r="G10" i="8" l="1"/>
  <c r="E483" i="8"/>
  <c r="G11" i="8"/>
  <c r="E604" i="8"/>
  <c r="G604" i="8" s="1"/>
  <c r="E600" i="8"/>
  <c r="G600" i="8" s="1"/>
  <c r="E596" i="8"/>
  <c r="G596" i="8" s="1"/>
  <c r="E592" i="8"/>
  <c r="G592" i="8" s="1"/>
  <c r="E572" i="8"/>
  <c r="G572" i="8" s="1"/>
  <c r="E568" i="8"/>
  <c r="G568" i="8" s="1"/>
  <c r="E564" i="8"/>
  <c r="G564" i="8" s="1"/>
  <c r="E560" i="8"/>
  <c r="E540" i="8"/>
  <c r="G540" i="8" s="1"/>
  <c r="E536" i="8"/>
  <c r="G536" i="8" s="1"/>
  <c r="E532" i="8"/>
  <c r="G532" i="8" s="1"/>
  <c r="E528" i="8"/>
  <c r="E508" i="8"/>
  <c r="G508" i="8" s="1"/>
  <c r="E504" i="8"/>
  <c r="G504" i="8" s="1"/>
  <c r="E479" i="8"/>
  <c r="G479" i="8" s="1"/>
  <c r="E315" i="8"/>
  <c r="E307" i="8"/>
  <c r="E299" i="8"/>
  <c r="E267" i="8"/>
  <c r="E216" i="8"/>
  <c r="E212" i="8"/>
  <c r="E116" i="8"/>
  <c r="Z90" i="10" s="1"/>
  <c r="AA90" i="10" s="1"/>
  <c r="E91" i="8"/>
  <c r="Z65" i="10" s="1"/>
  <c r="AA65" i="10" s="1"/>
  <c r="E83" i="8"/>
  <c r="Z57" i="10" s="1"/>
  <c r="AA57" i="10" s="1"/>
  <c r="E67" i="8"/>
  <c r="E59" i="8"/>
  <c r="Z33" i="10" s="1"/>
  <c r="AA33" i="10" s="1"/>
  <c r="E84" i="8"/>
  <c r="Z58" i="10" s="1"/>
  <c r="AA58" i="10" s="1"/>
  <c r="E673" i="8"/>
  <c r="G673" i="8" s="1"/>
  <c r="E665" i="8"/>
  <c r="G665" i="8" s="1"/>
  <c r="E657" i="8"/>
  <c r="E649" i="8"/>
  <c r="G649" i="8" s="1"/>
  <c r="E641" i="8"/>
  <c r="G641" i="8" s="1"/>
  <c r="E633" i="8"/>
  <c r="G633" i="8" s="1"/>
  <c r="E605" i="8"/>
  <c r="G605" i="8" s="1"/>
  <c r="E601" i="8"/>
  <c r="G601" i="8" s="1"/>
  <c r="E597" i="8"/>
  <c r="G597" i="8" s="1"/>
  <c r="E593" i="8"/>
  <c r="G593" i="8" s="1"/>
  <c r="E573" i="8"/>
  <c r="G573" i="8" s="1"/>
  <c r="E569" i="8"/>
  <c r="G569" i="8" s="1"/>
  <c r="E565" i="8"/>
  <c r="G565" i="8" s="1"/>
  <c r="E561" i="8"/>
  <c r="G561" i="8" s="1"/>
  <c r="E541" i="8"/>
  <c r="G541" i="8" s="1"/>
  <c r="E537" i="8"/>
  <c r="G537" i="8" s="1"/>
  <c r="E533" i="8"/>
  <c r="G533" i="8" s="1"/>
  <c r="E529" i="8"/>
  <c r="G529" i="8" s="1"/>
  <c r="E509" i="8"/>
  <c r="G509" i="8" s="1"/>
  <c r="E505" i="8"/>
  <c r="G505" i="8" s="1"/>
  <c r="E501" i="8"/>
  <c r="G501" i="8" s="1"/>
  <c r="E497" i="8"/>
  <c r="G497" i="8" s="1"/>
  <c r="E482" i="8"/>
  <c r="G482" i="8" s="1"/>
  <c r="E474" i="8"/>
  <c r="G474" i="8" s="1"/>
  <c r="E470" i="8"/>
  <c r="G470" i="8" s="1"/>
  <c r="E458" i="8"/>
  <c r="G458" i="8" s="1"/>
  <c r="E454" i="8"/>
  <c r="G454" i="8" s="1"/>
  <c r="E374" i="8"/>
  <c r="E221" i="8"/>
  <c r="E671" i="8"/>
  <c r="G671" i="8" s="1"/>
  <c r="E663" i="8"/>
  <c r="G663" i="8" s="1"/>
  <c r="E655" i="8"/>
  <c r="G655" i="8" s="1"/>
  <c r="E647" i="8"/>
  <c r="G647" i="8" s="1"/>
  <c r="E639" i="8"/>
  <c r="G639" i="8" s="1"/>
  <c r="E631" i="8"/>
  <c r="G631" i="8" s="1"/>
  <c r="E623" i="8"/>
  <c r="G623" i="8" s="1"/>
  <c r="E615" i="8"/>
  <c r="G615" i="8" s="1"/>
  <c r="E607" i="8"/>
  <c r="G607" i="8" s="1"/>
  <c r="E579" i="8"/>
  <c r="G579" i="8" s="1"/>
  <c r="E547" i="8"/>
  <c r="G547" i="8" s="1"/>
  <c r="E511" i="8"/>
  <c r="G511" i="8" s="1"/>
  <c r="E491" i="8"/>
  <c r="G491" i="8" s="1"/>
  <c r="E469" i="8"/>
  <c r="E465" i="8"/>
  <c r="G465" i="8" s="1"/>
  <c r="E453" i="8"/>
  <c r="G453" i="8" s="1"/>
  <c r="E449" i="8"/>
  <c r="G449" i="8" s="1"/>
  <c r="Z18" i="16"/>
  <c r="AA18" i="16" s="1"/>
  <c r="E409" i="8"/>
  <c r="E405" i="8"/>
  <c r="G405" i="8" s="1"/>
  <c r="E397" i="8"/>
  <c r="G397" i="8" s="1"/>
  <c r="E393" i="8"/>
  <c r="G393" i="8" s="1"/>
  <c r="E389" i="8"/>
  <c r="E385" i="8"/>
  <c r="E381" i="8"/>
  <c r="E373" i="8"/>
  <c r="E357" i="8"/>
  <c r="E341" i="8"/>
  <c r="E329" i="8"/>
  <c r="Z77" i="5" s="1"/>
  <c r="AA77" i="5" s="1"/>
  <c r="Z73" i="5"/>
  <c r="AA73" i="5" s="1"/>
  <c r="E321" i="8"/>
  <c r="E301" i="8"/>
  <c r="E297" i="8"/>
  <c r="E273" i="8"/>
  <c r="E269" i="8"/>
  <c r="E265" i="8"/>
  <c r="E261" i="8"/>
  <c r="E257" i="8"/>
  <c r="E253" i="8"/>
  <c r="E241" i="8"/>
  <c r="E237" i="8"/>
  <c r="E233" i="8"/>
  <c r="E229" i="8"/>
  <c r="E225" i="8"/>
  <c r="E220" i="8"/>
  <c r="E180" i="8"/>
  <c r="E124" i="8"/>
  <c r="Z98" i="10" s="1"/>
  <c r="AA98" i="10" s="1"/>
  <c r="E215" i="8"/>
  <c r="E207" i="8"/>
  <c r="E199" i="8"/>
  <c r="E195" i="8"/>
  <c r="E194" i="8"/>
  <c r="E191" i="8"/>
  <c r="Z165" i="10" s="1"/>
  <c r="AA165" i="10" s="1"/>
  <c r="E190" i="8"/>
  <c r="G154" i="8"/>
  <c r="AB128" i="10" s="1"/>
  <c r="E150" i="8"/>
  <c r="E147" i="8"/>
  <c r="E139" i="8"/>
  <c r="Z113" i="10" s="1"/>
  <c r="AA113" i="10" s="1"/>
  <c r="E135" i="8"/>
  <c r="Z109" i="10" s="1"/>
  <c r="AA109" i="10" s="1"/>
  <c r="E131" i="8"/>
  <c r="Z105" i="10" s="1"/>
  <c r="AA105" i="10" s="1"/>
  <c r="E130" i="8"/>
  <c r="Z104" i="10" s="1"/>
  <c r="AA104" i="10" s="1"/>
  <c r="E127" i="8"/>
  <c r="Z101" i="10" s="1"/>
  <c r="AA101" i="10" s="1"/>
  <c r="E115" i="8"/>
  <c r="Z89" i="10" s="1"/>
  <c r="AA89" i="10" s="1"/>
  <c r="E60" i="8"/>
  <c r="Z34" i="10" s="1"/>
  <c r="AA34" i="10" s="1"/>
  <c r="E51" i="8"/>
  <c r="Z25" i="10" s="1"/>
  <c r="AA25" i="10" s="1"/>
  <c r="E364" i="8"/>
  <c r="E356" i="8"/>
  <c r="E348" i="8"/>
  <c r="E340" i="8"/>
  <c r="E332" i="8"/>
  <c r="E316" i="8"/>
  <c r="E312" i="8"/>
  <c r="Z60" i="5" s="1"/>
  <c r="AA60" i="5" s="1"/>
  <c r="E292" i="8"/>
  <c r="E52" i="8"/>
  <c r="Z26" i="10" s="1"/>
  <c r="AA26" i="10" s="1"/>
  <c r="E500" i="8"/>
  <c r="G500" i="8" s="1"/>
  <c r="E496" i="8"/>
  <c r="G496" i="8" s="1"/>
  <c r="E406" i="8"/>
  <c r="G406" i="8" s="1"/>
  <c r="E398" i="8"/>
  <c r="G398" i="8" s="1"/>
  <c r="E390" i="8"/>
  <c r="E238" i="8"/>
  <c r="E230" i="8"/>
  <c r="E222" i="8"/>
  <c r="E619" i="8"/>
  <c r="G619" i="8" s="1"/>
  <c r="E611" i="8"/>
  <c r="G611" i="8" s="1"/>
  <c r="E575" i="8"/>
  <c r="G575" i="8" s="1"/>
  <c r="G560" i="8"/>
  <c r="E551" i="8"/>
  <c r="G551" i="8" s="1"/>
  <c r="E543" i="8"/>
  <c r="G543" i="8" s="1"/>
  <c r="G528" i="8"/>
  <c r="E523" i="8"/>
  <c r="G523" i="8" s="1"/>
  <c r="E515" i="8"/>
  <c r="G515" i="8" s="1"/>
  <c r="E583" i="8"/>
  <c r="G583" i="8" s="1"/>
  <c r="E678" i="8"/>
  <c r="G678" i="8" s="1"/>
  <c r="E674" i="8"/>
  <c r="G674" i="8" s="1"/>
  <c r="E670" i="8"/>
  <c r="G670" i="8" s="1"/>
  <c r="E666" i="8"/>
  <c r="G666" i="8" s="1"/>
  <c r="E662" i="8"/>
  <c r="G662" i="8" s="1"/>
  <c r="E658" i="8"/>
  <c r="G658" i="8" s="1"/>
  <c r="G657" i="8"/>
  <c r="E654" i="8"/>
  <c r="G654" i="8" s="1"/>
  <c r="E650" i="8"/>
  <c r="G650" i="8" s="1"/>
  <c r="E646" i="8"/>
  <c r="G646" i="8" s="1"/>
  <c r="E642" i="8"/>
  <c r="G642" i="8" s="1"/>
  <c r="E638" i="8"/>
  <c r="G638" i="8" s="1"/>
  <c r="E634" i="8"/>
  <c r="G634" i="8" s="1"/>
  <c r="E630" i="8"/>
  <c r="G630" i="8" s="1"/>
  <c r="E626" i="8"/>
  <c r="G626" i="8" s="1"/>
  <c r="E622" i="8"/>
  <c r="G622" i="8" s="1"/>
  <c r="E614" i="8"/>
  <c r="G614" i="8" s="1"/>
  <c r="E606" i="8"/>
  <c r="G606" i="8" s="1"/>
  <c r="E602" i="8"/>
  <c r="G602" i="8" s="1"/>
  <c r="E598" i="8"/>
  <c r="G598" i="8" s="1"/>
  <c r="E594" i="8"/>
  <c r="G594" i="8" s="1"/>
  <c r="E590" i="8"/>
  <c r="G590" i="8" s="1"/>
  <c r="E586" i="8"/>
  <c r="G586" i="8" s="1"/>
  <c r="E578" i="8"/>
  <c r="G578" i="8" s="1"/>
  <c r="E570" i="8"/>
  <c r="G570" i="8" s="1"/>
  <c r="E566" i="8"/>
  <c r="G566" i="8" s="1"/>
  <c r="E562" i="8"/>
  <c r="G562" i="8" s="1"/>
  <c r="E558" i="8"/>
  <c r="G558" i="8" s="1"/>
  <c r="E554" i="8"/>
  <c r="G554" i="8" s="1"/>
  <c r="E546" i="8"/>
  <c r="G546" i="8" s="1"/>
  <c r="E538" i="8"/>
  <c r="G538" i="8" s="1"/>
  <c r="E534" i="8"/>
  <c r="G534" i="8" s="1"/>
  <c r="E530" i="8"/>
  <c r="G530" i="8" s="1"/>
  <c r="E526" i="8"/>
  <c r="G526" i="8" s="1"/>
  <c r="E518" i="8"/>
  <c r="G518" i="8" s="1"/>
  <c r="E510" i="8"/>
  <c r="G510" i="8" s="1"/>
  <c r="E506" i="8"/>
  <c r="G506" i="8" s="1"/>
  <c r="E502" i="8"/>
  <c r="G502" i="8" s="1"/>
  <c r="E498" i="8"/>
  <c r="G498" i="8" s="1"/>
  <c r="E494" i="8"/>
  <c r="G494" i="8" s="1"/>
  <c r="E490" i="8"/>
  <c r="G490" i="8" s="1"/>
  <c r="E476" i="8"/>
  <c r="G476" i="8" s="1"/>
  <c r="E472" i="8"/>
  <c r="G472" i="8" s="1"/>
  <c r="E464" i="8"/>
  <c r="G464" i="8" s="1"/>
  <c r="E388" i="8"/>
  <c r="E380" i="8"/>
  <c r="E372" i="8"/>
  <c r="E359" i="8"/>
  <c r="E351" i="8"/>
  <c r="E287" i="8"/>
  <c r="E271" i="8"/>
  <c r="E255" i="8"/>
  <c r="E247" i="8"/>
  <c r="E239" i="8"/>
  <c r="E217" i="8"/>
  <c r="E213" i="8"/>
  <c r="E209" i="8"/>
  <c r="E205" i="8"/>
  <c r="E201" i="8"/>
  <c r="E197" i="8"/>
  <c r="E173" i="8"/>
  <c r="E149" i="8"/>
  <c r="E141" i="8"/>
  <c r="Z115" i="10" s="1"/>
  <c r="AA115" i="10" s="1"/>
  <c r="E117" i="8"/>
  <c r="Z91" i="10" s="1"/>
  <c r="AA91" i="10" s="1"/>
  <c r="E107" i="8"/>
  <c r="Z81" i="10" s="1"/>
  <c r="AA81" i="10" s="1"/>
  <c r="E103" i="8"/>
  <c r="Z77" i="10" s="1"/>
  <c r="AA77" i="10" s="1"/>
  <c r="E99" i="8"/>
  <c r="Z73" i="10" s="1"/>
  <c r="AA73" i="10" s="1"/>
  <c r="E95" i="8"/>
  <c r="Z69" i="10" s="1"/>
  <c r="AA69" i="10" s="1"/>
  <c r="E276" i="8"/>
  <c r="E260" i="8"/>
  <c r="E252" i="8"/>
  <c r="E244" i="8"/>
  <c r="E108" i="8"/>
  <c r="Z82" i="10" s="1"/>
  <c r="AA82" i="10" s="1"/>
  <c r="E100" i="8"/>
  <c r="Z74" i="10" s="1"/>
  <c r="AA74" i="10" s="1"/>
  <c r="E92" i="8"/>
  <c r="Z66" i="10" s="1"/>
  <c r="AA66" i="10" s="1"/>
  <c r="E342" i="8"/>
  <c r="E338" i="8"/>
  <c r="E334" i="8"/>
  <c r="Z74" i="5"/>
  <c r="AA74" i="5" s="1"/>
  <c r="E208" i="8"/>
  <c r="E204" i="8"/>
  <c r="E200" i="8"/>
  <c r="E196" i="8"/>
  <c r="E188" i="8"/>
  <c r="E179" i="8"/>
  <c r="E172" i="8"/>
  <c r="E164" i="8"/>
  <c r="E155" i="8"/>
  <c r="E148" i="8"/>
  <c r="E76" i="8"/>
  <c r="Z50" i="10" s="1"/>
  <c r="AA50" i="10" s="1"/>
  <c r="E667" i="8"/>
  <c r="G667" i="8" s="1"/>
  <c r="E651" i="8"/>
  <c r="G651" i="8" s="1"/>
  <c r="E635" i="8"/>
  <c r="G635" i="8" s="1"/>
  <c r="E618" i="8"/>
  <c r="G618" i="8" s="1"/>
  <c r="E587" i="8"/>
  <c r="G587" i="8" s="1"/>
  <c r="E582" i="8"/>
  <c r="G582" i="8" s="1"/>
  <c r="E519" i="8"/>
  <c r="G519" i="8" s="1"/>
  <c r="E514" i="8"/>
  <c r="G514" i="8" s="1"/>
  <c r="Z23" i="9"/>
  <c r="AA23" i="9" s="1"/>
  <c r="E675" i="8"/>
  <c r="G675" i="8" s="1"/>
  <c r="E659" i="8"/>
  <c r="G659" i="8" s="1"/>
  <c r="E643" i="8"/>
  <c r="G643" i="8" s="1"/>
  <c r="E627" i="8"/>
  <c r="G627" i="8" s="1"/>
  <c r="E610" i="8"/>
  <c r="G610" i="8" s="1"/>
  <c r="E555" i="8"/>
  <c r="G555" i="8" s="1"/>
  <c r="E550" i="8"/>
  <c r="G550" i="8" s="1"/>
  <c r="E486" i="8"/>
  <c r="G486" i="8" s="1"/>
  <c r="G483" i="8"/>
  <c r="E468" i="8"/>
  <c r="G468" i="8" s="1"/>
  <c r="E456" i="8"/>
  <c r="G456" i="8" s="1"/>
  <c r="E452" i="8"/>
  <c r="G452" i="8" s="1"/>
  <c r="E487" i="8"/>
  <c r="G487" i="8" s="1"/>
  <c r="E477" i="8"/>
  <c r="G477" i="8" s="1"/>
  <c r="E473" i="8"/>
  <c r="G473" i="8" s="1"/>
  <c r="E461" i="8"/>
  <c r="G461" i="8" s="1"/>
  <c r="E603" i="8"/>
  <c r="G603" i="8" s="1"/>
  <c r="E599" i="8"/>
  <c r="G599" i="8" s="1"/>
  <c r="E595" i="8"/>
  <c r="G595" i="8" s="1"/>
  <c r="E591" i="8"/>
  <c r="G591" i="8" s="1"/>
  <c r="E574" i="8"/>
  <c r="G574" i="8" s="1"/>
  <c r="E571" i="8"/>
  <c r="G571" i="8" s="1"/>
  <c r="E567" i="8"/>
  <c r="G567" i="8" s="1"/>
  <c r="E563" i="8"/>
  <c r="G563" i="8" s="1"/>
  <c r="E542" i="8"/>
  <c r="G542" i="8" s="1"/>
  <c r="E539" i="8"/>
  <c r="G539" i="8" s="1"/>
  <c r="E535" i="8"/>
  <c r="G535" i="8" s="1"/>
  <c r="E531" i="8"/>
  <c r="G531" i="8" s="1"/>
  <c r="E527" i="8"/>
  <c r="G527" i="8" s="1"/>
  <c r="E522" i="8"/>
  <c r="G522" i="8" s="1"/>
  <c r="E507" i="8"/>
  <c r="G507" i="8" s="1"/>
  <c r="E503" i="8"/>
  <c r="G503" i="8" s="1"/>
  <c r="E499" i="8"/>
  <c r="G499" i="8" s="1"/>
  <c r="E495" i="8"/>
  <c r="G495" i="8" s="1"/>
  <c r="E478" i="8"/>
  <c r="G478" i="8" s="1"/>
  <c r="E475" i="8"/>
  <c r="G475" i="8" s="1"/>
  <c r="E471" i="8"/>
  <c r="G471" i="8" s="1"/>
  <c r="E462" i="8"/>
  <c r="G462" i="8" s="1"/>
  <c r="E455" i="8"/>
  <c r="G455" i="8" s="1"/>
  <c r="E407" i="8"/>
  <c r="G407" i="8" s="1"/>
  <c r="E399" i="8"/>
  <c r="G399" i="8" s="1"/>
  <c r="E358" i="8"/>
  <c r="E346" i="8"/>
  <c r="E319" i="8"/>
  <c r="E311" i="8"/>
  <c r="E303" i="8"/>
  <c r="E295" i="8"/>
  <c r="E286" i="8"/>
  <c r="E281" i="8"/>
  <c r="E277" i="8"/>
  <c r="E275" i="8"/>
  <c r="E268" i="8"/>
  <c r="E263" i="8"/>
  <c r="E249" i="8"/>
  <c r="E245" i="8"/>
  <c r="E243" i="8"/>
  <c r="E236" i="8"/>
  <c r="E231" i="8"/>
  <c r="E228" i="8"/>
  <c r="E223" i="8"/>
  <c r="E181" i="8"/>
  <c r="E171" i="8"/>
  <c r="E167" i="8"/>
  <c r="E163" i="8"/>
  <c r="E162" i="8"/>
  <c r="E159" i="8"/>
  <c r="E158" i="8"/>
  <c r="E140" i="8"/>
  <c r="Z114" i="10" s="1"/>
  <c r="AA114" i="10" s="1"/>
  <c r="E132" i="8"/>
  <c r="Z106" i="10" s="1"/>
  <c r="AA106" i="10" s="1"/>
  <c r="E123" i="8"/>
  <c r="Z97" i="10" s="1"/>
  <c r="AA97" i="10" s="1"/>
  <c r="E122" i="8"/>
  <c r="Z96" i="10" s="1"/>
  <c r="AA96" i="10" s="1"/>
  <c r="E118" i="8"/>
  <c r="Z92" i="10" s="1"/>
  <c r="AA92" i="10" s="1"/>
  <c r="E109" i="8"/>
  <c r="Z83" i="10" s="1"/>
  <c r="AA83" i="10" s="1"/>
  <c r="E93" i="8"/>
  <c r="Z67" i="10" s="1"/>
  <c r="AA67" i="10" s="1"/>
  <c r="E77" i="8"/>
  <c r="Z51" i="10" s="1"/>
  <c r="AA51" i="10" s="1"/>
  <c r="E68" i="8"/>
  <c r="E61" i="8"/>
  <c r="Z35" i="10" s="1"/>
  <c r="AA35" i="10" s="1"/>
  <c r="E408" i="8"/>
  <c r="G408" i="8" s="1"/>
  <c r="E404" i="8"/>
  <c r="G404" i="8" s="1"/>
  <c r="E400" i="8"/>
  <c r="G400" i="8" s="1"/>
  <c r="E396" i="8"/>
  <c r="G396" i="8" s="1"/>
  <c r="E392" i="8"/>
  <c r="E384" i="8"/>
  <c r="E336" i="8"/>
  <c r="G328" i="8"/>
  <c r="AB76" i="5" s="1"/>
  <c r="E259" i="8"/>
  <c r="E219" i="8"/>
  <c r="E211" i="8"/>
  <c r="E203" i="8"/>
  <c r="E187" i="8"/>
  <c r="E186" i="8"/>
  <c r="E182" i="8"/>
  <c r="E156" i="8"/>
  <c r="E98" i="8"/>
  <c r="Z72" i="10" s="1"/>
  <c r="AA72" i="10" s="1"/>
  <c r="E94" i="8"/>
  <c r="Z68" i="10" s="1"/>
  <c r="AA68" i="10" s="1"/>
  <c r="E85" i="8"/>
  <c r="Z59" i="10" s="1"/>
  <c r="AA59" i="10" s="1"/>
  <c r="E79" i="8"/>
  <c r="Z53" i="10" s="1"/>
  <c r="AA53" i="10" s="1"/>
  <c r="E75" i="8"/>
  <c r="Z49" i="10" s="1"/>
  <c r="AA49" i="10" s="1"/>
  <c r="E71" i="8"/>
  <c r="Z45" i="10" s="1"/>
  <c r="AA45" i="10" s="1"/>
  <c r="E66" i="8"/>
  <c r="Z40" i="10" s="1"/>
  <c r="AA40" i="10" s="1"/>
  <c r="E63" i="8"/>
  <c r="Z37" i="10" s="1"/>
  <c r="AA37" i="10" s="1"/>
  <c r="E62" i="8"/>
  <c r="Z36" i="10" s="1"/>
  <c r="AA36" i="10" s="1"/>
  <c r="E53" i="8"/>
  <c r="Z27" i="10" s="1"/>
  <c r="AA27" i="10" s="1"/>
  <c r="E47" i="8"/>
  <c r="E360" i="8"/>
  <c r="E352" i="8"/>
  <c r="E344" i="8"/>
  <c r="AB74" i="5"/>
  <c r="E283" i="8"/>
  <c r="E251" i="8"/>
  <c r="E126" i="8"/>
  <c r="Z100" i="10" s="1"/>
  <c r="AA100" i="10" s="1"/>
  <c r="E9" i="8"/>
  <c r="G9" i="8" s="1"/>
  <c r="E8" i="8"/>
  <c r="G8" i="8" s="1"/>
  <c r="E625" i="8"/>
  <c r="G625" i="8" s="1"/>
  <c r="E617" i="8"/>
  <c r="G617" i="8" s="1"/>
  <c r="E609" i="8"/>
  <c r="G609" i="8" s="1"/>
  <c r="E589" i="8"/>
  <c r="G589" i="8" s="1"/>
  <c r="E584" i="8"/>
  <c r="G584" i="8" s="1"/>
  <c r="E581" i="8"/>
  <c r="G581" i="8" s="1"/>
  <c r="E576" i="8"/>
  <c r="G576" i="8" s="1"/>
  <c r="E559" i="8"/>
  <c r="G559" i="8" s="1"/>
  <c r="E677" i="8"/>
  <c r="G677" i="8" s="1"/>
  <c r="E669" i="8"/>
  <c r="G669" i="8" s="1"/>
  <c r="E661" i="8"/>
  <c r="G661" i="8" s="1"/>
  <c r="E653" i="8"/>
  <c r="G653" i="8" s="1"/>
  <c r="E645" i="8"/>
  <c r="G645" i="8" s="1"/>
  <c r="E637" i="8"/>
  <c r="G637" i="8" s="1"/>
  <c r="E629" i="8"/>
  <c r="G629" i="8" s="1"/>
  <c r="E621" i="8"/>
  <c r="G621" i="8" s="1"/>
  <c r="E613" i="8"/>
  <c r="G613" i="8" s="1"/>
  <c r="E608" i="8"/>
  <c r="G608" i="8" s="1"/>
  <c r="E588" i="8"/>
  <c r="G588" i="8" s="1"/>
  <c r="E585" i="8"/>
  <c r="G585" i="8" s="1"/>
  <c r="E580" i="8"/>
  <c r="G580" i="8" s="1"/>
  <c r="E577" i="8"/>
  <c r="G577" i="8" s="1"/>
  <c r="G469" i="8"/>
  <c r="E401" i="8"/>
  <c r="G401" i="8" s="1"/>
  <c r="E391" i="8"/>
  <c r="E383" i="8"/>
  <c r="E378" i="8"/>
  <c r="E370" i="8"/>
  <c r="E366" i="8"/>
  <c r="E361" i="8"/>
  <c r="E353" i="8"/>
  <c r="E349" i="8"/>
  <c r="AB75" i="5"/>
  <c r="E309" i="8"/>
  <c r="E304" i="8"/>
  <c r="E289" i="8"/>
  <c r="E284" i="8"/>
  <c r="E279" i="8"/>
  <c r="E557" i="8"/>
  <c r="G557" i="8" s="1"/>
  <c r="E552" i="8"/>
  <c r="G552" i="8" s="1"/>
  <c r="E549" i="8"/>
  <c r="G549" i="8" s="1"/>
  <c r="E544" i="8"/>
  <c r="G544" i="8" s="1"/>
  <c r="E524" i="8"/>
  <c r="G524" i="8" s="1"/>
  <c r="E521" i="8"/>
  <c r="G521" i="8" s="1"/>
  <c r="E516" i="8"/>
  <c r="G516" i="8" s="1"/>
  <c r="E513" i="8"/>
  <c r="G513" i="8" s="1"/>
  <c r="E493" i="8"/>
  <c r="G493" i="8" s="1"/>
  <c r="E488" i="8"/>
  <c r="G488" i="8" s="1"/>
  <c r="E485" i="8"/>
  <c r="G485" i="8" s="1"/>
  <c r="E480" i="8"/>
  <c r="G480" i="8" s="1"/>
  <c r="E463" i="8"/>
  <c r="G463" i="8" s="1"/>
  <c r="E460" i="8"/>
  <c r="G460" i="8" s="1"/>
  <c r="E457" i="8"/>
  <c r="G457" i="8" s="1"/>
  <c r="E375" i="8"/>
  <c r="E367" i="8"/>
  <c r="E362" i="8"/>
  <c r="E354" i="8"/>
  <c r="E350" i="8"/>
  <c r="E345" i="8"/>
  <c r="E337" i="8"/>
  <c r="E333" i="8"/>
  <c r="E320" i="8"/>
  <c r="E305" i="8"/>
  <c r="E300" i="8"/>
  <c r="E296" i="8"/>
  <c r="E285" i="8"/>
  <c r="E280" i="8"/>
  <c r="E556" i="8"/>
  <c r="G556" i="8" s="1"/>
  <c r="E553" i="8"/>
  <c r="G553" i="8" s="1"/>
  <c r="E548" i="8"/>
  <c r="G548" i="8" s="1"/>
  <c r="E545" i="8"/>
  <c r="G545" i="8" s="1"/>
  <c r="E525" i="8"/>
  <c r="G525" i="8" s="1"/>
  <c r="E520" i="8"/>
  <c r="G520" i="8" s="1"/>
  <c r="E517" i="8"/>
  <c r="G517" i="8" s="1"/>
  <c r="E512" i="8"/>
  <c r="G512" i="8" s="1"/>
  <c r="E492" i="8"/>
  <c r="G492" i="8" s="1"/>
  <c r="E489" i="8"/>
  <c r="G489" i="8" s="1"/>
  <c r="E484" i="8"/>
  <c r="G484" i="8" s="1"/>
  <c r="E481" i="8"/>
  <c r="G481" i="8" s="1"/>
  <c r="E466" i="8"/>
  <c r="G466" i="8" s="1"/>
  <c r="E386" i="8"/>
  <c r="E382" i="8"/>
  <c r="E377" i="8"/>
  <c r="E376" i="8"/>
  <c r="E369" i="8"/>
  <c r="E368" i="8"/>
  <c r="E365" i="8"/>
  <c r="E343" i="8"/>
  <c r="E335" i="8"/>
  <c r="E330" i="8"/>
  <c r="E317" i="8"/>
  <c r="E313" i="8"/>
  <c r="E308" i="8"/>
  <c r="E293" i="8"/>
  <c r="E291" i="8"/>
  <c r="E288" i="8"/>
  <c r="E170" i="8"/>
  <c r="E166" i="8"/>
  <c r="E138" i="8"/>
  <c r="Z112" i="10" s="1"/>
  <c r="AA112" i="10" s="1"/>
  <c r="E134" i="8"/>
  <c r="Z108" i="10" s="1"/>
  <c r="AA108" i="10" s="1"/>
  <c r="E106" i="8"/>
  <c r="Z80" i="10" s="1"/>
  <c r="AA80" i="10" s="1"/>
  <c r="E102" i="8"/>
  <c r="Z76" i="10" s="1"/>
  <c r="AA76" i="10" s="1"/>
  <c r="E74" i="8"/>
  <c r="Z48" i="10" s="1"/>
  <c r="AA48" i="10" s="1"/>
  <c r="E70" i="8"/>
  <c r="Z44" i="10" s="1"/>
  <c r="AA44" i="10" s="1"/>
  <c r="E189" i="8"/>
  <c r="E178" i="8"/>
  <c r="E175" i="8"/>
  <c r="E174" i="8"/>
  <c r="E157" i="8"/>
  <c r="E146" i="8"/>
  <c r="E143" i="8"/>
  <c r="Z117" i="10" s="1"/>
  <c r="AA117" i="10" s="1"/>
  <c r="E142" i="8"/>
  <c r="Z116" i="10" s="1"/>
  <c r="AA116" i="10" s="1"/>
  <c r="E125" i="8"/>
  <c r="Z99" i="10" s="1"/>
  <c r="AA99" i="10" s="1"/>
  <c r="E114" i="8"/>
  <c r="Z88" i="10" s="1"/>
  <c r="AA88" i="10" s="1"/>
  <c r="E111" i="8"/>
  <c r="Z85" i="10" s="1"/>
  <c r="AA85" i="10" s="1"/>
  <c r="E110" i="8"/>
  <c r="Z84" i="10" s="1"/>
  <c r="AA84" i="10" s="1"/>
  <c r="E82" i="8"/>
  <c r="Z56" i="10" s="1"/>
  <c r="AA56" i="10" s="1"/>
  <c r="E78" i="8"/>
  <c r="Z52" i="10" s="1"/>
  <c r="AA52" i="10" s="1"/>
  <c r="E50" i="8"/>
  <c r="E46" i="8"/>
  <c r="E278" i="8"/>
  <c r="E270" i="8"/>
  <c r="E262" i="8"/>
  <c r="Z10" i="15" s="1"/>
  <c r="AA10" i="15" s="1"/>
  <c r="E254" i="8"/>
  <c r="E246" i="8"/>
  <c r="E214" i="8"/>
  <c r="E206" i="8"/>
  <c r="E198" i="8"/>
  <c r="E183" i="8"/>
  <c r="E165" i="8"/>
  <c r="E151" i="8"/>
  <c r="E133" i="8"/>
  <c r="Z107" i="10" s="1"/>
  <c r="AA107" i="10" s="1"/>
  <c r="E119" i="8"/>
  <c r="Z93" i="10" s="1"/>
  <c r="AA93" i="10" s="1"/>
  <c r="E101" i="8"/>
  <c r="Z75" i="10" s="1"/>
  <c r="AA75" i="10" s="1"/>
  <c r="E90" i="8"/>
  <c r="Z64" i="10" s="1"/>
  <c r="AA64" i="10" s="1"/>
  <c r="E87" i="8"/>
  <c r="Z61" i="10" s="1"/>
  <c r="AA61" i="10" s="1"/>
  <c r="E86" i="8"/>
  <c r="Z60" i="10" s="1"/>
  <c r="AA60" i="10" s="1"/>
  <c r="E69" i="8"/>
  <c r="Z43" i="10" s="1"/>
  <c r="AA43" i="10" s="1"/>
  <c r="E58" i="8"/>
  <c r="Z32" i="10" s="1"/>
  <c r="AA32" i="10" s="1"/>
  <c r="E55" i="8"/>
  <c r="Z29" i="10" s="1"/>
  <c r="AA29" i="10" s="1"/>
  <c r="E54" i="8"/>
  <c r="Z28" i="10" s="1"/>
  <c r="AA28" i="10" s="1"/>
  <c r="E5" i="8"/>
  <c r="Z14" i="9" s="1"/>
  <c r="AA14" i="9" s="1"/>
  <c r="E272" i="8"/>
  <c r="E264" i="8"/>
  <c r="E256" i="8"/>
  <c r="E248" i="8"/>
  <c r="E240" i="8"/>
  <c r="E235" i="8"/>
  <c r="E232" i="8"/>
  <c r="E227" i="8"/>
  <c r="E224" i="8"/>
  <c r="E7" i="8"/>
  <c r="G7" i="8" s="1"/>
  <c r="E6" i="8"/>
  <c r="G6" i="8" s="1"/>
  <c r="E676" i="8"/>
  <c r="G676" i="8" s="1"/>
  <c r="E672" i="8"/>
  <c r="G672" i="8" s="1"/>
  <c r="E668" i="8"/>
  <c r="G668" i="8" s="1"/>
  <c r="E664" i="8"/>
  <c r="G664" i="8" s="1"/>
  <c r="E660" i="8"/>
  <c r="G660" i="8" s="1"/>
  <c r="E656" i="8"/>
  <c r="G656" i="8" s="1"/>
  <c r="E652" i="8"/>
  <c r="G652" i="8" s="1"/>
  <c r="E648" i="8"/>
  <c r="G648" i="8" s="1"/>
  <c r="E644" i="8"/>
  <c r="G644" i="8" s="1"/>
  <c r="E640" i="8"/>
  <c r="G640" i="8" s="1"/>
  <c r="E636" i="8"/>
  <c r="G636" i="8" s="1"/>
  <c r="E632" i="8"/>
  <c r="G632" i="8" s="1"/>
  <c r="E628" i="8"/>
  <c r="G628" i="8" s="1"/>
  <c r="E624" i="8"/>
  <c r="G624" i="8" s="1"/>
  <c r="E620" i="8"/>
  <c r="G620" i="8" s="1"/>
  <c r="E616" i="8"/>
  <c r="G616" i="8" s="1"/>
  <c r="E612" i="8"/>
  <c r="G612" i="8" s="1"/>
  <c r="E467" i="8"/>
  <c r="G467" i="8" s="1"/>
  <c r="E459" i="8"/>
  <c r="G459" i="8" s="1"/>
  <c r="E450" i="8"/>
  <c r="G450" i="8" s="1"/>
  <c r="E402" i="8"/>
  <c r="G402" i="8" s="1"/>
  <c r="E394" i="8"/>
  <c r="G394" i="8" s="1"/>
  <c r="E451" i="8"/>
  <c r="G451" i="8" s="1"/>
  <c r="E403" i="8"/>
  <c r="G403" i="8" s="1"/>
  <c r="E395" i="8"/>
  <c r="G395" i="8" s="1"/>
  <c r="E387" i="8"/>
  <c r="E379" i="8"/>
  <c r="E371" i="8"/>
  <c r="E363" i="8"/>
  <c r="E355" i="8"/>
  <c r="E347" i="8"/>
  <c r="E339" i="8"/>
  <c r="E331" i="8"/>
  <c r="E318" i="8"/>
  <c r="E310" i="8"/>
  <c r="E302" i="8"/>
  <c r="E294" i="8"/>
  <c r="E314" i="8"/>
  <c r="E306" i="8"/>
  <c r="E298" i="8"/>
  <c r="E290" i="8"/>
  <c r="E282" i="8"/>
  <c r="E274" i="8"/>
  <c r="E266" i="8"/>
  <c r="E258" i="8"/>
  <c r="E250" i="8"/>
  <c r="E242" i="8"/>
  <c r="E234" i="8"/>
  <c r="E226" i="8"/>
  <c r="E218" i="8"/>
  <c r="E210" i="8"/>
  <c r="E202" i="8"/>
  <c r="E192" i="8"/>
  <c r="E184" i="8"/>
  <c r="E176" i="8"/>
  <c r="E168" i="8"/>
  <c r="E160" i="8"/>
  <c r="E152" i="8"/>
  <c r="E144" i="8"/>
  <c r="Z118" i="10" s="1"/>
  <c r="AA118" i="10" s="1"/>
  <c r="E136" i="8"/>
  <c r="Z110" i="10" s="1"/>
  <c r="AA110" i="10" s="1"/>
  <c r="E128" i="8"/>
  <c r="Z102" i="10" s="1"/>
  <c r="AA102" i="10" s="1"/>
  <c r="E120" i="8"/>
  <c r="Z94" i="10" s="1"/>
  <c r="AA94" i="10" s="1"/>
  <c r="E112" i="8"/>
  <c r="Z86" i="10" s="1"/>
  <c r="AA86" i="10" s="1"/>
  <c r="E104" i="8"/>
  <c r="Z78" i="10" s="1"/>
  <c r="AA78" i="10" s="1"/>
  <c r="E96" i="8"/>
  <c r="Z70" i="10" s="1"/>
  <c r="AA70" i="10" s="1"/>
  <c r="E88" i="8"/>
  <c r="Z62" i="10" s="1"/>
  <c r="AA62" i="10" s="1"/>
  <c r="E80" i="8"/>
  <c r="Z54" i="10" s="1"/>
  <c r="AA54" i="10" s="1"/>
  <c r="E72" i="8"/>
  <c r="Z46" i="10" s="1"/>
  <c r="AA46" i="10" s="1"/>
  <c r="E64" i="8"/>
  <c r="Z38" i="10" s="1"/>
  <c r="AA38" i="10" s="1"/>
  <c r="E56" i="8"/>
  <c r="Z30" i="10" s="1"/>
  <c r="AA30" i="10" s="1"/>
  <c r="E48" i="8"/>
  <c r="E193" i="8"/>
  <c r="E185" i="8"/>
  <c r="E177" i="8"/>
  <c r="E169" i="8"/>
  <c r="E161" i="8"/>
  <c r="E153" i="8"/>
  <c r="E145" i="8"/>
  <c r="Z119" i="10" s="1"/>
  <c r="AA119" i="10" s="1"/>
  <c r="E137" i="8"/>
  <c r="Z111" i="10" s="1"/>
  <c r="AA111" i="10" s="1"/>
  <c r="E129" i="8"/>
  <c r="Z103" i="10" s="1"/>
  <c r="AA103" i="10" s="1"/>
  <c r="E121" i="8"/>
  <c r="Z95" i="10" s="1"/>
  <c r="AA95" i="10" s="1"/>
  <c r="E113" i="8"/>
  <c r="Z87" i="10" s="1"/>
  <c r="AA87" i="10" s="1"/>
  <c r="E105" i="8"/>
  <c r="Z79" i="10" s="1"/>
  <c r="AA79" i="10" s="1"/>
  <c r="E97" i="8"/>
  <c r="Z71" i="10" s="1"/>
  <c r="AA71" i="10" s="1"/>
  <c r="E89" i="8"/>
  <c r="Z63" i="10" s="1"/>
  <c r="AA63" i="10" s="1"/>
  <c r="E81" i="8"/>
  <c r="Z55" i="10" s="1"/>
  <c r="AA55" i="10" s="1"/>
  <c r="E73" i="8"/>
  <c r="Z47" i="10" s="1"/>
  <c r="AA47" i="10" s="1"/>
  <c r="E65" i="8"/>
  <c r="Z39" i="10" s="1"/>
  <c r="AA39" i="10" s="1"/>
  <c r="E57" i="8"/>
  <c r="Z31" i="10" s="1"/>
  <c r="AA31" i="10" s="1"/>
  <c r="E49" i="8"/>
  <c r="G191" i="8" l="1"/>
  <c r="AB165" i="10" s="1"/>
  <c r="Z34" i="16"/>
  <c r="AA34" i="16" s="1"/>
  <c r="Z35" i="16"/>
  <c r="AA35" i="16" s="1"/>
  <c r="Z36" i="16"/>
  <c r="AA36" i="16" s="1"/>
  <c r="Z33" i="16"/>
  <c r="AA33" i="16" s="1"/>
  <c r="Z32" i="16"/>
  <c r="AA32" i="16" s="1"/>
  <c r="Z14" i="5"/>
  <c r="AA14" i="5" s="1"/>
  <c r="Z14" i="15"/>
  <c r="AA14" i="15" s="1"/>
  <c r="Z18" i="5"/>
  <c r="AA18" i="5" s="1"/>
  <c r="Z18" i="15"/>
  <c r="AA18" i="15" s="1"/>
  <c r="Z16" i="5"/>
  <c r="AA16" i="5" s="1"/>
  <c r="Z16" i="15"/>
  <c r="AA16" i="15" s="1"/>
  <c r="Z17" i="5"/>
  <c r="AA17" i="5" s="1"/>
  <c r="Z17" i="15"/>
  <c r="AA17" i="15" s="1"/>
  <c r="Z22" i="5"/>
  <c r="AA22" i="5" s="1"/>
  <c r="Z22" i="15"/>
  <c r="AA22" i="15" s="1"/>
  <c r="Z12" i="5"/>
  <c r="AA12" i="5" s="1"/>
  <c r="Z12" i="15"/>
  <c r="AA12" i="15" s="1"/>
  <c r="Z23" i="5"/>
  <c r="AA23" i="5" s="1"/>
  <c r="Z23" i="15"/>
  <c r="AA23" i="15" s="1"/>
  <c r="Z24" i="5"/>
  <c r="AA24" i="5" s="1"/>
  <c r="Z24" i="15"/>
  <c r="AA24" i="15" s="1"/>
  <c r="Z21" i="5"/>
  <c r="AA21" i="5" s="1"/>
  <c r="Z21" i="15"/>
  <c r="AA21" i="15" s="1"/>
  <c r="Z20" i="5"/>
  <c r="AA20" i="5" s="1"/>
  <c r="Z20" i="15"/>
  <c r="AA20" i="15" s="1"/>
  <c r="Z25" i="5"/>
  <c r="AA25" i="5" s="1"/>
  <c r="Z25" i="15"/>
  <c r="AA25" i="15" s="1"/>
  <c r="Z15" i="5"/>
  <c r="AA15" i="5" s="1"/>
  <c r="Z15" i="15"/>
  <c r="AA15" i="15" s="1"/>
  <c r="Z11" i="5"/>
  <c r="AA11" i="5" s="1"/>
  <c r="Z11" i="15"/>
  <c r="AA11" i="15" s="1"/>
  <c r="Z19" i="5"/>
  <c r="AA19" i="5" s="1"/>
  <c r="Z19" i="15"/>
  <c r="AA19" i="15" s="1"/>
  <c r="Z13" i="5"/>
  <c r="AA13" i="5" s="1"/>
  <c r="Z13" i="15"/>
  <c r="AA13" i="15" s="1"/>
  <c r="G409" i="8"/>
  <c r="AB10" i="16" s="1"/>
  <c r="Z10" i="16"/>
  <c r="AA10" i="16" s="1"/>
  <c r="Z13" i="16"/>
  <c r="AA13" i="16" s="1"/>
  <c r="Z17" i="16"/>
  <c r="AA17" i="16" s="1"/>
  <c r="Z25" i="16"/>
  <c r="AA25" i="16" s="1"/>
  <c r="Z12" i="16"/>
  <c r="AA12" i="16" s="1"/>
  <c r="Z11" i="16"/>
  <c r="AA11" i="16" s="1"/>
  <c r="Z21" i="16"/>
  <c r="AA21" i="16" s="1"/>
  <c r="Z24" i="16"/>
  <c r="AA24" i="16" s="1"/>
  <c r="Z14" i="16"/>
  <c r="AA14" i="16" s="1"/>
  <c r="Z15" i="16"/>
  <c r="AA15" i="16" s="1"/>
  <c r="Z22" i="16"/>
  <c r="AA22" i="16" s="1"/>
  <c r="Z16" i="16"/>
  <c r="AA16" i="16" s="1"/>
  <c r="Z20" i="16"/>
  <c r="AA20" i="16" s="1"/>
  <c r="Z19" i="16"/>
  <c r="AA19" i="16" s="1"/>
  <c r="Z23" i="16"/>
  <c r="AA23" i="16" s="1"/>
  <c r="G388" i="8"/>
  <c r="AB136" i="5" s="1"/>
  <c r="Z136" i="5"/>
  <c r="AA136" i="5" s="1"/>
  <c r="G387" i="8"/>
  <c r="AB135" i="5" s="1"/>
  <c r="Z135" i="5"/>
  <c r="AA135" i="5" s="1"/>
  <c r="G382" i="8"/>
  <c r="AB130" i="5" s="1"/>
  <c r="Z130" i="5"/>
  <c r="AA130" i="5" s="1"/>
  <c r="G378" i="8"/>
  <c r="AB126" i="5" s="1"/>
  <c r="Z126" i="5"/>
  <c r="AA126" i="5" s="1"/>
  <c r="G392" i="8"/>
  <c r="AB140" i="5" s="1"/>
  <c r="Z140" i="5"/>
  <c r="AA140" i="5" s="1"/>
  <c r="G381" i="8"/>
  <c r="AB129" i="5" s="1"/>
  <c r="Z129" i="5"/>
  <c r="AA129" i="5" s="1"/>
  <c r="G377" i="8"/>
  <c r="AB125" i="5" s="1"/>
  <c r="Z125" i="5"/>
  <c r="AA125" i="5" s="1"/>
  <c r="G384" i="8"/>
  <c r="AB132" i="5" s="1"/>
  <c r="Z132" i="5"/>
  <c r="AA132" i="5" s="1"/>
  <c r="G386" i="8"/>
  <c r="AB134" i="5" s="1"/>
  <c r="Z134" i="5"/>
  <c r="AA134" i="5" s="1"/>
  <c r="G383" i="8"/>
  <c r="AB131" i="5" s="1"/>
  <c r="Z131" i="5"/>
  <c r="AA131" i="5" s="1"/>
  <c r="G385" i="8"/>
  <c r="AB133" i="5" s="1"/>
  <c r="Z133" i="5"/>
  <c r="AA133" i="5" s="1"/>
  <c r="G379" i="8"/>
  <c r="AB127" i="5" s="1"/>
  <c r="Z127" i="5"/>
  <c r="AA127" i="5" s="1"/>
  <c r="G391" i="8"/>
  <c r="AB139" i="5" s="1"/>
  <c r="Z139" i="5"/>
  <c r="AA139" i="5" s="1"/>
  <c r="G380" i="8"/>
  <c r="AB128" i="5" s="1"/>
  <c r="Z128" i="5"/>
  <c r="AA128" i="5" s="1"/>
  <c r="G390" i="8"/>
  <c r="AB138" i="5" s="1"/>
  <c r="Z138" i="5"/>
  <c r="AA138" i="5" s="1"/>
  <c r="G389" i="8"/>
  <c r="AB137" i="5" s="1"/>
  <c r="Z137" i="5"/>
  <c r="AA137" i="5" s="1"/>
  <c r="G364" i="8"/>
  <c r="AB112" i="5" s="1"/>
  <c r="Z112" i="5"/>
  <c r="AA112" i="5" s="1"/>
  <c r="G373" i="8"/>
  <c r="AB121" i="5" s="1"/>
  <c r="Z121" i="5"/>
  <c r="AA121" i="5" s="1"/>
  <c r="G368" i="8"/>
  <c r="AB116" i="5" s="1"/>
  <c r="Z116" i="5"/>
  <c r="AA116" i="5" s="1"/>
  <c r="G367" i="8"/>
  <c r="AB115" i="5" s="1"/>
  <c r="Z115" i="5"/>
  <c r="AA115" i="5" s="1"/>
  <c r="G365" i="8"/>
  <c r="AB113" i="5" s="1"/>
  <c r="Z113" i="5"/>
  <c r="AA113" i="5" s="1"/>
  <c r="G362" i="8"/>
  <c r="AB110" i="5" s="1"/>
  <c r="Z110" i="5"/>
  <c r="AA110" i="5" s="1"/>
  <c r="G370" i="8"/>
  <c r="AB118" i="5" s="1"/>
  <c r="Z118" i="5"/>
  <c r="AA118" i="5" s="1"/>
  <c r="G363" i="8"/>
  <c r="AB111" i="5" s="1"/>
  <c r="Z111" i="5"/>
  <c r="AA111" i="5" s="1"/>
  <c r="G369" i="8"/>
  <c r="AB117" i="5" s="1"/>
  <c r="Z117" i="5"/>
  <c r="AA117" i="5" s="1"/>
  <c r="G375" i="8"/>
  <c r="AB123" i="5" s="1"/>
  <c r="Z123" i="5"/>
  <c r="AA123" i="5" s="1"/>
  <c r="G361" i="8"/>
  <c r="AB109" i="5" s="1"/>
  <c r="Z109" i="5"/>
  <c r="AA109" i="5" s="1"/>
  <c r="G372" i="8"/>
  <c r="AB120" i="5" s="1"/>
  <c r="Z120" i="5"/>
  <c r="AA120" i="5" s="1"/>
  <c r="G371" i="8"/>
  <c r="AB119" i="5" s="1"/>
  <c r="Z119" i="5"/>
  <c r="AA119" i="5" s="1"/>
  <c r="G376" i="8"/>
  <c r="AB124" i="5" s="1"/>
  <c r="Z124" i="5"/>
  <c r="AA124" i="5" s="1"/>
  <c r="G366" i="8"/>
  <c r="AB114" i="5" s="1"/>
  <c r="Z114" i="5"/>
  <c r="AA114" i="5" s="1"/>
  <c r="G374" i="8"/>
  <c r="AB122" i="5" s="1"/>
  <c r="Z122" i="5"/>
  <c r="AA122" i="5" s="1"/>
  <c r="G345" i="8"/>
  <c r="AB93" i="5" s="1"/>
  <c r="Z93" i="5"/>
  <c r="AA93" i="5" s="1"/>
  <c r="G353" i="8"/>
  <c r="AB101" i="5" s="1"/>
  <c r="Z101" i="5"/>
  <c r="AA101" i="5" s="1"/>
  <c r="G352" i="8"/>
  <c r="AB100" i="5" s="1"/>
  <c r="Z100" i="5"/>
  <c r="AA100" i="5" s="1"/>
  <c r="G347" i="8"/>
  <c r="AB95" i="5" s="1"/>
  <c r="Z95" i="5"/>
  <c r="AA95" i="5" s="1"/>
  <c r="G349" i="8"/>
  <c r="AB97" i="5" s="1"/>
  <c r="Z97" i="5"/>
  <c r="AA97" i="5" s="1"/>
  <c r="G344" i="8"/>
  <c r="AB92" i="5" s="1"/>
  <c r="Z92" i="5"/>
  <c r="AA92" i="5" s="1"/>
  <c r="G358" i="8"/>
  <c r="AB106" i="5" s="1"/>
  <c r="Z106" i="5"/>
  <c r="AA106" i="5" s="1"/>
  <c r="G351" i="8"/>
  <c r="AB99" i="5" s="1"/>
  <c r="Z99" i="5"/>
  <c r="AA99" i="5" s="1"/>
  <c r="G355" i="8"/>
  <c r="AB103" i="5" s="1"/>
  <c r="Z103" i="5"/>
  <c r="AA103" i="5" s="1"/>
  <c r="G359" i="8"/>
  <c r="AB107" i="5" s="1"/>
  <c r="Z107" i="5"/>
  <c r="AA107" i="5" s="1"/>
  <c r="G350" i="8"/>
  <c r="AB98" i="5" s="1"/>
  <c r="Z98" i="5"/>
  <c r="AA98" i="5" s="1"/>
  <c r="G360" i="8"/>
  <c r="AB108" i="5" s="1"/>
  <c r="Z108" i="5"/>
  <c r="AA108" i="5" s="1"/>
  <c r="G348" i="8"/>
  <c r="AB96" i="5" s="1"/>
  <c r="Z96" i="5"/>
  <c r="AA96" i="5" s="1"/>
  <c r="G354" i="8"/>
  <c r="AB102" i="5" s="1"/>
  <c r="Z102" i="5"/>
  <c r="AA102" i="5" s="1"/>
  <c r="G346" i="8"/>
  <c r="AB94" i="5" s="1"/>
  <c r="Z94" i="5"/>
  <c r="AA94" i="5" s="1"/>
  <c r="G356" i="8"/>
  <c r="AB104" i="5" s="1"/>
  <c r="Z104" i="5"/>
  <c r="AA104" i="5" s="1"/>
  <c r="G357" i="8"/>
  <c r="AB105" i="5" s="1"/>
  <c r="Z105" i="5"/>
  <c r="AA105" i="5" s="1"/>
  <c r="G330" i="8"/>
  <c r="AB78" i="5" s="1"/>
  <c r="Z78" i="5"/>
  <c r="AA78" i="5" s="1"/>
  <c r="G337" i="8"/>
  <c r="AB85" i="5" s="1"/>
  <c r="Z85" i="5"/>
  <c r="AA85" i="5" s="1"/>
  <c r="G338" i="8"/>
  <c r="AB86" i="5" s="1"/>
  <c r="Z86" i="5"/>
  <c r="AA86" i="5" s="1"/>
  <c r="G332" i="8"/>
  <c r="AB80" i="5" s="1"/>
  <c r="Z80" i="5"/>
  <c r="AA80" i="5" s="1"/>
  <c r="G331" i="8"/>
  <c r="AB79" i="5" s="1"/>
  <c r="Z79" i="5"/>
  <c r="AA79" i="5" s="1"/>
  <c r="G335" i="8"/>
  <c r="AB83" i="5" s="1"/>
  <c r="Z83" i="5"/>
  <c r="AA83" i="5" s="1"/>
  <c r="G342" i="8"/>
  <c r="AB90" i="5" s="1"/>
  <c r="Z90" i="5"/>
  <c r="AA90" i="5" s="1"/>
  <c r="G340" i="8"/>
  <c r="AB88" i="5" s="1"/>
  <c r="Z88" i="5"/>
  <c r="AA88" i="5" s="1"/>
  <c r="G339" i="8"/>
  <c r="AB87" i="5" s="1"/>
  <c r="Z87" i="5"/>
  <c r="AA87" i="5" s="1"/>
  <c r="G343" i="8"/>
  <c r="AB91" i="5" s="1"/>
  <c r="Z91" i="5"/>
  <c r="AA91" i="5" s="1"/>
  <c r="G329" i="8"/>
  <c r="AB77" i="5" s="1"/>
  <c r="AD76" i="5"/>
  <c r="AC76" i="5"/>
  <c r="G341" i="8"/>
  <c r="AB89" i="5" s="1"/>
  <c r="Z89" i="5"/>
  <c r="AA89" i="5" s="1"/>
  <c r="G333" i="8"/>
  <c r="AB81" i="5" s="1"/>
  <c r="Z81" i="5"/>
  <c r="AA81" i="5" s="1"/>
  <c r="G336" i="8"/>
  <c r="AB84" i="5" s="1"/>
  <c r="Z84" i="5"/>
  <c r="AA84" i="5" s="1"/>
  <c r="G334" i="8"/>
  <c r="AB82" i="5" s="1"/>
  <c r="Z82" i="5"/>
  <c r="AA82" i="5" s="1"/>
  <c r="AC74" i="5"/>
  <c r="AD74" i="5"/>
  <c r="AC75" i="5"/>
  <c r="AD75" i="5"/>
  <c r="G312" i="8"/>
  <c r="AB60" i="5" s="1"/>
  <c r="AD60" i="5" s="1"/>
  <c r="AB71" i="5"/>
  <c r="Z71" i="5"/>
  <c r="AA71" i="5" s="1"/>
  <c r="G314" i="8"/>
  <c r="AB62" i="5" s="1"/>
  <c r="Z62" i="5"/>
  <c r="AA62" i="5" s="1"/>
  <c r="G319" i="8"/>
  <c r="AB67" i="5" s="1"/>
  <c r="Z67" i="5"/>
  <c r="AA67" i="5" s="1"/>
  <c r="AB70" i="5"/>
  <c r="Z70" i="5"/>
  <c r="AA70" i="5" s="1"/>
  <c r="G316" i="8"/>
  <c r="AB64" i="5" s="1"/>
  <c r="Z64" i="5"/>
  <c r="AA64" i="5" s="1"/>
  <c r="G313" i="8"/>
  <c r="AB61" i="5" s="1"/>
  <c r="Z61" i="5"/>
  <c r="AA61" i="5" s="1"/>
  <c r="AB73" i="5"/>
  <c r="G318" i="8"/>
  <c r="AB66" i="5" s="1"/>
  <c r="Z66" i="5"/>
  <c r="AA66" i="5" s="1"/>
  <c r="G317" i="8"/>
  <c r="AB65" i="5" s="1"/>
  <c r="Z65" i="5"/>
  <c r="AA65" i="5" s="1"/>
  <c r="G320" i="8"/>
  <c r="AB68" i="5" s="1"/>
  <c r="Z68" i="5"/>
  <c r="AA68" i="5" s="1"/>
  <c r="G311" i="8"/>
  <c r="AB59" i="5" s="1"/>
  <c r="Z59" i="5"/>
  <c r="AA59" i="5" s="1"/>
  <c r="AB72" i="5"/>
  <c r="Z72" i="5"/>
  <c r="AA72" i="5" s="1"/>
  <c r="G315" i="8"/>
  <c r="AB63" i="5" s="1"/>
  <c r="Z63" i="5"/>
  <c r="AA63" i="5" s="1"/>
  <c r="G321" i="8"/>
  <c r="AB69" i="5" s="1"/>
  <c r="AD69" i="5" s="1"/>
  <c r="Z69" i="5"/>
  <c r="AA69" i="5" s="1"/>
  <c r="G298" i="8"/>
  <c r="AB46" i="5" s="1"/>
  <c r="Z46" i="5"/>
  <c r="AA46" i="5" s="1"/>
  <c r="G305" i="8"/>
  <c r="AB53" i="5" s="1"/>
  <c r="Z53" i="5"/>
  <c r="AA53" i="5" s="1"/>
  <c r="G303" i="8"/>
  <c r="AB51" i="5" s="1"/>
  <c r="Z51" i="5"/>
  <c r="AA51" i="5" s="1"/>
  <c r="G301" i="8"/>
  <c r="AB49" i="5" s="1"/>
  <c r="Z49" i="5"/>
  <c r="AA49" i="5" s="1"/>
  <c r="G307" i="8"/>
  <c r="AB55" i="5" s="1"/>
  <c r="Z55" i="5"/>
  <c r="AA55" i="5" s="1"/>
  <c r="G310" i="8"/>
  <c r="AB58" i="5" s="1"/>
  <c r="Z58" i="5"/>
  <c r="AA58" i="5" s="1"/>
  <c r="G296" i="8"/>
  <c r="AB44" i="5" s="1"/>
  <c r="Z44" i="5"/>
  <c r="AA44" i="5" s="1"/>
  <c r="G309" i="8"/>
  <c r="AB57" i="5" s="1"/>
  <c r="Z57" i="5"/>
  <c r="AA57" i="5" s="1"/>
  <c r="G300" i="8"/>
  <c r="AB48" i="5" s="1"/>
  <c r="Z48" i="5"/>
  <c r="AA48" i="5" s="1"/>
  <c r="G295" i="8"/>
  <c r="AB43" i="5" s="1"/>
  <c r="Z43" i="5"/>
  <c r="AA43" i="5" s="1"/>
  <c r="G297" i="8"/>
  <c r="AB45" i="5" s="1"/>
  <c r="Z45" i="5"/>
  <c r="AA45" i="5" s="1"/>
  <c r="G299" i="8"/>
  <c r="AB47" i="5" s="1"/>
  <c r="Z47" i="5"/>
  <c r="AA47" i="5" s="1"/>
  <c r="G306" i="8"/>
  <c r="AB54" i="5" s="1"/>
  <c r="Z54" i="5"/>
  <c r="AA54" i="5" s="1"/>
  <c r="G302" i="8"/>
  <c r="AB50" i="5" s="1"/>
  <c r="Z50" i="5"/>
  <c r="AA50" i="5" s="1"/>
  <c r="G308" i="8"/>
  <c r="AB56" i="5" s="1"/>
  <c r="Z56" i="5"/>
  <c r="AA56" i="5" s="1"/>
  <c r="G304" i="8"/>
  <c r="AB52" i="5" s="1"/>
  <c r="Z52" i="5"/>
  <c r="AA52" i="5" s="1"/>
  <c r="G282" i="8"/>
  <c r="AB30" i="5" s="1"/>
  <c r="Z30" i="5"/>
  <c r="AA30" i="5" s="1"/>
  <c r="G288" i="8"/>
  <c r="AB36" i="5" s="1"/>
  <c r="Z36" i="5"/>
  <c r="AA36" i="5" s="1"/>
  <c r="G279" i="8"/>
  <c r="AB27" i="5" s="1"/>
  <c r="Z27" i="5"/>
  <c r="AA27" i="5" s="1"/>
  <c r="G283" i="8"/>
  <c r="AB31" i="5" s="1"/>
  <c r="Z31" i="5"/>
  <c r="AA31" i="5" s="1"/>
  <c r="G286" i="8"/>
  <c r="AB34" i="5" s="1"/>
  <c r="Z34" i="5"/>
  <c r="AA34" i="5" s="1"/>
  <c r="G292" i="8"/>
  <c r="AB40" i="5" s="1"/>
  <c r="Z40" i="5"/>
  <c r="AA40" i="5" s="1"/>
  <c r="G290" i="8"/>
  <c r="AB38" i="5" s="1"/>
  <c r="Z38" i="5"/>
  <c r="AA38" i="5" s="1"/>
  <c r="G291" i="8"/>
  <c r="AB39" i="5" s="1"/>
  <c r="Z39" i="5"/>
  <c r="AA39" i="5" s="1"/>
  <c r="G284" i="8"/>
  <c r="AB32" i="5" s="1"/>
  <c r="Z32" i="5"/>
  <c r="AA32" i="5" s="1"/>
  <c r="G294" i="8"/>
  <c r="AB42" i="5" s="1"/>
  <c r="Z42" i="5"/>
  <c r="AA42" i="5" s="1"/>
  <c r="G293" i="8"/>
  <c r="AB41" i="5" s="1"/>
  <c r="Z41" i="5"/>
  <c r="AA41" i="5" s="1"/>
  <c r="G280" i="8"/>
  <c r="AB28" i="5" s="1"/>
  <c r="Z28" i="5"/>
  <c r="AA28" i="5" s="1"/>
  <c r="G289" i="8"/>
  <c r="AB37" i="5" s="1"/>
  <c r="Z37" i="5"/>
  <c r="AA37" i="5" s="1"/>
  <c r="G287" i="8"/>
  <c r="AB35" i="5" s="1"/>
  <c r="Z35" i="5"/>
  <c r="AA35" i="5" s="1"/>
  <c r="G278" i="8"/>
  <c r="AB26" i="5" s="1"/>
  <c r="Z26" i="5"/>
  <c r="AA26" i="5" s="1"/>
  <c r="G285" i="8"/>
  <c r="AB33" i="5" s="1"/>
  <c r="Z33" i="5"/>
  <c r="AA33" i="5" s="1"/>
  <c r="G281" i="8"/>
  <c r="AB29" i="5" s="1"/>
  <c r="Z29" i="5"/>
  <c r="AA29" i="5" s="1"/>
  <c r="G266" i="8"/>
  <c r="G270" i="8"/>
  <c r="G274" i="8"/>
  <c r="G264" i="8"/>
  <c r="G263" i="8"/>
  <c r="G276" i="8"/>
  <c r="G269" i="8"/>
  <c r="G272" i="8"/>
  <c r="G268" i="8"/>
  <c r="G273" i="8"/>
  <c r="G267" i="8"/>
  <c r="G275" i="8"/>
  <c r="G271" i="8"/>
  <c r="G277" i="8"/>
  <c r="G265" i="8"/>
  <c r="G262" i="8"/>
  <c r="Z10" i="5"/>
  <c r="AA10" i="5" s="1"/>
  <c r="G226" i="8"/>
  <c r="AB200" i="10" s="1"/>
  <c r="Z200" i="10"/>
  <c r="AA200" i="10" s="1"/>
  <c r="G258" i="8"/>
  <c r="AB232" i="10" s="1"/>
  <c r="Z232" i="10"/>
  <c r="AA232" i="10" s="1"/>
  <c r="G227" i="8"/>
  <c r="AB201" i="10" s="1"/>
  <c r="Z201" i="10"/>
  <c r="AA201" i="10" s="1"/>
  <c r="G248" i="8"/>
  <c r="AB222" i="10" s="1"/>
  <c r="Z222" i="10"/>
  <c r="AA222" i="10" s="1"/>
  <c r="G243" i="8"/>
  <c r="AB217" i="10" s="1"/>
  <c r="Z217" i="10"/>
  <c r="AA217" i="10" s="1"/>
  <c r="G255" i="8"/>
  <c r="AB229" i="10" s="1"/>
  <c r="Z229" i="10"/>
  <c r="AA229" i="10" s="1"/>
  <c r="G230" i="8"/>
  <c r="AB204" i="10" s="1"/>
  <c r="Z204" i="10"/>
  <c r="AA204" i="10" s="1"/>
  <c r="G190" i="8"/>
  <c r="AB164" i="10" s="1"/>
  <c r="Z164" i="10"/>
  <c r="AA164" i="10" s="1"/>
  <c r="G257" i="8"/>
  <c r="AB231" i="10" s="1"/>
  <c r="Z231" i="10"/>
  <c r="AA231" i="10" s="1"/>
  <c r="G193" i="8"/>
  <c r="AB167" i="10" s="1"/>
  <c r="Z167" i="10"/>
  <c r="AA167" i="10" s="1"/>
  <c r="G202" i="8"/>
  <c r="AB176" i="10" s="1"/>
  <c r="Z176" i="10"/>
  <c r="AA176" i="10" s="1"/>
  <c r="G234" i="8"/>
  <c r="AB208" i="10" s="1"/>
  <c r="Z208" i="10"/>
  <c r="AA208" i="10" s="1"/>
  <c r="G232" i="8"/>
  <c r="AB206" i="10" s="1"/>
  <c r="Z206" i="10"/>
  <c r="AA206" i="10" s="1"/>
  <c r="G256" i="8"/>
  <c r="AB230" i="10" s="1"/>
  <c r="Z230" i="10"/>
  <c r="AA230" i="10" s="1"/>
  <c r="G214" i="8"/>
  <c r="AB188" i="10" s="1"/>
  <c r="Z188" i="10"/>
  <c r="AA188" i="10" s="1"/>
  <c r="G91" i="8"/>
  <c r="AB65" i="10" s="1"/>
  <c r="AC65" i="10" s="1"/>
  <c r="G211" i="8"/>
  <c r="AB185" i="10" s="1"/>
  <c r="Z185" i="10"/>
  <c r="AA185" i="10" s="1"/>
  <c r="G228" i="8"/>
  <c r="AB202" i="10" s="1"/>
  <c r="Z202" i="10"/>
  <c r="AA202" i="10" s="1"/>
  <c r="G245" i="8"/>
  <c r="AB219" i="10" s="1"/>
  <c r="Z219" i="10"/>
  <c r="AA219" i="10" s="1"/>
  <c r="G196" i="8"/>
  <c r="AB170" i="10" s="1"/>
  <c r="Z170" i="10"/>
  <c r="AA170" i="10" s="1"/>
  <c r="G252" i="8"/>
  <c r="AB226" i="10" s="1"/>
  <c r="Z226" i="10"/>
  <c r="AA226" i="10" s="1"/>
  <c r="G201" i="8"/>
  <c r="AB175" i="10" s="1"/>
  <c r="Z175" i="10"/>
  <c r="AA175" i="10" s="1"/>
  <c r="G217" i="8"/>
  <c r="AB191" i="10" s="1"/>
  <c r="Z191" i="10"/>
  <c r="AA191" i="10" s="1"/>
  <c r="G238" i="8"/>
  <c r="AB212" i="10" s="1"/>
  <c r="Z212" i="10"/>
  <c r="AA212" i="10" s="1"/>
  <c r="G207" i="8"/>
  <c r="AB181" i="10" s="1"/>
  <c r="Z181" i="10"/>
  <c r="AA181" i="10" s="1"/>
  <c r="G220" i="8"/>
  <c r="AB194" i="10" s="1"/>
  <c r="Z194" i="10"/>
  <c r="AA194" i="10" s="1"/>
  <c r="G237" i="8"/>
  <c r="AB211" i="10" s="1"/>
  <c r="Z211" i="10"/>
  <c r="AA211" i="10" s="1"/>
  <c r="G261" i="8"/>
  <c r="AB235" i="10" s="1"/>
  <c r="Z235" i="10"/>
  <c r="AA235" i="10" s="1"/>
  <c r="G203" i="8"/>
  <c r="AB177" i="10" s="1"/>
  <c r="Z177" i="10"/>
  <c r="AA177" i="10" s="1"/>
  <c r="G208" i="8"/>
  <c r="AB182" i="10" s="1"/>
  <c r="Z182" i="10"/>
  <c r="AA182" i="10" s="1"/>
  <c r="G244" i="8"/>
  <c r="AB218" i="10" s="1"/>
  <c r="Z218" i="10"/>
  <c r="AA218" i="10" s="1"/>
  <c r="G197" i="8"/>
  <c r="AB171" i="10" s="1"/>
  <c r="Z171" i="10"/>
  <c r="AA171" i="10" s="1"/>
  <c r="G210" i="8"/>
  <c r="AB184" i="10" s="1"/>
  <c r="Z184" i="10"/>
  <c r="AA184" i="10" s="1"/>
  <c r="G242" i="8"/>
  <c r="AB216" i="10" s="1"/>
  <c r="Z216" i="10"/>
  <c r="AA216" i="10" s="1"/>
  <c r="G235" i="8"/>
  <c r="AB209" i="10" s="1"/>
  <c r="Z209" i="10"/>
  <c r="AA209" i="10" s="1"/>
  <c r="AC165" i="10"/>
  <c r="AD165" i="10"/>
  <c r="G246" i="8"/>
  <c r="AB220" i="10" s="1"/>
  <c r="Z220" i="10"/>
  <c r="AA220" i="10" s="1"/>
  <c r="G251" i="8"/>
  <c r="AB225" i="10" s="1"/>
  <c r="Z225" i="10"/>
  <c r="AA225" i="10" s="1"/>
  <c r="G219" i="8"/>
  <c r="AB193" i="10" s="1"/>
  <c r="Z193" i="10"/>
  <c r="AA193" i="10" s="1"/>
  <c r="G231" i="8"/>
  <c r="AB205" i="10" s="1"/>
  <c r="Z205" i="10"/>
  <c r="AA205" i="10" s="1"/>
  <c r="G249" i="8"/>
  <c r="AB223" i="10" s="1"/>
  <c r="Z223" i="10"/>
  <c r="AA223" i="10" s="1"/>
  <c r="G200" i="8"/>
  <c r="AB174" i="10" s="1"/>
  <c r="Z174" i="10"/>
  <c r="AA174" i="10" s="1"/>
  <c r="G260" i="8"/>
  <c r="AB234" i="10" s="1"/>
  <c r="Z234" i="10"/>
  <c r="AA234" i="10" s="1"/>
  <c r="G205" i="8"/>
  <c r="AB179" i="10" s="1"/>
  <c r="Z179" i="10"/>
  <c r="AA179" i="10" s="1"/>
  <c r="G239" i="8"/>
  <c r="AB213" i="10" s="1"/>
  <c r="Z213" i="10"/>
  <c r="AA213" i="10" s="1"/>
  <c r="G194" i="8"/>
  <c r="AB168" i="10" s="1"/>
  <c r="Z168" i="10"/>
  <c r="AA168" i="10" s="1"/>
  <c r="G215" i="8"/>
  <c r="AB189" i="10" s="1"/>
  <c r="Z189" i="10"/>
  <c r="AA189" i="10" s="1"/>
  <c r="G225" i="8"/>
  <c r="AB199" i="10" s="1"/>
  <c r="Z199" i="10"/>
  <c r="AA199" i="10" s="1"/>
  <c r="G241" i="8"/>
  <c r="AB215" i="10" s="1"/>
  <c r="Z215" i="10"/>
  <c r="AA215" i="10" s="1"/>
  <c r="G221" i="8"/>
  <c r="AB195" i="10" s="1"/>
  <c r="Z195" i="10"/>
  <c r="AA195" i="10" s="1"/>
  <c r="G212" i="8"/>
  <c r="AB186" i="10" s="1"/>
  <c r="Z186" i="10"/>
  <c r="AA186" i="10" s="1"/>
  <c r="G192" i="8"/>
  <c r="AB166" i="10" s="1"/>
  <c r="Z166" i="10"/>
  <c r="AA166" i="10" s="1"/>
  <c r="G206" i="8"/>
  <c r="AB180" i="10" s="1"/>
  <c r="Z180" i="10"/>
  <c r="AA180" i="10" s="1"/>
  <c r="G223" i="8"/>
  <c r="AB197" i="10" s="1"/>
  <c r="Z197" i="10"/>
  <c r="AA197" i="10" s="1"/>
  <c r="G213" i="8"/>
  <c r="AB187" i="10" s="1"/>
  <c r="Z187" i="10"/>
  <c r="AA187" i="10" s="1"/>
  <c r="G199" i="8"/>
  <c r="AB173" i="10" s="1"/>
  <c r="Z173" i="10"/>
  <c r="AA173" i="10" s="1"/>
  <c r="G233" i="8"/>
  <c r="AB207" i="10" s="1"/>
  <c r="Z207" i="10"/>
  <c r="AA207" i="10" s="1"/>
  <c r="G218" i="8"/>
  <c r="AB192" i="10" s="1"/>
  <c r="Z192" i="10"/>
  <c r="AA192" i="10" s="1"/>
  <c r="G250" i="8"/>
  <c r="AB224" i="10" s="1"/>
  <c r="Z224" i="10"/>
  <c r="AA224" i="10" s="1"/>
  <c r="G224" i="8"/>
  <c r="AB198" i="10" s="1"/>
  <c r="Z198" i="10"/>
  <c r="AA198" i="10" s="1"/>
  <c r="G240" i="8"/>
  <c r="AB214" i="10" s="1"/>
  <c r="Z214" i="10"/>
  <c r="AA214" i="10" s="1"/>
  <c r="G198" i="8"/>
  <c r="AB172" i="10" s="1"/>
  <c r="Z172" i="10"/>
  <c r="AA172" i="10" s="1"/>
  <c r="G254" i="8"/>
  <c r="AB228" i="10" s="1"/>
  <c r="Z228" i="10"/>
  <c r="AA228" i="10" s="1"/>
  <c r="G259" i="8"/>
  <c r="AB233" i="10" s="1"/>
  <c r="Z233" i="10"/>
  <c r="AA233" i="10" s="1"/>
  <c r="G236" i="8"/>
  <c r="AB210" i="10" s="1"/>
  <c r="Z210" i="10"/>
  <c r="AA210" i="10" s="1"/>
  <c r="G204" i="8"/>
  <c r="AB178" i="10" s="1"/>
  <c r="Z178" i="10"/>
  <c r="AA178" i="10" s="1"/>
  <c r="G209" i="8"/>
  <c r="AB183" i="10" s="1"/>
  <c r="Z183" i="10"/>
  <c r="AA183" i="10" s="1"/>
  <c r="G247" i="8"/>
  <c r="AB221" i="10" s="1"/>
  <c r="Z221" i="10"/>
  <c r="AA221" i="10" s="1"/>
  <c r="G222" i="8"/>
  <c r="AB196" i="10" s="1"/>
  <c r="Z196" i="10"/>
  <c r="AA196" i="10" s="1"/>
  <c r="G195" i="8"/>
  <c r="AB169" i="10" s="1"/>
  <c r="Z169" i="10"/>
  <c r="AA169" i="10" s="1"/>
  <c r="G229" i="8"/>
  <c r="AB203" i="10" s="1"/>
  <c r="Z203" i="10"/>
  <c r="AA203" i="10" s="1"/>
  <c r="G253" i="8"/>
  <c r="AB227" i="10" s="1"/>
  <c r="Z227" i="10"/>
  <c r="AA227" i="10" s="1"/>
  <c r="G216" i="8"/>
  <c r="AB190" i="10" s="1"/>
  <c r="Z190" i="10"/>
  <c r="AA190" i="10" s="1"/>
  <c r="G161" i="8"/>
  <c r="AB135" i="10" s="1"/>
  <c r="Z135" i="10"/>
  <c r="AA135" i="10" s="1"/>
  <c r="G168" i="8"/>
  <c r="AB142" i="10" s="1"/>
  <c r="Z142" i="10"/>
  <c r="AA142" i="10" s="1"/>
  <c r="G183" i="8"/>
  <c r="AB157" i="10" s="1"/>
  <c r="Z157" i="10"/>
  <c r="AA157" i="10" s="1"/>
  <c r="G146" i="8"/>
  <c r="AB120" i="10" s="1"/>
  <c r="Z120" i="10"/>
  <c r="AA120" i="10" s="1"/>
  <c r="G178" i="8"/>
  <c r="AB152" i="10" s="1"/>
  <c r="Z152" i="10"/>
  <c r="AA152" i="10" s="1"/>
  <c r="G166" i="8"/>
  <c r="AB140" i="10" s="1"/>
  <c r="Z140" i="10"/>
  <c r="AA140" i="10" s="1"/>
  <c r="G182" i="8"/>
  <c r="AB156" i="10" s="1"/>
  <c r="Z156" i="10"/>
  <c r="AA156" i="10" s="1"/>
  <c r="G158" i="8"/>
  <c r="AB132" i="10" s="1"/>
  <c r="Z132" i="10"/>
  <c r="AA132" i="10" s="1"/>
  <c r="G167" i="8"/>
  <c r="AB141" i="10" s="1"/>
  <c r="Z141" i="10"/>
  <c r="AA141" i="10" s="1"/>
  <c r="G155" i="8"/>
  <c r="AB129" i="10" s="1"/>
  <c r="Z129" i="10"/>
  <c r="AA129" i="10" s="1"/>
  <c r="G188" i="8"/>
  <c r="AB162" i="10" s="1"/>
  <c r="Z162" i="10"/>
  <c r="AA162" i="10" s="1"/>
  <c r="G180" i="8"/>
  <c r="AB154" i="10" s="1"/>
  <c r="Z154" i="10"/>
  <c r="AA154" i="10" s="1"/>
  <c r="G169" i="8"/>
  <c r="AB143" i="10" s="1"/>
  <c r="Z143" i="10"/>
  <c r="AA143" i="10" s="1"/>
  <c r="G176" i="8"/>
  <c r="AB150" i="10" s="1"/>
  <c r="Z150" i="10"/>
  <c r="AA150" i="10" s="1"/>
  <c r="G157" i="8"/>
  <c r="AB131" i="10" s="1"/>
  <c r="Z131" i="10"/>
  <c r="AA131" i="10" s="1"/>
  <c r="G189" i="8"/>
  <c r="AB163" i="10" s="1"/>
  <c r="Z163" i="10"/>
  <c r="AA163" i="10" s="1"/>
  <c r="G170" i="8"/>
  <c r="AB144" i="10" s="1"/>
  <c r="Z144" i="10"/>
  <c r="AA144" i="10" s="1"/>
  <c r="G186" i="8"/>
  <c r="AB160" i="10" s="1"/>
  <c r="Z160" i="10"/>
  <c r="AA160" i="10" s="1"/>
  <c r="G159" i="8"/>
  <c r="AB133" i="10" s="1"/>
  <c r="Z133" i="10"/>
  <c r="AA133" i="10" s="1"/>
  <c r="G171" i="8"/>
  <c r="AB145" i="10" s="1"/>
  <c r="Z145" i="10"/>
  <c r="AA145" i="10" s="1"/>
  <c r="G164" i="8"/>
  <c r="AB138" i="10" s="1"/>
  <c r="Z138" i="10"/>
  <c r="AA138" i="10" s="1"/>
  <c r="G147" i="8"/>
  <c r="AB121" i="10" s="1"/>
  <c r="Z121" i="10"/>
  <c r="AA121" i="10" s="1"/>
  <c r="G177" i="8"/>
  <c r="AB151" i="10" s="1"/>
  <c r="Z151" i="10"/>
  <c r="AA151" i="10" s="1"/>
  <c r="G152" i="8"/>
  <c r="AB126" i="10" s="1"/>
  <c r="Z126" i="10"/>
  <c r="AA126" i="10" s="1"/>
  <c r="G184" i="8"/>
  <c r="AB158" i="10" s="1"/>
  <c r="Z158" i="10"/>
  <c r="AA158" i="10" s="1"/>
  <c r="G151" i="8"/>
  <c r="AB125" i="10" s="1"/>
  <c r="Z125" i="10"/>
  <c r="AA125" i="10" s="1"/>
  <c r="G174" i="8"/>
  <c r="AB148" i="10" s="1"/>
  <c r="Z148" i="10"/>
  <c r="AA148" i="10" s="1"/>
  <c r="G187" i="8"/>
  <c r="AB161" i="10" s="1"/>
  <c r="Z161" i="10"/>
  <c r="AA161" i="10" s="1"/>
  <c r="G162" i="8"/>
  <c r="AB136" i="10" s="1"/>
  <c r="Z136" i="10"/>
  <c r="AA136" i="10" s="1"/>
  <c r="G181" i="8"/>
  <c r="AB155" i="10" s="1"/>
  <c r="Z155" i="10"/>
  <c r="AA155" i="10" s="1"/>
  <c r="G172" i="8"/>
  <c r="AB146" i="10" s="1"/>
  <c r="Z146" i="10"/>
  <c r="AA146" i="10" s="1"/>
  <c r="G149" i="8"/>
  <c r="AB123" i="10" s="1"/>
  <c r="Z123" i="10"/>
  <c r="AA123" i="10" s="1"/>
  <c r="G150" i="8"/>
  <c r="AB124" i="10" s="1"/>
  <c r="Z124" i="10"/>
  <c r="AA124" i="10" s="1"/>
  <c r="G153" i="8"/>
  <c r="AB127" i="10" s="1"/>
  <c r="Z127" i="10"/>
  <c r="AA127" i="10" s="1"/>
  <c r="G185" i="8"/>
  <c r="AB159" i="10" s="1"/>
  <c r="Z159" i="10"/>
  <c r="AA159" i="10" s="1"/>
  <c r="G160" i="8"/>
  <c r="AB134" i="10" s="1"/>
  <c r="Z134" i="10"/>
  <c r="AA134" i="10" s="1"/>
  <c r="G165" i="8"/>
  <c r="AB139" i="10" s="1"/>
  <c r="Z139" i="10"/>
  <c r="AA139" i="10" s="1"/>
  <c r="G175" i="8"/>
  <c r="AB149" i="10" s="1"/>
  <c r="Z149" i="10"/>
  <c r="AA149" i="10" s="1"/>
  <c r="G156" i="8"/>
  <c r="AB130" i="10" s="1"/>
  <c r="Z130" i="10"/>
  <c r="AA130" i="10" s="1"/>
  <c r="G163" i="8"/>
  <c r="AB137" i="10" s="1"/>
  <c r="Z137" i="10"/>
  <c r="AA137" i="10" s="1"/>
  <c r="G148" i="8"/>
  <c r="AB122" i="10" s="1"/>
  <c r="Z122" i="10"/>
  <c r="AA122" i="10" s="1"/>
  <c r="G179" i="8"/>
  <c r="AB153" i="10" s="1"/>
  <c r="Z153" i="10"/>
  <c r="AA153" i="10" s="1"/>
  <c r="G173" i="8"/>
  <c r="AB147" i="10" s="1"/>
  <c r="Z147" i="10"/>
  <c r="AA147" i="10" s="1"/>
  <c r="AD128" i="10"/>
  <c r="AC128" i="10"/>
  <c r="G142" i="8"/>
  <c r="G143" i="8"/>
  <c r="G138" i="8"/>
  <c r="G140" i="8"/>
  <c r="G136" i="8"/>
  <c r="G139" i="8"/>
  <c r="G137" i="8"/>
  <c r="G144" i="8"/>
  <c r="G141" i="8"/>
  <c r="G145" i="8"/>
  <c r="AD65" i="10"/>
  <c r="G133" i="8"/>
  <c r="G130" i="8"/>
  <c r="G134" i="8"/>
  <c r="G132" i="8"/>
  <c r="G131" i="8"/>
  <c r="G129" i="8"/>
  <c r="G135" i="8"/>
  <c r="G120" i="8"/>
  <c r="G121" i="8"/>
  <c r="G128" i="8"/>
  <c r="G118" i="8"/>
  <c r="G124" i="8"/>
  <c r="G119" i="8"/>
  <c r="G126" i="8"/>
  <c r="G122" i="8"/>
  <c r="G127" i="8"/>
  <c r="G125" i="8"/>
  <c r="G123" i="8"/>
  <c r="G110" i="8"/>
  <c r="G101" i="8"/>
  <c r="AB75" i="10" s="1"/>
  <c r="G111" i="8"/>
  <c r="G108" i="8"/>
  <c r="G107" i="8"/>
  <c r="G115" i="8"/>
  <c r="G104" i="8"/>
  <c r="G114" i="8"/>
  <c r="G102" i="8"/>
  <c r="G117" i="8"/>
  <c r="G105" i="8"/>
  <c r="G112" i="8"/>
  <c r="G106" i="8"/>
  <c r="G116" i="8"/>
  <c r="G109" i="8"/>
  <c r="G100" i="8"/>
  <c r="AB74" i="10" s="1"/>
  <c r="G103" i="8"/>
  <c r="G113" i="8"/>
  <c r="G97" i="8"/>
  <c r="AB71" i="10" s="1"/>
  <c r="G86" i="8"/>
  <c r="AB60" i="10" s="1"/>
  <c r="G95" i="8"/>
  <c r="AB69" i="10" s="1"/>
  <c r="G84" i="8"/>
  <c r="AB58" i="10" s="1"/>
  <c r="G94" i="8"/>
  <c r="AB68" i="10" s="1"/>
  <c r="G99" i="8"/>
  <c r="AB73" i="10" s="1"/>
  <c r="G90" i="8"/>
  <c r="AB64" i="10" s="1"/>
  <c r="G98" i="8"/>
  <c r="AB72" i="10" s="1"/>
  <c r="G87" i="8"/>
  <c r="AB61" i="10" s="1"/>
  <c r="G93" i="8"/>
  <c r="AB67" i="10" s="1"/>
  <c r="G92" i="8"/>
  <c r="AB66" i="10" s="1"/>
  <c r="G88" i="8"/>
  <c r="AB62" i="10" s="1"/>
  <c r="G89" i="8"/>
  <c r="AB63" i="10" s="1"/>
  <c r="G96" i="8"/>
  <c r="AB70" i="10" s="1"/>
  <c r="G85" i="8"/>
  <c r="AB59" i="10" s="1"/>
  <c r="G81" i="8"/>
  <c r="AB55" i="10" s="1"/>
  <c r="G70" i="8"/>
  <c r="AB44" i="10" s="1"/>
  <c r="G79" i="8"/>
  <c r="AB53" i="10" s="1"/>
  <c r="G76" i="8"/>
  <c r="AB50" i="10" s="1"/>
  <c r="G69" i="8"/>
  <c r="AB43" i="10" s="1"/>
  <c r="G74" i="8"/>
  <c r="AB48" i="10" s="1"/>
  <c r="G68" i="8"/>
  <c r="AB42" i="10" s="1"/>
  <c r="Z42" i="10"/>
  <c r="AA42" i="10" s="1"/>
  <c r="G83" i="8"/>
  <c r="AB57" i="10" s="1"/>
  <c r="G72" i="8"/>
  <c r="AB46" i="10" s="1"/>
  <c r="G78" i="8"/>
  <c r="AB52" i="10" s="1"/>
  <c r="G71" i="8"/>
  <c r="AB45" i="10" s="1"/>
  <c r="G77" i="8"/>
  <c r="AB51" i="10" s="1"/>
  <c r="G73" i="8"/>
  <c r="AB47" i="10" s="1"/>
  <c r="G80" i="8"/>
  <c r="AB54" i="10" s="1"/>
  <c r="G82" i="8"/>
  <c r="AB56" i="10" s="1"/>
  <c r="G75" i="8"/>
  <c r="AB49" i="10" s="1"/>
  <c r="AB15" i="9"/>
  <c r="G67" i="8"/>
  <c r="AB41" i="10" s="1"/>
  <c r="Z41" i="10"/>
  <c r="AA41" i="10" s="1"/>
  <c r="G54" i="8"/>
  <c r="AB28" i="10" s="1"/>
  <c r="G63" i="8"/>
  <c r="AB37" i="10" s="1"/>
  <c r="G60" i="8"/>
  <c r="AB34" i="10" s="1"/>
  <c r="G59" i="8"/>
  <c r="AB33" i="10" s="1"/>
  <c r="G57" i="8"/>
  <c r="AB31" i="10" s="1"/>
  <c r="G55" i="8"/>
  <c r="AB29" i="10" s="1"/>
  <c r="G66" i="8"/>
  <c r="AB40" i="10" s="1"/>
  <c r="G62" i="8"/>
  <c r="AB36" i="10" s="1"/>
  <c r="G52" i="8"/>
  <c r="AB26" i="10" s="1"/>
  <c r="AC26" i="10" s="1"/>
  <c r="G56" i="8"/>
  <c r="AB30" i="10" s="1"/>
  <c r="G64" i="8"/>
  <c r="AB38" i="10" s="1"/>
  <c r="G65" i="8"/>
  <c r="AB39" i="10" s="1"/>
  <c r="G58" i="8"/>
  <c r="AB32" i="10" s="1"/>
  <c r="G53" i="8"/>
  <c r="AB27" i="10" s="1"/>
  <c r="G61" i="8"/>
  <c r="AB35" i="10" s="1"/>
  <c r="G51" i="8"/>
  <c r="AB25" i="10" s="1"/>
  <c r="G50" i="8"/>
  <c r="AB24" i="10" s="1"/>
  <c r="Z24" i="10"/>
  <c r="AA24" i="10" s="1"/>
  <c r="G47" i="8"/>
  <c r="AB21" i="10" s="1"/>
  <c r="Z21" i="10"/>
  <c r="AA21" i="10" s="1"/>
  <c r="G46" i="8"/>
  <c r="AB20" i="10" s="1"/>
  <c r="Z20" i="10"/>
  <c r="AA20" i="10" s="1"/>
  <c r="G48" i="8"/>
  <c r="AB22" i="10" s="1"/>
  <c r="Z22" i="10"/>
  <c r="AA22" i="10" s="1"/>
  <c r="G49" i="8"/>
  <c r="AB23" i="10" s="1"/>
  <c r="Z23" i="10"/>
  <c r="AA23" i="10" s="1"/>
  <c r="Z24" i="9"/>
  <c r="AA24" i="9" s="1"/>
  <c r="AA27" i="9"/>
  <c r="AB22" i="9"/>
  <c r="Z22" i="9"/>
  <c r="AA22" i="9" s="1"/>
  <c r="Z15" i="9"/>
  <c r="AA15" i="9" s="1"/>
  <c r="G5" i="8"/>
  <c r="AB16" i="5" l="1"/>
  <c r="AB16" i="15"/>
  <c r="AB11" i="5"/>
  <c r="AC11" i="5" s="1"/>
  <c r="AB11" i="15"/>
  <c r="AB10" i="5"/>
  <c r="AB10" i="15"/>
  <c r="AB20" i="5"/>
  <c r="AB20" i="15"/>
  <c r="AB13" i="5"/>
  <c r="AD13" i="5" s="1"/>
  <c r="AB13" i="15"/>
  <c r="AB15" i="5"/>
  <c r="AC15" i="5" s="1"/>
  <c r="AB15" i="15"/>
  <c r="AB17" i="5"/>
  <c r="AC17" i="5" s="1"/>
  <c r="AB17" i="15"/>
  <c r="AB22" i="5"/>
  <c r="AB22" i="15"/>
  <c r="AB19" i="5"/>
  <c r="AB19" i="15"/>
  <c r="AB14" i="5"/>
  <c r="AC14" i="5" s="1"/>
  <c r="AB14" i="15"/>
  <c r="AB23" i="5"/>
  <c r="AB23" i="15"/>
  <c r="AB12" i="5"/>
  <c r="AB12" i="15"/>
  <c r="AB25" i="5"/>
  <c r="AB25" i="15"/>
  <c r="AB21" i="5"/>
  <c r="AC21" i="5" s="1"/>
  <c r="AB21" i="15"/>
  <c r="AB24" i="5"/>
  <c r="AD24" i="5" s="1"/>
  <c r="AB24" i="15"/>
  <c r="AB18" i="5"/>
  <c r="AB18" i="15"/>
  <c r="AD137" i="5"/>
  <c r="AC137" i="5"/>
  <c r="AD128" i="5"/>
  <c r="AC128" i="5"/>
  <c r="AD127" i="5"/>
  <c r="AC127" i="5"/>
  <c r="AD131" i="5"/>
  <c r="AC131" i="5"/>
  <c r="AD132" i="5"/>
  <c r="AC132" i="5"/>
  <c r="AD129" i="5"/>
  <c r="AC129" i="5"/>
  <c r="AD126" i="5"/>
  <c r="AC126" i="5"/>
  <c r="AD135" i="5"/>
  <c r="AC135" i="5"/>
  <c r="AD138" i="5"/>
  <c r="AC138" i="5"/>
  <c r="AD139" i="5"/>
  <c r="AC139" i="5"/>
  <c r="AC133" i="5"/>
  <c r="AD133" i="5"/>
  <c r="AD125" i="5"/>
  <c r="AC125" i="5"/>
  <c r="AD140" i="5"/>
  <c r="AC140" i="5"/>
  <c r="AD130" i="5"/>
  <c r="AC130" i="5"/>
  <c r="AD136" i="5"/>
  <c r="AC136" i="5"/>
  <c r="AD122" i="5"/>
  <c r="AC122" i="5"/>
  <c r="AD124" i="5"/>
  <c r="AC124" i="5"/>
  <c r="AD120" i="5"/>
  <c r="AC120" i="5"/>
  <c r="AD123" i="5"/>
  <c r="AC123" i="5"/>
  <c r="AD111" i="5"/>
  <c r="AC111" i="5"/>
  <c r="AD110" i="5"/>
  <c r="AC110" i="5"/>
  <c r="AD115" i="5"/>
  <c r="AC115" i="5"/>
  <c r="AD121" i="5"/>
  <c r="AC121" i="5"/>
  <c r="AD114" i="5"/>
  <c r="AC114" i="5"/>
  <c r="AD119" i="5"/>
  <c r="AC119" i="5"/>
  <c r="AD109" i="5"/>
  <c r="AC109" i="5"/>
  <c r="AD117" i="5"/>
  <c r="AC117" i="5"/>
  <c r="AD113" i="5"/>
  <c r="AC113" i="5"/>
  <c r="AD116" i="5"/>
  <c r="AC116" i="5"/>
  <c r="AD112" i="5"/>
  <c r="AC112" i="5"/>
  <c r="AD101" i="5"/>
  <c r="AC101" i="5"/>
  <c r="AD104" i="5"/>
  <c r="AC104" i="5"/>
  <c r="AD108" i="5"/>
  <c r="AC108" i="5"/>
  <c r="AC107" i="5"/>
  <c r="AD107" i="5"/>
  <c r="AC99" i="5"/>
  <c r="AD99" i="5"/>
  <c r="AC95" i="5"/>
  <c r="AD95" i="5"/>
  <c r="AD102" i="5"/>
  <c r="AC102" i="5"/>
  <c r="AD92" i="5"/>
  <c r="AC92" i="5"/>
  <c r="AD105" i="5"/>
  <c r="AC105" i="5"/>
  <c r="AD94" i="5"/>
  <c r="AC94" i="5"/>
  <c r="AD96" i="5"/>
  <c r="AC96" i="5"/>
  <c r="AD98" i="5"/>
  <c r="AC98" i="5"/>
  <c r="AD106" i="5"/>
  <c r="AC106" i="5"/>
  <c r="AD97" i="5"/>
  <c r="AC97" i="5"/>
  <c r="AD100" i="5"/>
  <c r="AC100" i="5"/>
  <c r="AD93" i="5"/>
  <c r="AC93" i="5"/>
  <c r="AC91" i="5"/>
  <c r="AD91" i="5"/>
  <c r="AD88" i="5"/>
  <c r="AC88" i="5"/>
  <c r="AD83" i="5"/>
  <c r="AC83" i="5"/>
  <c r="AD80" i="5"/>
  <c r="AC80" i="5"/>
  <c r="AC60" i="5"/>
  <c r="AD82" i="5"/>
  <c r="AC82" i="5"/>
  <c r="AD81" i="5"/>
  <c r="AC81" i="5"/>
  <c r="AD84" i="5"/>
  <c r="AC84" i="5"/>
  <c r="AD89" i="5"/>
  <c r="AC89" i="5"/>
  <c r="AD77" i="5"/>
  <c r="AC77" i="5"/>
  <c r="AC87" i="5"/>
  <c r="AD87" i="5"/>
  <c r="AD90" i="5"/>
  <c r="AC90" i="5"/>
  <c r="AC79" i="5"/>
  <c r="AD79" i="5"/>
  <c r="AD86" i="5"/>
  <c r="AC86" i="5"/>
  <c r="AD78" i="5"/>
  <c r="AC78" i="5"/>
  <c r="AC73" i="5"/>
  <c r="AD73" i="5"/>
  <c r="AD72" i="5"/>
  <c r="AC72" i="5"/>
  <c r="AD68" i="5"/>
  <c r="AC68" i="5"/>
  <c r="AD66" i="5"/>
  <c r="AC66" i="5"/>
  <c r="AC61" i="5"/>
  <c r="AD61" i="5"/>
  <c r="AC62" i="5"/>
  <c r="AD62" i="5"/>
  <c r="AD63" i="5"/>
  <c r="AC63" i="5"/>
  <c r="AD59" i="5"/>
  <c r="AC59" i="5"/>
  <c r="AC65" i="5"/>
  <c r="AD65" i="5"/>
  <c r="AC64" i="5"/>
  <c r="AD64" i="5"/>
  <c r="AD67" i="5"/>
  <c r="AC67" i="5"/>
  <c r="AD71" i="5"/>
  <c r="AC71" i="5"/>
  <c r="AC69" i="5"/>
  <c r="AD50" i="5"/>
  <c r="AC50" i="5"/>
  <c r="AD47" i="5"/>
  <c r="AC47" i="5"/>
  <c r="AD43" i="5"/>
  <c r="AC43" i="5"/>
  <c r="AD57" i="5"/>
  <c r="AC57" i="5"/>
  <c r="AD58" i="5"/>
  <c r="AC58" i="5"/>
  <c r="AD49" i="5"/>
  <c r="AC49" i="5"/>
  <c r="AD53" i="5"/>
  <c r="AC53" i="5"/>
  <c r="AD56" i="5"/>
  <c r="AC56" i="5"/>
  <c r="AD54" i="5"/>
  <c r="AC54" i="5"/>
  <c r="AD45" i="5"/>
  <c r="AC45" i="5"/>
  <c r="AD48" i="5"/>
  <c r="AC48" i="5"/>
  <c r="AD44" i="5"/>
  <c r="AC44" i="5"/>
  <c r="AD55" i="5"/>
  <c r="AC55" i="5"/>
  <c r="AD51" i="5"/>
  <c r="AC51" i="5"/>
  <c r="AC46" i="5"/>
  <c r="AD46" i="5"/>
  <c r="AD33" i="5"/>
  <c r="AC33" i="5"/>
  <c r="AD28" i="5"/>
  <c r="AC28" i="5"/>
  <c r="AC42" i="5"/>
  <c r="AD42" i="5"/>
  <c r="AD39" i="5"/>
  <c r="AC39" i="5"/>
  <c r="AD40" i="5"/>
  <c r="AC40" i="5"/>
  <c r="AD31" i="5"/>
  <c r="AC31" i="5"/>
  <c r="AD36" i="5"/>
  <c r="AC36" i="5"/>
  <c r="AC29" i="5"/>
  <c r="AD29" i="5"/>
  <c r="AC26" i="5"/>
  <c r="AD26" i="5"/>
  <c r="AC37" i="5"/>
  <c r="AD37" i="5"/>
  <c r="AD41" i="5"/>
  <c r="AC41" i="5"/>
  <c r="AD32" i="5"/>
  <c r="AC32" i="5"/>
  <c r="AC38" i="5"/>
  <c r="AD38" i="5"/>
  <c r="AC34" i="5"/>
  <c r="AD34" i="5"/>
  <c r="AD27" i="5"/>
  <c r="AC27" i="5"/>
  <c r="AC30" i="5"/>
  <c r="AD30" i="5"/>
  <c r="AC13" i="5"/>
  <c r="AD15" i="5"/>
  <c r="AD17" i="5"/>
  <c r="AC22" i="5"/>
  <c r="AD22" i="5"/>
  <c r="AC23" i="5"/>
  <c r="AD23" i="5"/>
  <c r="AD12" i="5"/>
  <c r="AC12" i="5"/>
  <c r="AC25" i="5"/>
  <c r="AD25" i="5"/>
  <c r="AD21" i="5"/>
  <c r="AC24" i="5"/>
  <c r="AC18" i="5"/>
  <c r="AD18" i="5"/>
  <c r="AD20" i="5"/>
  <c r="AC20" i="5"/>
  <c r="AD16" i="5"/>
  <c r="AC16" i="5"/>
  <c r="AD14" i="5"/>
  <c r="AD10" i="5"/>
  <c r="AC10" i="5"/>
  <c r="AD190" i="10"/>
  <c r="AC190" i="10"/>
  <c r="AD196" i="10"/>
  <c r="AC196" i="10"/>
  <c r="AD210" i="10"/>
  <c r="AC210" i="10"/>
  <c r="AD214" i="10"/>
  <c r="AC214" i="10"/>
  <c r="AD187" i="10"/>
  <c r="AC187" i="10"/>
  <c r="AD186" i="10"/>
  <c r="AC186" i="10"/>
  <c r="AC189" i="10"/>
  <c r="AD189" i="10"/>
  <c r="AD223" i="10"/>
  <c r="AC223" i="10"/>
  <c r="AC220" i="10"/>
  <c r="AD220" i="10"/>
  <c r="AD218" i="10"/>
  <c r="AC218" i="10"/>
  <c r="AD211" i="10"/>
  <c r="AC211" i="10"/>
  <c r="AD226" i="10"/>
  <c r="AC226" i="10"/>
  <c r="AD230" i="10"/>
  <c r="AC230" i="10"/>
  <c r="AC208" i="10"/>
  <c r="AD208" i="10"/>
  <c r="AD167" i="10"/>
  <c r="AC167" i="10"/>
  <c r="AD164" i="10"/>
  <c r="AC164" i="10"/>
  <c r="AC229" i="10"/>
  <c r="AD229" i="10"/>
  <c r="AD222" i="10"/>
  <c r="AC222" i="10"/>
  <c r="AC232" i="10"/>
  <c r="AD232" i="10"/>
  <c r="AD203" i="10"/>
  <c r="AC203" i="10"/>
  <c r="AD183" i="10"/>
  <c r="AC183" i="10"/>
  <c r="AC228" i="10"/>
  <c r="AD228" i="10"/>
  <c r="AC224" i="10"/>
  <c r="AD224" i="10"/>
  <c r="AD207" i="10"/>
  <c r="AC207" i="10"/>
  <c r="AD180" i="10"/>
  <c r="AC180" i="10"/>
  <c r="AD215" i="10"/>
  <c r="AC215" i="10"/>
  <c r="AC213" i="10"/>
  <c r="AD213" i="10"/>
  <c r="AD234" i="10"/>
  <c r="AC234" i="10"/>
  <c r="AD193" i="10"/>
  <c r="AC193" i="10"/>
  <c r="AD184" i="10"/>
  <c r="AC184" i="10"/>
  <c r="AD177" i="10"/>
  <c r="AC177" i="10"/>
  <c r="AD181" i="10"/>
  <c r="AC181" i="10"/>
  <c r="AD219" i="10"/>
  <c r="AC219" i="10"/>
  <c r="AD185" i="10"/>
  <c r="AC185" i="10"/>
  <c r="AD169" i="10"/>
  <c r="AC169" i="10"/>
  <c r="AC221" i="10"/>
  <c r="AD221" i="10"/>
  <c r="AC178" i="10"/>
  <c r="AD178" i="10"/>
  <c r="AC233" i="10"/>
  <c r="AD233" i="10"/>
  <c r="AD172" i="10"/>
  <c r="AC172" i="10"/>
  <c r="AD198" i="10"/>
  <c r="AC198" i="10"/>
  <c r="AD192" i="10"/>
  <c r="AC192" i="10"/>
  <c r="AD197" i="10"/>
  <c r="AC197" i="10"/>
  <c r="AD166" i="10"/>
  <c r="AC166" i="10"/>
  <c r="AD195" i="10"/>
  <c r="AC195" i="10"/>
  <c r="AD199" i="10"/>
  <c r="AC199" i="10"/>
  <c r="AD168" i="10"/>
  <c r="AC168" i="10"/>
  <c r="AC179" i="10"/>
  <c r="AD179" i="10"/>
  <c r="AD174" i="10"/>
  <c r="AC174" i="10"/>
  <c r="AC205" i="10"/>
  <c r="AD205" i="10"/>
  <c r="AC225" i="10"/>
  <c r="AD225" i="10"/>
  <c r="AC216" i="10"/>
  <c r="AD216" i="10"/>
  <c r="AD171" i="10"/>
  <c r="AC171" i="10"/>
  <c r="AD182" i="10"/>
  <c r="AC182" i="10"/>
  <c r="AD235" i="10"/>
  <c r="AC235" i="10"/>
  <c r="AD194" i="10"/>
  <c r="AC194" i="10"/>
  <c r="AC212" i="10"/>
  <c r="AD212" i="10"/>
  <c r="AD175" i="10"/>
  <c r="AC175" i="10"/>
  <c r="AD170" i="10"/>
  <c r="AC170" i="10"/>
  <c r="AD202" i="10"/>
  <c r="AC202" i="10"/>
  <c r="AD188" i="10"/>
  <c r="AC188" i="10"/>
  <c r="AD206" i="10"/>
  <c r="AC206" i="10"/>
  <c r="AD176" i="10"/>
  <c r="AC176" i="10"/>
  <c r="AD231" i="10"/>
  <c r="AC231" i="10"/>
  <c r="AC204" i="10"/>
  <c r="AD204" i="10"/>
  <c r="AC217" i="10"/>
  <c r="AD217" i="10"/>
  <c r="AC201" i="10"/>
  <c r="AD201" i="10"/>
  <c r="AC200" i="10"/>
  <c r="AD200" i="10"/>
  <c r="AB119" i="10"/>
  <c r="AB118" i="10"/>
  <c r="AB113" i="10"/>
  <c r="AB114" i="10"/>
  <c r="AB117" i="10"/>
  <c r="AC153" i="10"/>
  <c r="AD153" i="10"/>
  <c r="AC149" i="10"/>
  <c r="AD149" i="10"/>
  <c r="AC134" i="10"/>
  <c r="AD134" i="10"/>
  <c r="AD127" i="10"/>
  <c r="AC127" i="10"/>
  <c r="AD123" i="10"/>
  <c r="AC123" i="10"/>
  <c r="AC161" i="10"/>
  <c r="AD161" i="10"/>
  <c r="AC125" i="10"/>
  <c r="AD125" i="10"/>
  <c r="AD126" i="10"/>
  <c r="AC126" i="10"/>
  <c r="AC121" i="10"/>
  <c r="AD121" i="10"/>
  <c r="AC145" i="10"/>
  <c r="AD145" i="10"/>
  <c r="AD160" i="10"/>
  <c r="AC160" i="10"/>
  <c r="AD163" i="10"/>
  <c r="AC163" i="10"/>
  <c r="AC150" i="10"/>
  <c r="AD150" i="10"/>
  <c r="AC154" i="10"/>
  <c r="AD154" i="10"/>
  <c r="AC129" i="10"/>
  <c r="AD129" i="10"/>
  <c r="AD132" i="10"/>
  <c r="AC132" i="10"/>
  <c r="AD140" i="10"/>
  <c r="AC140" i="10"/>
  <c r="AC120" i="10"/>
  <c r="AD120" i="10"/>
  <c r="AC142" i="10"/>
  <c r="AD142" i="10"/>
  <c r="AB115" i="10"/>
  <c r="AB111" i="10"/>
  <c r="AB110" i="10"/>
  <c r="AB112" i="10"/>
  <c r="AB116" i="10"/>
  <c r="AD147" i="10"/>
  <c r="AC147" i="10"/>
  <c r="AD122" i="10"/>
  <c r="AC122" i="10"/>
  <c r="AC130" i="10"/>
  <c r="AD130" i="10"/>
  <c r="AD139" i="10"/>
  <c r="AC139" i="10"/>
  <c r="AD159" i="10"/>
  <c r="AC159" i="10"/>
  <c r="AC124" i="10"/>
  <c r="AD124" i="10"/>
  <c r="AC146" i="10"/>
  <c r="AD146" i="10"/>
  <c r="AD136" i="10"/>
  <c r="AC136" i="10"/>
  <c r="AD148" i="10"/>
  <c r="AC148" i="10"/>
  <c r="AC158" i="10"/>
  <c r="AD158" i="10"/>
  <c r="AD151" i="10"/>
  <c r="AC151" i="10"/>
  <c r="AC138" i="10"/>
  <c r="AD138" i="10"/>
  <c r="AC133" i="10"/>
  <c r="AD133" i="10"/>
  <c r="AD144" i="10"/>
  <c r="AC144" i="10"/>
  <c r="AD131" i="10"/>
  <c r="AC131" i="10"/>
  <c r="AD143" i="10"/>
  <c r="AC143" i="10"/>
  <c r="AC162" i="10"/>
  <c r="AD162" i="10"/>
  <c r="AC141" i="10"/>
  <c r="AD141" i="10"/>
  <c r="AD156" i="10"/>
  <c r="AC156" i="10"/>
  <c r="AD152" i="10"/>
  <c r="AC152" i="10"/>
  <c r="AC157" i="10"/>
  <c r="AD157" i="10"/>
  <c r="AD135" i="10"/>
  <c r="AC135" i="10"/>
  <c r="AC38" i="10"/>
  <c r="AD38" i="10"/>
  <c r="AC40" i="10"/>
  <c r="AD40" i="10"/>
  <c r="AC34" i="10"/>
  <c r="AD34" i="10"/>
  <c r="AD41" i="10"/>
  <c r="AC41" i="10"/>
  <c r="AD49" i="10"/>
  <c r="AC49" i="10"/>
  <c r="AD57" i="10"/>
  <c r="AC57" i="10"/>
  <c r="AD43" i="10"/>
  <c r="AC43" i="10"/>
  <c r="AD55" i="10"/>
  <c r="AC55" i="10"/>
  <c r="AD62" i="10"/>
  <c r="AC62" i="10"/>
  <c r="AD72" i="10"/>
  <c r="AC72" i="10"/>
  <c r="AD58" i="10"/>
  <c r="AC58" i="10"/>
  <c r="AC74" i="10"/>
  <c r="AD74" i="10"/>
  <c r="AB90" i="10"/>
  <c r="AB86" i="10"/>
  <c r="AB88" i="10"/>
  <c r="AB89" i="10"/>
  <c r="AB82" i="10"/>
  <c r="AD27" i="10"/>
  <c r="AC27" i="10"/>
  <c r="AC30" i="10"/>
  <c r="AD30" i="10"/>
  <c r="AD29" i="10"/>
  <c r="AC29" i="10"/>
  <c r="AD37" i="10"/>
  <c r="AC37" i="10"/>
  <c r="AD56" i="10"/>
  <c r="AC56" i="10"/>
  <c r="AD45" i="10"/>
  <c r="AC45" i="10"/>
  <c r="AD50" i="10"/>
  <c r="AC50" i="10"/>
  <c r="AD59" i="10"/>
  <c r="AC59" i="10"/>
  <c r="AD66" i="10"/>
  <c r="AC66" i="10"/>
  <c r="AD64" i="10"/>
  <c r="AC64" i="10"/>
  <c r="AD69" i="10"/>
  <c r="AC69" i="10"/>
  <c r="AB87" i="10"/>
  <c r="AB84" i="10"/>
  <c r="AB99" i="10"/>
  <c r="AB96" i="10"/>
  <c r="AB93" i="10"/>
  <c r="AB92" i="10"/>
  <c r="AB95" i="10"/>
  <c r="AB109" i="10"/>
  <c r="AB105" i="10"/>
  <c r="AB108" i="10"/>
  <c r="AB107" i="10"/>
  <c r="AC32" i="10"/>
  <c r="AD32" i="10"/>
  <c r="AD31" i="10"/>
  <c r="AC31" i="10"/>
  <c r="AD54" i="10"/>
  <c r="AC54" i="10"/>
  <c r="AD52" i="10"/>
  <c r="AC52" i="10"/>
  <c r="AD42" i="10"/>
  <c r="AC42" i="10"/>
  <c r="AC53" i="10"/>
  <c r="AD53" i="10"/>
  <c r="AD70" i="10"/>
  <c r="AC70" i="10"/>
  <c r="AD73" i="10"/>
  <c r="AC73" i="10"/>
  <c r="AD60" i="10"/>
  <c r="AC60" i="10"/>
  <c r="AB83" i="10"/>
  <c r="AB80" i="10"/>
  <c r="AB79" i="10"/>
  <c r="AB76" i="10"/>
  <c r="AB78" i="10"/>
  <c r="AB81" i="10"/>
  <c r="AB85" i="10"/>
  <c r="AC28" i="10"/>
  <c r="AD28" i="10"/>
  <c r="AD39" i="10"/>
  <c r="AC39" i="10"/>
  <c r="AC36" i="10"/>
  <c r="AD36" i="10"/>
  <c r="AD33" i="10"/>
  <c r="AC33" i="10"/>
  <c r="AD47" i="10"/>
  <c r="AC47" i="10"/>
  <c r="AD46" i="10"/>
  <c r="AC46" i="10"/>
  <c r="AD48" i="10"/>
  <c r="AC48" i="10"/>
  <c r="AD44" i="10"/>
  <c r="AC44" i="10"/>
  <c r="AD63" i="10"/>
  <c r="AC63" i="10"/>
  <c r="AD61" i="10"/>
  <c r="AC61" i="10"/>
  <c r="AD68" i="10"/>
  <c r="AC68" i="10"/>
  <c r="AD71" i="10"/>
  <c r="AC71" i="10"/>
  <c r="AB77" i="10"/>
  <c r="AC75" i="10"/>
  <c r="AD75" i="10"/>
  <c r="AB97" i="10"/>
  <c r="AB101" i="10"/>
  <c r="AB100" i="10"/>
  <c r="AB98" i="10"/>
  <c r="AB102" i="10"/>
  <c r="AB94" i="10"/>
  <c r="AB103" i="10"/>
  <c r="AB106" i="10"/>
  <c r="AB104" i="10"/>
  <c r="AB91" i="10"/>
  <c r="AB14" i="9"/>
  <c r="AC15" i="9"/>
  <c r="AD15" i="9"/>
  <c r="AD26" i="10"/>
  <c r="AD25" i="10"/>
  <c r="AC25" i="10"/>
  <c r="AD22" i="10"/>
  <c r="AC22" i="10"/>
  <c r="AC21" i="10"/>
  <c r="AD21" i="10"/>
  <c r="AD23" i="10"/>
  <c r="AC23" i="10"/>
  <c r="AD20" i="10"/>
  <c r="AC20" i="10"/>
  <c r="AD24" i="10"/>
  <c r="AC24" i="10"/>
  <c r="L20" i="9"/>
  <c r="L19" i="9"/>
  <c r="L18" i="9"/>
  <c r="L17" i="9"/>
  <c r="L16" i="9"/>
  <c r="L15" i="9"/>
  <c r="AC18" i="15" l="1"/>
  <c r="AD18" i="15"/>
  <c r="AC12" i="15"/>
  <c r="AD12" i="15"/>
  <c r="AC22" i="15"/>
  <c r="AD22" i="15"/>
  <c r="AC20" i="15"/>
  <c r="AD20" i="15"/>
  <c r="AC16" i="15"/>
  <c r="AD16" i="15"/>
  <c r="AD10" i="16"/>
  <c r="AC10" i="16"/>
  <c r="AD11" i="5"/>
  <c r="AC25" i="15"/>
  <c r="AD25" i="15"/>
  <c r="AC14" i="15"/>
  <c r="AD14" i="15"/>
  <c r="AD15" i="15"/>
  <c r="AC15" i="15"/>
  <c r="AC13" i="15"/>
  <c r="AD13" i="15"/>
  <c r="AD11" i="15"/>
  <c r="AC11" i="15"/>
  <c r="AC17" i="15"/>
  <c r="AD17" i="15"/>
  <c r="AC24" i="15"/>
  <c r="AD24" i="15"/>
  <c r="AC21" i="15"/>
  <c r="AD21" i="15"/>
  <c r="AD23" i="15"/>
  <c r="AC23" i="15"/>
  <c r="AD10" i="15"/>
  <c r="AC10" i="15"/>
  <c r="AC112" i="10"/>
  <c r="AD112" i="10"/>
  <c r="AD111" i="10"/>
  <c r="AC111" i="10"/>
  <c r="AD114" i="10"/>
  <c r="AC114" i="10"/>
  <c r="AD118" i="10"/>
  <c r="AC118" i="10"/>
  <c r="AC116" i="10"/>
  <c r="AD116" i="10"/>
  <c r="AD110" i="10"/>
  <c r="AC110" i="10"/>
  <c r="AD115" i="10"/>
  <c r="AC115" i="10"/>
  <c r="AC117" i="10"/>
  <c r="AD117" i="10"/>
  <c r="AC113" i="10"/>
  <c r="AD113" i="10"/>
  <c r="AD104" i="10"/>
  <c r="AC104" i="10"/>
  <c r="AC103" i="10"/>
  <c r="AD103" i="10"/>
  <c r="AC102" i="10"/>
  <c r="AD102" i="10"/>
  <c r="AD100" i="10"/>
  <c r="AC100" i="10"/>
  <c r="AD97" i="10"/>
  <c r="AC97" i="10"/>
  <c r="AD77" i="10"/>
  <c r="AC77" i="10"/>
  <c r="AD81" i="10"/>
  <c r="AC81" i="10"/>
  <c r="AD76" i="10"/>
  <c r="AC76" i="10"/>
  <c r="AD80" i="10"/>
  <c r="AC80" i="10"/>
  <c r="AD108" i="10"/>
  <c r="AC108" i="10"/>
  <c r="AD109" i="10"/>
  <c r="AC109" i="10"/>
  <c r="AD92" i="10"/>
  <c r="AC92" i="10"/>
  <c r="AD96" i="10"/>
  <c r="AC96" i="10"/>
  <c r="AD84" i="10"/>
  <c r="AC84" i="10"/>
  <c r="AD89" i="10"/>
  <c r="AC89" i="10"/>
  <c r="AC86" i="10"/>
  <c r="AD86" i="10"/>
  <c r="AC106" i="10"/>
  <c r="AD106" i="10"/>
  <c r="AC94" i="10"/>
  <c r="AD94" i="10"/>
  <c r="AC98" i="10"/>
  <c r="AD98" i="10"/>
  <c r="AD85" i="10"/>
  <c r="AC85" i="10"/>
  <c r="AC78" i="10"/>
  <c r="AD78" i="10"/>
  <c r="AC79" i="10"/>
  <c r="AD79" i="10"/>
  <c r="AC107" i="10"/>
  <c r="AD107" i="10"/>
  <c r="AD105" i="10"/>
  <c r="AC105" i="10"/>
  <c r="AC95" i="10"/>
  <c r="AD95" i="10"/>
  <c r="AD93" i="10"/>
  <c r="AC93" i="10"/>
  <c r="AC99" i="10"/>
  <c r="AD99" i="10"/>
  <c r="AC87" i="10"/>
  <c r="AD87" i="10"/>
  <c r="AC82" i="10"/>
  <c r="AD82" i="10"/>
  <c r="AD88" i="10"/>
  <c r="AC88" i="10"/>
  <c r="AC90" i="10"/>
  <c r="AD90" i="10"/>
  <c r="AD91" i="10"/>
  <c r="AC91" i="10"/>
  <c r="AC14" i="9"/>
  <c r="AD14" i="9"/>
  <c r="K27" i="6" l="1"/>
  <c r="L27" i="6"/>
  <c r="M27" i="6" s="1"/>
  <c r="K28" i="6"/>
  <c r="L28" i="6"/>
  <c r="K29" i="6"/>
  <c r="L29" i="6"/>
  <c r="K30" i="6"/>
  <c r="L30" i="6"/>
  <c r="K31" i="6"/>
  <c r="L31" i="6"/>
  <c r="K32" i="6"/>
  <c r="L32" i="6"/>
  <c r="K33" i="6"/>
  <c r="L33" i="6"/>
  <c r="K34" i="6"/>
  <c r="L34" i="6"/>
  <c r="K35" i="6"/>
  <c r="L35" i="6"/>
  <c r="M35" i="6" s="1"/>
  <c r="K36" i="6"/>
  <c r="L36" i="6"/>
  <c r="M36" i="6" s="1"/>
  <c r="K37" i="6"/>
  <c r="L37" i="6"/>
  <c r="K38" i="6"/>
  <c r="L38" i="6"/>
  <c r="K39" i="6"/>
  <c r="L39" i="6"/>
  <c r="K40" i="6"/>
  <c r="L40" i="6"/>
  <c r="K41" i="6"/>
  <c r="L41" i="6"/>
  <c r="K42" i="6"/>
  <c r="L42" i="6"/>
  <c r="K43" i="6"/>
  <c r="L43" i="6"/>
  <c r="K44" i="6"/>
  <c r="L44" i="6"/>
  <c r="K45" i="6"/>
  <c r="L45" i="6"/>
  <c r="K46" i="6"/>
  <c r="L46" i="6"/>
  <c r="K47" i="6"/>
  <c r="L47" i="6"/>
  <c r="K48" i="6"/>
  <c r="L48" i="6"/>
  <c r="K49" i="6"/>
  <c r="L49" i="6"/>
  <c r="K50" i="6"/>
  <c r="L50" i="6"/>
  <c r="K51" i="6"/>
  <c r="L51" i="6"/>
  <c r="K52" i="6"/>
  <c r="L52" i="6"/>
  <c r="M52" i="6" s="1"/>
  <c r="K53" i="6"/>
  <c r="L53" i="6"/>
  <c r="K54" i="6"/>
  <c r="L54" i="6"/>
  <c r="K55" i="6"/>
  <c r="L55" i="6"/>
  <c r="K56" i="6"/>
  <c r="L56" i="6"/>
  <c r="K57" i="6"/>
  <c r="L57" i="6"/>
  <c r="K58" i="6"/>
  <c r="L58" i="6"/>
  <c r="K59" i="6"/>
  <c r="L59" i="6"/>
  <c r="K60" i="6"/>
  <c r="L60" i="6"/>
  <c r="K61" i="6"/>
  <c r="L61" i="6"/>
  <c r="K62" i="6"/>
  <c r="L62" i="6"/>
  <c r="K63" i="6"/>
  <c r="L63" i="6"/>
  <c r="K64" i="6"/>
  <c r="L64" i="6"/>
  <c r="K65" i="6"/>
  <c r="L65" i="6"/>
  <c r="K66" i="6"/>
  <c r="L66" i="6"/>
  <c r="K67" i="6"/>
  <c r="M67" i="6" s="1"/>
  <c r="L67" i="6"/>
  <c r="K68" i="6"/>
  <c r="L68" i="6"/>
  <c r="K69" i="6"/>
  <c r="L69" i="6"/>
  <c r="K70" i="6"/>
  <c r="L70" i="6"/>
  <c r="K71" i="6"/>
  <c r="L71" i="6"/>
  <c r="K72" i="6"/>
  <c r="L72" i="6"/>
  <c r="K73" i="6"/>
  <c r="L73" i="6"/>
  <c r="K74" i="6"/>
  <c r="L74" i="6"/>
  <c r="K75" i="6"/>
  <c r="L75" i="6"/>
  <c r="K76" i="6"/>
  <c r="L76" i="6"/>
  <c r="K77" i="6"/>
  <c r="L77" i="6"/>
  <c r="K78" i="6"/>
  <c r="L78" i="6"/>
  <c r="K79" i="6"/>
  <c r="L79" i="6"/>
  <c r="K80" i="6"/>
  <c r="L80" i="6"/>
  <c r="K81" i="6"/>
  <c r="L81" i="6"/>
  <c r="K82" i="6"/>
  <c r="L82" i="6"/>
  <c r="K83" i="6"/>
  <c r="L83" i="6"/>
  <c r="K84" i="6"/>
  <c r="L84" i="6"/>
  <c r="K85" i="6"/>
  <c r="L85" i="6"/>
  <c r="K86" i="6"/>
  <c r="L86" i="6"/>
  <c r="K87" i="6"/>
  <c r="L87" i="6"/>
  <c r="K88" i="6"/>
  <c r="L88" i="6"/>
  <c r="K89" i="6"/>
  <c r="L89" i="6"/>
  <c r="K90" i="6"/>
  <c r="L90" i="6"/>
  <c r="K91" i="6"/>
  <c r="L91" i="6"/>
  <c r="K92" i="6"/>
  <c r="L92" i="6"/>
  <c r="K93" i="6"/>
  <c r="M93" i="6" s="1"/>
  <c r="L93" i="6"/>
  <c r="K94" i="6"/>
  <c r="L94" i="6"/>
  <c r="K95" i="6"/>
  <c r="M95" i="6" s="1"/>
  <c r="L95" i="6"/>
  <c r="K96" i="6"/>
  <c r="L96" i="6"/>
  <c r="K97" i="6"/>
  <c r="L97" i="6"/>
  <c r="K98" i="6"/>
  <c r="L98" i="6"/>
  <c r="K99" i="6"/>
  <c r="L99" i="6"/>
  <c r="K100" i="6"/>
  <c r="L100" i="6"/>
  <c r="K101" i="6"/>
  <c r="L101" i="6"/>
  <c r="K102" i="6"/>
  <c r="L102" i="6"/>
  <c r="K103" i="6"/>
  <c r="L103" i="6"/>
  <c r="K104" i="6"/>
  <c r="L104" i="6"/>
  <c r="M104" i="6"/>
  <c r="K105" i="6"/>
  <c r="L105" i="6"/>
  <c r="K106" i="6"/>
  <c r="L106" i="6"/>
  <c r="M106" i="6" s="1"/>
  <c r="K107" i="6"/>
  <c r="L107" i="6"/>
  <c r="K108" i="6"/>
  <c r="L108" i="6"/>
  <c r="M108" i="6" s="1"/>
  <c r="K109" i="6"/>
  <c r="L109" i="6"/>
  <c r="K110" i="6"/>
  <c r="L110" i="6"/>
  <c r="M110" i="6" s="1"/>
  <c r="K111" i="6"/>
  <c r="L111" i="6"/>
  <c r="K112" i="6"/>
  <c r="L112" i="6"/>
  <c r="K113" i="6"/>
  <c r="L113" i="6"/>
  <c r="K114" i="6"/>
  <c r="L114" i="6"/>
  <c r="K115" i="6"/>
  <c r="L115" i="6"/>
  <c r="B27" i="6"/>
  <c r="D27" i="6" s="1"/>
  <c r="C27" i="6"/>
  <c r="B28" i="6"/>
  <c r="C28" i="6"/>
  <c r="D28" i="6"/>
  <c r="B29" i="6"/>
  <c r="D29" i="6" s="1"/>
  <c r="E29" i="6" s="1"/>
  <c r="C29" i="6"/>
  <c r="B30" i="6"/>
  <c r="C30" i="6"/>
  <c r="D30" i="6"/>
  <c r="B31" i="6"/>
  <c r="C31" i="6"/>
  <c r="D31" i="6"/>
  <c r="B32" i="6"/>
  <c r="D32" i="6" s="1"/>
  <c r="E32" i="6" s="1"/>
  <c r="C32" i="6"/>
  <c r="B33" i="6"/>
  <c r="D33" i="6" s="1"/>
  <c r="C33" i="6"/>
  <c r="B34" i="6"/>
  <c r="D34" i="6" s="1"/>
  <c r="E34" i="6" s="1"/>
  <c r="C34" i="6"/>
  <c r="B35" i="6"/>
  <c r="D35" i="6" s="1"/>
  <c r="E35" i="6" s="1"/>
  <c r="C35" i="6"/>
  <c r="B36" i="6"/>
  <c r="D36" i="6" s="1"/>
  <c r="E36" i="6" s="1"/>
  <c r="C36" i="6"/>
  <c r="B37" i="6"/>
  <c r="D37" i="6" s="1"/>
  <c r="E37" i="6" s="1"/>
  <c r="C37" i="6"/>
  <c r="B40" i="6"/>
  <c r="C40" i="6"/>
  <c r="D40" i="6"/>
  <c r="B41" i="6"/>
  <c r="D41" i="6" s="1"/>
  <c r="C41" i="6"/>
  <c r="B42" i="6"/>
  <c r="D42" i="6" s="1"/>
  <c r="C42" i="6"/>
  <c r="B43" i="6"/>
  <c r="C43" i="6"/>
  <c r="D43" i="6"/>
  <c r="B44" i="6"/>
  <c r="D44" i="6" s="1"/>
  <c r="C44" i="6"/>
  <c r="B45" i="6"/>
  <c r="D45" i="6" s="1"/>
  <c r="C45" i="6"/>
  <c r="B46" i="6"/>
  <c r="D46" i="6" s="1"/>
  <c r="C46" i="6"/>
  <c r="B47" i="6"/>
  <c r="D47" i="6" s="1"/>
  <c r="E47" i="6" s="1"/>
  <c r="C47" i="6"/>
  <c r="B48" i="6"/>
  <c r="D48" i="6" s="1"/>
  <c r="C48" i="6"/>
  <c r="B49" i="6"/>
  <c r="D49" i="6" s="1"/>
  <c r="C49" i="6"/>
  <c r="B50" i="6"/>
  <c r="D50" i="6" s="1"/>
  <c r="E50" i="6" s="1"/>
  <c r="C50" i="6"/>
  <c r="B51" i="6"/>
  <c r="D51" i="6" s="1"/>
  <c r="C51" i="6"/>
  <c r="B52" i="6"/>
  <c r="D52" i="6" s="1"/>
  <c r="E52" i="6" s="1"/>
  <c r="C52" i="6"/>
  <c r="B53" i="6"/>
  <c r="D53" i="6" s="1"/>
  <c r="C53" i="6"/>
  <c r="B54" i="6"/>
  <c r="D54" i="6" s="1"/>
  <c r="E54" i="6" s="1"/>
  <c r="C54" i="6"/>
  <c r="B55" i="6"/>
  <c r="D55" i="6" s="1"/>
  <c r="C55" i="6"/>
  <c r="B56" i="6"/>
  <c r="D56" i="6" s="1"/>
  <c r="C56" i="6"/>
  <c r="B57" i="6"/>
  <c r="D57" i="6" s="1"/>
  <c r="C57" i="6"/>
  <c r="B58" i="6"/>
  <c r="D58" i="6" s="1"/>
  <c r="C58" i="6"/>
  <c r="B59" i="6"/>
  <c r="D59" i="6" s="1"/>
  <c r="E59" i="6" s="1"/>
  <c r="C59" i="6"/>
  <c r="B60" i="6"/>
  <c r="D60" i="6" s="1"/>
  <c r="C60" i="6"/>
  <c r="B61" i="6"/>
  <c r="D61" i="6" s="1"/>
  <c r="C61" i="6"/>
  <c r="B62" i="6"/>
  <c r="C62" i="6"/>
  <c r="D62" i="6"/>
  <c r="E62" i="6" s="1"/>
  <c r="B63" i="6"/>
  <c r="D63" i="6" s="1"/>
  <c r="C63" i="6"/>
  <c r="B64" i="6"/>
  <c r="D64" i="6" s="1"/>
  <c r="C64" i="6"/>
  <c r="B65" i="6"/>
  <c r="C65" i="6"/>
  <c r="D65" i="6"/>
  <c r="E65" i="6" s="1"/>
  <c r="B66" i="6"/>
  <c r="D66" i="6" s="1"/>
  <c r="C66" i="6"/>
  <c r="B67" i="6"/>
  <c r="D67" i="6" s="1"/>
  <c r="C67" i="6"/>
  <c r="B68" i="6"/>
  <c r="C68" i="6"/>
  <c r="D68" i="6"/>
  <c r="B69" i="6"/>
  <c r="D69" i="6" s="1"/>
  <c r="C69" i="6"/>
  <c r="B70" i="6"/>
  <c r="D70" i="6" s="1"/>
  <c r="C70" i="6"/>
  <c r="B71" i="6"/>
  <c r="D71" i="6" s="1"/>
  <c r="C71" i="6"/>
  <c r="B72" i="6"/>
  <c r="D72" i="6" s="1"/>
  <c r="E72" i="6" s="1"/>
  <c r="C72" i="6"/>
  <c r="B73" i="6"/>
  <c r="D73" i="6" s="1"/>
  <c r="C73" i="6"/>
  <c r="B74" i="6"/>
  <c r="D74" i="6" s="1"/>
  <c r="E74" i="6" s="1"/>
  <c r="C74" i="6"/>
  <c r="B75" i="6"/>
  <c r="C75" i="6"/>
  <c r="D75" i="6"/>
  <c r="B76" i="6"/>
  <c r="D76" i="6" s="1"/>
  <c r="C76" i="6"/>
  <c r="B77" i="6"/>
  <c r="D77" i="6" s="1"/>
  <c r="C77" i="6"/>
  <c r="B78" i="6"/>
  <c r="D78" i="6" s="1"/>
  <c r="C78" i="6"/>
  <c r="B79" i="6"/>
  <c r="D79" i="6" s="1"/>
  <c r="C79" i="6"/>
  <c r="B80" i="6"/>
  <c r="C80" i="6"/>
  <c r="D80" i="6"/>
  <c r="B81" i="6"/>
  <c r="D81" i="6" s="1"/>
  <c r="C81" i="6"/>
  <c r="B82" i="6"/>
  <c r="D82" i="6" s="1"/>
  <c r="C82" i="6"/>
  <c r="B83" i="6"/>
  <c r="D83" i="6" s="1"/>
  <c r="C83" i="6"/>
  <c r="B84" i="6"/>
  <c r="D84" i="6" s="1"/>
  <c r="C84" i="6"/>
  <c r="B85" i="6"/>
  <c r="C85" i="6"/>
  <c r="D85" i="6"/>
  <c r="B86" i="6"/>
  <c r="D86" i="6" s="1"/>
  <c r="C86" i="6"/>
  <c r="B87" i="6"/>
  <c r="D87" i="6" s="1"/>
  <c r="C87" i="6"/>
  <c r="E31" i="6"/>
  <c r="C26" i="6"/>
  <c r="B26" i="6"/>
  <c r="D26" i="6" s="1"/>
  <c r="L26" i="6"/>
  <c r="K26" i="6"/>
  <c r="E28" i="6"/>
  <c r="M114" i="6"/>
  <c r="M112" i="6"/>
  <c r="E43" i="6"/>
  <c r="M115" i="6"/>
  <c r="E68" i="6"/>
  <c r="M113" i="6"/>
  <c r="E77" i="6" l="1"/>
  <c r="E84" i="6"/>
  <c r="E73" i="6"/>
  <c r="E70" i="6"/>
  <c r="E60" i="6"/>
  <c r="E55" i="6"/>
  <c r="E51" i="6"/>
  <c r="E45" i="6"/>
  <c r="E33" i="6"/>
  <c r="M26" i="6"/>
  <c r="E76" i="6"/>
  <c r="E71" i="6"/>
  <c r="E56" i="6"/>
  <c r="E49" i="6"/>
  <c r="E46" i="6"/>
  <c r="M83" i="6"/>
  <c r="M75" i="6"/>
  <c r="M71" i="6"/>
  <c r="M69" i="6"/>
  <c r="E64" i="6"/>
  <c r="E42" i="6"/>
  <c r="E40" i="6"/>
  <c r="E30" i="6"/>
  <c r="M51" i="6"/>
  <c r="Z19" i="9"/>
  <c r="AA19" i="9" s="1"/>
  <c r="Z20" i="9"/>
  <c r="AA20" i="9" s="1"/>
  <c r="Z21" i="9"/>
  <c r="AA21" i="9" s="1"/>
  <c r="Z16" i="9"/>
  <c r="AA16" i="9" s="1"/>
  <c r="Z17" i="9"/>
  <c r="AA17" i="9" s="1"/>
  <c r="Z18" i="9"/>
  <c r="AA18" i="9" s="1"/>
  <c r="AB16" i="9"/>
  <c r="E87" i="6"/>
  <c r="M91" i="6"/>
  <c r="M87" i="6"/>
  <c r="M85" i="6"/>
  <c r="E82" i="6"/>
  <c r="E80" i="6"/>
  <c r="E75" i="6"/>
  <c r="M96" i="6"/>
  <c r="M94" i="6"/>
  <c r="M84" i="6"/>
  <c r="M59" i="6"/>
  <c r="M55" i="6"/>
  <c r="M53" i="6"/>
  <c r="E69" i="6"/>
  <c r="E66" i="6"/>
  <c r="M105" i="6"/>
  <c r="M68" i="6"/>
  <c r="M43" i="6"/>
  <c r="M39" i="6"/>
  <c r="M37" i="6"/>
  <c r="E78" i="6"/>
  <c r="E26" i="6"/>
  <c r="E86" i="6"/>
  <c r="E85" i="6"/>
  <c r="E83" i="6"/>
  <c r="E79" i="6"/>
  <c r="E63" i="6"/>
  <c r="E48" i="6"/>
  <c r="M109" i="6"/>
  <c r="M100" i="6"/>
  <c r="M98" i="6"/>
  <c r="M97" i="6"/>
  <c r="M92" i="6"/>
  <c r="M79" i="6"/>
  <c r="M77" i="6"/>
  <c r="M76" i="6"/>
  <c r="M63" i="6"/>
  <c r="M61" i="6"/>
  <c r="M60" i="6"/>
  <c r="M47" i="6"/>
  <c r="M45" i="6"/>
  <c r="M44" i="6"/>
  <c r="M31" i="6"/>
  <c r="M29" i="6"/>
  <c r="M28" i="6"/>
  <c r="E58" i="6"/>
  <c r="E57" i="6"/>
  <c r="E44" i="6"/>
  <c r="E41" i="6"/>
  <c r="M111" i="6"/>
  <c r="M102" i="6"/>
  <c r="M101" i="6"/>
  <c r="M89" i="6"/>
  <c r="M88" i="6"/>
  <c r="M81" i="6"/>
  <c r="M80" i="6"/>
  <c r="M73" i="6"/>
  <c r="M72" i="6"/>
  <c r="M65" i="6"/>
  <c r="M64" i="6"/>
  <c r="M57" i="6"/>
  <c r="M56" i="6"/>
  <c r="M49" i="6"/>
  <c r="M48" i="6"/>
  <c r="M41" i="6"/>
  <c r="M40" i="6"/>
  <c r="M33" i="6"/>
  <c r="M32" i="6"/>
  <c r="E81" i="6"/>
  <c r="E67" i="6"/>
  <c r="E61" i="6"/>
  <c r="E53" i="6"/>
  <c r="E27" i="6"/>
  <c r="M107" i="6"/>
  <c r="M103" i="6"/>
  <c r="M99" i="6"/>
  <c r="M90" i="6"/>
  <c r="M86" i="6"/>
  <c r="M82" i="6"/>
  <c r="M78" i="6"/>
  <c r="M74" i="6"/>
  <c r="M70" i="6"/>
  <c r="M66" i="6"/>
  <c r="M62" i="6"/>
  <c r="M58" i="6"/>
  <c r="M54" i="6"/>
  <c r="M50" i="6"/>
  <c r="M46" i="6"/>
  <c r="M42" i="6"/>
  <c r="M38" i="6"/>
  <c r="M34" i="6"/>
  <c r="M30" i="6"/>
  <c r="E4" i="8"/>
  <c r="Z13" i="9" s="1"/>
  <c r="AD16" i="9" l="1"/>
  <c r="AC16" i="9"/>
  <c r="AA13" i="9"/>
  <c r="AB17" i="9"/>
  <c r="AB19" i="9"/>
  <c r="AB18" i="9"/>
  <c r="AB20" i="9"/>
  <c r="AB21" i="9"/>
  <c r="G4" i="8"/>
  <c r="AB13" i="9" s="1"/>
  <c r="AD21" i="9" l="1"/>
  <c r="AC21" i="9"/>
  <c r="AC13" i="9"/>
  <c r="AD13" i="9"/>
  <c r="AC17" i="9"/>
  <c r="AD17" i="9"/>
  <c r="AC18" i="9"/>
  <c r="AD18" i="9"/>
  <c r="AD20" i="9"/>
  <c r="AC20" i="9"/>
  <c r="AC19" i="9"/>
  <c r="AD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tchacin</author>
  </authors>
  <commentList>
    <comment ref="M12" authorId="0" shapeId="0" xr:uid="{00000000-0006-0000-0000-000001000000}">
      <text>
        <r>
          <rPr>
            <sz val="8"/>
            <color indexed="81"/>
            <rFont val="Tahoma"/>
            <family val="2"/>
          </rPr>
          <t>Hace referencia al sitio asignado de trabajo</t>
        </r>
      </text>
    </comment>
    <comment ref="N12" authorId="0" shapeId="0" xr:uid="{00000000-0006-0000-0000-000002000000}">
      <text>
        <r>
          <rPr>
            <sz val="8"/>
            <color indexed="81"/>
            <rFont val="Tahoma"/>
            <family val="2"/>
          </rPr>
          <t>Hace referencia al espacio fuera del lugar de trabajo incluyendo infraestructura y equipos</t>
        </r>
      </text>
    </comment>
    <comment ref="O12" authorId="0" shapeId="0" xr:uid="{00000000-0006-0000-0000-000003000000}">
      <text>
        <r>
          <rPr>
            <sz val="8"/>
            <color indexed="81"/>
            <rFont val="Tahoma"/>
            <family val="2"/>
          </rPr>
          <t>Hace referencia a la vecindad de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tchacin</author>
  </authors>
  <commentList>
    <comment ref="M9" authorId="0" shapeId="0" xr:uid="{00000000-0006-0000-0100-000001000000}">
      <text>
        <r>
          <rPr>
            <sz val="8"/>
            <color indexed="81"/>
            <rFont val="Tahoma"/>
            <family val="2"/>
          </rPr>
          <t>Hace referencia al sitio asignado de trabajo</t>
        </r>
      </text>
    </comment>
    <comment ref="N9" authorId="0" shapeId="0" xr:uid="{00000000-0006-0000-0100-000002000000}">
      <text>
        <r>
          <rPr>
            <sz val="8"/>
            <color indexed="81"/>
            <rFont val="Tahoma"/>
            <family val="2"/>
          </rPr>
          <t>Hace referencia al espacio fuera del lugar de trabajo incluyendo infraestructura y equipos</t>
        </r>
      </text>
    </comment>
    <comment ref="O9" authorId="0" shapeId="0" xr:uid="{00000000-0006-0000-0100-000003000000}">
      <text>
        <r>
          <rPr>
            <sz val="8"/>
            <color indexed="81"/>
            <rFont val="Tahoma"/>
            <family val="2"/>
          </rPr>
          <t>Hace referencia a la vecindad de la organización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tchacin</author>
  </authors>
  <commentList>
    <comment ref="M9" authorId="0" shapeId="0" xr:uid="{00000000-0006-0000-0200-000001000000}">
      <text>
        <r>
          <rPr>
            <sz val="8"/>
            <color indexed="81"/>
            <rFont val="Tahoma"/>
            <family val="2"/>
          </rPr>
          <t>Hace referencia al sitio asignado de trabajo</t>
        </r>
      </text>
    </comment>
    <comment ref="N9" authorId="0" shapeId="0" xr:uid="{00000000-0006-0000-0200-000002000000}">
      <text>
        <r>
          <rPr>
            <sz val="8"/>
            <color indexed="81"/>
            <rFont val="Tahoma"/>
            <family val="2"/>
          </rPr>
          <t>Hace referencia al espacio fuera del lugar de trabajo incluyendo infraestructura y equipos</t>
        </r>
      </text>
    </comment>
    <comment ref="O9" authorId="0" shapeId="0" xr:uid="{00000000-0006-0000-0200-000003000000}">
      <text>
        <r>
          <rPr>
            <sz val="8"/>
            <color indexed="81"/>
            <rFont val="Tahoma"/>
            <family val="2"/>
          </rPr>
          <t>Hace referencia a la vecindad de la organización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tchacin</author>
  </authors>
  <commentList>
    <comment ref="M9" authorId="0" shapeId="0" xr:uid="{00000000-0006-0000-0300-000001000000}">
      <text>
        <r>
          <rPr>
            <sz val="8"/>
            <color indexed="81"/>
            <rFont val="Tahoma"/>
            <family val="2"/>
          </rPr>
          <t>Hace referencia al sitio asignado de trabajo</t>
        </r>
      </text>
    </comment>
    <comment ref="N9" authorId="0" shapeId="0" xr:uid="{00000000-0006-0000-0300-000002000000}">
      <text>
        <r>
          <rPr>
            <sz val="8"/>
            <color indexed="81"/>
            <rFont val="Tahoma"/>
            <family val="2"/>
          </rPr>
          <t>Hace referencia al espacio fuera del lugar de trabajo incluyendo infraestructura y equipos</t>
        </r>
      </text>
    </comment>
    <comment ref="O9" authorId="0" shapeId="0" xr:uid="{00000000-0006-0000-0300-000003000000}">
      <text>
        <r>
          <rPr>
            <sz val="8"/>
            <color indexed="81"/>
            <rFont val="Tahoma"/>
            <family val="2"/>
          </rPr>
          <t>Hace referencia a la vecindad de la organización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tchacin</author>
  </authors>
  <commentList>
    <comment ref="M9" authorId="0" shapeId="0" xr:uid="{00000000-0006-0000-0500-000001000000}">
      <text>
        <r>
          <rPr>
            <sz val="8"/>
            <color indexed="81"/>
            <rFont val="Tahoma"/>
            <family val="2"/>
          </rPr>
          <t>Hace referencia al sitio asignado de trabajo</t>
        </r>
      </text>
    </comment>
    <comment ref="N9" authorId="0" shapeId="0" xr:uid="{00000000-0006-0000-0500-000002000000}">
      <text>
        <r>
          <rPr>
            <sz val="8"/>
            <color indexed="81"/>
            <rFont val="Tahoma"/>
            <family val="2"/>
          </rPr>
          <t>Hace referencia al espacio fuera del lugar de trabajo incluyendo infraestructura y equipos</t>
        </r>
      </text>
    </comment>
    <comment ref="O9" authorId="0" shapeId="0" xr:uid="{00000000-0006-0000-0500-000003000000}">
      <text>
        <r>
          <rPr>
            <sz val="8"/>
            <color indexed="81"/>
            <rFont val="Tahoma"/>
            <family val="2"/>
          </rPr>
          <t>Hace referencia a la vecindad de la organización</t>
        </r>
      </text>
    </comment>
  </commentList>
</comments>
</file>

<file path=xl/sharedStrings.xml><?xml version="1.0" encoding="utf-8"?>
<sst xmlns="http://schemas.openxmlformats.org/spreadsheetml/2006/main" count="10381" uniqueCount="932">
  <si>
    <t xml:space="preserve">  </t>
  </si>
  <si>
    <t>Tipo de actividad</t>
  </si>
  <si>
    <t>Rutinaria</t>
  </si>
  <si>
    <t>No Rutinaria</t>
  </si>
  <si>
    <t>Ruido</t>
  </si>
  <si>
    <t>De impacto</t>
  </si>
  <si>
    <t>Intermitente</t>
  </si>
  <si>
    <t>Continuo</t>
  </si>
  <si>
    <t>Iluminación</t>
  </si>
  <si>
    <t>Luz Por Exceso</t>
  </si>
  <si>
    <t>Luz Por deficiencia</t>
  </si>
  <si>
    <t>Vibraciones</t>
  </si>
  <si>
    <t>Cuerpo Entero</t>
  </si>
  <si>
    <t>Segmentaria</t>
  </si>
  <si>
    <t>Físico</t>
  </si>
  <si>
    <t>Químico</t>
  </si>
  <si>
    <t>Biológico</t>
  </si>
  <si>
    <t>Psicosocial</t>
  </si>
  <si>
    <t>Biomecánico</t>
  </si>
  <si>
    <t>Condiciones de seguridad</t>
  </si>
  <si>
    <t>Fenómenos naturales</t>
  </si>
  <si>
    <t>Temperaturas extremas</t>
  </si>
  <si>
    <t>Frío</t>
  </si>
  <si>
    <t>Calor</t>
  </si>
  <si>
    <t>Presión atmosférica</t>
  </si>
  <si>
    <t>Baja</t>
  </si>
  <si>
    <t>Ajustada</t>
  </si>
  <si>
    <t>Radiaciones ionizantes</t>
  </si>
  <si>
    <t>Rayos X</t>
  </si>
  <si>
    <t>Laser</t>
  </si>
  <si>
    <t>Ultravioleta</t>
  </si>
  <si>
    <t>Infrarroja</t>
  </si>
  <si>
    <t>Radio frecuencia</t>
  </si>
  <si>
    <t>Micro ondas</t>
  </si>
  <si>
    <t>Polvos</t>
  </si>
  <si>
    <t>Orgánicos</t>
  </si>
  <si>
    <t>Inorgánicos</t>
  </si>
  <si>
    <t>Líquidos</t>
  </si>
  <si>
    <t>Nieblas</t>
  </si>
  <si>
    <t>Rocíos</t>
  </si>
  <si>
    <t>Humos</t>
  </si>
  <si>
    <t>Metálicos</t>
  </si>
  <si>
    <t>No Metálicos</t>
  </si>
  <si>
    <t>Biológicos</t>
  </si>
  <si>
    <t>Virus</t>
  </si>
  <si>
    <t>Bacterias</t>
  </si>
  <si>
    <t xml:space="preserve">Hongos </t>
  </si>
  <si>
    <t>Rickettsias</t>
  </si>
  <si>
    <t>Parásitos</t>
  </si>
  <si>
    <t>Picaduras</t>
  </si>
  <si>
    <t>Mordeduras</t>
  </si>
  <si>
    <t>Fluidos</t>
  </si>
  <si>
    <t>Excrementos</t>
  </si>
  <si>
    <t>Psicosociales</t>
  </si>
  <si>
    <t>Condiciones de la tarea</t>
  </si>
  <si>
    <t>Coloqu aquí</t>
  </si>
  <si>
    <t>COPIE ESTE</t>
  </si>
  <si>
    <t>Características de la organización del trabajo</t>
  </si>
  <si>
    <t>Comunicación</t>
  </si>
  <si>
    <t>Tecnología</t>
  </si>
  <si>
    <t>Organización del trabajo</t>
  </si>
  <si>
    <t>Demandas cualitativas de la labor</t>
  </si>
  <si>
    <t>Demandas cuantitativas de la labor</t>
  </si>
  <si>
    <t>Relaciones</t>
  </si>
  <si>
    <t>Cohesión</t>
  </si>
  <si>
    <t>Calidad de las interacciones</t>
  </si>
  <si>
    <t>Trabajo en equipo</t>
  </si>
  <si>
    <t>Carga Mental</t>
  </si>
  <si>
    <t>Contenido de la tarea</t>
  </si>
  <si>
    <t>Demandas emocionales</t>
  </si>
  <si>
    <t>Sistemas de control</t>
  </si>
  <si>
    <t>Definición de roles</t>
  </si>
  <si>
    <t>Monotonía</t>
  </si>
  <si>
    <t>Conocimientos Vs tarea</t>
  </si>
  <si>
    <t>Habilidades Vs Tarea</t>
  </si>
  <si>
    <t>Iniciativa</t>
  </si>
  <si>
    <t>Autonomía</t>
  </si>
  <si>
    <t>Reconocimiento</t>
  </si>
  <si>
    <t>Identificación</t>
  </si>
  <si>
    <t>Jornada de trabajo</t>
  </si>
  <si>
    <t>Pausas</t>
  </si>
  <si>
    <t>Trabajo Nocturno</t>
  </si>
  <si>
    <t>Rotación</t>
  </si>
  <si>
    <t>Horas Extras</t>
  </si>
  <si>
    <t>Descansos</t>
  </si>
  <si>
    <t>Características del grupo social de trabajo</t>
  </si>
  <si>
    <t>Radiaciones no ionizantes</t>
  </si>
  <si>
    <t>Gases y vapores</t>
  </si>
  <si>
    <t>Interfase persona tarea</t>
  </si>
  <si>
    <t>Luz por exceso</t>
  </si>
  <si>
    <t>Luz por deficiencia</t>
  </si>
  <si>
    <t>Cuerpo entero</t>
  </si>
  <si>
    <t>Rayos x</t>
  </si>
  <si>
    <t>No metálicos</t>
  </si>
  <si>
    <t>Carga mental</t>
  </si>
  <si>
    <t>Conocimientos vs tarea</t>
  </si>
  <si>
    <t>Habilidades vs tarea</t>
  </si>
  <si>
    <t>Trabajo nocturno</t>
  </si>
  <si>
    <t>Horas extras</t>
  </si>
  <si>
    <t>Rayos β</t>
  </si>
  <si>
    <t>Rayos γ</t>
  </si>
  <si>
    <t>Físico - Ruido - De impacto</t>
  </si>
  <si>
    <t>Físico - Ruido - Intermitente</t>
  </si>
  <si>
    <t>Físico - Ruido - Continuo</t>
  </si>
  <si>
    <t>Físico - Iluminación - Luz por exceso</t>
  </si>
  <si>
    <t>Físico - Iluminación - Luz por deficiencia</t>
  </si>
  <si>
    <t>Físico - Vibraciones - Cuerpo entero</t>
  </si>
  <si>
    <t>Físico - Vibraciones - Segmentaria</t>
  </si>
  <si>
    <t>Físico - Temperaturas extremas - Frío</t>
  </si>
  <si>
    <t>Físico - Temperaturas extremas - Calor</t>
  </si>
  <si>
    <t>Físico - Presión atmosférica - Baja</t>
  </si>
  <si>
    <t>Físico - Presión atmosférica - Ajustada</t>
  </si>
  <si>
    <t>Físico - Radiaciones ionizantes - Rayos x</t>
  </si>
  <si>
    <t>Físico - Radiaciones ionizantes - Rayos β</t>
  </si>
  <si>
    <t>Físico - Radiaciones ionizantes - Rayos γ</t>
  </si>
  <si>
    <t>Físico - Radiaciones no ionizantes - Laser</t>
  </si>
  <si>
    <t>Físico - Radiaciones no ionizantes - Ultravioleta</t>
  </si>
  <si>
    <t>Físico - Radiaciones no ionizantes - Infrarroja</t>
  </si>
  <si>
    <t>Físico - Radiaciones no ionizantes - Radio frecuencia</t>
  </si>
  <si>
    <t>Físico - Radiaciones no ionizantes - Micro ondas</t>
  </si>
  <si>
    <t>Químico - Polvos - Orgánicos</t>
  </si>
  <si>
    <t>Químico - Polvos - Inorgánicos</t>
  </si>
  <si>
    <t>Químico - Líquidos</t>
  </si>
  <si>
    <t>Químico - Nieblas</t>
  </si>
  <si>
    <t>Químico - Rocíos</t>
  </si>
  <si>
    <t>Químico - Gases y vapores</t>
  </si>
  <si>
    <t>Químico - Humos - Metálicos</t>
  </si>
  <si>
    <t>Químico - Humos - No metálicos</t>
  </si>
  <si>
    <t>Biológicos - Virus</t>
  </si>
  <si>
    <t>Biológicos - Bacterias</t>
  </si>
  <si>
    <t xml:space="preserve">Biológicos - Hongos </t>
  </si>
  <si>
    <t>Biológicos - Rickettsias</t>
  </si>
  <si>
    <t>Biológicos - Parásitos</t>
  </si>
  <si>
    <t>Biológicos - Picaduras</t>
  </si>
  <si>
    <t>Biológicos - Mordeduras</t>
  </si>
  <si>
    <t>Biológicos - Fluidos</t>
  </si>
  <si>
    <t>Biológicos - Excrementos</t>
  </si>
  <si>
    <t>Psicosociales - Características de la organización del trabajo - Comunicación</t>
  </si>
  <si>
    <t>Psicosociales - Características de la organización del trabajo - Tecnología</t>
  </si>
  <si>
    <t>Psicosociales - Características de la organización del trabajo - Organización del trabajo</t>
  </si>
  <si>
    <t>Psicosociales - Características de la organización del trabajo - Demandas cualitativas de la labor</t>
  </si>
  <si>
    <t>Psicosociales - Características de la organización del trabajo - Demandas cuantitativas de la labor</t>
  </si>
  <si>
    <t>Psicosociales - Características del grupo social de trabajo - Relaciones</t>
  </si>
  <si>
    <t>Psicosociales - Características del grupo social de trabajo - Cohesión</t>
  </si>
  <si>
    <t>Psicosociales - Características del grupo social de trabajo - Calidad de las interacciones</t>
  </si>
  <si>
    <t>Psicosociales - Características del grupo social de trabajo - Trabajo en equipo</t>
  </si>
  <si>
    <t>Psicosociales - Condiciones de la tarea - Carga mental</t>
  </si>
  <si>
    <t>Psicosociales - Condiciones de la tarea - Contenido de la tarea</t>
  </si>
  <si>
    <t>Psicosociales - Condiciones de la tarea - Demandas emocionales</t>
  </si>
  <si>
    <t>Psicosociales - Condiciones de la tarea - Sistemas de control</t>
  </si>
  <si>
    <t>Psicosociales - Condiciones de la tarea - Definición de roles</t>
  </si>
  <si>
    <t>Psicosociales - Condiciones de la tarea - Monotonía</t>
  </si>
  <si>
    <t>Psicosociales - Interfase persona tarea - Conocimientos vs tarea</t>
  </si>
  <si>
    <t>Psicosociales - Interfase persona tarea - Habilidades vs tarea</t>
  </si>
  <si>
    <t>Psicosociales - Interfase persona tarea - Iniciativa</t>
  </si>
  <si>
    <t>Psicosociales - Interfase persona tarea - Autonomía</t>
  </si>
  <si>
    <t>Psicosociales - Interfase persona tarea - Reconocimiento</t>
  </si>
  <si>
    <t>Psicosociales - Interfase persona tarea - Identificación</t>
  </si>
  <si>
    <t>Psicosociales - Jornada de trabajo - Pausas</t>
  </si>
  <si>
    <t>Psicosociales - Jornada de trabajo - Trabajo nocturno</t>
  </si>
  <si>
    <t>Psicosociales - Jornada de trabajo - Rotación</t>
  </si>
  <si>
    <t>Psicosociales - Jornada de trabajo - Horas extras</t>
  </si>
  <si>
    <t>Psicosociales - Jornada de trabajo - Descansos</t>
  </si>
  <si>
    <t>Postura</t>
  </si>
  <si>
    <t>Esfuerzo</t>
  </si>
  <si>
    <t>Movimiento repetitivo</t>
  </si>
  <si>
    <t>Manipulación de carga</t>
  </si>
  <si>
    <t>Factores de riesgo eléctrico</t>
  </si>
  <si>
    <t>Alta tensión</t>
  </si>
  <si>
    <t>Baja tensión</t>
  </si>
  <si>
    <t>Electricidad estática</t>
  </si>
  <si>
    <t>Factores de riesgo locativo</t>
  </si>
  <si>
    <t>Tecnológico</t>
  </si>
  <si>
    <t>Explosión</t>
  </si>
  <si>
    <t xml:space="preserve">Fuga </t>
  </si>
  <si>
    <t>Derrame</t>
  </si>
  <si>
    <t>Incendio</t>
  </si>
  <si>
    <t>Trabajo en alturas</t>
  </si>
  <si>
    <t>Trabajo en espacios confinados</t>
  </si>
  <si>
    <t>Factores de riesgo Mecánicos</t>
  </si>
  <si>
    <t>De seguridad</t>
  </si>
  <si>
    <t>Accidente de tránsito</t>
  </si>
  <si>
    <t>Sismo</t>
  </si>
  <si>
    <t>Terremoto</t>
  </si>
  <si>
    <t>Vendaval</t>
  </si>
  <si>
    <t>Inundación</t>
  </si>
  <si>
    <t>Derrumbe</t>
  </si>
  <si>
    <t>Precipitaciones</t>
  </si>
  <si>
    <t>Lluvias</t>
  </si>
  <si>
    <t>Granizadas</t>
  </si>
  <si>
    <t>Heladas</t>
  </si>
  <si>
    <t>Biomecánico - Postura</t>
  </si>
  <si>
    <t>Biomecánico - Esfuerzo</t>
  </si>
  <si>
    <t>Biomecánico - Movimiento repetitivo</t>
  </si>
  <si>
    <t>Biomecánico - Manipulación de carga</t>
  </si>
  <si>
    <t>De seguridad - Factores de riesgo Mecánicos</t>
  </si>
  <si>
    <t>De seguridad - Factores de riesgo eléctrico - Alta tensión</t>
  </si>
  <si>
    <t>De seguridad - Factores de riesgo eléctrico - Baja tensión</t>
  </si>
  <si>
    <t>De seguridad - Factores de riesgo eléctrico - Electricidad estática</t>
  </si>
  <si>
    <t>De seguridad - Factores de riesgo locativo</t>
  </si>
  <si>
    <t>De seguridad - Tecnológico - Explosión</t>
  </si>
  <si>
    <t xml:space="preserve">De seguridad - Tecnológico - Fuga </t>
  </si>
  <si>
    <t>De seguridad - Tecnológico - Derrame</t>
  </si>
  <si>
    <t>De seguridad - Tecnológico - Incendio</t>
  </si>
  <si>
    <t>De seguridad - Accidente de tránsito</t>
  </si>
  <si>
    <t>De seguridad - Trabajo en alturas</t>
  </si>
  <si>
    <t>De seguridad - Trabajo en espacios confinados</t>
  </si>
  <si>
    <t>Fenómenos naturales - Sismo</t>
  </si>
  <si>
    <t>Fenómenos naturales - Terremoto</t>
  </si>
  <si>
    <t>Fenómenos naturales - Vendaval</t>
  </si>
  <si>
    <t>Fenómenos naturales - Inundación</t>
  </si>
  <si>
    <t>Fenómenos naturales - Derrumbe</t>
  </si>
  <si>
    <t>Fenómenos naturales - Precipitaciones - Lluvias</t>
  </si>
  <si>
    <t>Fenómenos naturales - Precipitaciones - Granizadas</t>
  </si>
  <si>
    <t>Fenómenos naturales - Precipitaciones - Heladas</t>
  </si>
  <si>
    <t>DE USO POCO FRECUENTE</t>
  </si>
  <si>
    <t>DE USO FRECUENTE</t>
  </si>
  <si>
    <t>Peligro</t>
  </si>
  <si>
    <t>Descripción</t>
  </si>
  <si>
    <t>Clasificación</t>
  </si>
  <si>
    <t>Medio</t>
  </si>
  <si>
    <t xml:space="preserve">Nivel de Deficiencia </t>
  </si>
  <si>
    <t>Nivel de Exposición</t>
  </si>
  <si>
    <t>Nivel de Consecuencia</t>
  </si>
  <si>
    <t>Interpretación del NR</t>
  </si>
  <si>
    <t>Aceptabilidad del Riesgo</t>
  </si>
  <si>
    <t>Eliminación</t>
  </si>
  <si>
    <t>Sustitución</t>
  </si>
  <si>
    <t>Controles de Ingeniería</t>
  </si>
  <si>
    <t>Controles Administrativos, Señalización, Advertencia</t>
  </si>
  <si>
    <t>Equipos / Elementos de Protección Personal</t>
  </si>
  <si>
    <t>Cargo</t>
  </si>
  <si>
    <t>Actividad</t>
  </si>
  <si>
    <t xml:space="preserve">Nivel de Probabilidad </t>
  </si>
  <si>
    <t>Nivel del Riesgo</t>
  </si>
  <si>
    <t>Interpretación del NP</t>
  </si>
  <si>
    <t>I</t>
  </si>
  <si>
    <t>II</t>
  </si>
  <si>
    <t>III</t>
  </si>
  <si>
    <t>IV</t>
  </si>
  <si>
    <t>V</t>
  </si>
  <si>
    <t xml:space="preserve"> </t>
  </si>
  <si>
    <t>De seguridad - Eléctrico - Electricidad estática</t>
  </si>
  <si>
    <t>De seguridad - Eléctrico - Baja tensión</t>
  </si>
  <si>
    <t>De seguridad - Mecánico</t>
  </si>
  <si>
    <t>De seguridad - Locativo</t>
  </si>
  <si>
    <t>De seguridad - Tránsito</t>
  </si>
  <si>
    <t>Si</t>
  </si>
  <si>
    <t>No</t>
  </si>
  <si>
    <t>La eficacia del control es nula o no existe</t>
  </si>
  <si>
    <t>La  eficacia del control es baja</t>
  </si>
  <si>
    <t>Muy alto</t>
  </si>
  <si>
    <t>Alto</t>
  </si>
  <si>
    <t>Incapacidad permanente parcial o invalidez</t>
  </si>
  <si>
    <t>Lesiones con Incapacidad laboral temporal</t>
  </si>
  <si>
    <t>Lesiones que no requieren hospitalización</t>
  </si>
  <si>
    <t>Muerte</t>
  </si>
  <si>
    <t>Bajo</t>
  </si>
  <si>
    <t>No Aceptable</t>
  </si>
  <si>
    <t>Aceptable</t>
  </si>
  <si>
    <t>El riesgo está controlado</t>
  </si>
  <si>
    <t>Sin interrupción o varias veces con tiempo prolongado durante la jornada laboral</t>
  </si>
  <si>
    <t>Varias veces durante la jornada por tiempos cortos</t>
  </si>
  <si>
    <t>Alguna vez durante la jornada laboral y por un periodo de tiempo corto</t>
  </si>
  <si>
    <t>De manera eventual</t>
  </si>
  <si>
    <t>Efecto Posible</t>
  </si>
  <si>
    <t>Lesiones de piel</t>
  </si>
  <si>
    <t>Lesiones de columna</t>
  </si>
  <si>
    <t>Electrocución</t>
  </si>
  <si>
    <t>Contaminación ambiental</t>
  </si>
  <si>
    <t>Fatiga visual</t>
  </si>
  <si>
    <t>Lesiones en piel y mucosas</t>
  </si>
  <si>
    <t>Sordera</t>
  </si>
  <si>
    <t>Disconfort</t>
  </si>
  <si>
    <t>Lesiones osteomusculares</t>
  </si>
  <si>
    <t>Intoxicación</t>
  </si>
  <si>
    <t>Lesiones neurológicas</t>
  </si>
  <si>
    <t>Lesión sistema respiratorio</t>
  </si>
  <si>
    <t>Neumoconiosis inorgánica</t>
  </si>
  <si>
    <t>Cáncer</t>
  </si>
  <si>
    <t>El puesto de Trabajo</t>
  </si>
  <si>
    <t>Entorno del trabajo</t>
  </si>
  <si>
    <t>Por la vecindad</t>
  </si>
  <si>
    <t>Proceso</t>
  </si>
  <si>
    <t>Directo</t>
  </si>
  <si>
    <t>Contratista / proveedor</t>
  </si>
  <si>
    <t>Visitante</t>
  </si>
  <si>
    <t>Generado Por:</t>
  </si>
  <si>
    <t xml:space="preserve"> MATRIZ DE IDENTIFICACION DE PELIGROS, VALORACION DE RIESGOS Y DETERMINACION DE CONTROLES </t>
  </si>
  <si>
    <t>Área Fisica</t>
  </si>
  <si>
    <t>DESCRIPCIÓN DE LA ACTIVIDAD</t>
  </si>
  <si>
    <t>PERSONAL INVOLUCRADO</t>
  </si>
  <si>
    <t>IDENTIFICACIÓN DE PELIGROS</t>
  </si>
  <si>
    <t>¿Afecta la vecindad?</t>
  </si>
  <si>
    <t>CONTROLES EXISTENTES</t>
  </si>
  <si>
    <t>CRITERIOS LEGALES</t>
  </si>
  <si>
    <t>VALORACIÓN DEL RIESGO</t>
  </si>
  <si>
    <t>Evaluación del riesgo</t>
  </si>
  <si>
    <t>Valoración</t>
  </si>
  <si>
    <t>CONTROLES PROPUESTOS</t>
  </si>
  <si>
    <t xml:space="preserve">CÁMARA DE REPRESENTANTES </t>
  </si>
  <si>
    <t>Fecha de actualización:</t>
  </si>
  <si>
    <t xml:space="preserve">Responsable de la actualización: </t>
  </si>
  <si>
    <t xml:space="preserve">OFICINA DE PLANEACIÓN Y SISTEMAS </t>
  </si>
  <si>
    <t>Consolidación de información elaboración Anteproyecto Presupuesto</t>
  </si>
  <si>
    <t>Elaboración del Plan de Acción</t>
  </si>
  <si>
    <t>Elaboración y seguimiento del Plan Estratégico</t>
  </si>
  <si>
    <t xml:space="preserve">Gestión de Proyectos de Inversión </t>
  </si>
  <si>
    <t xml:space="preserve">Gestión de Informes Entes de Control </t>
  </si>
  <si>
    <t>Gestión de Mapas de Riesgos Consolidación y Acompañamiento</t>
  </si>
  <si>
    <t xml:space="preserve">Control de Documentos </t>
  </si>
  <si>
    <t xml:space="preserve">Formulación y seguimiento de Planes de Mejoramiento </t>
  </si>
  <si>
    <t xml:space="preserve">Actualización Manual de Procedimientos </t>
  </si>
  <si>
    <t>Realización Programas de Radio</t>
  </si>
  <si>
    <t>Elaboración Revista Virtual Poder Legislativo</t>
  </si>
  <si>
    <t>Elaboración Mural Nuestra Cámara</t>
  </si>
  <si>
    <t xml:space="preserve">Producción Boletines Congresistas </t>
  </si>
  <si>
    <t>Producción Boletines SENCAR</t>
  </si>
  <si>
    <t>Cubrimiento Comisiones</t>
  </si>
  <si>
    <t>Seguimiento a redes sociales</t>
  </si>
  <si>
    <t>Producción Informativo Cámara NCR</t>
  </si>
  <si>
    <t>Producción de Programas de TV</t>
  </si>
  <si>
    <t xml:space="preserve">Administración Canal del Congreso </t>
  </si>
  <si>
    <t>Elaboración Agenda Legislativa</t>
  </si>
  <si>
    <t>Transmisiones de TV en directo</t>
  </si>
  <si>
    <t>X</t>
  </si>
  <si>
    <t>Director Administrativo 
Jefe de División / Jefe de oficina
Profesional</t>
  </si>
  <si>
    <t>DIRECCIONAMIENTO ESTRATÉGICO</t>
  </si>
  <si>
    <t xml:space="preserve">MISIONAL LEGISLATIVO Y CONSTITUCIONAL </t>
  </si>
  <si>
    <t xml:space="preserve">PRESIDENCIA </t>
  </si>
  <si>
    <t xml:space="preserve">Trámite de inasistencia parlamentaria </t>
  </si>
  <si>
    <t xml:space="preserve">Administración de caja menor </t>
  </si>
  <si>
    <t xml:space="preserve">Desarrollo de estudios previos y supervisión de contratos </t>
  </si>
  <si>
    <t xml:space="preserve">Supervisión de Judicantes y pasantes </t>
  </si>
  <si>
    <t xml:space="preserve">Rendición de Cuentas </t>
  </si>
  <si>
    <t xml:space="preserve">Respuesta a derechos de petición  y otros requerimientos </t>
  </si>
  <si>
    <t xml:space="preserve">Supervisión de Judicantes y practicantes </t>
  </si>
  <si>
    <t>Manejo de Correspondencia y Archivo</t>
  </si>
  <si>
    <t>PRIMERA VICEPRESIDENCIA / SEGUNDA VICEPRESIDENCIA</t>
  </si>
  <si>
    <t>OFICINA DE PROTOCOLO</t>
  </si>
  <si>
    <t xml:space="preserve">Respuesta a Derechos de Petición y otros requerimientos </t>
  </si>
  <si>
    <t xml:space="preserve">Condecoraciones y mociones de reconocimientos </t>
  </si>
  <si>
    <t>Realización de libretos del programa opinión mundial</t>
  </si>
  <si>
    <t>Realización de eventos</t>
  </si>
  <si>
    <t>Trámite de pasaporte oficial y visas</t>
  </si>
  <si>
    <t>Preparación de viajes al exterior</t>
  </si>
  <si>
    <t xml:space="preserve"> Atención de visitas protocolarias</t>
  </si>
  <si>
    <t>Desarrollo de estudios previos y supervisión de contratos</t>
  </si>
  <si>
    <t>Supervisión de Judicantes y Pasantes</t>
  </si>
  <si>
    <t xml:space="preserve">SUBSECRETARÍA GENERAL </t>
  </si>
  <si>
    <t>Consulta y Préstamo de documentos</t>
  </si>
  <si>
    <t>Atención a requerimientos de órganos de control y V2</t>
  </si>
  <si>
    <t>Expedición de certificaciones</t>
  </si>
  <si>
    <t>Informes control interno indicadores de gestión</t>
  </si>
  <si>
    <t>Apoyo y asistencia a Representantes en procesos legislativos</t>
  </si>
  <si>
    <t>Control y Reporte de asistencia a sesiones plenarias</t>
  </si>
  <si>
    <t>Apoyo a desarrollo plenaria a elíptico</t>
  </si>
  <si>
    <t>Actualización hojas de vida Representantes</t>
  </si>
  <si>
    <t xml:space="preserve">Manejo de Correspondencia y Archivo </t>
  </si>
  <si>
    <t>Elaboración proyecto de acta V2</t>
  </si>
  <si>
    <t xml:space="preserve">Grabación de la sesión </t>
  </si>
  <si>
    <t xml:space="preserve">Transcripción de la sesión </t>
  </si>
  <si>
    <t>Respuesta a Derechos de Petición y otros requerimientos</t>
  </si>
  <si>
    <t xml:space="preserve">Supervisión Judicantes y Pasantes </t>
  </si>
  <si>
    <t>Apoyo a la gestión de proyectos de ley</t>
  </si>
  <si>
    <t>Apoyo a la gestión de control político</t>
  </si>
  <si>
    <t xml:space="preserve">Apoyo logístico a las sesiones </t>
  </si>
  <si>
    <t xml:space="preserve">Apoyo informático </t>
  </si>
  <si>
    <t>Apoyo sistemas de información Pagina Web de la Cámara de 
Representantes</t>
  </si>
  <si>
    <t>Respuesta a Derechos de Petición y solicitudes</t>
  </si>
  <si>
    <t xml:space="preserve">Apoyo a la gestión de proyectos de ley </t>
  </si>
  <si>
    <t>Apoyo logístico a las sesiones</t>
  </si>
  <si>
    <t xml:space="preserve">Supervisión de judicantes y pasantes </t>
  </si>
  <si>
    <t xml:space="preserve">COMISIÓN DE INVESTIGACIÓN Y ACUSACIÓN </t>
  </si>
  <si>
    <t>Recepción y Distribución de Expedientes</t>
  </si>
  <si>
    <t>Recepción y Distribución de pruebas</t>
  </si>
  <si>
    <t xml:space="preserve">Proceso Penal, Disciplinario y Fiscal </t>
  </si>
  <si>
    <t>Trámite del proceso</t>
  </si>
  <si>
    <t xml:space="preserve">COMISIÓN DE ÉTICA Y ESTATUTO DEL CONGRESISTA </t>
  </si>
  <si>
    <t>Investigaciones por faltas a la ética</t>
  </si>
  <si>
    <t>Suspensión de la condición congresional</t>
  </si>
  <si>
    <t xml:space="preserve">Trámite de Recusación </t>
  </si>
  <si>
    <t xml:space="preserve">Manejo de correspondencia y archivo </t>
  </si>
  <si>
    <t>Apoyo a la Gestión de Control Político</t>
  </si>
  <si>
    <t>Apoyo Logístico a las Sesiones</t>
  </si>
  <si>
    <t>Realización de Audiencias P.</t>
  </si>
  <si>
    <t>Trámite de Requerimientos</t>
  </si>
  <si>
    <t>Apoyo a la Gestión de Control PolÍtico</t>
  </si>
  <si>
    <t>Trámite de Fenecimiento de la Cuenta General del Ppto</t>
  </si>
  <si>
    <t>Manual de Procedimientos Auditoría Interna CLC</t>
  </si>
  <si>
    <t xml:space="preserve">UNIDAD DE COORDINACIÓN DE ASISTENCIA TÉCNICA LEGISLATIVA </t>
  </si>
  <si>
    <t>Coordinación de Pasantes legislativos</t>
  </si>
  <si>
    <t>Supervisión de judicantes y pasantes</t>
  </si>
  <si>
    <t xml:space="preserve">Elaboración de estudios legislativos </t>
  </si>
  <si>
    <t>Elaboración de estudios proyectos</t>
  </si>
  <si>
    <t>Relatoría presencial en el salón Elíptico V2</t>
  </si>
  <si>
    <t>Gestión de la estación</t>
  </si>
  <si>
    <t>Elaboración fichero legislativo</t>
  </si>
  <si>
    <t>PROCESOS DE APOYO</t>
  </si>
  <si>
    <t>DIVISIÓN DE PERSONAL / GESTIÓN DEL TALENTO HUMANO</t>
  </si>
  <si>
    <t>Gestión de Seguridad y Salud en el Trabajo</t>
  </si>
  <si>
    <t xml:space="preserve">Gestión de Bienestar e Incentivos </t>
  </si>
  <si>
    <t>Estímulos educativos</t>
  </si>
  <si>
    <t>Atención de Urgencias Médicas</t>
  </si>
  <si>
    <t xml:space="preserve"> Inventario de Medicamentos</t>
  </si>
  <si>
    <t xml:space="preserve">Liquidación de Nómina </t>
  </si>
  <si>
    <t>Reliquidación de Pensiones</t>
  </si>
  <si>
    <t xml:space="preserve">Sentencias Judiciales </t>
  </si>
  <si>
    <t>Trámite de libranzas</t>
  </si>
  <si>
    <t>Gestión de Aportes a Cesantias</t>
  </si>
  <si>
    <t>Comisión de Servicios</t>
  </si>
  <si>
    <t>Coordinación Evaluación de desempeño</t>
  </si>
  <si>
    <t xml:space="preserve">Respuesta a Derechos de Petición y Requerimientos </t>
  </si>
  <si>
    <t>Implementación de Plan Institucional de Formación y Capacitación</t>
  </si>
  <si>
    <t xml:space="preserve">
Jefe de División / Jefe de oficina
Profesional</t>
  </si>
  <si>
    <t xml:space="preserve">
Jefe de División / Jefe de oficina
Profesional / Secretaría ejecutiva</t>
  </si>
  <si>
    <t xml:space="preserve">Periodistas </t>
  </si>
  <si>
    <t xml:space="preserve">Editor / Periodistas </t>
  </si>
  <si>
    <t xml:space="preserve">Operador de equipo / Editor / Periodistas </t>
  </si>
  <si>
    <t xml:space="preserve">Web Máster / Periodistas </t>
  </si>
  <si>
    <t xml:space="preserve">Jefe de Oficina / Operador de equipo / Editor / Periodistas </t>
  </si>
  <si>
    <t xml:space="preserve">Lesiones de piel de mucosas y del sistema respiratorio </t>
  </si>
  <si>
    <t>Sida ETS</t>
  </si>
  <si>
    <t>Mordeduras de  roedores</t>
  </si>
  <si>
    <t xml:space="preserve">Picaduras de arácnidos, Insectos </t>
  </si>
  <si>
    <t>Colapso estructural</t>
  </si>
  <si>
    <t>Tormenta eléctrica</t>
  </si>
  <si>
    <t>Sequías</t>
  </si>
  <si>
    <t>Tsunami / Maremoto</t>
  </si>
  <si>
    <t>Erupción volcánica</t>
  </si>
  <si>
    <t xml:space="preserve">Precipitaciones, (lluvias, granizadas, heladas) </t>
  </si>
  <si>
    <t>Derrumbe/Deslizamiento</t>
  </si>
  <si>
    <t xml:space="preserve">Inundación </t>
  </si>
  <si>
    <t>Vendaval/vientos</t>
  </si>
  <si>
    <t xml:space="preserve">Sismo/Terremoto </t>
  </si>
  <si>
    <t>Naturales</t>
  </si>
  <si>
    <t>Manipulación manual de cargas</t>
  </si>
  <si>
    <t>Postura (prolongada mantenida, forzada, anti gravitacional)</t>
  </si>
  <si>
    <t>Biomecánicos</t>
  </si>
  <si>
    <t xml:space="preserve">Jornada de trabajo (pausas, trabajo nocturno, rotación, horas extras, descansos)  </t>
  </si>
  <si>
    <t>Interfase persona - tarea (conocimientos, habilidades en relación con la demanda de la tarea, iniciativa, autonomía y reconocimiento, identificación de la persona con la tarea y la organización).</t>
  </si>
  <si>
    <t>Condiciones de la tarea (carga mental, contenido de la tarea, demandas emocionales, sistemas de control, definición de roles, monotonía, etc).</t>
  </si>
  <si>
    <t xml:space="preserve">Características del grupo social de trabajo (relaciones, cohesión, calidad de interacciones, trabajo en equipo). </t>
  </si>
  <si>
    <t>Accidentes de tránsito (Conductores, pasajeros, Peatones)</t>
  </si>
  <si>
    <t xml:space="preserve">Características de la organización del trabajo (comunicación, tecnología, organización del trabajo, demandas cualitativas y cuantitativas de la labor). </t>
  </si>
  <si>
    <t>Amenaza contra las personas (robos, atracos, asaltos, atentados,  orden público, etc.)</t>
  </si>
  <si>
    <t>Gestión organizacional (estilo de mando, pago, contratación, participación, inducción y capacitación, bienestar social, evaluación del desempeño, manejo de cambios).</t>
  </si>
  <si>
    <t>Amenaza contra las instalaciones</t>
  </si>
  <si>
    <t>Público</t>
  </si>
  <si>
    <t xml:space="preserve">Material particulado </t>
  </si>
  <si>
    <t xml:space="preserve">Humos metálicos, no metálicos </t>
  </si>
  <si>
    <t>Fuga</t>
  </si>
  <si>
    <t>Líquidos (Nieblas y rocíos)</t>
  </si>
  <si>
    <t>Fibras</t>
  </si>
  <si>
    <t>Contacto eléctrico indirecto</t>
  </si>
  <si>
    <t>Polvos (orgánicos e inorgánicos)</t>
  </si>
  <si>
    <t>Contacto eléctrico directo</t>
  </si>
  <si>
    <t>Eléctrico</t>
  </si>
  <si>
    <t xml:space="preserve">Radiaciones no ionizantes ( ultravioleta, infrarroja, radiofrecuencia, microondas) </t>
  </si>
  <si>
    <t>Manipulación de materiales</t>
  </si>
  <si>
    <t>Radiaciones ionizantes (rayos x, gama, beta y alfa)</t>
  </si>
  <si>
    <t xml:space="preserve">Proyección de objetos/partículas </t>
  </si>
  <si>
    <t>Presión atmosférica (normal y ajustada)</t>
  </si>
  <si>
    <t>Operación de vehículos</t>
  </si>
  <si>
    <t>Disconfort Termico(calor y frío)</t>
  </si>
  <si>
    <t>Manejo de Maquinaria y Equipo</t>
  </si>
  <si>
    <t>Vibración (cuerpo entero, segmentaria)</t>
  </si>
  <si>
    <t xml:space="preserve">Manejo de herramientas manuales </t>
  </si>
  <si>
    <t>Mecánico</t>
  </si>
  <si>
    <t xml:space="preserve">Iluminación (luz visible por exceso o deficiencia) </t>
  </si>
  <si>
    <t xml:space="preserve">Espacios confinados </t>
  </si>
  <si>
    <t xml:space="preserve">Ruido  (Impacto, intermitente, continuo) </t>
  </si>
  <si>
    <t>Ácaros o artrópodos</t>
  </si>
  <si>
    <t>Señalización y demarcación de áreas</t>
  </si>
  <si>
    <t xml:space="preserve">Fluidos o excrementos </t>
  </si>
  <si>
    <t>Distribución del espacio de trabajo</t>
  </si>
  <si>
    <t xml:space="preserve">Mordeduras </t>
  </si>
  <si>
    <t>Condiciones de orden y aseo</t>
  </si>
  <si>
    <t xml:space="preserve">Picaduras </t>
  </si>
  <si>
    <t>Superficies de trabajo (irregulares, deslizantes, diferencia de nivel)</t>
  </si>
  <si>
    <t xml:space="preserve">Parásitos </t>
  </si>
  <si>
    <t>Estructuras e instalaciones (Paredes, ventanas, divisiones, techos)</t>
  </si>
  <si>
    <t xml:space="preserve">Ricketsias </t>
  </si>
  <si>
    <t>Área de circulación por escaleras</t>
  </si>
  <si>
    <t>Área de circulación por pasillos</t>
  </si>
  <si>
    <t xml:space="preserve">Bacterias </t>
  </si>
  <si>
    <t xml:space="preserve">Sistemas y medios de almacenamiento </t>
  </si>
  <si>
    <t>Locativo</t>
  </si>
  <si>
    <t xml:space="preserve">Virus </t>
  </si>
  <si>
    <t>Descripción del Peligros</t>
  </si>
  <si>
    <t>Clasificación de Peligros</t>
  </si>
  <si>
    <t>A continuación se relaciona el listado de peligros para su identificación:</t>
  </si>
  <si>
    <t>De seguridad - Público contra personas  (Atentados, Asonadas, Atracos, secuestro, Extorsión, actos de violencia)</t>
  </si>
  <si>
    <t xml:space="preserve">De seguridad - Público contra Instalaciones </t>
  </si>
  <si>
    <t xml:space="preserve">De seguridad - Público contra instalaciones </t>
  </si>
  <si>
    <t>Continua</t>
  </si>
  <si>
    <t>Frecuente</t>
  </si>
  <si>
    <t>Ocasional</t>
  </si>
  <si>
    <t>Esporádica</t>
  </si>
  <si>
    <t xml:space="preserve">SI </t>
  </si>
  <si>
    <t>Aplicación de esquema de vacunas completo</t>
  </si>
  <si>
    <t>Aplicación de esquema de vacunación completo</t>
  </si>
  <si>
    <t>Uso permanente de tapabocas, uso individual de elementos de protección personal</t>
  </si>
  <si>
    <t>Higienización y limpieza permanente de áreas de trabajo, suministro de alcohol 70% y gel antibacterial de forma periódica, comunicaciones preventivas sobre COVID 19
Capacitación permanente de funcionarios</t>
  </si>
  <si>
    <t xml:space="preserve">Comunicaciones preventivas
Inspecciones de condiciones sanitarias de forma permanente. Se recomienda cumplir con el formato planilla de seguimiento limpieza y desinfección.                                                                                                                           Continuar con las capacitaciones de riesgo biológico (virus, hongos y bacterias), efectos en la salud, autocuidado y prevención de enfermedades.                                                                                                                    Control de síntomas de ingreso                                                                          Exámenes médicos  de ingreso                                                                                                  Aplicar el criterio de selección de proveedores para contratar  el personal de fumigación.                                                                                                         Contar con las fichas técnicas de los productos utilizados en el proceso de desinfección. </t>
  </si>
  <si>
    <t xml:space="preserve">Propagación de agentes infecciosos bacterianos por manipulación colectiva de documentos y registros o elementos y equipos  de oficina </t>
  </si>
  <si>
    <t>Infecciones en  la piel y del sistema respiratorio y alteraciones del sistema digestivo</t>
  </si>
  <si>
    <t>N/A</t>
  </si>
  <si>
    <t>Higienización y limpieza permanente de áreas de trabajo, suministro de alcohol 70% y gel antibacterial de forma periódica, comunicaciones preventivas sobre riesgo Biológico
Capacitación permanente de funcionarios</t>
  </si>
  <si>
    <t xml:space="preserve">uso permanente de tapabocas, lavado permanente e  higienización de manos </t>
  </si>
  <si>
    <t xml:space="preserve">Comunicaciones preventivas
Inspecciones de condiciones sanitarias de forma permanente. Se recomienda cumplir con el formato planilla de seguimiento limpieza y desinfección de superficies .                                                                                                                           Continuar con las capacitaciones de riesgo biológico (virus, hongos y bacterias), efectos en la salud, autocuidado y prevención de enfermedades.                                                                                                                    Control de síntomas de ingreso                                                                          Exámenes médicos  de ingreso                                                                                                  Aplicar el criterio de selección de proveedores para contratar  el personal de fumigación.                                                                                                         Contar con las fichas técnicas de los productos utilizados en el proceso de desinfección. </t>
  </si>
  <si>
    <t>NO</t>
  </si>
  <si>
    <t xml:space="preserve">Higienización con hipoclorito de sodio, Fumigación periódica  de áreas y archivos documentales </t>
  </si>
  <si>
    <t>Higienización y limpieza permanente de áreas de trabajo con hipoclorito de sodio, suministro de alcohol 70% y gel antibacterial de forma periódica, comunicaciones preventivas sobre riesgo Biológico
Capacitación permanente de funcionarios</t>
  </si>
  <si>
    <t xml:space="preserve">Consulta, actualización de  de archivos documentales por medios magnéticos o  digitales </t>
  </si>
  <si>
    <t xml:space="preserve">Uso de guantes de nitrilo para manipulación de archivos, Uso de trajes Tyvek para minimizar exposición a agentes Biológicos, uso de protección respiratoria </t>
  </si>
  <si>
    <t xml:space="preserve">Fumigación de las áreas con agentes químicos degradables en periodos de tiempo cortos </t>
  </si>
  <si>
    <t>Área Física</t>
  </si>
  <si>
    <t>la propagación  principalmente ocurre  entre las personas que están en contacto estrecho no protegido  (a menos de una distancia aproximada de 6 pies o 2 metros). El virus se propaga por las gotitas respiratorias que se liberan cuando una persona que tiene el virus tose, estornuda, respira, canta o habla. Los que están cerca pueden inhalar estas gotitas, o estas pueden caerles en la boca, la nariz, los ojos o la nariz. Los signos y síntomas de la enfermedad por coronavirus 2019 (COVID-19) pueden aparecer entre 2 y 14 días después de la exposición al virus. Este período entre la exposición y la aparición de los síntomas se llama el período de incubación. Aún sin síntomas se  trasmitir la COVID-19 antes de cualquier  síntoma (trasmisión presintomática). Entre los signos y los síntomas más habituales, se pueden incluir los siguientes:
Fiebre
Tos
Cansancio</t>
  </si>
  <si>
    <t xml:space="preserve">Uso permanente de Protección respiratoria desechable, Suministro de gel antibacterial, alcohol  antiséptico al 70%.                                                             
Se recomienda EEP para personal que ingresen a las oficinas colocación de barreras físicas para disminuir la exposición a gotas u otras secreciones. </t>
  </si>
  <si>
    <t>Resolución 2400 de 1979  ministerio de trabajo y seguridad social capítulos II, III y IV</t>
  </si>
  <si>
    <t xml:space="preserve">Uso de tapabocas, Uso de guantes de nitrilo para manipulación de archivo </t>
  </si>
  <si>
    <t xml:space="preserve">Interacción con parásitos microscópicos (amebas, E. Colí, plasmodium), Interacción y contacto  con ácaros </t>
  </si>
  <si>
    <t xml:space="preserve">Lumbalgias, Cervicalgias </t>
  </si>
  <si>
    <t>Sillas ajustables y cómodas con reposabrazos, escritorios con dimensiones apropiadas de acuerdo con antropometría de cada funcionario, computador ubicado a la altura de los ojos en plano con ángulo paralelo, utilización de descansapies</t>
  </si>
  <si>
    <t>Resolución 2400 de 1979  ministerio de trabajo y seguridad social capítulos  IV artículo 37</t>
  </si>
  <si>
    <t>Continuidad con sensibilizaciones y talleres de prevención de desórdenes musculo-esqueléticos en temas de higiene postural, las pausas saludables durante la jornada laboral y promover su hábito de ejecución.
puestos de trabajo ergonómico, apoyapiés y silla. Realizar seguimiento a las recomendaciones médicas establecidas en los conceptos de los exámenes medico ocupacionales.</t>
  </si>
  <si>
    <t xml:space="preserve">Cambio progresivo del mobiliario Clásico </t>
  </si>
  <si>
    <t>Postura sedente sostenida puede provocar fatiga, malestar y dolor, y a mediano y largo plazo,  afectaciones o desordenes musculoesqueléticos lo que sugiere que una «buena» postura aún podría ser perjudicial si persiste ininterrumpidamente durante períodos prolongados.</t>
  </si>
  <si>
    <t>Sillas ergonómicas con apoyabrazo y ajustables a las condiciones antropométricas de cada funcionario
Asegurar la realización de pausas activas de cada funcionario .
Fomentar el autocuidado.</t>
  </si>
  <si>
    <t>Lesiones del túnel del carpo, epicondilitis, Enfermedad de Quervaín</t>
  </si>
  <si>
    <t>Se recomienda que se generen programas de rotación buscando disminuir tiempos de exposición así como programas de pausas activas que busquen el control de los DME</t>
  </si>
  <si>
    <t>Realización de pausas activas, secuencia de actividades con cambio de posición, gimnasia laboral, examen físico se incluye la inspección de la postura, marcha, evaluación osteomuscular y neurológica del cuello, la espalda superior y las extremidades superiores, tanto la comprometida como la contralateral. Se incluirán pruebas específicas según el segmento comprometido y la sospecha clínica.</t>
  </si>
  <si>
    <t xml:space="preserve">Actividades realizadas de forma contínua en el ordenador que ocasionan  afectación  en la cual existe una presión excesiva en el nervio mediano. Este es el nervio en la muñeca que permite la sensibilidad y el movimiento a partes de la mano. El síndrome del túnel carpiano,  puede provocar entumecimiento, hormigueo, debilidad, o daño muscular en la mano y dedos.
</t>
  </si>
  <si>
    <t xml:space="preserve">Adecuación de puestos de trabajo a condiciones antropométricas del funcionario </t>
  </si>
  <si>
    <t>Hacer adaptaciones al sistema de trabajo pasando por la fase de validación de los cambios. 
Adaptar los elementos del diseño del puesto, equipos y tareas Garantizar el mantenimiento periódico de los equipos de trabajo. 
Realizar actividades formativas y de sensibilización. 
Realizar la adaptación del puesto después de una lesión</t>
  </si>
  <si>
    <t xml:space="preserve">Adecuaciòn de puesto de trabajo </t>
  </si>
  <si>
    <t xml:space="preserve">Se recomienda incluir en el programa de vigilancia Epidemiològica o vigilancia  médica específica para la detección temprana de síntomas dolorosos en miembros superiores o DME  por tareas manuales prolongadas y repetitivas, ejercitación con requerimientos de fuerza, posturas estáticas o forzadas, vibración, estrés físico localizado, temperaturas bajas; si las exposiciones son intensas y particularmente cuando se presenta exposición simultánea a varios factores de riesgo. </t>
  </si>
  <si>
    <t>Realizar pausas activas durante la jornada laboral, realizar actividades de gimnasia laboral de miembros superiores.</t>
  </si>
  <si>
    <t>Manipulaciòn de cajas de archivo, levantamientos con torsiòn del tronco a nivel de suelo.</t>
  </si>
  <si>
    <t>Funcionario / Directo</t>
  </si>
  <si>
    <t>Evitar leventamientos individuales de elementos u objetos de peso mayor a 25 Kg,  levantar la carga adecuadamente: Pies separados Piernas flexionadas, Espalda recta, Carga cerca del cuerpo Sujeción firme, Realice la fuerza con las piernas y brazos (no con la columna)       Qué no debe hacer: 1. Levantar objetos por encima de la cabeza. 2. Girar el cuerpo al levantar o descargar objetos.</t>
  </si>
  <si>
    <t>Capacitación en riesgo Biomecánico de acuerdo con plan de capacitaciones SST</t>
  </si>
  <si>
    <t xml:space="preserve">Utilización de ayudas mecánicas para movilización de cajas de archivo u otros elementos </t>
  </si>
  <si>
    <t>Resolución 2400 de 1979 (Titulo X, Capítulo I, Art. 392) Específica sobre el 
levantamiento de peso máximo permitido según su aptitud física, 
conocimiento y experiencia en hombres y mujeres. Norma Técnica Colombiana NTC 5723 de 2009 Determina las posturas de 
trabajo estáticas</t>
  </si>
  <si>
    <t xml:space="preserve">Utilización de ayudas mecánicas </t>
  </si>
  <si>
    <t xml:space="preserve">Instalación de archivadores que faciliten la manipulación de cajas de documentos </t>
  </si>
  <si>
    <t>Capacitación en riesgo Biomecánico e higiene postural  de acuerdo con plan de capacitaciones SST</t>
  </si>
  <si>
    <t>Señalización de equipos de  acuerdo con RETIE y NTC 2050. Capacitación sobre riesgo eléctrico</t>
  </si>
  <si>
    <t xml:space="preserve">Diseño técnico a cargo de especialistas con tarjeta profesional o CONTE, Aislamientos  dieléctricos o aislamiento de partes activas, encauchetados, protecciones, barreras de protección  en perfectas condiciones </t>
  </si>
  <si>
    <t xml:space="preserve">Aplicación de 5 reglas de oro, respetar las normas de compatibilidad en cuartos eléctricos,. </t>
  </si>
  <si>
    <t>Reglamento técnico de Instalaciones eléctricas RETIE, Resolución 2400 de 1979, articulos 120 a 152, NTC 2050</t>
  </si>
  <si>
    <t xml:space="preserve">N/A </t>
  </si>
  <si>
    <t>Mantener siempre todos los cuadros eléctricos cerrados.
Revisar que todas las líneas de entrada y salida a los cuadros eléctricos estén perfectamente sujetas y aisladas.
Colocar en los armarios y cuadros eléctricos una señal donde se haga referencia al tipo de riesgo al que se está expuesto.
Garantizar el aislamiento eléctrico, de todos los cables activos.
Proteger los cables de alimentación de las herramientas eléctricas portátiles con material resistente, que no se deteriore por roces o torsiones.
No utilizar cables defectuosos, clavijas de enchufe rotas, ni aparatos cuya carcasa presente desperfectos.
Utilizar únicamente las máquinas que fueron revisadas cuando estén perfectamente conectadas.
Evitar que se estropeen los conductores eléctricos, protegiéndolos contra, quemaduras, cortes o pisadas de vehículos.
Tapar las cajas registro, empleadas para conexión, empalmes o derivados, en funcionamiento.
Revisar periódicamente el estado de los cables flexibles de alimentación.</t>
  </si>
  <si>
    <t>Capacitación en riesgo Eléctrico de acuerdo con plan de capacitaciones de la entidad
Reportar de forma inmediata cualquier condición de riesgo detectada</t>
  </si>
  <si>
    <t xml:space="preserve">No manipular sin autorización sistemas eléctricos
No manipular elementos eléctricos en malas condiciones 
No realizar adecuaciones eléctricas subestándares </t>
  </si>
  <si>
    <t xml:space="preserve">Caídas al mismo nivel </t>
  </si>
  <si>
    <t>Torceduras, Esguinces, Desgarros musculares, traumatismos o Golpes por caídas al mismo nivel</t>
  </si>
  <si>
    <t>Instalación de Barandas en escaleras, Baldosas antiresbalantes, Cinta antideslizante  en baldosas y escaleras.</t>
  </si>
  <si>
    <t>Señalización  de áreas de trabajo</t>
  </si>
  <si>
    <t xml:space="preserve">limpieza y organización permanente de áreas de trabajo </t>
  </si>
  <si>
    <t>Artículo 92 del Título III de la Ley 9 de 1979, Artículo 31 del capítulo IV de la resolución 2400 de 1979</t>
  </si>
  <si>
    <t xml:space="preserve">Instalación de cintas antiresbalantes en escaleras y en áreas </t>
  </si>
  <si>
    <t xml:space="preserve">Sensibilización mediante comunicaciones y lecciones aprendidas sobre el riesgo locativo y caídas al mismo nivel, reporte de incidentes a la oficina de SST, Reporte de condiciones de riesgo  locativas </t>
  </si>
  <si>
    <t>Señalizar (piso resbaloso) cuando se reliza limpieza de áreas.</t>
  </si>
  <si>
    <t>Contacto eléctrico directo e indirecto con equipos e instalaciones eléctricas  ya sea por desconocimiento, por interacción  o intervención no adecuada o sin competencia,   o por equipos conexiones o instalaciones en condiciones no apropiadas.</t>
  </si>
  <si>
    <t xml:space="preserve">Incendio en las instalaciones por la existencia y acumulación  de materiales combustibles originados por falla en conexiones eléctricas, o sobrecarga por multiple conexión  de equipos en regletas </t>
  </si>
  <si>
    <t>Instalación de extintores, Instalación de sistema hidráulico contraincendio</t>
  </si>
  <si>
    <t>Verificación permanente de disponibilidad de sistema hidráulico(pruebas de caudal y presión), verificación de disponibilidad de sistema de rociadores automáticos</t>
  </si>
  <si>
    <t xml:space="preserve">Realización de inspecciones de extintores y gabinetes contraincendio o equipos de emergencia </t>
  </si>
  <si>
    <t>Artículo 220 de la resolución 2400 de 22 de 1977, Norma Técnica Colombiana 2885, NFPA 20</t>
  </si>
  <si>
    <t xml:space="preserve">La  eficacia del control es moderada </t>
  </si>
  <si>
    <t>Ubicación de extintores de acuerdo con normativa , Disponibilidad del sistema hidráulico contraincendios, rociadores automáticos y detectores de humos</t>
  </si>
  <si>
    <t>Verificación de disponibilidad de equipos e instalaciones contraincendios, utilización de listas de chequeo</t>
  </si>
  <si>
    <t>inspección periódica para Identificación y Reporte de condiciones de riesgo de incendio.</t>
  </si>
  <si>
    <t>x</t>
  </si>
  <si>
    <t>Instalación de rejas de protección en ventanas de instalaciones, equipación con radiocomunicaciones integradas con organismos de seguridad, verificación de condiciones de entorno.</t>
  </si>
  <si>
    <t xml:space="preserve">Pérdida de capacidad visual por exposición a condiciones deficientes de iluminación </t>
  </si>
  <si>
    <t xml:space="preserve">Adecuación de puestos de trabajo con condiciones de iluminación adecuadas en labores administrativas </t>
  </si>
  <si>
    <t xml:space="preserve">Verificación permanente de buen estado de luminarias, inspección higienica ocupacional de puestos de trabajo </t>
  </si>
  <si>
    <t xml:space="preserve">Reporte de condiciones insuficientes de iluminación </t>
  </si>
  <si>
    <t>Resolución 2400 de 1979  Capítulo III articulo 79, Resolución  180540 de Marzo 30 de 2010</t>
  </si>
  <si>
    <t>Instalación, verificación periódica en inspecciones y mantenimiento  de luminarias de acuerdo con necesidad del área</t>
  </si>
  <si>
    <t xml:space="preserve">Cumplimiento de programa de capacitación en identificación de riesgos y peligros  de acuerdo con cronograma </t>
  </si>
  <si>
    <t>Inspección periódica para Identificación y Reporte de condiciones de condiciones higienicas de trabajo  riesgo de iluminación.</t>
  </si>
  <si>
    <t xml:space="preserve">Programa de riesgo público Cámara de Representantes </t>
  </si>
  <si>
    <t xml:space="preserve">Divulgación de Procedimientos Operativos normalizados para riesgo Público, Estructuración del COE, Mantener visibles los teléfonos de emergencia </t>
  </si>
  <si>
    <t>Acatar instrucciones del personal de seguridad o el personal Brigadista en caso de atentados o eventos de orden público</t>
  </si>
  <si>
    <t>El estrés laboral crónico puede provocar, entre otras patologías, desgaste y agotamiento emocional (fatiga crónica), depresión, ansiedad, insomnio, sentimientos de inseguridad, enfermedades del aparato digestivo, enfermedades cutáneas y problemas cardíacos, abuso de alcohol o sustancias, despersonalización (actitudes negativas hacia la empresa y el trabajo, por ejemplo, irritabilidad o pérdida de motivación), falta de realización personal y profesional (efecto negativo en la autoestima personal, expectativas frustradas y manifestaciones de estrés a nivel fisiológico, cognitivo y conductual).</t>
  </si>
  <si>
    <t>Estrés, fatiga crónica, afectaciones a sistema circulatorio, digestivo, y sistema inmune</t>
  </si>
  <si>
    <t>Aplicación de Baterías de riesgo Psicosocial, Acompañamiento profesional del área de SST</t>
  </si>
  <si>
    <t xml:space="preserve">Promover canales de  comunicación adecuados. Definir adecuadamente los puestos y responsabilidades, Brindar comodidad para realizar las labores, Tener una buena organización, Capacitaciones constantes, Apoyo a funcionarios  en problemas personales, Flexibilidad </t>
  </si>
  <si>
    <t>Reporte y solicitud de apoyo ante el COMITÉ DE CONVIVENCIA LABORAL situaciones de conflicto laboral  no adecuadas.</t>
  </si>
  <si>
    <t>Ley 1010 de 2006 Prevención del acoso Laboral. Resolución 1356 del 2012,  del Ministerio de Trabajo Comité de Convivencia Laboral</t>
  </si>
  <si>
    <t>Colapsos estructurales, que pueden ocasionar aplastamiento, atrapamientos, incendio. Probabilidad de suceder Sismos y/o Terremotos por la ubicación geográfica de la zona de probabilidad nivel intermedio y/o alta de acuerdo al sistema geológico colombiano.</t>
  </si>
  <si>
    <t xml:space="preserve">Construcciones Sismoresistentes </t>
  </si>
  <si>
    <t>Ley 400 de 1997,  Reglamentos de Construcción Sismo Resistente   NSR-10 de 2010.
artículo 2.2.4.6.25 del Decreto Único Reglamentario 1072 de 2015</t>
  </si>
  <si>
    <t xml:space="preserve">Mantenimiento de Botiquines y equipos de emergencia disponibles </t>
  </si>
  <si>
    <t xml:space="preserve">Entrenamiento y preparación periódica de Brigada de emergencia en Primeros Auxilios, Control de Incendios, Evacuación y salvamanto, Divulgación de PONS a todos los funcionarios de la Cámara de Representantes </t>
  </si>
  <si>
    <t>Construcciones Sismoresistentes, de acuerdo con código de sismoresistencia</t>
  </si>
  <si>
    <t xml:space="preserve">Entrenamiento y preparación periódica de Brigada de emergencia en Primeros Auxilios, Control de Incendios, Evacuación y salvamanto, Divulgación de PONS a todos los funcionarios de la Cámara de Representantes. Disponibilidad de sistemas de alarmas. Realización periódica de simulacros </t>
  </si>
  <si>
    <t xml:space="preserve">Manipulación del archivo documental que genera suspensión o dispersión  de polvos orgánicos </t>
  </si>
  <si>
    <t xml:space="preserve">Digitalización de documentos </t>
  </si>
  <si>
    <t xml:space="preserve">Sensibilización sobre casos médicos presentados por alergenos contenidos en el polvo orgánico de los archivos documentales </t>
  </si>
  <si>
    <t>Enfermedades gastrointestinales, reacciones alérgicas por artrópodos (ácaros)</t>
  </si>
  <si>
    <t>Neumoconiosis orgánica, Rinitis, complicaciones relacionadas con el asma</t>
  </si>
  <si>
    <t>Utilización de respiradores, guantes de nitrilo y trajes Tyvek</t>
  </si>
  <si>
    <t>Resolución 2400 de 1979, Protección respiratoria conttra polvos</t>
  </si>
  <si>
    <t xml:space="preserve">Aspirado, fumigación  y mantenimiento  periódico de archivos documentales </t>
  </si>
  <si>
    <t>Resolución 350 de 1 de marzo de 2022: la cual deroga la Resolución 777 de 2021 hasta el levantamiento por parte del Gobierno Nacional del estado de emergencia. Resolución 304 de 2022 Por la cual se prorroga la 
emergencia sanitaria por el coronavirus COVID-19 declara mediante Resolución 385 de 2020 y prorrogada por las Resoluciones 844-1462.2230 de 2020 y 222,738.1315 y 1913 de 2021.Decreto número 298 de 2022 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</si>
  <si>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 xml:space="preserve">Resolución 350 de 1 de marzo de 2022: la cual deroga la Resolución 777 de 2021 hasta el levantamiento por parte del Gobierno Nacional del estado de emergencia. Resolución 304 de 2022 Por la cual se prorroga la 
emergencia sanitaria por el coronavirus COVID-19 declara mediante Resolución 385 de 2020 y prorrogada por las Resoluciones 844-1462.2230 de 2020 y 222,738.1315 y 1913 de 2021.Decreto número 298 de 2022 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</si>
  <si>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Propagación de agentes infecciosos bacterianos por manipulación colectiva de elementos, equipos,  documentos, registros equipos de oficina</t>
  </si>
  <si>
    <t>Higienización y limpieza permanente de áreas de trabajo y equipos, suministro de alcohol 70% y gel antibacterial de forma periódica, comunicaciones preventivas sobre riesgo Biológico
Capacitación permanente de funcionarios</t>
  </si>
  <si>
    <t>Realización de capacitación sobre riesgo Biomecánico
Ejecución de sensibilizaciones y talleres en prevención de desordenes musculo-esquelético (higiene postural).Reporte de condiciones inseguras a través de las metodologías establecidas por la entidad.
Suministro de sillas a los Funcionarios, por parte de la entidad.</t>
  </si>
  <si>
    <t xml:space="preserve">Utilización de ayudas mecánicas para movilización de equipos </t>
  </si>
  <si>
    <t xml:space="preserve">Aplicación de 5 reglas de oro, respetar las normas de compatibilidad en cuartos eléctricos. </t>
  </si>
  <si>
    <t xml:space="preserve">Atrapamientos, golpes, traumatísmos, contusiones </t>
  </si>
  <si>
    <t xml:space="preserve">Protecciones de partes móviles, resguardos, mantenimiento preventivo de equipos y herramientas </t>
  </si>
  <si>
    <t xml:space="preserve">Uso de elementos de protección personal para manipulación de equipos y herramientas, capacitación de procedimientos operativos seguros de herramientas o equipos </t>
  </si>
  <si>
    <t>Resolución 2400 de 1979 capítulo II Artículo 176. GTC -45</t>
  </si>
  <si>
    <t>Divulgación de manuales y fichas técnicas de equipos y herramientas de trabajo, Capacitación sobre riesgo mecánico, Implementación de listas de chequeo preoperacional.</t>
  </si>
  <si>
    <t>Continuar con Divulgación de manuales y fichas técnicas de equipos y herramientas de trabajo, Capacitación sobre riesgo mecánico, Implementación de listas de chequeo preoperacional.</t>
  </si>
  <si>
    <t xml:space="preserve">Verificar uso de Protecciones de partes móviles, resguardos, mantenimiento preventivo de equipos y herramientas, verificar perfecto estado de funcionamiento de equipos y herramientas </t>
  </si>
  <si>
    <t xml:space="preserve">Verificación permanente de disponibilidad de sistema hidráulico(pruebas de caudal y presión), verificación de disponibilidad de sistema de rociadores automáticos, registro de datos de mantenimientos y pruebas </t>
  </si>
  <si>
    <t>Sordera, hipoacusia neurosensorial</t>
  </si>
  <si>
    <t xml:space="preserve">Elaboración Parrilla   </t>
  </si>
  <si>
    <t xml:space="preserve">Exposición permanente al ruido continuo, la intensidad se mantiene constante o con pequeñas subidas y bajadas, de forma prolongada en el tiempo. Este tipo de ruido es producido normalmente por máquinas como bombas, ventiladores, aire acondicionado, equipos de refrigeración o equipos de proceso. </t>
  </si>
  <si>
    <t>Capacitación en riesgo físico de acuerdo con plan de capacitaciones, Limitación del tiempo de exposición.</t>
  </si>
  <si>
    <t xml:space="preserve">Uso de protectores auditivos, regulación de Intensidad de sonido de diademas y audífonos </t>
  </si>
  <si>
    <t>Resolución 627 de 2006 ministerio de vivienda ambiente y desarrollo, Resolución 1792 ministerio de trabajo y seguridad social, Resolución 2400 Capítulo IV</t>
  </si>
  <si>
    <t>Actualización tecnológica de Equipos generadores ruido</t>
  </si>
  <si>
    <t>Parcialmente cerramientos con módulos textiles fonoabsorbentes para paredes y techos, difusores acústicos, Espumas acústicas.</t>
  </si>
  <si>
    <t xml:space="preserve">Uso permanente de protectores auditivos cuando la intensidad del ruido sea alta, regulación de Intensidad de sonido de diademas y audífonos </t>
  </si>
  <si>
    <t>Cerramientos con módulos textiles fonoabsorbentes para paredes y techos, difusores acústicos, Espumas acústicas. Realización de mediciones ocupacionales de ruido.</t>
  </si>
  <si>
    <t>Artículo 220 de la resolución 2400 de de 1977, Norma Técnica Colombiana 2885, NFPA 20</t>
  </si>
  <si>
    <t xml:space="preserve">Productor / Operador de equipo / Editor / Periodistas </t>
  </si>
  <si>
    <t>El riesgo público contiene  aspectos, situaciones y/o actos que se viven en espacios públicos y que pueden poner en riesgo la vida, la integridad física, el patrimonio de las personas, este tipo de riesgo se relaciona con el tránsito y la violencia. El riesgo público puede manifestarse de diferentes maneras como lo son: las asonadas, el atraco, robos o hurtos, extorsiones y secuestros entre otras Lo cual genera la importancia a definir responsabilidades frente a la prevención y manejo de este riesgo.</t>
  </si>
  <si>
    <t>Divulgación de PONs riesgo público, divulgación de plan de emergencias y programa de riesgo público. Mantener a la mano teléfonos de emergencia.</t>
  </si>
  <si>
    <t xml:space="preserve">Mantener perfil bajo en redes sociales y en el entorno de la entidad, seguir recomendaciones del equipo de escoltas y organismos de seguridad </t>
  </si>
  <si>
    <t>Instalación de rejas de protección en ventanas de instalaciones, equipación con radiocomunicaciones integradas con organismos de seguridad, verificación  permanente de condiciones de entorno. Identificación y reporte de actos sospechosos o personal ajeno a la entidad que permanezca en el área.</t>
  </si>
  <si>
    <t xml:space="preserve">Consulta, actualización de   archivos documentales por medios magnéticos o  digitales </t>
  </si>
  <si>
    <t>Sillas ajustables y cómodas con reposabrazos, escritorios con dimensiones apropiadas de acuerdo con antropometría de cada funcionario, computador ubicado a la altura de los ojos en plano con ángulo paralelo, utilización de descansa pies</t>
  </si>
  <si>
    <t>Sillas ergonómicas con apoyabrazos y ajustables a las condiciones antropométricas de cada funcionario
Asegurar la realización de pausas activas de cada funcionario .
Fomentar el autocuidado.</t>
  </si>
  <si>
    <t>Actividades realizadas de forma continua en el ordenador que ocasionan  afectación  en la cual existe una presión excesiva en el nervio mediano. Este es el nervio en la muñeca que permite la sensibilidad y el movimiento a partes de la mano. El síndrome del túnel carpiano,  puede provocar entumecimiento, hormigueo, debilidad, o daño muscular en la mano y dedos.</t>
  </si>
  <si>
    <t xml:space="preserve">Adecuación de puesto de trabajo </t>
  </si>
  <si>
    <t xml:space="preserve">Se recomienda incluir en el programa de vigilancia Epidemiológica o vigilancia  médica específica para la detección temprana de síntomas dolorosos en miembros superiores o DME  por tareas manuales prolongadas y repetitivas, ejercitación con requerimientos de fuerza, posturas estáticas o forzadas, vibración, estrés físico localizado, temperaturas bajas; si las exposiciones son intensas y particularmente cuando se presenta exposición simultánea a varios factores de riesgo. </t>
  </si>
  <si>
    <t>Manipulación de equipos y elementos de labor periodística, levantamientos con torsión del tronco a nivel de suelo.</t>
  </si>
  <si>
    <t>Evitar levantamientos individuales de elementos u objetos de peso mayor a 25 Kg,  levantar la carga adecuadamente: Pies separados Piernas flexionadas, Espalda recta, Carga cerca del cuerpo Sujeción firme, Realice la fuerza con las piernas y brazos (no con la columna)       Qué no debe hacer: 1. Levantar objetos por encima de la cabeza. 2. Girar el cuerpo al levantar o descargar objetos.</t>
  </si>
  <si>
    <t>Reglamento técnico de Instalaciones eléctricas RETIE, Resolución 2400 de 1979, artículos 120 a 152, NTC 2050</t>
  </si>
  <si>
    <t>Manipulación de herramientas y equipos</t>
  </si>
  <si>
    <t xml:space="preserve">Productor /Web Máster / Periodistas / Operador de equipos / Camarógrafo / Presentadora  </t>
  </si>
  <si>
    <t>Instalación de Barandas en escaleras, Baldosas anti resbalantes, Cinta antideslizante  en baldosas y escaleras.</t>
  </si>
  <si>
    <t xml:space="preserve">Instalación de cintas anti resbalantes en escaleras y en áreas </t>
  </si>
  <si>
    <t>Señalizar (piso resbaloso) cuando se realiza limpieza de áreas.</t>
  </si>
  <si>
    <t xml:space="preserve">Incendio en las instalaciones por la existencia y acumulación  de materiales combustibles originados por falla en conexiones eléctricas, o sobrecarga por múltiple conexión  de equipos en regletas </t>
  </si>
  <si>
    <t>Instalación de extintores, Instalación de sistema hidráulico contraincendios</t>
  </si>
  <si>
    <t xml:space="preserve">Realización de inspecciones de extintores y gabinetes contraincendios o equipos de emergencia </t>
  </si>
  <si>
    <t xml:space="preserve">Verificación permanente de buen estado de luminarias, inspección higiénica ocupacional de puestos de trabajo </t>
  </si>
  <si>
    <t>Inspección periódica para Identificación y Reporte de condiciones de condiciones higiénicas de trabajo  riesgo de iluminación.</t>
  </si>
  <si>
    <t>Jefe de Oficina / Operador de equipo / Editor / Periodistas / Camarógrafo / Presentadora</t>
  </si>
  <si>
    <t xml:space="preserve">Construcciones Sismorresistentes </t>
  </si>
  <si>
    <t xml:space="preserve">Entrenamiento y preparación periódica de Brigada de emergencia en Primeros Auxilios, Control de Incendios, Evacuación y salvamento, Divulgación de PONS a todos los funcionarios de la Cámara de Representantes </t>
  </si>
  <si>
    <t>Construcciones Sismorresistentes, de acuerdo con código de sismo resistencia</t>
  </si>
  <si>
    <t xml:space="preserve">Entrenamiento y preparación periódica de Brigada de emergencia en Primeros Auxilios, Control de Incendios, Evacuación y salvamento, Divulgación de PONS a todos los funcionarios de la Cámara de Representantes. Disponibilidad de sistemas de alarmas. Realización periódica de simulacros </t>
  </si>
  <si>
    <t>Jefe de Oficina / Técnico</t>
  </si>
  <si>
    <t>Manejo de correspondencia y archivo</t>
  </si>
  <si>
    <t xml:space="preserve">Representante / Secretaria privada de Presidencia / Profesional unniversitario </t>
  </si>
  <si>
    <t xml:space="preserve">Recepcionista </t>
  </si>
  <si>
    <t xml:space="preserve">Secretaria Ejecutiva </t>
  </si>
  <si>
    <t xml:space="preserve">Secretaria Privada / Funcionarios /Mecanógrafo / Mensajero </t>
  </si>
  <si>
    <t xml:space="preserve">Presidente de la Cámara / Director Administrativo / Secretaria General /Jefe de Planeación y Sistemas / Funcionarios </t>
  </si>
  <si>
    <t>Secretario Ejecutivo / Secretario Privado / Funcionarios</t>
  </si>
  <si>
    <t xml:space="preserve">Presidente de la Cámara / Vicepresidente de la Cámara / Director Administrativo / Secretaria Ejecutiva / Secretaria Privada / Contratistas </t>
  </si>
  <si>
    <t xml:space="preserve">Operador de Equipos / Secretaria General </t>
  </si>
  <si>
    <t>Jefe de Oficina de protocolo / Asistente de Protocolo</t>
  </si>
  <si>
    <t xml:space="preserve">Jefe de Protocolo / Contratistas </t>
  </si>
  <si>
    <t xml:space="preserve">Representante / Asistente de Protocolo </t>
  </si>
  <si>
    <t xml:space="preserve">Representantes / Jefe de Protocolo / Asistentes  de protocolo </t>
  </si>
  <si>
    <t xml:space="preserve">Representantes / Jefe de Protocolo / Asistentes  de protocolo / Contratistas  </t>
  </si>
  <si>
    <t>Director Administrativo / Jefe de Protocolo / Asistente de protocolo / Contratistas</t>
  </si>
  <si>
    <t>Jefe de Protocolo / Asistente de Protocolo</t>
  </si>
  <si>
    <t>Jefe de Protocolo / Mecanógrafo / Mensajero</t>
  </si>
  <si>
    <t>Secretario ejecutivo / Funcionarios</t>
  </si>
  <si>
    <t>Secretario Ejecutivo / Mensajeros</t>
  </si>
  <si>
    <t>Secretario Ejecutivo</t>
  </si>
  <si>
    <t xml:space="preserve">Secretario Ejecutivo / Funcionarios </t>
  </si>
  <si>
    <t>Subsecretario Ejecutivo / Mecanógrafo / Funcionario / Auxiliar de Recinto</t>
  </si>
  <si>
    <t>Secretario general / Subsecretario Auxiliar / Subsecretario General / Operador de Equipo</t>
  </si>
  <si>
    <t>Jefe de dependencia / Secretario ejecutivo / Funcionario / Mensajero</t>
  </si>
  <si>
    <t xml:space="preserve">Jefe de Sección / Relator </t>
  </si>
  <si>
    <t>Secretaria General / Operador de equipo</t>
  </si>
  <si>
    <t>Coordinador / Transcriptor</t>
  </si>
  <si>
    <t xml:space="preserve">COMISIÓN DE DERECHOS HUMANOS Y AUDIENCIAS </t>
  </si>
  <si>
    <t xml:space="preserve">Secretario de Comisión /  Subsecretario general / Operador de equipo / Secretaria ejecuriva </t>
  </si>
  <si>
    <t>Secretario general / Secretario de comisión / Secretario ejecutivo / Operador de equipo / Mecanógrafo / Mensajero</t>
  </si>
  <si>
    <t>DIrector Administrativo / Secretario General de la Cámara / Funcionario / Profesional universitario</t>
  </si>
  <si>
    <t xml:space="preserve">COMISIONES CONSTITUCIONALES PERMANENTES (PRIMERA, SEGUNDA, TERCERA, CUARTA, QUINTA, SEXTA, SEPTIMA) </t>
  </si>
  <si>
    <t xml:space="preserve">SECRETARÍA GENERAL - RELATORÍA </t>
  </si>
  <si>
    <t xml:space="preserve">SECRETARÍA GENERAL -GRABACIÓN </t>
  </si>
  <si>
    <t>Préstamo de recintos</t>
  </si>
  <si>
    <t xml:space="preserve">COMISIÓN LEGAL DE CUENTAS Y AUDITORíA INTERNA </t>
  </si>
  <si>
    <t>Mecanógrafo / Secretaria de Comisión / Operador de equipo</t>
  </si>
  <si>
    <t>Operador de Equipos / Secretaria de Comisión /</t>
  </si>
  <si>
    <t>Representante ponenete / Presidente- Vicepresidente / Secretario general / Secretario ejecutivo</t>
  </si>
  <si>
    <t xml:space="preserve">Operador de Sistemas / Operador de equipos / Transcriptor </t>
  </si>
  <si>
    <t xml:space="preserve">Operador de sistemas </t>
  </si>
  <si>
    <t>Representante Comisión / Secretario General / Secretario ejecutivo / Asesores / Profesional universitario / Operador de sistemas  / Mensajero</t>
  </si>
  <si>
    <t>Presidente de la comisión / Representante investigador / Secretario General / Asesor / Macanógrafo</t>
  </si>
  <si>
    <t>Profesional Universitario / Secretario ejecutivo</t>
  </si>
  <si>
    <t xml:space="preserve">Profesional universitario / Transcriptor </t>
  </si>
  <si>
    <t>Profesional universitario / Secretario Ejecutivo</t>
  </si>
  <si>
    <t>Profesional Universitario / Secretario Ejecutivo</t>
  </si>
  <si>
    <t xml:space="preserve">Profesional Universitario / Secretario Ejecutivo / Funcionario </t>
  </si>
  <si>
    <t>Operador de Sistemas / Transcriptor / Secretario General / Presidente / Representante</t>
  </si>
  <si>
    <t>Secretario general/ Coordinador unidad auditoría interna / Operador de Sistemas / Secretario Ejecutivo / Mensajero</t>
  </si>
  <si>
    <t>Secretario General de Cámara / Secretario general de CLC / Secretario Ejecutivo /Presidente CLC / operador de sistemas</t>
  </si>
  <si>
    <t xml:space="preserve">Asesor </t>
  </si>
  <si>
    <t>Secretario General / Subsecretario general</t>
  </si>
  <si>
    <t xml:space="preserve">Secretario General / Coordinador de unidad / Coordinador / Asesor </t>
  </si>
  <si>
    <t>Asesor / Coordinador / Coordinador de ATL</t>
  </si>
  <si>
    <t>Subcoordinador</t>
  </si>
  <si>
    <t>Asesor / Mecanógrafo / funcionarios / Secretaria</t>
  </si>
  <si>
    <t>Secretaria Privada / Secretaria Ejecutiva / Director Administrativo / Supervisor del Contrato</t>
  </si>
  <si>
    <t>Secretaria Privada/ Mensajero / Macanógrafo / Funcionarios</t>
  </si>
  <si>
    <t>XX</t>
  </si>
  <si>
    <t>Presidente de la comisión / Representante investigador / Secretario General / Asesor / MEcanógrafo</t>
  </si>
  <si>
    <t>Presidente de la comisión / Representante investigador / Secretario General / Asesor / Mecanógrafo</t>
  </si>
  <si>
    <t>Presidente de la comisión / Representante investigador / Secretario General / Asesor / Mecanógrafo / Mensajero</t>
  </si>
  <si>
    <t>La propagación  principalmente ocurre  entre las personas que están en contacto estrecho no protegido  (a menos de una distancia aproximada de 6 pies o 2 metros). El virus se propaga por las gotitas respiratorias que se liberan cuando una persona que tiene el virus tose, estornuda, respira, canta o habla. Los que están cerca pueden inhalar estas gotitas, o estas pueden caerles en la boca, la nariz, los ojos o la nariz. Los signos y síntomas de la enfermedad por coronavirus 2019 (COVID-19) pueden aparecer entre 2 y 14 días después de la exposición al virus. Este período entre la exposición y la aparición de los síntomas se llama el período de incubación. Aún sin síntomas se  trasmitir la COVID-19 antes de cualquier  síntoma (trasmisión presintomática). Entre los signos y los síntomas más habituales, se pueden incluir los siguientes:
Fiebre
Tos
Cansancio</t>
  </si>
  <si>
    <t xml:space="preserve">Contagio de COVID 19, Fiebre, Tos, Cansancio, Malestar general incapacitante </t>
  </si>
  <si>
    <t>Un accidente de tráfico o accidente de tránsito o accidente vial o accidente 
automovilístico o siniestro de tráfico es el perjuicio ocasionado a una persona o 
bien material, en un determinado trayecto de movilización o transporte, debido 
(mayoritaria o generalmente) a la acción riesgosa, negligente o irresponsable de 
un conductor, de un pasajero o de un peatón, pero en muchas ocasiones también 
a fallos mecánicos repentinos, errores de transporte de carga, a condiciones 
ambientales desfavorables y a cruce de animales durante el tráfico o incluso a 
deficiencias en la estructura de tránsito (errores de señaléticas y de ingeniería de 
caminos y carreteras)</t>
  </si>
  <si>
    <t xml:space="preserve">Interacción con parásitos microscópicos (amebas, E. Colí, plasmodium)  en actividades de suministro de alimentos en las cocinetas , Interacción y contacto  con ácaros por manipulación de archivos </t>
  </si>
  <si>
    <t>Mantenimiento preventivo. Revisión tecnomecanica. Sensores y alarma de reversa.</t>
  </si>
  <si>
    <t>Programa de Seguridad Vial. Inspección de vehiculos, señalización, Control limites de velocidad mediante GPS, restricción de uso de dispositivos distractores, control de documentación de vehículo .</t>
  </si>
  <si>
    <t>Aplicación de lista de chequeo preoperacional. Controles de Velocidad por autoridad de tránsito. Plan estrategico de seguridad vial.</t>
  </si>
  <si>
    <t>Curso de manejo defensivo. Uso de cinturón de seguridad. Respetar limites de velocidad. Documentación del vehiculos y licencia vigentes. No conducir bajo los efectos de bebidas alcohólicas.</t>
  </si>
  <si>
    <t>Ley 769 del 2002, Código Nacional de Transito. Ley 1503 de 2011, mediante la cual se promueve la formación de hábitos, comportamientos y  conductas seguras en la vía y se dictan otras disposiciones.</t>
  </si>
  <si>
    <t>Acuerdo Marco de Precios</t>
  </si>
  <si>
    <t>Concurso de Meritos</t>
  </si>
  <si>
    <t>Contratacion de Servicios Profesionales de Apoyo de Gestión</t>
  </si>
  <si>
    <t>Contratacion Directa</t>
  </si>
  <si>
    <t>Estudios del Sector</t>
  </si>
  <si>
    <t>Liquidación de Contratos</t>
  </si>
  <si>
    <t>Mínima Cuantía</t>
  </si>
  <si>
    <t>Modificación Actos Contractuales</t>
  </si>
  <si>
    <t>Selección de Menor Cuantía</t>
  </si>
  <si>
    <t>Subasta Inversa</t>
  </si>
  <si>
    <t>Licitación Pública</t>
  </si>
  <si>
    <t>Constitución de vigencias futuras</t>
  </si>
  <si>
    <t>Expedicion del certificado de disponibilidad presupuestal</t>
  </si>
  <si>
    <t>Modificación del certificado de disponibilidad presupuestal</t>
  </si>
  <si>
    <t>Expedición del registro de compromiso presupuestal</t>
  </si>
  <si>
    <t>Modificación del registro presupuestal</t>
  </si>
  <si>
    <t>Cuenta por pagar y expedicion del documento de la obligación</t>
  </si>
  <si>
    <t>Constitución de reservas presupuestales</t>
  </si>
  <si>
    <t>Cancelación o reducción de reservas presupuestales</t>
  </si>
  <si>
    <t>Traslados presupuestales</t>
  </si>
  <si>
    <t>Ejecución presupuestal</t>
  </si>
  <si>
    <t>Elaboración Cuenta de Cobro</t>
  </si>
  <si>
    <t>Asignción y administración usuarios SIIF</t>
  </si>
  <si>
    <t>Adquisición y entrega de certificados digitales (TOKEN)</t>
  </si>
  <si>
    <t>Conciliaciones Bancarias</t>
  </si>
  <si>
    <t>Declaraciones tributarias</t>
  </si>
  <si>
    <t>Cierre contable anual</t>
  </si>
  <si>
    <t>Cierre contable trimestral</t>
  </si>
  <si>
    <t>Envio de Inf. financiera a través del CHIP</t>
  </si>
  <si>
    <t>Reporte de deudores morosos del estado</t>
  </si>
  <si>
    <t>Conciliación no automatica</t>
  </si>
  <si>
    <t>Conciliación Mensual Cuentas Automaticas</t>
  </si>
  <si>
    <t>Registro de Informacion en SIIF</t>
  </si>
  <si>
    <t>Generacion de Estados Financieros</t>
  </si>
  <si>
    <t>Impresión certificación de ingresos y retenciones</t>
  </si>
  <si>
    <t>Pago de nomina y obligaciones accesorias</t>
  </si>
  <si>
    <t>Pago de obligaciones diferentes a nomina</t>
  </si>
  <si>
    <t>Expedición Boletin de Tesoreria</t>
  </si>
  <si>
    <t>Reintegros a la DTN</t>
  </si>
  <si>
    <t>PAC</t>
  </si>
  <si>
    <t>Embargos Judiciales</t>
  </si>
  <si>
    <t>Presentación de información por envió de archivos (DIAN y Distrito)</t>
  </si>
  <si>
    <t>Expedición de certificado de Paz y Salvo por Factores Salariales</t>
  </si>
  <si>
    <t>Administración de Caja Menor</t>
  </si>
  <si>
    <t>GESTIÓN JURÍDICA Y CONTRACTUAL</t>
  </si>
  <si>
    <t xml:space="preserve">GESTIÓN FINANCIERA -
DIVISIÓN FINANCIERA Y PRESUPUESTAL
</t>
  </si>
  <si>
    <t>GESTIÓN FINANCIERA - CONTABILIDAD</t>
  </si>
  <si>
    <t>GESTIÓN FINANCIERA - PAGADURÍA</t>
  </si>
  <si>
    <t>GESTIÓN Y DIVISIÓN DE SERVICIOS</t>
  </si>
  <si>
    <t>GESTIÓN DOCUMENTAL</t>
  </si>
  <si>
    <t>Respuesta a Derechos de Petición y diferentes requerimientos</t>
  </si>
  <si>
    <t>Rendición de Cuentas</t>
  </si>
  <si>
    <t>Gestión de Informes Entes de Control</t>
  </si>
  <si>
    <t>GESTIÓN DE LAS TICs</t>
  </si>
  <si>
    <t>Soporte Técnico - Mesa de Ayuda</t>
  </si>
  <si>
    <t>Desarrollo Estrategia IT</t>
  </si>
  <si>
    <t>Implementación Estrategia IT</t>
  </si>
  <si>
    <t>Mantenimiento Pagina Web</t>
  </si>
  <si>
    <t>Apoyo Especializado a Diferentes Plataformas</t>
  </si>
  <si>
    <t>Seguimiento a Contrato ERT</t>
  </si>
  <si>
    <t xml:space="preserve">Secretaria Ejecutiva / Auxiliar Administrativo  </t>
  </si>
  <si>
    <t>Jefe de Área / Profesional / Ordenador del Gasto / Contratista</t>
  </si>
  <si>
    <t>Director Administrativo / Jefe de División / Jefe de Oficina / Jefe de División Financiera y Presupuestal</t>
  </si>
  <si>
    <t>Jefe de División / Jefe de Área/ Profesional</t>
  </si>
  <si>
    <t xml:space="preserve">Jefe Jurídico / Jefe de Área / Ordenador del Gasto / Profesional / Contratista </t>
  </si>
  <si>
    <t>Jefe de División / Jefe de Oficina / Profesional</t>
  </si>
  <si>
    <t xml:space="preserve">Jefe de la División Jurídica / Supervisores / Liquidador / Administrador SECOP </t>
  </si>
  <si>
    <t>Director Administrativo / Jefe de División / Jefe de Oficina / Jefe de División Financiera y Presupuestal / Profesional</t>
  </si>
  <si>
    <t>Supervisor / Profesional</t>
  </si>
  <si>
    <t>Jefe de División Financiera y Presupuestal / Mecanógrafo / Asistente de Presupuesto / Mensajero</t>
  </si>
  <si>
    <t>Jefe de División Financiera y Presupuestal / Asistente de Presupuesto</t>
  </si>
  <si>
    <t>Jefe de División Financiera y Presupuestal / Asistente de Presupuesto / Mensajero</t>
  </si>
  <si>
    <t xml:space="preserve">Jefe de División Financiera y Presupuestal / Jefe de División Administrativa / Operador de Sistemas / Auxiliar Administrativo / Asistente de Presupuesto </t>
  </si>
  <si>
    <t>Jefe de División Financiera y Presupuestal / Jefe de División Administrativa / Ordenador del Gasto / Mecanógrafo / Asistente de Presupuesto / Mensajero</t>
  </si>
  <si>
    <t>Jefe de División Financiera y Presupuestal / Jefe de División / Ordenador del Gasto / Mecanógrafo / Asistente de Presupuesto / Mensajero</t>
  </si>
  <si>
    <t>Jefe de División Financiera y Presupuestal / Jefe de División / Asistente de Presupuesto / Mensajero</t>
  </si>
  <si>
    <t>Jefe de División Financiera y Presupuestal / Jefe de División / Mecanógrafo / Mensajero</t>
  </si>
  <si>
    <t>Jefe de División Financiera y Presupuestal / Jefe de División / Operador de Sistemas / Mecanógrafo / Asistente de Presupuesto</t>
  </si>
  <si>
    <t>Coordinador SIIF / Usuario</t>
  </si>
  <si>
    <t>Jefe Inmediato del Coordinador SIIF / Coordinador SIIF / Registrador SIIF / Autorizador SIIF / Soporte tecnico / Usuario</t>
  </si>
  <si>
    <t>Asistente Administrativo / Operador de Sistemas</t>
  </si>
  <si>
    <t>Jefe de División Financiera y Presupuestal / Jefe de Dirección / Jefe de División / Jefe de Sección / Asistente Administrativo / Operador de Sistemas / Mensajero</t>
  </si>
  <si>
    <t>Jefe de Sección / Jefe de Subdirección / Asistente Administrativo / Operador de Sistemas / Mensajero</t>
  </si>
  <si>
    <t xml:space="preserve">Jefe de Sección / Asistente Administrativo </t>
  </si>
  <si>
    <t>Jefe de Sección /Asistente Administrativo / Operador de Sistemas / Comité de PAC</t>
  </si>
  <si>
    <t>Jefe de Sección / Asistente Administrativo / Mensajero</t>
  </si>
  <si>
    <t>Jefe de Sección / Profesional Especializado / Asistente Administrativo</t>
  </si>
  <si>
    <t>Jefe de Sección / Asistente de Contabilidad</t>
  </si>
  <si>
    <t>Jefe de Sección / Asesor Contable / Asistente de Contabilidad</t>
  </si>
  <si>
    <t xml:space="preserve">Jefe de Sección / Jefe División Financiera / Jefe de Sección Contabilidad / Ordenador del Gasto / Asesor Contable / Asistente de Contabilidad / </t>
  </si>
  <si>
    <t xml:space="preserve">Sección Bienestar Social y Urgencias Médicas / Jefe de Área / Funcionarios </t>
  </si>
  <si>
    <t xml:space="preserve">Jefe de División de Personal / Jefe de Bienestar social y Urgencias Médicas / Jefe de la División Jurídica / Director Administrativo / Secretario General / Mecanógrafo / Mensajero / Asistente Administrativo / Contratista / Funcionarios </t>
  </si>
  <si>
    <t>Jefe de Bienestar social y Urgencias Médicas / Medico / Enfermera / Funcionario</t>
  </si>
  <si>
    <t>Jefe de Bienestar social y Urgencias Médicas / Jefe de Sección / Enfermera</t>
  </si>
  <si>
    <t>Jefe de Sección / Mecanógrafo</t>
  </si>
  <si>
    <t>Jefe de Sección / Secretaria Ejecutiva / Mecanógrafo</t>
  </si>
  <si>
    <t>Jefe de División / Jefe de Sección / Operador de Sistemas / Mecanógrafo / Mensajero</t>
  </si>
  <si>
    <t>Jefe de División / Secretaria Ejecutiva / Asistente Administrativo / Mecanógrafa / Contratista / Profesional / Mensajero</t>
  </si>
  <si>
    <t>Secretaria Ejecutiva / Asesor / Mecanógrafa / Contratista</t>
  </si>
  <si>
    <t>Jefe de División / Asistente Administrativo</t>
  </si>
  <si>
    <t>Jefe de División / Secretaria Ejecutiva / Asesor / Mecanógrafo</t>
  </si>
  <si>
    <t xml:space="preserve">Oficina de Planeación y Sistemas / Ingeniero / Técnico / Usuario </t>
  </si>
  <si>
    <t>Oficina de Planeación y Sistemas / Jefe de Oficina / Ingeniero</t>
  </si>
  <si>
    <t>Oficina de Planeación y Sistemas / Secretaria /  Jefe de Oficina / Ingeniero</t>
  </si>
  <si>
    <t>Jefe División de Servicios / Asistente Administrativo / Funcionarios</t>
  </si>
  <si>
    <t>PROCESOS DE EVALUACIÓN</t>
  </si>
  <si>
    <t>CONTROL, EVALUACIÓN, SEGUIMIENTO - OCI</t>
  </si>
  <si>
    <t xml:space="preserve">Formulación y Seguimiento Planes de Mejora </t>
  </si>
  <si>
    <t>Informes Control Interno Indicadores de Gestión</t>
  </si>
  <si>
    <t>Auditoria</t>
  </si>
  <si>
    <t>Supervisión Judicantes y Pasantes</t>
  </si>
  <si>
    <t>Fomento de la Cultura de Control y Autocontrol</t>
  </si>
  <si>
    <t>Seguimiento</t>
  </si>
  <si>
    <t>Coordinador Control Interno / Equipo de Control Interno</t>
  </si>
  <si>
    <t>Equipo de Control Interno</t>
  </si>
  <si>
    <t>Coordinación de Calidad / Auditor</t>
  </si>
  <si>
    <t xml:space="preserve">Disconfort o estrés térmico, cefaleas, parálisis facial, fatiga física. </t>
  </si>
  <si>
    <t xml:space="preserve">Condiciones de alta temperatura y ventilación deficiente por mal funcionamiento de aires acondicionados o ubicación de RACK de comunicaciones al interior de las cabinas de las comisiones. </t>
  </si>
  <si>
    <t>Mantenimiento periódico preventivo y correctivo ha sistemas de aire acondicionado. Ubicación de aire acondicionado portátil.</t>
  </si>
  <si>
    <t xml:space="preserve">Estudio de manual de operación del equipo. Capacitaciones de identificación y evaluación de riesgos de acuerdo con el cronograma SST. </t>
  </si>
  <si>
    <t xml:space="preserve">Hidratación permanente. Evitar cambios de temperaturas bruscos al salir de las cabinas. </t>
  </si>
  <si>
    <t>Resolución 2400 de 1979, Título III Capítulo I, Capítulo II</t>
  </si>
  <si>
    <t>Resolución 627 de 2006 ministerio de vivienda ambiente y desarrollo, Resolución 1792 ministerio de trabajo y seguridad social, Resolución 2400 de 1979 Título III Capítulo IV</t>
  </si>
  <si>
    <t xml:space="preserve">Ampliación de la cobertura de la capacitación en identificación y control de riesgos. </t>
  </si>
  <si>
    <t xml:space="preserve">Cambio tecnológico de equipos de aire acondicionado integral y mantenimiento de ductos de ventilación. Reubicación de los RACK de comunicación. </t>
  </si>
  <si>
    <t xml:space="preserve">Autocuidado y evitar los cambios bruscos de temperatura. </t>
  </si>
  <si>
    <t>Jefe de División</t>
  </si>
  <si>
    <t>Generación de Certificado de Cesantias 
 Generación de Certificación de Tiempo de Servicio
Generación de Certificaciones de Bonos Pensionales</t>
  </si>
  <si>
    <t xml:space="preserve">Vinculación de Personal / Gestión de Inducción y Reinducción </t>
  </si>
  <si>
    <t>Jefe de División / Asesor / Asistente Administrativo / Operador de Sistemas / Mecanógrafa / Contratista / Profesional / Mensajero</t>
  </si>
  <si>
    <t xml:space="preserve">Director Administrativo / Jefe de División de Personal </t>
  </si>
  <si>
    <t>Asignación, prestamo y devolución del parque automotor.</t>
  </si>
  <si>
    <t xml:space="preserve">Liquidación, declaración y pago de impuestos vehiculares. </t>
  </si>
  <si>
    <t xml:space="preserve">Verificación de facturas de servicios públicos. </t>
  </si>
  <si>
    <t xml:space="preserve">Asignación de llantas </t>
  </si>
  <si>
    <t xml:space="preserve">Mantenimiento de Vehículos </t>
  </si>
  <si>
    <t xml:space="preserve">Etapa contractual y precontractual. </t>
  </si>
  <si>
    <t xml:space="preserve">Entrega de CHIPS para suministro de combustible. </t>
  </si>
  <si>
    <t xml:space="preserve">Reclamo ante empresa aseguradora </t>
  </si>
  <si>
    <t xml:space="preserve">Plan Anual de Adquisiciones </t>
  </si>
  <si>
    <t xml:space="preserve">Trámite mantenimiento de bienes </t>
  </si>
  <si>
    <t xml:space="preserve">Expedición de paz y salvo de vehículos. </t>
  </si>
  <si>
    <t>Jefe de Área / Asistente Administrativo / Secretaria Ejecutiva / Funcionarios</t>
  </si>
  <si>
    <t>Auxiliar Administrativo / Mensajero</t>
  </si>
  <si>
    <t>PROCESOS ENTREGADOS A TERCEROS</t>
  </si>
  <si>
    <t>TODAS LAS ÁREAS</t>
  </si>
  <si>
    <t>Administración y Mantenimiento de los Edificios</t>
  </si>
  <si>
    <t>Ingenieros / Técnicos / Ayudantes / Operarios</t>
  </si>
  <si>
    <t>Mantenimiento de fachadas de edificios, labores de pintura y mantenimiento de exteriores e interiores, limpieza de canaletas y desagues, labores de adecuación de recintos en los que sea necesario hacer actividades ppor encima de 2  metros pueden ocasionar caídas de diferente nivel. entre los factores que se incluyen :</t>
  </si>
  <si>
    <t>Utilización de equipos de protección personal, casco con barbuquejo en cuatro puntos, anteojos de seguridad, guantes, uso de dotación apropiada, comportamiento de autocuidado.</t>
  </si>
  <si>
    <t>Realización de exámenes médicos de aptitud para trabajo en altura, realización de entrenamiento anual de entrenamiento en trabajo en altura, realización de Analisis de Riesgo  y permiso de trabajo en altura, delimitación del área de trabajo, preveer la caída no intencional de objetos, inspección y listas de buen estado de equipos de trabajo en altura, herramientas  y equipos. Plan de prevención,  preparación y respuesta ante emergencias.</t>
  </si>
  <si>
    <t xml:space="preserve">Resolución 4272 de diciembre de 2021, artículo 2.2.4.6.25 del Decreto Único Reglamentario 1072 de 2015:
</t>
  </si>
  <si>
    <t xml:space="preserve">Adquisición de manlift, por parte de la Cámara de representantes </t>
  </si>
  <si>
    <t>Asignación de recurso preventivo HSE en todas las  actividades que demanden trabajo en desnivel por encima de 2 metros, continuar con los controles establecidos Instalación de Barandas de protección, Andamios certificados que garanticen seguridad de los trabajadores, equipos de protección certificados ( arnéses, eslingas, mecanísmos retráctiles SRL), anclajes certificados.</t>
  </si>
  <si>
    <t>Asignación de recurso preventivo HSE en todas las  actividades que demanden trabajo en desnivel por encima de 2 metros, verificar de manera permanente los  controles establecidos Instalación de Barandas de protección, Andamios certificados que garanticen seguridad de los trabajadores, equipos de protección certificados ( arnéses, eslingas, mecanísmos retráctiles SRL), anclajes certificados.</t>
  </si>
  <si>
    <t>Resolución 0491 de 2020, Artículo 56 del Decreto número 1295 de 1994.</t>
  </si>
  <si>
    <t>Muerte por asfixia, muerte por atrapamiento, ahogamiento  o enterramiento</t>
  </si>
  <si>
    <t>Limpieza de tanques de almacenamiento de agua para uso general y uso del  sistema hidráulico contraincendios, cuarto de bombas del Capitolio, sotano de edificio administrativo presentan riesgo por las siguientes características: a) No están diseñados para la ocupación continua del trabajador;
b) Tiene medios de entrada y salida restringidos (dimensión y/o forma) o limitados (cantidad);
c) Son lo suficientemente grandes y configurados, como para que permitan que el cuerpo de un trabajador pueda entrar. Ambiente físico agresivo. Ambiente caluroso o frío. Ruido y vibraciones (martillos neumáticos, amoladoras rotativas, etc.). iluminación deficiente. Riesgos derivados de problemas de comunicación entre el interior y el exterior.</t>
  </si>
  <si>
    <t>Autorización mediante premiso y ARO, Programa de gestión para trabajo en espacios confinados, grupo de trabajo para ingreso que incluye, rotación de personal,  vigilancia permanente y radiocomunicación, disponibilidad de equipos de extracción en caso de emergencia.</t>
  </si>
  <si>
    <t>Uso de trajes de autocontenido, Equipos para medición de atmósferas , Instalación de sistemas de ventilación artificial, Extractores, medición de atmósferas, sistemas de iluminación antiexplisión</t>
  </si>
  <si>
    <t xml:space="preserve">Manntenimiento de ingreso a espacios confinados con llave </t>
  </si>
  <si>
    <t xml:space="preserve">Aplicación de normas de autocuidado, utilización de equipo para ingreso a espacios confinados </t>
  </si>
  <si>
    <t>Los excrementos de Paloma son uno de los factores de exposición más frecuentes en el personal de procesos terceros en la Cámara de representantes por lo cual se hace necesario hacer una referencia directa e individual de éste riesgo Biologíco, los principales patógenos que contiene el excremento de paloma se enumeran a continuación:
1. CLAMIDIOSIS, causada por una bacteria de nombre “CLAMYDIA PSITACOSSI”.
2.- SALMONELOSIS. Uno de los 200 serotipos de la especie” Salmonella“.
3.- COLIBACILOSIS. Causada por una infección de Escherichia coli.
4.- INFECCIONES POR ARIZONA (ARIZONOSIS): causada por la bacteria salmonella Arizona.
5. ENCEFALITIS EQUINA DEL ESTE.- Causada por un virus RNA del género alphavirus, histoplasmosis, (histoplasma capsulatum), dada por un hongo que crece en suelos enriquecidos con excremento de ave. Criptoporidiosis, causada por un protozoario del genero Cryptosporidium.
Alveolitis alérgica, Resive también el nombre de enfermedad del pulmon de la paloma, y dentro de las enfermedades zoo noticas, es una de las más relevantes.</t>
  </si>
  <si>
    <t>SI</t>
  </si>
  <si>
    <t xml:space="preserve">Cerramiento con malla de áreas de reproducción </t>
  </si>
  <si>
    <t>Uso permanente de tapabocas, uso individual de elementos de protección personal, uso de guantes de nitrilo</t>
  </si>
  <si>
    <t xml:space="preserve">Comunicaciones preventivas, uso de Tyvek para labores de limpieza
Inspecciones de condiciones sanitarias de forma permanente. Se recomienda cumplir con el formato planilla de seguimiento limpieza y desinfección de superficies .                                                                                                                           Continuar con las capacitaciones de riesgo biológico (virus, hongos y bacterias), efectos en la salud, autocuidado y prevención de enfermedades.                                                                                                                    Control de síntomas de ingreso                                                                          Exámenes médicos  de ingreso                                                                                                  Aplicar el criterio de selección de proveedores para contratar  el personal de fumigación.                                                                                                         Contar con las fichas técnicas de los productos utilizados en el proceso de desinfección. </t>
  </si>
  <si>
    <t xml:space="preserve">Servicios generales Aseo y cafetería </t>
  </si>
  <si>
    <t xml:space="preserve">Operaria de servicios Generales </t>
  </si>
  <si>
    <t>Aceptable con control específico</t>
  </si>
  <si>
    <t>25 DE MAYO DE 2022</t>
  </si>
  <si>
    <t xml:space="preserve">EQUIPO MULTIDISCIPLINAR GRUPO DE CONTROL Y SERVICIOS </t>
  </si>
  <si>
    <t xml:space="preserve">EQUIPO MULTIDISCIPLINAR GRUPO CONTROL Y SERVICIOS </t>
  </si>
  <si>
    <t>25 DE MAYO 2022</t>
  </si>
  <si>
    <t xml:space="preserve">EQUIPO MULTIDISCIPLINAR CÁMARA DE REPRESENTANTES </t>
  </si>
  <si>
    <t xml:space="preserve">COMISIONES LEGALES, ACTIVIDADES COMUNES  (INVESTIGACIÓN Y ACUSACIÓN, LEGAL DE CUENTAS, ÉTICA Y ESTATUTO DEL CONGRESISTA, DERECHOS HUMANOS Y AUDIENCIAS, ACREDITACIÓN DOCUMENTAL, LEGAL PARA LA EQUIDAD DE LA MUJER)  </t>
  </si>
  <si>
    <t>Descripción del cambio</t>
  </si>
  <si>
    <t>Versión</t>
  </si>
  <si>
    <t>Fecha</t>
  </si>
  <si>
    <t>Actualización de acuerdo con  formato de acuerdo a GTC45 2012</t>
  </si>
  <si>
    <t>1.)Estructuración de la matriz conforme a Diagrama de procesos, Procesos Estratégicos, Procesos Misionales , Procesos de Apoyo, Procesos de Evaluación, Procesos entregados a terceros.
2) Se actualiza controles en el riesgo locativo debido a accidente laboral ocurrido a Nancy Mariño de procesos de apoyo,  se consignan medidas para minimizar el riesgo de caídas.
3) Se incluye evaluación de riesgo para trabajo en alturas y espacios confinados en procesos entregados a terceros.</t>
  </si>
  <si>
    <t xml:space="preserve">EDIFICIO ADMINISTRATIVO </t>
  </si>
  <si>
    <t>CONOCIMIENTO CORPORATIVO / OFICINA DE INFORMACIÓN Y PRENSA</t>
  </si>
  <si>
    <t xml:space="preserve">Ubicación </t>
  </si>
  <si>
    <t xml:space="preserve">CAPITOLIO </t>
  </si>
  <si>
    <t>Ubicación</t>
  </si>
  <si>
    <t xml:space="preserve">Elaboración de La Gaceta </t>
  </si>
  <si>
    <t xml:space="preserve">EDIFICIO ADMINISTRATIVO 
SANTA CLARA </t>
  </si>
  <si>
    <t>EDIFICIO NUEVO DEL CONGRESO</t>
  </si>
  <si>
    <t>EDIFICIO ADMINISTRATIVO</t>
  </si>
  <si>
    <t>CÓDIGO</t>
  </si>
  <si>
    <t>VERSIÓN</t>
  </si>
  <si>
    <t>FECHA</t>
  </si>
  <si>
    <t>PÁGINA</t>
  </si>
  <si>
    <t>MATRIZ DE IDENTIFICACIÓN DE PELIGROS, VALORACIÓN DE RIESGOS Y DETERMINACIÓN DE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</si>
</sst>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0"/>
      <name val="Arial"/>
    </font>
    <font>
      <b/>
      <sz val="10"/>
      <name val="Arial"/>
      <family val="2"/>
    </font>
    <font>
      <sz val="10"/>
      <name val="Arial"/>
      <family val="2"/>
    </font>
    <font>
      <sz val="8"/>
      <color indexed="81"/>
      <name val="Tahoma"/>
      <family val="2"/>
    </font>
    <font>
      <sz val="10"/>
      <name val="Calibri"/>
      <family val="2"/>
      <scheme val="minor"/>
    </font>
    <font>
      <b/>
      <sz val="10"/>
      <name val="Calibri"/>
      <family val="2"/>
      <scheme val="minor"/>
    </font>
    <font>
      <b/>
      <sz val="10"/>
      <color theme="0"/>
      <name val="Calibri"/>
      <family val="2"/>
      <scheme val="minor"/>
    </font>
    <font>
      <sz val="10"/>
      <color theme="1"/>
      <name val="Arial"/>
      <family val="2"/>
    </font>
    <font>
      <sz val="12"/>
      <name val="Arial"/>
      <family val="2"/>
    </font>
    <font>
      <sz val="12"/>
      <color indexed="8"/>
      <name val="Arial"/>
      <family val="2"/>
    </font>
    <font>
      <b/>
      <i/>
      <sz val="12"/>
      <name val="Arial"/>
      <family val="2"/>
    </font>
    <font>
      <sz val="9"/>
      <name val="Arial"/>
      <family val="2"/>
    </font>
    <font>
      <sz val="11"/>
      <name val="Calibri"/>
      <family val="2"/>
    </font>
    <font>
      <sz val="11"/>
      <name val="Arial"/>
      <family val="2"/>
    </font>
    <font>
      <b/>
      <sz val="11"/>
      <color theme="0"/>
      <name val="Arial"/>
      <family val="2"/>
    </font>
    <font>
      <b/>
      <sz val="12"/>
      <color theme="0"/>
      <name val="Arial"/>
      <family val="2"/>
    </font>
    <font>
      <b/>
      <sz val="20"/>
      <name val="Arial"/>
      <family val="2"/>
    </font>
    <font>
      <b/>
      <sz val="12"/>
      <color theme="1"/>
      <name val="Arial"/>
      <family val="2"/>
    </font>
  </fonts>
  <fills count="2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B0F0"/>
        <bgColor indexed="64"/>
      </patternFill>
    </fill>
    <fill>
      <patternFill patternType="solid">
        <fgColor rgb="FF00B050"/>
        <bgColor indexed="64"/>
      </patternFill>
    </fill>
    <fill>
      <patternFill patternType="solid">
        <fgColor rgb="FFFF5050"/>
        <bgColor indexed="64"/>
      </patternFill>
    </fill>
    <fill>
      <patternFill patternType="solid">
        <fgColor rgb="FFFF7C8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3399"/>
        <bgColor indexed="64"/>
      </patternFill>
    </fill>
    <fill>
      <patternFill patternType="solid">
        <fgColor rgb="FF0000CC"/>
        <bgColor indexed="64"/>
      </patternFill>
    </fill>
    <fill>
      <patternFill patternType="solid">
        <fgColor theme="6" tint="0.39997558519241921"/>
        <bgColor indexed="64"/>
      </patternFill>
    </fill>
    <fill>
      <patternFill patternType="solid">
        <fgColor rgb="FFFFFFCC"/>
        <bgColor indexed="64"/>
      </patternFill>
    </fill>
    <fill>
      <patternFill patternType="solid">
        <fgColor theme="8" tint="0.39997558519241921"/>
        <bgColor indexed="64"/>
      </patternFill>
    </fill>
    <fill>
      <patternFill patternType="solid">
        <fgColor theme="6" tint="-0.499984740745262"/>
        <bgColor indexed="64"/>
      </patternFill>
    </fill>
    <fill>
      <patternFill patternType="solid">
        <fgColor theme="3" tint="-0.249977111117893"/>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0"/>
      </bottom>
      <diagonal/>
    </border>
    <border>
      <left/>
      <right/>
      <top style="medium">
        <color theme="0"/>
      </top>
      <bottom style="medium">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bottom/>
      <diagonal/>
    </border>
    <border>
      <left style="medium">
        <color auto="1"/>
      </left>
      <right style="thin">
        <color auto="1"/>
      </right>
      <top style="thin">
        <color auto="1"/>
      </top>
      <bottom/>
      <diagonal/>
    </border>
    <border>
      <left style="thin">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auto="1"/>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2" fillId="0" borderId="0"/>
  </cellStyleXfs>
  <cellXfs count="361">
    <xf numFmtId="0" fontId="0" fillId="0" borderId="0" xfId="0"/>
    <xf numFmtId="0" fontId="2" fillId="0" borderId="0" xfId="0" applyFont="1"/>
    <xf numFmtId="0" fontId="1" fillId="0" borderId="0" xfId="0" applyFont="1"/>
    <xf numFmtId="164" fontId="0" fillId="0" borderId="0" xfId="0" applyNumberFormat="1"/>
    <xf numFmtId="0" fontId="4" fillId="0" borderId="0" xfId="0" applyFont="1" applyAlignment="1">
      <alignment horizontal="left" vertical="center" indent="1"/>
    </xf>
    <xf numFmtId="0" fontId="4" fillId="0" borderId="0" xfId="0" applyFont="1" applyProtection="1">
      <protection locked="0"/>
    </xf>
    <xf numFmtId="0" fontId="5" fillId="0" borderId="0" xfId="0" applyFont="1" applyAlignment="1">
      <alignment horizontal="left" vertical="center" indent="1"/>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wrapText="1" indent="1"/>
    </xf>
    <xf numFmtId="0" fontId="4" fillId="0" borderId="2" xfId="0" applyFont="1" applyFill="1" applyBorder="1" applyAlignment="1" applyProtection="1">
      <alignment horizontal="center" wrapText="1"/>
      <protection locked="0"/>
    </xf>
    <xf numFmtId="0" fontId="4" fillId="0" borderId="2" xfId="0" applyFont="1" applyFill="1" applyBorder="1" applyAlignment="1" applyProtection="1">
      <alignment horizontal="center"/>
      <protection locked="0"/>
    </xf>
    <xf numFmtId="0" fontId="4" fillId="0" borderId="0" xfId="0" applyFont="1" applyProtection="1"/>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5" xfId="0" applyFont="1" applyFill="1" applyBorder="1" applyAlignment="1">
      <alignment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 fillId="6" borderId="0" xfId="0" applyFont="1" applyFill="1"/>
    <xf numFmtId="0" fontId="2" fillId="2" borderId="0" xfId="1" applyFill="1"/>
    <xf numFmtId="0" fontId="10" fillId="2" borderId="0" xfId="1" applyFont="1" applyFill="1" applyAlignment="1">
      <alignment horizontal="center" vertical="center" wrapText="1"/>
    </xf>
    <xf numFmtId="0" fontId="10" fillId="0" borderId="0" xfId="1" applyFont="1" applyAlignment="1">
      <alignment horizontal="center" vertical="center" wrapText="1"/>
    </xf>
    <xf numFmtId="0" fontId="11" fillId="2" borderId="0" xfId="1" applyFont="1" applyFill="1" applyAlignment="1">
      <alignment vertical="center" wrapText="1"/>
    </xf>
    <xf numFmtId="0" fontId="10" fillId="2" borderId="0" xfId="1" applyFont="1" applyFill="1" applyAlignment="1">
      <alignment horizontal="center" vertical="top" wrapText="1"/>
    </xf>
    <xf numFmtId="0" fontId="8" fillId="2" borderId="0" xfId="1" applyFont="1" applyFill="1" applyAlignment="1">
      <alignment vertical="center"/>
    </xf>
    <xf numFmtId="0" fontId="8" fillId="2" borderId="0" xfId="1" applyFont="1" applyFill="1" applyAlignment="1">
      <alignment horizontal="center" vertical="center" wrapText="1"/>
    </xf>
    <xf numFmtId="0" fontId="10" fillId="0" borderId="0" xfId="1" applyFont="1" applyFill="1" applyAlignment="1">
      <alignment horizontal="center" vertical="center" wrapText="1"/>
    </xf>
    <xf numFmtId="0" fontId="2" fillId="0" borderId="0" xfId="1" applyFill="1"/>
    <xf numFmtId="0" fontId="0" fillId="6" borderId="0" xfId="0" applyFill="1"/>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2" xfId="0" applyFont="1" applyBorder="1" applyAlignment="1">
      <alignment horizontal="left" vertical="center" wrapText="1" indent="1"/>
    </xf>
    <xf numFmtId="0" fontId="4" fillId="0" borderId="1" xfId="0" applyFont="1" applyBorder="1" applyAlignment="1">
      <alignment horizontal="center" vertical="center" wrapText="1"/>
    </xf>
    <xf numFmtId="0" fontId="4" fillId="5" borderId="16"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horizontal="left" vertical="center" wrapText="1"/>
    </xf>
    <xf numFmtId="0" fontId="4" fillId="11" borderId="4" xfId="0" applyFont="1" applyFill="1" applyBorder="1" applyAlignment="1" applyProtection="1">
      <alignment horizontal="center" vertical="center" wrapText="1"/>
      <protection locked="0"/>
    </xf>
    <xf numFmtId="0" fontId="4" fillId="11" borderId="4" xfId="0" applyFont="1" applyFill="1" applyBorder="1" applyAlignment="1">
      <alignment horizontal="center" vertical="center" wrapText="1"/>
    </xf>
    <xf numFmtId="0" fontId="4" fillId="11" borderId="2" xfId="0" applyFont="1" applyFill="1" applyBorder="1" applyAlignment="1" applyProtection="1">
      <alignment horizontal="center" vertical="center" wrapText="1"/>
      <protection locked="0"/>
    </xf>
    <xf numFmtId="0" fontId="4" fillId="11" borderId="2" xfId="0" applyFont="1" applyFill="1" applyBorder="1" applyProtection="1">
      <protection locked="0"/>
    </xf>
    <xf numFmtId="0" fontId="4" fillId="11" borderId="4" xfId="0" applyFont="1" applyFill="1" applyBorder="1" applyAlignment="1" applyProtection="1">
      <alignment horizontal="center" vertical="center"/>
      <protection locked="0"/>
    </xf>
    <xf numFmtId="0" fontId="4" fillId="11" borderId="2" xfId="0" applyFont="1" applyFill="1" applyBorder="1" applyAlignment="1" applyProtection="1">
      <alignment horizontal="center"/>
      <protection locked="0"/>
    </xf>
    <xf numFmtId="0" fontId="4" fillId="11" borderId="2" xfId="0" applyFont="1" applyFill="1" applyBorder="1" applyAlignment="1">
      <alignment horizontal="left" vertical="center" wrapText="1" indent="1"/>
    </xf>
    <xf numFmtId="0" fontId="4" fillId="11" borderId="2" xfId="0" applyFont="1" applyFill="1" applyBorder="1" applyAlignment="1" applyProtection="1">
      <alignment horizontal="center" vertical="center"/>
      <protection locked="0"/>
    </xf>
    <xf numFmtId="0" fontId="4" fillId="11" borderId="1" xfId="0" applyFont="1" applyFill="1" applyBorder="1" applyAlignment="1" applyProtection="1">
      <alignment horizontal="center" vertical="center"/>
      <protection locked="0"/>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1" borderId="27" xfId="0" applyFont="1" applyFill="1" applyBorder="1" applyAlignment="1">
      <alignment horizontal="left" vertical="center" wrapText="1"/>
    </xf>
    <xf numFmtId="0" fontId="4" fillId="4" borderId="40" xfId="0" applyFont="1" applyFill="1" applyBorder="1" applyAlignment="1">
      <alignment horizontal="center" vertical="center" wrapText="1"/>
    </xf>
    <xf numFmtId="0" fontId="4" fillId="11" borderId="27" xfId="0" applyFont="1" applyFill="1" applyBorder="1" applyAlignment="1" applyProtection="1">
      <alignment horizontal="center" vertical="center" wrapText="1"/>
      <protection locked="0"/>
    </xf>
    <xf numFmtId="0" fontId="4" fillId="11" borderId="41" xfId="0" applyFont="1" applyFill="1" applyBorder="1" applyAlignment="1" applyProtection="1">
      <alignment horizontal="center" vertical="center" wrapText="1"/>
      <protection locked="0"/>
    </xf>
    <xf numFmtId="0" fontId="4" fillId="11" borderId="41" xfId="0" applyFont="1" applyFill="1" applyBorder="1" applyAlignment="1">
      <alignment horizontal="center" vertical="center" wrapText="1"/>
    </xf>
    <xf numFmtId="0" fontId="4" fillId="11" borderId="28" xfId="0" applyFont="1" applyFill="1" applyBorder="1" applyAlignment="1">
      <alignment horizontal="left" vertical="center" wrapText="1"/>
    </xf>
    <xf numFmtId="0" fontId="4" fillId="11" borderId="32" xfId="0" applyFont="1" applyFill="1" applyBorder="1" applyAlignment="1">
      <alignment horizontal="left" vertical="center" wrapText="1"/>
    </xf>
    <xf numFmtId="0" fontId="4" fillId="11" borderId="32"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11" borderId="2"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protection locked="0"/>
    </xf>
    <xf numFmtId="0" fontId="4" fillId="0" borderId="27" xfId="0" applyFont="1" applyBorder="1" applyAlignment="1">
      <alignment horizontal="center" vertical="center" wrapText="1"/>
    </xf>
    <xf numFmtId="0" fontId="4" fillId="2" borderId="27" xfId="0" applyFont="1" applyFill="1" applyBorder="1" applyAlignment="1">
      <alignment horizontal="left" vertical="center" wrapText="1"/>
    </xf>
    <xf numFmtId="0" fontId="4" fillId="2" borderId="27" xfId="0" applyFont="1" applyFill="1" applyBorder="1" applyAlignment="1" applyProtection="1">
      <alignment horizontal="center" vertical="center" wrapText="1"/>
      <protection locked="0"/>
    </xf>
    <xf numFmtId="0" fontId="4" fillId="2" borderId="27"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4" fillId="0" borderId="32" xfId="0" applyFont="1" applyBorder="1" applyAlignment="1">
      <alignment horizontal="center" vertical="center" wrapText="1"/>
    </xf>
    <xf numFmtId="0" fontId="4" fillId="0" borderId="37"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0" borderId="33"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protection locked="0"/>
    </xf>
    <xf numFmtId="0" fontId="4" fillId="0" borderId="44" xfId="0" applyFont="1" applyFill="1" applyBorder="1" applyAlignment="1" applyProtection="1">
      <alignment horizontal="center" vertical="center"/>
      <protection locked="0"/>
    </xf>
    <xf numFmtId="0" fontId="4" fillId="2" borderId="4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27" xfId="0" applyFont="1" applyFill="1" applyBorder="1" applyAlignment="1">
      <alignment horizontal="left" vertical="center" wrapText="1"/>
    </xf>
    <xf numFmtId="0" fontId="4" fillId="0" borderId="17" xfId="0" applyFont="1" applyBorder="1" applyAlignment="1">
      <alignment horizontal="center" vertical="center" wrapText="1"/>
    </xf>
    <xf numFmtId="0" fontId="4" fillId="5" borderId="17"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2" xfId="0" applyFont="1" applyFill="1" applyBorder="1" applyAlignment="1" applyProtection="1">
      <alignment vertical="center"/>
      <protection locked="0"/>
    </xf>
    <xf numFmtId="0" fontId="4" fillId="5" borderId="27"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13" borderId="0" xfId="0" applyFill="1"/>
    <xf numFmtId="0" fontId="4" fillId="0" borderId="27"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11" borderId="46"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4" fillId="11" borderId="37"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11" borderId="37" xfId="0" applyFont="1" applyFill="1" applyBorder="1" applyAlignment="1" applyProtection="1">
      <alignment horizontal="center" vertical="center"/>
      <protection locked="0"/>
    </xf>
    <xf numFmtId="0" fontId="4" fillId="11" borderId="44" xfId="0" applyFont="1" applyFill="1" applyBorder="1" applyAlignment="1">
      <alignment horizontal="center" vertical="center" wrapText="1"/>
    </xf>
    <xf numFmtId="0" fontId="4" fillId="11" borderId="38"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0" borderId="44" xfId="0" applyFont="1" applyFill="1" applyBorder="1" applyAlignment="1" applyProtection="1">
      <alignment horizontal="center"/>
      <protection locked="0"/>
    </xf>
    <xf numFmtId="0" fontId="4" fillId="0" borderId="44" xfId="0" applyFont="1" applyBorder="1" applyAlignment="1">
      <alignment horizontal="center" vertical="center" wrapText="1"/>
    </xf>
    <xf numFmtId="0" fontId="4" fillId="5" borderId="4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16" xfId="0" applyFont="1" applyBorder="1" applyAlignment="1">
      <alignment horizontal="center" vertical="center" wrapText="1"/>
    </xf>
    <xf numFmtId="0" fontId="6" fillId="3"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7" xfId="0" applyFont="1" applyFill="1" applyBorder="1" applyAlignment="1" applyProtection="1">
      <alignment horizontal="center" vertical="center"/>
      <protection locked="0"/>
    </xf>
    <xf numFmtId="0" fontId="4" fillId="4" borderId="1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17" xfId="0" applyFont="1" applyFill="1" applyBorder="1" applyAlignment="1" applyProtection="1">
      <alignment horizontal="center"/>
      <protection locked="0"/>
    </xf>
    <xf numFmtId="0" fontId="4" fillId="0" borderId="46"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5" borderId="27"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5" borderId="27" xfId="0" applyFont="1" applyFill="1" applyBorder="1" applyAlignment="1" applyProtection="1">
      <alignment horizontal="center" vertical="center" wrapText="1"/>
      <protection locked="0"/>
    </xf>
    <xf numFmtId="0" fontId="4" fillId="5" borderId="41"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protection locked="0"/>
    </xf>
    <xf numFmtId="0" fontId="4" fillId="5" borderId="2" xfId="0" applyFont="1" applyFill="1" applyBorder="1" applyAlignment="1" applyProtection="1">
      <alignment vertical="center"/>
      <protection locked="0"/>
    </xf>
    <xf numFmtId="0" fontId="4" fillId="5" borderId="4" xfId="0" applyFont="1" applyFill="1" applyBorder="1" applyAlignment="1" applyProtection="1">
      <alignment vertical="center"/>
      <protection locked="0"/>
    </xf>
    <xf numFmtId="0" fontId="4" fillId="5" borderId="4"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protection locked="0"/>
    </xf>
    <xf numFmtId="0" fontId="4" fillId="5" borderId="17" xfId="0" applyFont="1" applyFill="1" applyBorder="1" applyAlignment="1" applyProtection="1">
      <alignment horizontal="center"/>
      <protection locked="0"/>
    </xf>
    <xf numFmtId="0" fontId="2" fillId="5" borderId="51"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5" borderId="49" xfId="0" applyFont="1" applyFill="1" applyBorder="1" applyAlignment="1">
      <alignment horizontal="center" vertical="center"/>
    </xf>
    <xf numFmtId="0" fontId="4" fillId="5" borderId="49"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33" xfId="0" applyFont="1" applyFill="1" applyBorder="1" applyAlignment="1">
      <alignment horizontal="left" vertical="center" wrapText="1" indent="1"/>
    </xf>
    <xf numFmtId="0" fontId="6" fillId="3"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49" xfId="0" applyFont="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2" fillId="0" borderId="16" xfId="0" applyFont="1" applyBorder="1" applyAlignment="1">
      <alignment horizontal="center" vertical="center" wrapText="1"/>
    </xf>
    <xf numFmtId="0" fontId="0" fillId="9" borderId="0" xfId="0" applyFill="1"/>
    <xf numFmtId="0" fontId="0" fillId="7" borderId="0" xfId="0" applyFill="1"/>
    <xf numFmtId="0" fontId="4" fillId="0" borderId="33"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51" xfId="0" applyFont="1" applyBorder="1" applyAlignment="1">
      <alignment horizontal="center" vertical="center" wrapText="1"/>
    </xf>
    <xf numFmtId="0" fontId="12" fillId="5" borderId="27" xfId="0" applyFont="1" applyFill="1" applyBorder="1" applyAlignment="1">
      <alignment horizontal="center" vertical="center" wrapText="1"/>
    </xf>
    <xf numFmtId="0" fontId="0" fillId="10" borderId="0" xfId="0" applyFill="1"/>
    <xf numFmtId="0" fontId="4" fillId="4" borderId="4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34" xfId="0" applyFont="1" applyBorder="1" applyAlignment="1">
      <alignment horizontal="left" vertical="center" wrapText="1" indent="1"/>
    </xf>
    <xf numFmtId="0" fontId="4" fillId="0" borderId="33" xfId="0" applyFont="1" applyBorder="1" applyAlignment="1">
      <alignment horizontal="left" vertical="center" wrapText="1" indent="1"/>
    </xf>
    <xf numFmtId="0" fontId="4" fillId="5" borderId="2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14" borderId="0" xfId="0" applyFill="1"/>
    <xf numFmtId="0" fontId="2" fillId="14" borderId="0" xfId="0" applyFont="1" applyFill="1"/>
    <xf numFmtId="0" fontId="4" fillId="2" borderId="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28"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protection locked="0"/>
    </xf>
    <xf numFmtId="0" fontId="4" fillId="5"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10" borderId="2" xfId="0" applyFont="1" applyFill="1" applyBorder="1" applyAlignment="1">
      <alignment horizontal="center" vertical="center"/>
    </xf>
    <xf numFmtId="0" fontId="0" fillId="0" borderId="2" xfId="0" applyBorder="1" applyAlignment="1">
      <alignment horizontal="center" vertical="center"/>
    </xf>
    <xf numFmtId="0" fontId="2" fillId="7" borderId="2" xfId="0" applyFont="1" applyFill="1" applyBorder="1" applyAlignment="1">
      <alignment horizontal="center" vertical="center"/>
    </xf>
    <xf numFmtId="0" fontId="0" fillId="0" borderId="2" xfId="0" applyBorder="1"/>
    <xf numFmtId="0" fontId="2" fillId="8" borderId="2" xfId="0" applyFont="1" applyFill="1" applyBorder="1" applyAlignment="1">
      <alignment horizontal="center" vertical="center"/>
    </xf>
    <xf numFmtId="0" fontId="2" fillId="9" borderId="2" xfId="0" applyFont="1" applyFill="1" applyBorder="1" applyAlignment="1">
      <alignment horizontal="center" vertical="center"/>
    </xf>
    <xf numFmtId="0" fontId="0" fillId="14" borderId="2" xfId="0" applyFill="1" applyBorder="1"/>
    <xf numFmtId="0" fontId="2" fillId="14" borderId="2" xfId="0" applyFont="1" applyFill="1" applyBorder="1"/>
    <xf numFmtId="0" fontId="0" fillId="6" borderId="2" xfId="0" applyFill="1" applyBorder="1"/>
    <xf numFmtId="0" fontId="2" fillId="6" borderId="2" xfId="0" applyFont="1" applyFill="1" applyBorder="1"/>
    <xf numFmtId="0" fontId="2" fillId="15" borderId="2" xfId="0" applyFont="1" applyFill="1" applyBorder="1"/>
    <xf numFmtId="0" fontId="0" fillId="7" borderId="2" xfId="0" applyFill="1" applyBorder="1"/>
    <xf numFmtId="0" fontId="2" fillId="7" borderId="2" xfId="0" applyFont="1" applyFill="1" applyBorder="1"/>
    <xf numFmtId="0" fontId="0" fillId="16" borderId="2" xfId="0" applyFill="1" applyBorder="1"/>
    <xf numFmtId="0" fontId="8" fillId="17" borderId="2" xfId="1" applyFont="1" applyFill="1" applyBorder="1" applyAlignment="1" applyProtection="1">
      <alignment horizontal="left" vertical="center" wrapText="1"/>
      <protection locked="0"/>
    </xf>
    <xf numFmtId="0" fontId="8" fillId="18" borderId="2" xfId="1" applyFont="1" applyFill="1" applyBorder="1" applyAlignment="1" applyProtection="1">
      <alignment horizontal="left" vertical="center" wrapText="1"/>
      <protection locked="0"/>
    </xf>
    <xf numFmtId="0" fontId="8" fillId="18" borderId="2" xfId="1" applyFont="1" applyFill="1" applyBorder="1" applyAlignment="1" applyProtection="1">
      <alignment vertical="center" wrapText="1"/>
      <protection locked="0"/>
    </xf>
    <xf numFmtId="0" fontId="9" fillId="19" borderId="17" xfId="1" applyFont="1" applyFill="1" applyBorder="1" applyAlignment="1">
      <alignment horizontal="center" vertical="center" wrapText="1"/>
    </xf>
    <xf numFmtId="0" fontId="8" fillId="19" borderId="2" xfId="1" applyFont="1" applyFill="1" applyBorder="1" applyAlignment="1">
      <alignment vertical="center" wrapText="1"/>
    </xf>
    <xf numFmtId="0" fontId="9" fillId="19" borderId="1" xfId="1" applyFont="1" applyFill="1" applyBorder="1" applyAlignment="1">
      <alignment horizontal="center" vertical="center" wrapText="1"/>
    </xf>
    <xf numFmtId="0" fontId="9" fillId="20" borderId="16" xfId="1" applyFont="1" applyFill="1" applyBorder="1" applyAlignment="1">
      <alignment horizontal="center" vertical="center" wrapText="1"/>
    </xf>
    <xf numFmtId="0" fontId="8" fillId="20" borderId="2" xfId="1" applyFont="1" applyFill="1" applyBorder="1"/>
    <xf numFmtId="0" fontId="9" fillId="20" borderId="1" xfId="1" applyFont="1" applyFill="1" applyBorder="1" applyAlignment="1">
      <alignment horizontal="center" vertical="center" wrapText="1"/>
    </xf>
    <xf numFmtId="0" fontId="9" fillId="20" borderId="17" xfId="1" applyFont="1" applyFill="1" applyBorder="1" applyAlignment="1">
      <alignment horizontal="center" vertical="center" wrapText="1"/>
    </xf>
    <xf numFmtId="0" fontId="8" fillId="21" borderId="2" xfId="1" applyFont="1" applyFill="1" applyBorder="1" applyAlignment="1" applyProtection="1">
      <alignment horizontal="left" vertical="center" wrapText="1"/>
      <protection locked="0"/>
    </xf>
    <xf numFmtId="0" fontId="8" fillId="21" borderId="2" xfId="1" applyFont="1" applyFill="1" applyBorder="1" applyAlignment="1" applyProtection="1">
      <alignment vertical="center" wrapText="1"/>
      <protection locked="0"/>
    </xf>
    <xf numFmtId="0" fontId="8" fillId="23" borderId="2" xfId="1" applyFont="1" applyFill="1" applyBorder="1" applyAlignment="1" applyProtection="1">
      <alignment horizontal="left" vertical="center" wrapText="1"/>
      <protection locked="0"/>
    </xf>
    <xf numFmtId="0" fontId="8" fillId="23" borderId="2" xfId="1" applyFont="1" applyFill="1" applyBorder="1" applyAlignment="1" applyProtection="1">
      <alignment vertical="center" wrapText="1"/>
      <protection locked="0"/>
    </xf>
    <xf numFmtId="0" fontId="8" fillId="6" borderId="2" xfId="1" applyFont="1" applyFill="1" applyBorder="1" applyAlignment="1" applyProtection="1">
      <alignment horizontal="left" vertical="center" wrapText="1"/>
      <protection locked="0"/>
    </xf>
    <xf numFmtId="0" fontId="8" fillId="6" borderId="2" xfId="1" applyFont="1" applyFill="1" applyBorder="1" applyAlignment="1" applyProtection="1">
      <alignment vertical="center" wrapText="1"/>
      <protection locked="0"/>
    </xf>
    <xf numFmtId="0" fontId="8" fillId="15" borderId="2" xfId="1" applyFont="1" applyFill="1" applyBorder="1" applyAlignment="1" applyProtection="1">
      <alignment vertical="center" wrapText="1"/>
      <protection locked="0"/>
    </xf>
    <xf numFmtId="0" fontId="8" fillId="24" borderId="2" xfId="1" applyFont="1" applyFill="1" applyBorder="1" applyAlignment="1" applyProtection="1">
      <alignment vertical="center" wrapText="1"/>
      <protection locked="0"/>
    </xf>
    <xf numFmtId="0" fontId="8" fillId="25" borderId="2" xfId="1" applyFont="1" applyFill="1" applyBorder="1" applyAlignment="1" applyProtection="1">
      <alignment vertical="center" wrapText="1"/>
      <protection locked="0"/>
    </xf>
    <xf numFmtId="0" fontId="8" fillId="26" borderId="2" xfId="1" applyFont="1" applyFill="1" applyBorder="1" applyAlignment="1" applyProtection="1">
      <alignment vertical="center" wrapText="1"/>
      <protection locked="0"/>
    </xf>
    <xf numFmtId="0" fontId="8" fillId="26" borderId="2" xfId="1" applyFont="1" applyFill="1" applyBorder="1" applyAlignment="1" applyProtection="1">
      <alignment horizontal="left" vertical="center" wrapText="1"/>
      <protection locked="0"/>
    </xf>
    <xf numFmtId="0" fontId="8" fillId="26" borderId="2" xfId="1" applyFont="1" applyFill="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0" fontId="2" fillId="0" borderId="2" xfId="0" applyFont="1" applyBorder="1" applyAlignment="1">
      <alignment vertical="top" wrapText="1"/>
    </xf>
    <xf numFmtId="0" fontId="14" fillId="27" borderId="53" xfId="0" applyFont="1" applyFill="1" applyBorder="1" applyAlignment="1">
      <alignment horizontal="center" vertical="center" wrapText="1"/>
    </xf>
    <xf numFmtId="0" fontId="14" fillId="27" borderId="54"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49" xfId="0" applyFont="1" applyFill="1" applyBorder="1" applyAlignment="1">
      <alignment vertical="center" wrapText="1"/>
    </xf>
    <xf numFmtId="0" fontId="4" fillId="2" borderId="46" xfId="0" applyFont="1" applyFill="1" applyBorder="1" applyAlignment="1">
      <alignment vertical="center" wrapText="1"/>
    </xf>
    <xf numFmtId="0" fontId="4" fillId="2" borderId="37" xfId="0" applyFont="1" applyFill="1" applyBorder="1" applyAlignment="1">
      <alignment vertical="center" wrapText="1"/>
    </xf>
    <xf numFmtId="0" fontId="4" fillId="2" borderId="36" xfId="0" applyFont="1" applyFill="1" applyBorder="1" applyAlignment="1">
      <alignment horizontal="center" vertical="center" wrapText="1"/>
    </xf>
    <xf numFmtId="0" fontId="15" fillId="27" borderId="2"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6" fillId="3" borderId="9"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0" fontId="4" fillId="12" borderId="63" xfId="0" applyFont="1" applyFill="1" applyBorder="1" applyAlignment="1">
      <alignment horizontal="center" vertical="center" wrapText="1"/>
    </xf>
    <xf numFmtId="0" fontId="0" fillId="0" borderId="64" xfId="0" applyBorder="1" applyAlignment="1">
      <alignment horizontal="center" vertical="center"/>
    </xf>
    <xf numFmtId="0" fontId="4" fillId="0" borderId="64" xfId="0" applyFont="1" applyBorder="1" applyAlignment="1">
      <alignment horizontal="center" vertical="center" wrapText="1"/>
    </xf>
    <xf numFmtId="0" fontId="4" fillId="0" borderId="37" xfId="0" applyFont="1" applyFill="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8"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11" borderId="26" xfId="0" applyFont="1" applyFill="1" applyBorder="1" applyAlignment="1">
      <alignment horizontal="center" vertical="center" wrapText="1"/>
    </xf>
    <xf numFmtId="0" fontId="4" fillId="11" borderId="29" xfId="0" applyFont="1" applyFill="1" applyBorder="1" applyAlignment="1">
      <alignment horizontal="center" vertical="center" wrapText="1"/>
    </xf>
    <xf numFmtId="0" fontId="4" fillId="11" borderId="35"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3"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0" xfId="0" applyFont="1" applyBorder="1" applyAlignment="1">
      <alignment horizontal="center" vertical="center" wrapText="1"/>
    </xf>
    <xf numFmtId="0" fontId="4" fillId="5" borderId="26"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5" borderId="43"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3"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5" borderId="2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5" borderId="4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9" fillId="25" borderId="2" xfId="1" applyFont="1" applyFill="1" applyBorder="1" applyAlignment="1">
      <alignment horizontal="center" vertical="center" wrapText="1"/>
    </xf>
    <xf numFmtId="0" fontId="9" fillId="26" borderId="2" xfId="1" applyFont="1" applyFill="1" applyBorder="1" applyAlignment="1">
      <alignment horizontal="center" vertical="center" wrapText="1"/>
    </xf>
    <xf numFmtId="0" fontId="9" fillId="15" borderId="2" xfId="1" applyFont="1" applyFill="1" applyBorder="1" applyAlignment="1">
      <alignment horizontal="center" vertical="center" wrapText="1"/>
    </xf>
    <xf numFmtId="0" fontId="9" fillId="21" borderId="17" xfId="1" applyFont="1" applyFill="1" applyBorder="1" applyAlignment="1">
      <alignment horizontal="center" vertical="center" wrapText="1"/>
    </xf>
    <xf numFmtId="0" fontId="9" fillId="21" borderId="16" xfId="1" applyFont="1" applyFill="1" applyBorder="1" applyAlignment="1">
      <alignment horizontal="center" vertical="center" wrapText="1"/>
    </xf>
    <xf numFmtId="0" fontId="9" fillId="21" borderId="1" xfId="1" applyFont="1" applyFill="1" applyBorder="1" applyAlignment="1">
      <alignment horizontal="center" vertical="center" wrapText="1"/>
    </xf>
    <xf numFmtId="0" fontId="9" fillId="24" borderId="2" xfId="1" applyFont="1" applyFill="1" applyBorder="1" applyAlignment="1">
      <alignment horizontal="center" vertical="center" wrapText="1"/>
    </xf>
    <xf numFmtId="0" fontId="7" fillId="0" borderId="0" xfId="1" applyFont="1" applyFill="1" applyAlignment="1" applyProtection="1">
      <alignment horizontal="left" wrapText="1"/>
      <protection locked="0"/>
    </xf>
    <xf numFmtId="0" fontId="8" fillId="2" borderId="0" xfId="1" applyFont="1" applyFill="1" applyAlignment="1">
      <alignment horizontal="center" vertical="top" wrapText="1"/>
    </xf>
    <xf numFmtId="0" fontId="8" fillId="2" borderId="0" xfId="1" applyFont="1" applyFill="1" applyAlignment="1">
      <alignment horizontal="left" vertical="center" wrapText="1"/>
    </xf>
    <xf numFmtId="0" fontId="15" fillId="27" borderId="2" xfId="1" applyFont="1" applyFill="1" applyBorder="1" applyAlignment="1">
      <alignment horizontal="center" vertical="center" wrapText="1"/>
    </xf>
    <xf numFmtId="0" fontId="15" fillId="27" borderId="23" xfId="1" applyFont="1" applyFill="1" applyBorder="1" applyAlignment="1">
      <alignment horizontal="center" vertical="center" wrapText="1"/>
    </xf>
    <xf numFmtId="0" fontId="15" fillId="27" borderId="22" xfId="1" applyFont="1" applyFill="1" applyBorder="1" applyAlignment="1">
      <alignment horizontal="center" vertical="center" wrapText="1"/>
    </xf>
    <xf numFmtId="0" fontId="8" fillId="23" borderId="2" xfId="1" applyFont="1" applyFill="1" applyBorder="1" applyAlignment="1">
      <alignment horizontal="center" vertical="center" wrapText="1"/>
    </xf>
    <xf numFmtId="0" fontId="8" fillId="22" borderId="17" xfId="1" applyFont="1" applyFill="1" applyBorder="1" applyAlignment="1">
      <alignment horizontal="center" vertical="center" textRotation="90"/>
    </xf>
    <xf numFmtId="0" fontId="8" fillId="22" borderId="16" xfId="1" applyFont="1" applyFill="1" applyBorder="1" applyAlignment="1">
      <alignment horizontal="center" vertical="center" textRotation="90"/>
    </xf>
    <xf numFmtId="0" fontId="8" fillId="22" borderId="1" xfId="1" applyFont="1" applyFill="1" applyBorder="1" applyAlignment="1">
      <alignment horizontal="center" vertical="center" textRotation="90"/>
    </xf>
    <xf numFmtId="0" fontId="9" fillId="17" borderId="17" xfId="1" applyFont="1" applyFill="1" applyBorder="1" applyAlignment="1">
      <alignment horizontal="center" vertical="center" wrapText="1"/>
    </xf>
    <xf numFmtId="0" fontId="9" fillId="17" borderId="16"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8" fillId="18" borderId="17" xfId="1" applyFont="1" applyFill="1" applyBorder="1" applyAlignment="1">
      <alignment horizontal="center" vertical="center" wrapText="1"/>
    </xf>
    <xf numFmtId="0" fontId="8" fillId="18" borderId="16" xfId="1" applyFont="1" applyFill="1" applyBorder="1" applyAlignment="1">
      <alignment horizontal="center" vertical="center" wrapText="1"/>
    </xf>
    <xf numFmtId="0" fontId="8" fillId="18" borderId="1" xfId="1" applyFont="1" applyFill="1" applyBorder="1" applyAlignment="1">
      <alignment horizontal="center" vertical="center" wrapText="1"/>
    </xf>
    <xf numFmtId="0" fontId="4" fillId="0" borderId="0" xfId="0" applyFont="1" applyAlignment="1">
      <alignment horizontal="center" vertical="center"/>
    </xf>
    <xf numFmtId="0" fontId="16" fillId="0" borderId="0" xfId="0" applyFont="1" applyAlignment="1">
      <alignment horizontal="center" vertical="center"/>
    </xf>
    <xf numFmtId="0" fontId="8" fillId="0" borderId="2" xfId="0" applyFont="1" applyBorder="1" applyAlignment="1">
      <alignment horizontal="left" vertical="center" indent="1"/>
    </xf>
    <xf numFmtId="17" fontId="8" fillId="0" borderId="2" xfId="0" applyNumberFormat="1" applyFont="1" applyBorder="1" applyAlignment="1">
      <alignment horizontal="left" vertical="center" indent="1"/>
    </xf>
    <xf numFmtId="0" fontId="17" fillId="0" borderId="2" xfId="0" applyFont="1" applyBorder="1" applyAlignment="1">
      <alignment vertical="center" wrapText="1"/>
    </xf>
    <xf numFmtId="0" fontId="17" fillId="0" borderId="2" xfId="0" applyFont="1" applyBorder="1"/>
  </cellXfs>
  <cellStyles count="2">
    <cellStyle name="Normal" xfId="0" builtinId="0"/>
    <cellStyle name="Normal 2" xfId="1" xr:uid="{00000000-0005-0000-0000-000001000000}"/>
  </cellStyles>
  <dxfs count="43">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s>
  <tableStyles count="0" defaultTableStyle="TableStyleMedium2" defaultPivotStyle="PivotStyleLight16"/>
  <colors>
    <mruColors>
      <color rgb="FFFFFFCC"/>
      <color rgb="FFFF5050"/>
      <color rgb="FF0000CC"/>
      <color rgb="FF003399"/>
      <color rgb="FFFF7C80"/>
      <color rgb="FFFF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5.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6.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7.png"/><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478004</xdr:colOff>
      <xdr:row>0</xdr:row>
      <xdr:rowOff>555508</xdr:rowOff>
    </xdr:from>
    <xdr:to>
      <xdr:col>3</xdr:col>
      <xdr:colOff>626951</xdr:colOff>
      <xdr:row>4</xdr:row>
      <xdr:rowOff>0</xdr:rowOff>
    </xdr:to>
    <xdr:pic>
      <xdr:nvPicPr>
        <xdr:cNvPr id="9" name="Imagen 8">
          <a:extLst>
            <a:ext uri="{FF2B5EF4-FFF2-40B4-BE49-F238E27FC236}">
              <a16:creationId xmlns:a16="http://schemas.microsoft.com/office/drawing/2014/main" id="{1E06729D-C1FB-7208-65EC-42D754EE86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8004" y="555508"/>
          <a:ext cx="5131255" cy="15546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705376</xdr:colOff>
      <xdr:row>0</xdr:row>
      <xdr:rowOff>382346</xdr:rowOff>
    </xdr:from>
    <xdr:to>
      <xdr:col>13</xdr:col>
      <xdr:colOff>218486</xdr:colOff>
      <xdr:row>1</xdr:row>
      <xdr:rowOff>441589</xdr:rowOff>
    </xdr:to>
    <xdr:pic>
      <xdr:nvPicPr>
        <xdr:cNvPr id="2" name="Imagen 1">
          <a:extLst>
            <a:ext uri="{FF2B5EF4-FFF2-40B4-BE49-F238E27FC236}">
              <a16:creationId xmlns:a16="http://schemas.microsoft.com/office/drawing/2014/main" id="{2B9A402F-C5ED-4C44-9DA8-86A28D8B8B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73068" y="382346"/>
          <a:ext cx="3920987" cy="1126043"/>
        </a:xfrm>
        <a:prstGeom prst="rect">
          <a:avLst/>
        </a:prstGeom>
      </xdr:spPr>
    </xdr:pic>
    <xdr:clientData/>
  </xdr:twoCellAnchor>
  <xdr:twoCellAnchor editAs="oneCell">
    <xdr:from>
      <xdr:col>7</xdr:col>
      <xdr:colOff>495867</xdr:colOff>
      <xdr:row>0</xdr:row>
      <xdr:rowOff>327639</xdr:rowOff>
    </xdr:from>
    <xdr:to>
      <xdr:col>9</xdr:col>
      <xdr:colOff>777016</xdr:colOff>
      <xdr:row>1</xdr:row>
      <xdr:rowOff>430134</xdr:rowOff>
    </xdr:to>
    <xdr:pic>
      <xdr:nvPicPr>
        <xdr:cNvPr id="3" name="Imagen 2">
          <a:extLst>
            <a:ext uri="{FF2B5EF4-FFF2-40B4-BE49-F238E27FC236}">
              <a16:creationId xmlns:a16="http://schemas.microsoft.com/office/drawing/2014/main" id="{73772156-E46C-45D4-BB8B-5AAB8835D4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1129" y="327639"/>
          <a:ext cx="2004441" cy="1169295"/>
        </a:xfrm>
        <a:prstGeom prst="rect">
          <a:avLst/>
        </a:prstGeom>
      </xdr:spPr>
    </xdr:pic>
    <xdr:clientData/>
  </xdr:twoCellAnchor>
  <xdr:twoCellAnchor editAs="oneCell">
    <xdr:from>
      <xdr:col>3</xdr:col>
      <xdr:colOff>1231611</xdr:colOff>
      <xdr:row>0</xdr:row>
      <xdr:rowOff>171933</xdr:rowOff>
    </xdr:from>
    <xdr:to>
      <xdr:col>5</xdr:col>
      <xdr:colOff>1046244</xdr:colOff>
      <xdr:row>1</xdr:row>
      <xdr:rowOff>561043</xdr:rowOff>
    </xdr:to>
    <xdr:pic>
      <xdr:nvPicPr>
        <xdr:cNvPr id="4" name="Imagen 3">
          <a:extLst>
            <a:ext uri="{FF2B5EF4-FFF2-40B4-BE49-F238E27FC236}">
              <a16:creationId xmlns:a16="http://schemas.microsoft.com/office/drawing/2014/main" id="{3FA0DDC2-D62B-4A76-9AC9-6A8E4AC5196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39488" y="171933"/>
          <a:ext cx="3624633" cy="1455910"/>
        </a:xfrm>
        <a:prstGeom prst="rect">
          <a:avLst/>
        </a:prstGeom>
      </xdr:spPr>
    </xdr:pic>
    <xdr:clientData/>
  </xdr:twoCellAnchor>
  <xdr:twoCellAnchor editAs="oneCell">
    <xdr:from>
      <xdr:col>0</xdr:col>
      <xdr:colOff>390770</xdr:colOff>
      <xdr:row>0</xdr:row>
      <xdr:rowOff>312623</xdr:rowOff>
    </xdr:from>
    <xdr:to>
      <xdr:col>3</xdr:col>
      <xdr:colOff>378</xdr:colOff>
      <xdr:row>1</xdr:row>
      <xdr:rowOff>430542</xdr:rowOff>
    </xdr:to>
    <xdr:pic>
      <xdr:nvPicPr>
        <xdr:cNvPr id="5" name="Imagen 4">
          <a:extLst>
            <a:ext uri="{FF2B5EF4-FFF2-40B4-BE49-F238E27FC236}">
              <a16:creationId xmlns:a16="http://schemas.microsoft.com/office/drawing/2014/main" id="{F51A6273-9C97-479A-B4F0-1FDD6DE8EC9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0770" y="312623"/>
          <a:ext cx="4038354" cy="11925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1869339</xdr:colOff>
      <xdr:row>0</xdr:row>
      <xdr:rowOff>442979</xdr:rowOff>
    </xdr:from>
    <xdr:to>
      <xdr:col>12</xdr:col>
      <xdr:colOff>320085</xdr:colOff>
      <xdr:row>1</xdr:row>
      <xdr:rowOff>378655</xdr:rowOff>
    </xdr:to>
    <xdr:pic>
      <xdr:nvPicPr>
        <xdr:cNvPr id="2" name="Imagen 1">
          <a:extLst>
            <a:ext uri="{FF2B5EF4-FFF2-40B4-BE49-F238E27FC236}">
              <a16:creationId xmlns:a16="http://schemas.microsoft.com/office/drawing/2014/main" id="{8F927F1B-BC78-4CED-9AC5-CB61591A3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6744" y="442979"/>
          <a:ext cx="3908313" cy="1130162"/>
        </a:xfrm>
        <a:prstGeom prst="rect">
          <a:avLst/>
        </a:prstGeom>
      </xdr:spPr>
    </xdr:pic>
    <xdr:clientData/>
  </xdr:twoCellAnchor>
  <xdr:twoCellAnchor editAs="oneCell">
    <xdr:from>
      <xdr:col>7</xdr:col>
      <xdr:colOff>234051</xdr:colOff>
      <xdr:row>0</xdr:row>
      <xdr:rowOff>493780</xdr:rowOff>
    </xdr:from>
    <xdr:to>
      <xdr:col>9</xdr:col>
      <xdr:colOff>515199</xdr:colOff>
      <xdr:row>1</xdr:row>
      <xdr:rowOff>472708</xdr:rowOff>
    </xdr:to>
    <xdr:pic>
      <xdr:nvPicPr>
        <xdr:cNvPr id="3" name="Imagen 2">
          <a:extLst>
            <a:ext uri="{FF2B5EF4-FFF2-40B4-BE49-F238E27FC236}">
              <a16:creationId xmlns:a16="http://schemas.microsoft.com/office/drawing/2014/main" id="{FAC8FDD7-0319-425D-AC41-7491736CDA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72105" y="493780"/>
          <a:ext cx="1990500" cy="1173414"/>
        </a:xfrm>
        <a:prstGeom prst="rect">
          <a:avLst/>
        </a:prstGeom>
      </xdr:spPr>
    </xdr:pic>
    <xdr:clientData/>
  </xdr:twoCellAnchor>
  <xdr:twoCellAnchor editAs="oneCell">
    <xdr:from>
      <xdr:col>3</xdr:col>
      <xdr:colOff>1989702</xdr:colOff>
      <xdr:row>0</xdr:row>
      <xdr:rowOff>267735</xdr:rowOff>
    </xdr:from>
    <xdr:to>
      <xdr:col>6</xdr:col>
      <xdr:colOff>409288</xdr:colOff>
      <xdr:row>1</xdr:row>
      <xdr:rowOff>533278</xdr:rowOff>
    </xdr:to>
    <xdr:pic>
      <xdr:nvPicPr>
        <xdr:cNvPr id="4" name="Imagen 3">
          <a:extLst>
            <a:ext uri="{FF2B5EF4-FFF2-40B4-BE49-F238E27FC236}">
              <a16:creationId xmlns:a16="http://schemas.microsoft.com/office/drawing/2014/main" id="{5EA23383-08A2-4B36-ACE4-6C06635D47A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93540" y="267735"/>
          <a:ext cx="3630019" cy="1460029"/>
        </a:xfrm>
        <a:prstGeom prst="rect">
          <a:avLst/>
        </a:prstGeom>
      </xdr:spPr>
    </xdr:pic>
    <xdr:clientData/>
  </xdr:twoCellAnchor>
  <xdr:twoCellAnchor editAs="oneCell">
    <xdr:from>
      <xdr:col>0</xdr:col>
      <xdr:colOff>0</xdr:colOff>
      <xdr:row>0</xdr:row>
      <xdr:rowOff>384979</xdr:rowOff>
    </xdr:from>
    <xdr:to>
      <xdr:col>2</xdr:col>
      <xdr:colOff>1002432</xdr:colOff>
      <xdr:row>1</xdr:row>
      <xdr:rowOff>379331</xdr:rowOff>
    </xdr:to>
    <xdr:pic>
      <xdr:nvPicPr>
        <xdr:cNvPr id="5" name="Imagen 4">
          <a:extLst>
            <a:ext uri="{FF2B5EF4-FFF2-40B4-BE49-F238E27FC236}">
              <a16:creationId xmlns:a16="http://schemas.microsoft.com/office/drawing/2014/main" id="{02F37766-1C83-478D-B1C2-DED5BE1E5BF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4979"/>
          <a:ext cx="4030961" cy="11888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1871835</xdr:colOff>
      <xdr:row>0</xdr:row>
      <xdr:rowOff>313790</xdr:rowOff>
    </xdr:from>
    <xdr:to>
      <xdr:col>12</xdr:col>
      <xdr:colOff>330693</xdr:colOff>
      <xdr:row>1</xdr:row>
      <xdr:rowOff>589588</xdr:rowOff>
    </xdr:to>
    <xdr:pic>
      <xdr:nvPicPr>
        <xdr:cNvPr id="2" name="Imagen 1">
          <a:extLst>
            <a:ext uri="{FF2B5EF4-FFF2-40B4-BE49-F238E27FC236}">
              <a16:creationId xmlns:a16="http://schemas.microsoft.com/office/drawing/2014/main" id="{8F954856-B0D2-44FB-87DC-E674ABC12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6744" y="313790"/>
          <a:ext cx="3908313" cy="1130162"/>
        </a:xfrm>
        <a:prstGeom prst="rect">
          <a:avLst/>
        </a:prstGeom>
      </xdr:spPr>
    </xdr:pic>
    <xdr:clientData/>
  </xdr:twoCellAnchor>
  <xdr:twoCellAnchor editAs="oneCell">
    <xdr:from>
      <xdr:col>7</xdr:col>
      <xdr:colOff>235923</xdr:colOff>
      <xdr:row>0</xdr:row>
      <xdr:rowOff>364591</xdr:rowOff>
    </xdr:from>
    <xdr:to>
      <xdr:col>9</xdr:col>
      <xdr:colOff>517696</xdr:colOff>
      <xdr:row>1</xdr:row>
      <xdr:rowOff>683641</xdr:rowOff>
    </xdr:to>
    <xdr:pic>
      <xdr:nvPicPr>
        <xdr:cNvPr id="3" name="Imagen 2">
          <a:extLst>
            <a:ext uri="{FF2B5EF4-FFF2-40B4-BE49-F238E27FC236}">
              <a16:creationId xmlns:a16="http://schemas.microsoft.com/office/drawing/2014/main" id="{EFA49EF4-7B0A-41E6-A1D3-514E796C53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72105" y="364591"/>
          <a:ext cx="1990500" cy="1173414"/>
        </a:xfrm>
        <a:prstGeom prst="rect">
          <a:avLst/>
        </a:prstGeom>
      </xdr:spPr>
    </xdr:pic>
    <xdr:clientData/>
  </xdr:twoCellAnchor>
  <xdr:twoCellAnchor editAs="oneCell">
    <xdr:from>
      <xdr:col>3</xdr:col>
      <xdr:colOff>1984085</xdr:colOff>
      <xdr:row>0</xdr:row>
      <xdr:rowOff>138546</xdr:rowOff>
    </xdr:from>
    <xdr:to>
      <xdr:col>6</xdr:col>
      <xdr:colOff>418650</xdr:colOff>
      <xdr:row>1</xdr:row>
      <xdr:rowOff>744211</xdr:rowOff>
    </xdr:to>
    <xdr:pic>
      <xdr:nvPicPr>
        <xdr:cNvPr id="4" name="Imagen 3">
          <a:extLst>
            <a:ext uri="{FF2B5EF4-FFF2-40B4-BE49-F238E27FC236}">
              <a16:creationId xmlns:a16="http://schemas.microsoft.com/office/drawing/2014/main" id="{41512C6B-1C0D-462E-AC55-21618C75DE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93540" y="138546"/>
          <a:ext cx="3630019" cy="1460029"/>
        </a:xfrm>
        <a:prstGeom prst="rect">
          <a:avLst/>
        </a:prstGeom>
      </xdr:spPr>
    </xdr:pic>
    <xdr:clientData/>
  </xdr:twoCellAnchor>
  <xdr:twoCellAnchor editAs="oneCell">
    <xdr:from>
      <xdr:col>0</xdr:col>
      <xdr:colOff>0</xdr:colOff>
      <xdr:row>0</xdr:row>
      <xdr:rowOff>255790</xdr:rowOff>
    </xdr:from>
    <xdr:to>
      <xdr:col>2</xdr:col>
      <xdr:colOff>987035</xdr:colOff>
      <xdr:row>1</xdr:row>
      <xdr:rowOff>590264</xdr:rowOff>
    </xdr:to>
    <xdr:pic>
      <xdr:nvPicPr>
        <xdr:cNvPr id="5" name="Imagen 4">
          <a:extLst>
            <a:ext uri="{FF2B5EF4-FFF2-40B4-BE49-F238E27FC236}">
              <a16:creationId xmlns:a16="http://schemas.microsoft.com/office/drawing/2014/main" id="{533417B7-1E66-40B9-A2B6-87A038B8F5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255790"/>
          <a:ext cx="4030961" cy="11888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1818264</xdr:colOff>
      <xdr:row>0</xdr:row>
      <xdr:rowOff>175244</xdr:rowOff>
    </xdr:from>
    <xdr:to>
      <xdr:col>12</xdr:col>
      <xdr:colOff>255417</xdr:colOff>
      <xdr:row>1</xdr:row>
      <xdr:rowOff>726286</xdr:rowOff>
    </xdr:to>
    <xdr:pic>
      <xdr:nvPicPr>
        <xdr:cNvPr id="2" name="Imagen 1">
          <a:extLst>
            <a:ext uri="{FF2B5EF4-FFF2-40B4-BE49-F238E27FC236}">
              <a16:creationId xmlns:a16="http://schemas.microsoft.com/office/drawing/2014/main" id="{EE39FCD2-77C0-4699-BD1E-6F29EF44DE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6744" y="175244"/>
          <a:ext cx="3908313" cy="1130162"/>
        </a:xfrm>
        <a:prstGeom prst="rect">
          <a:avLst/>
        </a:prstGeom>
      </xdr:spPr>
    </xdr:pic>
    <xdr:clientData/>
  </xdr:twoCellAnchor>
  <xdr:twoCellAnchor editAs="oneCell">
    <xdr:from>
      <xdr:col>7</xdr:col>
      <xdr:colOff>195745</xdr:colOff>
      <xdr:row>0</xdr:row>
      <xdr:rowOff>226045</xdr:rowOff>
    </xdr:from>
    <xdr:to>
      <xdr:col>9</xdr:col>
      <xdr:colOff>464125</xdr:colOff>
      <xdr:row>1</xdr:row>
      <xdr:rowOff>820339</xdr:rowOff>
    </xdr:to>
    <xdr:pic>
      <xdr:nvPicPr>
        <xdr:cNvPr id="3" name="Imagen 2">
          <a:extLst>
            <a:ext uri="{FF2B5EF4-FFF2-40B4-BE49-F238E27FC236}">
              <a16:creationId xmlns:a16="http://schemas.microsoft.com/office/drawing/2014/main" id="{02A3EE51-E3A0-498F-8D2C-1F2BFF8FBD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72105" y="226045"/>
          <a:ext cx="1990500" cy="1173414"/>
        </a:xfrm>
        <a:prstGeom prst="rect">
          <a:avLst/>
        </a:prstGeom>
      </xdr:spPr>
    </xdr:pic>
    <xdr:clientData/>
  </xdr:twoCellAnchor>
  <xdr:twoCellAnchor editAs="oneCell">
    <xdr:from>
      <xdr:col>3</xdr:col>
      <xdr:colOff>1982700</xdr:colOff>
      <xdr:row>0</xdr:row>
      <xdr:rowOff>0</xdr:rowOff>
    </xdr:from>
    <xdr:to>
      <xdr:col>6</xdr:col>
      <xdr:colOff>385399</xdr:colOff>
      <xdr:row>2</xdr:row>
      <xdr:rowOff>10052</xdr:rowOff>
    </xdr:to>
    <xdr:pic>
      <xdr:nvPicPr>
        <xdr:cNvPr id="4" name="Imagen 3">
          <a:extLst>
            <a:ext uri="{FF2B5EF4-FFF2-40B4-BE49-F238E27FC236}">
              <a16:creationId xmlns:a16="http://schemas.microsoft.com/office/drawing/2014/main" id="{A68BEF78-5E5A-4852-B587-714144AF16C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93540" y="0"/>
          <a:ext cx="3630019" cy="1460029"/>
        </a:xfrm>
        <a:prstGeom prst="rect">
          <a:avLst/>
        </a:prstGeom>
      </xdr:spPr>
    </xdr:pic>
    <xdr:clientData/>
  </xdr:twoCellAnchor>
  <xdr:twoCellAnchor editAs="oneCell">
    <xdr:from>
      <xdr:col>0</xdr:col>
      <xdr:colOff>0</xdr:colOff>
      <xdr:row>0</xdr:row>
      <xdr:rowOff>117244</xdr:rowOff>
    </xdr:from>
    <xdr:to>
      <xdr:col>2</xdr:col>
      <xdr:colOff>977246</xdr:colOff>
      <xdr:row>1</xdr:row>
      <xdr:rowOff>726962</xdr:rowOff>
    </xdr:to>
    <xdr:pic>
      <xdr:nvPicPr>
        <xdr:cNvPr id="5" name="Imagen 4">
          <a:extLst>
            <a:ext uri="{FF2B5EF4-FFF2-40B4-BE49-F238E27FC236}">
              <a16:creationId xmlns:a16="http://schemas.microsoft.com/office/drawing/2014/main" id="{9E7BD2EE-21CE-44E8-B388-E3F7D720F4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17244"/>
          <a:ext cx="4030961" cy="11888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512583</xdr:colOff>
      <xdr:row>0</xdr:row>
      <xdr:rowOff>153473</xdr:rowOff>
    </xdr:from>
    <xdr:to>
      <xdr:col>2</xdr:col>
      <xdr:colOff>2797629</xdr:colOff>
      <xdr:row>1</xdr:row>
      <xdr:rowOff>234549</xdr:rowOff>
    </xdr:to>
    <xdr:pic>
      <xdr:nvPicPr>
        <xdr:cNvPr id="3" name="Imagen 2">
          <a:extLst>
            <a:ext uri="{FF2B5EF4-FFF2-40B4-BE49-F238E27FC236}">
              <a16:creationId xmlns:a16="http://schemas.microsoft.com/office/drawing/2014/main" id="{6693F64A-E5E5-4A9E-A0B8-6F57620079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5983" y="153473"/>
          <a:ext cx="2285046" cy="658019"/>
        </a:xfrm>
        <a:prstGeom prst="rect">
          <a:avLst/>
        </a:prstGeom>
      </xdr:spPr>
    </xdr:pic>
    <xdr:clientData/>
  </xdr:twoCellAnchor>
  <xdr:twoCellAnchor editAs="oneCell">
    <xdr:from>
      <xdr:col>1</xdr:col>
      <xdr:colOff>942021</xdr:colOff>
      <xdr:row>0</xdr:row>
      <xdr:rowOff>182503</xdr:rowOff>
    </xdr:from>
    <xdr:to>
      <xdr:col>1</xdr:col>
      <xdr:colOff>2104359</xdr:colOff>
      <xdr:row>1</xdr:row>
      <xdr:rowOff>288933</xdr:rowOff>
    </xdr:to>
    <xdr:pic>
      <xdr:nvPicPr>
        <xdr:cNvPr id="4" name="Imagen 3">
          <a:extLst>
            <a:ext uri="{FF2B5EF4-FFF2-40B4-BE49-F238E27FC236}">
              <a16:creationId xmlns:a16="http://schemas.microsoft.com/office/drawing/2014/main" id="{3A45DDB6-FD4A-407F-A1E9-FFF97EFA3A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8307" y="182503"/>
          <a:ext cx="1162338" cy="683373"/>
        </a:xfrm>
        <a:prstGeom prst="rect">
          <a:avLst/>
        </a:prstGeom>
      </xdr:spPr>
    </xdr:pic>
    <xdr:clientData/>
  </xdr:twoCellAnchor>
  <xdr:twoCellAnchor editAs="oneCell">
    <xdr:from>
      <xdr:col>0</xdr:col>
      <xdr:colOff>3260564</xdr:colOff>
      <xdr:row>0</xdr:row>
      <xdr:rowOff>152400</xdr:rowOff>
    </xdr:from>
    <xdr:to>
      <xdr:col>1</xdr:col>
      <xdr:colOff>260236</xdr:colOff>
      <xdr:row>1</xdr:row>
      <xdr:rowOff>426840</xdr:rowOff>
    </xdr:to>
    <xdr:pic>
      <xdr:nvPicPr>
        <xdr:cNvPr id="5" name="Imagen 4">
          <a:extLst>
            <a:ext uri="{FF2B5EF4-FFF2-40B4-BE49-F238E27FC236}">
              <a16:creationId xmlns:a16="http://schemas.microsoft.com/office/drawing/2014/main" id="{20C13DC1-13C0-4818-8A4D-3D11DB9ED4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60564" y="152400"/>
          <a:ext cx="2115958" cy="851383"/>
        </a:xfrm>
        <a:prstGeom prst="rect">
          <a:avLst/>
        </a:prstGeom>
      </xdr:spPr>
    </xdr:pic>
    <xdr:clientData/>
  </xdr:twoCellAnchor>
  <xdr:twoCellAnchor editAs="oneCell">
    <xdr:from>
      <xdr:col>0</xdr:col>
      <xdr:colOff>217714</xdr:colOff>
      <xdr:row>0</xdr:row>
      <xdr:rowOff>204330</xdr:rowOff>
    </xdr:from>
    <xdr:to>
      <xdr:col>0</xdr:col>
      <xdr:colOff>2574158</xdr:colOff>
      <xdr:row>1</xdr:row>
      <xdr:rowOff>319801</xdr:rowOff>
    </xdr:to>
    <xdr:pic>
      <xdr:nvPicPr>
        <xdr:cNvPr id="6" name="Imagen 5">
          <a:extLst>
            <a:ext uri="{FF2B5EF4-FFF2-40B4-BE49-F238E27FC236}">
              <a16:creationId xmlns:a16="http://schemas.microsoft.com/office/drawing/2014/main" id="{BBF2C074-5CA3-4D3B-99B5-BF4D2CBEDCA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7714" y="204330"/>
          <a:ext cx="2356444" cy="6924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ber\Documents\CONTRATO%20PRESTACI&#211;N%20DE%20SERVICIOS\SG-SST%20DOCUMENTOS\CUENTA\Mayo\MATRIZ%20DE%20RIESGOS\1219-MP-KR%2028A%20%2318A-67-PALOQUEMAO-BTA&#2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MATRIZ FORMULADO"/>
      <sheetName val="EVALUACION RIESGOS"/>
      <sheetName val="PELIGROS"/>
      <sheetName val="GRAFICAS"/>
      <sheetName val="Hoja5"/>
      <sheetName val="Gráfico1"/>
      <sheetName val="Datos"/>
    </sheetNames>
    <sheetDataSet>
      <sheetData sheetId="0">
        <row r="195">
          <cell r="IJ195" t="str">
            <v>Ligeramente DañinoBajo</v>
          </cell>
          <cell r="IK195" t="str">
            <v>Riesgo Bajo</v>
          </cell>
        </row>
        <row r="196">
          <cell r="IJ196" t="str">
            <v>Ligeramente DañinoMedio</v>
          </cell>
          <cell r="IK196" t="str">
            <v>Riesgo Tolerable</v>
          </cell>
        </row>
        <row r="197">
          <cell r="IJ197" t="str">
            <v>DañinoBajo</v>
          </cell>
          <cell r="IK197" t="str">
            <v>Riesgo Tolerable</v>
          </cell>
        </row>
        <row r="198">
          <cell r="IJ198" t="str">
            <v>Ligeramente DañinoAlto</v>
          </cell>
          <cell r="IK198" t="str">
            <v>Riesgo Moderado</v>
          </cell>
        </row>
        <row r="199">
          <cell r="IJ199" t="str">
            <v>DañinoMedio</v>
          </cell>
          <cell r="IK199" t="str">
            <v>Riesgo Moderado</v>
          </cell>
        </row>
        <row r="200">
          <cell r="IJ200" t="str">
            <v>Extremadamente DañinoBajo</v>
          </cell>
          <cell r="IK200" t="str">
            <v>Riesgo Moderado</v>
          </cell>
        </row>
        <row r="201">
          <cell r="IJ201" t="str">
            <v>DañinoAlto</v>
          </cell>
          <cell r="IK201" t="str">
            <v>Riesgo Importante</v>
          </cell>
        </row>
        <row r="202">
          <cell r="IJ202" t="str">
            <v>Extremadamente DañinoMedio</v>
          </cell>
          <cell r="IK202" t="str">
            <v>Riesgo Importante</v>
          </cell>
        </row>
        <row r="203">
          <cell r="IJ203" t="str">
            <v>Extremadamente DañinoAlto</v>
          </cell>
          <cell r="IK203" t="str">
            <v>Riesgo Intolerable</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I51"/>
  <sheetViews>
    <sheetView showGridLines="0" tabSelected="1" zoomScale="65" zoomScaleNormal="65" zoomScaleSheetLayoutView="70" zoomScalePageLayoutView="49" workbookViewId="0">
      <pane ySplit="12" topLeftCell="A13" activePane="bottomLeft" state="frozen"/>
      <selection activeCell="O1" sqref="O1"/>
      <selection pane="bottomLeft" sqref="A1:AG5"/>
    </sheetView>
  </sheetViews>
  <sheetFormatPr baseColWidth="10" defaultColWidth="11.42578125" defaultRowHeight="22.5" customHeight="1" x14ac:dyDescent="0.2"/>
  <cols>
    <col min="1" max="2" width="27.28515625" style="4" customWidth="1"/>
    <col min="3" max="3" width="20.140625" style="4" customWidth="1"/>
    <col min="4" max="4" width="44.140625" style="4" customWidth="1"/>
    <col min="5" max="5" width="11.42578125" style="4" customWidth="1"/>
    <col min="6" max="6" width="37.7109375" style="4" customWidth="1"/>
    <col min="7" max="7" width="12.140625" style="4" customWidth="1"/>
    <col min="8" max="8" width="13.42578125" style="4" customWidth="1"/>
    <col min="9" max="9" width="11.5703125" style="4" customWidth="1"/>
    <col min="10" max="10" width="27.7109375" style="4" customWidth="1"/>
    <col min="11" max="11" width="33.140625" style="4" customWidth="1"/>
    <col min="12" max="12" width="18.85546875" style="4" customWidth="1"/>
    <col min="13" max="14" width="12.140625" style="5" customWidth="1"/>
    <col min="15" max="15" width="12.7109375" style="5" customWidth="1"/>
    <col min="16" max="16" width="19.7109375" style="5" customWidth="1"/>
    <col min="17" max="17" width="19.42578125" style="4" customWidth="1"/>
    <col min="18" max="21" width="17.28515625" style="4" customWidth="1"/>
    <col min="22" max="24" width="15.5703125" style="4" customWidth="1"/>
    <col min="25" max="25" width="16.7109375" style="4" customWidth="1"/>
    <col min="26" max="26" width="15.5703125" style="4" customWidth="1"/>
    <col min="27" max="27" width="17.42578125" style="4" customWidth="1"/>
    <col min="28" max="28" width="15.5703125" style="4" customWidth="1"/>
    <col min="29" max="30" width="17" style="4" customWidth="1"/>
    <col min="31" max="32" width="24.7109375" style="4" customWidth="1"/>
    <col min="33" max="33" width="30.7109375" style="4" customWidth="1"/>
    <col min="34" max="34" width="33.140625" style="4" customWidth="1"/>
    <col min="35" max="35" width="24.7109375" style="4" customWidth="1"/>
    <col min="36" max="16384" width="11.42578125" style="4"/>
  </cols>
  <sheetData>
    <row r="1" spans="1:35" ht="69" customHeight="1" x14ac:dyDescent="0.2">
      <c r="A1" s="356" t="s">
        <v>931</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row>
    <row r="2" spans="1:35" ht="33.75" customHeight="1" x14ac:dyDescent="0.2">
      <c r="A2" s="355"/>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9" t="s">
        <v>927</v>
      </c>
      <c r="AI2" s="357"/>
    </row>
    <row r="3" spans="1:35" ht="33" customHeight="1" x14ac:dyDescent="0.25">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60" t="s">
        <v>928</v>
      </c>
      <c r="AI3" s="357">
        <v>3</v>
      </c>
    </row>
    <row r="4" spans="1:35" ht="30" customHeight="1" x14ac:dyDescent="0.25">
      <c r="A4" s="355"/>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60" t="s">
        <v>929</v>
      </c>
      <c r="AI4" s="358">
        <v>44713</v>
      </c>
    </row>
    <row r="5" spans="1:35" ht="31.5" customHeight="1" x14ac:dyDescent="0.2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60" t="s">
        <v>930</v>
      </c>
      <c r="AI5" s="357"/>
    </row>
    <row r="6" spans="1:35" s="6" customFormat="1" ht="20.25" customHeight="1" x14ac:dyDescent="0.2">
      <c r="A6" s="287" t="s">
        <v>288</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row>
    <row r="7" spans="1:35" s="6" customFormat="1" ht="8.25" customHeight="1" thickBot="1" x14ac:dyDescent="0.25">
      <c r="A7" s="15"/>
      <c r="B7" s="15"/>
      <c r="C7" s="15"/>
      <c r="D7" s="15"/>
      <c r="E7" s="15"/>
      <c r="F7" s="14"/>
      <c r="G7" s="14"/>
      <c r="H7" s="14"/>
      <c r="I7" s="14"/>
      <c r="J7" s="24"/>
      <c r="K7" s="17"/>
      <c r="L7" s="17"/>
      <c r="M7" s="17"/>
      <c r="N7" s="17"/>
      <c r="O7" s="17"/>
      <c r="P7" s="17"/>
      <c r="Q7" s="15"/>
      <c r="R7" s="15"/>
      <c r="S7" s="15"/>
      <c r="T7" s="15"/>
      <c r="U7" s="14"/>
      <c r="V7" s="14"/>
      <c r="W7" s="14"/>
      <c r="X7" s="14"/>
      <c r="Y7" s="14"/>
      <c r="Z7" s="14"/>
      <c r="AA7" s="14"/>
      <c r="AB7" s="14"/>
      <c r="AC7" s="14"/>
      <c r="AD7" s="14"/>
      <c r="AE7" s="14"/>
      <c r="AF7" s="14"/>
      <c r="AG7" s="14"/>
      <c r="AH7" s="14"/>
      <c r="AI7" s="14"/>
    </row>
    <row r="8" spans="1:35" s="6" customFormat="1" ht="26.25" customHeight="1" thickBot="1" x14ac:dyDescent="0.25">
      <c r="A8" s="291" t="s">
        <v>300</v>
      </c>
      <c r="B8" s="291"/>
      <c r="C8" s="291"/>
      <c r="D8" s="291"/>
      <c r="E8" s="15"/>
      <c r="F8" s="288" t="s">
        <v>301</v>
      </c>
      <c r="G8" s="288"/>
      <c r="H8" s="289" t="s">
        <v>907</v>
      </c>
      <c r="I8" s="289"/>
      <c r="J8" s="289"/>
      <c r="K8" s="21"/>
      <c r="L8" s="290" t="s">
        <v>302</v>
      </c>
      <c r="M8" s="290"/>
      <c r="N8" s="290"/>
      <c r="O8" s="289" t="s">
        <v>908</v>
      </c>
      <c r="P8" s="289"/>
      <c r="Q8" s="289"/>
      <c r="R8" s="289"/>
      <c r="S8" s="21"/>
      <c r="T8" s="21"/>
      <c r="U8" s="14"/>
      <c r="V8" s="14"/>
      <c r="W8" s="14"/>
      <c r="X8" s="14"/>
      <c r="Y8" s="14"/>
      <c r="Z8" s="14"/>
      <c r="AA8" s="14"/>
      <c r="AB8" s="14"/>
      <c r="AC8" s="14"/>
      <c r="AD8" s="14"/>
      <c r="AE8" s="14"/>
      <c r="AF8" s="14"/>
      <c r="AG8" s="14"/>
      <c r="AH8" s="14"/>
      <c r="AI8" s="14"/>
    </row>
    <row r="9" spans="1:35" s="6" customFormat="1" ht="8.25" customHeight="1" x14ac:dyDescent="0.2">
      <c r="A9" s="15"/>
      <c r="B9" s="15"/>
      <c r="C9" s="15"/>
      <c r="D9" s="15"/>
      <c r="E9" s="15"/>
      <c r="F9" s="14"/>
      <c r="G9" s="14"/>
      <c r="H9" s="14"/>
      <c r="I9" s="14"/>
      <c r="J9" s="14"/>
      <c r="K9" s="15"/>
      <c r="L9" s="15"/>
      <c r="M9" s="15"/>
      <c r="N9" s="15"/>
      <c r="O9" s="15"/>
      <c r="P9" s="15"/>
      <c r="Q9" s="15"/>
      <c r="R9" s="15"/>
      <c r="S9" s="15"/>
      <c r="T9" s="15"/>
      <c r="U9" s="14"/>
      <c r="V9" s="14"/>
      <c r="W9" s="14"/>
      <c r="X9" s="14"/>
      <c r="Y9" s="14"/>
      <c r="Z9" s="14"/>
      <c r="AA9" s="14"/>
      <c r="AB9" s="14"/>
      <c r="AC9" s="14"/>
      <c r="AD9" s="14"/>
      <c r="AE9" s="14"/>
      <c r="AF9" s="14"/>
      <c r="AG9" s="14"/>
      <c r="AH9" s="14"/>
      <c r="AI9" s="14"/>
    </row>
    <row r="10" spans="1:35" s="7" customFormat="1" ht="26.25" customHeight="1" x14ac:dyDescent="0.2">
      <c r="A10" s="259" t="s">
        <v>290</v>
      </c>
      <c r="B10" s="260"/>
      <c r="C10" s="260"/>
      <c r="D10" s="260"/>
      <c r="E10" s="261"/>
      <c r="F10" s="259" t="s">
        <v>291</v>
      </c>
      <c r="G10" s="260"/>
      <c r="H10" s="260"/>
      <c r="I10" s="261"/>
      <c r="J10" s="265" t="s">
        <v>292</v>
      </c>
      <c r="K10" s="266"/>
      <c r="L10" s="266"/>
      <c r="M10" s="266"/>
      <c r="N10" s="266"/>
      <c r="O10" s="266"/>
      <c r="P10" s="267"/>
      <c r="Q10" s="259" t="s">
        <v>294</v>
      </c>
      <c r="R10" s="260"/>
      <c r="S10" s="260"/>
      <c r="T10" s="260"/>
      <c r="U10" s="261"/>
      <c r="V10" s="273" t="s">
        <v>295</v>
      </c>
      <c r="W10" s="265" t="s">
        <v>296</v>
      </c>
      <c r="X10" s="266"/>
      <c r="Y10" s="266"/>
      <c r="Z10" s="266"/>
      <c r="AA10" s="266"/>
      <c r="AB10" s="266"/>
      <c r="AC10" s="266"/>
      <c r="AD10" s="267"/>
      <c r="AE10" s="259" t="s">
        <v>299</v>
      </c>
      <c r="AF10" s="260"/>
      <c r="AG10" s="260"/>
      <c r="AH10" s="260"/>
      <c r="AI10" s="261"/>
    </row>
    <row r="11" spans="1:35" s="7" customFormat="1" ht="21.75" customHeight="1" x14ac:dyDescent="0.2">
      <c r="A11" s="262"/>
      <c r="B11" s="263"/>
      <c r="C11" s="263"/>
      <c r="D11" s="263"/>
      <c r="E11" s="264"/>
      <c r="F11" s="262"/>
      <c r="G11" s="263"/>
      <c r="H11" s="263"/>
      <c r="I11" s="264"/>
      <c r="J11" s="265" t="s">
        <v>217</v>
      </c>
      <c r="K11" s="266"/>
      <c r="L11" s="267"/>
      <c r="M11" s="268" t="s">
        <v>287</v>
      </c>
      <c r="N11" s="269"/>
      <c r="O11" s="270"/>
      <c r="P11" s="271" t="s">
        <v>293</v>
      </c>
      <c r="Q11" s="262"/>
      <c r="R11" s="263"/>
      <c r="S11" s="263"/>
      <c r="T11" s="263"/>
      <c r="U11" s="264"/>
      <c r="V11" s="274"/>
      <c r="W11" s="265" t="s">
        <v>297</v>
      </c>
      <c r="X11" s="266"/>
      <c r="Y11" s="266"/>
      <c r="Z11" s="266"/>
      <c r="AA11" s="266"/>
      <c r="AB11" s="266"/>
      <c r="AC11" s="267"/>
      <c r="AD11" s="23" t="s">
        <v>298</v>
      </c>
      <c r="AE11" s="262"/>
      <c r="AF11" s="263"/>
      <c r="AG11" s="263"/>
      <c r="AH11" s="263"/>
      <c r="AI11" s="264"/>
    </row>
    <row r="12" spans="1:35" s="8" customFormat="1" ht="62.25" customHeight="1" thickBot="1" x14ac:dyDescent="0.25">
      <c r="A12" s="22" t="s">
        <v>283</v>
      </c>
      <c r="B12" s="248" t="s">
        <v>920</v>
      </c>
      <c r="C12" s="22" t="s">
        <v>517</v>
      </c>
      <c r="D12" s="22" t="s">
        <v>232</v>
      </c>
      <c r="E12" s="22" t="s">
        <v>1</v>
      </c>
      <c r="F12" s="22" t="s">
        <v>231</v>
      </c>
      <c r="G12" s="22" t="s">
        <v>540</v>
      </c>
      <c r="H12" s="42" t="s">
        <v>285</v>
      </c>
      <c r="I12" s="42" t="s">
        <v>286</v>
      </c>
      <c r="J12" s="42" t="s">
        <v>219</v>
      </c>
      <c r="K12" s="42" t="s">
        <v>218</v>
      </c>
      <c r="L12" s="42" t="s">
        <v>265</v>
      </c>
      <c r="M12" s="41" t="s">
        <v>280</v>
      </c>
      <c r="N12" s="41" t="s">
        <v>281</v>
      </c>
      <c r="O12" s="41" t="s">
        <v>282</v>
      </c>
      <c r="P12" s="272"/>
      <c r="Q12" s="42" t="s">
        <v>226</v>
      </c>
      <c r="R12" s="42" t="s">
        <v>227</v>
      </c>
      <c r="S12" s="42" t="s">
        <v>228</v>
      </c>
      <c r="T12" s="42" t="s">
        <v>229</v>
      </c>
      <c r="U12" s="42" t="s">
        <v>230</v>
      </c>
      <c r="V12" s="274"/>
      <c r="W12" s="42" t="s">
        <v>221</v>
      </c>
      <c r="X12" s="42" t="s">
        <v>222</v>
      </c>
      <c r="Y12" s="42" t="s">
        <v>223</v>
      </c>
      <c r="Z12" s="42" t="s">
        <v>233</v>
      </c>
      <c r="AA12" s="42" t="s">
        <v>235</v>
      </c>
      <c r="AB12" s="42" t="s">
        <v>234</v>
      </c>
      <c r="AC12" s="42" t="s">
        <v>224</v>
      </c>
      <c r="AD12" s="42" t="s">
        <v>225</v>
      </c>
      <c r="AE12" s="42" t="s">
        <v>226</v>
      </c>
      <c r="AF12" s="42" t="s">
        <v>227</v>
      </c>
      <c r="AG12" s="42" t="s">
        <v>228</v>
      </c>
      <c r="AH12" s="42" t="s">
        <v>229</v>
      </c>
      <c r="AI12" s="42" t="s">
        <v>230</v>
      </c>
    </row>
    <row r="13" spans="1:35" s="10" customFormat="1" ht="254.45" customHeight="1" x14ac:dyDescent="0.2">
      <c r="A13" s="275" t="s">
        <v>327</v>
      </c>
      <c r="B13" s="284" t="s">
        <v>918</v>
      </c>
      <c r="C13" s="278" t="s">
        <v>303</v>
      </c>
      <c r="D13" s="107" t="s">
        <v>304</v>
      </c>
      <c r="E13" s="65" t="s">
        <v>2</v>
      </c>
      <c r="F13" s="66" t="s">
        <v>326</v>
      </c>
      <c r="G13" s="66" t="s">
        <v>325</v>
      </c>
      <c r="H13" s="66" t="s">
        <v>325</v>
      </c>
      <c r="I13" s="66" t="s">
        <v>325</v>
      </c>
      <c r="J13" s="65" t="s">
        <v>128</v>
      </c>
      <c r="K13" s="67" t="s">
        <v>728</v>
      </c>
      <c r="L13" s="68" t="str">
        <f>IF(J13=0,"",VLOOKUP(J13,Hoja2!P5:S62,4,FALSE))</f>
        <v xml:space="preserve">Contagio de COVID 19, Fiebre, Tos, Cansancio, Malestar general incapacitante </v>
      </c>
      <c r="M13" s="69" t="s">
        <v>325</v>
      </c>
      <c r="N13" s="69" t="s">
        <v>325</v>
      </c>
      <c r="O13" s="69" t="s">
        <v>325</v>
      </c>
      <c r="P13" s="70" t="s">
        <v>499</v>
      </c>
      <c r="Q13" s="71" t="s">
        <v>507</v>
      </c>
      <c r="R13" s="71" t="s">
        <v>507</v>
      </c>
      <c r="S13" s="66" t="s">
        <v>501</v>
      </c>
      <c r="T13" s="66" t="s">
        <v>503</v>
      </c>
      <c r="U13" s="66" t="s">
        <v>502</v>
      </c>
      <c r="V13" s="65" t="s">
        <v>610</v>
      </c>
      <c r="W13" s="65" t="s">
        <v>571</v>
      </c>
      <c r="X13" s="65" t="s">
        <v>262</v>
      </c>
      <c r="Y13" s="65" t="s">
        <v>254</v>
      </c>
      <c r="Z13" s="65">
        <f>IF(ISERROR(Hoja3!E4)=TRUE," ",Hoja3!C4*Hoja3!D4)</f>
        <v>6</v>
      </c>
      <c r="AA13" s="65" t="str">
        <f t="shared" ref="AA13:AA21" si="0">IF(Z13=" "," ",VLOOKUP(Z13,np,2,FALSE))</f>
        <v>Medio</v>
      </c>
      <c r="AB13" s="65">
        <f>IF(ISERROR(Hoja3!G4)=TRUE," ",Hoja3!G4)</f>
        <v>150</v>
      </c>
      <c r="AC13" s="65" t="str">
        <f>IF(W13="El riesgo está controlado","IV",IF(AB13=0," ",IF(AB13=" "," ",IF(AB13&gt;500,"I",IF(AB13&gt;120,"II",IF(AB13&gt;20,"III","IV"))))))</f>
        <v>II</v>
      </c>
      <c r="AD13" s="65" t="str">
        <f>IF(W13="El riesgo está controlado","Aceptable",IF(AB13=0," ",IF(AB13=" "," ",IF(AB13&gt;500,"No Aceptable",IF(AB13&gt;120,"Aceptable con control específico",IF(AB13&gt;20,"Aceptable","Aceptable"))))))</f>
        <v>Aceptable con control específico</v>
      </c>
      <c r="AE13" s="66" t="s">
        <v>507</v>
      </c>
      <c r="AF13" s="66" t="s">
        <v>507</v>
      </c>
      <c r="AG13" s="66" t="s">
        <v>500</v>
      </c>
      <c r="AH13" s="67" t="s">
        <v>504</v>
      </c>
      <c r="AI13" s="72" t="s">
        <v>519</v>
      </c>
    </row>
    <row r="14" spans="1:35" s="10" customFormat="1" ht="201.6" customHeight="1" x14ac:dyDescent="0.2">
      <c r="A14" s="276"/>
      <c r="B14" s="285"/>
      <c r="C14" s="279"/>
      <c r="D14" s="50" t="s">
        <v>305</v>
      </c>
      <c r="E14" s="25" t="s">
        <v>2</v>
      </c>
      <c r="F14" s="77" t="s">
        <v>414</v>
      </c>
      <c r="G14" s="77" t="s">
        <v>325</v>
      </c>
      <c r="H14" s="51" t="s">
        <v>325</v>
      </c>
      <c r="I14" s="51" t="s">
        <v>325</v>
      </c>
      <c r="J14" s="19" t="s">
        <v>129</v>
      </c>
      <c r="K14" s="51" t="s">
        <v>505</v>
      </c>
      <c r="L14" s="20" t="str">
        <f>IF(J14=0,"",VLOOKUP(J14,Hoja2!P5:S62,4,FALSE))</f>
        <v>Infecciones en  la piel y del sistema respiratorio y alteraciones del sistema digestivo</v>
      </c>
      <c r="M14" s="55" t="s">
        <v>325</v>
      </c>
      <c r="N14" s="55" t="s">
        <v>325</v>
      </c>
      <c r="O14" s="55" t="s">
        <v>325</v>
      </c>
      <c r="P14" s="53" t="s">
        <v>511</v>
      </c>
      <c r="Q14" s="54" t="s">
        <v>507</v>
      </c>
      <c r="R14" s="54" t="s">
        <v>507</v>
      </c>
      <c r="S14" s="54" t="s">
        <v>507</v>
      </c>
      <c r="T14" s="51" t="s">
        <v>508</v>
      </c>
      <c r="U14" s="51" t="s">
        <v>509</v>
      </c>
      <c r="V14" s="19" t="s">
        <v>520</v>
      </c>
      <c r="W14" s="19" t="s">
        <v>571</v>
      </c>
      <c r="X14" s="19" t="s">
        <v>263</v>
      </c>
      <c r="Y14" s="19" t="s">
        <v>254</v>
      </c>
      <c r="Z14" s="19">
        <f>IF(ISERROR(Hoja3!E5)=TRUE," ",Hoja3!C5*Hoja3!D5)</f>
        <v>4</v>
      </c>
      <c r="AA14" s="25" t="str">
        <f t="shared" si="0"/>
        <v>Bajo</v>
      </c>
      <c r="AB14" s="25">
        <f>IF(ISERROR(Hoja3!G5)=TRUE," ",Hoja3!G5)</f>
        <v>100</v>
      </c>
      <c r="AC14" s="25" t="str">
        <f t="shared" ref="AC14:AC44" si="1">IF(W14="El riesgo está controlado","IV",IF(AB14=0," ",IF(AB14=" "," ",IF(AB14&gt;500,"I",IF(AB14&gt;120,"II",IF(AB14&gt;20,"III","IV"))))))</f>
        <v>III</v>
      </c>
      <c r="AD14" s="25" t="str">
        <f t="shared" ref="AD14:AD44" si="2">IF(W14="El riesgo está controlado","Aceptable",IF(AB14=0," ",IF(AB14=" "," ",IF(AB14&gt;500,"No Aceptable",IF(AB14&gt;120,"Aceptable con control específico",IF(AB14&gt;20,"Aceptable","Aceptable"))))))</f>
        <v>Aceptable</v>
      </c>
      <c r="AE14" s="51" t="s">
        <v>507</v>
      </c>
      <c r="AF14" s="51" t="s">
        <v>507</v>
      </c>
      <c r="AG14" s="51" t="s">
        <v>507</v>
      </c>
      <c r="AH14" s="52" t="s">
        <v>510</v>
      </c>
      <c r="AI14" s="73" t="s">
        <v>519</v>
      </c>
    </row>
    <row r="15" spans="1:35" s="10" customFormat="1" ht="186.6" customHeight="1" x14ac:dyDescent="0.2">
      <c r="A15" s="276"/>
      <c r="B15" s="285"/>
      <c r="C15" s="279"/>
      <c r="D15" s="50" t="s">
        <v>306</v>
      </c>
      <c r="E15" s="25" t="s">
        <v>2</v>
      </c>
      <c r="F15" s="77" t="s">
        <v>414</v>
      </c>
      <c r="G15" s="77" t="s">
        <v>325</v>
      </c>
      <c r="H15" s="51"/>
      <c r="I15" s="51"/>
      <c r="J15" s="19" t="s">
        <v>132</v>
      </c>
      <c r="K15" s="51" t="s">
        <v>522</v>
      </c>
      <c r="L15" s="20" t="str">
        <f>IF(J15=0,"",VLOOKUP(J15,Hoja2!P7:S64,4,FALSE))</f>
        <v>Enfermedades gastrointestinales, reacciones alérgicas por artrópodos (ácaros)</v>
      </c>
      <c r="M15" s="55" t="s">
        <v>325</v>
      </c>
      <c r="N15" s="55" t="s">
        <v>325</v>
      </c>
      <c r="O15" s="55" t="s">
        <v>325</v>
      </c>
      <c r="P15" s="53" t="s">
        <v>511</v>
      </c>
      <c r="Q15" s="54" t="s">
        <v>507</v>
      </c>
      <c r="R15" s="54" t="s">
        <v>507</v>
      </c>
      <c r="S15" s="51" t="s">
        <v>512</v>
      </c>
      <c r="T15" s="51" t="s">
        <v>513</v>
      </c>
      <c r="U15" s="51" t="s">
        <v>521</v>
      </c>
      <c r="V15" s="19" t="s">
        <v>520</v>
      </c>
      <c r="W15" s="19" t="s">
        <v>571</v>
      </c>
      <c r="X15" s="19" t="s">
        <v>263</v>
      </c>
      <c r="Y15" s="19" t="s">
        <v>254</v>
      </c>
      <c r="Z15" s="19">
        <f>IF(ISERROR(Hoja3!E6)=TRUE," ",Hoja3!C6*Hoja3!D6)</f>
        <v>4</v>
      </c>
      <c r="AA15" s="25" t="str">
        <f t="shared" si="0"/>
        <v>Bajo</v>
      </c>
      <c r="AB15" s="25">
        <f>IF(ISERROR(Hoja3!G6)=TRUE," ",Hoja3!G6)</f>
        <v>100</v>
      </c>
      <c r="AC15" s="25" t="str">
        <f t="shared" si="1"/>
        <v>III</v>
      </c>
      <c r="AD15" s="25" t="str">
        <f t="shared" si="2"/>
        <v>Aceptable</v>
      </c>
      <c r="AE15" s="51" t="s">
        <v>507</v>
      </c>
      <c r="AF15" s="51" t="s">
        <v>514</v>
      </c>
      <c r="AG15" s="51" t="s">
        <v>516</v>
      </c>
      <c r="AH15" s="52" t="s">
        <v>510</v>
      </c>
      <c r="AI15" s="74" t="s">
        <v>515</v>
      </c>
    </row>
    <row r="16" spans="1:35" s="10" customFormat="1" ht="265.89999999999998" customHeight="1" x14ac:dyDescent="0.2">
      <c r="A16" s="276"/>
      <c r="B16" s="285"/>
      <c r="C16" s="279"/>
      <c r="D16" s="50" t="s">
        <v>307</v>
      </c>
      <c r="E16" s="25" t="s">
        <v>2</v>
      </c>
      <c r="F16" s="77" t="s">
        <v>326</v>
      </c>
      <c r="G16" s="77" t="s">
        <v>325</v>
      </c>
      <c r="H16" s="51"/>
      <c r="I16" s="51"/>
      <c r="J16" s="19" t="s">
        <v>191</v>
      </c>
      <c r="K16" s="51" t="s">
        <v>528</v>
      </c>
      <c r="L16" s="20" t="str">
        <f>IF(J16=0,"",VLOOKUP(J16,Hoja2!P8:S65,4,FALSE))</f>
        <v xml:space="preserve">Lumbalgias, Cervicalgias </v>
      </c>
      <c r="M16" s="55" t="s">
        <v>325</v>
      </c>
      <c r="N16" s="56"/>
      <c r="O16" s="56"/>
      <c r="P16" s="57" t="s">
        <v>511</v>
      </c>
      <c r="Q16" s="54" t="s">
        <v>507</v>
      </c>
      <c r="R16" s="51" t="s">
        <v>507</v>
      </c>
      <c r="S16" s="51" t="s">
        <v>524</v>
      </c>
      <c r="T16" s="51" t="s">
        <v>613</v>
      </c>
      <c r="U16" s="51" t="s">
        <v>532</v>
      </c>
      <c r="V16" s="19" t="s">
        <v>525</v>
      </c>
      <c r="W16" s="19" t="s">
        <v>571</v>
      </c>
      <c r="X16" s="19" t="s">
        <v>261</v>
      </c>
      <c r="Y16" s="19" t="s">
        <v>254</v>
      </c>
      <c r="Z16" s="19">
        <f>IF(ISERROR(Hoja3!E7)=TRUE," ",Hoja3!C7*Hoja3!D7)</f>
        <v>8</v>
      </c>
      <c r="AA16" s="25" t="str">
        <f t="shared" si="0"/>
        <v>Medio</v>
      </c>
      <c r="AB16" s="25">
        <f>IF(ISERROR(Hoja3!G7)=TRUE," ",Hoja3!G7)</f>
        <v>200</v>
      </c>
      <c r="AC16" s="25" t="str">
        <f t="shared" si="1"/>
        <v>II</v>
      </c>
      <c r="AD16" s="25" t="str">
        <f t="shared" si="2"/>
        <v>Aceptable con control específico</v>
      </c>
      <c r="AE16" s="51" t="s">
        <v>507</v>
      </c>
      <c r="AF16" s="51" t="s">
        <v>507</v>
      </c>
      <c r="AG16" s="51" t="s">
        <v>527</v>
      </c>
      <c r="AH16" s="51" t="s">
        <v>526</v>
      </c>
      <c r="AI16" s="74" t="s">
        <v>529</v>
      </c>
    </row>
    <row r="17" spans="1:35" s="10" customFormat="1" ht="226.15" customHeight="1" x14ac:dyDescent="0.2">
      <c r="A17" s="276"/>
      <c r="B17" s="285"/>
      <c r="C17" s="279"/>
      <c r="D17" s="50" t="s">
        <v>308</v>
      </c>
      <c r="E17" s="25" t="s">
        <v>2</v>
      </c>
      <c r="F17" s="77" t="s">
        <v>414</v>
      </c>
      <c r="G17" s="77" t="s">
        <v>325</v>
      </c>
      <c r="H17" s="51"/>
      <c r="I17" s="51"/>
      <c r="J17" s="19" t="s">
        <v>193</v>
      </c>
      <c r="K17" s="51" t="s">
        <v>533</v>
      </c>
      <c r="L17" s="20" t="str">
        <f>IF(J17=0,"",VLOOKUP(J17,Hoja2!P9:S66,4,FALSE))</f>
        <v>Lesiones del túnel del carpo, epicondilitis, Enfermedad de Quervaín</v>
      </c>
      <c r="M17" s="55" t="s">
        <v>325</v>
      </c>
      <c r="N17" s="58"/>
      <c r="O17" s="59"/>
      <c r="P17" s="60" t="s">
        <v>511</v>
      </c>
      <c r="Q17" s="54" t="s">
        <v>507</v>
      </c>
      <c r="R17" s="54" t="s">
        <v>507</v>
      </c>
      <c r="S17" s="51" t="s">
        <v>534</v>
      </c>
      <c r="T17" s="51" t="s">
        <v>535</v>
      </c>
      <c r="U17" s="51" t="s">
        <v>531</v>
      </c>
      <c r="V17" s="19" t="s">
        <v>525</v>
      </c>
      <c r="W17" s="19" t="s">
        <v>250</v>
      </c>
      <c r="X17" s="19" t="s">
        <v>261</v>
      </c>
      <c r="Y17" s="19" t="s">
        <v>254</v>
      </c>
      <c r="Z17" s="19">
        <f>IF(ISERROR(Hoja3!E8)=TRUE," ",Hoja3!C8*Hoja3!D8)</f>
        <v>24</v>
      </c>
      <c r="AA17" s="25" t="str">
        <f t="shared" si="0"/>
        <v>Muy alto</v>
      </c>
      <c r="AB17" s="25">
        <f>IF(ISERROR(Hoja3!G8)=TRUE," ",Hoja3!G8)</f>
        <v>600</v>
      </c>
      <c r="AC17" s="25" t="str">
        <f t="shared" si="1"/>
        <v>I</v>
      </c>
      <c r="AD17" s="25" t="str">
        <f t="shared" si="2"/>
        <v>No Aceptable</v>
      </c>
      <c r="AE17" s="51" t="s">
        <v>507</v>
      </c>
      <c r="AF17" s="51" t="s">
        <v>507</v>
      </c>
      <c r="AG17" s="51" t="s">
        <v>536</v>
      </c>
      <c r="AH17" s="51" t="s">
        <v>537</v>
      </c>
      <c r="AI17" s="74" t="s">
        <v>538</v>
      </c>
    </row>
    <row r="18" spans="1:35" s="10" customFormat="1" ht="246.6" customHeight="1" x14ac:dyDescent="0.2">
      <c r="A18" s="276"/>
      <c r="B18" s="285"/>
      <c r="C18" s="279"/>
      <c r="D18" s="50" t="s">
        <v>309</v>
      </c>
      <c r="E18" s="25" t="s">
        <v>2</v>
      </c>
      <c r="F18" s="77" t="s">
        <v>414</v>
      </c>
      <c r="G18" s="77" t="s">
        <v>325</v>
      </c>
      <c r="H18" s="51"/>
      <c r="I18" s="51"/>
      <c r="J18" s="19" t="s">
        <v>194</v>
      </c>
      <c r="K18" s="51" t="s">
        <v>539</v>
      </c>
      <c r="L18" s="20" t="str">
        <f>IF(J18=0,"",VLOOKUP(J18,Hoja2!P10:S67,4,FALSE))</f>
        <v>Lesiones de columna</v>
      </c>
      <c r="M18" s="60" t="s">
        <v>325</v>
      </c>
      <c r="N18" s="60" t="s">
        <v>325</v>
      </c>
      <c r="O18" s="58"/>
      <c r="P18" s="60" t="s">
        <v>511</v>
      </c>
      <c r="Q18" s="54" t="s">
        <v>507</v>
      </c>
      <c r="R18" s="54" t="s">
        <v>507</v>
      </c>
      <c r="S18" s="51" t="s">
        <v>543</v>
      </c>
      <c r="T18" s="51" t="s">
        <v>542</v>
      </c>
      <c r="U18" s="51" t="s">
        <v>541</v>
      </c>
      <c r="V18" s="19" t="s">
        <v>544</v>
      </c>
      <c r="W18" s="19" t="s">
        <v>571</v>
      </c>
      <c r="X18" s="19" t="s">
        <v>263</v>
      </c>
      <c r="Y18" s="19" t="s">
        <v>254</v>
      </c>
      <c r="Z18" s="19">
        <f>IF(ISERROR(Hoja3!E9)=TRUE," ",Hoja3!C9*Hoja3!D9)</f>
        <v>4</v>
      </c>
      <c r="AA18" s="25" t="str">
        <f t="shared" si="0"/>
        <v>Bajo</v>
      </c>
      <c r="AB18" s="25">
        <f>IF(ISERROR(Hoja3!G9)=TRUE," ",Hoja3!G9)</f>
        <v>100</v>
      </c>
      <c r="AC18" s="25" t="str">
        <f t="shared" si="1"/>
        <v>III</v>
      </c>
      <c r="AD18" s="25" t="str">
        <f t="shared" si="2"/>
        <v>Aceptable</v>
      </c>
      <c r="AE18" s="51" t="s">
        <v>545</v>
      </c>
      <c r="AF18" s="51" t="s">
        <v>507</v>
      </c>
      <c r="AG18" s="51" t="s">
        <v>546</v>
      </c>
      <c r="AH18" s="51" t="s">
        <v>547</v>
      </c>
      <c r="AI18" s="74" t="s">
        <v>541</v>
      </c>
    </row>
    <row r="19" spans="1:35" s="10" customFormat="1" ht="213.6" customHeight="1" x14ac:dyDescent="0.2">
      <c r="A19" s="276"/>
      <c r="B19" s="285"/>
      <c r="C19" s="279"/>
      <c r="D19" s="50" t="s">
        <v>310</v>
      </c>
      <c r="E19" s="25" t="s">
        <v>2</v>
      </c>
      <c r="F19" s="77" t="s">
        <v>415</v>
      </c>
      <c r="G19" s="77" t="s">
        <v>325</v>
      </c>
      <c r="H19" s="77"/>
      <c r="I19" s="51"/>
      <c r="J19" s="19" t="s">
        <v>243</v>
      </c>
      <c r="K19" s="51" t="s">
        <v>565</v>
      </c>
      <c r="L19" s="20" t="str">
        <f>IF(J19=0,"",VLOOKUP(J19,Hoja2!P11:S68,4,FALSE))</f>
        <v>Electrocución</v>
      </c>
      <c r="M19" s="60" t="s">
        <v>325</v>
      </c>
      <c r="N19" s="60" t="s">
        <v>325</v>
      </c>
      <c r="O19" s="60"/>
      <c r="P19" s="57" t="s">
        <v>511</v>
      </c>
      <c r="Q19" s="54" t="s">
        <v>507</v>
      </c>
      <c r="R19" s="54" t="s">
        <v>507</v>
      </c>
      <c r="S19" s="51" t="s">
        <v>549</v>
      </c>
      <c r="T19" s="51" t="s">
        <v>548</v>
      </c>
      <c r="U19" s="51" t="s">
        <v>550</v>
      </c>
      <c r="V19" s="19" t="s">
        <v>551</v>
      </c>
      <c r="W19" s="19" t="s">
        <v>571</v>
      </c>
      <c r="X19" s="19" t="s">
        <v>262</v>
      </c>
      <c r="Y19" s="19" t="s">
        <v>256</v>
      </c>
      <c r="Z19" s="19">
        <f>IF(ISERROR(Hoja3!E10)=TRUE," ",Hoja3!C10*Hoja3!D10)</f>
        <v>6</v>
      </c>
      <c r="AA19" s="25" t="str">
        <f t="shared" si="0"/>
        <v>Medio</v>
      </c>
      <c r="AB19" s="25">
        <f>IF(ISERROR(Hoja3!G10)=TRUE," ",Hoja3!G10)</f>
        <v>600</v>
      </c>
      <c r="AC19" s="25" t="str">
        <f t="shared" si="1"/>
        <v>I</v>
      </c>
      <c r="AD19" s="25" t="str">
        <f t="shared" si="2"/>
        <v>No Aceptable</v>
      </c>
      <c r="AE19" s="51" t="s">
        <v>552</v>
      </c>
      <c r="AF19" s="51" t="s">
        <v>507</v>
      </c>
      <c r="AG19" s="52" t="s">
        <v>553</v>
      </c>
      <c r="AH19" s="51" t="s">
        <v>554</v>
      </c>
      <c r="AI19" s="74" t="s">
        <v>555</v>
      </c>
    </row>
    <row r="20" spans="1:35" s="10" customFormat="1" ht="122.45" customHeight="1" x14ac:dyDescent="0.2">
      <c r="A20" s="276"/>
      <c r="B20" s="285"/>
      <c r="C20" s="279"/>
      <c r="D20" s="50" t="s">
        <v>311</v>
      </c>
      <c r="E20" s="25" t="s">
        <v>2</v>
      </c>
      <c r="F20" s="77" t="s">
        <v>326</v>
      </c>
      <c r="G20" s="77" t="s">
        <v>325</v>
      </c>
      <c r="H20" s="77"/>
      <c r="I20" s="51"/>
      <c r="J20" s="19" t="s">
        <v>245</v>
      </c>
      <c r="K20" s="51" t="s">
        <v>556</v>
      </c>
      <c r="L20" s="20" t="str">
        <f>IF(J20=0,"",VLOOKUP(J20,Hoja2!P12:S69,4,FALSE))</f>
        <v>Torceduras, Esguinces, Desgarros musculares, traumatismos o Golpes por caídas al mismo nivel</v>
      </c>
      <c r="M20" s="55" t="s">
        <v>325</v>
      </c>
      <c r="N20" s="55" t="s">
        <v>325</v>
      </c>
      <c r="O20" s="55"/>
      <c r="P20" s="53" t="s">
        <v>511</v>
      </c>
      <c r="Q20" s="54" t="s">
        <v>507</v>
      </c>
      <c r="R20" s="54" t="s">
        <v>507</v>
      </c>
      <c r="S20" s="51" t="s">
        <v>558</v>
      </c>
      <c r="T20" s="51" t="s">
        <v>559</v>
      </c>
      <c r="U20" s="51" t="s">
        <v>560</v>
      </c>
      <c r="V20" s="19" t="s">
        <v>561</v>
      </c>
      <c r="W20" s="19" t="s">
        <v>571</v>
      </c>
      <c r="X20" s="19" t="s">
        <v>262</v>
      </c>
      <c r="Y20" s="19" t="s">
        <v>255</v>
      </c>
      <c r="Z20" s="19">
        <f>IF(ISERROR(Hoja3!E11)=TRUE," ",Hoja3!C11*Hoja3!D11)</f>
        <v>6</v>
      </c>
      <c r="AA20" s="25" t="str">
        <f t="shared" si="0"/>
        <v>Medio</v>
      </c>
      <c r="AB20" s="25">
        <f>IF(ISERROR(Hoja3!G11)=TRUE," ",Hoja3!G11)</f>
        <v>60</v>
      </c>
      <c r="AC20" s="25" t="str">
        <f t="shared" si="1"/>
        <v>III</v>
      </c>
      <c r="AD20" s="25" t="str">
        <f t="shared" si="2"/>
        <v>Aceptable</v>
      </c>
      <c r="AE20" s="51" t="s">
        <v>552</v>
      </c>
      <c r="AF20" s="51" t="s">
        <v>552</v>
      </c>
      <c r="AG20" s="51" t="s">
        <v>562</v>
      </c>
      <c r="AH20" s="51" t="s">
        <v>563</v>
      </c>
      <c r="AI20" s="74" t="s">
        <v>564</v>
      </c>
    </row>
    <row r="21" spans="1:35" s="10" customFormat="1" ht="122.45" customHeight="1" x14ac:dyDescent="0.2">
      <c r="A21" s="276"/>
      <c r="B21" s="285"/>
      <c r="C21" s="279"/>
      <c r="D21" s="50" t="s">
        <v>312</v>
      </c>
      <c r="E21" s="25" t="s">
        <v>2</v>
      </c>
      <c r="F21" s="77" t="s">
        <v>414</v>
      </c>
      <c r="G21" s="77" t="s">
        <v>325</v>
      </c>
      <c r="H21" s="77"/>
      <c r="I21" s="77"/>
      <c r="J21" s="25" t="s">
        <v>203</v>
      </c>
      <c r="K21" s="77" t="s">
        <v>566</v>
      </c>
      <c r="L21" s="25" t="str">
        <f>IF(J21=0,"",VLOOKUP(J21,Hoja2!P13:S70,4,FALSE))</f>
        <v>Muerte</v>
      </c>
      <c r="M21" s="60" t="s">
        <v>325</v>
      </c>
      <c r="N21" s="60" t="s">
        <v>325</v>
      </c>
      <c r="O21" s="60" t="s">
        <v>325</v>
      </c>
      <c r="P21" s="60" t="s">
        <v>499</v>
      </c>
      <c r="Q21" s="77" t="s">
        <v>507</v>
      </c>
      <c r="R21" s="77" t="s">
        <v>507</v>
      </c>
      <c r="S21" s="77" t="s">
        <v>567</v>
      </c>
      <c r="T21" s="51" t="s">
        <v>568</v>
      </c>
      <c r="U21" s="51" t="s">
        <v>569</v>
      </c>
      <c r="V21" s="19" t="s">
        <v>634</v>
      </c>
      <c r="W21" s="19" t="s">
        <v>571</v>
      </c>
      <c r="X21" s="19" t="s">
        <v>264</v>
      </c>
      <c r="Y21" s="19" t="s">
        <v>256</v>
      </c>
      <c r="Z21" s="19">
        <f>IF(ISERROR(Hoja3!E12)=TRUE," ",Hoja3!C12*Hoja3!D12)</f>
        <v>2</v>
      </c>
      <c r="AA21" s="25" t="str">
        <f t="shared" si="0"/>
        <v>Bajo</v>
      </c>
      <c r="AB21" s="25">
        <f>IF(ISERROR(Hoja3!G12)=TRUE," ",Hoja3!G12)</f>
        <v>200</v>
      </c>
      <c r="AC21" s="25" t="str">
        <f t="shared" si="1"/>
        <v>II</v>
      </c>
      <c r="AD21" s="25" t="str">
        <f t="shared" si="2"/>
        <v>Aceptable con control específico</v>
      </c>
      <c r="AE21" s="51" t="s">
        <v>552</v>
      </c>
      <c r="AF21" s="51" t="s">
        <v>552</v>
      </c>
      <c r="AG21" s="51" t="s">
        <v>572</v>
      </c>
      <c r="AH21" s="51" t="s">
        <v>573</v>
      </c>
      <c r="AI21" s="74" t="s">
        <v>574</v>
      </c>
    </row>
    <row r="22" spans="1:35" s="10" customFormat="1" ht="122.45" customHeight="1" x14ac:dyDescent="0.2">
      <c r="A22" s="276"/>
      <c r="B22" s="285"/>
      <c r="C22" s="279"/>
      <c r="D22" s="281"/>
      <c r="E22" s="19"/>
      <c r="F22" s="77" t="s">
        <v>414</v>
      </c>
      <c r="G22" s="51" t="s">
        <v>325</v>
      </c>
      <c r="H22" s="51" t="s">
        <v>325</v>
      </c>
      <c r="I22" s="51"/>
      <c r="J22" s="19" t="s">
        <v>105</v>
      </c>
      <c r="K22" s="51" t="s">
        <v>577</v>
      </c>
      <c r="L22" s="25" t="str">
        <f>IF(J22=0,"",VLOOKUP(J22,Hoja2!P14:S71,4,FALSE))</f>
        <v>Fatiga visual</v>
      </c>
      <c r="M22" s="61" t="s">
        <v>325</v>
      </c>
      <c r="N22" s="61"/>
      <c r="O22" s="61"/>
      <c r="P22" s="61" t="s">
        <v>511</v>
      </c>
      <c r="Q22" s="77" t="s">
        <v>507</v>
      </c>
      <c r="R22" s="77" t="s">
        <v>507</v>
      </c>
      <c r="S22" s="51" t="s">
        <v>578</v>
      </c>
      <c r="T22" s="51" t="s">
        <v>579</v>
      </c>
      <c r="U22" s="51" t="s">
        <v>580</v>
      </c>
      <c r="V22" s="19" t="s">
        <v>581</v>
      </c>
      <c r="W22" s="19" t="s">
        <v>260</v>
      </c>
      <c r="X22" s="19" t="s">
        <v>261</v>
      </c>
      <c r="Y22" s="19" t="s">
        <v>255</v>
      </c>
      <c r="Z22" s="19">
        <f>IF(ISERROR(Hoja3!E13)=TRUE," ",Hoja3!C13*Hoja3!D13)</f>
        <v>4</v>
      </c>
      <c r="AA22" s="25" t="str">
        <f t="shared" ref="AA22:AA43" si="3">IF(Z22=" "," ",VLOOKUP(Z22,np,2,FALSE))</f>
        <v>Bajo</v>
      </c>
      <c r="AB22" s="25">
        <f>IF(ISERROR(Hoja3!G13)=TRUE," ",Hoja3!G13)</f>
        <v>40</v>
      </c>
      <c r="AC22" s="25" t="str">
        <f t="shared" si="1"/>
        <v>IV</v>
      </c>
      <c r="AD22" s="25" t="str">
        <f t="shared" si="2"/>
        <v>Aceptable</v>
      </c>
      <c r="AE22" s="51" t="s">
        <v>507</v>
      </c>
      <c r="AF22" s="51" t="s">
        <v>507</v>
      </c>
      <c r="AG22" s="51" t="s">
        <v>582</v>
      </c>
      <c r="AH22" s="51" t="s">
        <v>583</v>
      </c>
      <c r="AI22" s="74" t="s">
        <v>584</v>
      </c>
    </row>
    <row r="23" spans="1:35" s="10" customFormat="1" ht="165" customHeight="1" x14ac:dyDescent="0.2">
      <c r="A23" s="276"/>
      <c r="B23" s="285"/>
      <c r="C23" s="279"/>
      <c r="D23" s="282"/>
      <c r="E23" s="19"/>
      <c r="F23" s="77" t="s">
        <v>414</v>
      </c>
      <c r="G23" s="51" t="s">
        <v>325</v>
      </c>
      <c r="H23" s="51" t="s">
        <v>325</v>
      </c>
      <c r="I23" s="51"/>
      <c r="J23" s="19" t="s">
        <v>142</v>
      </c>
      <c r="K23" s="51" t="s">
        <v>588</v>
      </c>
      <c r="L23" s="25" t="str">
        <f>IF(J23=0,"",VLOOKUP(J23,Hoja2!P15:S72,4,FALSE))</f>
        <v>Estrés, fatiga crónica, afectaciones a sistema circulatorio, digestivo, y sistema inmune</v>
      </c>
      <c r="M23" s="61" t="s">
        <v>325</v>
      </c>
      <c r="N23" s="61" t="s">
        <v>325</v>
      </c>
      <c r="O23" s="61"/>
      <c r="P23" s="57" t="s">
        <v>511</v>
      </c>
      <c r="Q23" s="77" t="s">
        <v>507</v>
      </c>
      <c r="R23" s="77" t="s">
        <v>507</v>
      </c>
      <c r="S23" s="51" t="s">
        <v>590</v>
      </c>
      <c r="T23" s="51" t="s">
        <v>591</v>
      </c>
      <c r="U23" s="51" t="s">
        <v>592</v>
      </c>
      <c r="V23" s="19" t="s">
        <v>593</v>
      </c>
      <c r="W23" s="19" t="s">
        <v>250</v>
      </c>
      <c r="X23" s="19" t="s">
        <v>262</v>
      </c>
      <c r="Y23" s="19" t="s">
        <v>254</v>
      </c>
      <c r="Z23" s="19">
        <f>IF(ISERROR(Hoja3!E14)=TRUE," ",Hoja3!C14*Hoja3!D14)</f>
        <v>18</v>
      </c>
      <c r="AA23" s="25" t="str">
        <f t="shared" si="3"/>
        <v>Alto</v>
      </c>
      <c r="AB23" s="25">
        <f>IF(ISERROR(Hoja3!G14)=TRUE," ",Hoja3!G14)</f>
        <v>450</v>
      </c>
      <c r="AC23" s="25" t="str">
        <f t="shared" si="1"/>
        <v>II</v>
      </c>
      <c r="AD23" s="25" t="str">
        <f t="shared" si="2"/>
        <v>Aceptable con control específico</v>
      </c>
      <c r="AE23" s="51" t="s">
        <v>507</v>
      </c>
      <c r="AF23" s="51" t="s">
        <v>507</v>
      </c>
      <c r="AG23" s="51" t="s">
        <v>590</v>
      </c>
      <c r="AH23" s="51" t="s">
        <v>591</v>
      </c>
      <c r="AI23" s="74" t="s">
        <v>592</v>
      </c>
    </row>
    <row r="24" spans="1:35" s="10" customFormat="1" ht="122.45" customHeight="1" x14ac:dyDescent="0.2">
      <c r="A24" s="276"/>
      <c r="B24" s="285"/>
      <c r="C24" s="279"/>
      <c r="D24" s="282"/>
      <c r="E24" s="19"/>
      <c r="F24" s="77" t="s">
        <v>414</v>
      </c>
      <c r="G24" s="51" t="s">
        <v>325</v>
      </c>
      <c r="H24" s="51" t="s">
        <v>325</v>
      </c>
      <c r="I24" s="51"/>
      <c r="J24" s="19" t="s">
        <v>147</v>
      </c>
      <c r="K24" s="51" t="s">
        <v>588</v>
      </c>
      <c r="L24" s="25" t="str">
        <f>IF(J24=0,"",VLOOKUP(J24,Hoja2!P16:S73,4,FALSE))</f>
        <v>Estrés, fatiga crónica, afectaciones a sistema circulatorio, digestivo, y sistema inmune</v>
      </c>
      <c r="M24" s="61" t="s">
        <v>325</v>
      </c>
      <c r="N24" s="61" t="s">
        <v>325</v>
      </c>
      <c r="O24" s="61"/>
      <c r="P24" s="57" t="s">
        <v>511</v>
      </c>
      <c r="Q24" s="77" t="s">
        <v>507</v>
      </c>
      <c r="R24" s="77" t="s">
        <v>507</v>
      </c>
      <c r="S24" s="51" t="s">
        <v>590</v>
      </c>
      <c r="T24" s="51" t="s">
        <v>591</v>
      </c>
      <c r="U24" s="51" t="s">
        <v>592</v>
      </c>
      <c r="V24" s="19" t="s">
        <v>593</v>
      </c>
      <c r="W24" s="19" t="s">
        <v>250</v>
      </c>
      <c r="X24" s="19" t="s">
        <v>262</v>
      </c>
      <c r="Y24" s="19" t="s">
        <v>254</v>
      </c>
      <c r="Z24" s="19">
        <f>IF(ISERROR(Hoja3!E15)=TRUE," ",Hoja3!C15*Hoja3!D15)</f>
        <v>18</v>
      </c>
      <c r="AA24" s="25" t="str">
        <f t="shared" si="3"/>
        <v>Alto</v>
      </c>
      <c r="AB24" s="25">
        <f>IF(ISERROR(Hoja3!G15)=TRUE," ",Hoja3!G15)</f>
        <v>450</v>
      </c>
      <c r="AC24" s="25" t="str">
        <f t="shared" si="1"/>
        <v>II</v>
      </c>
      <c r="AD24" s="25" t="str">
        <f t="shared" si="2"/>
        <v>Aceptable con control específico</v>
      </c>
      <c r="AE24" s="51" t="s">
        <v>507</v>
      </c>
      <c r="AF24" s="51" t="s">
        <v>507</v>
      </c>
      <c r="AG24" s="51" t="s">
        <v>590</v>
      </c>
      <c r="AH24" s="51" t="s">
        <v>591</v>
      </c>
      <c r="AI24" s="74" t="s">
        <v>592</v>
      </c>
    </row>
    <row r="25" spans="1:35" s="10" customFormat="1" ht="122.45" customHeight="1" x14ac:dyDescent="0.2">
      <c r="A25" s="276"/>
      <c r="B25" s="285"/>
      <c r="C25" s="279"/>
      <c r="D25" s="282"/>
      <c r="E25" s="19"/>
      <c r="F25" s="77" t="s">
        <v>414</v>
      </c>
      <c r="G25" s="51" t="s">
        <v>325</v>
      </c>
      <c r="H25" s="51" t="s">
        <v>325</v>
      </c>
      <c r="I25" s="51" t="s">
        <v>325</v>
      </c>
      <c r="J25" s="19" t="s">
        <v>207</v>
      </c>
      <c r="K25" s="51" t="s">
        <v>594</v>
      </c>
      <c r="L25" s="25" t="str">
        <f>IF(J25=0,"",VLOOKUP(J25,Hoja2!P17:S74,4,FALSE))</f>
        <v>Muerte</v>
      </c>
      <c r="M25" s="61" t="s">
        <v>325</v>
      </c>
      <c r="N25" s="61" t="s">
        <v>325</v>
      </c>
      <c r="O25" s="61" t="s">
        <v>325</v>
      </c>
      <c r="P25" s="57" t="s">
        <v>499</v>
      </c>
      <c r="Q25" s="77" t="s">
        <v>507</v>
      </c>
      <c r="R25" s="77" t="s">
        <v>507</v>
      </c>
      <c r="S25" s="51" t="s">
        <v>595</v>
      </c>
      <c r="T25" s="51" t="s">
        <v>598</v>
      </c>
      <c r="U25" s="51" t="s">
        <v>597</v>
      </c>
      <c r="V25" s="19" t="s">
        <v>596</v>
      </c>
      <c r="W25" s="19" t="s">
        <v>571</v>
      </c>
      <c r="X25" s="19" t="s">
        <v>264</v>
      </c>
      <c r="Y25" s="19" t="s">
        <v>256</v>
      </c>
      <c r="Z25" s="19">
        <f>IF(ISERROR(Hoja3!E16)=TRUE," ",Hoja3!C16*Hoja3!D16)</f>
        <v>2</v>
      </c>
      <c r="AA25" s="25" t="str">
        <f t="shared" si="3"/>
        <v>Bajo</v>
      </c>
      <c r="AB25" s="25">
        <f>IF(ISERROR(Hoja3!G16)=TRUE," ",Hoja3!G16)</f>
        <v>200</v>
      </c>
      <c r="AC25" s="25" t="str">
        <f t="shared" si="1"/>
        <v>II</v>
      </c>
      <c r="AD25" s="25" t="str">
        <f t="shared" si="2"/>
        <v>Aceptable con control específico</v>
      </c>
      <c r="AE25" s="51" t="s">
        <v>507</v>
      </c>
      <c r="AF25" s="51" t="s">
        <v>507</v>
      </c>
      <c r="AG25" s="51" t="s">
        <v>599</v>
      </c>
      <c r="AH25" s="51" t="s">
        <v>600</v>
      </c>
      <c r="AI25" s="74" t="s">
        <v>597</v>
      </c>
    </row>
    <row r="26" spans="1:35" s="10" customFormat="1" ht="122.45" customHeight="1" x14ac:dyDescent="0.2">
      <c r="A26" s="276"/>
      <c r="B26" s="285"/>
      <c r="C26" s="279"/>
      <c r="D26" s="282"/>
      <c r="E26" s="19"/>
      <c r="F26" s="77" t="s">
        <v>414</v>
      </c>
      <c r="G26" s="51" t="s">
        <v>325</v>
      </c>
      <c r="H26" s="51" t="s">
        <v>325</v>
      </c>
      <c r="I26" s="51"/>
      <c r="J26" s="19" t="s">
        <v>120</v>
      </c>
      <c r="K26" s="51" t="s">
        <v>601</v>
      </c>
      <c r="L26" s="25" t="str">
        <f>IF(J26=0,"",VLOOKUP(J26,Hoja2!P18:S75,4,FALSE))</f>
        <v>Neumoconiosis orgánica, Rinitis, complicaciones relacionadas con el asma</v>
      </c>
      <c r="M26" s="61" t="s">
        <v>325</v>
      </c>
      <c r="N26" s="61" t="s">
        <v>325</v>
      </c>
      <c r="O26" s="61"/>
      <c r="P26" s="57" t="s">
        <v>499</v>
      </c>
      <c r="Q26" s="54" t="s">
        <v>602</v>
      </c>
      <c r="R26" s="77" t="s">
        <v>507</v>
      </c>
      <c r="S26" s="51" t="s">
        <v>608</v>
      </c>
      <c r="T26" s="51" t="s">
        <v>603</v>
      </c>
      <c r="U26" s="51" t="s">
        <v>606</v>
      </c>
      <c r="V26" s="19" t="s">
        <v>607</v>
      </c>
      <c r="W26" s="19" t="s">
        <v>250</v>
      </c>
      <c r="X26" s="19" t="s">
        <v>262</v>
      </c>
      <c r="Y26" s="19" t="s">
        <v>254</v>
      </c>
      <c r="Z26" s="19">
        <f>IF(ISERROR(Hoja3!E17)=TRUE," ",Hoja3!C17*Hoja3!D17)</f>
        <v>18</v>
      </c>
      <c r="AA26" s="25" t="str">
        <f t="shared" si="3"/>
        <v>Alto</v>
      </c>
      <c r="AB26" s="25">
        <f>IF(ISERROR(Hoja3!G17)=TRUE," ",Hoja3!G17)</f>
        <v>450</v>
      </c>
      <c r="AC26" s="25" t="str">
        <f t="shared" si="1"/>
        <v>II</v>
      </c>
      <c r="AD26" s="25" t="str">
        <f t="shared" si="2"/>
        <v>Aceptable con control específico</v>
      </c>
      <c r="AE26" s="54" t="s">
        <v>602</v>
      </c>
      <c r="AF26" s="51" t="s">
        <v>507</v>
      </c>
      <c r="AG26" s="51" t="s">
        <v>608</v>
      </c>
      <c r="AH26" s="51" t="s">
        <v>603</v>
      </c>
      <c r="AI26" s="74" t="s">
        <v>606</v>
      </c>
    </row>
    <row r="27" spans="1:35" s="10" customFormat="1" ht="198" customHeight="1" thickBot="1" x14ac:dyDescent="0.25">
      <c r="A27" s="276"/>
      <c r="B27" s="285"/>
      <c r="C27" s="280"/>
      <c r="D27" s="283"/>
      <c r="E27" s="75"/>
      <c r="F27" s="108" t="s">
        <v>414</v>
      </c>
      <c r="G27" s="109" t="s">
        <v>325</v>
      </c>
      <c r="H27" s="109" t="s">
        <v>325</v>
      </c>
      <c r="I27" s="109" t="s">
        <v>325</v>
      </c>
      <c r="J27" s="75" t="s">
        <v>492</v>
      </c>
      <c r="K27" s="109" t="s">
        <v>636</v>
      </c>
      <c r="L27" s="110" t="str">
        <f>IF(J27=0,"",VLOOKUP(J27,Hoja2!P17:S74,4,FALSE))</f>
        <v>Muerte</v>
      </c>
      <c r="M27" s="111" t="s">
        <v>325</v>
      </c>
      <c r="N27" s="111" t="s">
        <v>325</v>
      </c>
      <c r="O27" s="111" t="s">
        <v>325</v>
      </c>
      <c r="P27" s="111" t="s">
        <v>499</v>
      </c>
      <c r="Q27" s="112" t="s">
        <v>507</v>
      </c>
      <c r="R27" s="112" t="s">
        <v>507</v>
      </c>
      <c r="S27" s="109" t="s">
        <v>576</v>
      </c>
      <c r="T27" s="109" t="s">
        <v>637</v>
      </c>
      <c r="U27" s="109" t="s">
        <v>638</v>
      </c>
      <c r="V27" s="75" t="s">
        <v>585</v>
      </c>
      <c r="W27" s="75" t="s">
        <v>571</v>
      </c>
      <c r="X27" s="75" t="s">
        <v>261</v>
      </c>
      <c r="Y27" s="75" t="s">
        <v>256</v>
      </c>
      <c r="Z27" s="75">
        <f>IF(ISERROR(Hoja3!E18)=TRUE," ",Hoja3!C18*Hoja3!D18)</f>
        <v>8</v>
      </c>
      <c r="AA27" s="110" t="str">
        <f t="shared" si="3"/>
        <v>Medio</v>
      </c>
      <c r="AB27" s="110">
        <f>IF(ISERROR(Hoja3!G18)=TRUE," ",Hoja3!G18)</f>
        <v>800</v>
      </c>
      <c r="AC27" s="110" t="str">
        <f t="shared" si="1"/>
        <v>I</v>
      </c>
      <c r="AD27" s="110" t="str">
        <f t="shared" si="2"/>
        <v>No Aceptable</v>
      </c>
      <c r="AE27" s="109" t="s">
        <v>507</v>
      </c>
      <c r="AF27" s="109" t="s">
        <v>507</v>
      </c>
      <c r="AG27" s="109" t="s">
        <v>639</v>
      </c>
      <c r="AH27" s="109" t="s">
        <v>586</v>
      </c>
      <c r="AI27" s="113" t="s">
        <v>587</v>
      </c>
    </row>
    <row r="28" spans="1:35" s="10" customFormat="1" ht="256.89999999999998" customHeight="1" x14ac:dyDescent="0.2">
      <c r="A28" s="276"/>
      <c r="B28" s="285" t="s">
        <v>924</v>
      </c>
      <c r="C28" s="275" t="s">
        <v>919</v>
      </c>
      <c r="D28" s="255" t="s">
        <v>313</v>
      </c>
      <c r="E28" s="65" t="s">
        <v>2</v>
      </c>
      <c r="F28" s="80" t="s">
        <v>416</v>
      </c>
      <c r="G28" s="80" t="s">
        <v>325</v>
      </c>
      <c r="H28" s="80" t="s">
        <v>325</v>
      </c>
      <c r="I28" s="80" t="s">
        <v>325</v>
      </c>
      <c r="J28" s="65" t="s">
        <v>128</v>
      </c>
      <c r="K28" s="81" t="s">
        <v>518</v>
      </c>
      <c r="L28" s="65" t="str">
        <f>IF(J28=0,"",VLOOKUP(J28,Hoja2!P5:S96,4,FALSE))</f>
        <v xml:space="preserve">Contagio de COVID 19, Fiebre, Tos, Cansancio, Malestar general incapacitante </v>
      </c>
      <c r="M28" s="82" t="s">
        <v>325</v>
      </c>
      <c r="N28" s="82" t="s">
        <v>325</v>
      </c>
      <c r="O28" s="82" t="s">
        <v>325</v>
      </c>
      <c r="P28" s="82" t="s">
        <v>499</v>
      </c>
      <c r="Q28" s="83" t="s">
        <v>507</v>
      </c>
      <c r="R28" s="83" t="s">
        <v>507</v>
      </c>
      <c r="S28" s="83" t="s">
        <v>501</v>
      </c>
      <c r="T28" s="83" t="s">
        <v>503</v>
      </c>
      <c r="U28" s="83" t="s">
        <v>502</v>
      </c>
      <c r="V28" s="65" t="s">
        <v>609</v>
      </c>
      <c r="W28" s="65" t="s">
        <v>571</v>
      </c>
      <c r="X28" s="65" t="s">
        <v>262</v>
      </c>
      <c r="Y28" s="65" t="s">
        <v>254</v>
      </c>
      <c r="Z28" s="65">
        <f>IF(ISERROR(Hoja3!E19)=TRUE," ",Hoja3!C19*Hoja3!D19)</f>
        <v>6</v>
      </c>
      <c r="AA28" s="65" t="str">
        <f t="shared" si="3"/>
        <v>Medio</v>
      </c>
      <c r="AB28" s="65">
        <f>IF(ISERROR(Hoja3!G19)=TRUE," ",Hoja3!G19)</f>
        <v>150</v>
      </c>
      <c r="AC28" s="65" t="str">
        <f t="shared" si="1"/>
        <v>II</v>
      </c>
      <c r="AD28" s="65" t="str">
        <f t="shared" si="2"/>
        <v>Aceptable con control específico</v>
      </c>
      <c r="AE28" s="83" t="s">
        <v>507</v>
      </c>
      <c r="AF28" s="83" t="s">
        <v>507</v>
      </c>
      <c r="AG28" s="83" t="s">
        <v>500</v>
      </c>
      <c r="AH28" s="83" t="s">
        <v>504</v>
      </c>
      <c r="AI28" s="84" t="s">
        <v>519</v>
      </c>
    </row>
    <row r="29" spans="1:35" s="10" customFormat="1" ht="122.45" customHeight="1" x14ac:dyDescent="0.2">
      <c r="A29" s="276"/>
      <c r="B29" s="285"/>
      <c r="C29" s="276"/>
      <c r="D29" s="256" t="s">
        <v>314</v>
      </c>
      <c r="E29" s="19" t="s">
        <v>2</v>
      </c>
      <c r="F29" s="45" t="s">
        <v>417</v>
      </c>
      <c r="G29" s="45" t="s">
        <v>325</v>
      </c>
      <c r="H29" s="45"/>
      <c r="I29" s="45"/>
      <c r="J29" s="19" t="s">
        <v>129</v>
      </c>
      <c r="K29" s="45" t="s">
        <v>611</v>
      </c>
      <c r="L29" s="20" t="str">
        <f>IF(J29=0,"",VLOOKUP(J29,Hoja2!P5:S96,4,FALSE))</f>
        <v>Infecciones en  la piel y del sistema respiratorio y alteraciones del sistema digestivo</v>
      </c>
      <c r="M29" s="43" t="s">
        <v>325</v>
      </c>
      <c r="N29" s="43" t="s">
        <v>325</v>
      </c>
      <c r="O29" s="43" t="s">
        <v>325</v>
      </c>
      <c r="P29" s="40" t="s">
        <v>511</v>
      </c>
      <c r="Q29" s="9" t="s">
        <v>507</v>
      </c>
      <c r="R29" s="45" t="s">
        <v>507</v>
      </c>
      <c r="S29" s="45" t="s">
        <v>507</v>
      </c>
      <c r="T29" s="45" t="s">
        <v>612</v>
      </c>
      <c r="U29" s="45" t="s">
        <v>509</v>
      </c>
      <c r="V29" s="19" t="s">
        <v>520</v>
      </c>
      <c r="W29" s="19" t="s">
        <v>571</v>
      </c>
      <c r="X29" s="19" t="s">
        <v>263</v>
      </c>
      <c r="Y29" s="19" t="s">
        <v>254</v>
      </c>
      <c r="Z29" s="19">
        <f>IF(ISERROR(Hoja3!E20)=TRUE," ",Hoja3!C20*Hoja3!D20)</f>
        <v>4</v>
      </c>
      <c r="AA29" s="25" t="str">
        <f t="shared" si="3"/>
        <v>Bajo</v>
      </c>
      <c r="AB29" s="25">
        <f>IF(ISERROR(Hoja3!G20)=TRUE," ",Hoja3!G20)</f>
        <v>100</v>
      </c>
      <c r="AC29" s="25" t="str">
        <f t="shared" si="1"/>
        <v>III</v>
      </c>
      <c r="AD29" s="25" t="str">
        <f t="shared" si="2"/>
        <v>Aceptable</v>
      </c>
      <c r="AE29" s="45" t="s">
        <v>507</v>
      </c>
      <c r="AF29" s="45" t="s">
        <v>507</v>
      </c>
      <c r="AG29" s="45" t="s">
        <v>507</v>
      </c>
      <c r="AH29" s="45" t="s">
        <v>510</v>
      </c>
      <c r="AI29" s="85" t="s">
        <v>519</v>
      </c>
    </row>
    <row r="30" spans="1:35" s="10" customFormat="1" ht="122.45" customHeight="1" x14ac:dyDescent="0.2">
      <c r="A30" s="276"/>
      <c r="B30" s="285"/>
      <c r="C30" s="276"/>
      <c r="D30" s="256" t="s">
        <v>315</v>
      </c>
      <c r="E30" s="19" t="s">
        <v>2</v>
      </c>
      <c r="F30" s="45" t="s">
        <v>418</v>
      </c>
      <c r="G30" s="45" t="s">
        <v>325</v>
      </c>
      <c r="H30" s="45" t="s">
        <v>325</v>
      </c>
      <c r="I30" s="45"/>
      <c r="J30" s="19" t="s">
        <v>132</v>
      </c>
      <c r="K30" s="45" t="s">
        <v>522</v>
      </c>
      <c r="L30" s="20" t="str">
        <f>IF(J30=0,"",VLOOKUP(J30,Hoja2!$P$5:$S$96,4,FALSE))</f>
        <v>Enfermedades gastrointestinales, reacciones alérgicas por artrópodos (ácaros)</v>
      </c>
      <c r="M30" s="43" t="s">
        <v>325</v>
      </c>
      <c r="N30" s="43" t="s">
        <v>325</v>
      </c>
      <c r="O30" s="43" t="s">
        <v>325</v>
      </c>
      <c r="P30" s="40" t="s">
        <v>511</v>
      </c>
      <c r="Q30" s="9" t="s">
        <v>507</v>
      </c>
      <c r="R30" s="45" t="s">
        <v>507</v>
      </c>
      <c r="S30" s="45" t="s">
        <v>507</v>
      </c>
      <c r="T30" s="45" t="s">
        <v>612</v>
      </c>
      <c r="U30" s="45" t="s">
        <v>509</v>
      </c>
      <c r="V30" s="19" t="s">
        <v>520</v>
      </c>
      <c r="W30" s="19" t="s">
        <v>571</v>
      </c>
      <c r="X30" s="19" t="s">
        <v>263</v>
      </c>
      <c r="Y30" s="19" t="s">
        <v>254</v>
      </c>
      <c r="Z30" s="25">
        <f>IF(ISERROR(Hoja3!E21)=TRUE," ",Hoja3!C21*Hoja3!D21)</f>
        <v>4</v>
      </c>
      <c r="AA30" s="25" t="str">
        <f t="shared" si="3"/>
        <v>Bajo</v>
      </c>
      <c r="AB30" s="25">
        <f>IF(ISERROR(Hoja3!G21)=TRUE," ",Hoja3!G21)</f>
        <v>100</v>
      </c>
      <c r="AC30" s="25" t="str">
        <f t="shared" si="1"/>
        <v>III</v>
      </c>
      <c r="AD30" s="25" t="str">
        <f t="shared" si="2"/>
        <v>Aceptable</v>
      </c>
      <c r="AE30" s="45" t="s">
        <v>507</v>
      </c>
      <c r="AF30" s="45" t="s">
        <v>640</v>
      </c>
      <c r="AG30" s="45" t="s">
        <v>516</v>
      </c>
      <c r="AH30" s="45" t="s">
        <v>510</v>
      </c>
      <c r="AI30" s="85" t="s">
        <v>515</v>
      </c>
    </row>
    <row r="31" spans="1:35" s="10" customFormat="1" ht="122.45" customHeight="1" x14ac:dyDescent="0.2">
      <c r="A31" s="276"/>
      <c r="B31" s="285"/>
      <c r="C31" s="276"/>
      <c r="D31" s="257" t="s">
        <v>316</v>
      </c>
      <c r="E31" s="19" t="s">
        <v>2</v>
      </c>
      <c r="F31" s="45" t="s">
        <v>417</v>
      </c>
      <c r="G31" s="45" t="s">
        <v>325</v>
      </c>
      <c r="H31" s="45" t="s">
        <v>325</v>
      </c>
      <c r="I31" s="45"/>
      <c r="J31" s="19" t="s">
        <v>191</v>
      </c>
      <c r="K31" s="45" t="s">
        <v>528</v>
      </c>
      <c r="L31" s="20" t="str">
        <f>IF(J31=0,"",VLOOKUP(J31,Hoja2!$P$5:$S$96,4,FALSE))</f>
        <v xml:space="preserve">Lumbalgias, Cervicalgias </v>
      </c>
      <c r="M31" s="43" t="s">
        <v>325</v>
      </c>
      <c r="N31" s="43"/>
      <c r="O31" s="43"/>
      <c r="P31" s="40" t="s">
        <v>511</v>
      </c>
      <c r="Q31" s="9" t="s">
        <v>507</v>
      </c>
      <c r="R31" s="45" t="s">
        <v>507</v>
      </c>
      <c r="S31" s="45" t="s">
        <v>641</v>
      </c>
      <c r="T31" s="45" t="s">
        <v>613</v>
      </c>
      <c r="U31" s="45" t="s">
        <v>532</v>
      </c>
      <c r="V31" s="19" t="s">
        <v>525</v>
      </c>
      <c r="W31" s="19" t="s">
        <v>571</v>
      </c>
      <c r="X31" s="19" t="s">
        <v>261</v>
      </c>
      <c r="Y31" s="19" t="s">
        <v>254</v>
      </c>
      <c r="Z31" s="25">
        <f>IF(ISERROR(Hoja3!E22)=TRUE," ",Hoja3!C22*Hoja3!D22)</f>
        <v>8</v>
      </c>
      <c r="AA31" s="25" t="str">
        <f t="shared" si="3"/>
        <v>Medio</v>
      </c>
      <c r="AB31" s="25">
        <f>IF(ISERROR(Hoja3!G22)=TRUE," ",Hoja3!G22)</f>
        <v>200</v>
      </c>
      <c r="AC31" s="25" t="str">
        <f t="shared" si="1"/>
        <v>II</v>
      </c>
      <c r="AD31" s="25" t="str">
        <f t="shared" si="2"/>
        <v>Aceptable con control específico</v>
      </c>
      <c r="AE31" s="45" t="s">
        <v>507</v>
      </c>
      <c r="AF31" s="45" t="s">
        <v>507</v>
      </c>
      <c r="AG31" s="45" t="s">
        <v>527</v>
      </c>
      <c r="AH31" s="45" t="s">
        <v>526</v>
      </c>
      <c r="AI31" s="85" t="s">
        <v>642</v>
      </c>
    </row>
    <row r="32" spans="1:35" s="10" customFormat="1" ht="122.45" customHeight="1" x14ac:dyDescent="0.2">
      <c r="A32" s="276"/>
      <c r="B32" s="285"/>
      <c r="C32" s="276"/>
      <c r="D32" s="257" t="s">
        <v>317</v>
      </c>
      <c r="E32" s="19" t="s">
        <v>2</v>
      </c>
      <c r="F32" s="45" t="s">
        <v>417</v>
      </c>
      <c r="G32" s="45" t="s">
        <v>325</v>
      </c>
      <c r="H32" s="45"/>
      <c r="I32" s="45"/>
      <c r="J32" s="19" t="s">
        <v>193</v>
      </c>
      <c r="K32" s="45" t="s">
        <v>643</v>
      </c>
      <c r="L32" s="20" t="str">
        <f>IF(J32=0,"",VLOOKUP(J32,Hoja2!$P$5:$S$96,4,FALSE))</f>
        <v>Lesiones del túnel del carpo, epicondilitis, Enfermedad de Quervaín</v>
      </c>
      <c r="M32" s="38" t="s">
        <v>325</v>
      </c>
      <c r="N32" s="38"/>
      <c r="O32" s="38"/>
      <c r="P32" s="39" t="s">
        <v>511</v>
      </c>
      <c r="Q32" s="9" t="s">
        <v>507</v>
      </c>
      <c r="R32" s="45" t="s">
        <v>507</v>
      </c>
      <c r="S32" s="45" t="s">
        <v>534</v>
      </c>
      <c r="T32" s="45" t="s">
        <v>535</v>
      </c>
      <c r="U32" s="45" t="s">
        <v>531</v>
      </c>
      <c r="V32" s="19" t="s">
        <v>525</v>
      </c>
      <c r="W32" s="19" t="s">
        <v>250</v>
      </c>
      <c r="X32" s="19" t="s">
        <v>261</v>
      </c>
      <c r="Y32" s="19" t="s">
        <v>254</v>
      </c>
      <c r="Z32" s="25">
        <f>IF(ISERROR(Hoja3!E23)=TRUE," ",Hoja3!C23*Hoja3!D23)</f>
        <v>24</v>
      </c>
      <c r="AA32" s="25" t="str">
        <f t="shared" si="3"/>
        <v>Muy alto</v>
      </c>
      <c r="AB32" s="25">
        <f>IF(ISERROR(Hoja3!G23)=TRUE," ",Hoja3!G23)</f>
        <v>600</v>
      </c>
      <c r="AC32" s="25" t="str">
        <f t="shared" si="1"/>
        <v>I</v>
      </c>
      <c r="AD32" s="25" t="str">
        <f t="shared" si="2"/>
        <v>No Aceptable</v>
      </c>
      <c r="AE32" s="45" t="s">
        <v>507</v>
      </c>
      <c r="AF32" s="45" t="s">
        <v>507</v>
      </c>
      <c r="AG32" s="45" t="s">
        <v>644</v>
      </c>
      <c r="AH32" s="45" t="s">
        <v>645</v>
      </c>
      <c r="AI32" s="85" t="s">
        <v>538</v>
      </c>
    </row>
    <row r="33" spans="1:35" s="10" customFormat="1" ht="122.45" customHeight="1" x14ac:dyDescent="0.2">
      <c r="A33" s="276"/>
      <c r="B33" s="285"/>
      <c r="C33" s="276"/>
      <c r="D33" s="257" t="s">
        <v>318</v>
      </c>
      <c r="E33" s="19" t="s">
        <v>2</v>
      </c>
      <c r="F33" s="45" t="s">
        <v>418</v>
      </c>
      <c r="G33" s="45" t="s">
        <v>325</v>
      </c>
      <c r="H33" s="45"/>
      <c r="I33" s="45"/>
      <c r="J33" s="19" t="s">
        <v>192</v>
      </c>
      <c r="K33" s="45" t="s">
        <v>646</v>
      </c>
      <c r="L33" s="20" t="str">
        <f>IF(J33=0,"",VLOOKUP(J33,Hoja2!$P$5:$S$96,4,FALSE))</f>
        <v>Lesiones osteomusculares</v>
      </c>
      <c r="M33" s="43" t="s">
        <v>325</v>
      </c>
      <c r="N33" s="43" t="s">
        <v>325</v>
      </c>
      <c r="O33" s="43"/>
      <c r="P33" s="40" t="s">
        <v>511</v>
      </c>
      <c r="Q33" s="9" t="s">
        <v>507</v>
      </c>
      <c r="R33" s="45" t="s">
        <v>507</v>
      </c>
      <c r="S33" s="45" t="s">
        <v>614</v>
      </c>
      <c r="T33" s="45" t="s">
        <v>542</v>
      </c>
      <c r="U33" s="45" t="s">
        <v>647</v>
      </c>
      <c r="V33" s="19" t="s">
        <v>525</v>
      </c>
      <c r="W33" s="19" t="s">
        <v>571</v>
      </c>
      <c r="X33" s="19" t="s">
        <v>263</v>
      </c>
      <c r="Y33" s="19" t="s">
        <v>254</v>
      </c>
      <c r="Z33" s="25">
        <f>IF(ISERROR(Hoja3!E24)=TRUE," ",Hoja3!C24*Hoja3!D24)</f>
        <v>4</v>
      </c>
      <c r="AA33" s="25" t="str">
        <f t="shared" si="3"/>
        <v>Bajo</v>
      </c>
      <c r="AB33" s="25">
        <f>IF(ISERROR(Hoja3!G24)=TRUE," ",Hoja3!G24)</f>
        <v>100</v>
      </c>
      <c r="AC33" s="25" t="str">
        <f t="shared" si="1"/>
        <v>III</v>
      </c>
      <c r="AD33" s="25" t="str">
        <f t="shared" si="2"/>
        <v>Aceptable</v>
      </c>
      <c r="AE33" s="45" t="s">
        <v>545</v>
      </c>
      <c r="AF33" s="45" t="s">
        <v>507</v>
      </c>
      <c r="AG33" s="45" t="s">
        <v>546</v>
      </c>
      <c r="AH33" s="45" t="s">
        <v>547</v>
      </c>
      <c r="AI33" s="85" t="s">
        <v>647</v>
      </c>
    </row>
    <row r="34" spans="1:35" s="10" customFormat="1" ht="122.45" customHeight="1" x14ac:dyDescent="0.2">
      <c r="A34" s="276"/>
      <c r="B34" s="285"/>
      <c r="C34" s="276"/>
      <c r="D34" s="257" t="s">
        <v>319</v>
      </c>
      <c r="E34" s="19" t="s">
        <v>3</v>
      </c>
      <c r="F34" s="45" t="s">
        <v>419</v>
      </c>
      <c r="G34" s="45" t="s">
        <v>325</v>
      </c>
      <c r="H34" s="45"/>
      <c r="I34" s="45"/>
      <c r="J34" s="19" t="s">
        <v>243</v>
      </c>
      <c r="K34" s="45" t="s">
        <v>565</v>
      </c>
      <c r="L34" s="20" t="str">
        <f>IF(J34=0,"",VLOOKUP(J34,Hoja2!$P$5:$S$96,4,FALSE))</f>
        <v>Electrocución</v>
      </c>
      <c r="M34" s="43" t="s">
        <v>325</v>
      </c>
      <c r="N34" s="43" t="s">
        <v>325</v>
      </c>
      <c r="O34" s="43"/>
      <c r="P34" s="40" t="s">
        <v>511</v>
      </c>
      <c r="Q34" s="9" t="s">
        <v>507</v>
      </c>
      <c r="R34" s="45" t="s">
        <v>507</v>
      </c>
      <c r="S34" s="45" t="s">
        <v>549</v>
      </c>
      <c r="T34" s="45" t="s">
        <v>548</v>
      </c>
      <c r="U34" s="45" t="s">
        <v>615</v>
      </c>
      <c r="V34" s="19" t="s">
        <v>648</v>
      </c>
      <c r="W34" s="19" t="s">
        <v>571</v>
      </c>
      <c r="X34" s="19" t="s">
        <v>262</v>
      </c>
      <c r="Y34" s="19" t="s">
        <v>256</v>
      </c>
      <c r="Z34" s="25">
        <f>IF(ISERROR(Hoja3!E25)=TRUE," ",Hoja3!C25*Hoja3!D25)</f>
        <v>6</v>
      </c>
      <c r="AA34" s="25" t="str">
        <f t="shared" si="3"/>
        <v>Medio</v>
      </c>
      <c r="AB34" s="25">
        <f>IF(ISERROR(Hoja3!G25)=TRUE," ",Hoja3!G25)</f>
        <v>600</v>
      </c>
      <c r="AC34" s="25" t="str">
        <f t="shared" si="1"/>
        <v>I</v>
      </c>
      <c r="AD34" s="25" t="str">
        <f t="shared" si="2"/>
        <v>No Aceptable</v>
      </c>
      <c r="AE34" s="45" t="s">
        <v>552</v>
      </c>
      <c r="AF34" s="45" t="s">
        <v>507</v>
      </c>
      <c r="AG34" s="45" t="s">
        <v>553</v>
      </c>
      <c r="AH34" s="45" t="s">
        <v>554</v>
      </c>
      <c r="AI34" s="85" t="s">
        <v>555</v>
      </c>
    </row>
    <row r="35" spans="1:35" s="10" customFormat="1" ht="122.45" customHeight="1" x14ac:dyDescent="0.2">
      <c r="A35" s="276"/>
      <c r="B35" s="285"/>
      <c r="C35" s="276"/>
      <c r="D35" s="257" t="s">
        <v>320</v>
      </c>
      <c r="E35" s="19" t="s">
        <v>2</v>
      </c>
      <c r="F35" s="45" t="s">
        <v>635</v>
      </c>
      <c r="G35" s="45" t="s">
        <v>325</v>
      </c>
      <c r="H35" s="45" t="s">
        <v>325</v>
      </c>
      <c r="I35" s="45"/>
      <c r="J35" s="19" t="s">
        <v>244</v>
      </c>
      <c r="K35" s="45" t="s">
        <v>649</v>
      </c>
      <c r="L35" s="20" t="str">
        <f>IF(J35=0,"",VLOOKUP(J35,Hoja2!$P$5:$S$96,4,FALSE))</f>
        <v xml:space="preserve">Atrapamientos, golpes, traumatísmos, contusiones </v>
      </c>
      <c r="M35" s="43" t="s">
        <v>325</v>
      </c>
      <c r="N35" s="43" t="s">
        <v>325</v>
      </c>
      <c r="O35" s="12"/>
      <c r="P35" s="40" t="s">
        <v>511</v>
      </c>
      <c r="Q35" s="9" t="s">
        <v>507</v>
      </c>
      <c r="R35" s="45" t="s">
        <v>507</v>
      </c>
      <c r="S35" s="45" t="s">
        <v>617</v>
      </c>
      <c r="T35" s="45" t="s">
        <v>620</v>
      </c>
      <c r="U35" s="45" t="s">
        <v>618</v>
      </c>
      <c r="V35" s="19" t="s">
        <v>619</v>
      </c>
      <c r="W35" s="19" t="s">
        <v>571</v>
      </c>
      <c r="X35" s="19" t="s">
        <v>262</v>
      </c>
      <c r="Y35" s="19" t="s">
        <v>253</v>
      </c>
      <c r="Z35" s="19">
        <f>IF(ISERROR(Hoja3!E26)=TRUE," ",Hoja3!C26*Hoja3!D26)</f>
        <v>6</v>
      </c>
      <c r="AA35" s="25" t="str">
        <f t="shared" si="3"/>
        <v>Medio</v>
      </c>
      <c r="AB35" s="25">
        <f>IF(ISERROR(Hoja3!G26)=TRUE," ",Hoja3!G26)</f>
        <v>360</v>
      </c>
      <c r="AC35" s="25" t="str">
        <f t="shared" si="1"/>
        <v>II</v>
      </c>
      <c r="AD35" s="25" t="str">
        <f t="shared" si="2"/>
        <v>Aceptable con control específico</v>
      </c>
      <c r="AE35" s="45" t="s">
        <v>552</v>
      </c>
      <c r="AF35" s="45" t="s">
        <v>507</v>
      </c>
      <c r="AG35" s="45" t="s">
        <v>622</v>
      </c>
      <c r="AH35" s="45" t="s">
        <v>621</v>
      </c>
      <c r="AI35" s="85" t="s">
        <v>618</v>
      </c>
    </row>
    <row r="36" spans="1:35" s="10" customFormat="1" ht="122.45" customHeight="1" x14ac:dyDescent="0.2">
      <c r="A36" s="276"/>
      <c r="B36" s="285"/>
      <c r="C36" s="276"/>
      <c r="D36" s="256" t="s">
        <v>321</v>
      </c>
      <c r="E36" s="19" t="s">
        <v>2</v>
      </c>
      <c r="F36" s="45" t="s">
        <v>650</v>
      </c>
      <c r="G36" s="45" t="s">
        <v>325</v>
      </c>
      <c r="H36" s="45" t="s">
        <v>325</v>
      </c>
      <c r="I36" s="45"/>
      <c r="J36" s="19" t="s">
        <v>245</v>
      </c>
      <c r="K36" s="45" t="s">
        <v>556</v>
      </c>
      <c r="L36" s="20" t="str">
        <f>IF(J36=0,"",VLOOKUP(J36,Hoja2!$P$5:$S$96,4,FALSE))</f>
        <v>Torceduras, Esguinces, Desgarros musculares, traumatismos o Golpes por caídas al mismo nivel</v>
      </c>
      <c r="M36" s="43" t="s">
        <v>325</v>
      </c>
      <c r="N36" s="43" t="s">
        <v>325</v>
      </c>
      <c r="O36" s="43"/>
      <c r="P36" s="40" t="s">
        <v>511</v>
      </c>
      <c r="Q36" s="9" t="s">
        <v>507</v>
      </c>
      <c r="R36" s="45" t="s">
        <v>507</v>
      </c>
      <c r="S36" s="45" t="s">
        <v>651</v>
      </c>
      <c r="T36" s="45" t="s">
        <v>559</v>
      </c>
      <c r="U36" s="45" t="s">
        <v>560</v>
      </c>
      <c r="V36" s="19" t="s">
        <v>561</v>
      </c>
      <c r="W36" s="19" t="s">
        <v>571</v>
      </c>
      <c r="X36" s="19" t="s">
        <v>262</v>
      </c>
      <c r="Y36" s="19" t="s">
        <v>255</v>
      </c>
      <c r="Z36" s="19">
        <f>IF(ISERROR(Hoja3!E27)=TRUE," ",Hoja3!C27*Hoja3!D27)</f>
        <v>6</v>
      </c>
      <c r="AA36" s="25" t="str">
        <f t="shared" si="3"/>
        <v>Medio</v>
      </c>
      <c r="AB36" s="25">
        <f>IF(ISERROR(Hoja3!G27)=TRUE," ",Hoja3!G27)</f>
        <v>60</v>
      </c>
      <c r="AC36" s="25" t="str">
        <f t="shared" si="1"/>
        <v>III</v>
      </c>
      <c r="AD36" s="25" t="str">
        <f t="shared" si="2"/>
        <v>Aceptable</v>
      </c>
      <c r="AE36" s="45" t="s">
        <v>552</v>
      </c>
      <c r="AF36" s="45" t="s">
        <v>552</v>
      </c>
      <c r="AG36" s="45" t="s">
        <v>652</v>
      </c>
      <c r="AH36" s="45" t="s">
        <v>563</v>
      </c>
      <c r="AI36" s="85" t="s">
        <v>653</v>
      </c>
    </row>
    <row r="37" spans="1:35" s="10" customFormat="1" ht="122.45" customHeight="1" x14ac:dyDescent="0.2">
      <c r="A37" s="276"/>
      <c r="B37" s="285"/>
      <c r="C37" s="276"/>
      <c r="D37" s="256" t="s">
        <v>322</v>
      </c>
      <c r="E37" s="19" t="s">
        <v>2</v>
      </c>
      <c r="F37" s="45" t="s">
        <v>420</v>
      </c>
      <c r="G37" s="45" t="s">
        <v>325</v>
      </c>
      <c r="H37" s="45"/>
      <c r="I37" s="45"/>
      <c r="J37" s="19" t="s">
        <v>203</v>
      </c>
      <c r="K37" s="45" t="s">
        <v>654</v>
      </c>
      <c r="L37" s="20" t="str">
        <f>IF(J37=0,"",VLOOKUP(J37,Hoja2!$P$5:$S$96,4,FALSE))</f>
        <v>Muerte</v>
      </c>
      <c r="M37" s="43" t="s">
        <v>325</v>
      </c>
      <c r="N37" s="43" t="s">
        <v>325</v>
      </c>
      <c r="O37" s="43" t="s">
        <v>325</v>
      </c>
      <c r="P37" s="40" t="s">
        <v>499</v>
      </c>
      <c r="Q37" s="9" t="s">
        <v>507</v>
      </c>
      <c r="R37" s="45" t="s">
        <v>507</v>
      </c>
      <c r="S37" s="45" t="s">
        <v>655</v>
      </c>
      <c r="T37" s="45" t="s">
        <v>623</v>
      </c>
      <c r="U37" s="45" t="s">
        <v>656</v>
      </c>
      <c r="V37" s="19" t="s">
        <v>570</v>
      </c>
      <c r="W37" s="19" t="s">
        <v>571</v>
      </c>
      <c r="X37" s="19" t="s">
        <v>264</v>
      </c>
      <c r="Y37" s="19" t="s">
        <v>256</v>
      </c>
      <c r="Z37" s="19">
        <f>IF(ISERROR(Hoja3!E28)=TRUE," ",Hoja3!C28*Hoja3!D28)</f>
        <v>2</v>
      </c>
      <c r="AA37" s="25" t="str">
        <f t="shared" si="3"/>
        <v>Bajo</v>
      </c>
      <c r="AB37" s="25">
        <f>IF(ISERROR(Hoja3!G28)=TRUE," ",Hoja3!G28)</f>
        <v>200</v>
      </c>
      <c r="AC37" s="25" t="str">
        <f t="shared" si="1"/>
        <v>II</v>
      </c>
      <c r="AD37" s="25" t="str">
        <f t="shared" si="2"/>
        <v>Aceptable con control específico</v>
      </c>
      <c r="AE37" s="63" t="s">
        <v>552</v>
      </c>
      <c r="AF37" s="63" t="s">
        <v>552</v>
      </c>
      <c r="AG37" s="63" t="s">
        <v>572</v>
      </c>
      <c r="AH37" s="63" t="s">
        <v>573</v>
      </c>
      <c r="AI37" s="114" t="s">
        <v>574</v>
      </c>
    </row>
    <row r="38" spans="1:35" s="10" customFormat="1" ht="122.45" customHeight="1" x14ac:dyDescent="0.2">
      <c r="A38" s="276"/>
      <c r="B38" s="285"/>
      <c r="C38" s="276"/>
      <c r="D38" s="257" t="s">
        <v>323</v>
      </c>
      <c r="E38" s="19" t="s">
        <v>2</v>
      </c>
      <c r="F38" s="45" t="s">
        <v>420</v>
      </c>
      <c r="G38" s="45" t="s">
        <v>325</v>
      </c>
      <c r="H38" s="45" t="s">
        <v>325</v>
      </c>
      <c r="I38" s="45"/>
      <c r="J38" s="19" t="s">
        <v>103</v>
      </c>
      <c r="K38" s="45" t="s">
        <v>626</v>
      </c>
      <c r="L38" s="20" t="str">
        <f>IF(J38=0,"",VLOOKUP(J38,Hoja2!$P$5:$S$96,4,FALSE))</f>
        <v>Sordera, hipoacusia neurosensorial</v>
      </c>
      <c r="M38" s="43" t="s">
        <v>325</v>
      </c>
      <c r="N38" s="43" t="s">
        <v>325</v>
      </c>
      <c r="O38" s="11"/>
      <c r="P38" s="39" t="s">
        <v>511</v>
      </c>
      <c r="Q38" s="9" t="s">
        <v>507</v>
      </c>
      <c r="R38" s="45" t="s">
        <v>507</v>
      </c>
      <c r="S38" s="45" t="s">
        <v>631</v>
      </c>
      <c r="T38" s="45" t="s">
        <v>627</v>
      </c>
      <c r="U38" s="45" t="s">
        <v>628</v>
      </c>
      <c r="V38" s="19" t="s">
        <v>629</v>
      </c>
      <c r="W38" s="19" t="s">
        <v>571</v>
      </c>
      <c r="X38" s="19" t="s">
        <v>262</v>
      </c>
      <c r="Y38" s="19" t="s">
        <v>253</v>
      </c>
      <c r="Z38" s="19">
        <f>IF(ISERROR(Hoja3!E29)=TRUE," ",Hoja3!C29*Hoja3!D29)</f>
        <v>6</v>
      </c>
      <c r="AA38" s="25" t="str">
        <f t="shared" si="3"/>
        <v>Medio</v>
      </c>
      <c r="AB38" s="25">
        <f>IF(ISERROR(Hoja3!G29)=TRUE," ",Hoja3!G29)</f>
        <v>360</v>
      </c>
      <c r="AC38" s="25" t="str">
        <f t="shared" si="1"/>
        <v>II</v>
      </c>
      <c r="AD38" s="25" t="str">
        <f t="shared" si="2"/>
        <v>Aceptable con control específico</v>
      </c>
      <c r="AE38" s="63" t="s">
        <v>552</v>
      </c>
      <c r="AF38" s="45" t="s">
        <v>630</v>
      </c>
      <c r="AG38" s="45" t="s">
        <v>633</v>
      </c>
      <c r="AH38" s="45" t="s">
        <v>627</v>
      </c>
      <c r="AI38" s="85" t="s">
        <v>632</v>
      </c>
    </row>
    <row r="39" spans="1:35" s="10" customFormat="1" ht="122.45" customHeight="1" x14ac:dyDescent="0.2">
      <c r="A39" s="276"/>
      <c r="B39" s="285"/>
      <c r="C39" s="276"/>
      <c r="D39" s="257" t="s">
        <v>625</v>
      </c>
      <c r="E39" s="19" t="s">
        <v>2</v>
      </c>
      <c r="F39" s="45" t="s">
        <v>664</v>
      </c>
      <c r="G39" s="45" t="s">
        <v>325</v>
      </c>
      <c r="H39" s="45"/>
      <c r="I39" s="45"/>
      <c r="J39" s="19" t="s">
        <v>105</v>
      </c>
      <c r="K39" s="45" t="s">
        <v>577</v>
      </c>
      <c r="L39" s="20" t="str">
        <f>IF(J39=0,"",VLOOKUP(J39,Hoja2!$P$5:$S$96,4,FALSE))</f>
        <v>Fatiga visual</v>
      </c>
      <c r="M39" s="43" t="s">
        <v>325</v>
      </c>
      <c r="N39" s="43" t="s">
        <v>325</v>
      </c>
      <c r="O39" s="12"/>
      <c r="P39" s="40" t="s">
        <v>511</v>
      </c>
      <c r="Q39" s="191" t="s">
        <v>507</v>
      </c>
      <c r="R39" s="191" t="s">
        <v>507</v>
      </c>
      <c r="S39" s="63" t="s">
        <v>578</v>
      </c>
      <c r="T39" s="63" t="s">
        <v>657</v>
      </c>
      <c r="U39" s="63" t="s">
        <v>580</v>
      </c>
      <c r="V39" s="19" t="s">
        <v>581</v>
      </c>
      <c r="W39" s="19" t="s">
        <v>260</v>
      </c>
      <c r="X39" s="19" t="s">
        <v>261</v>
      </c>
      <c r="Y39" s="19" t="s">
        <v>255</v>
      </c>
      <c r="Z39" s="19">
        <f>IF(ISERROR(Hoja3!E30)=TRUE," ",Hoja3!C30*Hoja3!D30)</f>
        <v>4</v>
      </c>
      <c r="AA39" s="25" t="str">
        <f t="shared" si="3"/>
        <v>Bajo</v>
      </c>
      <c r="AB39" s="25">
        <f>IF(ISERROR(Hoja3!G30)=TRUE," ",Hoja3!G30)</f>
        <v>40</v>
      </c>
      <c r="AC39" s="25" t="str">
        <f t="shared" si="1"/>
        <v>IV</v>
      </c>
      <c r="AD39" s="25" t="str">
        <f t="shared" si="2"/>
        <v>Aceptable</v>
      </c>
      <c r="AE39" s="45" t="s">
        <v>507</v>
      </c>
      <c r="AF39" s="45" t="s">
        <v>507</v>
      </c>
      <c r="AG39" s="45" t="s">
        <v>582</v>
      </c>
      <c r="AH39" s="45" t="s">
        <v>583</v>
      </c>
      <c r="AI39" s="85" t="s">
        <v>658</v>
      </c>
    </row>
    <row r="40" spans="1:35" s="10" customFormat="1" ht="122.45" customHeight="1" x14ac:dyDescent="0.2">
      <c r="A40" s="276"/>
      <c r="B40" s="285"/>
      <c r="C40" s="276"/>
      <c r="D40" s="257" t="s">
        <v>324</v>
      </c>
      <c r="E40" s="19" t="s">
        <v>2</v>
      </c>
      <c r="F40" s="45" t="s">
        <v>659</v>
      </c>
      <c r="G40" s="45" t="s">
        <v>325</v>
      </c>
      <c r="H40" s="45" t="s">
        <v>325</v>
      </c>
      <c r="I40" s="45"/>
      <c r="J40" s="19" t="s">
        <v>142</v>
      </c>
      <c r="K40" s="45" t="s">
        <v>588</v>
      </c>
      <c r="L40" s="20" t="str">
        <f>IF(J40=0,"",VLOOKUP(J40,Hoja2!$P$5:$S$96,4,FALSE))</f>
        <v>Estrés, fatiga crónica, afectaciones a sistema circulatorio, digestivo, y sistema inmune</v>
      </c>
      <c r="M40" s="43" t="s">
        <v>325</v>
      </c>
      <c r="N40" s="43" t="s">
        <v>325</v>
      </c>
      <c r="O40" s="12"/>
      <c r="P40" s="40" t="s">
        <v>511</v>
      </c>
      <c r="Q40" s="62" t="s">
        <v>507</v>
      </c>
      <c r="R40" s="63" t="s">
        <v>507</v>
      </c>
      <c r="S40" s="63" t="s">
        <v>590</v>
      </c>
      <c r="T40" s="63" t="s">
        <v>591</v>
      </c>
      <c r="U40" s="63" t="s">
        <v>592</v>
      </c>
      <c r="V40" s="19" t="s">
        <v>593</v>
      </c>
      <c r="W40" s="19" t="s">
        <v>250</v>
      </c>
      <c r="X40" s="19" t="s">
        <v>262</v>
      </c>
      <c r="Y40" s="19" t="s">
        <v>254</v>
      </c>
      <c r="Z40" s="19">
        <f>IF(ISERROR(Hoja3!E31)=TRUE," ",Hoja3!C31*Hoja3!D31)</f>
        <v>18</v>
      </c>
      <c r="AA40" s="25" t="str">
        <f t="shared" si="3"/>
        <v>Alto</v>
      </c>
      <c r="AB40" s="25">
        <f>IF(ISERROR(Hoja3!G31)=TRUE," ",Hoja3!G31)</f>
        <v>450</v>
      </c>
      <c r="AC40" s="25" t="str">
        <f t="shared" si="1"/>
        <v>II</v>
      </c>
      <c r="AD40" s="25" t="str">
        <f t="shared" si="2"/>
        <v>Aceptable con control específico</v>
      </c>
      <c r="AE40" s="45" t="s">
        <v>507</v>
      </c>
      <c r="AF40" s="45" t="s">
        <v>507</v>
      </c>
      <c r="AG40" s="45" t="s">
        <v>590</v>
      </c>
      <c r="AH40" s="45" t="s">
        <v>591</v>
      </c>
      <c r="AI40" s="85" t="s">
        <v>592</v>
      </c>
    </row>
    <row r="41" spans="1:35" s="10" customFormat="1" ht="122.45" customHeight="1" x14ac:dyDescent="0.2">
      <c r="A41" s="276"/>
      <c r="B41" s="285"/>
      <c r="C41" s="276"/>
      <c r="D41" s="257" t="s">
        <v>923</v>
      </c>
      <c r="E41" s="19" t="s">
        <v>2</v>
      </c>
      <c r="F41" s="45" t="s">
        <v>420</v>
      </c>
      <c r="G41" s="45" t="s">
        <v>325</v>
      </c>
      <c r="H41" s="45" t="s">
        <v>325</v>
      </c>
      <c r="I41" s="45" t="s">
        <v>325</v>
      </c>
      <c r="J41" s="19" t="s">
        <v>147</v>
      </c>
      <c r="K41" s="45" t="s">
        <v>588</v>
      </c>
      <c r="L41" s="20" t="str">
        <f>IF(J41=0,"",VLOOKUP(J41,Hoja2!$P$5:$S$96,4,FALSE))</f>
        <v>Estrés, fatiga crónica, afectaciones a sistema circulatorio, digestivo, y sistema inmune</v>
      </c>
      <c r="M41" s="43" t="s">
        <v>325</v>
      </c>
      <c r="N41" s="43" t="s">
        <v>325</v>
      </c>
      <c r="O41" s="12"/>
      <c r="P41" s="40" t="s">
        <v>511</v>
      </c>
      <c r="Q41" s="62" t="s">
        <v>507</v>
      </c>
      <c r="R41" s="63" t="s">
        <v>507</v>
      </c>
      <c r="S41" s="63" t="s">
        <v>590</v>
      </c>
      <c r="T41" s="63" t="s">
        <v>591</v>
      </c>
      <c r="U41" s="63" t="s">
        <v>592</v>
      </c>
      <c r="V41" s="19" t="s">
        <v>593</v>
      </c>
      <c r="W41" s="19" t="s">
        <v>250</v>
      </c>
      <c r="X41" s="19" t="s">
        <v>262</v>
      </c>
      <c r="Y41" s="19" t="s">
        <v>254</v>
      </c>
      <c r="Z41" s="19">
        <f>IF(ISERROR(Hoja3!E32)=TRUE," ",Hoja3!C32*Hoja3!D32)</f>
        <v>18</v>
      </c>
      <c r="AA41" s="25" t="str">
        <f t="shared" si="3"/>
        <v>Alto</v>
      </c>
      <c r="AB41" s="25">
        <f>IF(ISERROR(Hoja3!G32)=TRUE," ",Hoja3!G32)</f>
        <v>450</v>
      </c>
      <c r="AC41" s="25" t="str">
        <f t="shared" si="1"/>
        <v>II</v>
      </c>
      <c r="AD41" s="25" t="str">
        <f t="shared" si="2"/>
        <v>Aceptable con control específico</v>
      </c>
      <c r="AE41" s="45" t="s">
        <v>507</v>
      </c>
      <c r="AF41" s="45" t="s">
        <v>507</v>
      </c>
      <c r="AG41" s="45" t="s">
        <v>590</v>
      </c>
      <c r="AH41" s="45" t="s">
        <v>591</v>
      </c>
      <c r="AI41" s="85" t="s">
        <v>592</v>
      </c>
    </row>
    <row r="42" spans="1:35" s="10" customFormat="1" ht="192.6" customHeight="1" x14ac:dyDescent="0.2">
      <c r="A42" s="276"/>
      <c r="B42" s="285"/>
      <c r="C42" s="276"/>
      <c r="D42" s="257"/>
      <c r="E42" s="19"/>
      <c r="F42" s="45" t="s">
        <v>420</v>
      </c>
      <c r="G42" s="45" t="s">
        <v>325</v>
      </c>
      <c r="H42" s="45" t="s">
        <v>325</v>
      </c>
      <c r="I42" s="45" t="s">
        <v>325</v>
      </c>
      <c r="J42" s="19" t="s">
        <v>207</v>
      </c>
      <c r="K42" s="45" t="s">
        <v>594</v>
      </c>
      <c r="L42" s="20" t="str">
        <f>IF(J42=0,"",VLOOKUP(J42,Hoja2!$P$5:$S$96,4,FALSE))</f>
        <v>Muerte</v>
      </c>
      <c r="M42" s="43" t="s">
        <v>325</v>
      </c>
      <c r="N42" s="43" t="s">
        <v>325</v>
      </c>
      <c r="O42" s="43" t="s">
        <v>325</v>
      </c>
      <c r="P42" s="40" t="s">
        <v>499</v>
      </c>
      <c r="Q42" s="62" t="s">
        <v>507</v>
      </c>
      <c r="R42" s="63" t="s">
        <v>507</v>
      </c>
      <c r="S42" s="63" t="s">
        <v>660</v>
      </c>
      <c r="T42" s="63" t="s">
        <v>661</v>
      </c>
      <c r="U42" s="63" t="s">
        <v>597</v>
      </c>
      <c r="V42" s="19" t="s">
        <v>596</v>
      </c>
      <c r="W42" s="19" t="s">
        <v>571</v>
      </c>
      <c r="X42" s="19" t="s">
        <v>264</v>
      </c>
      <c r="Y42" s="19" t="s">
        <v>256</v>
      </c>
      <c r="Z42" s="19">
        <f>IF(ISERROR(Hoja3!E33)=TRUE," ",Hoja3!C33*Hoja3!D33)</f>
        <v>2</v>
      </c>
      <c r="AA42" s="25" t="str">
        <f t="shared" si="3"/>
        <v>Bajo</v>
      </c>
      <c r="AB42" s="25">
        <f>IF(ISERROR(Hoja3!G33)=TRUE," ",Hoja3!G33)</f>
        <v>200</v>
      </c>
      <c r="AC42" s="25" t="str">
        <f t="shared" si="1"/>
        <v>II</v>
      </c>
      <c r="AD42" s="25" t="str">
        <f t="shared" si="2"/>
        <v>Aceptable con control específico</v>
      </c>
      <c r="AE42" s="45" t="s">
        <v>507</v>
      </c>
      <c r="AF42" s="45" t="s">
        <v>507</v>
      </c>
      <c r="AG42" s="45" t="s">
        <v>662</v>
      </c>
      <c r="AH42" s="45" t="s">
        <v>663</v>
      </c>
      <c r="AI42" s="85" t="s">
        <v>597</v>
      </c>
    </row>
    <row r="43" spans="1:35" s="10" customFormat="1" ht="192.6" customHeight="1" thickBot="1" x14ac:dyDescent="0.25">
      <c r="A43" s="276"/>
      <c r="B43" s="285"/>
      <c r="C43" s="276"/>
      <c r="D43" s="257"/>
      <c r="E43" s="25"/>
      <c r="F43" s="199"/>
      <c r="G43" s="199"/>
      <c r="H43" s="199"/>
      <c r="I43" s="199"/>
      <c r="J43" s="110" t="s">
        <v>136</v>
      </c>
      <c r="K43" s="252" t="s">
        <v>899</v>
      </c>
      <c r="L43" s="110" t="str">
        <f>IF(J43=0,"",VLOOKUP(J43,Hoja2!$P$5:$S$96,4,FALSE))</f>
        <v xml:space="preserve">Lesiones de piel de mucosas y del sistema respiratorio </v>
      </c>
      <c r="M43" s="194" t="s">
        <v>325</v>
      </c>
      <c r="N43" s="194" t="s">
        <v>325</v>
      </c>
      <c r="O43" s="194" t="s">
        <v>325</v>
      </c>
      <c r="P43" s="194" t="s">
        <v>900</v>
      </c>
      <c r="Q43" s="252" t="s">
        <v>507</v>
      </c>
      <c r="R43" s="252" t="s">
        <v>507</v>
      </c>
      <c r="S43" s="252" t="s">
        <v>901</v>
      </c>
      <c r="T43" s="252" t="s">
        <v>508</v>
      </c>
      <c r="U43" s="252" t="s">
        <v>902</v>
      </c>
      <c r="V43" s="110" t="s">
        <v>520</v>
      </c>
      <c r="W43" s="110" t="s">
        <v>250</v>
      </c>
      <c r="X43" s="110" t="s">
        <v>263</v>
      </c>
      <c r="Y43" s="110" t="s">
        <v>256</v>
      </c>
      <c r="Z43" s="19">
        <f>IF(ISERROR(Hoja3!E34)=TRUE," ",Hoja3!C34*Hoja3!D34)</f>
        <v>12</v>
      </c>
      <c r="AA43" s="25" t="str">
        <f t="shared" si="3"/>
        <v>Alto</v>
      </c>
      <c r="AB43" s="110">
        <f>IF(ISERROR(Hoja3!G34)=TRUE," ",Hoja3!G34)</f>
        <v>1200</v>
      </c>
      <c r="AC43" s="110" t="str">
        <f>IF(W43="El riesgo está controlado","IV",IF(AB43=0," ",IF(AB43=" "," ",IF(AB43&gt;500,"I",IF(AB43&gt;120,"II",IF(AB43&gt;20,"III","IV"))))))</f>
        <v>I</v>
      </c>
      <c r="AD43" s="25" t="str">
        <f t="shared" si="2"/>
        <v>No Aceptable</v>
      </c>
      <c r="AE43" s="252" t="s">
        <v>507</v>
      </c>
      <c r="AF43" s="252" t="s">
        <v>507</v>
      </c>
      <c r="AG43" s="252" t="s">
        <v>507</v>
      </c>
      <c r="AH43" s="252" t="s">
        <v>903</v>
      </c>
      <c r="AI43" s="246" t="s">
        <v>519</v>
      </c>
    </row>
    <row r="44" spans="1:35" s="10" customFormat="1" ht="249" customHeight="1" thickBot="1" x14ac:dyDescent="0.25">
      <c r="A44" s="276"/>
      <c r="B44" s="286"/>
      <c r="C44" s="276"/>
      <c r="D44" s="116"/>
      <c r="E44" s="75"/>
      <c r="F44" s="86" t="s">
        <v>420</v>
      </c>
      <c r="G44" s="86" t="s">
        <v>325</v>
      </c>
      <c r="H44" s="86" t="s">
        <v>325</v>
      </c>
      <c r="I44" s="86" t="s">
        <v>325</v>
      </c>
      <c r="J44" s="75" t="s">
        <v>492</v>
      </c>
      <c r="K44" s="86" t="s">
        <v>636</v>
      </c>
      <c r="L44" s="87" t="str">
        <f>IF(J44=0,"",VLOOKUP(J44,Hoja2!$P$5:$S$96,4,FALSE))</f>
        <v>Muerte</v>
      </c>
      <c r="M44" s="258" t="s">
        <v>325</v>
      </c>
      <c r="N44" s="258" t="s">
        <v>325</v>
      </c>
      <c r="O44" s="258" t="s">
        <v>325</v>
      </c>
      <c r="P44" s="90" t="s">
        <v>499</v>
      </c>
      <c r="Q44" s="91" t="s">
        <v>507</v>
      </c>
      <c r="R44" s="92" t="s">
        <v>507</v>
      </c>
      <c r="S44" s="92" t="s">
        <v>576</v>
      </c>
      <c r="T44" s="92" t="s">
        <v>637</v>
      </c>
      <c r="U44" s="92" t="s">
        <v>638</v>
      </c>
      <c r="V44" s="75" t="s">
        <v>585</v>
      </c>
      <c r="W44" s="75" t="s">
        <v>571</v>
      </c>
      <c r="X44" s="75" t="s">
        <v>261</v>
      </c>
      <c r="Y44" s="75" t="s">
        <v>256</v>
      </c>
      <c r="Z44" s="75">
        <f>IF(ISERROR(Hoja3!E34)=TRUE," ",Hoja3!C34*Hoja3!D34)</f>
        <v>12</v>
      </c>
      <c r="AA44" s="75" t="str">
        <f>IF(Z44=" "," ",VLOOKUP(Z44,np,2,FALSE))</f>
        <v>Alto</v>
      </c>
      <c r="AB44" s="75">
        <f>IF(ISERROR(Hoja3!G35)=TRUE," ",Hoja3!G35)</f>
        <v>800</v>
      </c>
      <c r="AC44" s="19" t="str">
        <f t="shared" si="1"/>
        <v>I</v>
      </c>
      <c r="AD44" s="19" t="str">
        <f t="shared" si="2"/>
        <v>No Aceptable</v>
      </c>
      <c r="AE44" s="86" t="s">
        <v>507</v>
      </c>
      <c r="AF44" s="86" t="s">
        <v>507</v>
      </c>
      <c r="AG44" s="86" t="s">
        <v>639</v>
      </c>
      <c r="AH44" s="86" t="s">
        <v>586</v>
      </c>
      <c r="AI44" s="93" t="s">
        <v>587</v>
      </c>
    </row>
    <row r="45" spans="1:35" s="10" customFormat="1" ht="122.45" hidden="1" customHeight="1" x14ac:dyDescent="0.2">
      <c r="A45" s="276"/>
      <c r="B45" s="249"/>
      <c r="C45" s="276"/>
      <c r="D45" s="9"/>
      <c r="E45" s="19"/>
      <c r="F45" s="45"/>
      <c r="G45" s="45"/>
      <c r="H45" s="45"/>
      <c r="I45" s="45"/>
      <c r="J45" s="19"/>
      <c r="K45" s="45"/>
      <c r="L45" s="20" t="str">
        <f>IF(J45=0,"",VLOOKUP(J45,Hoja2!$P$5:$S$96,4,FALSE))</f>
        <v/>
      </c>
      <c r="M45" s="78"/>
      <c r="N45" s="78"/>
      <c r="O45" s="79"/>
      <c r="P45" s="40"/>
      <c r="Q45" s="62"/>
      <c r="R45" s="63"/>
      <c r="S45" s="63"/>
      <c r="T45" s="63"/>
      <c r="U45" s="63"/>
      <c r="V45" s="19"/>
      <c r="W45" s="19"/>
      <c r="X45" s="19"/>
      <c r="Y45" s="19"/>
      <c r="Z45" s="19"/>
      <c r="AA45" s="19"/>
      <c r="AB45" s="19"/>
      <c r="AC45" s="19"/>
      <c r="AD45" s="19"/>
      <c r="AE45" s="45"/>
      <c r="AF45" s="45"/>
      <c r="AG45" s="45"/>
      <c r="AH45" s="45"/>
      <c r="AI45" s="85"/>
    </row>
    <row r="46" spans="1:35" s="10" customFormat="1" ht="122.45" hidden="1" customHeight="1" x14ac:dyDescent="0.2">
      <c r="A46" s="276"/>
      <c r="B46" s="249"/>
      <c r="C46" s="276"/>
      <c r="D46" s="253"/>
      <c r="E46" s="19"/>
      <c r="F46" s="45"/>
      <c r="G46" s="45"/>
      <c r="H46" s="45"/>
      <c r="I46" s="45"/>
      <c r="J46" s="19"/>
      <c r="K46" s="45"/>
      <c r="L46" s="20" t="str">
        <f>IF(J46=0,"",VLOOKUP(J46,Hoja2!$P$5:$S$96,4,FALSE))</f>
        <v/>
      </c>
      <c r="M46" s="43"/>
      <c r="N46" s="43"/>
      <c r="O46" s="12"/>
      <c r="P46" s="40"/>
      <c r="Q46" s="62"/>
      <c r="R46" s="63"/>
      <c r="S46" s="63"/>
      <c r="T46" s="63"/>
      <c r="U46" s="63"/>
      <c r="V46" s="19"/>
      <c r="W46" s="19"/>
      <c r="X46" s="19"/>
      <c r="Y46" s="19"/>
      <c r="Z46" s="19"/>
      <c r="AA46" s="19"/>
      <c r="AB46" s="19"/>
      <c r="AC46" s="19"/>
      <c r="AD46" s="19"/>
      <c r="AE46" s="45"/>
      <c r="AF46" s="45"/>
      <c r="AG46" s="45"/>
      <c r="AH46" s="45"/>
      <c r="AI46" s="85"/>
    </row>
    <row r="47" spans="1:35" s="10" customFormat="1" ht="122.45" hidden="1" customHeight="1" thickBot="1" x14ac:dyDescent="0.25">
      <c r="A47" s="277"/>
      <c r="B47" s="250"/>
      <c r="C47" s="277"/>
      <c r="D47" s="254"/>
      <c r="E47" s="75"/>
      <c r="F47" s="86"/>
      <c r="G47" s="86"/>
      <c r="H47" s="86"/>
      <c r="I47" s="86"/>
      <c r="J47" s="75"/>
      <c r="K47" s="86"/>
      <c r="L47" s="87" t="str">
        <f>IF(J47=0,"",VLOOKUP(J47,Hoja2!$P$5:$S$96,4,FALSE))</f>
        <v/>
      </c>
      <c r="M47" s="89"/>
      <c r="N47" s="89"/>
      <c r="O47" s="89"/>
      <c r="P47" s="115"/>
      <c r="Q47" s="116"/>
      <c r="R47" s="86"/>
      <c r="S47" s="86"/>
      <c r="T47" s="86"/>
      <c r="U47" s="86"/>
      <c r="V47" s="75"/>
      <c r="W47" s="75"/>
      <c r="X47" s="75"/>
      <c r="Y47" s="75"/>
      <c r="Z47" s="110"/>
      <c r="AA47" s="75"/>
      <c r="AB47" s="75"/>
      <c r="AC47" s="75"/>
      <c r="AD47" s="75"/>
      <c r="AE47" s="86"/>
      <c r="AF47" s="86"/>
      <c r="AG47" s="86"/>
      <c r="AH47" s="86"/>
      <c r="AI47" s="93"/>
    </row>
    <row r="48" spans="1:35" ht="22.5" customHeight="1" x14ac:dyDescent="0.2">
      <c r="M48" s="13"/>
      <c r="N48" s="13"/>
      <c r="O48" s="13"/>
      <c r="P48" s="13"/>
    </row>
    <row r="49" spans="13:16" ht="22.5" customHeight="1" x14ac:dyDescent="0.2">
      <c r="M49" s="13"/>
      <c r="N49" s="13"/>
      <c r="O49" s="13"/>
      <c r="P49" s="13"/>
    </row>
    <row r="50" spans="13:16" ht="22.5" customHeight="1" x14ac:dyDescent="0.2">
      <c r="M50" s="13"/>
      <c r="N50" s="13"/>
      <c r="O50" s="13"/>
      <c r="P50" s="13"/>
    </row>
    <row r="51" spans="13:16" ht="22.5" customHeight="1" x14ac:dyDescent="0.2">
      <c r="M51" s="13"/>
      <c r="N51" s="13"/>
      <c r="O51" s="13"/>
      <c r="P51" s="13"/>
    </row>
  </sheetData>
  <autoFilter ref="W12:Y28" xr:uid="{00000000-0009-0000-0000-000000000000}"/>
  <mergeCells count="24">
    <mergeCell ref="A1:AG5"/>
    <mergeCell ref="A6:AI6"/>
    <mergeCell ref="F8:G8"/>
    <mergeCell ref="H8:J8"/>
    <mergeCell ref="L8:N8"/>
    <mergeCell ref="O8:R8"/>
    <mergeCell ref="A8:D8"/>
    <mergeCell ref="A10:E11"/>
    <mergeCell ref="F10:I11"/>
    <mergeCell ref="J10:P10"/>
    <mergeCell ref="Q10:U11"/>
    <mergeCell ref="A13:A47"/>
    <mergeCell ref="C28:C47"/>
    <mergeCell ref="C13:C27"/>
    <mergeCell ref="D22:D27"/>
    <mergeCell ref="B13:B27"/>
    <mergeCell ref="B28:B44"/>
    <mergeCell ref="AE10:AI11"/>
    <mergeCell ref="J11:L11"/>
    <mergeCell ref="M11:O11"/>
    <mergeCell ref="P11:P12"/>
    <mergeCell ref="W11:AC11"/>
    <mergeCell ref="V10:V12"/>
    <mergeCell ref="W10:AD10"/>
  </mergeCells>
  <conditionalFormatting sqref="AA13:AA46">
    <cfRule type="containsText" dxfId="42" priority="36" operator="containsText" text="Muy Alto">
      <formula>NOT(ISERROR(SEARCH("Muy Alto",AA13)))</formula>
    </cfRule>
    <cfRule type="containsText" dxfId="41" priority="37" operator="containsText" text="Alto">
      <formula>NOT(ISERROR(SEARCH("Alto",AA13)))</formula>
    </cfRule>
    <cfRule type="containsText" dxfId="40" priority="38" operator="containsText" text="Medio">
      <formula>NOT(ISERROR(SEARCH("Medio",AA13)))</formula>
    </cfRule>
    <cfRule type="containsText" dxfId="39" priority="39" operator="containsText" text="Bajo">
      <formula>NOT(ISERROR(SEARCH("Bajo",AA13)))</formula>
    </cfRule>
  </conditionalFormatting>
  <conditionalFormatting sqref="AD13:AD44">
    <cfRule type="containsText" dxfId="38" priority="25" operator="containsText" text="No Aceptable">
      <formula>NOT(ISERROR(SEARCH("No Aceptable",AD13)))</formula>
    </cfRule>
    <cfRule type="containsText" dxfId="37" priority="26" operator="containsText" text="No Aceptable - Aceptable con correcciones ">
      <formula>NOT(ISERROR(SEARCH("No Aceptable - Aceptable con correcciones ",AD13)))</formula>
    </cfRule>
    <cfRule type="containsText" dxfId="36" priority="27" stopIfTrue="1" operator="containsText" text="Aceptable">
      <formula>NOT(ISERROR(SEARCH("Aceptable",AD13)))</formula>
    </cfRule>
  </conditionalFormatting>
  <conditionalFormatting sqref="AD13:AD44">
    <cfRule type="containsText" dxfId="35" priority="24" operator="containsText" text="Aceptable con control específico">
      <formula>NOT(ISERROR(SEARCH("Aceptable con control específico",AD13)))</formula>
    </cfRule>
  </conditionalFormatting>
  <conditionalFormatting sqref="AD45:AD46">
    <cfRule type="containsText" dxfId="34" priority="17" operator="containsText" text="No Aceptable">
      <formula>NOT(ISERROR(SEARCH("No Aceptable",AD45)))</formula>
    </cfRule>
    <cfRule type="containsText" dxfId="33" priority="18" operator="containsText" text="No Aceptable - Aceptable con correcciones ">
      <formula>NOT(ISERROR(SEARCH("No Aceptable - Aceptable con correcciones ",AD45)))</formula>
    </cfRule>
    <cfRule type="containsText" dxfId="32" priority="19" stopIfTrue="1" operator="containsText" text="Aceptable">
      <formula>NOT(ISERROR(SEARCH("Aceptable",AD45)))</formula>
    </cfRule>
  </conditionalFormatting>
  <conditionalFormatting sqref="AD45:AD46">
    <cfRule type="containsText" dxfId="31" priority="16" operator="containsText" text="Aceptable con control específico">
      <formula>NOT(ISERROR(SEARCH("Aceptable con control específico",AD45)))</formula>
    </cfRule>
  </conditionalFormatting>
  <dataValidations count="5">
    <dataValidation type="list" allowBlank="1" showInputMessage="1" showErrorMessage="1" sqref="Y12:Y65368" xr:uid="{00000000-0002-0000-0000-000000000000}">
      <formula1>con</formula1>
    </dataValidation>
    <dataValidation type="list" allowBlank="1" showInputMessage="1" showErrorMessage="1" sqref="X12:X65368" xr:uid="{00000000-0002-0000-0000-000001000000}">
      <formula1>expo</formula1>
    </dataValidation>
    <dataValidation type="list" allowBlank="1" showInputMessage="1" showErrorMessage="1" sqref="J13:J1048576" xr:uid="{00000000-0002-0000-0000-000002000000}">
      <formula1>FR</formula1>
    </dataValidation>
    <dataValidation type="list" allowBlank="1" showInputMessage="1" showErrorMessage="1" sqref="E12:E1048576" xr:uid="{00000000-0002-0000-0000-000003000000}">
      <formula1>Tipo</formula1>
    </dataValidation>
    <dataValidation type="list" allowBlank="1" showInputMessage="1" showErrorMessage="1" sqref="W12:W1048576" xr:uid="{00000000-0002-0000-0000-000004000000}">
      <formula1>defi</formula1>
    </dataValidation>
  </dataValidations>
  <printOptions horizontalCentered="1"/>
  <pageMargins left="0.70866141732283472" right="0.70866141732283472" top="0.74803149606299213" bottom="0.74803149606299213" header="0.31496062992125984" footer="0.31496062992125984"/>
  <pageSetup scale="18" orientation="landscape" r:id="rId1"/>
  <headerFooter>
    <oddFooter xml:space="preserve">&amp;RSST-PGS-DG-03/01.V1
</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G678"/>
  <sheetViews>
    <sheetView workbookViewId="0">
      <selection activeCell="F393" sqref="F393"/>
    </sheetView>
  </sheetViews>
  <sheetFormatPr baseColWidth="10" defaultRowHeight="12.75" x14ac:dyDescent="0.2"/>
  <sheetData>
    <row r="4" spans="2:7" x14ac:dyDescent="0.2">
      <c r="B4" s="37">
        <v>10</v>
      </c>
      <c r="C4" s="37">
        <f>VLOOKUP('PROCESOS ESTRATÉGICOS '!W13,Hoja2!$X$5:$Y$8,2,FALSE)</f>
        <v>2</v>
      </c>
      <c r="D4" s="37">
        <f>VLOOKUP('PROCESOS ESTRATÉGICOS '!X13,Hoja2!$AB$5:$AC$8,2,FALSE)</f>
        <v>3</v>
      </c>
      <c r="E4" s="37">
        <f>D4*C4</f>
        <v>6</v>
      </c>
      <c r="F4" s="37">
        <f>VLOOKUP('PROCESOS ESTRATÉGICOS '!Y13,conse,2,FALSE)</f>
        <v>25</v>
      </c>
      <c r="G4" s="37">
        <f>F4*E4</f>
        <v>150</v>
      </c>
    </row>
    <row r="5" spans="2:7" x14ac:dyDescent="0.2">
      <c r="B5" s="37">
        <v>11</v>
      </c>
      <c r="C5" s="37">
        <f>VLOOKUP('PROCESOS ESTRATÉGICOS '!W14,Hoja2!$X$5:$Y$8,2,FALSE)</f>
        <v>2</v>
      </c>
      <c r="D5" s="37">
        <f>VLOOKUP('PROCESOS ESTRATÉGICOS '!X14,Hoja2!$AB$5:$AC$8,2,FALSE)</f>
        <v>2</v>
      </c>
      <c r="E5" s="37">
        <f t="shared" ref="E5:E30" si="0">D5*C5</f>
        <v>4</v>
      </c>
      <c r="F5" s="37">
        <f>VLOOKUP('PROCESOS ESTRATÉGICOS '!Y14,conse,2,FALSE)</f>
        <v>25</v>
      </c>
      <c r="G5" s="37">
        <f t="shared" ref="G5:G30" si="1">F5*E5</f>
        <v>100</v>
      </c>
    </row>
    <row r="6" spans="2:7" x14ac:dyDescent="0.2">
      <c r="B6" s="37">
        <v>12</v>
      </c>
      <c r="C6" s="37">
        <f>VLOOKUP('PROCESOS ESTRATÉGICOS '!W15,Hoja2!$X$5:$Y$8,2,FALSE)</f>
        <v>2</v>
      </c>
      <c r="D6" s="37">
        <f>VLOOKUP('PROCESOS ESTRATÉGICOS '!X15,Hoja2!$AB$5:$AC$8,2,FALSE)</f>
        <v>2</v>
      </c>
      <c r="E6" s="37">
        <f t="shared" si="0"/>
        <v>4</v>
      </c>
      <c r="F6" s="37">
        <f>VLOOKUP('PROCESOS ESTRATÉGICOS '!Y15,conse,2,FALSE)</f>
        <v>25</v>
      </c>
      <c r="G6" s="37">
        <f t="shared" si="1"/>
        <v>100</v>
      </c>
    </row>
    <row r="7" spans="2:7" x14ac:dyDescent="0.2">
      <c r="B7" s="37">
        <v>13</v>
      </c>
      <c r="C7" s="37">
        <f>VLOOKUP('PROCESOS ESTRATÉGICOS '!W16,Hoja2!$X$5:$Y$8,2,FALSE)</f>
        <v>2</v>
      </c>
      <c r="D7" s="37">
        <f>VLOOKUP('PROCESOS ESTRATÉGICOS '!X16,Hoja2!$AB$5:$AC$8,2,FALSE)</f>
        <v>4</v>
      </c>
      <c r="E7" s="37">
        <f t="shared" si="0"/>
        <v>8</v>
      </c>
      <c r="F7" s="37">
        <f>VLOOKUP('PROCESOS ESTRATÉGICOS '!Y16,conse,2,FALSE)</f>
        <v>25</v>
      </c>
      <c r="G7" s="37">
        <f t="shared" si="1"/>
        <v>200</v>
      </c>
    </row>
    <row r="8" spans="2:7" x14ac:dyDescent="0.2">
      <c r="B8" s="37">
        <v>14</v>
      </c>
      <c r="C8" s="37">
        <f>VLOOKUP('PROCESOS ESTRATÉGICOS '!W17,Hoja2!$X$5:$Y$8,2,FALSE)</f>
        <v>6</v>
      </c>
      <c r="D8" s="37">
        <f>VLOOKUP('PROCESOS ESTRATÉGICOS '!X17,Hoja2!$AB$5:$AC$8,2,FALSE)</f>
        <v>4</v>
      </c>
      <c r="E8" s="37">
        <f t="shared" si="0"/>
        <v>24</v>
      </c>
      <c r="F8" s="37">
        <f>VLOOKUP('PROCESOS ESTRATÉGICOS '!Y17,conse,2,FALSE)</f>
        <v>25</v>
      </c>
      <c r="G8" s="37">
        <f t="shared" si="1"/>
        <v>600</v>
      </c>
    </row>
    <row r="9" spans="2:7" x14ac:dyDescent="0.2">
      <c r="B9" s="37">
        <v>15</v>
      </c>
      <c r="C9" s="37">
        <f>VLOOKUP('PROCESOS ESTRATÉGICOS '!W18,Hoja2!$X$5:$Y$8,2,FALSE)</f>
        <v>2</v>
      </c>
      <c r="D9" s="37">
        <f>VLOOKUP('PROCESOS ESTRATÉGICOS '!X18,Hoja2!$AB$5:$AC$8,2,FALSE)</f>
        <v>2</v>
      </c>
      <c r="E9" s="37">
        <f t="shared" si="0"/>
        <v>4</v>
      </c>
      <c r="F9" s="37">
        <f>VLOOKUP('PROCESOS ESTRATÉGICOS '!Y18,conse,2,FALSE)</f>
        <v>25</v>
      </c>
      <c r="G9" s="37">
        <f t="shared" si="1"/>
        <v>100</v>
      </c>
    </row>
    <row r="10" spans="2:7" x14ac:dyDescent="0.2">
      <c r="B10" s="37">
        <v>16</v>
      </c>
      <c r="C10" s="37">
        <f>VLOOKUP('PROCESOS ESTRATÉGICOS '!W19,Hoja2!$X$5:$Y$8,2,FALSE)</f>
        <v>2</v>
      </c>
      <c r="D10" s="37">
        <f>VLOOKUP('PROCESOS ESTRATÉGICOS '!X19,Hoja2!$AB$5:$AC$8,2,FALSE)</f>
        <v>3</v>
      </c>
      <c r="E10" s="37">
        <f t="shared" si="0"/>
        <v>6</v>
      </c>
      <c r="F10" s="37">
        <f>VLOOKUP('PROCESOS ESTRATÉGICOS '!Y19,conse,2,FALSE)</f>
        <v>100</v>
      </c>
      <c r="G10" s="37">
        <f t="shared" si="1"/>
        <v>600</v>
      </c>
    </row>
    <row r="11" spans="2:7" x14ac:dyDescent="0.2">
      <c r="B11" s="37">
        <v>17</v>
      </c>
      <c r="C11" s="37">
        <f>VLOOKUP('PROCESOS ESTRATÉGICOS '!W20,Hoja2!$X$5:$Y$8,2,FALSE)</f>
        <v>2</v>
      </c>
      <c r="D11" s="37">
        <f>VLOOKUP('PROCESOS ESTRATÉGICOS '!X20,Hoja2!$AB$5:$AC$8,2,FALSE)</f>
        <v>3</v>
      </c>
      <c r="E11" s="37">
        <f t="shared" si="0"/>
        <v>6</v>
      </c>
      <c r="F11" s="37">
        <f>VLOOKUP('PROCESOS ESTRATÉGICOS '!Y20,conse,2,FALSE)</f>
        <v>10</v>
      </c>
      <c r="G11" s="37">
        <f t="shared" si="1"/>
        <v>60</v>
      </c>
    </row>
    <row r="12" spans="2:7" x14ac:dyDescent="0.2">
      <c r="B12" s="37">
        <v>18</v>
      </c>
      <c r="C12" s="37">
        <f>VLOOKUP('PROCESOS ESTRATÉGICOS '!W21,Hoja2!$X$5:$Y$8,2,FALSE)</f>
        <v>2</v>
      </c>
      <c r="D12" s="37">
        <f>VLOOKUP('PROCESOS ESTRATÉGICOS '!X21,Hoja2!$AB$5:$AC$8,2,FALSE)</f>
        <v>1</v>
      </c>
      <c r="E12" s="37">
        <f t="shared" si="0"/>
        <v>2</v>
      </c>
      <c r="F12" s="37">
        <f>VLOOKUP('PROCESOS ESTRATÉGICOS '!Y21,conse,2,FALSE)</f>
        <v>100</v>
      </c>
      <c r="G12" s="37">
        <f t="shared" si="1"/>
        <v>200</v>
      </c>
    </row>
    <row r="13" spans="2:7" x14ac:dyDescent="0.2">
      <c r="B13" s="37">
        <v>19</v>
      </c>
      <c r="C13" s="37">
        <f>VLOOKUP('PROCESOS ESTRATÉGICOS '!W22,Hoja2!$X$5:$Y$8,2,FALSE)</f>
        <v>1</v>
      </c>
      <c r="D13" s="37">
        <f>VLOOKUP('PROCESOS ESTRATÉGICOS '!X22,Hoja2!$AB$5:$AC$8,2,FALSE)</f>
        <v>4</v>
      </c>
      <c r="E13" s="37">
        <f t="shared" si="0"/>
        <v>4</v>
      </c>
      <c r="F13" s="37">
        <f>VLOOKUP('PROCESOS ESTRATÉGICOS '!Y22,conse,2,FALSE)</f>
        <v>10</v>
      </c>
      <c r="G13" s="37">
        <f t="shared" si="1"/>
        <v>40</v>
      </c>
    </row>
    <row r="14" spans="2:7" x14ac:dyDescent="0.2">
      <c r="B14" s="37">
        <v>20</v>
      </c>
      <c r="C14" s="37">
        <f>VLOOKUP('PROCESOS ESTRATÉGICOS '!W23,Hoja2!$X$5:$Y$8,2,FALSE)</f>
        <v>6</v>
      </c>
      <c r="D14" s="37">
        <f>VLOOKUP('PROCESOS ESTRATÉGICOS '!X23,Hoja2!$AB$5:$AC$8,2,FALSE)</f>
        <v>3</v>
      </c>
      <c r="E14" s="37">
        <f t="shared" si="0"/>
        <v>18</v>
      </c>
      <c r="F14" s="37">
        <f>VLOOKUP('PROCESOS ESTRATÉGICOS '!Y23,conse,2,FALSE)</f>
        <v>25</v>
      </c>
      <c r="G14" s="37">
        <f t="shared" si="1"/>
        <v>450</v>
      </c>
    </row>
    <row r="15" spans="2:7" x14ac:dyDescent="0.2">
      <c r="B15" s="37">
        <v>21</v>
      </c>
      <c r="C15" s="37">
        <f>VLOOKUP('PROCESOS ESTRATÉGICOS '!W24,Hoja2!$X$5:$Y$8,2,FALSE)</f>
        <v>6</v>
      </c>
      <c r="D15" s="37">
        <f>VLOOKUP('PROCESOS ESTRATÉGICOS '!X24,Hoja2!$AB$5:$AC$8,2,FALSE)</f>
        <v>3</v>
      </c>
      <c r="E15" s="37">
        <f t="shared" si="0"/>
        <v>18</v>
      </c>
      <c r="F15" s="37">
        <f>VLOOKUP('PROCESOS ESTRATÉGICOS '!Y24,conse,2,FALSE)</f>
        <v>25</v>
      </c>
      <c r="G15" s="37">
        <f t="shared" si="1"/>
        <v>450</v>
      </c>
    </row>
    <row r="16" spans="2:7" x14ac:dyDescent="0.2">
      <c r="B16" s="37">
        <v>22</v>
      </c>
      <c r="C16" s="37">
        <f>VLOOKUP('PROCESOS ESTRATÉGICOS '!W25,Hoja2!$X$5:$Y$8,2,FALSE)</f>
        <v>2</v>
      </c>
      <c r="D16" s="37">
        <f>VLOOKUP('PROCESOS ESTRATÉGICOS '!X25,Hoja2!$AB$5:$AC$8,2,FALSE)</f>
        <v>1</v>
      </c>
      <c r="E16" s="37">
        <f t="shared" si="0"/>
        <v>2</v>
      </c>
      <c r="F16" s="37">
        <f>VLOOKUP('PROCESOS ESTRATÉGICOS '!Y25,conse,2,FALSE)</f>
        <v>100</v>
      </c>
      <c r="G16" s="37">
        <f t="shared" si="1"/>
        <v>200</v>
      </c>
    </row>
    <row r="17" spans="2:7" x14ac:dyDescent="0.2">
      <c r="B17" s="37">
        <v>23</v>
      </c>
      <c r="C17" s="37">
        <f>VLOOKUP('PROCESOS ESTRATÉGICOS '!W26,Hoja2!$X$5:$Y$8,2,FALSE)</f>
        <v>6</v>
      </c>
      <c r="D17" s="37">
        <f>VLOOKUP('PROCESOS ESTRATÉGICOS '!X26,Hoja2!$AB$5:$AC$8,2,FALSE)</f>
        <v>3</v>
      </c>
      <c r="E17" s="37">
        <f t="shared" si="0"/>
        <v>18</v>
      </c>
      <c r="F17" s="37">
        <f>VLOOKUP('PROCESOS ESTRATÉGICOS '!Y26,conse,2,FALSE)</f>
        <v>25</v>
      </c>
      <c r="G17" s="37">
        <f t="shared" si="1"/>
        <v>450</v>
      </c>
    </row>
    <row r="18" spans="2:7" x14ac:dyDescent="0.2">
      <c r="B18" s="37">
        <v>24</v>
      </c>
      <c r="C18" s="37">
        <f>VLOOKUP('PROCESOS ESTRATÉGICOS '!W27,Hoja2!$X$5:$Y$8,2,FALSE)</f>
        <v>2</v>
      </c>
      <c r="D18" s="37">
        <f>VLOOKUP('PROCESOS ESTRATÉGICOS '!X27,Hoja2!$AB$5:$AC$8,2,FALSE)</f>
        <v>4</v>
      </c>
      <c r="E18" s="37">
        <f t="shared" ref="E18:E20" si="2">D18*C18</f>
        <v>8</v>
      </c>
      <c r="F18" s="37">
        <f>VLOOKUP('PROCESOS ESTRATÉGICOS '!Y27,conse,2,FALSE)</f>
        <v>100</v>
      </c>
      <c r="G18" s="37">
        <f t="shared" ref="G18:G20" si="3">F18*E18</f>
        <v>800</v>
      </c>
    </row>
    <row r="19" spans="2:7" x14ac:dyDescent="0.2">
      <c r="B19" s="37">
        <v>25</v>
      </c>
      <c r="C19" s="37">
        <f>VLOOKUP('PROCESOS ESTRATÉGICOS '!W28,Hoja2!$X$5:$Y$8,2,FALSE)</f>
        <v>2</v>
      </c>
      <c r="D19" s="37">
        <f>VLOOKUP('PROCESOS ESTRATÉGICOS '!X28,Hoja2!$AB$5:$AC$8,2,FALSE)</f>
        <v>3</v>
      </c>
      <c r="E19" s="37">
        <f t="shared" si="2"/>
        <v>6</v>
      </c>
      <c r="F19" s="37">
        <f>VLOOKUP('PROCESOS ESTRATÉGICOS '!Y28,conse,2,FALSE)</f>
        <v>25</v>
      </c>
      <c r="G19" s="37">
        <f t="shared" si="3"/>
        <v>150</v>
      </c>
    </row>
    <row r="20" spans="2:7" x14ac:dyDescent="0.2">
      <c r="B20" s="37">
        <v>26</v>
      </c>
      <c r="C20" s="37">
        <f>VLOOKUP('PROCESOS ESTRATÉGICOS '!W29,Hoja2!$X$5:$Y$8,2,FALSE)</f>
        <v>2</v>
      </c>
      <c r="D20" s="37">
        <f>VLOOKUP('PROCESOS ESTRATÉGICOS '!X29,Hoja2!$AB$5:$AC$8,2,FALSE)</f>
        <v>2</v>
      </c>
      <c r="E20" s="37">
        <f t="shared" si="2"/>
        <v>4</v>
      </c>
      <c r="F20" s="37">
        <f>VLOOKUP('PROCESOS ESTRATÉGICOS '!Y29,conse,2,FALSE)</f>
        <v>25</v>
      </c>
      <c r="G20" s="37">
        <f t="shared" si="3"/>
        <v>100</v>
      </c>
    </row>
    <row r="21" spans="2:7" x14ac:dyDescent="0.2">
      <c r="B21" s="37">
        <v>27</v>
      </c>
      <c r="C21" s="37">
        <f>VLOOKUP('PROCESOS ESTRATÉGICOS '!W30,Hoja2!$X$5:$Y$8,2,FALSE)</f>
        <v>2</v>
      </c>
      <c r="D21" s="37">
        <f>VLOOKUP('PROCESOS ESTRATÉGICOS '!X30,Hoja2!$AB$5:$AC$8,2,FALSE)</f>
        <v>2</v>
      </c>
      <c r="E21" s="37">
        <f t="shared" si="0"/>
        <v>4</v>
      </c>
      <c r="F21" s="37">
        <f>VLOOKUP('PROCESOS ESTRATÉGICOS '!Y30,conse,2,FALSE)</f>
        <v>25</v>
      </c>
      <c r="G21" s="37">
        <f t="shared" si="1"/>
        <v>100</v>
      </c>
    </row>
    <row r="22" spans="2:7" x14ac:dyDescent="0.2">
      <c r="B22" s="37">
        <v>28</v>
      </c>
      <c r="C22" s="37">
        <f>VLOOKUP('PROCESOS ESTRATÉGICOS '!W31,Hoja2!$X$5:$Y$8,2,FALSE)</f>
        <v>2</v>
      </c>
      <c r="D22" s="37">
        <f>VLOOKUP('PROCESOS ESTRATÉGICOS '!X31,Hoja2!$AB$5:$AC$8,2,FALSE)</f>
        <v>4</v>
      </c>
      <c r="E22" s="37">
        <f t="shared" si="0"/>
        <v>8</v>
      </c>
      <c r="F22" s="37">
        <f>VLOOKUP('PROCESOS ESTRATÉGICOS '!Y31,conse,2,FALSE)</f>
        <v>25</v>
      </c>
      <c r="G22" s="37">
        <f t="shared" si="1"/>
        <v>200</v>
      </c>
    </row>
    <row r="23" spans="2:7" x14ac:dyDescent="0.2">
      <c r="B23" s="37">
        <v>29</v>
      </c>
      <c r="C23" s="37">
        <f>VLOOKUP('PROCESOS ESTRATÉGICOS '!W32,Hoja2!$X$5:$Y$8,2,FALSE)</f>
        <v>6</v>
      </c>
      <c r="D23" s="37">
        <f>VLOOKUP('PROCESOS ESTRATÉGICOS '!X32,Hoja2!$AB$5:$AC$8,2,FALSE)</f>
        <v>4</v>
      </c>
      <c r="E23" s="37">
        <f t="shared" si="0"/>
        <v>24</v>
      </c>
      <c r="F23" s="37">
        <f>VLOOKUP('PROCESOS ESTRATÉGICOS '!Y32,conse,2,FALSE)</f>
        <v>25</v>
      </c>
      <c r="G23" s="37">
        <f t="shared" si="1"/>
        <v>600</v>
      </c>
    </row>
    <row r="24" spans="2:7" x14ac:dyDescent="0.2">
      <c r="B24" s="37">
        <v>30</v>
      </c>
      <c r="C24" s="37">
        <f>VLOOKUP('PROCESOS ESTRATÉGICOS '!W33,Hoja2!$X$5:$Y$8,2,FALSE)</f>
        <v>2</v>
      </c>
      <c r="D24" s="37">
        <f>VLOOKUP('PROCESOS ESTRATÉGICOS '!X33,Hoja2!$AB$5:$AC$8,2,FALSE)</f>
        <v>2</v>
      </c>
      <c r="E24" s="37">
        <f t="shared" si="0"/>
        <v>4</v>
      </c>
      <c r="F24" s="37">
        <f>VLOOKUP('PROCESOS ESTRATÉGICOS '!Y33,conse,2,FALSE)</f>
        <v>25</v>
      </c>
      <c r="G24" s="37">
        <f t="shared" si="1"/>
        <v>100</v>
      </c>
    </row>
    <row r="25" spans="2:7" x14ac:dyDescent="0.2">
      <c r="B25" s="37">
        <v>31</v>
      </c>
      <c r="C25" s="37">
        <f>VLOOKUP('PROCESOS ESTRATÉGICOS '!W34,Hoja2!$X$5:$Y$8,2,FALSE)</f>
        <v>2</v>
      </c>
      <c r="D25" s="37">
        <f>VLOOKUP('PROCESOS ESTRATÉGICOS '!X34,Hoja2!$AB$5:$AC$8,2,FALSE)</f>
        <v>3</v>
      </c>
      <c r="E25" s="37">
        <f t="shared" si="0"/>
        <v>6</v>
      </c>
      <c r="F25" s="37">
        <f>VLOOKUP('PROCESOS ESTRATÉGICOS '!Y34,conse,2,FALSE)</f>
        <v>100</v>
      </c>
      <c r="G25" s="37">
        <f t="shared" si="1"/>
        <v>600</v>
      </c>
    </row>
    <row r="26" spans="2:7" x14ac:dyDescent="0.2">
      <c r="B26" s="37">
        <v>32</v>
      </c>
      <c r="C26" s="37">
        <f>VLOOKUP('PROCESOS ESTRATÉGICOS '!W35,Hoja2!$X$5:$Y$8,2,FALSE)</f>
        <v>2</v>
      </c>
      <c r="D26" s="37">
        <f>VLOOKUP('PROCESOS ESTRATÉGICOS '!X35,Hoja2!$AB$5:$AC$8,2,FALSE)</f>
        <v>3</v>
      </c>
      <c r="E26" s="37">
        <f t="shared" si="0"/>
        <v>6</v>
      </c>
      <c r="F26" s="37">
        <f>VLOOKUP('PROCESOS ESTRATÉGICOS '!Y35,conse,2,FALSE)</f>
        <v>60</v>
      </c>
      <c r="G26" s="37">
        <f t="shared" si="1"/>
        <v>360</v>
      </c>
    </row>
    <row r="27" spans="2:7" x14ac:dyDescent="0.2">
      <c r="B27" s="37">
        <v>33</v>
      </c>
      <c r="C27" s="37">
        <f>VLOOKUP('PROCESOS ESTRATÉGICOS '!W36,Hoja2!$X$5:$Y$8,2,FALSE)</f>
        <v>2</v>
      </c>
      <c r="D27" s="37">
        <f>VLOOKUP('PROCESOS ESTRATÉGICOS '!X36,Hoja2!AB5:AC8,2,FALSE)</f>
        <v>3</v>
      </c>
      <c r="E27" s="37">
        <f t="shared" si="0"/>
        <v>6</v>
      </c>
      <c r="F27" s="37">
        <f>VLOOKUP('PROCESOS ESTRATÉGICOS '!Y36,conse,2,FALSE)</f>
        <v>10</v>
      </c>
      <c r="G27" s="37">
        <f t="shared" si="1"/>
        <v>60</v>
      </c>
    </row>
    <row r="28" spans="2:7" x14ac:dyDescent="0.2">
      <c r="B28" s="37">
        <v>34</v>
      </c>
      <c r="C28" s="37">
        <f>VLOOKUP('PROCESOS ESTRATÉGICOS '!W37,Hoja2!$X$5:$Y$8,2,FALSE)</f>
        <v>2</v>
      </c>
      <c r="D28" s="37">
        <f>VLOOKUP('PROCESOS ESTRATÉGICOS '!X37,Hoja2!AB5:AC8,2,FALSE)</f>
        <v>1</v>
      </c>
      <c r="E28" s="37">
        <f t="shared" si="0"/>
        <v>2</v>
      </c>
      <c r="F28" s="37">
        <f>VLOOKUP('PROCESOS ESTRATÉGICOS '!Y37,conse,2,FALSE)</f>
        <v>100</v>
      </c>
      <c r="G28" s="37">
        <f t="shared" si="1"/>
        <v>200</v>
      </c>
    </row>
    <row r="29" spans="2:7" x14ac:dyDescent="0.2">
      <c r="B29" s="37">
        <v>35</v>
      </c>
      <c r="C29" s="37">
        <f>VLOOKUP('PROCESOS ESTRATÉGICOS '!W38,Hoja2!$X$5:$Y$8,2,FALSE)</f>
        <v>2</v>
      </c>
      <c r="D29" s="37">
        <f>VLOOKUP('PROCESOS ESTRATÉGICOS '!X38,Hoja2!AB5:AC8,2,FALSE)</f>
        <v>3</v>
      </c>
      <c r="E29" s="37">
        <f t="shared" si="0"/>
        <v>6</v>
      </c>
      <c r="F29" s="37">
        <f>VLOOKUP('PROCESOS ESTRATÉGICOS '!Y38,conse,2,FALSE)</f>
        <v>60</v>
      </c>
      <c r="G29" s="37">
        <f t="shared" si="1"/>
        <v>360</v>
      </c>
    </row>
    <row r="30" spans="2:7" x14ac:dyDescent="0.2">
      <c r="B30" s="37">
        <v>36</v>
      </c>
      <c r="C30" s="37">
        <f>VLOOKUP('PROCESOS ESTRATÉGICOS '!W39,Hoja2!$X$5:$Y$8,2,FALSE)</f>
        <v>1</v>
      </c>
      <c r="D30" s="37">
        <f>VLOOKUP('PROCESOS ESTRATÉGICOS '!X39,Hoja2!$AB$5:$AC$9,2,FALSE)</f>
        <v>4</v>
      </c>
      <c r="E30" s="37">
        <f t="shared" si="0"/>
        <v>4</v>
      </c>
      <c r="F30" s="37">
        <f>VLOOKUP('PROCESOS ESTRATÉGICOS '!Y39,conse,2,FALSE)</f>
        <v>10</v>
      </c>
      <c r="G30" s="37">
        <f t="shared" si="1"/>
        <v>40</v>
      </c>
    </row>
    <row r="31" spans="2:7" x14ac:dyDescent="0.2">
      <c r="B31" s="37">
        <v>37</v>
      </c>
      <c r="C31" s="37">
        <f>VLOOKUP('PROCESOS ESTRATÉGICOS '!W40,Hoja2!$X$5:$Y$8,2,FALSE)</f>
        <v>6</v>
      </c>
      <c r="D31" s="37">
        <f>VLOOKUP('PROCESOS ESTRATÉGICOS '!X40,Hoja2!$AB$5:$AC$9,2,FALSE)</f>
        <v>3</v>
      </c>
      <c r="E31" s="37">
        <f t="shared" ref="E31:E45" si="4">D31*C31</f>
        <v>18</v>
      </c>
      <c r="F31" s="37">
        <f>VLOOKUP('PROCESOS ESTRATÉGICOS '!Y40,conse,2,FALSE)</f>
        <v>25</v>
      </c>
      <c r="G31" s="37">
        <f t="shared" ref="G31:G45" si="5">F31*E31</f>
        <v>450</v>
      </c>
    </row>
    <row r="32" spans="2:7" x14ac:dyDescent="0.2">
      <c r="B32" s="37">
        <v>38</v>
      </c>
      <c r="C32" s="37">
        <f>VLOOKUP('PROCESOS ESTRATÉGICOS '!W41,Hoja2!$X$5:$Y$8,2,FALSE)</f>
        <v>6</v>
      </c>
      <c r="D32" s="37">
        <f>VLOOKUP('PROCESOS ESTRATÉGICOS '!X41,Hoja2!$AB$5:$AC$9,2,FALSE)</f>
        <v>3</v>
      </c>
      <c r="E32" s="37">
        <f t="shared" si="4"/>
        <v>18</v>
      </c>
      <c r="F32" s="37">
        <f>VLOOKUP('PROCESOS ESTRATÉGICOS '!Y41,conse,2,FALSE)</f>
        <v>25</v>
      </c>
      <c r="G32" s="37">
        <f t="shared" si="5"/>
        <v>450</v>
      </c>
    </row>
    <row r="33" spans="2:7" x14ac:dyDescent="0.2">
      <c r="B33" s="37">
        <v>39</v>
      </c>
      <c r="C33" s="37">
        <f>VLOOKUP('PROCESOS ESTRATÉGICOS '!W42,Hoja2!$X$5:$Y$8,2,FALSE)</f>
        <v>2</v>
      </c>
      <c r="D33" s="37">
        <f>VLOOKUP('PROCESOS ESTRATÉGICOS '!X42,Hoja2!$AB$5:$AC$9,2,FALSE)</f>
        <v>1</v>
      </c>
      <c r="E33" s="37">
        <f t="shared" si="4"/>
        <v>2</v>
      </c>
      <c r="F33" s="37">
        <f>VLOOKUP('PROCESOS ESTRATÉGICOS '!Y42,conse,2,FALSE)</f>
        <v>100</v>
      </c>
      <c r="G33" s="37">
        <f t="shared" si="5"/>
        <v>200</v>
      </c>
    </row>
    <row r="34" spans="2:7" x14ac:dyDescent="0.2">
      <c r="B34" s="37">
        <v>40</v>
      </c>
      <c r="C34" s="37">
        <f>VLOOKUP('PROCESOS ESTRATÉGICOS '!W43,Hoja2!$X$5:$Y$8,2,FALSE)</f>
        <v>6</v>
      </c>
      <c r="D34" s="37">
        <f>VLOOKUP('PROCESOS ESTRATÉGICOS '!X43,Hoja2!$AB$5:$AC$9,2,FALSE)</f>
        <v>2</v>
      </c>
      <c r="E34" s="37">
        <f t="shared" si="4"/>
        <v>12</v>
      </c>
      <c r="F34" s="37">
        <f>VLOOKUP('PROCESOS ESTRATÉGICOS '!Y43,conse,2,FALSE)</f>
        <v>100</v>
      </c>
      <c r="G34" s="37">
        <f t="shared" si="5"/>
        <v>1200</v>
      </c>
    </row>
    <row r="35" spans="2:7" x14ac:dyDescent="0.2">
      <c r="B35" s="37">
        <v>40</v>
      </c>
      <c r="C35" s="37">
        <f>VLOOKUP('PROCESOS ESTRATÉGICOS '!W44,Hoja2!$X$5:$Y$8,2,FALSE)</f>
        <v>2</v>
      </c>
      <c r="D35" s="37">
        <f>VLOOKUP('PROCESOS ESTRATÉGICOS '!X44,Hoja2!$AB$5:$AC$9,2,FALSE)</f>
        <v>4</v>
      </c>
      <c r="E35" s="37">
        <f t="shared" si="4"/>
        <v>8</v>
      </c>
      <c r="F35" s="37">
        <f>VLOOKUP('PROCESOS ESTRATÉGICOS '!Y44,conse,2,FALSE)</f>
        <v>100</v>
      </c>
      <c r="G35" s="37">
        <f t="shared" si="5"/>
        <v>800</v>
      </c>
    </row>
    <row r="36" spans="2:7" x14ac:dyDescent="0.2">
      <c r="B36" s="103">
        <v>10</v>
      </c>
      <c r="C36" s="103">
        <f>VLOOKUP('PROCESOS MISIONALES  '!W10,Hoja2!$X$5:$Y$8,2,FALSE)</f>
        <v>2</v>
      </c>
      <c r="D36" s="103">
        <f>VLOOKUP('PROCESOS MISIONALES  '!X10,Hoja2!$AB$5:$AC$9,2,FALSE)</f>
        <v>3</v>
      </c>
      <c r="E36" s="103">
        <f t="shared" si="4"/>
        <v>6</v>
      </c>
      <c r="F36" s="103">
        <f>VLOOKUP('PROCESOS MISIONALES  '!Y10,conse,2,FALSE)</f>
        <v>25</v>
      </c>
      <c r="G36" s="103">
        <f t="shared" si="5"/>
        <v>150</v>
      </c>
    </row>
    <row r="37" spans="2:7" x14ac:dyDescent="0.2">
      <c r="B37" s="103">
        <v>11</v>
      </c>
      <c r="C37" s="103">
        <f>VLOOKUP('PROCESOS MISIONALES  '!W11,Hoja2!$X$5:$Y$8,2,FALSE)</f>
        <v>2</v>
      </c>
      <c r="D37" s="103">
        <f>VLOOKUP('PROCESOS MISIONALES  '!X11,Hoja2!$AB$5:$AC$9,2,FALSE)</f>
        <v>2</v>
      </c>
      <c r="E37" s="103">
        <f t="shared" si="4"/>
        <v>4</v>
      </c>
      <c r="F37" s="103">
        <f>VLOOKUP('PROCESOS MISIONALES  '!Y11,conse,2,FALSE)</f>
        <v>25</v>
      </c>
      <c r="G37" s="103">
        <f t="shared" si="5"/>
        <v>100</v>
      </c>
    </row>
    <row r="38" spans="2:7" x14ac:dyDescent="0.2">
      <c r="B38" s="103">
        <v>12</v>
      </c>
      <c r="C38" s="103">
        <f>VLOOKUP('PROCESOS MISIONALES  '!W12,Hoja2!$X$5:$Y$8,2,FALSE)</f>
        <v>2</v>
      </c>
      <c r="D38" s="103">
        <f>VLOOKUP('PROCESOS MISIONALES  '!X12,Hoja2!$AB$5:$AC$9,2,FALSE)</f>
        <v>2</v>
      </c>
      <c r="E38" s="103">
        <f t="shared" si="4"/>
        <v>4</v>
      </c>
      <c r="F38" s="103">
        <f>VLOOKUP('PROCESOS MISIONALES  '!Y12,conse,2,FALSE)</f>
        <v>25</v>
      </c>
      <c r="G38" s="103">
        <f t="shared" si="5"/>
        <v>100</v>
      </c>
    </row>
    <row r="39" spans="2:7" x14ac:dyDescent="0.2">
      <c r="B39" s="103">
        <v>13</v>
      </c>
      <c r="C39" s="103">
        <f>VLOOKUP('PROCESOS MISIONALES  '!W13,Hoja2!$X$5:$Y$8,2,FALSE)</f>
        <v>2</v>
      </c>
      <c r="D39" s="103">
        <f>VLOOKUP('PROCESOS MISIONALES  '!X13,Hoja2!$AB$5:$AC$9,2,FALSE)</f>
        <v>4</v>
      </c>
      <c r="E39" s="103">
        <f t="shared" si="4"/>
        <v>8</v>
      </c>
      <c r="F39" s="103">
        <f>VLOOKUP('PROCESOS MISIONALES  '!Y13,conse,2,FALSE)</f>
        <v>25</v>
      </c>
      <c r="G39" s="103">
        <f t="shared" si="5"/>
        <v>200</v>
      </c>
    </row>
    <row r="40" spans="2:7" x14ac:dyDescent="0.2">
      <c r="B40" s="103">
        <v>14</v>
      </c>
      <c r="C40" s="103">
        <f>VLOOKUP('PROCESOS MISIONALES  '!W14,Hoja2!$X$5:$Y$8,2,FALSE)</f>
        <v>6</v>
      </c>
      <c r="D40" s="103">
        <f>VLOOKUP('PROCESOS MISIONALES  '!X14,Hoja2!$AB$5:$AC$9,2,FALSE)</f>
        <v>4</v>
      </c>
      <c r="E40" s="103">
        <f t="shared" si="4"/>
        <v>24</v>
      </c>
      <c r="F40" s="103">
        <f>VLOOKUP('PROCESOS MISIONALES  '!Y14,conse,2,FALSE)</f>
        <v>25</v>
      </c>
      <c r="G40" s="103">
        <f t="shared" si="5"/>
        <v>600</v>
      </c>
    </row>
    <row r="41" spans="2:7" x14ac:dyDescent="0.2">
      <c r="B41" s="103">
        <v>15</v>
      </c>
      <c r="C41" s="103">
        <f>VLOOKUP('PROCESOS MISIONALES  '!W15,Hoja2!$X$5:$Y$8,2,FALSE)</f>
        <v>2</v>
      </c>
      <c r="D41" s="103">
        <f>VLOOKUP('PROCESOS MISIONALES  '!X15,Hoja2!$AB$5:$AC$9,2,FALSE)</f>
        <v>2</v>
      </c>
      <c r="E41" s="103">
        <f t="shared" si="4"/>
        <v>4</v>
      </c>
      <c r="F41" s="103">
        <f>VLOOKUP('PROCESOS MISIONALES  '!Y15,conse,2,FALSE)</f>
        <v>25</v>
      </c>
      <c r="G41" s="103">
        <f t="shared" si="5"/>
        <v>100</v>
      </c>
    </row>
    <row r="42" spans="2:7" x14ac:dyDescent="0.2">
      <c r="B42" s="103">
        <v>16</v>
      </c>
      <c r="C42" s="103">
        <f>VLOOKUP('PROCESOS MISIONALES  '!W16,Hoja2!$X$5:$Y$8,2,FALSE)</f>
        <v>2</v>
      </c>
      <c r="D42" s="103">
        <f>VLOOKUP('PROCESOS MISIONALES  '!X16,Hoja2!$AB$5:$AC$9,2,FALSE)</f>
        <v>3</v>
      </c>
      <c r="E42" s="103">
        <f t="shared" si="4"/>
        <v>6</v>
      </c>
      <c r="F42" s="103">
        <f>VLOOKUP('PROCESOS MISIONALES  '!Y16,conse,2,FALSE)</f>
        <v>100</v>
      </c>
      <c r="G42" s="103">
        <f t="shared" si="5"/>
        <v>600</v>
      </c>
    </row>
    <row r="43" spans="2:7" x14ac:dyDescent="0.2">
      <c r="B43" s="103">
        <v>17</v>
      </c>
      <c r="C43" s="103">
        <f>VLOOKUP('PROCESOS MISIONALES  '!W17,Hoja2!$X$5:$Y$8,2,FALSE)</f>
        <v>2</v>
      </c>
      <c r="D43" s="103">
        <f>VLOOKUP('PROCESOS MISIONALES  '!X17,Hoja2!$AB$5:$AC$9,2,FALSE)</f>
        <v>3</v>
      </c>
      <c r="E43" s="103">
        <f t="shared" si="4"/>
        <v>6</v>
      </c>
      <c r="F43" s="103">
        <f>VLOOKUP('PROCESOS MISIONALES  '!Y17,conse,2,FALSE)</f>
        <v>10</v>
      </c>
      <c r="G43" s="103">
        <f t="shared" si="5"/>
        <v>60</v>
      </c>
    </row>
    <row r="44" spans="2:7" x14ac:dyDescent="0.2">
      <c r="B44" s="103">
        <v>18</v>
      </c>
      <c r="C44" s="103">
        <f>VLOOKUP('PROCESOS MISIONALES  '!W18,Hoja2!$X$5:$Y$8,2,FALSE)</f>
        <v>2</v>
      </c>
      <c r="D44" s="103">
        <f>VLOOKUP('PROCESOS MISIONALES  '!X18,Hoja2!$AB$5:$AC$9,2,FALSE)</f>
        <v>1</v>
      </c>
      <c r="E44" s="103">
        <f t="shared" si="4"/>
        <v>2</v>
      </c>
      <c r="F44" s="103">
        <f>VLOOKUP('PROCESOS MISIONALES  '!Y18,conse,2,FALSE)</f>
        <v>100</v>
      </c>
      <c r="G44" s="103">
        <f t="shared" si="5"/>
        <v>200</v>
      </c>
    </row>
    <row r="45" spans="2:7" x14ac:dyDescent="0.2">
      <c r="B45" s="103">
        <v>19</v>
      </c>
      <c r="C45" s="103">
        <f>VLOOKUP('PROCESOS MISIONALES  '!W19,Hoja2!$X$5:$Y$8,2,FALSE)</f>
        <v>1</v>
      </c>
      <c r="D45" s="103">
        <f>VLOOKUP('PROCESOS MISIONALES  '!X19,Hoja2!$AB$5:$AC$9,2,FALSE)</f>
        <v>4</v>
      </c>
      <c r="E45" s="103">
        <f t="shared" si="4"/>
        <v>4</v>
      </c>
      <c r="F45" s="103">
        <f>VLOOKUP('PROCESOS MISIONALES  '!Y19,conse,2,FALSE)</f>
        <v>10</v>
      </c>
      <c r="G45" s="103">
        <f t="shared" si="5"/>
        <v>40</v>
      </c>
    </row>
    <row r="46" spans="2:7" x14ac:dyDescent="0.2">
      <c r="B46" s="103">
        <v>20</v>
      </c>
      <c r="C46" s="103">
        <f>VLOOKUP('PROCESOS MISIONALES  '!W20,Hoja2!$X$5:$Y$8,2,FALSE)</f>
        <v>6</v>
      </c>
      <c r="D46" s="103">
        <f>VLOOKUP('PROCESOS MISIONALES  '!X20,Hoja2!$AB$5:$AC$9,2,FALSE)</f>
        <v>3</v>
      </c>
      <c r="E46" s="103">
        <f t="shared" ref="E46:E91" si="6">D46*C46</f>
        <v>18</v>
      </c>
      <c r="F46" s="103">
        <f>VLOOKUP('PROCESOS MISIONALES  '!Y20,conse,2,FALSE)</f>
        <v>25</v>
      </c>
      <c r="G46" s="103">
        <f t="shared" ref="G46:G91" si="7">F46*E46</f>
        <v>450</v>
      </c>
    </row>
    <row r="47" spans="2:7" x14ac:dyDescent="0.2">
      <c r="B47" s="103">
        <v>21</v>
      </c>
      <c r="C47" s="103">
        <f>VLOOKUP('PROCESOS MISIONALES  '!W21,Hoja2!$X$5:$Y$8,2,FALSE)</f>
        <v>6</v>
      </c>
      <c r="D47" s="103">
        <f>VLOOKUP('PROCESOS MISIONALES  '!X21,Hoja2!$AB$5:$AC$9,2,FALSE)</f>
        <v>3</v>
      </c>
      <c r="E47" s="103">
        <f t="shared" si="6"/>
        <v>18</v>
      </c>
      <c r="F47" s="103">
        <f>VLOOKUP('PROCESOS MISIONALES  '!Y21,conse,2,FALSE)</f>
        <v>25</v>
      </c>
      <c r="G47" s="103">
        <f t="shared" si="7"/>
        <v>450</v>
      </c>
    </row>
    <row r="48" spans="2:7" x14ac:dyDescent="0.2">
      <c r="B48" s="103">
        <v>22</v>
      </c>
      <c r="C48" s="103">
        <f>VLOOKUP('PROCESOS MISIONALES  '!W22,Hoja2!$X$5:$Y$8,2,FALSE)</f>
        <v>2</v>
      </c>
      <c r="D48" s="103">
        <f>VLOOKUP('PROCESOS MISIONALES  '!X22,Hoja2!$AB$5:$AC$9,2,FALSE)</f>
        <v>1</v>
      </c>
      <c r="E48" s="103">
        <f t="shared" si="6"/>
        <v>2</v>
      </c>
      <c r="F48" s="103">
        <f>VLOOKUP('PROCESOS MISIONALES  '!Y22,conse,2,FALSE)</f>
        <v>100</v>
      </c>
      <c r="G48" s="103">
        <f t="shared" si="7"/>
        <v>200</v>
      </c>
    </row>
    <row r="49" spans="2:7" x14ac:dyDescent="0.2">
      <c r="B49" s="103">
        <v>23</v>
      </c>
      <c r="C49" s="103">
        <f>VLOOKUP('PROCESOS MISIONALES  '!W23,Hoja2!$X$5:$Y$8,2,FALSE)</f>
        <v>6</v>
      </c>
      <c r="D49" s="103">
        <f>VLOOKUP('PROCESOS MISIONALES  '!X23,Hoja2!$AB$5:$AC$9,2,FALSE)</f>
        <v>3</v>
      </c>
      <c r="E49" s="103">
        <f t="shared" si="6"/>
        <v>18</v>
      </c>
      <c r="F49" s="103">
        <f>VLOOKUP('PROCESOS MISIONALES  '!Y23,conse,2,FALSE)</f>
        <v>25</v>
      </c>
      <c r="G49" s="103">
        <f t="shared" si="7"/>
        <v>450</v>
      </c>
    </row>
    <row r="50" spans="2:7" x14ac:dyDescent="0.2">
      <c r="B50" s="103">
        <v>24</v>
      </c>
      <c r="C50" s="103">
        <f>VLOOKUP('PROCESOS MISIONALES  '!W24,Hoja2!$X$5:$Y$8,2,FALSE)</f>
        <v>2</v>
      </c>
      <c r="D50" s="103">
        <f>VLOOKUP('PROCESOS MISIONALES  '!X24,Hoja2!$AB$5:$AC$9,2,FALSE)</f>
        <v>4</v>
      </c>
      <c r="E50" s="103">
        <f t="shared" si="6"/>
        <v>8</v>
      </c>
      <c r="F50" s="103">
        <f>VLOOKUP('PROCESOS MISIONALES  '!Y24,conse,2,FALSE)</f>
        <v>100</v>
      </c>
      <c r="G50" s="103">
        <f t="shared" si="7"/>
        <v>800</v>
      </c>
    </row>
    <row r="51" spans="2:7" x14ac:dyDescent="0.2">
      <c r="B51" s="103">
        <v>25</v>
      </c>
      <c r="C51" s="103">
        <f>VLOOKUP('PROCESOS MISIONALES  '!W25,Hoja2!$X$5:$Y$8,2,FALSE)</f>
        <v>2</v>
      </c>
      <c r="D51" s="103">
        <f>VLOOKUP('PROCESOS MISIONALES  '!X25,Hoja2!$AB$5:$AC$9,2,FALSE)</f>
        <v>4</v>
      </c>
      <c r="E51" s="103">
        <f t="shared" si="6"/>
        <v>8</v>
      </c>
      <c r="F51" s="103">
        <f>VLOOKUP('PROCESOS MISIONALES  '!Y25,conse,2,FALSE)</f>
        <v>100</v>
      </c>
      <c r="G51" s="103">
        <f t="shared" si="7"/>
        <v>800</v>
      </c>
    </row>
    <row r="52" spans="2:7" x14ac:dyDescent="0.2">
      <c r="B52" s="103">
        <v>26</v>
      </c>
      <c r="C52" s="103">
        <f>VLOOKUP('PROCESOS MISIONALES  '!W26,Hoja2!$X$5:$Y$8,2,FALSE)</f>
        <v>2</v>
      </c>
      <c r="D52" s="103">
        <f>VLOOKUP('PROCESOS MISIONALES  '!X26,Hoja2!$AB$5:$AC$9,2,FALSE)</f>
        <v>3</v>
      </c>
      <c r="E52" s="103">
        <f t="shared" si="6"/>
        <v>6</v>
      </c>
      <c r="F52" s="103">
        <f>VLOOKUP('PROCESOS MISIONALES  '!Y26,conse,2,FALSE)</f>
        <v>25</v>
      </c>
      <c r="G52" s="103">
        <f t="shared" si="7"/>
        <v>150</v>
      </c>
    </row>
    <row r="53" spans="2:7" x14ac:dyDescent="0.2">
      <c r="B53" s="103">
        <v>27</v>
      </c>
      <c r="C53" s="103">
        <f>VLOOKUP('PROCESOS MISIONALES  '!W27,Hoja2!$X$5:$Y$8,2,FALSE)</f>
        <v>2</v>
      </c>
      <c r="D53" s="103">
        <f>VLOOKUP('PROCESOS MISIONALES  '!X27,Hoja2!$AB$5:$AC$9,2,FALSE)</f>
        <v>2</v>
      </c>
      <c r="E53" s="103">
        <f t="shared" si="6"/>
        <v>4</v>
      </c>
      <c r="F53" s="103">
        <f>VLOOKUP('PROCESOS MISIONALES  '!Y27,conse,2,FALSE)</f>
        <v>25</v>
      </c>
      <c r="G53" s="103">
        <f t="shared" si="7"/>
        <v>100</v>
      </c>
    </row>
    <row r="54" spans="2:7" x14ac:dyDescent="0.2">
      <c r="B54" s="103">
        <v>28</v>
      </c>
      <c r="C54" s="103">
        <f>VLOOKUP('PROCESOS MISIONALES  '!W28,Hoja2!$X$5:$Y$8,2,FALSE)</f>
        <v>2</v>
      </c>
      <c r="D54" s="103">
        <f>VLOOKUP('PROCESOS MISIONALES  '!X28,Hoja2!$AB$5:$AC$9,2,FALSE)</f>
        <v>2</v>
      </c>
      <c r="E54" s="103">
        <f t="shared" si="6"/>
        <v>4</v>
      </c>
      <c r="F54" s="103">
        <f>VLOOKUP('PROCESOS MISIONALES  '!Y28,conse,2,FALSE)</f>
        <v>25</v>
      </c>
      <c r="G54" s="103">
        <f t="shared" si="7"/>
        <v>100</v>
      </c>
    </row>
    <row r="55" spans="2:7" x14ac:dyDescent="0.2">
      <c r="B55" s="103">
        <v>29</v>
      </c>
      <c r="C55" s="103">
        <f>VLOOKUP('PROCESOS MISIONALES  '!W29,Hoja2!$X$5:$Y$8,2,FALSE)</f>
        <v>2</v>
      </c>
      <c r="D55" s="103">
        <f>VLOOKUP('PROCESOS MISIONALES  '!X29,Hoja2!$AB$5:$AC$9,2,FALSE)</f>
        <v>4</v>
      </c>
      <c r="E55" s="103">
        <f t="shared" si="6"/>
        <v>8</v>
      </c>
      <c r="F55" s="103">
        <f>VLOOKUP('PROCESOS MISIONALES  '!Y29,conse,2,FALSE)</f>
        <v>25</v>
      </c>
      <c r="G55" s="103">
        <f t="shared" si="7"/>
        <v>200</v>
      </c>
    </row>
    <row r="56" spans="2:7" x14ac:dyDescent="0.2">
      <c r="B56" s="103">
        <v>30</v>
      </c>
      <c r="C56" s="103">
        <f>VLOOKUP('PROCESOS MISIONALES  '!W30,Hoja2!$X$5:$Y$8,2,FALSE)</f>
        <v>6</v>
      </c>
      <c r="D56" s="103">
        <f>VLOOKUP('PROCESOS MISIONALES  '!X30,Hoja2!$AB$5:$AC$9,2,FALSE)</f>
        <v>4</v>
      </c>
      <c r="E56" s="103">
        <f t="shared" si="6"/>
        <v>24</v>
      </c>
      <c r="F56" s="103">
        <f>VLOOKUP('PROCESOS MISIONALES  '!Y30,conse,2,FALSE)</f>
        <v>25</v>
      </c>
      <c r="G56" s="103">
        <f t="shared" si="7"/>
        <v>600</v>
      </c>
    </row>
    <row r="57" spans="2:7" x14ac:dyDescent="0.2">
      <c r="B57" s="103">
        <v>31</v>
      </c>
      <c r="C57" s="103">
        <f>VLOOKUP('PROCESOS MISIONALES  '!W31,Hoja2!$X$5:$Y$8,2,FALSE)</f>
        <v>2</v>
      </c>
      <c r="D57" s="103">
        <f>VLOOKUP('PROCESOS MISIONALES  '!X31,Hoja2!$AB$5:$AC$9,2,FALSE)</f>
        <v>2</v>
      </c>
      <c r="E57" s="103">
        <f t="shared" si="6"/>
        <v>4</v>
      </c>
      <c r="F57" s="103">
        <f>VLOOKUP('PROCESOS MISIONALES  '!Y31,conse,2,FALSE)</f>
        <v>25</v>
      </c>
      <c r="G57" s="103">
        <f t="shared" si="7"/>
        <v>100</v>
      </c>
    </row>
    <row r="58" spans="2:7" x14ac:dyDescent="0.2">
      <c r="B58" s="103">
        <v>32</v>
      </c>
      <c r="C58" s="103">
        <f>VLOOKUP('PROCESOS MISIONALES  '!W32,Hoja2!$X$5:$Y$8,2,FALSE)</f>
        <v>2</v>
      </c>
      <c r="D58" s="103">
        <f>VLOOKUP('PROCESOS MISIONALES  '!X32,Hoja2!$AB$5:$AC$9,2,FALSE)</f>
        <v>3</v>
      </c>
      <c r="E58" s="103">
        <f t="shared" si="6"/>
        <v>6</v>
      </c>
      <c r="F58" s="103">
        <f>VLOOKUP('PROCESOS MISIONALES  '!Y32,conse,2,FALSE)</f>
        <v>100</v>
      </c>
      <c r="G58" s="103">
        <f t="shared" si="7"/>
        <v>600</v>
      </c>
    </row>
    <row r="59" spans="2:7" x14ac:dyDescent="0.2">
      <c r="B59" s="103">
        <v>33</v>
      </c>
      <c r="C59" s="103">
        <f>VLOOKUP('PROCESOS MISIONALES  '!W33,Hoja2!$X$5:$Y$8,2,FALSE)</f>
        <v>2</v>
      </c>
      <c r="D59" s="103">
        <f>VLOOKUP('PROCESOS MISIONALES  '!X33,Hoja2!$AB$5:$AC$9,2,FALSE)</f>
        <v>3</v>
      </c>
      <c r="E59" s="103">
        <f t="shared" si="6"/>
        <v>6</v>
      </c>
      <c r="F59" s="103">
        <f>VLOOKUP('PROCESOS MISIONALES  '!Y33,conse,2,FALSE)</f>
        <v>10</v>
      </c>
      <c r="G59" s="103">
        <f t="shared" si="7"/>
        <v>60</v>
      </c>
    </row>
    <row r="60" spans="2:7" x14ac:dyDescent="0.2">
      <c r="B60" s="103">
        <v>34</v>
      </c>
      <c r="C60" s="103">
        <f>VLOOKUP('PROCESOS MISIONALES  '!W34,Hoja2!$X$5:$Y$8,2,FALSE)</f>
        <v>2</v>
      </c>
      <c r="D60" s="103">
        <f>VLOOKUP('PROCESOS MISIONALES  '!X34,Hoja2!$AB$5:$AC$9,2,FALSE)</f>
        <v>1</v>
      </c>
      <c r="E60" s="103">
        <f t="shared" si="6"/>
        <v>2</v>
      </c>
      <c r="F60" s="103">
        <f>VLOOKUP('PROCESOS MISIONALES  '!Y34,conse,2,FALSE)</f>
        <v>100</v>
      </c>
      <c r="G60" s="103">
        <f t="shared" si="7"/>
        <v>200</v>
      </c>
    </row>
    <row r="61" spans="2:7" x14ac:dyDescent="0.2">
      <c r="B61" s="103">
        <v>35</v>
      </c>
      <c r="C61" s="103">
        <f>VLOOKUP('PROCESOS MISIONALES  '!W35,Hoja2!$X$5:$Y$8,2,FALSE)</f>
        <v>1</v>
      </c>
      <c r="D61" s="103">
        <f>VLOOKUP('PROCESOS MISIONALES  '!X35,Hoja2!$AB$5:$AC$9,2,FALSE)</f>
        <v>4</v>
      </c>
      <c r="E61" s="103">
        <f t="shared" si="6"/>
        <v>4</v>
      </c>
      <c r="F61" s="103">
        <f>VLOOKUP('PROCESOS MISIONALES  '!Y35,conse,2,FALSE)</f>
        <v>10</v>
      </c>
      <c r="G61" s="103">
        <f t="shared" si="7"/>
        <v>40</v>
      </c>
    </row>
    <row r="62" spans="2:7" x14ac:dyDescent="0.2">
      <c r="B62" s="103">
        <v>36</v>
      </c>
      <c r="C62" s="103">
        <f>VLOOKUP('PROCESOS MISIONALES  '!W36,Hoja2!$X$5:$Y$8,2,FALSE)</f>
        <v>6</v>
      </c>
      <c r="D62" s="103">
        <f>VLOOKUP('PROCESOS MISIONALES  '!X36,Hoja2!$AB$5:$AC$9,2,FALSE)</f>
        <v>3</v>
      </c>
      <c r="E62" s="103">
        <f t="shared" si="6"/>
        <v>18</v>
      </c>
      <c r="F62" s="103">
        <f>VLOOKUP('PROCESOS MISIONALES  '!Y36,conse,2,FALSE)</f>
        <v>25</v>
      </c>
      <c r="G62" s="103">
        <f t="shared" si="7"/>
        <v>450</v>
      </c>
    </row>
    <row r="63" spans="2:7" x14ac:dyDescent="0.2">
      <c r="B63" s="103">
        <v>37</v>
      </c>
      <c r="C63" s="103">
        <f>VLOOKUP('PROCESOS MISIONALES  '!W37,Hoja2!$X$5:$Y$8,2,FALSE)</f>
        <v>6</v>
      </c>
      <c r="D63" s="103">
        <f>VLOOKUP('PROCESOS MISIONALES  '!X37,Hoja2!$AB$5:$AC$9,2,FALSE)</f>
        <v>3</v>
      </c>
      <c r="E63" s="103">
        <f t="shared" si="6"/>
        <v>18</v>
      </c>
      <c r="F63" s="103">
        <f>VLOOKUP('PROCESOS MISIONALES  '!Y37,conse,2,FALSE)</f>
        <v>25</v>
      </c>
      <c r="G63" s="103">
        <f t="shared" si="7"/>
        <v>450</v>
      </c>
    </row>
    <row r="64" spans="2:7" x14ac:dyDescent="0.2">
      <c r="B64" s="103">
        <v>38</v>
      </c>
      <c r="C64" s="103">
        <f>VLOOKUP('PROCESOS MISIONALES  '!W38,Hoja2!$X$5:$Y$8,2,FALSE)</f>
        <v>2</v>
      </c>
      <c r="D64" s="103">
        <f>VLOOKUP('PROCESOS MISIONALES  '!X38,Hoja2!$AB$5:$AC$9,2,FALSE)</f>
        <v>1</v>
      </c>
      <c r="E64" s="103">
        <f t="shared" si="6"/>
        <v>2</v>
      </c>
      <c r="F64" s="103">
        <f>VLOOKUP('PROCESOS MISIONALES  '!Y38,conse,2,FALSE)</f>
        <v>100</v>
      </c>
      <c r="G64" s="103">
        <f t="shared" si="7"/>
        <v>200</v>
      </c>
    </row>
    <row r="65" spans="2:7" x14ac:dyDescent="0.2">
      <c r="B65" s="103">
        <v>39</v>
      </c>
      <c r="C65" s="103">
        <f>VLOOKUP('PROCESOS MISIONALES  '!W39,Hoja2!$X$5:$Y$8,2,FALSE)</f>
        <v>6</v>
      </c>
      <c r="D65" s="103">
        <f>VLOOKUP('PROCESOS MISIONALES  '!X39,Hoja2!$AB$5:$AC$9,2,FALSE)</f>
        <v>3</v>
      </c>
      <c r="E65" s="103">
        <f t="shared" si="6"/>
        <v>18</v>
      </c>
      <c r="F65" s="103">
        <f>VLOOKUP('PROCESOS MISIONALES  '!Y39,conse,2,FALSE)</f>
        <v>25</v>
      </c>
      <c r="G65" s="103">
        <f t="shared" si="7"/>
        <v>450</v>
      </c>
    </row>
    <row r="66" spans="2:7" x14ac:dyDescent="0.2">
      <c r="B66" s="103">
        <v>40</v>
      </c>
      <c r="C66" s="103">
        <f>VLOOKUP('PROCESOS MISIONALES  '!W40,Hoja2!$X$5:$Y$8,2,FALSE)</f>
        <v>2</v>
      </c>
      <c r="D66" s="103">
        <f>VLOOKUP('PROCESOS MISIONALES  '!X40,Hoja2!$AB$5:$AC$9,2,FALSE)</f>
        <v>4</v>
      </c>
      <c r="E66" s="103">
        <f t="shared" si="6"/>
        <v>8</v>
      </c>
      <c r="F66" s="103">
        <f>VLOOKUP('PROCESOS MISIONALES  '!Y40,conse,2,FALSE)</f>
        <v>100</v>
      </c>
      <c r="G66" s="103">
        <f t="shared" si="7"/>
        <v>800</v>
      </c>
    </row>
    <row r="67" spans="2:7" x14ac:dyDescent="0.2">
      <c r="B67" s="103">
        <v>41</v>
      </c>
      <c r="C67" s="103">
        <f>VLOOKUP('PROCESOS MISIONALES  '!W41,Hoja2!$X$5:$Y$8,2,FALSE)</f>
        <v>2</v>
      </c>
      <c r="D67" s="103">
        <f>VLOOKUP('PROCESOS MISIONALES  '!X41,Hoja2!$AB$5:$AC$9,2,FALSE)</f>
        <v>4</v>
      </c>
      <c r="E67" s="103">
        <f t="shared" si="6"/>
        <v>8</v>
      </c>
      <c r="F67" s="103">
        <f>VLOOKUP('PROCESOS MISIONALES  '!Y41,conse,2,FALSE)</f>
        <v>100</v>
      </c>
      <c r="G67" s="103">
        <f t="shared" si="7"/>
        <v>800</v>
      </c>
    </row>
    <row r="68" spans="2:7" x14ac:dyDescent="0.2">
      <c r="B68" s="103">
        <v>42</v>
      </c>
      <c r="C68" s="103">
        <f>VLOOKUP('PROCESOS MISIONALES  '!W42,Hoja2!$X$5:$Y$8,2,FALSE)</f>
        <v>2</v>
      </c>
      <c r="D68" s="103">
        <f>VLOOKUP('PROCESOS MISIONALES  '!X42,Hoja2!$AB$5:$AC$9,2,FALSE)</f>
        <v>3</v>
      </c>
      <c r="E68" s="103">
        <f t="shared" si="6"/>
        <v>6</v>
      </c>
      <c r="F68" s="103">
        <f>VLOOKUP('PROCESOS MISIONALES  '!Y42,conse,2,FALSE)</f>
        <v>25</v>
      </c>
      <c r="G68" s="103">
        <f t="shared" si="7"/>
        <v>150</v>
      </c>
    </row>
    <row r="69" spans="2:7" x14ac:dyDescent="0.2">
      <c r="B69" s="103">
        <v>43</v>
      </c>
      <c r="C69" s="103">
        <f>VLOOKUP('PROCESOS MISIONALES  '!W43,Hoja2!$X$5:$Y$8,2,FALSE)</f>
        <v>2</v>
      </c>
      <c r="D69" s="103">
        <f>VLOOKUP('PROCESOS MISIONALES  '!X43,Hoja2!$AB$5:$AC$9,2,FALSE)</f>
        <v>2</v>
      </c>
      <c r="E69" s="103">
        <f t="shared" si="6"/>
        <v>4</v>
      </c>
      <c r="F69" s="103">
        <f>VLOOKUP('PROCESOS MISIONALES  '!Y43,conse,2,FALSE)</f>
        <v>25</v>
      </c>
      <c r="G69" s="103">
        <f t="shared" si="7"/>
        <v>100</v>
      </c>
    </row>
    <row r="70" spans="2:7" x14ac:dyDescent="0.2">
      <c r="B70" s="103">
        <v>44</v>
      </c>
      <c r="C70" s="103">
        <f>VLOOKUP('PROCESOS MISIONALES  '!W44,Hoja2!$X$5:$Y$8,2,FALSE)</f>
        <v>2</v>
      </c>
      <c r="D70" s="103">
        <f>VLOOKUP('PROCESOS MISIONALES  '!X44,Hoja2!$AB$5:$AC$9,2,FALSE)</f>
        <v>2</v>
      </c>
      <c r="E70" s="103">
        <f t="shared" si="6"/>
        <v>4</v>
      </c>
      <c r="F70" s="103">
        <f>VLOOKUP('PROCESOS MISIONALES  '!Y44,conse,2,FALSE)</f>
        <v>25</v>
      </c>
      <c r="G70" s="103">
        <f t="shared" si="7"/>
        <v>100</v>
      </c>
    </row>
    <row r="71" spans="2:7" x14ac:dyDescent="0.2">
      <c r="B71" s="103">
        <v>45</v>
      </c>
      <c r="C71" s="103">
        <f>VLOOKUP('PROCESOS MISIONALES  '!W45,Hoja2!$X$5:$Y$8,2,FALSE)</f>
        <v>2</v>
      </c>
      <c r="D71" s="103">
        <f>VLOOKUP('PROCESOS MISIONALES  '!X45,Hoja2!$AB$5:$AC$9,2,FALSE)</f>
        <v>4</v>
      </c>
      <c r="E71" s="103">
        <f t="shared" si="6"/>
        <v>8</v>
      </c>
      <c r="F71" s="103">
        <f>VLOOKUP('PROCESOS MISIONALES  '!Y45,conse,2,FALSE)</f>
        <v>25</v>
      </c>
      <c r="G71" s="103">
        <f t="shared" si="7"/>
        <v>200</v>
      </c>
    </row>
    <row r="72" spans="2:7" x14ac:dyDescent="0.2">
      <c r="B72" s="103">
        <v>46</v>
      </c>
      <c r="C72" s="103">
        <f>VLOOKUP('PROCESOS MISIONALES  '!W46,Hoja2!$X$5:$Y$8,2,FALSE)</f>
        <v>6</v>
      </c>
      <c r="D72" s="103">
        <f>VLOOKUP('PROCESOS MISIONALES  '!X46,Hoja2!$AB$5:$AC$9,2,FALSE)</f>
        <v>4</v>
      </c>
      <c r="E72" s="103">
        <f t="shared" si="6"/>
        <v>24</v>
      </c>
      <c r="F72" s="103">
        <f>VLOOKUP('PROCESOS MISIONALES  '!Y46,conse,2,FALSE)</f>
        <v>25</v>
      </c>
      <c r="G72" s="103">
        <f t="shared" si="7"/>
        <v>600</v>
      </c>
    </row>
    <row r="73" spans="2:7" x14ac:dyDescent="0.2">
      <c r="B73" s="103">
        <v>47</v>
      </c>
      <c r="C73" s="103">
        <f>VLOOKUP('PROCESOS MISIONALES  '!W47,Hoja2!$X$5:$Y$8,2,FALSE)</f>
        <v>2</v>
      </c>
      <c r="D73" s="103">
        <f>VLOOKUP('PROCESOS MISIONALES  '!X47,Hoja2!$AB$5:$AC$9,2,FALSE)</f>
        <v>2</v>
      </c>
      <c r="E73" s="103">
        <f t="shared" si="6"/>
        <v>4</v>
      </c>
      <c r="F73" s="103">
        <f>VLOOKUP('PROCESOS MISIONALES  '!Y47,conse,2,FALSE)</f>
        <v>25</v>
      </c>
      <c r="G73" s="103">
        <f t="shared" si="7"/>
        <v>100</v>
      </c>
    </row>
    <row r="74" spans="2:7" x14ac:dyDescent="0.2">
      <c r="B74" s="103">
        <v>48</v>
      </c>
      <c r="C74" s="103">
        <f>VLOOKUP('PROCESOS MISIONALES  '!W48,Hoja2!$X$5:$Y$8,2,FALSE)</f>
        <v>2</v>
      </c>
      <c r="D74" s="103">
        <f>VLOOKUP('PROCESOS MISIONALES  '!X48,Hoja2!$AB$5:$AC$9,2,FALSE)</f>
        <v>3</v>
      </c>
      <c r="E74" s="103">
        <f t="shared" si="6"/>
        <v>6</v>
      </c>
      <c r="F74" s="103">
        <f>VLOOKUP('PROCESOS MISIONALES  '!Y48,conse,2,FALSE)</f>
        <v>100</v>
      </c>
      <c r="G74" s="103">
        <f t="shared" si="7"/>
        <v>600</v>
      </c>
    </row>
    <row r="75" spans="2:7" x14ac:dyDescent="0.2">
      <c r="B75" s="103">
        <v>49</v>
      </c>
      <c r="C75" s="103">
        <f>VLOOKUP('PROCESOS MISIONALES  '!W49,Hoja2!$X$5:$Y$8,2,FALSE)</f>
        <v>2</v>
      </c>
      <c r="D75" s="103">
        <f>VLOOKUP('PROCESOS MISIONALES  '!X49,Hoja2!$AB$5:$AC$9,2,FALSE)</f>
        <v>3</v>
      </c>
      <c r="E75" s="103">
        <f t="shared" si="6"/>
        <v>6</v>
      </c>
      <c r="F75" s="103">
        <f>VLOOKUP('PROCESOS MISIONALES  '!Y49,conse,2,FALSE)</f>
        <v>10</v>
      </c>
      <c r="G75" s="103">
        <f t="shared" si="7"/>
        <v>60</v>
      </c>
    </row>
    <row r="76" spans="2:7" x14ac:dyDescent="0.2">
      <c r="B76" s="103">
        <v>50</v>
      </c>
      <c r="C76" s="103">
        <f>VLOOKUP('PROCESOS MISIONALES  '!W50,Hoja2!$X$5:$Y$8,2,FALSE)</f>
        <v>2</v>
      </c>
      <c r="D76" s="103">
        <f>VLOOKUP('PROCESOS MISIONALES  '!X50,Hoja2!$AB$5:$AC$9,2,FALSE)</f>
        <v>1</v>
      </c>
      <c r="E76" s="103">
        <f t="shared" si="6"/>
        <v>2</v>
      </c>
      <c r="F76" s="103">
        <f>VLOOKUP('PROCESOS MISIONALES  '!Y50,conse,2,FALSE)</f>
        <v>100</v>
      </c>
      <c r="G76" s="103">
        <f t="shared" si="7"/>
        <v>200</v>
      </c>
    </row>
    <row r="77" spans="2:7" x14ac:dyDescent="0.2">
      <c r="B77" s="103">
        <v>51</v>
      </c>
      <c r="C77" s="103">
        <f>VLOOKUP('PROCESOS MISIONALES  '!W51,Hoja2!$X$5:$Y$8,2,FALSE)</f>
        <v>1</v>
      </c>
      <c r="D77" s="103">
        <f>VLOOKUP('PROCESOS MISIONALES  '!X51,Hoja2!$AB$5:$AC$9,2,FALSE)</f>
        <v>4</v>
      </c>
      <c r="E77" s="103">
        <f t="shared" si="6"/>
        <v>4</v>
      </c>
      <c r="F77" s="103">
        <f>VLOOKUP('PROCESOS MISIONALES  '!Y51,conse,2,FALSE)</f>
        <v>10</v>
      </c>
      <c r="G77" s="103">
        <f t="shared" si="7"/>
        <v>40</v>
      </c>
    </row>
    <row r="78" spans="2:7" x14ac:dyDescent="0.2">
      <c r="B78" s="103">
        <v>52</v>
      </c>
      <c r="C78" s="103">
        <f>VLOOKUP('PROCESOS MISIONALES  '!W52,Hoja2!$X$5:$Y$8,2,FALSE)</f>
        <v>6</v>
      </c>
      <c r="D78" s="103">
        <f>VLOOKUP('PROCESOS MISIONALES  '!X52,Hoja2!$AB$5:$AC$9,2,FALSE)</f>
        <v>3</v>
      </c>
      <c r="E78" s="103">
        <f t="shared" si="6"/>
        <v>18</v>
      </c>
      <c r="F78" s="103">
        <f>VLOOKUP('PROCESOS MISIONALES  '!Y52,conse,2,FALSE)</f>
        <v>25</v>
      </c>
      <c r="G78" s="103">
        <f t="shared" si="7"/>
        <v>450</v>
      </c>
    </row>
    <row r="79" spans="2:7" x14ac:dyDescent="0.2">
      <c r="B79" s="103">
        <v>53</v>
      </c>
      <c r="C79" s="103">
        <f>VLOOKUP('PROCESOS MISIONALES  '!W53,Hoja2!$X$5:$Y$8,2,FALSE)</f>
        <v>6</v>
      </c>
      <c r="D79" s="103">
        <f>VLOOKUP('PROCESOS MISIONALES  '!X53,Hoja2!$AB$5:$AC$9,2,FALSE)</f>
        <v>3</v>
      </c>
      <c r="E79" s="103">
        <f t="shared" si="6"/>
        <v>18</v>
      </c>
      <c r="F79" s="103">
        <f>VLOOKUP('PROCESOS MISIONALES  '!Y53,conse,2,FALSE)</f>
        <v>25</v>
      </c>
      <c r="G79" s="103">
        <f t="shared" si="7"/>
        <v>450</v>
      </c>
    </row>
    <row r="80" spans="2:7" x14ac:dyDescent="0.2">
      <c r="B80" s="103">
        <v>54</v>
      </c>
      <c r="C80" s="103">
        <f>VLOOKUP('PROCESOS MISIONALES  '!W54,Hoja2!$X$5:$Y$8,2,FALSE)</f>
        <v>2</v>
      </c>
      <c r="D80" s="103">
        <f>VLOOKUP('PROCESOS MISIONALES  '!X54,Hoja2!$AB$5:$AC$9,2,FALSE)</f>
        <v>1</v>
      </c>
      <c r="E80" s="103">
        <f t="shared" si="6"/>
        <v>2</v>
      </c>
      <c r="F80" s="103">
        <f>VLOOKUP('PROCESOS MISIONALES  '!Y54,conse,2,FALSE)</f>
        <v>100</v>
      </c>
      <c r="G80" s="103">
        <f t="shared" si="7"/>
        <v>200</v>
      </c>
    </row>
    <row r="81" spans="2:7" x14ac:dyDescent="0.2">
      <c r="B81" s="103">
        <v>55</v>
      </c>
      <c r="C81" s="103">
        <f>VLOOKUP('PROCESOS MISIONALES  '!W55,Hoja2!$X$5:$Y$8,2,FALSE)</f>
        <v>6</v>
      </c>
      <c r="D81" s="103">
        <f>VLOOKUP('PROCESOS MISIONALES  '!X55,Hoja2!$AB$5:$AC$9,2,FALSE)</f>
        <v>3</v>
      </c>
      <c r="E81" s="103">
        <f t="shared" si="6"/>
        <v>18</v>
      </c>
      <c r="F81" s="103">
        <f>VLOOKUP('PROCESOS MISIONALES  '!Y55,conse,2,FALSE)</f>
        <v>25</v>
      </c>
      <c r="G81" s="103">
        <f t="shared" si="7"/>
        <v>450</v>
      </c>
    </row>
    <row r="82" spans="2:7" x14ac:dyDescent="0.2">
      <c r="B82" s="103">
        <v>56</v>
      </c>
      <c r="C82" s="103">
        <f>VLOOKUP('PROCESOS MISIONALES  '!W56,Hoja2!$X$5:$Y$8,2,FALSE)</f>
        <v>2</v>
      </c>
      <c r="D82" s="103">
        <f>VLOOKUP('PROCESOS MISIONALES  '!X56,Hoja2!$AB$5:$AC$9,2,FALSE)</f>
        <v>4</v>
      </c>
      <c r="E82" s="103">
        <f t="shared" si="6"/>
        <v>8</v>
      </c>
      <c r="F82" s="103">
        <f>VLOOKUP('PROCESOS MISIONALES  '!Y56,conse,2,FALSE)</f>
        <v>100</v>
      </c>
      <c r="G82" s="103">
        <f t="shared" si="7"/>
        <v>800</v>
      </c>
    </row>
    <row r="83" spans="2:7" x14ac:dyDescent="0.2">
      <c r="B83" s="103">
        <v>57</v>
      </c>
      <c r="C83" s="103">
        <f>VLOOKUP('PROCESOS MISIONALES  '!W57,Hoja2!$X$5:$Y$8,2,FALSE)</f>
        <v>2</v>
      </c>
      <c r="D83" s="103">
        <f>VLOOKUP('PROCESOS MISIONALES  '!X57,Hoja2!$AB$5:$AC$9,2,FALSE)</f>
        <v>4</v>
      </c>
      <c r="E83" s="103">
        <f t="shared" si="6"/>
        <v>8</v>
      </c>
      <c r="F83" s="103">
        <f>VLOOKUP('PROCESOS MISIONALES  '!Y57,conse,2,FALSE)</f>
        <v>100</v>
      </c>
      <c r="G83" s="103">
        <f t="shared" si="7"/>
        <v>800</v>
      </c>
    </row>
    <row r="84" spans="2:7" x14ac:dyDescent="0.2">
      <c r="B84" s="103">
        <v>58</v>
      </c>
      <c r="C84" s="103">
        <f>VLOOKUP('PROCESOS MISIONALES  '!W58,Hoja2!$X$5:$Y$8,2,FALSE)</f>
        <v>2</v>
      </c>
      <c r="D84" s="103">
        <f>VLOOKUP('PROCESOS MISIONALES  '!X58,Hoja2!$AB$5:$AC$9,2,FALSE)</f>
        <v>3</v>
      </c>
      <c r="E84" s="103">
        <f t="shared" si="6"/>
        <v>6</v>
      </c>
      <c r="F84" s="103">
        <f>VLOOKUP('PROCESOS MISIONALES  '!Y58,conse,2,FALSE)</f>
        <v>25</v>
      </c>
      <c r="G84" s="103">
        <f t="shared" si="7"/>
        <v>150</v>
      </c>
    </row>
    <row r="85" spans="2:7" x14ac:dyDescent="0.2">
      <c r="B85" s="103">
        <v>59</v>
      </c>
      <c r="C85" s="103">
        <f>VLOOKUP('PROCESOS MISIONALES  '!W59,Hoja2!$X$5:$Y$8,2,FALSE)</f>
        <v>2</v>
      </c>
      <c r="D85" s="103">
        <f>VLOOKUP('PROCESOS MISIONALES  '!X59,Hoja2!$AB$5:$AC$9,2,FALSE)</f>
        <v>2</v>
      </c>
      <c r="E85" s="103">
        <f t="shared" si="6"/>
        <v>4</v>
      </c>
      <c r="F85" s="103">
        <f>VLOOKUP('PROCESOS MISIONALES  '!Y59,conse,2,FALSE)</f>
        <v>25</v>
      </c>
      <c r="G85" s="103">
        <f t="shared" si="7"/>
        <v>100</v>
      </c>
    </row>
    <row r="86" spans="2:7" x14ac:dyDescent="0.2">
      <c r="B86" s="103">
        <v>60</v>
      </c>
      <c r="C86" s="103">
        <f>VLOOKUP('PROCESOS MISIONALES  '!W60,Hoja2!$X$5:$Y$8,2,FALSE)</f>
        <v>2</v>
      </c>
      <c r="D86" s="103">
        <f>VLOOKUP('PROCESOS MISIONALES  '!X60,Hoja2!$AB$5:$AC$9,2,FALSE)</f>
        <v>2</v>
      </c>
      <c r="E86" s="103">
        <f t="shared" si="6"/>
        <v>4</v>
      </c>
      <c r="F86" s="103">
        <f>VLOOKUP('PROCESOS MISIONALES  '!Y60,conse,2,FALSE)</f>
        <v>25</v>
      </c>
      <c r="G86" s="103">
        <f t="shared" si="7"/>
        <v>100</v>
      </c>
    </row>
    <row r="87" spans="2:7" x14ac:dyDescent="0.2">
      <c r="B87" s="103">
        <v>61</v>
      </c>
      <c r="C87" s="103">
        <f>VLOOKUP('PROCESOS MISIONALES  '!W61,Hoja2!$X$5:$Y$8,2,FALSE)</f>
        <v>2</v>
      </c>
      <c r="D87" s="103">
        <f>VLOOKUP('PROCESOS MISIONALES  '!X61,Hoja2!$AB$5:$AC$9,2,FALSE)</f>
        <v>4</v>
      </c>
      <c r="E87" s="103">
        <f t="shared" si="6"/>
        <v>8</v>
      </c>
      <c r="F87" s="103">
        <f>VLOOKUP('PROCESOS MISIONALES  '!Y61,conse,2,FALSE)</f>
        <v>25</v>
      </c>
      <c r="G87" s="103">
        <f t="shared" si="7"/>
        <v>200</v>
      </c>
    </row>
    <row r="88" spans="2:7" x14ac:dyDescent="0.2">
      <c r="B88" s="103">
        <v>62</v>
      </c>
      <c r="C88" s="103">
        <f>VLOOKUP('PROCESOS MISIONALES  '!W62,Hoja2!$X$5:$Y$8,2,FALSE)</f>
        <v>6</v>
      </c>
      <c r="D88" s="103">
        <f>VLOOKUP('PROCESOS MISIONALES  '!X62,Hoja2!$AB$5:$AC$9,2,FALSE)</f>
        <v>4</v>
      </c>
      <c r="E88" s="103">
        <f t="shared" si="6"/>
        <v>24</v>
      </c>
      <c r="F88" s="103">
        <f>VLOOKUP('PROCESOS MISIONALES  '!Y62,conse,2,FALSE)</f>
        <v>25</v>
      </c>
      <c r="G88" s="103">
        <f t="shared" si="7"/>
        <v>600</v>
      </c>
    </row>
    <row r="89" spans="2:7" x14ac:dyDescent="0.2">
      <c r="B89" s="103">
        <v>63</v>
      </c>
      <c r="C89" s="103">
        <f>VLOOKUP('PROCESOS MISIONALES  '!W63,Hoja2!$X$5:$Y$8,2,FALSE)</f>
        <v>2</v>
      </c>
      <c r="D89" s="103">
        <f>VLOOKUP('PROCESOS MISIONALES  '!X63,Hoja2!$AB$5:$AC$9,2,FALSE)</f>
        <v>2</v>
      </c>
      <c r="E89" s="103">
        <f t="shared" si="6"/>
        <v>4</v>
      </c>
      <c r="F89" s="103">
        <f>VLOOKUP('PROCESOS MISIONALES  '!Y63,conse,2,FALSE)</f>
        <v>25</v>
      </c>
      <c r="G89" s="103">
        <f t="shared" si="7"/>
        <v>100</v>
      </c>
    </row>
    <row r="90" spans="2:7" x14ac:dyDescent="0.2">
      <c r="B90" s="103">
        <v>64</v>
      </c>
      <c r="C90" s="103">
        <f>VLOOKUP('PROCESOS MISIONALES  '!W64,Hoja2!$X$5:$Y$8,2,FALSE)</f>
        <v>2</v>
      </c>
      <c r="D90" s="103">
        <f>VLOOKUP('PROCESOS MISIONALES  '!X64,Hoja2!$AB$5:$AC$9,2,FALSE)</f>
        <v>3</v>
      </c>
      <c r="E90" s="103">
        <f t="shared" si="6"/>
        <v>6</v>
      </c>
      <c r="F90" s="103">
        <f>VLOOKUP('PROCESOS MISIONALES  '!Y64,conse,2,FALSE)</f>
        <v>100</v>
      </c>
      <c r="G90" s="103">
        <f t="shared" si="7"/>
        <v>600</v>
      </c>
    </row>
    <row r="91" spans="2:7" x14ac:dyDescent="0.2">
      <c r="B91" s="103">
        <v>65</v>
      </c>
      <c r="C91" s="103">
        <f>VLOOKUP('PROCESOS MISIONALES  '!W65,Hoja2!$X$5:$Y$8,2,FALSE)</f>
        <v>2</v>
      </c>
      <c r="D91" s="103">
        <f>VLOOKUP('PROCESOS MISIONALES  '!X65,Hoja2!$AB$5:$AC$9,2,FALSE)</f>
        <v>3</v>
      </c>
      <c r="E91" s="103">
        <f t="shared" si="6"/>
        <v>6</v>
      </c>
      <c r="F91" s="103">
        <f>VLOOKUP('PROCESOS MISIONALES  '!Y65,conse,2,FALSE)</f>
        <v>10</v>
      </c>
      <c r="G91" s="103">
        <f t="shared" si="7"/>
        <v>60</v>
      </c>
    </row>
    <row r="92" spans="2:7" x14ac:dyDescent="0.2">
      <c r="B92" s="103">
        <v>66</v>
      </c>
      <c r="C92" s="103">
        <f>VLOOKUP('PROCESOS MISIONALES  '!W66,Hoja2!$X$5:$Y$8,2,FALSE)</f>
        <v>2</v>
      </c>
      <c r="D92" s="103">
        <f>VLOOKUP('PROCESOS MISIONALES  '!X66,Hoja2!$AB$5:$AC$9,2,FALSE)</f>
        <v>1</v>
      </c>
      <c r="E92" s="103">
        <f t="shared" ref="E92:E155" si="8">D92*C92</f>
        <v>2</v>
      </c>
      <c r="F92" s="103">
        <f>VLOOKUP('PROCESOS MISIONALES  '!Y66,conse,2,FALSE)</f>
        <v>100</v>
      </c>
      <c r="G92" s="103">
        <f t="shared" ref="G92:G155" si="9">F92*E92</f>
        <v>200</v>
      </c>
    </row>
    <row r="93" spans="2:7" x14ac:dyDescent="0.2">
      <c r="B93" s="103">
        <v>67</v>
      </c>
      <c r="C93" s="103">
        <f>VLOOKUP('PROCESOS MISIONALES  '!W67,Hoja2!$X$5:$Y$8,2,FALSE)</f>
        <v>1</v>
      </c>
      <c r="D93" s="103">
        <f>VLOOKUP('PROCESOS MISIONALES  '!X67,Hoja2!$AB$5:$AC$9,2,FALSE)</f>
        <v>4</v>
      </c>
      <c r="E93" s="103">
        <f t="shared" si="8"/>
        <v>4</v>
      </c>
      <c r="F93" s="103">
        <f>VLOOKUP('PROCESOS MISIONALES  '!Y67,conse,2,FALSE)</f>
        <v>10</v>
      </c>
      <c r="G93" s="103">
        <f t="shared" si="9"/>
        <v>40</v>
      </c>
    </row>
    <row r="94" spans="2:7" x14ac:dyDescent="0.2">
      <c r="B94" s="103">
        <v>68</v>
      </c>
      <c r="C94" s="103">
        <f>VLOOKUP('PROCESOS MISIONALES  '!W68,Hoja2!$X$5:$Y$8,2,FALSE)</f>
        <v>6</v>
      </c>
      <c r="D94" s="103">
        <f>VLOOKUP('PROCESOS MISIONALES  '!X68,Hoja2!$AB$5:$AC$9,2,FALSE)</f>
        <v>3</v>
      </c>
      <c r="E94" s="103">
        <f t="shared" si="8"/>
        <v>18</v>
      </c>
      <c r="F94" s="103">
        <f>VLOOKUP('PROCESOS MISIONALES  '!Y68,conse,2,FALSE)</f>
        <v>25</v>
      </c>
      <c r="G94" s="103">
        <f t="shared" si="9"/>
        <v>450</v>
      </c>
    </row>
    <row r="95" spans="2:7" x14ac:dyDescent="0.2">
      <c r="B95" s="103">
        <v>69</v>
      </c>
      <c r="C95" s="103">
        <f>VLOOKUP('PROCESOS MISIONALES  '!W69,Hoja2!$X$5:$Y$8,2,FALSE)</f>
        <v>6</v>
      </c>
      <c r="D95" s="103">
        <f>VLOOKUP('PROCESOS MISIONALES  '!X69,Hoja2!$AB$5:$AC$9,2,FALSE)</f>
        <v>3</v>
      </c>
      <c r="E95" s="103">
        <f t="shared" si="8"/>
        <v>18</v>
      </c>
      <c r="F95" s="103">
        <f>VLOOKUP('PROCESOS MISIONALES  '!Y69,conse,2,FALSE)</f>
        <v>25</v>
      </c>
      <c r="G95" s="103">
        <f t="shared" si="9"/>
        <v>450</v>
      </c>
    </row>
    <row r="96" spans="2:7" x14ac:dyDescent="0.2">
      <c r="B96" s="103">
        <v>70</v>
      </c>
      <c r="C96" s="103">
        <f>VLOOKUP('PROCESOS MISIONALES  '!W70,Hoja2!$X$5:$Y$8,2,FALSE)</f>
        <v>2</v>
      </c>
      <c r="D96" s="103">
        <f>VLOOKUP('PROCESOS MISIONALES  '!X70,Hoja2!$AB$5:$AC$9,2,FALSE)</f>
        <v>1</v>
      </c>
      <c r="E96" s="103">
        <f t="shared" si="8"/>
        <v>2</v>
      </c>
      <c r="F96" s="103">
        <f>VLOOKUP('PROCESOS MISIONALES  '!Y70,conse,2,FALSE)</f>
        <v>100</v>
      </c>
      <c r="G96" s="103">
        <f t="shared" si="9"/>
        <v>200</v>
      </c>
    </row>
    <row r="97" spans="2:7" x14ac:dyDescent="0.2">
      <c r="B97" s="103">
        <v>71</v>
      </c>
      <c r="C97" s="103">
        <f>VLOOKUP('PROCESOS MISIONALES  '!W71,Hoja2!$X$5:$Y$8,2,FALSE)</f>
        <v>6</v>
      </c>
      <c r="D97" s="103">
        <f>VLOOKUP('PROCESOS MISIONALES  '!X71,Hoja2!$AB$5:$AC$9,2,FALSE)</f>
        <v>3</v>
      </c>
      <c r="E97" s="103">
        <f t="shared" si="8"/>
        <v>18</v>
      </c>
      <c r="F97" s="103">
        <f>VLOOKUP('PROCESOS MISIONALES  '!Y71,conse,2,FALSE)</f>
        <v>25</v>
      </c>
      <c r="G97" s="103">
        <f t="shared" si="9"/>
        <v>450</v>
      </c>
    </row>
    <row r="98" spans="2:7" x14ac:dyDescent="0.2">
      <c r="B98" s="103">
        <v>72</v>
      </c>
      <c r="C98" s="103">
        <f>VLOOKUP('PROCESOS MISIONALES  '!W72,Hoja2!$X$5:$Y$8,2,FALSE)</f>
        <v>2</v>
      </c>
      <c r="D98" s="103">
        <f>VLOOKUP('PROCESOS MISIONALES  '!X72,Hoja2!$AB$5:$AC$9,2,FALSE)</f>
        <v>4</v>
      </c>
      <c r="E98" s="103">
        <f t="shared" si="8"/>
        <v>8</v>
      </c>
      <c r="F98" s="103">
        <f>VLOOKUP('PROCESOS MISIONALES  '!Y72,conse,2,FALSE)</f>
        <v>100</v>
      </c>
      <c r="G98" s="103">
        <f t="shared" si="9"/>
        <v>800</v>
      </c>
    </row>
    <row r="99" spans="2:7" x14ac:dyDescent="0.2">
      <c r="B99" s="103">
        <v>73</v>
      </c>
      <c r="C99" s="103">
        <f>VLOOKUP('PROCESOS MISIONALES  '!W73,Hoja2!$X$5:$Y$8,2,FALSE)</f>
        <v>2</v>
      </c>
      <c r="D99" s="103">
        <f>VLOOKUP('PROCESOS MISIONALES  '!X73,Hoja2!$AB$5:$AC$9,2,FALSE)</f>
        <v>4</v>
      </c>
      <c r="E99" s="103">
        <f t="shared" si="8"/>
        <v>8</v>
      </c>
      <c r="F99" s="103">
        <f>VLOOKUP('PROCESOS MISIONALES  '!Y73,conse,2,FALSE)</f>
        <v>100</v>
      </c>
      <c r="G99" s="103">
        <f t="shared" si="9"/>
        <v>800</v>
      </c>
    </row>
    <row r="100" spans="2:7" x14ac:dyDescent="0.2">
      <c r="B100" s="103">
        <v>74</v>
      </c>
      <c r="C100" s="103">
        <f>VLOOKUP('PROCESOS MISIONALES  '!W74,Hoja2!$X$5:$Y$8,2,FALSE)</f>
        <v>2</v>
      </c>
      <c r="D100" s="103">
        <f>VLOOKUP('PROCESOS MISIONALES  '!X74,Hoja2!$AB$5:$AC$9,2,FALSE)</f>
        <v>3</v>
      </c>
      <c r="E100" s="103">
        <f t="shared" si="8"/>
        <v>6</v>
      </c>
      <c r="F100" s="103">
        <f>VLOOKUP('PROCESOS MISIONALES  '!Y74,conse,2,FALSE)</f>
        <v>25</v>
      </c>
      <c r="G100" s="103">
        <f t="shared" si="9"/>
        <v>150</v>
      </c>
    </row>
    <row r="101" spans="2:7" x14ac:dyDescent="0.2">
      <c r="B101" s="103">
        <v>75</v>
      </c>
      <c r="C101" s="103">
        <f>VLOOKUP('PROCESOS MISIONALES  '!W75,Hoja2!$X$5:$Y$8,2,FALSE)</f>
        <v>2</v>
      </c>
      <c r="D101" s="103">
        <f>VLOOKUP('PROCESOS MISIONALES  '!X75,Hoja2!$AB$5:$AC$9,2,FALSE)</f>
        <v>2</v>
      </c>
      <c r="E101" s="103">
        <f t="shared" si="8"/>
        <v>4</v>
      </c>
      <c r="F101" s="103">
        <f>VLOOKUP('PROCESOS MISIONALES  '!Y75,conse,2,FALSE)</f>
        <v>25</v>
      </c>
      <c r="G101" s="103">
        <f t="shared" si="9"/>
        <v>100</v>
      </c>
    </row>
    <row r="102" spans="2:7" x14ac:dyDescent="0.2">
      <c r="B102" s="103">
        <v>76</v>
      </c>
      <c r="C102" s="103">
        <f>VLOOKUP('PROCESOS MISIONALES  '!W76,Hoja2!$X$5:$Y$8,2,FALSE)</f>
        <v>2</v>
      </c>
      <c r="D102" s="103">
        <f>VLOOKUP('PROCESOS MISIONALES  '!X76,Hoja2!$AB$5:$AC$9,2,FALSE)</f>
        <v>2</v>
      </c>
      <c r="E102" s="103">
        <f t="shared" si="8"/>
        <v>4</v>
      </c>
      <c r="F102" s="103">
        <f>VLOOKUP('PROCESOS MISIONALES  '!Y76,conse,2,FALSE)</f>
        <v>25</v>
      </c>
      <c r="G102" s="103">
        <f t="shared" si="9"/>
        <v>100</v>
      </c>
    </row>
    <row r="103" spans="2:7" x14ac:dyDescent="0.2">
      <c r="B103" s="103">
        <v>77</v>
      </c>
      <c r="C103" s="103">
        <f>VLOOKUP('PROCESOS MISIONALES  '!W77,Hoja2!$X$5:$Y$8,2,FALSE)</f>
        <v>2</v>
      </c>
      <c r="D103" s="103">
        <f>VLOOKUP('PROCESOS MISIONALES  '!X77,Hoja2!$AB$5:$AC$9,2,FALSE)</f>
        <v>4</v>
      </c>
      <c r="E103" s="103">
        <f t="shared" si="8"/>
        <v>8</v>
      </c>
      <c r="F103" s="103">
        <f>VLOOKUP('PROCESOS MISIONALES  '!Y77,conse,2,FALSE)</f>
        <v>25</v>
      </c>
      <c r="G103" s="103">
        <f t="shared" si="9"/>
        <v>200</v>
      </c>
    </row>
    <row r="104" spans="2:7" x14ac:dyDescent="0.2">
      <c r="B104" s="103">
        <v>78</v>
      </c>
      <c r="C104" s="103">
        <f>VLOOKUP('PROCESOS MISIONALES  '!W78,Hoja2!$X$5:$Y$8,2,FALSE)</f>
        <v>6</v>
      </c>
      <c r="D104" s="103">
        <f>VLOOKUP('PROCESOS MISIONALES  '!X78,Hoja2!$AB$5:$AC$9,2,FALSE)</f>
        <v>4</v>
      </c>
      <c r="E104" s="103">
        <f t="shared" si="8"/>
        <v>24</v>
      </c>
      <c r="F104" s="103">
        <f>VLOOKUP('PROCESOS MISIONALES  '!Y78,conse,2,FALSE)</f>
        <v>25</v>
      </c>
      <c r="G104" s="103">
        <f t="shared" si="9"/>
        <v>600</v>
      </c>
    </row>
    <row r="105" spans="2:7" x14ac:dyDescent="0.2">
      <c r="B105" s="103">
        <v>79</v>
      </c>
      <c r="C105" s="103">
        <f>VLOOKUP('PROCESOS MISIONALES  '!W79,Hoja2!$X$5:$Y$8,2,FALSE)</f>
        <v>2</v>
      </c>
      <c r="D105" s="103">
        <f>VLOOKUP('PROCESOS MISIONALES  '!X79,Hoja2!$AB$5:$AC$9,2,FALSE)</f>
        <v>2</v>
      </c>
      <c r="E105" s="103">
        <f t="shared" si="8"/>
        <v>4</v>
      </c>
      <c r="F105" s="103">
        <f>VLOOKUP('PROCESOS MISIONALES  '!Y79,conse,2,FALSE)</f>
        <v>25</v>
      </c>
      <c r="G105" s="103">
        <f t="shared" si="9"/>
        <v>100</v>
      </c>
    </row>
    <row r="106" spans="2:7" x14ac:dyDescent="0.2">
      <c r="B106" s="103">
        <v>80</v>
      </c>
      <c r="C106" s="103">
        <f>VLOOKUP('PROCESOS MISIONALES  '!W80,Hoja2!$X$5:$Y$8,2,FALSE)</f>
        <v>2</v>
      </c>
      <c r="D106" s="103">
        <f>VLOOKUP('PROCESOS MISIONALES  '!X80,Hoja2!$AB$5:$AC$9,2,FALSE)</f>
        <v>3</v>
      </c>
      <c r="E106" s="103">
        <f t="shared" si="8"/>
        <v>6</v>
      </c>
      <c r="F106" s="103">
        <f>VLOOKUP('PROCESOS MISIONALES  '!Y80,conse,2,FALSE)</f>
        <v>100</v>
      </c>
      <c r="G106" s="103">
        <f t="shared" si="9"/>
        <v>600</v>
      </c>
    </row>
    <row r="107" spans="2:7" x14ac:dyDescent="0.2">
      <c r="B107" s="103">
        <v>81</v>
      </c>
      <c r="C107" s="103">
        <f>VLOOKUP('PROCESOS MISIONALES  '!W81,Hoja2!$X$5:$Y$8,2,FALSE)</f>
        <v>2</v>
      </c>
      <c r="D107" s="103">
        <f>VLOOKUP('PROCESOS MISIONALES  '!X81,Hoja2!$AB$5:$AC$9,2,FALSE)</f>
        <v>3</v>
      </c>
      <c r="E107" s="103">
        <f t="shared" si="8"/>
        <v>6</v>
      </c>
      <c r="F107" s="103">
        <f>VLOOKUP('PROCESOS MISIONALES  '!Y81,conse,2,FALSE)</f>
        <v>10</v>
      </c>
      <c r="G107" s="103">
        <f t="shared" si="9"/>
        <v>60</v>
      </c>
    </row>
    <row r="108" spans="2:7" x14ac:dyDescent="0.2">
      <c r="B108" s="103">
        <v>82</v>
      </c>
      <c r="C108" s="103">
        <f>VLOOKUP('PROCESOS MISIONALES  '!W82,Hoja2!$X$5:$Y$8,2,FALSE)</f>
        <v>2</v>
      </c>
      <c r="D108" s="103">
        <f>VLOOKUP('PROCESOS MISIONALES  '!X82,Hoja2!$AB$5:$AC$9,2,FALSE)</f>
        <v>1</v>
      </c>
      <c r="E108" s="103">
        <f t="shared" si="8"/>
        <v>2</v>
      </c>
      <c r="F108" s="103">
        <f>VLOOKUP('PROCESOS MISIONALES  '!Y82,conse,2,FALSE)</f>
        <v>100</v>
      </c>
      <c r="G108" s="103">
        <f t="shared" si="9"/>
        <v>200</v>
      </c>
    </row>
    <row r="109" spans="2:7" x14ac:dyDescent="0.2">
      <c r="B109" s="103">
        <v>83</v>
      </c>
      <c r="C109" s="103">
        <f>VLOOKUP('PROCESOS MISIONALES  '!W83,Hoja2!$X$5:$Y$8,2,FALSE)</f>
        <v>1</v>
      </c>
      <c r="D109" s="103">
        <f>VLOOKUP('PROCESOS MISIONALES  '!X83,Hoja2!$AB$5:$AC$9,2,FALSE)</f>
        <v>4</v>
      </c>
      <c r="E109" s="103">
        <f t="shared" si="8"/>
        <v>4</v>
      </c>
      <c r="F109" s="103">
        <f>VLOOKUP('PROCESOS MISIONALES  '!Y83,conse,2,FALSE)</f>
        <v>10</v>
      </c>
      <c r="G109" s="103">
        <f t="shared" si="9"/>
        <v>40</v>
      </c>
    </row>
    <row r="110" spans="2:7" x14ac:dyDescent="0.2">
      <c r="B110" s="103">
        <v>84</v>
      </c>
      <c r="C110" s="103">
        <f>VLOOKUP('PROCESOS MISIONALES  '!W84,Hoja2!$X$5:$Y$8,2,FALSE)</f>
        <v>6</v>
      </c>
      <c r="D110" s="103">
        <f>VLOOKUP('PROCESOS MISIONALES  '!X84,Hoja2!$AB$5:$AC$9,2,FALSE)</f>
        <v>3</v>
      </c>
      <c r="E110" s="103">
        <f t="shared" si="8"/>
        <v>18</v>
      </c>
      <c r="F110" s="103">
        <f>VLOOKUP('PROCESOS MISIONALES  '!Y84,conse,2,FALSE)</f>
        <v>25</v>
      </c>
      <c r="G110" s="103">
        <f t="shared" si="9"/>
        <v>450</v>
      </c>
    </row>
    <row r="111" spans="2:7" x14ac:dyDescent="0.2">
      <c r="B111" s="103">
        <v>85</v>
      </c>
      <c r="C111" s="103">
        <f>VLOOKUP('PROCESOS MISIONALES  '!W85,Hoja2!$X$5:$Y$8,2,FALSE)</f>
        <v>6</v>
      </c>
      <c r="D111" s="103">
        <f>VLOOKUP('PROCESOS MISIONALES  '!X85,Hoja2!$AB$5:$AC$9,2,FALSE)</f>
        <v>3</v>
      </c>
      <c r="E111" s="103">
        <f t="shared" si="8"/>
        <v>18</v>
      </c>
      <c r="F111" s="103">
        <f>VLOOKUP('PROCESOS MISIONALES  '!Y85,conse,2,FALSE)</f>
        <v>25</v>
      </c>
      <c r="G111" s="103">
        <f t="shared" si="9"/>
        <v>450</v>
      </c>
    </row>
    <row r="112" spans="2:7" x14ac:dyDescent="0.2">
      <c r="B112" s="103">
        <v>86</v>
      </c>
      <c r="C112" s="103">
        <f>VLOOKUP('PROCESOS MISIONALES  '!W86,Hoja2!$X$5:$Y$8,2,FALSE)</f>
        <v>2</v>
      </c>
      <c r="D112" s="103">
        <f>VLOOKUP('PROCESOS MISIONALES  '!X86,Hoja2!$AB$5:$AC$9,2,FALSE)</f>
        <v>1</v>
      </c>
      <c r="E112" s="103">
        <f t="shared" si="8"/>
        <v>2</v>
      </c>
      <c r="F112" s="103">
        <f>VLOOKUP('PROCESOS MISIONALES  '!Y86,conse,2,FALSE)</f>
        <v>100</v>
      </c>
      <c r="G112" s="103">
        <f t="shared" si="9"/>
        <v>200</v>
      </c>
    </row>
    <row r="113" spans="2:7" x14ac:dyDescent="0.2">
      <c r="B113" s="103">
        <v>87</v>
      </c>
      <c r="C113" s="103">
        <f>VLOOKUP('PROCESOS MISIONALES  '!W87,Hoja2!$X$5:$Y$8,2,FALSE)</f>
        <v>6</v>
      </c>
      <c r="D113" s="103">
        <f>VLOOKUP('PROCESOS MISIONALES  '!X87,Hoja2!$AB$5:$AC$9,2,FALSE)</f>
        <v>3</v>
      </c>
      <c r="E113" s="103">
        <f t="shared" si="8"/>
        <v>18</v>
      </c>
      <c r="F113" s="103">
        <f>VLOOKUP('PROCESOS MISIONALES  '!Y87,conse,2,FALSE)</f>
        <v>25</v>
      </c>
      <c r="G113" s="103">
        <f t="shared" si="9"/>
        <v>450</v>
      </c>
    </row>
    <row r="114" spans="2:7" x14ac:dyDescent="0.2">
      <c r="B114" s="103">
        <v>88</v>
      </c>
      <c r="C114" s="103">
        <f>VLOOKUP('PROCESOS MISIONALES  '!W88,Hoja2!$X$5:$Y$8,2,FALSE)</f>
        <v>2</v>
      </c>
      <c r="D114" s="103">
        <f>VLOOKUP('PROCESOS MISIONALES  '!X88,Hoja2!$AB$5:$AC$9,2,FALSE)</f>
        <v>4</v>
      </c>
      <c r="E114" s="103">
        <f t="shared" si="8"/>
        <v>8</v>
      </c>
      <c r="F114" s="103">
        <f>VLOOKUP('PROCESOS MISIONALES  '!Y88,conse,2,FALSE)</f>
        <v>100</v>
      </c>
      <c r="G114" s="103">
        <f t="shared" si="9"/>
        <v>800</v>
      </c>
    </row>
    <row r="115" spans="2:7" x14ac:dyDescent="0.2">
      <c r="B115" s="103">
        <v>89</v>
      </c>
      <c r="C115" s="103">
        <f>VLOOKUP('PROCESOS MISIONALES  '!W89,Hoja2!$X$5:$Y$8,2,FALSE)</f>
        <v>2</v>
      </c>
      <c r="D115" s="103">
        <f>VLOOKUP('PROCESOS MISIONALES  '!X89,Hoja2!$AB$5:$AC$9,2,FALSE)</f>
        <v>4</v>
      </c>
      <c r="E115" s="103">
        <f t="shared" si="8"/>
        <v>8</v>
      </c>
      <c r="F115" s="103">
        <f>VLOOKUP('PROCESOS MISIONALES  '!Y89,conse,2,FALSE)</f>
        <v>100</v>
      </c>
      <c r="G115" s="103">
        <f t="shared" si="9"/>
        <v>800</v>
      </c>
    </row>
    <row r="116" spans="2:7" x14ac:dyDescent="0.2">
      <c r="B116" s="103">
        <v>90</v>
      </c>
      <c r="C116" s="103">
        <f>VLOOKUP('PROCESOS MISIONALES  '!W90,Hoja2!$X$5:$Y$8,2,FALSE)</f>
        <v>2</v>
      </c>
      <c r="D116" s="103">
        <f>VLOOKUP('PROCESOS MISIONALES  '!X90,Hoja2!$AB$5:$AC$9,2,FALSE)</f>
        <v>3</v>
      </c>
      <c r="E116" s="103">
        <f t="shared" si="8"/>
        <v>6</v>
      </c>
      <c r="F116" s="103">
        <f>VLOOKUP('PROCESOS MISIONALES  '!Y90,conse,2,FALSE)</f>
        <v>60</v>
      </c>
      <c r="G116" s="103">
        <f t="shared" si="9"/>
        <v>360</v>
      </c>
    </row>
    <row r="117" spans="2:7" x14ac:dyDescent="0.2">
      <c r="B117" s="103">
        <v>91</v>
      </c>
      <c r="C117" s="103">
        <f>VLOOKUP('PROCESOS MISIONALES  '!W91,Hoja2!$X$5:$Y$8,2,FALSE)</f>
        <v>6</v>
      </c>
      <c r="D117" s="103">
        <f>VLOOKUP('PROCESOS MISIONALES  '!X91,Hoja2!$AB$5:$AC$9,2,FALSE)</f>
        <v>4</v>
      </c>
      <c r="E117" s="103">
        <f t="shared" si="8"/>
        <v>24</v>
      </c>
      <c r="F117" s="103">
        <f>VLOOKUP('PROCESOS MISIONALES  '!Y91,conse,2,FALSE)</f>
        <v>10</v>
      </c>
      <c r="G117" s="103">
        <f t="shared" si="9"/>
        <v>240</v>
      </c>
    </row>
    <row r="118" spans="2:7" x14ac:dyDescent="0.2">
      <c r="B118" s="103">
        <v>92</v>
      </c>
      <c r="C118" s="103">
        <f>VLOOKUP('PROCESOS MISIONALES  '!W92,Hoja2!$X$5:$Y$8,2,FALSE)</f>
        <v>2</v>
      </c>
      <c r="D118" s="103">
        <f>VLOOKUP('PROCESOS MISIONALES  '!X92,Hoja2!$AB$5:$AC$9,2,FALSE)</f>
        <v>3</v>
      </c>
      <c r="E118" s="103">
        <f t="shared" si="8"/>
        <v>6</v>
      </c>
      <c r="F118" s="103">
        <f>VLOOKUP('PROCESOS MISIONALES  '!Y92,conse,2,FALSE)</f>
        <v>25</v>
      </c>
      <c r="G118" s="103">
        <f t="shared" si="9"/>
        <v>150</v>
      </c>
    </row>
    <row r="119" spans="2:7" x14ac:dyDescent="0.2">
      <c r="B119" s="103">
        <v>93</v>
      </c>
      <c r="C119" s="103">
        <f>VLOOKUP('PROCESOS MISIONALES  '!W93,Hoja2!$X$5:$Y$8,2,FALSE)</f>
        <v>2</v>
      </c>
      <c r="D119" s="103">
        <f>VLOOKUP('PROCESOS MISIONALES  '!X93,Hoja2!$AB$5:$AC$9,2,FALSE)</f>
        <v>2</v>
      </c>
      <c r="E119" s="103">
        <f t="shared" si="8"/>
        <v>4</v>
      </c>
      <c r="F119" s="103">
        <f>VLOOKUP('PROCESOS MISIONALES  '!Y93,conse,2,FALSE)</f>
        <v>25</v>
      </c>
      <c r="G119" s="103">
        <f t="shared" si="9"/>
        <v>100</v>
      </c>
    </row>
    <row r="120" spans="2:7" x14ac:dyDescent="0.2">
      <c r="B120" s="103">
        <v>94</v>
      </c>
      <c r="C120" s="103">
        <f>VLOOKUP('PROCESOS MISIONALES  '!W94,Hoja2!$X$5:$Y$8,2,FALSE)</f>
        <v>2</v>
      </c>
      <c r="D120" s="103">
        <f>VLOOKUP('PROCESOS MISIONALES  '!X94,Hoja2!$AB$5:$AC$9,2,FALSE)</f>
        <v>2</v>
      </c>
      <c r="E120" s="103">
        <f t="shared" si="8"/>
        <v>4</v>
      </c>
      <c r="F120" s="103">
        <f>VLOOKUP('PROCESOS MISIONALES  '!Y94,conse,2,FALSE)</f>
        <v>25</v>
      </c>
      <c r="G120" s="103">
        <f t="shared" si="9"/>
        <v>100</v>
      </c>
    </row>
    <row r="121" spans="2:7" x14ac:dyDescent="0.2">
      <c r="B121" s="103">
        <v>95</v>
      </c>
      <c r="C121" s="103">
        <f>VLOOKUP('PROCESOS MISIONALES  '!W95,Hoja2!$X$5:$Y$8,2,FALSE)</f>
        <v>2</v>
      </c>
      <c r="D121" s="103">
        <f>VLOOKUP('PROCESOS MISIONALES  '!X95,Hoja2!$AB$5:$AC$9,2,FALSE)</f>
        <v>4</v>
      </c>
      <c r="E121" s="103">
        <f t="shared" si="8"/>
        <v>8</v>
      </c>
      <c r="F121" s="103">
        <f>VLOOKUP('PROCESOS MISIONALES  '!Y95,conse,2,FALSE)</f>
        <v>25</v>
      </c>
      <c r="G121" s="103">
        <f t="shared" si="9"/>
        <v>200</v>
      </c>
    </row>
    <row r="122" spans="2:7" x14ac:dyDescent="0.2">
      <c r="B122" s="103">
        <v>96</v>
      </c>
      <c r="C122" s="103">
        <f>VLOOKUP('PROCESOS MISIONALES  '!W96,Hoja2!$X$5:$Y$8,2,FALSE)</f>
        <v>6</v>
      </c>
      <c r="D122" s="103">
        <f>VLOOKUP('PROCESOS MISIONALES  '!X96,Hoja2!$AB$5:$AC$9,2,FALSE)</f>
        <v>4</v>
      </c>
      <c r="E122" s="103">
        <f t="shared" si="8"/>
        <v>24</v>
      </c>
      <c r="F122" s="103">
        <f>VLOOKUP('PROCESOS MISIONALES  '!Y96,conse,2,FALSE)</f>
        <v>25</v>
      </c>
      <c r="G122" s="103">
        <f t="shared" si="9"/>
        <v>600</v>
      </c>
    </row>
    <row r="123" spans="2:7" x14ac:dyDescent="0.2">
      <c r="B123" s="103">
        <v>97</v>
      </c>
      <c r="C123" s="103">
        <f>VLOOKUP('PROCESOS MISIONALES  '!W97,Hoja2!$X$5:$Y$8,2,FALSE)</f>
        <v>2</v>
      </c>
      <c r="D123" s="103">
        <f>VLOOKUP('PROCESOS MISIONALES  '!X97,Hoja2!$AB$5:$AC$9,2,FALSE)</f>
        <v>2</v>
      </c>
      <c r="E123" s="103">
        <f t="shared" si="8"/>
        <v>4</v>
      </c>
      <c r="F123" s="103">
        <f>VLOOKUP('PROCESOS MISIONALES  '!Y97,conse,2,FALSE)</f>
        <v>25</v>
      </c>
      <c r="G123" s="103">
        <f t="shared" si="9"/>
        <v>100</v>
      </c>
    </row>
    <row r="124" spans="2:7" x14ac:dyDescent="0.2">
      <c r="B124" s="103">
        <v>98</v>
      </c>
      <c r="C124" s="103">
        <f>VLOOKUP('PROCESOS MISIONALES  '!W98,Hoja2!$X$5:$Y$8,2,FALSE)</f>
        <v>2</v>
      </c>
      <c r="D124" s="103">
        <f>VLOOKUP('PROCESOS MISIONALES  '!X98,Hoja2!$AB$5:$AC$9,2,FALSE)</f>
        <v>3</v>
      </c>
      <c r="E124" s="103">
        <f t="shared" si="8"/>
        <v>6</v>
      </c>
      <c r="F124" s="103">
        <f>VLOOKUP('PROCESOS MISIONALES  '!Y98,conse,2,FALSE)</f>
        <v>100</v>
      </c>
      <c r="G124" s="103">
        <f t="shared" si="9"/>
        <v>600</v>
      </c>
    </row>
    <row r="125" spans="2:7" x14ac:dyDescent="0.2">
      <c r="B125" s="103">
        <v>99</v>
      </c>
      <c r="C125" s="103">
        <f>VLOOKUP('PROCESOS MISIONALES  '!W99,Hoja2!$X$5:$Y$8,2,FALSE)</f>
        <v>2</v>
      </c>
      <c r="D125" s="103">
        <f>VLOOKUP('PROCESOS MISIONALES  '!X99,Hoja2!$AB$5:$AC$9,2,FALSE)</f>
        <v>3</v>
      </c>
      <c r="E125" s="103">
        <f t="shared" si="8"/>
        <v>6</v>
      </c>
      <c r="F125" s="103">
        <f>VLOOKUP('PROCESOS MISIONALES  '!Y99,conse,2,FALSE)</f>
        <v>10</v>
      </c>
      <c r="G125" s="103">
        <f t="shared" si="9"/>
        <v>60</v>
      </c>
    </row>
    <row r="126" spans="2:7" x14ac:dyDescent="0.2">
      <c r="B126" s="103">
        <v>100</v>
      </c>
      <c r="C126" s="103">
        <f>VLOOKUP('PROCESOS MISIONALES  '!W100,Hoja2!$X$5:$Y$8,2,FALSE)</f>
        <v>2</v>
      </c>
      <c r="D126" s="103">
        <f>VLOOKUP('PROCESOS MISIONALES  '!X100,Hoja2!$AB$5:$AC$9,2,FALSE)</f>
        <v>1</v>
      </c>
      <c r="E126" s="103">
        <f t="shared" si="8"/>
        <v>2</v>
      </c>
      <c r="F126" s="103">
        <f>VLOOKUP('PROCESOS MISIONALES  '!Y100,conse,2,FALSE)</f>
        <v>100</v>
      </c>
      <c r="G126" s="103">
        <f t="shared" si="9"/>
        <v>200</v>
      </c>
    </row>
    <row r="127" spans="2:7" x14ac:dyDescent="0.2">
      <c r="B127" s="103">
        <v>101</v>
      </c>
      <c r="C127" s="103">
        <f>VLOOKUP('PROCESOS MISIONALES  '!W101,Hoja2!$X$5:$Y$8,2,FALSE)</f>
        <v>1</v>
      </c>
      <c r="D127" s="103">
        <f>VLOOKUP('PROCESOS MISIONALES  '!X101,Hoja2!$AB$5:$AC$9,2,FALSE)</f>
        <v>4</v>
      </c>
      <c r="E127" s="103">
        <f t="shared" si="8"/>
        <v>4</v>
      </c>
      <c r="F127" s="103">
        <f>VLOOKUP('PROCESOS MISIONALES  '!Y101,conse,2,FALSE)</f>
        <v>10</v>
      </c>
      <c r="G127" s="103">
        <f t="shared" si="9"/>
        <v>40</v>
      </c>
    </row>
    <row r="128" spans="2:7" x14ac:dyDescent="0.2">
      <c r="B128" s="103">
        <v>102</v>
      </c>
      <c r="C128" s="103">
        <f>VLOOKUP('PROCESOS MISIONALES  '!W102,Hoja2!$X$5:$Y$8,2,FALSE)</f>
        <v>6</v>
      </c>
      <c r="D128" s="103">
        <f>VLOOKUP('PROCESOS MISIONALES  '!X102,Hoja2!$AB$5:$AC$9,2,FALSE)</f>
        <v>3</v>
      </c>
      <c r="E128" s="103">
        <f t="shared" si="8"/>
        <v>18</v>
      </c>
      <c r="F128" s="103">
        <f>VLOOKUP('PROCESOS MISIONALES  '!Y102,conse,2,FALSE)</f>
        <v>25</v>
      </c>
      <c r="G128" s="103">
        <f t="shared" si="9"/>
        <v>450</v>
      </c>
    </row>
    <row r="129" spans="2:7" x14ac:dyDescent="0.2">
      <c r="B129" s="103">
        <v>103</v>
      </c>
      <c r="C129" s="103">
        <f>VLOOKUP('PROCESOS MISIONALES  '!W103,Hoja2!$X$5:$Y$8,2,FALSE)</f>
        <v>6</v>
      </c>
      <c r="D129" s="103">
        <f>VLOOKUP('PROCESOS MISIONALES  '!X103,Hoja2!$AB$5:$AC$9,2,FALSE)</f>
        <v>3</v>
      </c>
      <c r="E129" s="103">
        <f t="shared" si="8"/>
        <v>18</v>
      </c>
      <c r="F129" s="103">
        <f>VLOOKUP('PROCESOS MISIONALES  '!Y103,conse,2,FALSE)</f>
        <v>25</v>
      </c>
      <c r="G129" s="103">
        <f t="shared" si="9"/>
        <v>450</v>
      </c>
    </row>
    <row r="130" spans="2:7" x14ac:dyDescent="0.2">
      <c r="B130" s="103">
        <v>104</v>
      </c>
      <c r="C130" s="103">
        <f>VLOOKUP('PROCESOS MISIONALES  '!W104,Hoja2!$X$5:$Y$8,2,FALSE)</f>
        <v>2</v>
      </c>
      <c r="D130" s="103">
        <f>VLOOKUP('PROCESOS MISIONALES  '!X104,Hoja2!$AB$5:$AC$9,2,FALSE)</f>
        <v>1</v>
      </c>
      <c r="E130" s="103">
        <f t="shared" si="8"/>
        <v>2</v>
      </c>
      <c r="F130" s="103">
        <f>VLOOKUP('PROCESOS MISIONALES  '!Y104,conse,2,FALSE)</f>
        <v>100</v>
      </c>
      <c r="G130" s="103">
        <f t="shared" si="9"/>
        <v>200</v>
      </c>
    </row>
    <row r="131" spans="2:7" x14ac:dyDescent="0.2">
      <c r="B131" s="103">
        <v>105</v>
      </c>
      <c r="C131" s="103">
        <f>VLOOKUP('PROCESOS MISIONALES  '!W105,Hoja2!$X$5:$Y$8,2,FALSE)</f>
        <v>6</v>
      </c>
      <c r="D131" s="103">
        <f>VLOOKUP('PROCESOS MISIONALES  '!X105,Hoja2!$AB$5:$AC$9,2,FALSE)</f>
        <v>3</v>
      </c>
      <c r="E131" s="103">
        <f t="shared" si="8"/>
        <v>18</v>
      </c>
      <c r="F131" s="103">
        <f>VLOOKUP('PROCESOS MISIONALES  '!Y105,conse,2,FALSE)</f>
        <v>25</v>
      </c>
      <c r="G131" s="103">
        <f t="shared" si="9"/>
        <v>450</v>
      </c>
    </row>
    <row r="132" spans="2:7" x14ac:dyDescent="0.2">
      <c r="B132" s="103">
        <v>106</v>
      </c>
      <c r="C132" s="103">
        <f>VLOOKUP('PROCESOS MISIONALES  '!W106,Hoja2!$X$5:$Y$8,2,FALSE)</f>
        <v>2</v>
      </c>
      <c r="D132" s="103">
        <f>VLOOKUP('PROCESOS MISIONALES  '!X106,Hoja2!$AB$5:$AC$9,2,FALSE)</f>
        <v>4</v>
      </c>
      <c r="E132" s="103">
        <f t="shared" si="8"/>
        <v>8</v>
      </c>
      <c r="F132" s="103">
        <f>VLOOKUP('PROCESOS MISIONALES  '!Y106,conse,2,FALSE)</f>
        <v>100</v>
      </c>
      <c r="G132" s="103">
        <f t="shared" si="9"/>
        <v>800</v>
      </c>
    </row>
    <row r="133" spans="2:7" x14ac:dyDescent="0.2">
      <c r="B133" s="103">
        <v>107</v>
      </c>
      <c r="C133" s="103">
        <f>VLOOKUP('PROCESOS MISIONALES  '!W107,Hoja2!$X$5:$Y$8,2,FALSE)</f>
        <v>2</v>
      </c>
      <c r="D133" s="103">
        <f>VLOOKUP('PROCESOS MISIONALES  '!X107,Hoja2!$AB$5:$AC$9,2,FALSE)</f>
        <v>4</v>
      </c>
      <c r="E133" s="103">
        <f t="shared" si="8"/>
        <v>8</v>
      </c>
      <c r="F133" s="103">
        <f>VLOOKUP('PROCESOS MISIONALES  '!Y107,conse,2,FALSE)</f>
        <v>100</v>
      </c>
      <c r="G133" s="103">
        <f t="shared" si="9"/>
        <v>800</v>
      </c>
    </row>
    <row r="134" spans="2:7" x14ac:dyDescent="0.2">
      <c r="B134" s="103">
        <v>108</v>
      </c>
      <c r="C134" s="103">
        <f>VLOOKUP('PROCESOS MISIONALES  '!W108,Hoja2!$X$5:$Y$8,2,FALSE)</f>
        <v>2</v>
      </c>
      <c r="D134" s="103">
        <f>VLOOKUP('PROCESOS MISIONALES  '!X108,Hoja2!$AB$5:$AC$9,2,FALSE)</f>
        <v>3</v>
      </c>
      <c r="E134" s="103">
        <f t="shared" si="8"/>
        <v>6</v>
      </c>
      <c r="F134" s="103">
        <f>VLOOKUP('PROCESOS MISIONALES  '!Y108,conse,2,FALSE)</f>
        <v>60</v>
      </c>
      <c r="G134" s="103">
        <f t="shared" si="9"/>
        <v>360</v>
      </c>
    </row>
    <row r="135" spans="2:7" x14ac:dyDescent="0.2">
      <c r="B135" s="103">
        <v>109</v>
      </c>
      <c r="C135" s="103">
        <f>VLOOKUP('PROCESOS MISIONALES  '!W109,Hoja2!$X$5:$Y$8,2,FALSE)</f>
        <v>6</v>
      </c>
      <c r="D135" s="103">
        <f>VLOOKUP('PROCESOS MISIONALES  '!X109,Hoja2!$AB$5:$AC$9,2,FALSE)</f>
        <v>4</v>
      </c>
      <c r="E135" s="103">
        <f t="shared" si="8"/>
        <v>24</v>
      </c>
      <c r="F135" s="103">
        <f>VLOOKUP('PROCESOS MISIONALES  '!Y109,conse,2,FALSE)</f>
        <v>10</v>
      </c>
      <c r="G135" s="103">
        <f t="shared" si="9"/>
        <v>240</v>
      </c>
    </row>
    <row r="136" spans="2:7" x14ac:dyDescent="0.2">
      <c r="B136" s="103">
        <v>110</v>
      </c>
      <c r="C136" s="103">
        <f>VLOOKUP('PROCESOS MISIONALES  '!W110,Hoja2!$X$5:$Y$8,2,FALSE)</f>
        <v>2</v>
      </c>
      <c r="D136" s="103">
        <f>VLOOKUP('PROCESOS MISIONALES  '!X110,Hoja2!$AB$5:$AC$9,2,FALSE)</f>
        <v>3</v>
      </c>
      <c r="E136" s="103">
        <f t="shared" si="8"/>
        <v>6</v>
      </c>
      <c r="F136" s="103">
        <f>VLOOKUP('PROCESOS MISIONALES  '!Y110,conse,2,FALSE)</f>
        <v>25</v>
      </c>
      <c r="G136" s="103">
        <f t="shared" si="9"/>
        <v>150</v>
      </c>
    </row>
    <row r="137" spans="2:7" x14ac:dyDescent="0.2">
      <c r="B137" s="103">
        <v>111</v>
      </c>
      <c r="C137" s="103">
        <f>VLOOKUP('PROCESOS MISIONALES  '!W111,Hoja2!$X$5:$Y$8,2,FALSE)</f>
        <v>2</v>
      </c>
      <c r="D137" s="103">
        <f>VLOOKUP('PROCESOS MISIONALES  '!X111,Hoja2!$AB$5:$AC$9,2,FALSE)</f>
        <v>2</v>
      </c>
      <c r="E137" s="103">
        <f t="shared" si="8"/>
        <v>4</v>
      </c>
      <c r="F137" s="103">
        <f>VLOOKUP('PROCESOS MISIONALES  '!Y111,conse,2,FALSE)</f>
        <v>25</v>
      </c>
      <c r="G137" s="103">
        <f t="shared" si="9"/>
        <v>100</v>
      </c>
    </row>
    <row r="138" spans="2:7" x14ac:dyDescent="0.2">
      <c r="B138" s="103">
        <v>112</v>
      </c>
      <c r="C138" s="103">
        <f>VLOOKUP('PROCESOS MISIONALES  '!W112,Hoja2!$X$5:$Y$8,2,FALSE)</f>
        <v>2</v>
      </c>
      <c r="D138" s="103">
        <f>VLOOKUP('PROCESOS MISIONALES  '!X112,Hoja2!$AB$5:$AC$9,2,FALSE)</f>
        <v>2</v>
      </c>
      <c r="E138" s="103">
        <f t="shared" si="8"/>
        <v>4</v>
      </c>
      <c r="F138" s="103">
        <f>VLOOKUP('PROCESOS MISIONALES  '!Y112,conse,2,FALSE)</f>
        <v>25</v>
      </c>
      <c r="G138" s="103">
        <f t="shared" si="9"/>
        <v>100</v>
      </c>
    </row>
    <row r="139" spans="2:7" x14ac:dyDescent="0.2">
      <c r="B139" s="103">
        <v>113</v>
      </c>
      <c r="C139" s="103">
        <f>VLOOKUP('PROCESOS MISIONALES  '!W113,Hoja2!$X$5:$Y$8,2,FALSE)</f>
        <v>2</v>
      </c>
      <c r="D139" s="103">
        <f>VLOOKUP('PROCESOS MISIONALES  '!X113,Hoja2!$AB$5:$AC$9,2,FALSE)</f>
        <v>4</v>
      </c>
      <c r="E139" s="103">
        <f t="shared" si="8"/>
        <v>8</v>
      </c>
      <c r="F139" s="103">
        <f>VLOOKUP('PROCESOS MISIONALES  '!Y113,conse,2,FALSE)</f>
        <v>25</v>
      </c>
      <c r="G139" s="103">
        <f t="shared" si="9"/>
        <v>200</v>
      </c>
    </row>
    <row r="140" spans="2:7" x14ac:dyDescent="0.2">
      <c r="B140" s="103">
        <v>114</v>
      </c>
      <c r="C140" s="103">
        <f>VLOOKUP('PROCESOS MISIONALES  '!W114,Hoja2!$X$5:$Y$8,2,FALSE)</f>
        <v>6</v>
      </c>
      <c r="D140" s="103">
        <f>VLOOKUP('PROCESOS MISIONALES  '!X114,Hoja2!$AB$5:$AC$9,2,FALSE)</f>
        <v>4</v>
      </c>
      <c r="E140" s="103">
        <f t="shared" si="8"/>
        <v>24</v>
      </c>
      <c r="F140" s="103">
        <f>VLOOKUP('PROCESOS MISIONALES  '!Y114,conse,2,FALSE)</f>
        <v>25</v>
      </c>
      <c r="G140" s="103">
        <f t="shared" si="9"/>
        <v>600</v>
      </c>
    </row>
    <row r="141" spans="2:7" x14ac:dyDescent="0.2">
      <c r="B141" s="103">
        <v>115</v>
      </c>
      <c r="C141" s="103">
        <f>VLOOKUP('PROCESOS MISIONALES  '!W115,Hoja2!$X$5:$Y$8,2,FALSE)</f>
        <v>2</v>
      </c>
      <c r="D141" s="103">
        <f>VLOOKUP('PROCESOS MISIONALES  '!X115,Hoja2!$AB$5:$AC$9,2,FALSE)</f>
        <v>2</v>
      </c>
      <c r="E141" s="103">
        <f t="shared" si="8"/>
        <v>4</v>
      </c>
      <c r="F141" s="103">
        <f>VLOOKUP('PROCESOS MISIONALES  '!Y115,conse,2,FALSE)</f>
        <v>25</v>
      </c>
      <c r="G141" s="103">
        <f t="shared" si="9"/>
        <v>100</v>
      </c>
    </row>
    <row r="142" spans="2:7" x14ac:dyDescent="0.2">
      <c r="B142" s="103">
        <v>116</v>
      </c>
      <c r="C142" s="103">
        <f>VLOOKUP('PROCESOS MISIONALES  '!W116,Hoja2!$X$5:$Y$8,2,FALSE)</f>
        <v>2</v>
      </c>
      <c r="D142" s="103">
        <f>VLOOKUP('PROCESOS MISIONALES  '!X116,Hoja2!$AB$5:$AC$9,2,FALSE)</f>
        <v>3</v>
      </c>
      <c r="E142" s="103">
        <f t="shared" si="8"/>
        <v>6</v>
      </c>
      <c r="F142" s="103">
        <f>VLOOKUP('PROCESOS MISIONALES  '!Y116,conse,2,FALSE)</f>
        <v>100</v>
      </c>
      <c r="G142" s="103">
        <f t="shared" si="9"/>
        <v>600</v>
      </c>
    </row>
    <row r="143" spans="2:7" x14ac:dyDescent="0.2">
      <c r="B143" s="103">
        <v>117</v>
      </c>
      <c r="C143" s="103">
        <f>VLOOKUP('PROCESOS MISIONALES  '!W117,Hoja2!$X$5:$Y$8,2,FALSE)</f>
        <v>2</v>
      </c>
      <c r="D143" s="103">
        <f>VLOOKUP('PROCESOS MISIONALES  '!X117,Hoja2!$AB$5:$AC$9,2,FALSE)</f>
        <v>3</v>
      </c>
      <c r="E143" s="103">
        <f t="shared" si="8"/>
        <v>6</v>
      </c>
      <c r="F143" s="103">
        <f>VLOOKUP('PROCESOS MISIONALES  '!Y117,conse,2,FALSE)</f>
        <v>10</v>
      </c>
      <c r="G143" s="103">
        <f t="shared" si="9"/>
        <v>60</v>
      </c>
    </row>
    <row r="144" spans="2:7" x14ac:dyDescent="0.2">
      <c r="B144" s="103">
        <v>118</v>
      </c>
      <c r="C144" s="103">
        <f>VLOOKUP('PROCESOS MISIONALES  '!W118,Hoja2!$X$5:$Y$8,2,FALSE)</f>
        <v>2</v>
      </c>
      <c r="D144" s="103">
        <f>VLOOKUP('PROCESOS MISIONALES  '!X118,Hoja2!$AB$5:$AC$9,2,FALSE)</f>
        <v>1</v>
      </c>
      <c r="E144" s="103">
        <f t="shared" si="8"/>
        <v>2</v>
      </c>
      <c r="F144" s="103">
        <f>VLOOKUP('PROCESOS MISIONALES  '!Y118,conse,2,FALSE)</f>
        <v>100</v>
      </c>
      <c r="G144" s="103">
        <f t="shared" si="9"/>
        <v>200</v>
      </c>
    </row>
    <row r="145" spans="2:7" x14ac:dyDescent="0.2">
      <c r="B145" s="103">
        <v>119</v>
      </c>
      <c r="C145" s="103">
        <f>VLOOKUP('PROCESOS MISIONALES  '!W119,Hoja2!$X$5:$Y$8,2,FALSE)</f>
        <v>1</v>
      </c>
      <c r="D145" s="103">
        <f>VLOOKUP('PROCESOS MISIONALES  '!X119,Hoja2!$AB$5:$AC$9,2,FALSE)</f>
        <v>4</v>
      </c>
      <c r="E145" s="103">
        <f t="shared" si="8"/>
        <v>4</v>
      </c>
      <c r="F145" s="103">
        <f>VLOOKUP('PROCESOS MISIONALES  '!Y119,conse,2,FALSE)</f>
        <v>10</v>
      </c>
      <c r="G145" s="103">
        <f t="shared" si="9"/>
        <v>40</v>
      </c>
    </row>
    <row r="146" spans="2:7" x14ac:dyDescent="0.2">
      <c r="B146" s="103">
        <v>120</v>
      </c>
      <c r="C146" s="103">
        <f>VLOOKUP('PROCESOS MISIONALES  '!W120,Hoja2!$X$5:$Y$8,2,FALSE)</f>
        <v>6</v>
      </c>
      <c r="D146" s="103">
        <f>VLOOKUP('PROCESOS MISIONALES  '!X120,Hoja2!$AB$5:$AC$9,2,FALSE)</f>
        <v>3</v>
      </c>
      <c r="E146" s="103">
        <f t="shared" si="8"/>
        <v>18</v>
      </c>
      <c r="F146" s="103">
        <f>VLOOKUP('PROCESOS MISIONALES  '!Y120,conse,2,FALSE)</f>
        <v>25</v>
      </c>
      <c r="G146" s="103">
        <f t="shared" si="9"/>
        <v>450</v>
      </c>
    </row>
    <row r="147" spans="2:7" x14ac:dyDescent="0.2">
      <c r="B147" s="103">
        <v>121</v>
      </c>
      <c r="C147" s="103">
        <f>VLOOKUP('PROCESOS MISIONALES  '!W121,Hoja2!$X$5:$Y$8,2,FALSE)</f>
        <v>6</v>
      </c>
      <c r="D147" s="103">
        <f>VLOOKUP('PROCESOS MISIONALES  '!X121,Hoja2!$AB$5:$AC$9,2,FALSE)</f>
        <v>3</v>
      </c>
      <c r="E147" s="103">
        <f t="shared" si="8"/>
        <v>18</v>
      </c>
      <c r="F147" s="103">
        <f>VLOOKUP('PROCESOS MISIONALES  '!Y121,conse,2,FALSE)</f>
        <v>25</v>
      </c>
      <c r="G147" s="103">
        <f t="shared" si="9"/>
        <v>450</v>
      </c>
    </row>
    <row r="148" spans="2:7" x14ac:dyDescent="0.2">
      <c r="B148" s="103">
        <v>122</v>
      </c>
      <c r="C148" s="103">
        <f>VLOOKUP('PROCESOS MISIONALES  '!W122,Hoja2!$X$5:$Y$8,2,FALSE)</f>
        <v>2</v>
      </c>
      <c r="D148" s="103">
        <f>VLOOKUP('PROCESOS MISIONALES  '!X122,Hoja2!$AB$5:$AC$9,2,FALSE)</f>
        <v>1</v>
      </c>
      <c r="E148" s="103">
        <f t="shared" si="8"/>
        <v>2</v>
      </c>
      <c r="F148" s="103">
        <f>VLOOKUP('PROCESOS MISIONALES  '!Y122,conse,2,FALSE)</f>
        <v>100</v>
      </c>
      <c r="G148" s="103">
        <f t="shared" si="9"/>
        <v>200</v>
      </c>
    </row>
    <row r="149" spans="2:7" x14ac:dyDescent="0.2">
      <c r="B149" s="103">
        <v>123</v>
      </c>
      <c r="C149" s="103">
        <f>VLOOKUP('PROCESOS MISIONALES  '!W123,Hoja2!$X$5:$Y$8,2,FALSE)</f>
        <v>6</v>
      </c>
      <c r="D149" s="103">
        <f>VLOOKUP('PROCESOS MISIONALES  '!X123,Hoja2!$AB$5:$AC$9,2,FALSE)</f>
        <v>3</v>
      </c>
      <c r="E149" s="103">
        <f t="shared" si="8"/>
        <v>18</v>
      </c>
      <c r="F149" s="103">
        <f>VLOOKUP('PROCESOS MISIONALES  '!Y123,conse,2,FALSE)</f>
        <v>25</v>
      </c>
      <c r="G149" s="103">
        <f t="shared" si="9"/>
        <v>450</v>
      </c>
    </row>
    <row r="150" spans="2:7" x14ac:dyDescent="0.2">
      <c r="B150" s="103">
        <v>124</v>
      </c>
      <c r="C150" s="103">
        <f>VLOOKUP('PROCESOS MISIONALES  '!W124,Hoja2!$X$5:$Y$8,2,FALSE)</f>
        <v>2</v>
      </c>
      <c r="D150" s="103">
        <f>VLOOKUP('PROCESOS MISIONALES  '!X124,Hoja2!$AB$5:$AC$9,2,FALSE)</f>
        <v>4</v>
      </c>
      <c r="E150" s="103">
        <f t="shared" si="8"/>
        <v>8</v>
      </c>
      <c r="F150" s="103">
        <f>VLOOKUP('PROCESOS MISIONALES  '!Y124,conse,2,FALSE)</f>
        <v>100</v>
      </c>
      <c r="G150" s="103">
        <f t="shared" si="9"/>
        <v>800</v>
      </c>
    </row>
    <row r="151" spans="2:7" x14ac:dyDescent="0.2">
      <c r="B151" s="103">
        <v>125</v>
      </c>
      <c r="C151" s="103">
        <f>VLOOKUP('PROCESOS MISIONALES  '!W125,Hoja2!$X$5:$Y$8,2,FALSE)</f>
        <v>2</v>
      </c>
      <c r="D151" s="103">
        <f>VLOOKUP('PROCESOS MISIONALES  '!X125,Hoja2!$AB$5:$AC$9,2,FALSE)</f>
        <v>4</v>
      </c>
      <c r="E151" s="103">
        <f t="shared" si="8"/>
        <v>8</v>
      </c>
      <c r="F151" s="103">
        <f>VLOOKUP('PROCESOS MISIONALES  '!Y125,conse,2,FALSE)</f>
        <v>100</v>
      </c>
      <c r="G151" s="103">
        <f t="shared" si="9"/>
        <v>800</v>
      </c>
    </row>
    <row r="152" spans="2:7" x14ac:dyDescent="0.2">
      <c r="B152" s="103">
        <v>126</v>
      </c>
      <c r="C152" s="103">
        <f>VLOOKUP('PROCESOS MISIONALES  '!W126,Hoja2!$X$5:$Y$8,2,FALSE)</f>
        <v>2</v>
      </c>
      <c r="D152" s="103">
        <f>VLOOKUP('PROCESOS MISIONALES  '!X126,Hoja2!$AB$5:$AC$9,2,FALSE)</f>
        <v>3</v>
      </c>
      <c r="E152" s="103">
        <f t="shared" si="8"/>
        <v>6</v>
      </c>
      <c r="F152" s="103">
        <f>VLOOKUP('PROCESOS MISIONALES  '!Y126,conse,2,FALSE)</f>
        <v>60</v>
      </c>
      <c r="G152" s="103">
        <f t="shared" si="9"/>
        <v>360</v>
      </c>
    </row>
    <row r="153" spans="2:7" x14ac:dyDescent="0.2">
      <c r="B153" s="103">
        <v>127</v>
      </c>
      <c r="C153" s="103">
        <f>VLOOKUP('PROCESOS MISIONALES  '!W127,Hoja2!$X$5:$Y$8,2,FALSE)</f>
        <v>6</v>
      </c>
      <c r="D153" s="103">
        <f>VLOOKUP('PROCESOS MISIONALES  '!X127,Hoja2!$AB$5:$AC$9,2,FALSE)</f>
        <v>4</v>
      </c>
      <c r="E153" s="103">
        <f t="shared" si="8"/>
        <v>24</v>
      </c>
      <c r="F153" s="103">
        <f>VLOOKUP('PROCESOS MISIONALES  '!Y127,conse,2,FALSE)</f>
        <v>10</v>
      </c>
      <c r="G153" s="103">
        <f t="shared" si="9"/>
        <v>240</v>
      </c>
    </row>
    <row r="154" spans="2:7" x14ac:dyDescent="0.2">
      <c r="B154" s="103">
        <v>128</v>
      </c>
      <c r="C154" s="103">
        <f>VLOOKUP('PROCESOS MISIONALES  '!W128,Hoja2!$X$5:$Y$8,2,FALSE)</f>
        <v>2</v>
      </c>
      <c r="D154" s="103">
        <f>VLOOKUP('PROCESOS MISIONALES  '!X128,Hoja2!$AB$5:$AC$9,2,FALSE)</f>
        <v>3</v>
      </c>
      <c r="E154" s="103">
        <f>D154*C154</f>
        <v>6</v>
      </c>
      <c r="F154" s="103">
        <f>VLOOKUP('PROCESOS MISIONALES  '!Y128,conse,2,FALSE)</f>
        <v>25</v>
      </c>
      <c r="G154" s="103">
        <f t="shared" si="9"/>
        <v>150</v>
      </c>
    </row>
    <row r="155" spans="2:7" x14ac:dyDescent="0.2">
      <c r="B155" s="103">
        <v>129</v>
      </c>
      <c r="C155" s="103">
        <f>VLOOKUP('PROCESOS MISIONALES  '!W129,Hoja2!$X$5:$Y$8,2,FALSE)</f>
        <v>2</v>
      </c>
      <c r="D155" s="103">
        <f>VLOOKUP('PROCESOS MISIONALES  '!X129,Hoja2!$AB$5:$AC$9,2,FALSE)</f>
        <v>2</v>
      </c>
      <c r="E155" s="103">
        <f t="shared" si="8"/>
        <v>4</v>
      </c>
      <c r="F155" s="103">
        <f>VLOOKUP('PROCESOS MISIONALES  '!Y129,conse,2,FALSE)</f>
        <v>25</v>
      </c>
      <c r="G155" s="103">
        <f t="shared" si="9"/>
        <v>100</v>
      </c>
    </row>
    <row r="156" spans="2:7" x14ac:dyDescent="0.2">
      <c r="B156" s="103">
        <v>130</v>
      </c>
      <c r="C156" s="103">
        <f>VLOOKUP('PROCESOS MISIONALES  '!W130,Hoja2!$X$5:$Y$8,2,FALSE)</f>
        <v>2</v>
      </c>
      <c r="D156" s="103">
        <f>VLOOKUP('PROCESOS MISIONALES  '!X130,Hoja2!$AB$5:$AC$9,2,FALSE)</f>
        <v>2</v>
      </c>
      <c r="E156" s="103">
        <f t="shared" ref="E156:E219" si="10">D156*C156</f>
        <v>4</v>
      </c>
      <c r="F156" s="103">
        <f>VLOOKUP('PROCESOS MISIONALES  '!Y130,conse,2,FALSE)</f>
        <v>25</v>
      </c>
      <c r="G156" s="103">
        <f t="shared" ref="G156:G219" si="11">F156*E156</f>
        <v>100</v>
      </c>
    </row>
    <row r="157" spans="2:7" x14ac:dyDescent="0.2">
      <c r="B157" s="103">
        <v>131</v>
      </c>
      <c r="C157" s="103">
        <f>VLOOKUP('PROCESOS MISIONALES  '!W131,Hoja2!$X$5:$Y$8,2,FALSE)</f>
        <v>2</v>
      </c>
      <c r="D157" s="103">
        <f>VLOOKUP('PROCESOS MISIONALES  '!X131,Hoja2!$AB$5:$AC$9,2,FALSE)</f>
        <v>4</v>
      </c>
      <c r="E157" s="103">
        <f t="shared" si="10"/>
        <v>8</v>
      </c>
      <c r="F157" s="103">
        <f>VLOOKUP('PROCESOS MISIONALES  '!Y131,conse,2,FALSE)</f>
        <v>25</v>
      </c>
      <c r="G157" s="103">
        <f t="shared" si="11"/>
        <v>200</v>
      </c>
    </row>
    <row r="158" spans="2:7" x14ac:dyDescent="0.2">
      <c r="B158" s="103">
        <v>132</v>
      </c>
      <c r="C158" s="103">
        <f>VLOOKUP('PROCESOS MISIONALES  '!W132,Hoja2!$X$5:$Y$8,2,FALSE)</f>
        <v>6</v>
      </c>
      <c r="D158" s="103">
        <f>VLOOKUP('PROCESOS MISIONALES  '!X132,Hoja2!$AB$5:$AC$9,2,FALSE)</f>
        <v>4</v>
      </c>
      <c r="E158" s="103">
        <f t="shared" si="10"/>
        <v>24</v>
      </c>
      <c r="F158" s="103">
        <f>VLOOKUP('PROCESOS MISIONALES  '!Y132,conse,2,FALSE)</f>
        <v>25</v>
      </c>
      <c r="G158" s="103">
        <f t="shared" si="11"/>
        <v>600</v>
      </c>
    </row>
    <row r="159" spans="2:7" x14ac:dyDescent="0.2">
      <c r="B159" s="103">
        <v>133</v>
      </c>
      <c r="C159" s="103">
        <f>VLOOKUP('PROCESOS MISIONALES  '!W133,Hoja2!$X$5:$Y$8,2,FALSE)</f>
        <v>2</v>
      </c>
      <c r="D159" s="103">
        <f>VLOOKUP('PROCESOS MISIONALES  '!X133,Hoja2!$AB$5:$AC$9,2,FALSE)</f>
        <v>2</v>
      </c>
      <c r="E159" s="103">
        <f t="shared" si="10"/>
        <v>4</v>
      </c>
      <c r="F159" s="103">
        <f>VLOOKUP('PROCESOS MISIONALES  '!Y133,conse,2,FALSE)</f>
        <v>25</v>
      </c>
      <c r="G159" s="103">
        <f t="shared" si="11"/>
        <v>100</v>
      </c>
    </row>
    <row r="160" spans="2:7" x14ac:dyDescent="0.2">
      <c r="B160" s="103">
        <v>134</v>
      </c>
      <c r="C160" s="103">
        <f>VLOOKUP('PROCESOS MISIONALES  '!W134,Hoja2!$X$5:$Y$8,2,FALSE)</f>
        <v>2</v>
      </c>
      <c r="D160" s="103">
        <f>VLOOKUP('PROCESOS MISIONALES  '!X134,Hoja2!$AB$5:$AC$9,2,FALSE)</f>
        <v>3</v>
      </c>
      <c r="E160" s="103">
        <f t="shared" si="10"/>
        <v>6</v>
      </c>
      <c r="F160" s="103">
        <f>VLOOKUP('PROCESOS MISIONALES  '!Y134,conse,2,FALSE)</f>
        <v>100</v>
      </c>
      <c r="G160" s="103">
        <f t="shared" si="11"/>
        <v>600</v>
      </c>
    </row>
    <row r="161" spans="2:7" x14ac:dyDescent="0.2">
      <c r="B161" s="103">
        <v>135</v>
      </c>
      <c r="C161" s="103">
        <f>VLOOKUP('PROCESOS MISIONALES  '!W135,Hoja2!$X$5:$Y$8,2,FALSE)</f>
        <v>2</v>
      </c>
      <c r="D161" s="103">
        <f>VLOOKUP('PROCESOS MISIONALES  '!X135,Hoja2!$AB$5:$AC$9,2,FALSE)</f>
        <v>3</v>
      </c>
      <c r="E161" s="103">
        <f t="shared" si="10"/>
        <v>6</v>
      </c>
      <c r="F161" s="103">
        <f>VLOOKUP('PROCESOS MISIONALES  '!Y135,conse,2,FALSE)</f>
        <v>10</v>
      </c>
      <c r="G161" s="103">
        <f t="shared" si="11"/>
        <v>60</v>
      </c>
    </row>
    <row r="162" spans="2:7" x14ac:dyDescent="0.2">
      <c r="B162" s="103">
        <v>136</v>
      </c>
      <c r="C162" s="103">
        <f>VLOOKUP('PROCESOS MISIONALES  '!W136,Hoja2!$X$5:$Y$8,2,FALSE)</f>
        <v>2</v>
      </c>
      <c r="D162" s="103">
        <f>VLOOKUP('PROCESOS MISIONALES  '!X136,Hoja2!$AB$5:$AC$9,2,FALSE)</f>
        <v>1</v>
      </c>
      <c r="E162" s="103">
        <f t="shared" si="10"/>
        <v>2</v>
      </c>
      <c r="F162" s="103">
        <f>VLOOKUP('PROCESOS MISIONALES  '!Y136,conse,2,FALSE)</f>
        <v>100</v>
      </c>
      <c r="G162" s="103">
        <f t="shared" si="11"/>
        <v>200</v>
      </c>
    </row>
    <row r="163" spans="2:7" x14ac:dyDescent="0.2">
      <c r="B163" s="103">
        <v>137</v>
      </c>
      <c r="C163" s="103">
        <f>VLOOKUP('PROCESOS MISIONALES  '!W137,Hoja2!$X$5:$Y$8,2,FALSE)</f>
        <v>1</v>
      </c>
      <c r="D163" s="103">
        <f>VLOOKUP('PROCESOS MISIONALES  '!X137,Hoja2!$AB$5:$AC$9,2,FALSE)</f>
        <v>4</v>
      </c>
      <c r="E163" s="103">
        <f t="shared" si="10"/>
        <v>4</v>
      </c>
      <c r="F163" s="103">
        <f>VLOOKUP('PROCESOS MISIONALES  '!Y137,conse,2,FALSE)</f>
        <v>10</v>
      </c>
      <c r="G163" s="103">
        <f t="shared" si="11"/>
        <v>40</v>
      </c>
    </row>
    <row r="164" spans="2:7" x14ac:dyDescent="0.2">
      <c r="B164" s="103">
        <v>138</v>
      </c>
      <c r="C164" s="103">
        <f>VLOOKUP('PROCESOS MISIONALES  '!W138,Hoja2!$X$5:$Y$8,2,FALSE)</f>
        <v>6</v>
      </c>
      <c r="D164" s="103">
        <f>VLOOKUP('PROCESOS MISIONALES  '!X138,Hoja2!$AB$5:$AC$9,2,FALSE)</f>
        <v>3</v>
      </c>
      <c r="E164" s="103">
        <f t="shared" si="10"/>
        <v>18</v>
      </c>
      <c r="F164" s="103">
        <f>VLOOKUP('PROCESOS MISIONALES  '!Y138,conse,2,FALSE)</f>
        <v>25</v>
      </c>
      <c r="G164" s="103">
        <f t="shared" si="11"/>
        <v>450</v>
      </c>
    </row>
    <row r="165" spans="2:7" x14ac:dyDescent="0.2">
      <c r="B165" s="103">
        <v>139</v>
      </c>
      <c r="C165" s="103">
        <f>VLOOKUP('PROCESOS MISIONALES  '!W139,Hoja2!$X$5:$Y$8,2,FALSE)</f>
        <v>6</v>
      </c>
      <c r="D165" s="103">
        <f>VLOOKUP('PROCESOS MISIONALES  '!X139,Hoja2!$AB$5:$AC$9,2,FALSE)</f>
        <v>3</v>
      </c>
      <c r="E165" s="103">
        <f t="shared" si="10"/>
        <v>18</v>
      </c>
      <c r="F165" s="103">
        <f>VLOOKUP('PROCESOS MISIONALES  '!Y139,conse,2,FALSE)</f>
        <v>25</v>
      </c>
      <c r="G165" s="103">
        <f t="shared" si="11"/>
        <v>450</v>
      </c>
    </row>
    <row r="166" spans="2:7" x14ac:dyDescent="0.2">
      <c r="B166" s="103">
        <v>140</v>
      </c>
      <c r="C166" s="103">
        <f>VLOOKUP('PROCESOS MISIONALES  '!W140,Hoja2!$X$5:$Y$8,2,FALSE)</f>
        <v>2</v>
      </c>
      <c r="D166" s="103">
        <f>VLOOKUP('PROCESOS MISIONALES  '!X140,Hoja2!$AB$5:$AC$9,2,FALSE)</f>
        <v>1</v>
      </c>
      <c r="E166" s="103">
        <f t="shared" si="10"/>
        <v>2</v>
      </c>
      <c r="F166" s="103">
        <f>VLOOKUP('PROCESOS MISIONALES  '!Y140,conse,2,FALSE)</f>
        <v>100</v>
      </c>
      <c r="G166" s="103">
        <f t="shared" si="11"/>
        <v>200</v>
      </c>
    </row>
    <row r="167" spans="2:7" x14ac:dyDescent="0.2">
      <c r="B167" s="103">
        <v>141</v>
      </c>
      <c r="C167" s="103">
        <f>VLOOKUP('PROCESOS MISIONALES  '!W141,Hoja2!$X$5:$Y$8,2,FALSE)</f>
        <v>6</v>
      </c>
      <c r="D167" s="103">
        <f>VLOOKUP('PROCESOS MISIONALES  '!X141,Hoja2!$AB$5:$AC$9,2,FALSE)</f>
        <v>3</v>
      </c>
      <c r="E167" s="103">
        <f t="shared" si="10"/>
        <v>18</v>
      </c>
      <c r="F167" s="103">
        <f>VLOOKUP('PROCESOS MISIONALES  '!Y141,conse,2,FALSE)</f>
        <v>25</v>
      </c>
      <c r="G167" s="103">
        <f t="shared" si="11"/>
        <v>450</v>
      </c>
    </row>
    <row r="168" spans="2:7" x14ac:dyDescent="0.2">
      <c r="B168" s="103">
        <v>142</v>
      </c>
      <c r="C168" s="103">
        <f>VLOOKUP('PROCESOS MISIONALES  '!W142,Hoja2!$X$5:$Y$8,2,FALSE)</f>
        <v>2</v>
      </c>
      <c r="D168" s="103">
        <f>VLOOKUP('PROCESOS MISIONALES  '!X142,Hoja2!$AB$5:$AC$9,2,FALSE)</f>
        <v>4</v>
      </c>
      <c r="E168" s="103">
        <f t="shared" si="10"/>
        <v>8</v>
      </c>
      <c r="F168" s="103">
        <f>VLOOKUP('PROCESOS MISIONALES  '!Y142,conse,2,FALSE)</f>
        <v>100</v>
      </c>
      <c r="G168" s="103">
        <f t="shared" si="11"/>
        <v>800</v>
      </c>
    </row>
    <row r="169" spans="2:7" x14ac:dyDescent="0.2">
      <c r="B169" s="103">
        <v>143</v>
      </c>
      <c r="C169" s="103">
        <f>VLOOKUP('PROCESOS MISIONALES  '!W143,Hoja2!$X$5:$Y$8,2,FALSE)</f>
        <v>2</v>
      </c>
      <c r="D169" s="103">
        <f>VLOOKUP('PROCESOS MISIONALES  '!X143,Hoja2!$AB$5:$AC$9,2,FALSE)</f>
        <v>4</v>
      </c>
      <c r="E169" s="103">
        <f t="shared" si="10"/>
        <v>8</v>
      </c>
      <c r="F169" s="103">
        <f>VLOOKUP('PROCESOS MISIONALES  '!Y143,conse,2,FALSE)</f>
        <v>100</v>
      </c>
      <c r="G169" s="103">
        <f t="shared" si="11"/>
        <v>800</v>
      </c>
    </row>
    <row r="170" spans="2:7" x14ac:dyDescent="0.2">
      <c r="B170" s="103">
        <v>144</v>
      </c>
      <c r="C170" s="103">
        <f>VLOOKUP('PROCESOS MISIONALES  '!W144,Hoja2!$X$5:$Y$8,2,FALSE)</f>
        <v>2</v>
      </c>
      <c r="D170" s="103">
        <f>VLOOKUP('PROCESOS MISIONALES  '!X144,Hoja2!$AB$5:$AC$9,2,FALSE)</f>
        <v>3</v>
      </c>
      <c r="E170" s="103">
        <f t="shared" si="10"/>
        <v>6</v>
      </c>
      <c r="F170" s="103">
        <f>VLOOKUP('PROCESOS MISIONALES  '!Y144,conse,2,FALSE)</f>
        <v>60</v>
      </c>
      <c r="G170" s="103">
        <f t="shared" si="11"/>
        <v>360</v>
      </c>
    </row>
    <row r="171" spans="2:7" x14ac:dyDescent="0.2">
      <c r="B171" s="103">
        <v>145</v>
      </c>
      <c r="C171" s="103">
        <f>VLOOKUP('PROCESOS MISIONALES  '!W145,Hoja2!$X$5:$Y$8,2,FALSE)</f>
        <v>6</v>
      </c>
      <c r="D171" s="103">
        <f>VLOOKUP('PROCESOS MISIONALES  '!X145,Hoja2!$AB$5:$AC$9,2,FALSE)</f>
        <v>4</v>
      </c>
      <c r="E171" s="103">
        <f t="shared" si="10"/>
        <v>24</v>
      </c>
      <c r="F171" s="103">
        <f>VLOOKUP('PROCESOS MISIONALES  '!Y145,conse,2,FALSE)</f>
        <v>10</v>
      </c>
      <c r="G171" s="103">
        <f t="shared" si="11"/>
        <v>240</v>
      </c>
    </row>
    <row r="172" spans="2:7" x14ac:dyDescent="0.2">
      <c r="B172" s="103">
        <v>146</v>
      </c>
      <c r="C172" s="103">
        <f>VLOOKUP('PROCESOS MISIONALES  '!W146,Hoja2!$X$5:$Y$8,2,FALSE)</f>
        <v>2</v>
      </c>
      <c r="D172" s="103">
        <f>VLOOKUP('PROCESOS MISIONALES  '!X146,Hoja2!$AB$5:$AC$9,2,FALSE)</f>
        <v>3</v>
      </c>
      <c r="E172" s="103">
        <f t="shared" si="10"/>
        <v>6</v>
      </c>
      <c r="F172" s="103">
        <f>VLOOKUP('PROCESOS MISIONALES  '!Y146,conse,2,FALSE)</f>
        <v>25</v>
      </c>
      <c r="G172" s="103">
        <f t="shared" si="11"/>
        <v>150</v>
      </c>
    </row>
    <row r="173" spans="2:7" x14ac:dyDescent="0.2">
      <c r="B173" s="103">
        <v>147</v>
      </c>
      <c r="C173" s="103">
        <f>VLOOKUP('PROCESOS MISIONALES  '!W147,Hoja2!$X$5:$Y$8,2,FALSE)</f>
        <v>2</v>
      </c>
      <c r="D173" s="103">
        <f>VLOOKUP('PROCESOS MISIONALES  '!X147,Hoja2!$AB$5:$AC$9,2,FALSE)</f>
        <v>2</v>
      </c>
      <c r="E173" s="103">
        <f t="shared" si="10"/>
        <v>4</v>
      </c>
      <c r="F173" s="103">
        <f>VLOOKUP('PROCESOS MISIONALES  '!Y147,conse,2,FALSE)</f>
        <v>25</v>
      </c>
      <c r="G173" s="103">
        <f t="shared" si="11"/>
        <v>100</v>
      </c>
    </row>
    <row r="174" spans="2:7" x14ac:dyDescent="0.2">
      <c r="B174" s="103">
        <v>148</v>
      </c>
      <c r="C174" s="103">
        <f>VLOOKUP('PROCESOS MISIONALES  '!W148,Hoja2!$X$5:$Y$8,2,FALSE)</f>
        <v>2</v>
      </c>
      <c r="D174" s="103">
        <f>VLOOKUP('PROCESOS MISIONALES  '!X148,Hoja2!$AB$5:$AC$9,2,FALSE)</f>
        <v>2</v>
      </c>
      <c r="E174" s="103">
        <f t="shared" si="10"/>
        <v>4</v>
      </c>
      <c r="F174" s="103">
        <f>VLOOKUP('PROCESOS MISIONALES  '!Y148,conse,2,FALSE)</f>
        <v>25</v>
      </c>
      <c r="G174" s="103">
        <f t="shared" si="11"/>
        <v>100</v>
      </c>
    </row>
    <row r="175" spans="2:7" x14ac:dyDescent="0.2">
      <c r="B175" s="103">
        <v>149</v>
      </c>
      <c r="C175" s="103">
        <f>VLOOKUP('PROCESOS MISIONALES  '!W149,Hoja2!$X$5:$Y$8,2,FALSE)</f>
        <v>2</v>
      </c>
      <c r="D175" s="103">
        <f>VLOOKUP('PROCESOS MISIONALES  '!X149,Hoja2!$AB$5:$AC$9,2,FALSE)</f>
        <v>4</v>
      </c>
      <c r="E175" s="103">
        <f t="shared" si="10"/>
        <v>8</v>
      </c>
      <c r="F175" s="103">
        <f>VLOOKUP('PROCESOS MISIONALES  '!Y149,conse,2,FALSE)</f>
        <v>25</v>
      </c>
      <c r="G175" s="103">
        <f t="shared" si="11"/>
        <v>200</v>
      </c>
    </row>
    <row r="176" spans="2:7" x14ac:dyDescent="0.2">
      <c r="B176" s="103">
        <v>150</v>
      </c>
      <c r="C176" s="103">
        <f>VLOOKUP('PROCESOS MISIONALES  '!W150,Hoja2!$X$5:$Y$8,2,FALSE)</f>
        <v>6</v>
      </c>
      <c r="D176" s="103">
        <f>VLOOKUP('PROCESOS MISIONALES  '!X150,Hoja2!$AB$5:$AC$9,2,FALSE)</f>
        <v>4</v>
      </c>
      <c r="E176" s="103">
        <f t="shared" si="10"/>
        <v>24</v>
      </c>
      <c r="F176" s="103">
        <f>VLOOKUP('PROCESOS MISIONALES  '!Y150,conse,2,FALSE)</f>
        <v>25</v>
      </c>
      <c r="G176" s="103">
        <f t="shared" si="11"/>
        <v>600</v>
      </c>
    </row>
    <row r="177" spans="2:7" x14ac:dyDescent="0.2">
      <c r="B177" s="103">
        <v>151</v>
      </c>
      <c r="C177" s="103">
        <f>VLOOKUP('PROCESOS MISIONALES  '!W151,Hoja2!$X$5:$Y$8,2,FALSE)</f>
        <v>2</v>
      </c>
      <c r="D177" s="103">
        <f>VLOOKUP('PROCESOS MISIONALES  '!X151,Hoja2!$AB$5:$AC$9,2,FALSE)</f>
        <v>2</v>
      </c>
      <c r="E177" s="103">
        <f t="shared" si="10"/>
        <v>4</v>
      </c>
      <c r="F177" s="103">
        <f>VLOOKUP('PROCESOS MISIONALES  '!Y151,conse,2,FALSE)</f>
        <v>25</v>
      </c>
      <c r="G177" s="103">
        <f t="shared" si="11"/>
        <v>100</v>
      </c>
    </row>
    <row r="178" spans="2:7" x14ac:dyDescent="0.2">
      <c r="B178" s="103">
        <v>152</v>
      </c>
      <c r="C178" s="103">
        <f>VLOOKUP('PROCESOS MISIONALES  '!W152,Hoja2!$X$5:$Y$8,2,FALSE)</f>
        <v>2</v>
      </c>
      <c r="D178" s="103">
        <f>VLOOKUP('PROCESOS MISIONALES  '!X152,Hoja2!$AB$5:$AC$9,2,FALSE)</f>
        <v>3</v>
      </c>
      <c r="E178" s="103">
        <f t="shared" si="10"/>
        <v>6</v>
      </c>
      <c r="F178" s="103">
        <f>VLOOKUP('PROCESOS MISIONALES  '!Y152,conse,2,FALSE)</f>
        <v>100</v>
      </c>
      <c r="G178" s="103">
        <f t="shared" si="11"/>
        <v>600</v>
      </c>
    </row>
    <row r="179" spans="2:7" x14ac:dyDescent="0.2">
      <c r="B179" s="103">
        <v>153</v>
      </c>
      <c r="C179" s="103">
        <f>VLOOKUP('PROCESOS MISIONALES  '!W153,Hoja2!$X$5:$Y$8,2,FALSE)</f>
        <v>2</v>
      </c>
      <c r="D179" s="103">
        <f>VLOOKUP('PROCESOS MISIONALES  '!X153,Hoja2!$AB$5:$AC$9,2,FALSE)</f>
        <v>3</v>
      </c>
      <c r="E179" s="103">
        <f t="shared" si="10"/>
        <v>6</v>
      </c>
      <c r="F179" s="103">
        <f>VLOOKUP('PROCESOS MISIONALES  '!Y153,conse,2,FALSE)</f>
        <v>10</v>
      </c>
      <c r="G179" s="103">
        <f t="shared" si="11"/>
        <v>60</v>
      </c>
    </row>
    <row r="180" spans="2:7" x14ac:dyDescent="0.2">
      <c r="B180" s="103">
        <v>154</v>
      </c>
      <c r="C180" s="103">
        <f>VLOOKUP('PROCESOS MISIONALES  '!W154,Hoja2!$X$5:$Y$8,2,FALSE)</f>
        <v>2</v>
      </c>
      <c r="D180" s="103">
        <f>VLOOKUP('PROCESOS MISIONALES  '!X154,Hoja2!$AB$5:$AC$9,2,FALSE)</f>
        <v>1</v>
      </c>
      <c r="E180" s="103">
        <f t="shared" si="10"/>
        <v>2</v>
      </c>
      <c r="F180" s="103">
        <f>VLOOKUP('PROCESOS MISIONALES  '!Y154,conse,2,FALSE)</f>
        <v>100</v>
      </c>
      <c r="G180" s="103">
        <f t="shared" si="11"/>
        <v>200</v>
      </c>
    </row>
    <row r="181" spans="2:7" x14ac:dyDescent="0.2">
      <c r="B181" s="103">
        <v>155</v>
      </c>
      <c r="C181" s="103">
        <f>VLOOKUP('PROCESOS MISIONALES  '!W155,Hoja2!$X$5:$Y$8,2,FALSE)</f>
        <v>1</v>
      </c>
      <c r="D181" s="103">
        <f>VLOOKUP('PROCESOS MISIONALES  '!X155,Hoja2!$AB$5:$AC$9,2,FALSE)</f>
        <v>4</v>
      </c>
      <c r="E181" s="103">
        <f t="shared" si="10"/>
        <v>4</v>
      </c>
      <c r="F181" s="103">
        <f>VLOOKUP('PROCESOS MISIONALES  '!Y155,conse,2,FALSE)</f>
        <v>10</v>
      </c>
      <c r="G181" s="103">
        <f t="shared" si="11"/>
        <v>40</v>
      </c>
    </row>
    <row r="182" spans="2:7" x14ac:dyDescent="0.2">
      <c r="B182" s="103">
        <v>156</v>
      </c>
      <c r="C182" s="103">
        <f>VLOOKUP('PROCESOS MISIONALES  '!W156,Hoja2!$X$5:$Y$8,2,FALSE)</f>
        <v>6</v>
      </c>
      <c r="D182" s="103">
        <f>VLOOKUP('PROCESOS MISIONALES  '!X156,Hoja2!$AB$5:$AC$9,2,FALSE)</f>
        <v>3</v>
      </c>
      <c r="E182" s="103">
        <f t="shared" si="10"/>
        <v>18</v>
      </c>
      <c r="F182" s="103">
        <f>VLOOKUP('PROCESOS MISIONALES  '!Y156,conse,2,FALSE)</f>
        <v>25</v>
      </c>
      <c r="G182" s="103">
        <f t="shared" si="11"/>
        <v>450</v>
      </c>
    </row>
    <row r="183" spans="2:7" x14ac:dyDescent="0.2">
      <c r="B183" s="103">
        <v>157</v>
      </c>
      <c r="C183" s="103">
        <f>VLOOKUP('PROCESOS MISIONALES  '!W157,Hoja2!$X$5:$Y$8,2,FALSE)</f>
        <v>6</v>
      </c>
      <c r="D183" s="103">
        <f>VLOOKUP('PROCESOS MISIONALES  '!X157,Hoja2!$AB$5:$AC$9,2,FALSE)</f>
        <v>3</v>
      </c>
      <c r="E183" s="103">
        <f t="shared" si="10"/>
        <v>18</v>
      </c>
      <c r="F183" s="103">
        <f>VLOOKUP('PROCESOS MISIONALES  '!Y157,conse,2,FALSE)</f>
        <v>25</v>
      </c>
      <c r="G183" s="103">
        <f t="shared" si="11"/>
        <v>450</v>
      </c>
    </row>
    <row r="184" spans="2:7" x14ac:dyDescent="0.2">
      <c r="B184" s="103">
        <v>158</v>
      </c>
      <c r="C184" s="103">
        <f>VLOOKUP('PROCESOS MISIONALES  '!W158,Hoja2!$X$5:$Y$8,2,FALSE)</f>
        <v>2</v>
      </c>
      <c r="D184" s="103">
        <f>VLOOKUP('PROCESOS MISIONALES  '!X158,Hoja2!$AB$5:$AC$9,2,FALSE)</f>
        <v>1</v>
      </c>
      <c r="E184" s="103">
        <f t="shared" si="10"/>
        <v>2</v>
      </c>
      <c r="F184" s="103">
        <f>VLOOKUP('PROCESOS MISIONALES  '!Y158,conse,2,FALSE)</f>
        <v>100</v>
      </c>
      <c r="G184" s="103">
        <f t="shared" si="11"/>
        <v>200</v>
      </c>
    </row>
    <row r="185" spans="2:7" x14ac:dyDescent="0.2">
      <c r="B185" s="103">
        <v>159</v>
      </c>
      <c r="C185" s="103">
        <f>VLOOKUP('PROCESOS MISIONALES  '!W159,Hoja2!$X$5:$Y$8,2,FALSE)</f>
        <v>6</v>
      </c>
      <c r="D185" s="103">
        <f>VLOOKUP('PROCESOS MISIONALES  '!X159,Hoja2!$AB$5:$AC$9,2,FALSE)</f>
        <v>3</v>
      </c>
      <c r="E185" s="103">
        <f t="shared" si="10"/>
        <v>18</v>
      </c>
      <c r="F185" s="103">
        <f>VLOOKUP('PROCESOS MISIONALES  '!Y159,conse,2,FALSE)</f>
        <v>25</v>
      </c>
      <c r="G185" s="103">
        <f t="shared" si="11"/>
        <v>450</v>
      </c>
    </row>
    <row r="186" spans="2:7" x14ac:dyDescent="0.2">
      <c r="B186" s="103">
        <v>160</v>
      </c>
      <c r="C186" s="103">
        <f>VLOOKUP('PROCESOS MISIONALES  '!W160,Hoja2!$X$5:$Y$8,2,FALSE)</f>
        <v>2</v>
      </c>
      <c r="D186" s="103">
        <f>VLOOKUP('PROCESOS MISIONALES  '!X160,Hoja2!$AB$5:$AC$9,2,FALSE)</f>
        <v>4</v>
      </c>
      <c r="E186" s="103">
        <f t="shared" si="10"/>
        <v>8</v>
      </c>
      <c r="F186" s="103">
        <f>VLOOKUP('PROCESOS MISIONALES  '!Y160,conse,2,FALSE)</f>
        <v>100</v>
      </c>
      <c r="G186" s="103">
        <f t="shared" si="11"/>
        <v>800</v>
      </c>
    </row>
    <row r="187" spans="2:7" x14ac:dyDescent="0.2">
      <c r="B187" s="103">
        <v>161</v>
      </c>
      <c r="C187" s="103">
        <f>VLOOKUP('PROCESOS MISIONALES  '!W161,Hoja2!$X$5:$Y$8,2,FALSE)</f>
        <v>2</v>
      </c>
      <c r="D187" s="103">
        <f>VLOOKUP('PROCESOS MISIONALES  '!X161,Hoja2!$AB$5:$AC$9,2,FALSE)</f>
        <v>4</v>
      </c>
      <c r="E187" s="103">
        <f t="shared" si="10"/>
        <v>8</v>
      </c>
      <c r="F187" s="103">
        <f>VLOOKUP('PROCESOS MISIONALES  '!Y161,conse,2,FALSE)</f>
        <v>100</v>
      </c>
      <c r="G187" s="103">
        <f t="shared" si="11"/>
        <v>800</v>
      </c>
    </row>
    <row r="188" spans="2:7" x14ac:dyDescent="0.2">
      <c r="B188" s="103">
        <v>162</v>
      </c>
      <c r="C188" s="103">
        <f>VLOOKUP('PROCESOS MISIONALES  '!W162,Hoja2!$X$5:$Y$8,2,FALSE)</f>
        <v>2</v>
      </c>
      <c r="D188" s="103">
        <f>VLOOKUP('PROCESOS MISIONALES  '!X162,Hoja2!$AB$5:$AC$9,2,FALSE)</f>
        <v>3</v>
      </c>
      <c r="E188" s="103">
        <f t="shared" si="10"/>
        <v>6</v>
      </c>
      <c r="F188" s="103">
        <f>VLOOKUP('PROCESOS MISIONALES  '!Y162,conse,2,FALSE)</f>
        <v>60</v>
      </c>
      <c r="G188" s="103">
        <f t="shared" si="11"/>
        <v>360</v>
      </c>
    </row>
    <row r="189" spans="2:7" x14ac:dyDescent="0.2">
      <c r="B189" s="103">
        <v>163</v>
      </c>
      <c r="C189" s="103">
        <f>VLOOKUP('PROCESOS MISIONALES  '!W163,Hoja2!$X$5:$Y$8,2,FALSE)</f>
        <v>6</v>
      </c>
      <c r="D189" s="103">
        <f>VLOOKUP('PROCESOS MISIONALES  '!X163,Hoja2!$AB$5:$AC$9,2,FALSE)</f>
        <v>4</v>
      </c>
      <c r="E189" s="103">
        <f t="shared" si="10"/>
        <v>24</v>
      </c>
      <c r="F189" s="103">
        <f>VLOOKUP('PROCESOS MISIONALES  '!Y163,conse,2,FALSE)</f>
        <v>10</v>
      </c>
      <c r="G189" s="103">
        <f t="shared" si="11"/>
        <v>240</v>
      </c>
    </row>
    <row r="190" spans="2:7" x14ac:dyDescent="0.2">
      <c r="B190" s="103">
        <v>164</v>
      </c>
      <c r="C190" s="103">
        <f>VLOOKUP('PROCESOS MISIONALES  '!W164,Hoja2!$X$5:$Y$8,2,FALSE)</f>
        <v>2</v>
      </c>
      <c r="D190" s="103">
        <f>VLOOKUP('PROCESOS MISIONALES  '!X164,Hoja2!$AB$5:$AC$9,2,FALSE)</f>
        <v>3</v>
      </c>
      <c r="E190" s="103">
        <f t="shared" si="10"/>
        <v>6</v>
      </c>
      <c r="F190" s="103">
        <f>VLOOKUP('PROCESOS MISIONALES  '!Y164,conse,2,FALSE)</f>
        <v>25</v>
      </c>
      <c r="G190" s="103">
        <f t="shared" si="11"/>
        <v>150</v>
      </c>
    </row>
    <row r="191" spans="2:7" x14ac:dyDescent="0.2">
      <c r="B191" s="103">
        <v>165</v>
      </c>
      <c r="C191" s="103">
        <f>VLOOKUP('PROCESOS MISIONALES  '!W165,Hoja2!$X$5:$Y$8,2,FALSE)</f>
        <v>2</v>
      </c>
      <c r="D191" s="103">
        <f>VLOOKUP('PROCESOS MISIONALES  '!X165,Hoja2!$AB$5:$AC$9,2,FALSE)</f>
        <v>2</v>
      </c>
      <c r="E191" s="103">
        <f t="shared" si="10"/>
        <v>4</v>
      </c>
      <c r="F191" s="103">
        <f>VLOOKUP('PROCESOS MISIONALES  '!Y165,conse,2,FALSE)</f>
        <v>25</v>
      </c>
      <c r="G191" s="103">
        <f t="shared" si="11"/>
        <v>100</v>
      </c>
    </row>
    <row r="192" spans="2:7" x14ac:dyDescent="0.2">
      <c r="B192" s="103">
        <v>166</v>
      </c>
      <c r="C192" s="103">
        <f>VLOOKUP('PROCESOS MISIONALES  '!W166,Hoja2!$X$5:$Y$8,2,FALSE)</f>
        <v>2</v>
      </c>
      <c r="D192" s="103">
        <f>VLOOKUP('PROCESOS MISIONALES  '!X166,Hoja2!$AB$5:$AC$9,2,FALSE)</f>
        <v>2</v>
      </c>
      <c r="E192" s="103">
        <f t="shared" si="10"/>
        <v>4</v>
      </c>
      <c r="F192" s="103">
        <f>VLOOKUP('PROCESOS MISIONALES  '!Y166,conse,2,FALSE)</f>
        <v>25</v>
      </c>
      <c r="G192" s="103">
        <f t="shared" si="11"/>
        <v>100</v>
      </c>
    </row>
    <row r="193" spans="2:7" x14ac:dyDescent="0.2">
      <c r="B193" s="103">
        <v>167</v>
      </c>
      <c r="C193" s="103">
        <f>VLOOKUP('PROCESOS MISIONALES  '!W167,Hoja2!$X$5:$Y$8,2,FALSE)</f>
        <v>2</v>
      </c>
      <c r="D193" s="103">
        <f>VLOOKUP('PROCESOS MISIONALES  '!X167,Hoja2!$AB$5:$AC$9,2,FALSE)</f>
        <v>4</v>
      </c>
      <c r="E193" s="103">
        <f t="shared" si="10"/>
        <v>8</v>
      </c>
      <c r="F193" s="103">
        <f>VLOOKUP('PROCESOS MISIONALES  '!Y167,conse,2,FALSE)</f>
        <v>25</v>
      </c>
      <c r="G193" s="103">
        <f t="shared" si="11"/>
        <v>200</v>
      </c>
    </row>
    <row r="194" spans="2:7" x14ac:dyDescent="0.2">
      <c r="B194" s="103">
        <v>168</v>
      </c>
      <c r="C194" s="103">
        <f>VLOOKUP('PROCESOS MISIONALES  '!W168,Hoja2!$X$5:$Y$8,2,FALSE)</f>
        <v>6</v>
      </c>
      <c r="D194" s="103">
        <f>VLOOKUP('PROCESOS MISIONALES  '!X168,Hoja2!$AB$5:$AC$9,2,FALSE)</f>
        <v>4</v>
      </c>
      <c r="E194" s="103">
        <f t="shared" si="10"/>
        <v>24</v>
      </c>
      <c r="F194" s="103">
        <f>VLOOKUP('PROCESOS MISIONALES  '!Y168,conse,2,FALSE)</f>
        <v>25</v>
      </c>
      <c r="G194" s="103">
        <f t="shared" si="11"/>
        <v>600</v>
      </c>
    </row>
    <row r="195" spans="2:7" x14ac:dyDescent="0.2">
      <c r="B195" s="103">
        <v>169</v>
      </c>
      <c r="C195" s="103">
        <f>VLOOKUP('PROCESOS MISIONALES  '!W169,Hoja2!$X$5:$Y$8,2,FALSE)</f>
        <v>2</v>
      </c>
      <c r="D195" s="103">
        <f>VLOOKUP('PROCESOS MISIONALES  '!X169,Hoja2!$AB$5:$AC$9,2,FALSE)</f>
        <v>2</v>
      </c>
      <c r="E195" s="103">
        <f t="shared" si="10"/>
        <v>4</v>
      </c>
      <c r="F195" s="103">
        <f>VLOOKUP('PROCESOS MISIONALES  '!Y169,conse,2,FALSE)</f>
        <v>25</v>
      </c>
      <c r="G195" s="103">
        <f t="shared" si="11"/>
        <v>100</v>
      </c>
    </row>
    <row r="196" spans="2:7" x14ac:dyDescent="0.2">
      <c r="B196" s="103">
        <v>170</v>
      </c>
      <c r="C196" s="103">
        <f>VLOOKUP('PROCESOS MISIONALES  '!W170,Hoja2!$X$5:$Y$8,2,FALSE)</f>
        <v>2</v>
      </c>
      <c r="D196" s="103">
        <f>VLOOKUP('PROCESOS MISIONALES  '!X170,Hoja2!$AB$5:$AC$9,2,FALSE)</f>
        <v>3</v>
      </c>
      <c r="E196" s="103">
        <f t="shared" si="10"/>
        <v>6</v>
      </c>
      <c r="F196" s="103">
        <f>VLOOKUP('PROCESOS MISIONALES  '!Y170,conse,2,FALSE)</f>
        <v>100</v>
      </c>
      <c r="G196" s="103">
        <f t="shared" si="11"/>
        <v>600</v>
      </c>
    </row>
    <row r="197" spans="2:7" x14ac:dyDescent="0.2">
      <c r="B197" s="103">
        <v>171</v>
      </c>
      <c r="C197" s="103">
        <f>VLOOKUP('PROCESOS MISIONALES  '!W171,Hoja2!$X$5:$Y$8,2,FALSE)</f>
        <v>2</v>
      </c>
      <c r="D197" s="103">
        <f>VLOOKUP('PROCESOS MISIONALES  '!X171,Hoja2!$AB$5:$AC$9,2,FALSE)</f>
        <v>3</v>
      </c>
      <c r="E197" s="103">
        <f t="shared" si="10"/>
        <v>6</v>
      </c>
      <c r="F197" s="103">
        <f>VLOOKUP('PROCESOS MISIONALES  '!Y171,conse,2,FALSE)</f>
        <v>10</v>
      </c>
      <c r="G197" s="103">
        <f t="shared" si="11"/>
        <v>60</v>
      </c>
    </row>
    <row r="198" spans="2:7" x14ac:dyDescent="0.2">
      <c r="B198" s="103">
        <v>172</v>
      </c>
      <c r="C198" s="103">
        <f>VLOOKUP('PROCESOS MISIONALES  '!W172,Hoja2!$X$5:$Y$8,2,FALSE)</f>
        <v>2</v>
      </c>
      <c r="D198" s="103">
        <f>VLOOKUP('PROCESOS MISIONALES  '!X172,Hoja2!$AB$5:$AC$9,2,FALSE)</f>
        <v>1</v>
      </c>
      <c r="E198" s="103">
        <f t="shared" si="10"/>
        <v>2</v>
      </c>
      <c r="F198" s="103">
        <f>VLOOKUP('PROCESOS MISIONALES  '!Y172,conse,2,FALSE)</f>
        <v>100</v>
      </c>
      <c r="G198" s="103">
        <f t="shared" si="11"/>
        <v>200</v>
      </c>
    </row>
    <row r="199" spans="2:7" x14ac:dyDescent="0.2">
      <c r="B199" s="103">
        <v>173</v>
      </c>
      <c r="C199" s="103">
        <f>VLOOKUP('PROCESOS MISIONALES  '!W173,Hoja2!$X$5:$Y$8,2,FALSE)</f>
        <v>1</v>
      </c>
      <c r="D199" s="103">
        <f>VLOOKUP('PROCESOS MISIONALES  '!X173,Hoja2!$AB$5:$AC$9,2,FALSE)</f>
        <v>4</v>
      </c>
      <c r="E199" s="103">
        <f t="shared" si="10"/>
        <v>4</v>
      </c>
      <c r="F199" s="103">
        <f>VLOOKUP('PROCESOS MISIONALES  '!Y173,conse,2,FALSE)</f>
        <v>10</v>
      </c>
      <c r="G199" s="103">
        <f t="shared" si="11"/>
        <v>40</v>
      </c>
    </row>
    <row r="200" spans="2:7" x14ac:dyDescent="0.2">
      <c r="B200" s="103">
        <v>174</v>
      </c>
      <c r="C200" s="103">
        <f>VLOOKUP('PROCESOS MISIONALES  '!W174,Hoja2!$X$5:$Y$8,2,FALSE)</f>
        <v>6</v>
      </c>
      <c r="D200" s="103">
        <f>VLOOKUP('PROCESOS MISIONALES  '!X174,Hoja2!$AB$5:$AC$9,2,FALSE)</f>
        <v>3</v>
      </c>
      <c r="E200" s="103">
        <f t="shared" si="10"/>
        <v>18</v>
      </c>
      <c r="F200" s="103">
        <f>VLOOKUP('PROCESOS MISIONALES  '!Y174,conse,2,FALSE)</f>
        <v>25</v>
      </c>
      <c r="G200" s="103">
        <f t="shared" si="11"/>
        <v>450</v>
      </c>
    </row>
    <row r="201" spans="2:7" x14ac:dyDescent="0.2">
      <c r="B201" s="103">
        <v>175</v>
      </c>
      <c r="C201" s="103">
        <f>VLOOKUP('PROCESOS MISIONALES  '!W175,Hoja2!$X$5:$Y$8,2,FALSE)</f>
        <v>6</v>
      </c>
      <c r="D201" s="103">
        <f>VLOOKUP('PROCESOS MISIONALES  '!X175,Hoja2!$AB$5:$AC$9,2,FALSE)</f>
        <v>3</v>
      </c>
      <c r="E201" s="103">
        <f t="shared" si="10"/>
        <v>18</v>
      </c>
      <c r="F201" s="103">
        <f>VLOOKUP('PROCESOS MISIONALES  '!Y175,conse,2,FALSE)</f>
        <v>25</v>
      </c>
      <c r="G201" s="103">
        <f t="shared" si="11"/>
        <v>450</v>
      </c>
    </row>
    <row r="202" spans="2:7" x14ac:dyDescent="0.2">
      <c r="B202" s="103">
        <v>176</v>
      </c>
      <c r="C202" s="103">
        <f>VLOOKUP('PROCESOS MISIONALES  '!W176,Hoja2!$X$5:$Y$8,2,FALSE)</f>
        <v>2</v>
      </c>
      <c r="D202" s="103">
        <f>VLOOKUP('PROCESOS MISIONALES  '!X176,Hoja2!$AB$5:$AC$9,2,FALSE)</f>
        <v>1</v>
      </c>
      <c r="E202" s="103">
        <f t="shared" si="10"/>
        <v>2</v>
      </c>
      <c r="F202" s="103">
        <f>VLOOKUP('PROCESOS MISIONALES  '!Y176,conse,2,FALSE)</f>
        <v>100</v>
      </c>
      <c r="G202" s="103">
        <f t="shared" si="11"/>
        <v>200</v>
      </c>
    </row>
    <row r="203" spans="2:7" x14ac:dyDescent="0.2">
      <c r="B203" s="103">
        <v>177</v>
      </c>
      <c r="C203" s="103">
        <f>VLOOKUP('PROCESOS MISIONALES  '!W177,Hoja2!$X$5:$Y$8,2,FALSE)</f>
        <v>6</v>
      </c>
      <c r="D203" s="103">
        <f>VLOOKUP('PROCESOS MISIONALES  '!X177,Hoja2!$AB$5:$AC$9,2,FALSE)</f>
        <v>3</v>
      </c>
      <c r="E203" s="103">
        <f t="shared" si="10"/>
        <v>18</v>
      </c>
      <c r="F203" s="103">
        <f>VLOOKUP('PROCESOS MISIONALES  '!Y177,conse,2,FALSE)</f>
        <v>25</v>
      </c>
      <c r="G203" s="103">
        <f t="shared" si="11"/>
        <v>450</v>
      </c>
    </row>
    <row r="204" spans="2:7" x14ac:dyDescent="0.2">
      <c r="B204" s="103">
        <v>178</v>
      </c>
      <c r="C204" s="103">
        <f>VLOOKUP('PROCESOS MISIONALES  '!W178,Hoja2!$X$5:$Y$8,2,FALSE)</f>
        <v>2</v>
      </c>
      <c r="D204" s="103">
        <f>VLOOKUP('PROCESOS MISIONALES  '!X178,Hoja2!$AB$5:$AC$9,2,FALSE)</f>
        <v>4</v>
      </c>
      <c r="E204" s="103">
        <f t="shared" si="10"/>
        <v>8</v>
      </c>
      <c r="F204" s="103">
        <f>VLOOKUP('PROCESOS MISIONALES  '!Y178,conse,2,FALSE)</f>
        <v>100</v>
      </c>
      <c r="G204" s="103">
        <f t="shared" si="11"/>
        <v>800</v>
      </c>
    </row>
    <row r="205" spans="2:7" x14ac:dyDescent="0.2">
      <c r="B205" s="103">
        <v>179</v>
      </c>
      <c r="C205" s="103">
        <f>VLOOKUP('PROCESOS MISIONALES  '!W179,Hoja2!$X$5:$Y$8,2,FALSE)</f>
        <v>2</v>
      </c>
      <c r="D205" s="103">
        <f>VLOOKUP('PROCESOS MISIONALES  '!X179,Hoja2!$AB$5:$AC$9,2,FALSE)</f>
        <v>4</v>
      </c>
      <c r="E205" s="103">
        <f t="shared" si="10"/>
        <v>8</v>
      </c>
      <c r="F205" s="103">
        <f>VLOOKUP('PROCESOS MISIONALES  '!Y179,conse,2,FALSE)</f>
        <v>100</v>
      </c>
      <c r="G205" s="103">
        <f t="shared" si="11"/>
        <v>800</v>
      </c>
    </row>
    <row r="206" spans="2:7" x14ac:dyDescent="0.2">
      <c r="B206" s="103">
        <v>180</v>
      </c>
      <c r="C206" s="103">
        <f>VLOOKUP('PROCESOS MISIONALES  '!W180,Hoja2!$X$5:$Y$8,2,FALSE)</f>
        <v>2</v>
      </c>
      <c r="D206" s="103">
        <f>VLOOKUP('PROCESOS MISIONALES  '!X180,Hoja2!$AB$5:$AC$9,2,FALSE)</f>
        <v>3</v>
      </c>
      <c r="E206" s="103">
        <f t="shared" si="10"/>
        <v>6</v>
      </c>
      <c r="F206" s="103">
        <f>VLOOKUP('PROCESOS MISIONALES  '!Y180,conse,2,FALSE)</f>
        <v>60</v>
      </c>
      <c r="G206" s="103">
        <f t="shared" si="11"/>
        <v>360</v>
      </c>
    </row>
    <row r="207" spans="2:7" x14ac:dyDescent="0.2">
      <c r="B207" s="103">
        <v>181</v>
      </c>
      <c r="C207" s="103">
        <f>VLOOKUP('PROCESOS MISIONALES  '!W181,Hoja2!$X$5:$Y$8,2,FALSE)</f>
        <v>6</v>
      </c>
      <c r="D207" s="103">
        <f>VLOOKUP('PROCESOS MISIONALES  '!X181,Hoja2!$AB$5:$AC$9,2,FALSE)</f>
        <v>4</v>
      </c>
      <c r="E207" s="103">
        <f t="shared" si="10"/>
        <v>24</v>
      </c>
      <c r="F207" s="103">
        <f>VLOOKUP('PROCESOS MISIONALES  '!Y181,conse,2,FALSE)</f>
        <v>10</v>
      </c>
      <c r="G207" s="103">
        <f t="shared" si="11"/>
        <v>240</v>
      </c>
    </row>
    <row r="208" spans="2:7" x14ac:dyDescent="0.2">
      <c r="B208" s="103">
        <v>182</v>
      </c>
      <c r="C208" s="103">
        <f>VLOOKUP('PROCESOS MISIONALES  '!W182,Hoja2!$X$5:$Y$8,2,FALSE)</f>
        <v>2</v>
      </c>
      <c r="D208" s="103">
        <f>VLOOKUP('PROCESOS MISIONALES  '!X182,Hoja2!$AB$5:$AC$9,2,FALSE)</f>
        <v>3</v>
      </c>
      <c r="E208" s="103">
        <f t="shared" si="10"/>
        <v>6</v>
      </c>
      <c r="F208" s="103">
        <f>VLOOKUP('PROCESOS MISIONALES  '!Y182,conse,2,FALSE)</f>
        <v>25</v>
      </c>
      <c r="G208" s="103">
        <f t="shared" si="11"/>
        <v>150</v>
      </c>
    </row>
    <row r="209" spans="2:7" x14ac:dyDescent="0.2">
      <c r="B209" s="103">
        <v>183</v>
      </c>
      <c r="C209" s="103">
        <f>VLOOKUP('PROCESOS MISIONALES  '!W183,Hoja2!$X$5:$Y$8,2,FALSE)</f>
        <v>2</v>
      </c>
      <c r="D209" s="103">
        <f>VLOOKUP('PROCESOS MISIONALES  '!X183,Hoja2!$AB$5:$AC$9,2,FALSE)</f>
        <v>2</v>
      </c>
      <c r="E209" s="103">
        <f t="shared" si="10"/>
        <v>4</v>
      </c>
      <c r="F209" s="103">
        <f>VLOOKUP('PROCESOS MISIONALES  '!Y183,conse,2,FALSE)</f>
        <v>25</v>
      </c>
      <c r="G209" s="103">
        <f t="shared" si="11"/>
        <v>100</v>
      </c>
    </row>
    <row r="210" spans="2:7" x14ac:dyDescent="0.2">
      <c r="B210" s="103">
        <v>184</v>
      </c>
      <c r="C210" s="103">
        <f>VLOOKUP('PROCESOS MISIONALES  '!W184,Hoja2!$X$5:$Y$8,2,FALSE)</f>
        <v>2</v>
      </c>
      <c r="D210" s="103">
        <f>VLOOKUP('PROCESOS MISIONALES  '!X184,Hoja2!$AB$5:$AC$9,2,FALSE)</f>
        <v>2</v>
      </c>
      <c r="E210" s="103">
        <f t="shared" si="10"/>
        <v>4</v>
      </c>
      <c r="F210" s="103">
        <f>VLOOKUP('PROCESOS MISIONALES  '!Y184,conse,2,FALSE)</f>
        <v>25</v>
      </c>
      <c r="G210" s="103">
        <f t="shared" si="11"/>
        <v>100</v>
      </c>
    </row>
    <row r="211" spans="2:7" x14ac:dyDescent="0.2">
      <c r="B211" s="103">
        <v>185</v>
      </c>
      <c r="C211" s="103">
        <f>VLOOKUP('PROCESOS MISIONALES  '!W185,Hoja2!$X$5:$Y$8,2,FALSE)</f>
        <v>2</v>
      </c>
      <c r="D211" s="103">
        <f>VLOOKUP('PROCESOS MISIONALES  '!X185,Hoja2!$AB$5:$AC$9,2,FALSE)</f>
        <v>4</v>
      </c>
      <c r="E211" s="103">
        <f t="shared" si="10"/>
        <v>8</v>
      </c>
      <c r="F211" s="103">
        <f>VLOOKUP('PROCESOS MISIONALES  '!Y185,conse,2,FALSE)</f>
        <v>25</v>
      </c>
      <c r="G211" s="103">
        <f t="shared" si="11"/>
        <v>200</v>
      </c>
    </row>
    <row r="212" spans="2:7" x14ac:dyDescent="0.2">
      <c r="B212" s="103">
        <v>186</v>
      </c>
      <c r="C212" s="103">
        <f>VLOOKUP('PROCESOS MISIONALES  '!W186,Hoja2!$X$5:$Y$8,2,FALSE)</f>
        <v>6</v>
      </c>
      <c r="D212" s="103">
        <f>VLOOKUP('PROCESOS MISIONALES  '!X186,Hoja2!$AB$5:$AC$9,2,FALSE)</f>
        <v>4</v>
      </c>
      <c r="E212" s="103">
        <f t="shared" si="10"/>
        <v>24</v>
      </c>
      <c r="F212" s="103">
        <f>VLOOKUP('PROCESOS MISIONALES  '!Y186,conse,2,FALSE)</f>
        <v>25</v>
      </c>
      <c r="G212" s="103">
        <f t="shared" si="11"/>
        <v>600</v>
      </c>
    </row>
    <row r="213" spans="2:7" x14ac:dyDescent="0.2">
      <c r="B213" s="103">
        <v>187</v>
      </c>
      <c r="C213" s="103">
        <f>VLOOKUP('PROCESOS MISIONALES  '!W187,Hoja2!$X$5:$Y$8,2,FALSE)</f>
        <v>2</v>
      </c>
      <c r="D213" s="103">
        <f>VLOOKUP('PROCESOS MISIONALES  '!X187,Hoja2!$AB$5:$AC$9,2,FALSE)</f>
        <v>2</v>
      </c>
      <c r="E213" s="103">
        <f t="shared" si="10"/>
        <v>4</v>
      </c>
      <c r="F213" s="103">
        <f>VLOOKUP('PROCESOS MISIONALES  '!Y187,conse,2,FALSE)</f>
        <v>25</v>
      </c>
      <c r="G213" s="103">
        <f t="shared" si="11"/>
        <v>100</v>
      </c>
    </row>
    <row r="214" spans="2:7" x14ac:dyDescent="0.2">
      <c r="B214" s="103">
        <v>188</v>
      </c>
      <c r="C214" s="103">
        <f>VLOOKUP('PROCESOS MISIONALES  '!W188,Hoja2!$X$5:$Y$8,2,FALSE)</f>
        <v>2</v>
      </c>
      <c r="D214" s="103">
        <f>VLOOKUP('PROCESOS MISIONALES  '!X188,Hoja2!$AB$5:$AC$9,2,FALSE)</f>
        <v>3</v>
      </c>
      <c r="E214" s="103">
        <f t="shared" si="10"/>
        <v>6</v>
      </c>
      <c r="F214" s="103">
        <f>VLOOKUP('PROCESOS MISIONALES  '!Y188,conse,2,FALSE)</f>
        <v>100</v>
      </c>
      <c r="G214" s="103">
        <f t="shared" si="11"/>
        <v>600</v>
      </c>
    </row>
    <row r="215" spans="2:7" x14ac:dyDescent="0.2">
      <c r="B215" s="103">
        <v>189</v>
      </c>
      <c r="C215" s="103">
        <f>VLOOKUP('PROCESOS MISIONALES  '!W189,Hoja2!$X$5:$Y$8,2,FALSE)</f>
        <v>2</v>
      </c>
      <c r="D215" s="103">
        <f>VLOOKUP('PROCESOS MISIONALES  '!X189,Hoja2!$AB$5:$AC$9,2,FALSE)</f>
        <v>3</v>
      </c>
      <c r="E215" s="103">
        <f t="shared" si="10"/>
        <v>6</v>
      </c>
      <c r="F215" s="103">
        <f>VLOOKUP('PROCESOS MISIONALES  '!Y189,conse,2,FALSE)</f>
        <v>10</v>
      </c>
      <c r="G215" s="103">
        <f t="shared" si="11"/>
        <v>60</v>
      </c>
    </row>
    <row r="216" spans="2:7" x14ac:dyDescent="0.2">
      <c r="B216" s="103">
        <v>190</v>
      </c>
      <c r="C216" s="103">
        <f>VLOOKUP('PROCESOS MISIONALES  '!W190,Hoja2!$X$5:$Y$8,2,FALSE)</f>
        <v>2</v>
      </c>
      <c r="D216" s="103">
        <f>VLOOKUP('PROCESOS MISIONALES  '!X190,Hoja2!$AB$5:$AC$9,2,FALSE)</f>
        <v>1</v>
      </c>
      <c r="E216" s="103">
        <f t="shared" si="10"/>
        <v>2</v>
      </c>
      <c r="F216" s="103">
        <f>VLOOKUP('PROCESOS MISIONALES  '!Y190,conse,2,FALSE)</f>
        <v>100</v>
      </c>
      <c r="G216" s="103">
        <f t="shared" si="11"/>
        <v>200</v>
      </c>
    </row>
    <row r="217" spans="2:7" x14ac:dyDescent="0.2">
      <c r="B217" s="103">
        <v>191</v>
      </c>
      <c r="C217" s="103">
        <f>VLOOKUP('PROCESOS MISIONALES  '!W191,Hoja2!$X$5:$Y$8,2,FALSE)</f>
        <v>1</v>
      </c>
      <c r="D217" s="103">
        <f>VLOOKUP('PROCESOS MISIONALES  '!X191,Hoja2!$AB$5:$AC$9,2,FALSE)</f>
        <v>4</v>
      </c>
      <c r="E217" s="103">
        <f t="shared" si="10"/>
        <v>4</v>
      </c>
      <c r="F217" s="103">
        <f>VLOOKUP('PROCESOS MISIONALES  '!Y191,conse,2,FALSE)</f>
        <v>10</v>
      </c>
      <c r="G217" s="103">
        <f t="shared" si="11"/>
        <v>40</v>
      </c>
    </row>
    <row r="218" spans="2:7" x14ac:dyDescent="0.2">
      <c r="B218" s="103">
        <v>192</v>
      </c>
      <c r="C218" s="103">
        <f>VLOOKUP('PROCESOS MISIONALES  '!W192,Hoja2!$X$5:$Y$8,2,FALSE)</f>
        <v>6</v>
      </c>
      <c r="D218" s="103">
        <f>VLOOKUP('PROCESOS MISIONALES  '!X192,Hoja2!$AB$5:$AC$9,2,FALSE)</f>
        <v>3</v>
      </c>
      <c r="E218" s="103">
        <f t="shared" si="10"/>
        <v>18</v>
      </c>
      <c r="F218" s="103">
        <f>VLOOKUP('PROCESOS MISIONALES  '!Y192,conse,2,FALSE)</f>
        <v>25</v>
      </c>
      <c r="G218" s="103">
        <f t="shared" si="11"/>
        <v>450</v>
      </c>
    </row>
    <row r="219" spans="2:7" x14ac:dyDescent="0.2">
      <c r="B219" s="103">
        <v>193</v>
      </c>
      <c r="C219" s="103">
        <f>VLOOKUP('PROCESOS MISIONALES  '!W193,Hoja2!$X$5:$Y$8,2,FALSE)</f>
        <v>6</v>
      </c>
      <c r="D219" s="103">
        <f>VLOOKUP('PROCESOS MISIONALES  '!X193,Hoja2!$AB$5:$AC$9,2,FALSE)</f>
        <v>3</v>
      </c>
      <c r="E219" s="103">
        <f t="shared" si="10"/>
        <v>18</v>
      </c>
      <c r="F219" s="103">
        <f>VLOOKUP('PROCESOS MISIONALES  '!Y193,conse,2,FALSE)</f>
        <v>25</v>
      </c>
      <c r="G219" s="103">
        <f t="shared" si="11"/>
        <v>450</v>
      </c>
    </row>
    <row r="220" spans="2:7" x14ac:dyDescent="0.2">
      <c r="B220" s="103">
        <v>194</v>
      </c>
      <c r="C220" s="103">
        <f>VLOOKUP('PROCESOS MISIONALES  '!W194,Hoja2!$X$5:$Y$8,2,FALSE)</f>
        <v>2</v>
      </c>
      <c r="D220" s="103">
        <f>VLOOKUP('PROCESOS MISIONALES  '!X194,Hoja2!$AB$5:$AC$9,2,FALSE)</f>
        <v>1</v>
      </c>
      <c r="E220" s="103">
        <f t="shared" ref="E220:E283" si="12">D220*C220</f>
        <v>2</v>
      </c>
      <c r="F220" s="103">
        <f>VLOOKUP('PROCESOS MISIONALES  '!Y194,conse,2,FALSE)</f>
        <v>100</v>
      </c>
      <c r="G220" s="103">
        <f t="shared" ref="G220:G283" si="13">F220*E220</f>
        <v>200</v>
      </c>
    </row>
    <row r="221" spans="2:7" x14ac:dyDescent="0.2">
      <c r="B221" s="103">
        <v>195</v>
      </c>
      <c r="C221" s="103">
        <f>VLOOKUP('PROCESOS MISIONALES  '!W195,Hoja2!$X$5:$Y$8,2,FALSE)</f>
        <v>6</v>
      </c>
      <c r="D221" s="103">
        <f>VLOOKUP('PROCESOS MISIONALES  '!X195,Hoja2!$AB$5:$AC$9,2,FALSE)</f>
        <v>3</v>
      </c>
      <c r="E221" s="103">
        <f t="shared" si="12"/>
        <v>18</v>
      </c>
      <c r="F221" s="103">
        <f>VLOOKUP('PROCESOS MISIONALES  '!Y195,conse,2,FALSE)</f>
        <v>25</v>
      </c>
      <c r="G221" s="103">
        <f t="shared" si="13"/>
        <v>450</v>
      </c>
    </row>
    <row r="222" spans="2:7" x14ac:dyDescent="0.2">
      <c r="B222" s="103">
        <v>196</v>
      </c>
      <c r="C222" s="103">
        <f>VLOOKUP('PROCESOS MISIONALES  '!W196,Hoja2!$X$5:$Y$8,2,FALSE)</f>
        <v>2</v>
      </c>
      <c r="D222" s="103">
        <f>VLOOKUP('PROCESOS MISIONALES  '!X196,Hoja2!$AB$5:$AC$9,2,FALSE)</f>
        <v>4</v>
      </c>
      <c r="E222" s="103">
        <f t="shared" si="12"/>
        <v>8</v>
      </c>
      <c r="F222" s="103">
        <f>VLOOKUP('PROCESOS MISIONALES  '!Y196,conse,2,FALSE)</f>
        <v>100</v>
      </c>
      <c r="G222" s="103">
        <f t="shared" si="13"/>
        <v>800</v>
      </c>
    </row>
    <row r="223" spans="2:7" x14ac:dyDescent="0.2">
      <c r="B223" s="103">
        <v>197</v>
      </c>
      <c r="C223" s="103">
        <f>VLOOKUP('PROCESOS MISIONALES  '!W197,Hoja2!$X$5:$Y$8,2,FALSE)</f>
        <v>2</v>
      </c>
      <c r="D223" s="103">
        <f>VLOOKUP('PROCESOS MISIONALES  '!X197,Hoja2!$AB$5:$AC$9,2,FALSE)</f>
        <v>4</v>
      </c>
      <c r="E223" s="103">
        <f t="shared" si="12"/>
        <v>8</v>
      </c>
      <c r="F223" s="103">
        <f>VLOOKUP('PROCESOS MISIONALES  '!Y197,conse,2,FALSE)</f>
        <v>100</v>
      </c>
      <c r="G223" s="103">
        <f t="shared" si="13"/>
        <v>800</v>
      </c>
    </row>
    <row r="224" spans="2:7" x14ac:dyDescent="0.2">
      <c r="B224" s="103">
        <v>198</v>
      </c>
      <c r="C224" s="103">
        <f>VLOOKUP('PROCESOS MISIONALES  '!W198,Hoja2!$X$5:$Y$8,2,FALSE)</f>
        <v>2</v>
      </c>
      <c r="D224" s="103">
        <f>VLOOKUP('PROCESOS MISIONALES  '!X198,Hoja2!$AB$5:$AC$9,2,FALSE)</f>
        <v>3</v>
      </c>
      <c r="E224" s="103">
        <f t="shared" si="12"/>
        <v>6</v>
      </c>
      <c r="F224" s="103">
        <f>VLOOKUP('PROCESOS MISIONALES  '!Y198,conse,2,FALSE)</f>
        <v>60</v>
      </c>
      <c r="G224" s="103">
        <f t="shared" si="13"/>
        <v>360</v>
      </c>
    </row>
    <row r="225" spans="2:7" x14ac:dyDescent="0.2">
      <c r="B225" s="103">
        <v>199</v>
      </c>
      <c r="C225" s="103">
        <f>VLOOKUP('PROCESOS MISIONALES  '!W199,Hoja2!$X$5:$Y$8,2,FALSE)</f>
        <v>6</v>
      </c>
      <c r="D225" s="103">
        <f>VLOOKUP('PROCESOS MISIONALES  '!X199,Hoja2!$AB$5:$AC$9,2,FALSE)</f>
        <v>4</v>
      </c>
      <c r="E225" s="103">
        <f t="shared" si="12"/>
        <v>24</v>
      </c>
      <c r="F225" s="103">
        <f>VLOOKUP('PROCESOS MISIONALES  '!Y199,conse,2,FALSE)</f>
        <v>10</v>
      </c>
      <c r="G225" s="103">
        <f t="shared" si="13"/>
        <v>240</v>
      </c>
    </row>
    <row r="226" spans="2:7" x14ac:dyDescent="0.2">
      <c r="B226" s="103">
        <v>200</v>
      </c>
      <c r="C226" s="103">
        <f>VLOOKUP('PROCESOS MISIONALES  '!W200,Hoja2!$X$5:$Y$8,2,FALSE)</f>
        <v>2</v>
      </c>
      <c r="D226" s="103">
        <f>VLOOKUP('PROCESOS MISIONALES  '!X200,Hoja2!$AB$5:$AC$9,2,FALSE)</f>
        <v>3</v>
      </c>
      <c r="E226" s="103">
        <f t="shared" si="12"/>
        <v>6</v>
      </c>
      <c r="F226" s="103">
        <f>VLOOKUP('PROCESOS MISIONALES  '!Y200,conse,2,FALSE)</f>
        <v>25</v>
      </c>
      <c r="G226" s="103">
        <f t="shared" si="13"/>
        <v>150</v>
      </c>
    </row>
    <row r="227" spans="2:7" x14ac:dyDescent="0.2">
      <c r="B227" s="103">
        <v>201</v>
      </c>
      <c r="C227" s="103">
        <f>VLOOKUP('PROCESOS MISIONALES  '!W201,Hoja2!$X$5:$Y$8,2,FALSE)</f>
        <v>2</v>
      </c>
      <c r="D227" s="103">
        <f>VLOOKUP('PROCESOS MISIONALES  '!X201,Hoja2!$AB$5:$AC$9,2,FALSE)</f>
        <v>2</v>
      </c>
      <c r="E227" s="103">
        <f t="shared" si="12"/>
        <v>4</v>
      </c>
      <c r="F227" s="103">
        <f>VLOOKUP('PROCESOS MISIONALES  '!Y201,conse,2,FALSE)</f>
        <v>25</v>
      </c>
      <c r="G227" s="103">
        <f t="shared" si="13"/>
        <v>100</v>
      </c>
    </row>
    <row r="228" spans="2:7" x14ac:dyDescent="0.2">
      <c r="B228" s="103">
        <v>202</v>
      </c>
      <c r="C228" s="103">
        <f>VLOOKUP('PROCESOS MISIONALES  '!W202,Hoja2!$X$5:$Y$8,2,FALSE)</f>
        <v>2</v>
      </c>
      <c r="D228" s="103">
        <f>VLOOKUP('PROCESOS MISIONALES  '!X202,Hoja2!$AB$5:$AC$9,2,FALSE)</f>
        <v>2</v>
      </c>
      <c r="E228" s="103">
        <f t="shared" si="12"/>
        <v>4</v>
      </c>
      <c r="F228" s="103">
        <f>VLOOKUP('PROCESOS MISIONALES  '!Y202,conse,2,FALSE)</f>
        <v>25</v>
      </c>
      <c r="G228" s="103">
        <f t="shared" si="13"/>
        <v>100</v>
      </c>
    </row>
    <row r="229" spans="2:7" x14ac:dyDescent="0.2">
      <c r="B229" s="103">
        <v>203</v>
      </c>
      <c r="C229" s="103">
        <f>VLOOKUP('PROCESOS MISIONALES  '!W203,Hoja2!$X$5:$Y$8,2,FALSE)</f>
        <v>2</v>
      </c>
      <c r="D229" s="103">
        <f>VLOOKUP('PROCESOS MISIONALES  '!X203,Hoja2!$AB$5:$AC$9,2,FALSE)</f>
        <v>4</v>
      </c>
      <c r="E229" s="103">
        <f t="shared" si="12"/>
        <v>8</v>
      </c>
      <c r="F229" s="103">
        <f>VLOOKUP('PROCESOS MISIONALES  '!Y203,conse,2,FALSE)</f>
        <v>25</v>
      </c>
      <c r="G229" s="103">
        <f t="shared" si="13"/>
        <v>200</v>
      </c>
    </row>
    <row r="230" spans="2:7" x14ac:dyDescent="0.2">
      <c r="B230" s="103">
        <v>204</v>
      </c>
      <c r="C230" s="103">
        <f>VLOOKUP('PROCESOS MISIONALES  '!W204,Hoja2!$X$5:$Y$8,2,FALSE)</f>
        <v>6</v>
      </c>
      <c r="D230" s="103">
        <f>VLOOKUP('PROCESOS MISIONALES  '!X204,Hoja2!$AB$5:$AC$9,2,FALSE)</f>
        <v>4</v>
      </c>
      <c r="E230" s="103">
        <f t="shared" si="12"/>
        <v>24</v>
      </c>
      <c r="F230" s="103">
        <f>VLOOKUP('PROCESOS MISIONALES  '!Y204,conse,2,FALSE)</f>
        <v>25</v>
      </c>
      <c r="G230" s="103">
        <f t="shared" si="13"/>
        <v>600</v>
      </c>
    </row>
    <row r="231" spans="2:7" x14ac:dyDescent="0.2">
      <c r="B231" s="103">
        <v>205</v>
      </c>
      <c r="C231" s="103">
        <f>VLOOKUP('PROCESOS MISIONALES  '!W205,Hoja2!$X$5:$Y$8,2,FALSE)</f>
        <v>2</v>
      </c>
      <c r="D231" s="103">
        <f>VLOOKUP('PROCESOS MISIONALES  '!X205,Hoja2!$AB$5:$AC$9,2,FALSE)</f>
        <v>2</v>
      </c>
      <c r="E231" s="103">
        <f t="shared" si="12"/>
        <v>4</v>
      </c>
      <c r="F231" s="103">
        <f>VLOOKUP('PROCESOS MISIONALES  '!Y205,conse,2,FALSE)</f>
        <v>25</v>
      </c>
      <c r="G231" s="103">
        <f t="shared" si="13"/>
        <v>100</v>
      </c>
    </row>
    <row r="232" spans="2:7" x14ac:dyDescent="0.2">
      <c r="B232" s="103">
        <v>206</v>
      </c>
      <c r="C232" s="103">
        <f>VLOOKUP('PROCESOS MISIONALES  '!W206,Hoja2!$X$5:$Y$8,2,FALSE)</f>
        <v>2</v>
      </c>
      <c r="D232" s="103">
        <f>VLOOKUP('PROCESOS MISIONALES  '!X206,Hoja2!$AB$5:$AC$9,2,FALSE)</f>
        <v>3</v>
      </c>
      <c r="E232" s="103">
        <f t="shared" si="12"/>
        <v>6</v>
      </c>
      <c r="F232" s="103">
        <f>VLOOKUP('PROCESOS MISIONALES  '!Y206,conse,2,FALSE)</f>
        <v>100</v>
      </c>
      <c r="G232" s="103">
        <f t="shared" si="13"/>
        <v>600</v>
      </c>
    </row>
    <row r="233" spans="2:7" x14ac:dyDescent="0.2">
      <c r="B233" s="103">
        <v>207</v>
      </c>
      <c r="C233" s="103">
        <f>VLOOKUP('PROCESOS MISIONALES  '!W207,Hoja2!$X$5:$Y$8,2,FALSE)</f>
        <v>2</v>
      </c>
      <c r="D233" s="103">
        <f>VLOOKUP('PROCESOS MISIONALES  '!X207,Hoja2!$AB$5:$AC$9,2,FALSE)</f>
        <v>3</v>
      </c>
      <c r="E233" s="103">
        <f t="shared" si="12"/>
        <v>6</v>
      </c>
      <c r="F233" s="103">
        <f>VLOOKUP('PROCESOS MISIONALES  '!Y207,conse,2,FALSE)</f>
        <v>10</v>
      </c>
      <c r="G233" s="103">
        <f t="shared" si="13"/>
        <v>60</v>
      </c>
    </row>
    <row r="234" spans="2:7" x14ac:dyDescent="0.2">
      <c r="B234" s="103">
        <v>208</v>
      </c>
      <c r="C234" s="103">
        <f>VLOOKUP('PROCESOS MISIONALES  '!W208,Hoja2!$X$5:$Y$8,2,FALSE)</f>
        <v>2</v>
      </c>
      <c r="D234" s="103">
        <f>VLOOKUP('PROCESOS MISIONALES  '!X208,Hoja2!$AB$5:$AC$9,2,FALSE)</f>
        <v>1</v>
      </c>
      <c r="E234" s="103">
        <f t="shared" si="12"/>
        <v>2</v>
      </c>
      <c r="F234" s="103">
        <f>VLOOKUP('PROCESOS MISIONALES  '!Y208,conse,2,FALSE)</f>
        <v>100</v>
      </c>
      <c r="G234" s="103">
        <f t="shared" si="13"/>
        <v>200</v>
      </c>
    </row>
    <row r="235" spans="2:7" x14ac:dyDescent="0.2">
      <c r="B235" s="103">
        <v>209</v>
      </c>
      <c r="C235" s="103">
        <f>VLOOKUP('PROCESOS MISIONALES  '!W209,Hoja2!$X$5:$Y$8,2,FALSE)</f>
        <v>1</v>
      </c>
      <c r="D235" s="103">
        <f>VLOOKUP('PROCESOS MISIONALES  '!X209,Hoja2!$AB$5:$AC$9,2,FALSE)</f>
        <v>4</v>
      </c>
      <c r="E235" s="103">
        <f t="shared" si="12"/>
        <v>4</v>
      </c>
      <c r="F235" s="103">
        <f>VLOOKUP('PROCESOS MISIONALES  '!Y209,conse,2,FALSE)</f>
        <v>10</v>
      </c>
      <c r="G235" s="103">
        <f t="shared" si="13"/>
        <v>40</v>
      </c>
    </row>
    <row r="236" spans="2:7" x14ac:dyDescent="0.2">
      <c r="B236" s="103">
        <v>210</v>
      </c>
      <c r="C236" s="103">
        <f>VLOOKUP('PROCESOS MISIONALES  '!W210,Hoja2!$X$5:$Y$8,2,FALSE)</f>
        <v>6</v>
      </c>
      <c r="D236" s="103">
        <f>VLOOKUP('PROCESOS MISIONALES  '!X210,Hoja2!$AB$5:$AC$9,2,FALSE)</f>
        <v>3</v>
      </c>
      <c r="E236" s="103">
        <f t="shared" si="12"/>
        <v>18</v>
      </c>
      <c r="F236" s="103">
        <f>VLOOKUP('PROCESOS MISIONALES  '!Y210,conse,2,FALSE)</f>
        <v>25</v>
      </c>
      <c r="G236" s="103">
        <f t="shared" si="13"/>
        <v>450</v>
      </c>
    </row>
    <row r="237" spans="2:7" x14ac:dyDescent="0.2">
      <c r="B237" s="103">
        <v>211</v>
      </c>
      <c r="C237" s="103">
        <f>VLOOKUP('PROCESOS MISIONALES  '!W211,Hoja2!$X$5:$Y$8,2,FALSE)</f>
        <v>6</v>
      </c>
      <c r="D237" s="103">
        <f>VLOOKUP('PROCESOS MISIONALES  '!X211,Hoja2!$AB$5:$AC$9,2,FALSE)</f>
        <v>3</v>
      </c>
      <c r="E237" s="103">
        <f t="shared" si="12"/>
        <v>18</v>
      </c>
      <c r="F237" s="103">
        <f>VLOOKUP('PROCESOS MISIONALES  '!Y211,conse,2,FALSE)</f>
        <v>25</v>
      </c>
      <c r="G237" s="103">
        <f t="shared" si="13"/>
        <v>450</v>
      </c>
    </row>
    <row r="238" spans="2:7" x14ac:dyDescent="0.2">
      <c r="B238" s="103">
        <v>212</v>
      </c>
      <c r="C238" s="103">
        <f>VLOOKUP('PROCESOS MISIONALES  '!W212,Hoja2!$X$5:$Y$8,2,FALSE)</f>
        <v>2</v>
      </c>
      <c r="D238" s="103">
        <f>VLOOKUP('PROCESOS MISIONALES  '!X212,Hoja2!$AB$5:$AC$9,2,FALSE)</f>
        <v>1</v>
      </c>
      <c r="E238" s="103">
        <f t="shared" si="12"/>
        <v>2</v>
      </c>
      <c r="F238" s="103">
        <f>VLOOKUP('PROCESOS MISIONALES  '!Y212,conse,2,FALSE)</f>
        <v>100</v>
      </c>
      <c r="G238" s="103">
        <f t="shared" si="13"/>
        <v>200</v>
      </c>
    </row>
    <row r="239" spans="2:7" x14ac:dyDescent="0.2">
      <c r="B239" s="103">
        <v>213</v>
      </c>
      <c r="C239" s="103">
        <f>VLOOKUP('PROCESOS MISIONALES  '!W213,Hoja2!$X$5:$Y$8,2,FALSE)</f>
        <v>6</v>
      </c>
      <c r="D239" s="103">
        <f>VLOOKUP('PROCESOS MISIONALES  '!X213,Hoja2!$AB$5:$AC$9,2,FALSE)</f>
        <v>3</v>
      </c>
      <c r="E239" s="103">
        <f t="shared" si="12"/>
        <v>18</v>
      </c>
      <c r="F239" s="103">
        <f>VLOOKUP('PROCESOS MISIONALES  '!Y213,conse,2,FALSE)</f>
        <v>25</v>
      </c>
      <c r="G239" s="103">
        <f t="shared" si="13"/>
        <v>450</v>
      </c>
    </row>
    <row r="240" spans="2:7" x14ac:dyDescent="0.2">
      <c r="B240" s="103">
        <v>214</v>
      </c>
      <c r="C240" s="103">
        <f>VLOOKUP('PROCESOS MISIONALES  '!W214,Hoja2!$X$5:$Y$8,2,FALSE)</f>
        <v>2</v>
      </c>
      <c r="D240" s="103">
        <f>VLOOKUP('PROCESOS MISIONALES  '!X214,Hoja2!$AB$5:$AC$9,2,FALSE)</f>
        <v>4</v>
      </c>
      <c r="E240" s="103">
        <f t="shared" si="12"/>
        <v>8</v>
      </c>
      <c r="F240" s="103">
        <f>VLOOKUP('PROCESOS MISIONALES  '!Y214,conse,2,FALSE)</f>
        <v>100</v>
      </c>
      <c r="G240" s="103">
        <f t="shared" si="13"/>
        <v>800</v>
      </c>
    </row>
    <row r="241" spans="2:7" x14ac:dyDescent="0.2">
      <c r="B241" s="103">
        <v>215</v>
      </c>
      <c r="C241" s="103">
        <f>VLOOKUP('PROCESOS MISIONALES  '!W215,Hoja2!$X$5:$Y$8,2,FALSE)</f>
        <v>2</v>
      </c>
      <c r="D241" s="103">
        <f>VLOOKUP('PROCESOS MISIONALES  '!X215,Hoja2!$AB$5:$AC$9,2,FALSE)</f>
        <v>4</v>
      </c>
      <c r="E241" s="103">
        <f t="shared" si="12"/>
        <v>8</v>
      </c>
      <c r="F241" s="103">
        <f>VLOOKUP('PROCESOS MISIONALES  '!Y215,conse,2,FALSE)</f>
        <v>100</v>
      </c>
      <c r="G241" s="103">
        <f t="shared" si="13"/>
        <v>800</v>
      </c>
    </row>
    <row r="242" spans="2:7" x14ac:dyDescent="0.2">
      <c r="B242" s="103">
        <v>216</v>
      </c>
      <c r="C242" s="103">
        <f>VLOOKUP('PROCESOS MISIONALES  '!W216,Hoja2!$X$5:$Y$8,2,FALSE)</f>
        <v>2</v>
      </c>
      <c r="D242" s="103">
        <f>VLOOKUP('PROCESOS MISIONALES  '!X216,Hoja2!$AB$5:$AC$9,2,FALSE)</f>
        <v>3</v>
      </c>
      <c r="E242" s="103">
        <f t="shared" si="12"/>
        <v>6</v>
      </c>
      <c r="F242" s="103">
        <f>VLOOKUP('PROCESOS MISIONALES  '!Y216,conse,2,FALSE)</f>
        <v>60</v>
      </c>
      <c r="G242" s="103">
        <f t="shared" si="13"/>
        <v>360</v>
      </c>
    </row>
    <row r="243" spans="2:7" x14ac:dyDescent="0.2">
      <c r="B243" s="103">
        <v>217</v>
      </c>
      <c r="C243" s="103">
        <f>VLOOKUP('PROCESOS MISIONALES  '!W217,Hoja2!$X$5:$Y$8,2,FALSE)</f>
        <v>6</v>
      </c>
      <c r="D243" s="103">
        <f>VLOOKUP('PROCESOS MISIONALES  '!X217,Hoja2!$AB$5:$AC$9,2,FALSE)</f>
        <v>4</v>
      </c>
      <c r="E243" s="103">
        <f t="shared" si="12"/>
        <v>24</v>
      </c>
      <c r="F243" s="103">
        <f>VLOOKUP('PROCESOS MISIONALES  '!Y217,conse,2,FALSE)</f>
        <v>10</v>
      </c>
      <c r="G243" s="103">
        <f t="shared" si="13"/>
        <v>240</v>
      </c>
    </row>
    <row r="244" spans="2:7" x14ac:dyDescent="0.2">
      <c r="B244" s="103">
        <v>218</v>
      </c>
      <c r="C244" s="103">
        <f>VLOOKUP('PROCESOS MISIONALES  '!W218,Hoja2!$X$5:$Y$8,2,FALSE)</f>
        <v>2</v>
      </c>
      <c r="D244" s="103">
        <f>VLOOKUP('PROCESOS MISIONALES  '!X218,Hoja2!$AB$5:$AC$9,2,FALSE)</f>
        <v>3</v>
      </c>
      <c r="E244" s="103">
        <f t="shared" si="12"/>
        <v>6</v>
      </c>
      <c r="F244" s="103">
        <f>VLOOKUP('PROCESOS MISIONALES  '!Y218,conse,2,FALSE)</f>
        <v>25</v>
      </c>
      <c r="G244" s="103">
        <f t="shared" si="13"/>
        <v>150</v>
      </c>
    </row>
    <row r="245" spans="2:7" x14ac:dyDescent="0.2">
      <c r="B245" s="103">
        <v>219</v>
      </c>
      <c r="C245" s="103">
        <f>VLOOKUP('PROCESOS MISIONALES  '!W219,Hoja2!$X$5:$Y$8,2,FALSE)</f>
        <v>2</v>
      </c>
      <c r="D245" s="103">
        <f>VLOOKUP('PROCESOS MISIONALES  '!X219,Hoja2!$AB$5:$AC$9,2,FALSE)</f>
        <v>2</v>
      </c>
      <c r="E245" s="103">
        <f t="shared" si="12"/>
        <v>4</v>
      </c>
      <c r="F245" s="103">
        <f>VLOOKUP('PROCESOS MISIONALES  '!Y219,conse,2,FALSE)</f>
        <v>25</v>
      </c>
      <c r="G245" s="103">
        <f t="shared" si="13"/>
        <v>100</v>
      </c>
    </row>
    <row r="246" spans="2:7" x14ac:dyDescent="0.2">
      <c r="B246" s="103">
        <v>220</v>
      </c>
      <c r="C246" s="103">
        <f>VLOOKUP('PROCESOS MISIONALES  '!W220,Hoja2!$X$5:$Y$8,2,FALSE)</f>
        <v>2</v>
      </c>
      <c r="D246" s="103">
        <f>VLOOKUP('PROCESOS MISIONALES  '!X220,Hoja2!$AB$5:$AC$9,2,FALSE)</f>
        <v>2</v>
      </c>
      <c r="E246" s="103">
        <f t="shared" si="12"/>
        <v>4</v>
      </c>
      <c r="F246" s="103">
        <f>VLOOKUP('PROCESOS MISIONALES  '!Y220,conse,2,FALSE)</f>
        <v>25</v>
      </c>
      <c r="G246" s="103">
        <f t="shared" si="13"/>
        <v>100</v>
      </c>
    </row>
    <row r="247" spans="2:7" x14ac:dyDescent="0.2">
      <c r="B247" s="103">
        <v>221</v>
      </c>
      <c r="C247" s="103">
        <f>VLOOKUP('PROCESOS MISIONALES  '!W221,Hoja2!$X$5:$Y$8,2,FALSE)</f>
        <v>2</v>
      </c>
      <c r="D247" s="103">
        <f>VLOOKUP('PROCESOS MISIONALES  '!X221,Hoja2!$AB$5:$AC$9,2,FALSE)</f>
        <v>4</v>
      </c>
      <c r="E247" s="103">
        <f t="shared" si="12"/>
        <v>8</v>
      </c>
      <c r="F247" s="103">
        <f>VLOOKUP('PROCESOS MISIONALES  '!Y221,conse,2,FALSE)</f>
        <v>25</v>
      </c>
      <c r="G247" s="103">
        <f t="shared" si="13"/>
        <v>200</v>
      </c>
    </row>
    <row r="248" spans="2:7" x14ac:dyDescent="0.2">
      <c r="B248" s="103">
        <v>222</v>
      </c>
      <c r="C248" s="103">
        <f>VLOOKUP('PROCESOS MISIONALES  '!W222,Hoja2!$X$5:$Y$8,2,FALSE)</f>
        <v>6</v>
      </c>
      <c r="D248" s="103">
        <f>VLOOKUP('PROCESOS MISIONALES  '!X222,Hoja2!$AB$5:$AC$9,2,FALSE)</f>
        <v>4</v>
      </c>
      <c r="E248" s="103">
        <f t="shared" si="12"/>
        <v>24</v>
      </c>
      <c r="F248" s="103">
        <f>VLOOKUP('PROCESOS MISIONALES  '!Y222,conse,2,FALSE)</f>
        <v>25</v>
      </c>
      <c r="G248" s="103">
        <f t="shared" si="13"/>
        <v>600</v>
      </c>
    </row>
    <row r="249" spans="2:7" x14ac:dyDescent="0.2">
      <c r="B249" s="103">
        <v>223</v>
      </c>
      <c r="C249" s="103">
        <f>VLOOKUP('PROCESOS MISIONALES  '!W223,Hoja2!$X$5:$Y$8,2,FALSE)</f>
        <v>2</v>
      </c>
      <c r="D249" s="103">
        <f>VLOOKUP('PROCESOS MISIONALES  '!X223,Hoja2!$AB$5:$AC$9,2,FALSE)</f>
        <v>2</v>
      </c>
      <c r="E249" s="103">
        <f t="shared" si="12"/>
        <v>4</v>
      </c>
      <c r="F249" s="103">
        <f>VLOOKUP('PROCESOS MISIONALES  '!Y223,conse,2,FALSE)</f>
        <v>25</v>
      </c>
      <c r="G249" s="103">
        <f t="shared" si="13"/>
        <v>100</v>
      </c>
    </row>
    <row r="250" spans="2:7" x14ac:dyDescent="0.2">
      <c r="B250" s="103">
        <v>224</v>
      </c>
      <c r="C250" s="103">
        <f>VLOOKUP('PROCESOS MISIONALES  '!W224,Hoja2!$X$5:$Y$8,2,FALSE)</f>
        <v>2</v>
      </c>
      <c r="D250" s="103">
        <f>VLOOKUP('PROCESOS MISIONALES  '!X224,Hoja2!$AB$5:$AC$9,2,FALSE)</f>
        <v>3</v>
      </c>
      <c r="E250" s="103">
        <f t="shared" si="12"/>
        <v>6</v>
      </c>
      <c r="F250" s="103">
        <f>VLOOKUP('PROCESOS MISIONALES  '!Y224,conse,2,FALSE)</f>
        <v>100</v>
      </c>
      <c r="G250" s="103">
        <f t="shared" si="13"/>
        <v>600</v>
      </c>
    </row>
    <row r="251" spans="2:7" x14ac:dyDescent="0.2">
      <c r="B251" s="103">
        <v>225</v>
      </c>
      <c r="C251" s="103">
        <f>VLOOKUP('PROCESOS MISIONALES  '!W225,Hoja2!$X$5:$Y$8,2,FALSE)</f>
        <v>2</v>
      </c>
      <c r="D251" s="103">
        <f>VLOOKUP('PROCESOS MISIONALES  '!X225,Hoja2!$AB$5:$AC$9,2,FALSE)</f>
        <v>3</v>
      </c>
      <c r="E251" s="103">
        <f t="shared" si="12"/>
        <v>6</v>
      </c>
      <c r="F251" s="103">
        <f>VLOOKUP('PROCESOS MISIONALES  '!Y225,conse,2,FALSE)</f>
        <v>10</v>
      </c>
      <c r="G251" s="103">
        <f t="shared" si="13"/>
        <v>60</v>
      </c>
    </row>
    <row r="252" spans="2:7" x14ac:dyDescent="0.2">
      <c r="B252" s="103">
        <v>226</v>
      </c>
      <c r="C252" s="103">
        <f>VLOOKUP('PROCESOS MISIONALES  '!W226,Hoja2!$X$5:$Y$8,2,FALSE)</f>
        <v>2</v>
      </c>
      <c r="D252" s="103">
        <f>VLOOKUP('PROCESOS MISIONALES  '!X226,Hoja2!$AB$5:$AC$9,2,FALSE)</f>
        <v>1</v>
      </c>
      <c r="E252" s="103">
        <f t="shared" si="12"/>
        <v>2</v>
      </c>
      <c r="F252" s="103">
        <f>VLOOKUP('PROCESOS MISIONALES  '!Y226,conse,2,FALSE)</f>
        <v>100</v>
      </c>
      <c r="G252" s="103">
        <f t="shared" si="13"/>
        <v>200</v>
      </c>
    </row>
    <row r="253" spans="2:7" x14ac:dyDescent="0.2">
      <c r="B253" s="103">
        <v>227</v>
      </c>
      <c r="C253" s="103">
        <f>VLOOKUP('PROCESOS MISIONALES  '!W227,Hoja2!$X$5:$Y$8,2,FALSE)</f>
        <v>1</v>
      </c>
      <c r="D253" s="103">
        <f>VLOOKUP('PROCESOS MISIONALES  '!X227,Hoja2!$AB$5:$AC$9,2,FALSE)</f>
        <v>4</v>
      </c>
      <c r="E253" s="103">
        <f t="shared" si="12"/>
        <v>4</v>
      </c>
      <c r="F253" s="103">
        <f>VLOOKUP('PROCESOS MISIONALES  '!Y227,conse,2,FALSE)</f>
        <v>10</v>
      </c>
      <c r="G253" s="103">
        <f t="shared" si="13"/>
        <v>40</v>
      </c>
    </row>
    <row r="254" spans="2:7" x14ac:dyDescent="0.2">
      <c r="B254" s="103">
        <v>228</v>
      </c>
      <c r="C254" s="103">
        <f>VLOOKUP('PROCESOS MISIONALES  '!W228,Hoja2!$X$5:$Y$8,2,FALSE)</f>
        <v>6</v>
      </c>
      <c r="D254" s="103">
        <f>VLOOKUP('PROCESOS MISIONALES  '!X228,Hoja2!$AB$5:$AC$9,2,FALSE)</f>
        <v>3</v>
      </c>
      <c r="E254" s="103">
        <f t="shared" si="12"/>
        <v>18</v>
      </c>
      <c r="F254" s="103">
        <f>VLOOKUP('PROCESOS MISIONALES  '!Y228,conse,2,FALSE)</f>
        <v>25</v>
      </c>
      <c r="G254" s="103">
        <f t="shared" si="13"/>
        <v>450</v>
      </c>
    </row>
    <row r="255" spans="2:7" x14ac:dyDescent="0.2">
      <c r="B255" s="103">
        <v>229</v>
      </c>
      <c r="C255" s="103">
        <f>VLOOKUP('PROCESOS MISIONALES  '!W229,Hoja2!$X$5:$Y$8,2,FALSE)</f>
        <v>6</v>
      </c>
      <c r="D255" s="103">
        <f>VLOOKUP('PROCESOS MISIONALES  '!X229,Hoja2!$AB$5:$AC$9,2,FALSE)</f>
        <v>3</v>
      </c>
      <c r="E255" s="103">
        <f t="shared" si="12"/>
        <v>18</v>
      </c>
      <c r="F255" s="103">
        <f>VLOOKUP('PROCESOS MISIONALES  '!Y229,conse,2,FALSE)</f>
        <v>25</v>
      </c>
      <c r="G255" s="103">
        <f t="shared" si="13"/>
        <v>450</v>
      </c>
    </row>
    <row r="256" spans="2:7" x14ac:dyDescent="0.2">
      <c r="B256" s="103">
        <v>230</v>
      </c>
      <c r="C256" s="103">
        <f>VLOOKUP('PROCESOS MISIONALES  '!W230,Hoja2!$X$5:$Y$8,2,FALSE)</f>
        <v>2</v>
      </c>
      <c r="D256" s="103">
        <f>VLOOKUP('PROCESOS MISIONALES  '!X230,Hoja2!$AB$5:$AC$9,2,FALSE)</f>
        <v>1</v>
      </c>
      <c r="E256" s="103">
        <f t="shared" si="12"/>
        <v>2</v>
      </c>
      <c r="F256" s="103">
        <f>VLOOKUP('PROCESOS MISIONALES  '!Y230,conse,2,FALSE)</f>
        <v>100</v>
      </c>
      <c r="G256" s="103">
        <f t="shared" si="13"/>
        <v>200</v>
      </c>
    </row>
    <row r="257" spans="2:7" x14ac:dyDescent="0.2">
      <c r="B257" s="103">
        <v>231</v>
      </c>
      <c r="C257" s="103">
        <f>VLOOKUP('PROCESOS MISIONALES  '!W231,Hoja2!$X$5:$Y$8,2,FALSE)</f>
        <v>6</v>
      </c>
      <c r="D257" s="103">
        <f>VLOOKUP('PROCESOS MISIONALES  '!X231,Hoja2!$AB$5:$AC$9,2,FALSE)</f>
        <v>3</v>
      </c>
      <c r="E257" s="103">
        <f t="shared" si="12"/>
        <v>18</v>
      </c>
      <c r="F257" s="103">
        <f>VLOOKUP('PROCESOS MISIONALES  '!Y231,conse,2,FALSE)</f>
        <v>25</v>
      </c>
      <c r="G257" s="103">
        <f t="shared" si="13"/>
        <v>450</v>
      </c>
    </row>
    <row r="258" spans="2:7" x14ac:dyDescent="0.2">
      <c r="B258" s="103">
        <v>232</v>
      </c>
      <c r="C258" s="103">
        <f>VLOOKUP('PROCESOS MISIONALES  '!W232,Hoja2!$X$5:$Y$8,2,FALSE)</f>
        <v>2</v>
      </c>
      <c r="D258" s="103">
        <f>VLOOKUP('PROCESOS MISIONALES  '!X232,Hoja2!$AB$5:$AC$9,2,FALSE)</f>
        <v>4</v>
      </c>
      <c r="E258" s="103">
        <f t="shared" si="12"/>
        <v>8</v>
      </c>
      <c r="F258" s="103">
        <f>VLOOKUP('PROCESOS MISIONALES  '!Y232,conse,2,FALSE)</f>
        <v>100</v>
      </c>
      <c r="G258" s="103">
        <f t="shared" si="13"/>
        <v>800</v>
      </c>
    </row>
    <row r="259" spans="2:7" x14ac:dyDescent="0.2">
      <c r="B259" s="103">
        <v>233</v>
      </c>
      <c r="C259" s="103">
        <f>VLOOKUP('PROCESOS MISIONALES  '!W233,Hoja2!$X$5:$Y$8,2,FALSE)</f>
        <v>2</v>
      </c>
      <c r="D259" s="103">
        <f>VLOOKUP('PROCESOS MISIONALES  '!X233,Hoja2!$AB$5:$AC$9,2,FALSE)</f>
        <v>4</v>
      </c>
      <c r="E259" s="103">
        <f t="shared" si="12"/>
        <v>8</v>
      </c>
      <c r="F259" s="103">
        <f>VLOOKUP('PROCESOS MISIONALES  '!Y233,conse,2,FALSE)</f>
        <v>100</v>
      </c>
      <c r="G259" s="103">
        <f t="shared" si="13"/>
        <v>800</v>
      </c>
    </row>
    <row r="260" spans="2:7" x14ac:dyDescent="0.2">
      <c r="B260" s="103">
        <v>234</v>
      </c>
      <c r="C260" s="103">
        <f>VLOOKUP('PROCESOS MISIONALES  '!W234,Hoja2!$X$5:$Y$8,2,FALSE)</f>
        <v>2</v>
      </c>
      <c r="D260" s="103">
        <f>VLOOKUP('PROCESOS MISIONALES  '!X234,Hoja2!$AB$5:$AC$9,2,FALSE)</f>
        <v>3</v>
      </c>
      <c r="E260" s="103">
        <f t="shared" si="12"/>
        <v>6</v>
      </c>
      <c r="F260" s="103">
        <f>VLOOKUP('PROCESOS MISIONALES  '!Y234,conse,2,FALSE)</f>
        <v>60</v>
      </c>
      <c r="G260" s="103">
        <f t="shared" si="13"/>
        <v>360</v>
      </c>
    </row>
    <row r="261" spans="2:7" x14ac:dyDescent="0.2">
      <c r="B261" s="103">
        <v>235</v>
      </c>
      <c r="C261" s="103">
        <f>VLOOKUP('PROCESOS MISIONALES  '!W235,Hoja2!$X$5:$Y$8,2,FALSE)</f>
        <v>6</v>
      </c>
      <c r="D261" s="103">
        <f>VLOOKUP('PROCESOS MISIONALES  '!X235,Hoja2!$AB$5:$AC$9,2,FALSE)</f>
        <v>4</v>
      </c>
      <c r="E261" s="103">
        <f t="shared" si="12"/>
        <v>24</v>
      </c>
      <c r="F261" s="103">
        <f>VLOOKUP('PROCESOS MISIONALES  '!Y235,conse,2,FALSE)</f>
        <v>10</v>
      </c>
      <c r="G261" s="103">
        <f t="shared" si="13"/>
        <v>240</v>
      </c>
    </row>
    <row r="262" spans="2:7" x14ac:dyDescent="0.2">
      <c r="B262" s="171">
        <v>10</v>
      </c>
      <c r="C262" s="171">
        <f>VLOOKUP('PROCESOS DE APOYO'!W10,Hoja2!$X$5:$Y$8,2,FALSE)</f>
        <v>2</v>
      </c>
      <c r="D262" s="171">
        <f>VLOOKUP('PROCESOS DE APOYO'!X10,Hoja2!$AB$5:$AC$9,2,FALSE)</f>
        <v>3</v>
      </c>
      <c r="E262" s="171">
        <f t="shared" si="12"/>
        <v>6</v>
      </c>
      <c r="F262" s="171">
        <f>VLOOKUP('PROCESOS DE APOYO'!Y10,conse,2,FALSE)</f>
        <v>25</v>
      </c>
      <c r="G262" s="171">
        <f t="shared" si="13"/>
        <v>150</v>
      </c>
    </row>
    <row r="263" spans="2:7" x14ac:dyDescent="0.2">
      <c r="B263" s="171">
        <v>11</v>
      </c>
      <c r="C263" s="171">
        <f>VLOOKUP('PROCESOS DE APOYO'!W11,Hoja2!$X$5:$Y$8,2,FALSE)</f>
        <v>2</v>
      </c>
      <c r="D263" s="171">
        <f>VLOOKUP('PROCESOS DE APOYO'!X11,Hoja2!$AB$5:$AC$9,2,FALSE)</f>
        <v>2</v>
      </c>
      <c r="E263" s="171">
        <f t="shared" si="12"/>
        <v>4</v>
      </c>
      <c r="F263" s="171">
        <f>VLOOKUP('PROCESOS DE APOYO'!Y11,conse,2,FALSE)</f>
        <v>25</v>
      </c>
      <c r="G263" s="171">
        <f t="shared" si="13"/>
        <v>100</v>
      </c>
    </row>
    <row r="264" spans="2:7" x14ac:dyDescent="0.2">
      <c r="B264" s="171">
        <v>12</v>
      </c>
      <c r="C264" s="171">
        <f>VLOOKUP('PROCESOS DE APOYO'!W12,Hoja2!$X$5:$Y$8,2,FALSE)</f>
        <v>2</v>
      </c>
      <c r="D264" s="171">
        <f>VLOOKUP('PROCESOS DE APOYO'!X12,Hoja2!$AB$5:$AC$9,2,FALSE)</f>
        <v>2</v>
      </c>
      <c r="E264" s="171">
        <f t="shared" si="12"/>
        <v>4</v>
      </c>
      <c r="F264" s="171">
        <f>VLOOKUP('PROCESOS DE APOYO'!Y12,conse,2,FALSE)</f>
        <v>25</v>
      </c>
      <c r="G264" s="171">
        <f t="shared" si="13"/>
        <v>100</v>
      </c>
    </row>
    <row r="265" spans="2:7" x14ac:dyDescent="0.2">
      <c r="B265" s="171">
        <v>13</v>
      </c>
      <c r="C265" s="171">
        <f>VLOOKUP('PROCESOS DE APOYO'!W13,Hoja2!$X$5:$Y$8,2,FALSE)</f>
        <v>2</v>
      </c>
      <c r="D265" s="171">
        <f>VLOOKUP('PROCESOS DE APOYO'!X13,Hoja2!$AB$5:$AC$9,2,FALSE)</f>
        <v>4</v>
      </c>
      <c r="E265" s="171">
        <f t="shared" si="12"/>
        <v>8</v>
      </c>
      <c r="F265" s="171">
        <f>VLOOKUP('PROCESOS DE APOYO'!Y13,conse,2,FALSE)</f>
        <v>25</v>
      </c>
      <c r="G265" s="171">
        <f t="shared" si="13"/>
        <v>200</v>
      </c>
    </row>
    <row r="266" spans="2:7" x14ac:dyDescent="0.2">
      <c r="B266" s="171">
        <v>14</v>
      </c>
      <c r="C266" s="171">
        <f>VLOOKUP('PROCESOS DE APOYO'!W14,Hoja2!$X$5:$Y$8,2,FALSE)</f>
        <v>6</v>
      </c>
      <c r="D266" s="171">
        <f>VLOOKUP('PROCESOS DE APOYO'!X14,Hoja2!$AB$5:$AC$9,2,FALSE)</f>
        <v>4</v>
      </c>
      <c r="E266" s="171">
        <f t="shared" si="12"/>
        <v>24</v>
      </c>
      <c r="F266" s="171">
        <f>VLOOKUP('PROCESOS DE APOYO'!Y14,conse,2,FALSE)</f>
        <v>25</v>
      </c>
      <c r="G266" s="171">
        <f t="shared" si="13"/>
        <v>600</v>
      </c>
    </row>
    <row r="267" spans="2:7" x14ac:dyDescent="0.2">
      <c r="B267" s="171">
        <v>15</v>
      </c>
      <c r="C267" s="171">
        <f>VLOOKUP('PROCESOS DE APOYO'!W15,Hoja2!$X$5:$Y$8,2,FALSE)</f>
        <v>2</v>
      </c>
      <c r="D267" s="171">
        <f>VLOOKUP('PROCESOS DE APOYO'!X15,Hoja2!$AB$5:$AC$9,2,FALSE)</f>
        <v>2</v>
      </c>
      <c r="E267" s="171">
        <f t="shared" si="12"/>
        <v>4</v>
      </c>
      <c r="F267" s="171">
        <f>VLOOKUP('PROCESOS DE APOYO'!Y15,conse,2,FALSE)</f>
        <v>25</v>
      </c>
      <c r="G267" s="171">
        <f t="shared" si="13"/>
        <v>100</v>
      </c>
    </row>
    <row r="268" spans="2:7" x14ac:dyDescent="0.2">
      <c r="B268" s="171">
        <v>16</v>
      </c>
      <c r="C268" s="171">
        <f>VLOOKUP('PROCESOS DE APOYO'!W16,Hoja2!$X$5:$Y$8,2,FALSE)</f>
        <v>2</v>
      </c>
      <c r="D268" s="171">
        <f>VLOOKUP('PROCESOS DE APOYO'!X16,Hoja2!$AB$5:$AC$9,2,FALSE)</f>
        <v>3</v>
      </c>
      <c r="E268" s="171">
        <f t="shared" si="12"/>
        <v>6</v>
      </c>
      <c r="F268" s="171">
        <f>VLOOKUP('PROCESOS DE APOYO'!Y16,conse,2,FALSE)</f>
        <v>100</v>
      </c>
      <c r="G268" s="171">
        <f t="shared" si="13"/>
        <v>600</v>
      </c>
    </row>
    <row r="269" spans="2:7" x14ac:dyDescent="0.2">
      <c r="B269" s="171">
        <v>17</v>
      </c>
      <c r="C269" s="171">
        <f>VLOOKUP('PROCESOS DE APOYO'!W17,Hoja2!$X$5:$Y$8,2,FALSE)</f>
        <v>2</v>
      </c>
      <c r="D269" s="171">
        <f>VLOOKUP('PROCESOS DE APOYO'!X17,Hoja2!$AB$5:$AC$9,2,FALSE)</f>
        <v>3</v>
      </c>
      <c r="E269" s="171">
        <f t="shared" si="12"/>
        <v>6</v>
      </c>
      <c r="F269" s="171">
        <f>VLOOKUP('PROCESOS DE APOYO'!Y17,conse,2,FALSE)</f>
        <v>10</v>
      </c>
      <c r="G269" s="171">
        <f t="shared" si="13"/>
        <v>60</v>
      </c>
    </row>
    <row r="270" spans="2:7" x14ac:dyDescent="0.2">
      <c r="B270" s="171">
        <v>18</v>
      </c>
      <c r="C270" s="171">
        <f>VLOOKUP('PROCESOS DE APOYO'!W18,Hoja2!$X$5:$Y$8,2,FALSE)</f>
        <v>2</v>
      </c>
      <c r="D270" s="171">
        <f>VLOOKUP('PROCESOS DE APOYO'!X18,Hoja2!$AB$5:$AC$9,2,FALSE)</f>
        <v>1</v>
      </c>
      <c r="E270" s="171">
        <f t="shared" si="12"/>
        <v>2</v>
      </c>
      <c r="F270" s="171">
        <f>VLOOKUP('PROCESOS DE APOYO'!Y18,conse,2,FALSE)</f>
        <v>100</v>
      </c>
      <c r="G270" s="171">
        <f t="shared" si="13"/>
        <v>200</v>
      </c>
    </row>
    <row r="271" spans="2:7" x14ac:dyDescent="0.2">
      <c r="B271" s="171">
        <v>19</v>
      </c>
      <c r="C271" s="171">
        <f>VLOOKUP('PROCESOS DE APOYO'!W19,Hoja2!$X$5:$Y$8,2,FALSE)</f>
        <v>1</v>
      </c>
      <c r="D271" s="171">
        <f>VLOOKUP('PROCESOS DE APOYO'!X19,Hoja2!$AB$5:$AC$9,2,FALSE)</f>
        <v>4</v>
      </c>
      <c r="E271" s="171">
        <f t="shared" si="12"/>
        <v>4</v>
      </c>
      <c r="F271" s="171">
        <f>VLOOKUP('PROCESOS DE APOYO'!Y19,conse,2,FALSE)</f>
        <v>10</v>
      </c>
      <c r="G271" s="171">
        <f t="shared" si="13"/>
        <v>40</v>
      </c>
    </row>
    <row r="272" spans="2:7" x14ac:dyDescent="0.2">
      <c r="B272" s="171">
        <v>20</v>
      </c>
      <c r="C272" s="171">
        <f>VLOOKUP('PROCESOS DE APOYO'!W20,Hoja2!$X$5:$Y$8,2,FALSE)</f>
        <v>6</v>
      </c>
      <c r="D272" s="171">
        <f>VLOOKUP('PROCESOS DE APOYO'!X20,Hoja2!$AB$5:$AC$9,2,FALSE)</f>
        <v>3</v>
      </c>
      <c r="E272" s="171">
        <f t="shared" si="12"/>
        <v>18</v>
      </c>
      <c r="F272" s="171">
        <f>VLOOKUP('PROCESOS DE APOYO'!Y20,conse,2,FALSE)</f>
        <v>25</v>
      </c>
      <c r="G272" s="171">
        <f t="shared" si="13"/>
        <v>450</v>
      </c>
    </row>
    <row r="273" spans="2:7" x14ac:dyDescent="0.2">
      <c r="B273" s="171">
        <v>21</v>
      </c>
      <c r="C273" s="171">
        <f>VLOOKUP('PROCESOS DE APOYO'!W21,Hoja2!$X$5:$Y$8,2,FALSE)</f>
        <v>6</v>
      </c>
      <c r="D273" s="171">
        <f>VLOOKUP('PROCESOS DE APOYO'!X21,Hoja2!$AB$5:$AC$9,2,FALSE)</f>
        <v>3</v>
      </c>
      <c r="E273" s="171">
        <f t="shared" si="12"/>
        <v>18</v>
      </c>
      <c r="F273" s="171">
        <f>VLOOKUP('PROCESOS DE APOYO'!Y21,conse,2,FALSE)</f>
        <v>25</v>
      </c>
      <c r="G273" s="171">
        <f t="shared" si="13"/>
        <v>450</v>
      </c>
    </row>
    <row r="274" spans="2:7" x14ac:dyDescent="0.2">
      <c r="B274" s="171">
        <v>22</v>
      </c>
      <c r="C274" s="171">
        <f>VLOOKUP('PROCESOS DE APOYO'!W22,Hoja2!$X$5:$Y$8,2,FALSE)</f>
        <v>2</v>
      </c>
      <c r="D274" s="171">
        <f>VLOOKUP('PROCESOS DE APOYO'!X22,Hoja2!$AB$5:$AC$9,2,FALSE)</f>
        <v>1</v>
      </c>
      <c r="E274" s="171">
        <f t="shared" si="12"/>
        <v>2</v>
      </c>
      <c r="F274" s="171">
        <f>VLOOKUP('PROCESOS DE APOYO'!Y22,conse,2,FALSE)</f>
        <v>100</v>
      </c>
      <c r="G274" s="171">
        <f t="shared" si="13"/>
        <v>200</v>
      </c>
    </row>
    <row r="275" spans="2:7" x14ac:dyDescent="0.2">
      <c r="B275" s="171">
        <v>23</v>
      </c>
      <c r="C275" s="171">
        <f>VLOOKUP('PROCESOS DE APOYO'!W23,Hoja2!$X$5:$Y$8,2,FALSE)</f>
        <v>6</v>
      </c>
      <c r="D275" s="171">
        <f>VLOOKUP('PROCESOS DE APOYO'!X23,Hoja2!$AB$5:$AC$9,2,FALSE)</f>
        <v>3</v>
      </c>
      <c r="E275" s="171">
        <f t="shared" si="12"/>
        <v>18</v>
      </c>
      <c r="F275" s="171">
        <f>VLOOKUP('PROCESOS DE APOYO'!Y23,conse,2,FALSE)</f>
        <v>25</v>
      </c>
      <c r="G275" s="171">
        <f t="shared" si="13"/>
        <v>450</v>
      </c>
    </row>
    <row r="276" spans="2:7" x14ac:dyDescent="0.2">
      <c r="B276" s="171">
        <v>24</v>
      </c>
      <c r="C276" s="171">
        <f>VLOOKUP('PROCESOS DE APOYO'!W24,Hoja2!$X$5:$Y$8,2,FALSE)</f>
        <v>2</v>
      </c>
      <c r="D276" s="171">
        <f>VLOOKUP('PROCESOS DE APOYO'!X24,Hoja2!$AB$5:$AC$9,2,FALSE)</f>
        <v>4</v>
      </c>
      <c r="E276" s="171">
        <f t="shared" si="12"/>
        <v>8</v>
      </c>
      <c r="F276" s="171">
        <f>VLOOKUP('PROCESOS DE APOYO'!Y24,conse,2,FALSE)</f>
        <v>100</v>
      </c>
      <c r="G276" s="171">
        <f t="shared" si="13"/>
        <v>800</v>
      </c>
    </row>
    <row r="277" spans="2:7" x14ac:dyDescent="0.2">
      <c r="B277" s="171">
        <v>25</v>
      </c>
      <c r="C277" s="171">
        <f>VLOOKUP('PROCESOS DE APOYO'!W25,Hoja2!$X$5:$Y$8,2,FALSE)</f>
        <v>2</v>
      </c>
      <c r="D277" s="171">
        <f>VLOOKUP('PROCESOS DE APOYO'!X25,Hoja2!$AB$5:$AC$9,2,FALSE)</f>
        <v>4</v>
      </c>
      <c r="E277" s="171">
        <f t="shared" si="12"/>
        <v>8</v>
      </c>
      <c r="F277" s="171">
        <f>VLOOKUP('PROCESOS DE APOYO'!Y25,conse,2,FALSE)</f>
        <v>100</v>
      </c>
      <c r="G277" s="171">
        <f t="shared" si="13"/>
        <v>800</v>
      </c>
    </row>
    <row r="278" spans="2:7" x14ac:dyDescent="0.2">
      <c r="B278" s="171">
        <v>26</v>
      </c>
      <c r="C278" s="171">
        <f>VLOOKUP('PROCESOS DE APOYO'!W26,Hoja2!$X$5:$Y$8,2,FALSE)</f>
        <v>2</v>
      </c>
      <c r="D278" s="171">
        <f>VLOOKUP('PROCESOS DE APOYO'!X26,Hoja2!$AB$5:$AC$9,2,FALSE)</f>
        <v>3</v>
      </c>
      <c r="E278" s="171">
        <f t="shared" si="12"/>
        <v>6</v>
      </c>
      <c r="F278" s="171">
        <f>VLOOKUP('PROCESOS DE APOYO'!Y26,conse,2,FALSE)</f>
        <v>25</v>
      </c>
      <c r="G278" s="171">
        <f t="shared" si="13"/>
        <v>150</v>
      </c>
    </row>
    <row r="279" spans="2:7" x14ac:dyDescent="0.2">
      <c r="B279" s="171">
        <v>27</v>
      </c>
      <c r="C279" s="171">
        <f>VLOOKUP('PROCESOS DE APOYO'!W27,Hoja2!$X$5:$Y$8,2,FALSE)</f>
        <v>2</v>
      </c>
      <c r="D279" s="171">
        <f>VLOOKUP('PROCESOS DE APOYO'!X27,Hoja2!$AB$5:$AC$9,2,FALSE)</f>
        <v>2</v>
      </c>
      <c r="E279" s="171">
        <f t="shared" si="12"/>
        <v>4</v>
      </c>
      <c r="F279" s="171">
        <f>VLOOKUP('PROCESOS DE APOYO'!Y27,conse,2,FALSE)</f>
        <v>25</v>
      </c>
      <c r="G279" s="171">
        <f t="shared" si="13"/>
        <v>100</v>
      </c>
    </row>
    <row r="280" spans="2:7" x14ac:dyDescent="0.2">
      <c r="B280" s="171">
        <v>28</v>
      </c>
      <c r="C280" s="171">
        <f>VLOOKUP('PROCESOS DE APOYO'!W28,Hoja2!$X$5:$Y$8,2,FALSE)</f>
        <v>2</v>
      </c>
      <c r="D280" s="171">
        <f>VLOOKUP('PROCESOS DE APOYO'!X28,Hoja2!$AB$5:$AC$9,2,FALSE)</f>
        <v>2</v>
      </c>
      <c r="E280" s="171">
        <f t="shared" si="12"/>
        <v>4</v>
      </c>
      <c r="F280" s="171">
        <f>VLOOKUP('PROCESOS DE APOYO'!Y28,conse,2,FALSE)</f>
        <v>25</v>
      </c>
      <c r="G280" s="171">
        <f t="shared" si="13"/>
        <v>100</v>
      </c>
    </row>
    <row r="281" spans="2:7" x14ac:dyDescent="0.2">
      <c r="B281" s="171">
        <v>29</v>
      </c>
      <c r="C281" s="171">
        <f>VLOOKUP('PROCESOS DE APOYO'!W29,Hoja2!$X$5:$Y$8,2,FALSE)</f>
        <v>2</v>
      </c>
      <c r="D281" s="171">
        <f>VLOOKUP('PROCESOS DE APOYO'!X29,Hoja2!$AB$5:$AC$9,2,FALSE)</f>
        <v>4</v>
      </c>
      <c r="E281" s="171">
        <f t="shared" si="12"/>
        <v>8</v>
      </c>
      <c r="F281" s="171">
        <f>VLOOKUP('PROCESOS DE APOYO'!Y29,conse,2,FALSE)</f>
        <v>25</v>
      </c>
      <c r="G281" s="171">
        <f t="shared" si="13"/>
        <v>200</v>
      </c>
    </row>
    <row r="282" spans="2:7" x14ac:dyDescent="0.2">
      <c r="B282" s="171">
        <v>30</v>
      </c>
      <c r="C282" s="171">
        <f>VLOOKUP('PROCESOS DE APOYO'!W30,Hoja2!$X$5:$Y$8,2,FALSE)</f>
        <v>6</v>
      </c>
      <c r="D282" s="171">
        <f>VLOOKUP('PROCESOS DE APOYO'!X30,Hoja2!$AB$5:$AC$9,2,FALSE)</f>
        <v>4</v>
      </c>
      <c r="E282" s="171">
        <f t="shared" si="12"/>
        <v>24</v>
      </c>
      <c r="F282" s="171">
        <f>VLOOKUP('PROCESOS DE APOYO'!Y30,conse,2,FALSE)</f>
        <v>25</v>
      </c>
      <c r="G282" s="171">
        <f t="shared" si="13"/>
        <v>600</v>
      </c>
    </row>
    <row r="283" spans="2:7" x14ac:dyDescent="0.2">
      <c r="B283" s="171">
        <v>31</v>
      </c>
      <c r="C283" s="171">
        <f>VLOOKUP('PROCESOS DE APOYO'!W31,Hoja2!$X$5:$Y$8,2,FALSE)</f>
        <v>2</v>
      </c>
      <c r="D283" s="171">
        <f>VLOOKUP('PROCESOS DE APOYO'!X31,Hoja2!$AB$5:$AC$9,2,FALSE)</f>
        <v>2</v>
      </c>
      <c r="E283" s="171">
        <f t="shared" si="12"/>
        <v>4</v>
      </c>
      <c r="F283" s="171">
        <f>VLOOKUP('PROCESOS DE APOYO'!Y31,conse,2,FALSE)</f>
        <v>25</v>
      </c>
      <c r="G283" s="171">
        <f t="shared" si="13"/>
        <v>100</v>
      </c>
    </row>
    <row r="284" spans="2:7" x14ac:dyDescent="0.2">
      <c r="B284" s="171">
        <v>32</v>
      </c>
      <c r="C284" s="171">
        <f>VLOOKUP('PROCESOS DE APOYO'!W32,Hoja2!$X$5:$Y$8,2,FALSE)</f>
        <v>2</v>
      </c>
      <c r="D284" s="171">
        <f>VLOOKUP('PROCESOS DE APOYO'!X32,Hoja2!$AB$5:$AC$9,2,FALSE)</f>
        <v>3</v>
      </c>
      <c r="E284" s="171">
        <f t="shared" ref="E284:E347" si="14">D284*C284</f>
        <v>6</v>
      </c>
      <c r="F284" s="171">
        <f>VLOOKUP('PROCESOS DE APOYO'!Y32,conse,2,FALSE)</f>
        <v>100</v>
      </c>
      <c r="G284" s="171">
        <f t="shared" ref="G284:G347" si="15">F284*E284</f>
        <v>600</v>
      </c>
    </row>
    <row r="285" spans="2:7" x14ac:dyDescent="0.2">
      <c r="B285" s="171">
        <v>33</v>
      </c>
      <c r="C285" s="171">
        <f>VLOOKUP('PROCESOS DE APOYO'!W33,Hoja2!$X$5:$Y$8,2,FALSE)</f>
        <v>2</v>
      </c>
      <c r="D285" s="171">
        <f>VLOOKUP('PROCESOS DE APOYO'!X33,Hoja2!$AB$5:$AC$9,2,FALSE)</f>
        <v>3</v>
      </c>
      <c r="E285" s="171">
        <f t="shared" si="14"/>
        <v>6</v>
      </c>
      <c r="F285" s="171">
        <f>VLOOKUP('PROCESOS DE APOYO'!Y33,conse,2,FALSE)</f>
        <v>10</v>
      </c>
      <c r="G285" s="171">
        <f t="shared" si="15"/>
        <v>60</v>
      </c>
    </row>
    <row r="286" spans="2:7" x14ac:dyDescent="0.2">
      <c r="B286" s="171">
        <v>34</v>
      </c>
      <c r="C286" s="171">
        <f>VLOOKUP('PROCESOS DE APOYO'!W34,Hoja2!$X$5:$Y$8,2,FALSE)</f>
        <v>2</v>
      </c>
      <c r="D286" s="171">
        <f>VLOOKUP('PROCESOS DE APOYO'!X34,Hoja2!$AB$5:$AC$9,2,FALSE)</f>
        <v>1</v>
      </c>
      <c r="E286" s="171">
        <f t="shared" si="14"/>
        <v>2</v>
      </c>
      <c r="F286" s="171">
        <f>VLOOKUP('PROCESOS DE APOYO'!Y34,conse,2,FALSE)</f>
        <v>100</v>
      </c>
      <c r="G286" s="171">
        <f t="shared" si="15"/>
        <v>200</v>
      </c>
    </row>
    <row r="287" spans="2:7" x14ac:dyDescent="0.2">
      <c r="B287" s="171">
        <v>35</v>
      </c>
      <c r="C287" s="171">
        <f>VLOOKUP('PROCESOS DE APOYO'!W35,Hoja2!$X$5:$Y$8,2,FALSE)</f>
        <v>1</v>
      </c>
      <c r="D287" s="171">
        <f>VLOOKUP('PROCESOS DE APOYO'!X35,Hoja2!$AB$5:$AC$9,2,FALSE)</f>
        <v>4</v>
      </c>
      <c r="E287" s="171">
        <f t="shared" si="14"/>
        <v>4</v>
      </c>
      <c r="F287" s="171">
        <f>VLOOKUP('PROCESOS DE APOYO'!Y35,conse,2,FALSE)</f>
        <v>10</v>
      </c>
      <c r="G287" s="171">
        <f t="shared" si="15"/>
        <v>40</v>
      </c>
    </row>
    <row r="288" spans="2:7" x14ac:dyDescent="0.2">
      <c r="B288" s="171">
        <v>36</v>
      </c>
      <c r="C288" s="171">
        <f>VLOOKUP('PROCESOS DE APOYO'!W36,Hoja2!$X$5:$Y$8,2,FALSE)</f>
        <v>6</v>
      </c>
      <c r="D288" s="171">
        <f>VLOOKUP('PROCESOS DE APOYO'!X36,Hoja2!$AB$5:$AC$9,2,FALSE)</f>
        <v>3</v>
      </c>
      <c r="E288" s="171">
        <f t="shared" si="14"/>
        <v>18</v>
      </c>
      <c r="F288" s="171">
        <f>VLOOKUP('PROCESOS DE APOYO'!Y36,conse,2,FALSE)</f>
        <v>25</v>
      </c>
      <c r="G288" s="171">
        <f t="shared" si="15"/>
        <v>450</v>
      </c>
    </row>
    <row r="289" spans="2:7" x14ac:dyDescent="0.2">
      <c r="B289" s="171">
        <v>37</v>
      </c>
      <c r="C289" s="171">
        <f>VLOOKUP('PROCESOS DE APOYO'!W37,Hoja2!$X$5:$Y$8,2,FALSE)</f>
        <v>6</v>
      </c>
      <c r="D289" s="171">
        <f>VLOOKUP('PROCESOS DE APOYO'!X37,Hoja2!$AB$5:$AC$9,2,FALSE)</f>
        <v>3</v>
      </c>
      <c r="E289" s="171">
        <f t="shared" si="14"/>
        <v>18</v>
      </c>
      <c r="F289" s="171">
        <f>VLOOKUP('PROCESOS DE APOYO'!Y37,conse,2,FALSE)</f>
        <v>25</v>
      </c>
      <c r="G289" s="171">
        <f t="shared" si="15"/>
        <v>450</v>
      </c>
    </row>
    <row r="290" spans="2:7" x14ac:dyDescent="0.2">
      <c r="B290" s="171">
        <v>38</v>
      </c>
      <c r="C290" s="171">
        <f>VLOOKUP('PROCESOS DE APOYO'!W38,Hoja2!$X$5:$Y$8,2,FALSE)</f>
        <v>2</v>
      </c>
      <c r="D290" s="171">
        <f>VLOOKUP('PROCESOS DE APOYO'!X38,Hoja2!$AB$5:$AC$9,2,FALSE)</f>
        <v>1</v>
      </c>
      <c r="E290" s="171">
        <f t="shared" si="14"/>
        <v>2</v>
      </c>
      <c r="F290" s="171">
        <f>VLOOKUP('PROCESOS DE APOYO'!Y38,conse,2,FALSE)</f>
        <v>100</v>
      </c>
      <c r="G290" s="171">
        <f t="shared" si="15"/>
        <v>200</v>
      </c>
    </row>
    <row r="291" spans="2:7" x14ac:dyDescent="0.2">
      <c r="B291" s="171">
        <v>39</v>
      </c>
      <c r="C291" s="171">
        <f>VLOOKUP('PROCESOS DE APOYO'!W39,Hoja2!$X$5:$Y$8,2,FALSE)</f>
        <v>6</v>
      </c>
      <c r="D291" s="171">
        <f>VLOOKUP('PROCESOS DE APOYO'!X39,Hoja2!$AB$5:$AC$9,2,FALSE)</f>
        <v>3</v>
      </c>
      <c r="E291" s="171">
        <f t="shared" si="14"/>
        <v>18</v>
      </c>
      <c r="F291" s="171">
        <f>VLOOKUP('PROCESOS DE APOYO'!Y39,conse,2,FALSE)</f>
        <v>25</v>
      </c>
      <c r="G291" s="171">
        <f t="shared" si="15"/>
        <v>450</v>
      </c>
    </row>
    <row r="292" spans="2:7" x14ac:dyDescent="0.2">
      <c r="B292" s="171">
        <v>40</v>
      </c>
      <c r="C292" s="171">
        <f>VLOOKUP('PROCESOS DE APOYO'!W40,Hoja2!$X$5:$Y$8,2,FALSE)</f>
        <v>2</v>
      </c>
      <c r="D292" s="171">
        <f>VLOOKUP('PROCESOS DE APOYO'!X40,Hoja2!$AB$5:$AC$9,2,FALSE)</f>
        <v>4</v>
      </c>
      <c r="E292" s="171">
        <f t="shared" si="14"/>
        <v>8</v>
      </c>
      <c r="F292" s="171">
        <f>VLOOKUP('PROCESOS DE APOYO'!Y40,conse,2,FALSE)</f>
        <v>100</v>
      </c>
      <c r="G292" s="171">
        <f t="shared" si="15"/>
        <v>800</v>
      </c>
    </row>
    <row r="293" spans="2:7" x14ac:dyDescent="0.2">
      <c r="B293" s="171">
        <v>41</v>
      </c>
      <c r="C293" s="171">
        <f>VLOOKUP('PROCESOS DE APOYO'!W41,Hoja2!$X$5:$Y$8,2,FALSE)</f>
        <v>2</v>
      </c>
      <c r="D293" s="171">
        <f>VLOOKUP('PROCESOS DE APOYO'!X41,Hoja2!$AB$5:$AC$9,2,FALSE)</f>
        <v>4</v>
      </c>
      <c r="E293" s="171">
        <f t="shared" si="14"/>
        <v>8</v>
      </c>
      <c r="F293" s="171">
        <f>VLOOKUP('PROCESOS DE APOYO'!Y41,conse,2,FALSE)</f>
        <v>100</v>
      </c>
      <c r="G293" s="171">
        <f t="shared" si="15"/>
        <v>800</v>
      </c>
    </row>
    <row r="294" spans="2:7" x14ac:dyDescent="0.2">
      <c r="B294" s="171">
        <v>42</v>
      </c>
      <c r="C294" s="171">
        <f>VLOOKUP('PROCESOS DE APOYO'!W42,Hoja2!$X$5:$Y$8,2,FALSE)</f>
        <v>6</v>
      </c>
      <c r="D294" s="171">
        <f>VLOOKUP('PROCESOS DE APOYO'!X42,Hoja2!$AB$5:$AC$9,2,FALSE)</f>
        <v>4</v>
      </c>
      <c r="E294" s="171">
        <f t="shared" si="14"/>
        <v>24</v>
      </c>
      <c r="F294" s="171">
        <f>VLOOKUP('PROCESOS DE APOYO'!Y42,conse,2,FALSE)</f>
        <v>10</v>
      </c>
      <c r="G294" s="171">
        <f t="shared" si="15"/>
        <v>240</v>
      </c>
    </row>
    <row r="295" spans="2:7" x14ac:dyDescent="0.2">
      <c r="B295" s="171">
        <v>43</v>
      </c>
      <c r="C295" s="171">
        <f>VLOOKUP('PROCESOS DE APOYO'!W43,Hoja2!$X$5:$Y$8,2,FALSE)</f>
        <v>2</v>
      </c>
      <c r="D295" s="171">
        <f>VLOOKUP('PROCESOS DE APOYO'!X43,Hoja2!$AB$5:$AC$9,2,FALSE)</f>
        <v>3</v>
      </c>
      <c r="E295" s="171">
        <f t="shared" si="14"/>
        <v>6</v>
      </c>
      <c r="F295" s="171">
        <f>VLOOKUP('PROCESOS DE APOYO'!Y43,conse,2,FALSE)</f>
        <v>25</v>
      </c>
      <c r="G295" s="171">
        <f t="shared" si="15"/>
        <v>150</v>
      </c>
    </row>
    <row r="296" spans="2:7" x14ac:dyDescent="0.2">
      <c r="B296" s="171">
        <v>44</v>
      </c>
      <c r="C296" s="171">
        <f>VLOOKUP('PROCESOS DE APOYO'!W44,Hoja2!$X$5:$Y$8,2,FALSE)</f>
        <v>2</v>
      </c>
      <c r="D296" s="171">
        <f>VLOOKUP('PROCESOS DE APOYO'!X44,Hoja2!$AB$5:$AC$9,2,FALSE)</f>
        <v>2</v>
      </c>
      <c r="E296" s="171">
        <f t="shared" si="14"/>
        <v>4</v>
      </c>
      <c r="F296" s="171">
        <f>VLOOKUP('PROCESOS DE APOYO'!Y44,conse,2,FALSE)</f>
        <v>25</v>
      </c>
      <c r="G296" s="171">
        <f t="shared" si="15"/>
        <v>100</v>
      </c>
    </row>
    <row r="297" spans="2:7" x14ac:dyDescent="0.2">
      <c r="B297" s="171">
        <v>45</v>
      </c>
      <c r="C297" s="171">
        <f>VLOOKUP('PROCESOS DE APOYO'!W45,Hoja2!$X$5:$Y$8,2,FALSE)</f>
        <v>2</v>
      </c>
      <c r="D297" s="171">
        <f>VLOOKUP('PROCESOS DE APOYO'!X45,Hoja2!$AB$5:$AC$9,2,FALSE)</f>
        <v>2</v>
      </c>
      <c r="E297" s="171">
        <f t="shared" si="14"/>
        <v>4</v>
      </c>
      <c r="F297" s="171">
        <f>VLOOKUP('PROCESOS DE APOYO'!Y45,conse,2,FALSE)</f>
        <v>25</v>
      </c>
      <c r="G297" s="171">
        <f t="shared" si="15"/>
        <v>100</v>
      </c>
    </row>
    <row r="298" spans="2:7" x14ac:dyDescent="0.2">
      <c r="B298" s="171">
        <v>46</v>
      </c>
      <c r="C298" s="171">
        <f>VLOOKUP('PROCESOS DE APOYO'!W46,Hoja2!$X$5:$Y$8,2,FALSE)</f>
        <v>2</v>
      </c>
      <c r="D298" s="171">
        <f>VLOOKUP('PROCESOS DE APOYO'!X46,Hoja2!$AB$5:$AC$9,2,FALSE)</f>
        <v>4</v>
      </c>
      <c r="E298" s="171">
        <f t="shared" si="14"/>
        <v>8</v>
      </c>
      <c r="F298" s="171">
        <f>VLOOKUP('PROCESOS DE APOYO'!Y46,conse,2,FALSE)</f>
        <v>25</v>
      </c>
      <c r="G298" s="171">
        <f t="shared" si="15"/>
        <v>200</v>
      </c>
    </row>
    <row r="299" spans="2:7" x14ac:dyDescent="0.2">
      <c r="B299" s="171">
        <v>47</v>
      </c>
      <c r="C299" s="171">
        <f>VLOOKUP('PROCESOS DE APOYO'!W47,Hoja2!$X$5:$Y$8,2,FALSE)</f>
        <v>6</v>
      </c>
      <c r="D299" s="171">
        <f>VLOOKUP('PROCESOS DE APOYO'!X47,Hoja2!$AB$5:$AC$9,2,FALSE)</f>
        <v>4</v>
      </c>
      <c r="E299" s="171">
        <f t="shared" si="14"/>
        <v>24</v>
      </c>
      <c r="F299" s="171">
        <f>VLOOKUP('PROCESOS DE APOYO'!Y47,conse,2,FALSE)</f>
        <v>25</v>
      </c>
      <c r="G299" s="171">
        <f t="shared" si="15"/>
        <v>600</v>
      </c>
    </row>
    <row r="300" spans="2:7" x14ac:dyDescent="0.2">
      <c r="B300" s="171">
        <v>48</v>
      </c>
      <c r="C300" s="171">
        <f>VLOOKUP('PROCESOS DE APOYO'!W48,Hoja2!$X$5:$Y$8,2,FALSE)</f>
        <v>2</v>
      </c>
      <c r="D300" s="171">
        <f>VLOOKUP('PROCESOS DE APOYO'!X48,Hoja2!$AB$5:$AC$9,2,FALSE)</f>
        <v>2</v>
      </c>
      <c r="E300" s="171">
        <f t="shared" si="14"/>
        <v>4</v>
      </c>
      <c r="F300" s="171">
        <f>VLOOKUP('PROCESOS DE APOYO'!Y48,conse,2,FALSE)</f>
        <v>25</v>
      </c>
      <c r="G300" s="171">
        <f t="shared" si="15"/>
        <v>100</v>
      </c>
    </row>
    <row r="301" spans="2:7" x14ac:dyDescent="0.2">
      <c r="B301" s="171">
        <v>49</v>
      </c>
      <c r="C301" s="171">
        <f>VLOOKUP('PROCESOS DE APOYO'!W49,Hoja2!$X$5:$Y$8,2,FALSE)</f>
        <v>2</v>
      </c>
      <c r="D301" s="171">
        <f>VLOOKUP('PROCESOS DE APOYO'!X49,Hoja2!$AB$5:$AC$9,2,FALSE)</f>
        <v>3</v>
      </c>
      <c r="E301" s="171">
        <f t="shared" si="14"/>
        <v>6</v>
      </c>
      <c r="F301" s="171">
        <f>VLOOKUP('PROCESOS DE APOYO'!Y49,conse,2,FALSE)</f>
        <v>100</v>
      </c>
      <c r="G301" s="171">
        <f t="shared" si="15"/>
        <v>600</v>
      </c>
    </row>
    <row r="302" spans="2:7" x14ac:dyDescent="0.2">
      <c r="B302" s="171">
        <v>50</v>
      </c>
      <c r="C302" s="171">
        <f>VLOOKUP('PROCESOS DE APOYO'!W50,Hoja2!$X$5:$Y$8,2,FALSE)</f>
        <v>2</v>
      </c>
      <c r="D302" s="171">
        <f>VLOOKUP('PROCESOS DE APOYO'!X50,Hoja2!$AB$5:$AC$9,2,FALSE)</f>
        <v>3</v>
      </c>
      <c r="E302" s="171">
        <f t="shared" si="14"/>
        <v>6</v>
      </c>
      <c r="F302" s="171">
        <f>VLOOKUP('PROCESOS DE APOYO'!Y50,conse,2,FALSE)</f>
        <v>10</v>
      </c>
      <c r="G302" s="171">
        <f t="shared" si="15"/>
        <v>60</v>
      </c>
    </row>
    <row r="303" spans="2:7" x14ac:dyDescent="0.2">
      <c r="B303" s="171">
        <v>51</v>
      </c>
      <c r="C303" s="171">
        <f>VLOOKUP('PROCESOS DE APOYO'!W51,Hoja2!$X$5:$Y$8,2,FALSE)</f>
        <v>2</v>
      </c>
      <c r="D303" s="171">
        <f>VLOOKUP('PROCESOS DE APOYO'!X51,Hoja2!$AB$5:$AC$9,2,FALSE)</f>
        <v>1</v>
      </c>
      <c r="E303" s="171">
        <f t="shared" si="14"/>
        <v>2</v>
      </c>
      <c r="F303" s="171">
        <f>VLOOKUP('PROCESOS DE APOYO'!Y51,conse,2,FALSE)</f>
        <v>100</v>
      </c>
      <c r="G303" s="171">
        <f t="shared" si="15"/>
        <v>200</v>
      </c>
    </row>
    <row r="304" spans="2:7" x14ac:dyDescent="0.2">
      <c r="B304" s="171">
        <v>52</v>
      </c>
      <c r="C304" s="171">
        <f>VLOOKUP('PROCESOS DE APOYO'!W52,Hoja2!$X$5:$Y$8,2,FALSE)</f>
        <v>1</v>
      </c>
      <c r="D304" s="171">
        <f>VLOOKUP('PROCESOS DE APOYO'!X52,Hoja2!$AB$5:$AC$9,2,FALSE)</f>
        <v>4</v>
      </c>
      <c r="E304" s="171">
        <f t="shared" si="14"/>
        <v>4</v>
      </c>
      <c r="F304" s="171">
        <f>VLOOKUP('PROCESOS DE APOYO'!Y52,conse,2,FALSE)</f>
        <v>10</v>
      </c>
      <c r="G304" s="171">
        <f t="shared" si="15"/>
        <v>40</v>
      </c>
    </row>
    <row r="305" spans="2:7" x14ac:dyDescent="0.2">
      <c r="B305" s="171">
        <v>53</v>
      </c>
      <c r="C305" s="171">
        <f>VLOOKUP('PROCESOS DE APOYO'!W53,Hoja2!$X$5:$Y$8,2,FALSE)</f>
        <v>6</v>
      </c>
      <c r="D305" s="171">
        <f>VLOOKUP('PROCESOS DE APOYO'!X53,Hoja2!$AB$5:$AC$9,2,FALSE)</f>
        <v>3</v>
      </c>
      <c r="E305" s="171">
        <f t="shared" si="14"/>
        <v>18</v>
      </c>
      <c r="F305" s="171">
        <f>VLOOKUP('PROCESOS DE APOYO'!Y53,conse,2,FALSE)</f>
        <v>25</v>
      </c>
      <c r="G305" s="171">
        <f t="shared" si="15"/>
        <v>450</v>
      </c>
    </row>
    <row r="306" spans="2:7" x14ac:dyDescent="0.2">
      <c r="B306" s="171">
        <v>54</v>
      </c>
      <c r="C306" s="171">
        <f>VLOOKUP('PROCESOS DE APOYO'!W54,Hoja2!$X$5:$Y$8,2,FALSE)</f>
        <v>6</v>
      </c>
      <c r="D306" s="171">
        <f>VLOOKUP('PROCESOS DE APOYO'!X54,Hoja2!$AB$5:$AC$9,2,FALSE)</f>
        <v>3</v>
      </c>
      <c r="E306" s="171">
        <f t="shared" si="14"/>
        <v>18</v>
      </c>
      <c r="F306" s="171">
        <f>VLOOKUP('PROCESOS DE APOYO'!Y54,conse,2,FALSE)</f>
        <v>25</v>
      </c>
      <c r="G306" s="171">
        <f t="shared" si="15"/>
        <v>450</v>
      </c>
    </row>
    <row r="307" spans="2:7" x14ac:dyDescent="0.2">
      <c r="B307" s="171">
        <v>55</v>
      </c>
      <c r="C307" s="171">
        <f>VLOOKUP('PROCESOS DE APOYO'!W55,Hoja2!$X$5:$Y$8,2,FALSE)</f>
        <v>2</v>
      </c>
      <c r="D307" s="171">
        <f>VLOOKUP('PROCESOS DE APOYO'!X55,Hoja2!$AB$5:$AC$9,2,FALSE)</f>
        <v>1</v>
      </c>
      <c r="E307" s="171">
        <f t="shared" si="14"/>
        <v>2</v>
      </c>
      <c r="F307" s="171">
        <f>VLOOKUP('PROCESOS DE APOYO'!Y55,conse,2,FALSE)</f>
        <v>100</v>
      </c>
      <c r="G307" s="171">
        <f t="shared" si="15"/>
        <v>200</v>
      </c>
    </row>
    <row r="308" spans="2:7" x14ac:dyDescent="0.2">
      <c r="B308" s="171">
        <v>56</v>
      </c>
      <c r="C308" s="171">
        <f>VLOOKUP('PROCESOS DE APOYO'!W56,Hoja2!$X$5:$Y$8,2,FALSE)</f>
        <v>6</v>
      </c>
      <c r="D308" s="171">
        <f>VLOOKUP('PROCESOS DE APOYO'!X56,Hoja2!$AB$5:$AC$9,2,FALSE)</f>
        <v>3</v>
      </c>
      <c r="E308" s="171">
        <f t="shared" si="14"/>
        <v>18</v>
      </c>
      <c r="F308" s="171">
        <f>VLOOKUP('PROCESOS DE APOYO'!Y56,conse,2,FALSE)</f>
        <v>25</v>
      </c>
      <c r="G308" s="171">
        <f t="shared" si="15"/>
        <v>450</v>
      </c>
    </row>
    <row r="309" spans="2:7" x14ac:dyDescent="0.2">
      <c r="B309" s="171">
        <v>57</v>
      </c>
      <c r="C309" s="171">
        <f>VLOOKUP('PROCESOS DE APOYO'!W57,Hoja2!$X$5:$Y$8,2,FALSE)</f>
        <v>2</v>
      </c>
      <c r="D309" s="171">
        <f>VLOOKUP('PROCESOS DE APOYO'!X57,Hoja2!$AB$5:$AC$9,2,FALSE)</f>
        <v>4</v>
      </c>
      <c r="E309" s="171">
        <f t="shared" si="14"/>
        <v>8</v>
      </c>
      <c r="F309" s="171">
        <f>VLOOKUP('PROCESOS DE APOYO'!Y57,conse,2,FALSE)</f>
        <v>100</v>
      </c>
      <c r="G309" s="171">
        <f t="shared" si="15"/>
        <v>800</v>
      </c>
    </row>
    <row r="310" spans="2:7" x14ac:dyDescent="0.2">
      <c r="B310" s="171">
        <v>58</v>
      </c>
      <c r="C310" s="171">
        <f>VLOOKUP('PROCESOS DE APOYO'!W58,Hoja2!$X$5:$Y$8,2,FALSE)</f>
        <v>2</v>
      </c>
      <c r="D310" s="171">
        <f>VLOOKUP('PROCESOS DE APOYO'!X58,Hoja2!$AB$5:$AC$9,2,FALSE)</f>
        <v>4</v>
      </c>
      <c r="E310" s="171">
        <f t="shared" si="14"/>
        <v>8</v>
      </c>
      <c r="F310" s="171">
        <f>VLOOKUP('PROCESOS DE APOYO'!Y58,conse,2,FALSE)</f>
        <v>100</v>
      </c>
      <c r="G310" s="171">
        <f t="shared" si="15"/>
        <v>800</v>
      </c>
    </row>
    <row r="311" spans="2:7" x14ac:dyDescent="0.2">
      <c r="B311" s="171">
        <v>59</v>
      </c>
      <c r="C311" s="171">
        <f>VLOOKUP('PROCESOS DE APOYO'!W59,Hoja2!$X$5:$Y$8,2,FALSE)</f>
        <v>2</v>
      </c>
      <c r="D311" s="171">
        <f>VLOOKUP('PROCESOS DE APOYO'!X59,Hoja2!$AB$5:$AC$9,2,FALSE)</f>
        <v>3</v>
      </c>
      <c r="E311" s="171">
        <f t="shared" si="14"/>
        <v>6</v>
      </c>
      <c r="F311" s="171">
        <f>VLOOKUP('PROCESOS DE APOYO'!Y59,conse,2,FALSE)</f>
        <v>25</v>
      </c>
      <c r="G311" s="171">
        <f t="shared" si="15"/>
        <v>150</v>
      </c>
    </row>
    <row r="312" spans="2:7" x14ac:dyDescent="0.2">
      <c r="B312" s="171">
        <v>60</v>
      </c>
      <c r="C312" s="171">
        <f>VLOOKUP('PROCESOS DE APOYO'!W60,Hoja2!$X$5:$Y$8,2,FALSE)</f>
        <v>2</v>
      </c>
      <c r="D312" s="171">
        <f>VLOOKUP('PROCESOS DE APOYO'!X60,Hoja2!$AB$5:$AC$9,2,FALSE)</f>
        <v>2</v>
      </c>
      <c r="E312" s="171">
        <f t="shared" si="14"/>
        <v>4</v>
      </c>
      <c r="F312" s="171">
        <f>VLOOKUP('PROCESOS DE APOYO'!Y60,conse,2,FALSE)</f>
        <v>25</v>
      </c>
      <c r="G312" s="171">
        <f t="shared" si="15"/>
        <v>100</v>
      </c>
    </row>
    <row r="313" spans="2:7" x14ac:dyDescent="0.2">
      <c r="B313" s="171">
        <v>61</v>
      </c>
      <c r="C313" s="171">
        <f>VLOOKUP('PROCESOS DE APOYO'!W61,Hoja2!$X$5:$Y$8,2,FALSE)</f>
        <v>2</v>
      </c>
      <c r="D313" s="171">
        <f>VLOOKUP('PROCESOS DE APOYO'!X61,Hoja2!$AB$5:$AC$9,2,FALSE)</f>
        <v>2</v>
      </c>
      <c r="E313" s="171">
        <f t="shared" si="14"/>
        <v>4</v>
      </c>
      <c r="F313" s="171">
        <f>VLOOKUP('PROCESOS DE APOYO'!Y61,conse,2,FALSE)</f>
        <v>25</v>
      </c>
      <c r="G313" s="171">
        <f t="shared" si="15"/>
        <v>100</v>
      </c>
    </row>
    <row r="314" spans="2:7" x14ac:dyDescent="0.2">
      <c r="B314" s="171">
        <v>62</v>
      </c>
      <c r="C314" s="171">
        <f>VLOOKUP('PROCESOS DE APOYO'!W62,Hoja2!$X$5:$Y$8,2,FALSE)</f>
        <v>2</v>
      </c>
      <c r="D314" s="171">
        <f>VLOOKUP('PROCESOS DE APOYO'!X62,Hoja2!$AB$5:$AC$9,2,FALSE)</f>
        <v>4</v>
      </c>
      <c r="E314" s="171">
        <f t="shared" si="14"/>
        <v>8</v>
      </c>
      <c r="F314" s="171">
        <f>VLOOKUP('PROCESOS DE APOYO'!Y62,conse,2,FALSE)</f>
        <v>25</v>
      </c>
      <c r="G314" s="171">
        <f t="shared" si="15"/>
        <v>200</v>
      </c>
    </row>
    <row r="315" spans="2:7" x14ac:dyDescent="0.2">
      <c r="B315" s="171">
        <v>63</v>
      </c>
      <c r="C315" s="171">
        <f>VLOOKUP('PROCESOS DE APOYO'!W63,Hoja2!$X$5:$Y$8,2,FALSE)</f>
        <v>6</v>
      </c>
      <c r="D315" s="171">
        <f>VLOOKUP('PROCESOS DE APOYO'!X63,Hoja2!$AB$5:$AC$9,2,FALSE)</f>
        <v>4</v>
      </c>
      <c r="E315" s="171">
        <f t="shared" si="14"/>
        <v>24</v>
      </c>
      <c r="F315" s="171">
        <f>VLOOKUP('PROCESOS DE APOYO'!Y63,conse,2,FALSE)</f>
        <v>25</v>
      </c>
      <c r="G315" s="171">
        <f t="shared" si="15"/>
        <v>600</v>
      </c>
    </row>
    <row r="316" spans="2:7" x14ac:dyDescent="0.2">
      <c r="B316" s="171">
        <v>64</v>
      </c>
      <c r="C316" s="171">
        <f>VLOOKUP('PROCESOS DE APOYO'!W64,Hoja2!$X$5:$Y$8,2,FALSE)</f>
        <v>2</v>
      </c>
      <c r="D316" s="171">
        <f>VLOOKUP('PROCESOS DE APOYO'!X64,Hoja2!$AB$5:$AC$9,2,FALSE)</f>
        <v>2</v>
      </c>
      <c r="E316" s="171">
        <f t="shared" si="14"/>
        <v>4</v>
      </c>
      <c r="F316" s="171">
        <f>VLOOKUP('PROCESOS DE APOYO'!Y64,conse,2,FALSE)</f>
        <v>25</v>
      </c>
      <c r="G316" s="171">
        <f t="shared" si="15"/>
        <v>100</v>
      </c>
    </row>
    <row r="317" spans="2:7" x14ac:dyDescent="0.2">
      <c r="B317" s="171">
        <v>65</v>
      </c>
      <c r="C317" s="171">
        <f>VLOOKUP('PROCESOS DE APOYO'!W65,Hoja2!$X$5:$Y$8,2,FALSE)</f>
        <v>2</v>
      </c>
      <c r="D317" s="171">
        <f>VLOOKUP('PROCESOS DE APOYO'!X65,Hoja2!$AB$5:$AC$9,2,FALSE)</f>
        <v>3</v>
      </c>
      <c r="E317" s="171">
        <f t="shared" si="14"/>
        <v>6</v>
      </c>
      <c r="F317" s="171">
        <f>VLOOKUP('PROCESOS DE APOYO'!Y65,conse,2,FALSE)</f>
        <v>100</v>
      </c>
      <c r="G317" s="171">
        <f t="shared" si="15"/>
        <v>600</v>
      </c>
    </row>
    <row r="318" spans="2:7" x14ac:dyDescent="0.2">
      <c r="B318" s="171">
        <v>66</v>
      </c>
      <c r="C318" s="171">
        <f>VLOOKUP('PROCESOS DE APOYO'!W66,Hoja2!$X$5:$Y$8,2,FALSE)</f>
        <v>2</v>
      </c>
      <c r="D318" s="171">
        <f>VLOOKUP('PROCESOS DE APOYO'!X66,Hoja2!$AB$5:$AC$9,2,FALSE)</f>
        <v>3</v>
      </c>
      <c r="E318" s="171">
        <f t="shared" si="14"/>
        <v>6</v>
      </c>
      <c r="F318" s="171">
        <f>VLOOKUP('PROCESOS DE APOYO'!Y66,conse,2,FALSE)</f>
        <v>60</v>
      </c>
      <c r="G318" s="171">
        <f t="shared" si="15"/>
        <v>360</v>
      </c>
    </row>
    <row r="319" spans="2:7" x14ac:dyDescent="0.2">
      <c r="B319" s="171">
        <v>67</v>
      </c>
      <c r="C319" s="171">
        <f>VLOOKUP('PROCESOS DE APOYO'!W67,Hoja2!$X$5:$Y$8,2,FALSE)</f>
        <v>2</v>
      </c>
      <c r="D319" s="171">
        <f>VLOOKUP('PROCESOS DE APOYO'!X67,Hoja2!$AB$5:$AC$9,2,FALSE)</f>
        <v>3</v>
      </c>
      <c r="E319" s="171">
        <f t="shared" si="14"/>
        <v>6</v>
      </c>
      <c r="F319" s="171">
        <f>VLOOKUP('PROCESOS DE APOYO'!Y67,conse,2,FALSE)</f>
        <v>10</v>
      </c>
      <c r="G319" s="171">
        <f t="shared" si="15"/>
        <v>60</v>
      </c>
    </row>
    <row r="320" spans="2:7" x14ac:dyDescent="0.2">
      <c r="B320" s="171">
        <v>68</v>
      </c>
      <c r="C320" s="171">
        <f>VLOOKUP('PROCESOS DE APOYO'!W68,Hoja2!$X$5:$Y$8,2,FALSE)</f>
        <v>2</v>
      </c>
      <c r="D320" s="171">
        <f>VLOOKUP('PROCESOS DE APOYO'!X68,Hoja2!$AB$5:$AC$9,2,FALSE)</f>
        <v>1</v>
      </c>
      <c r="E320" s="171">
        <f t="shared" si="14"/>
        <v>2</v>
      </c>
      <c r="F320" s="171">
        <f>VLOOKUP('PROCESOS DE APOYO'!Y68,conse,2,FALSE)</f>
        <v>100</v>
      </c>
      <c r="G320" s="171">
        <f t="shared" si="15"/>
        <v>200</v>
      </c>
    </row>
    <row r="321" spans="2:7" x14ac:dyDescent="0.2">
      <c r="B321" s="171">
        <v>69</v>
      </c>
      <c r="C321" s="171">
        <f>VLOOKUP('PROCESOS DE APOYO'!W69,Hoja2!$X$5:$Y$8,2,FALSE)</f>
        <v>6</v>
      </c>
      <c r="D321" s="171">
        <f>VLOOKUP('PROCESOS DE APOYO'!X69,Hoja2!$AB$5:$AC$9,2,FALSE)</f>
        <v>3</v>
      </c>
      <c r="E321" s="171">
        <f t="shared" si="14"/>
        <v>18</v>
      </c>
      <c r="F321" s="171">
        <f>VLOOKUP('PROCESOS DE APOYO'!Y69,conse,2,FALSE)</f>
        <v>25</v>
      </c>
      <c r="G321" s="171">
        <f t="shared" si="15"/>
        <v>450</v>
      </c>
    </row>
    <row r="322" spans="2:7" x14ac:dyDescent="0.2">
      <c r="B322" s="171">
        <v>70</v>
      </c>
      <c r="C322" s="171">
        <f>VLOOKUP('PROCESOS DE APOYO'!W70,Hoja2!$X$5:$Y$8,2,FALSE)</f>
        <v>1</v>
      </c>
      <c r="D322" s="171">
        <f>VLOOKUP('PROCESOS DE APOYO'!X70,Hoja2!$AB$5:$AC$9,2,FALSE)</f>
        <v>4</v>
      </c>
      <c r="E322" s="171">
        <f t="shared" si="14"/>
        <v>4</v>
      </c>
      <c r="F322" s="171">
        <f>VLOOKUP('PROCESOS DE APOYO'!Y70,conse,2,FALSE)</f>
        <v>10</v>
      </c>
      <c r="G322" s="171">
        <f t="shared" si="15"/>
        <v>40</v>
      </c>
    </row>
    <row r="323" spans="2:7" x14ac:dyDescent="0.2">
      <c r="B323" s="171">
        <v>71</v>
      </c>
      <c r="C323" s="171">
        <f>VLOOKUP('PROCESOS DE APOYO'!W71,Hoja2!$X$5:$Y$8,2,FALSE)</f>
        <v>6</v>
      </c>
      <c r="D323" s="171">
        <f>VLOOKUP('PROCESOS DE APOYO'!X71,Hoja2!$AB$5:$AC$9,2,FALSE)</f>
        <v>3</v>
      </c>
      <c r="E323" s="171">
        <f t="shared" si="14"/>
        <v>18</v>
      </c>
      <c r="F323" s="171">
        <f>VLOOKUP('PROCESOS DE APOYO'!Y71,conse,2,FALSE)</f>
        <v>25</v>
      </c>
      <c r="G323" s="171">
        <f t="shared" si="15"/>
        <v>450</v>
      </c>
    </row>
    <row r="324" spans="2:7" x14ac:dyDescent="0.2">
      <c r="B324" s="171">
        <v>72</v>
      </c>
      <c r="C324" s="171">
        <f>VLOOKUP('PROCESOS DE APOYO'!W72,Hoja2!$X$5:$Y$8,2,FALSE)</f>
        <v>6</v>
      </c>
      <c r="D324" s="171">
        <f>VLOOKUP('PROCESOS DE APOYO'!X72,Hoja2!$AB$5:$AC$9,2,FALSE)</f>
        <v>3</v>
      </c>
      <c r="E324" s="171">
        <f t="shared" si="14"/>
        <v>18</v>
      </c>
      <c r="F324" s="171">
        <f>VLOOKUP('PROCESOS DE APOYO'!Y72,conse,2,FALSE)</f>
        <v>25</v>
      </c>
      <c r="G324" s="171">
        <f t="shared" si="15"/>
        <v>450</v>
      </c>
    </row>
    <row r="325" spans="2:7" x14ac:dyDescent="0.2">
      <c r="B325" s="171">
        <v>73</v>
      </c>
      <c r="C325" s="171">
        <f>VLOOKUP('PROCESOS DE APOYO'!W73,Hoja2!$X$5:$Y$8,2,FALSE)</f>
        <v>2</v>
      </c>
      <c r="D325" s="171">
        <f>VLOOKUP('PROCESOS DE APOYO'!X73,Hoja2!$AB$5:$AC$9,2,FALSE)</f>
        <v>1</v>
      </c>
      <c r="E325" s="171">
        <f t="shared" si="14"/>
        <v>2</v>
      </c>
      <c r="F325" s="171">
        <f>VLOOKUP('PROCESOS DE APOYO'!Y73,conse,2,FALSE)</f>
        <v>100</v>
      </c>
      <c r="G325" s="171">
        <f t="shared" si="15"/>
        <v>200</v>
      </c>
    </row>
    <row r="326" spans="2:7" x14ac:dyDescent="0.2">
      <c r="B326" s="171">
        <v>74</v>
      </c>
      <c r="C326" s="171">
        <f>VLOOKUP('PROCESOS DE APOYO'!W74,Hoja2!$X$5:$Y$8,2,FALSE)</f>
        <v>2</v>
      </c>
      <c r="D326" s="171">
        <f>VLOOKUP('PROCESOS DE APOYO'!X74,Hoja2!$AB$5:$AC$9,2,FALSE)</f>
        <v>4</v>
      </c>
      <c r="E326" s="171">
        <f t="shared" si="14"/>
        <v>8</v>
      </c>
      <c r="F326" s="171">
        <f>VLOOKUP('PROCESOS DE APOYO'!Y74,conse,2,FALSE)</f>
        <v>100</v>
      </c>
      <c r="G326" s="171">
        <f t="shared" si="15"/>
        <v>800</v>
      </c>
    </row>
    <row r="327" spans="2:7" x14ac:dyDescent="0.2">
      <c r="B327" s="171">
        <v>75</v>
      </c>
      <c r="C327" s="171">
        <f>VLOOKUP('PROCESOS DE APOYO'!W75,Hoja2!$X$5:$Y$8,2,FALSE)</f>
        <v>2</v>
      </c>
      <c r="D327" s="171">
        <f>VLOOKUP('PROCESOS DE APOYO'!X75,Hoja2!$AB$5:$AC$9,2,FALSE)</f>
        <v>4</v>
      </c>
      <c r="E327" s="171">
        <f t="shared" si="14"/>
        <v>8</v>
      </c>
      <c r="F327" s="171">
        <f>VLOOKUP('PROCESOS DE APOYO'!Y75,conse,2,FALSE)</f>
        <v>100</v>
      </c>
      <c r="G327" s="171">
        <f t="shared" si="15"/>
        <v>800</v>
      </c>
    </row>
    <row r="328" spans="2:7" x14ac:dyDescent="0.2">
      <c r="B328" s="171">
        <v>76</v>
      </c>
      <c r="C328" s="171">
        <f>VLOOKUP('PROCESOS DE APOYO'!W76,Hoja2!$X$5:$Y$8,2,FALSE)</f>
        <v>2</v>
      </c>
      <c r="D328" s="171">
        <f>VLOOKUP('PROCESOS DE APOYO'!X76,Hoja2!$AB$5:$AC$9,2,FALSE)</f>
        <v>3</v>
      </c>
      <c r="E328" s="171">
        <f t="shared" si="14"/>
        <v>6</v>
      </c>
      <c r="F328" s="171">
        <f>VLOOKUP('PROCESOS DE APOYO'!Y76,conse,2,FALSE)</f>
        <v>25</v>
      </c>
      <c r="G328" s="171">
        <f t="shared" si="15"/>
        <v>150</v>
      </c>
    </row>
    <row r="329" spans="2:7" x14ac:dyDescent="0.2">
      <c r="B329" s="171">
        <v>77</v>
      </c>
      <c r="C329" s="171">
        <f>VLOOKUP('PROCESOS DE APOYO'!W77,Hoja2!$X$5:$Y$8,2,FALSE)</f>
        <v>2</v>
      </c>
      <c r="D329" s="171">
        <f>VLOOKUP('PROCESOS DE APOYO'!X77,Hoja2!$AB$5:$AC$9,2,FALSE)</f>
        <v>2</v>
      </c>
      <c r="E329" s="171">
        <f t="shared" si="14"/>
        <v>4</v>
      </c>
      <c r="F329" s="171">
        <f>VLOOKUP('PROCESOS DE APOYO'!Y77,conse,2,FALSE)</f>
        <v>25</v>
      </c>
      <c r="G329" s="171">
        <f t="shared" si="15"/>
        <v>100</v>
      </c>
    </row>
    <row r="330" spans="2:7" x14ac:dyDescent="0.2">
      <c r="B330" s="171">
        <v>78</v>
      </c>
      <c r="C330" s="171">
        <f>VLOOKUP('PROCESOS DE APOYO'!W78,Hoja2!$X$5:$Y$8,2,FALSE)</f>
        <v>2</v>
      </c>
      <c r="D330" s="171">
        <f>VLOOKUP('PROCESOS DE APOYO'!X78,Hoja2!$AB$5:$AC$9,2,FALSE)</f>
        <v>2</v>
      </c>
      <c r="E330" s="171">
        <f t="shared" si="14"/>
        <v>4</v>
      </c>
      <c r="F330" s="171">
        <f>VLOOKUP('PROCESOS DE APOYO'!Y78,conse,2,FALSE)</f>
        <v>25</v>
      </c>
      <c r="G330" s="171">
        <f t="shared" si="15"/>
        <v>100</v>
      </c>
    </row>
    <row r="331" spans="2:7" x14ac:dyDescent="0.2">
      <c r="B331" s="171">
        <v>79</v>
      </c>
      <c r="C331" s="171">
        <f>VLOOKUP('PROCESOS DE APOYO'!W79,Hoja2!$X$5:$Y$8,2,FALSE)</f>
        <v>2</v>
      </c>
      <c r="D331" s="171">
        <f>VLOOKUP('PROCESOS DE APOYO'!X79,Hoja2!$AB$5:$AC$9,2,FALSE)</f>
        <v>4</v>
      </c>
      <c r="E331" s="171">
        <f t="shared" si="14"/>
        <v>8</v>
      </c>
      <c r="F331" s="171">
        <f>VLOOKUP('PROCESOS DE APOYO'!Y79,conse,2,FALSE)</f>
        <v>25</v>
      </c>
      <c r="G331" s="171">
        <f t="shared" si="15"/>
        <v>200</v>
      </c>
    </row>
    <row r="332" spans="2:7" x14ac:dyDescent="0.2">
      <c r="B332" s="171">
        <v>80</v>
      </c>
      <c r="C332" s="171">
        <f>VLOOKUP('PROCESOS DE APOYO'!W80,Hoja2!$X$5:$Y$8,2,FALSE)</f>
        <v>6</v>
      </c>
      <c r="D332" s="171">
        <f>VLOOKUP('PROCESOS DE APOYO'!X80,Hoja2!$AB$5:$AC$9,2,FALSE)</f>
        <v>4</v>
      </c>
      <c r="E332" s="171">
        <f t="shared" si="14"/>
        <v>24</v>
      </c>
      <c r="F332" s="171">
        <f>VLOOKUP('PROCESOS DE APOYO'!Y80,conse,2,FALSE)</f>
        <v>25</v>
      </c>
      <c r="G332" s="171">
        <f t="shared" si="15"/>
        <v>600</v>
      </c>
    </row>
    <row r="333" spans="2:7" x14ac:dyDescent="0.2">
      <c r="B333" s="171">
        <v>81</v>
      </c>
      <c r="C333" s="171">
        <f>VLOOKUP('PROCESOS DE APOYO'!W81,Hoja2!$X$5:$Y$8,2,FALSE)</f>
        <v>2</v>
      </c>
      <c r="D333" s="171">
        <f>VLOOKUP('PROCESOS DE APOYO'!X81,Hoja2!$AB$5:$AC$9,2,FALSE)</f>
        <v>2</v>
      </c>
      <c r="E333" s="171">
        <f t="shared" si="14"/>
        <v>4</v>
      </c>
      <c r="F333" s="171">
        <f>VLOOKUP('PROCESOS DE APOYO'!Y81,conse,2,FALSE)</f>
        <v>25</v>
      </c>
      <c r="G333" s="171">
        <f t="shared" si="15"/>
        <v>100</v>
      </c>
    </row>
    <row r="334" spans="2:7" x14ac:dyDescent="0.2">
      <c r="B334" s="171">
        <v>82</v>
      </c>
      <c r="C334" s="171">
        <f>VLOOKUP('PROCESOS DE APOYO'!W82,Hoja2!$X$5:$Y$8,2,FALSE)</f>
        <v>2</v>
      </c>
      <c r="D334" s="171">
        <f>VLOOKUP('PROCESOS DE APOYO'!X82,Hoja2!$AB$5:$AC$9,2,FALSE)</f>
        <v>3</v>
      </c>
      <c r="E334" s="171">
        <f t="shared" si="14"/>
        <v>6</v>
      </c>
      <c r="F334" s="171">
        <f>VLOOKUP('PROCESOS DE APOYO'!Y82,conse,2,FALSE)</f>
        <v>100</v>
      </c>
      <c r="G334" s="171">
        <f t="shared" si="15"/>
        <v>600</v>
      </c>
    </row>
    <row r="335" spans="2:7" x14ac:dyDescent="0.2">
      <c r="B335" s="171">
        <v>83</v>
      </c>
      <c r="C335" s="171">
        <f>VLOOKUP('PROCESOS DE APOYO'!W83,Hoja2!$X$5:$Y$8,2,FALSE)</f>
        <v>2</v>
      </c>
      <c r="D335" s="171">
        <f>VLOOKUP('PROCESOS DE APOYO'!X83,Hoja2!$AB$5:$AC$9,2,FALSE)</f>
        <v>3</v>
      </c>
      <c r="E335" s="171">
        <f t="shared" si="14"/>
        <v>6</v>
      </c>
      <c r="F335" s="171">
        <f>VLOOKUP('PROCESOS DE APOYO'!Y83,conse,2,FALSE)</f>
        <v>10</v>
      </c>
      <c r="G335" s="171">
        <f t="shared" si="15"/>
        <v>60</v>
      </c>
    </row>
    <row r="336" spans="2:7" x14ac:dyDescent="0.2">
      <c r="B336" s="171">
        <v>84</v>
      </c>
      <c r="C336" s="171">
        <f>VLOOKUP('PROCESOS DE APOYO'!W84,Hoja2!$X$5:$Y$8,2,FALSE)</f>
        <v>2</v>
      </c>
      <c r="D336" s="171">
        <f>VLOOKUP('PROCESOS DE APOYO'!X84,Hoja2!$AB$5:$AC$9,2,FALSE)</f>
        <v>1</v>
      </c>
      <c r="E336" s="171">
        <f t="shared" si="14"/>
        <v>2</v>
      </c>
      <c r="F336" s="171">
        <f>VLOOKUP('PROCESOS DE APOYO'!Y84,conse,2,FALSE)</f>
        <v>100</v>
      </c>
      <c r="G336" s="171">
        <f t="shared" si="15"/>
        <v>200</v>
      </c>
    </row>
    <row r="337" spans="2:7" x14ac:dyDescent="0.2">
      <c r="B337" s="171">
        <v>85</v>
      </c>
      <c r="C337" s="171">
        <f>VLOOKUP('PROCESOS DE APOYO'!W85,Hoja2!$X$5:$Y$8,2,FALSE)</f>
        <v>1</v>
      </c>
      <c r="D337" s="171">
        <f>VLOOKUP('PROCESOS DE APOYO'!X85,Hoja2!$AB$5:$AC$9,2,FALSE)</f>
        <v>4</v>
      </c>
      <c r="E337" s="171">
        <f t="shared" si="14"/>
        <v>4</v>
      </c>
      <c r="F337" s="171">
        <f>VLOOKUP('PROCESOS DE APOYO'!Y85,conse,2,FALSE)</f>
        <v>10</v>
      </c>
      <c r="G337" s="171">
        <f t="shared" si="15"/>
        <v>40</v>
      </c>
    </row>
    <row r="338" spans="2:7" x14ac:dyDescent="0.2">
      <c r="B338" s="171">
        <v>86</v>
      </c>
      <c r="C338" s="171">
        <f>VLOOKUP('PROCESOS DE APOYO'!W86,Hoja2!$X$5:$Y$8,2,FALSE)</f>
        <v>6</v>
      </c>
      <c r="D338" s="171">
        <f>VLOOKUP('PROCESOS DE APOYO'!X86,Hoja2!$AB$5:$AC$9,2,FALSE)</f>
        <v>3</v>
      </c>
      <c r="E338" s="171">
        <f t="shared" si="14"/>
        <v>18</v>
      </c>
      <c r="F338" s="171">
        <f>VLOOKUP('PROCESOS DE APOYO'!Y86,conse,2,FALSE)</f>
        <v>25</v>
      </c>
      <c r="G338" s="171">
        <f t="shared" si="15"/>
        <v>450</v>
      </c>
    </row>
    <row r="339" spans="2:7" x14ac:dyDescent="0.2">
      <c r="B339" s="171">
        <v>87</v>
      </c>
      <c r="C339" s="171">
        <f>VLOOKUP('PROCESOS DE APOYO'!W87,Hoja2!$X$5:$Y$8,2,FALSE)</f>
        <v>6</v>
      </c>
      <c r="D339" s="171">
        <f>VLOOKUP('PROCESOS DE APOYO'!X87,Hoja2!$AB$5:$AC$9,2,FALSE)</f>
        <v>3</v>
      </c>
      <c r="E339" s="171">
        <f t="shared" si="14"/>
        <v>18</v>
      </c>
      <c r="F339" s="171">
        <f>VLOOKUP('PROCESOS DE APOYO'!Y87,conse,2,FALSE)</f>
        <v>25</v>
      </c>
      <c r="G339" s="171">
        <f t="shared" si="15"/>
        <v>450</v>
      </c>
    </row>
    <row r="340" spans="2:7" x14ac:dyDescent="0.2">
      <c r="B340" s="171">
        <v>88</v>
      </c>
      <c r="C340" s="171">
        <f>VLOOKUP('PROCESOS DE APOYO'!W88,Hoja2!$X$5:$Y$8,2,FALSE)</f>
        <v>2</v>
      </c>
      <c r="D340" s="171">
        <f>VLOOKUP('PROCESOS DE APOYO'!X88,Hoja2!$AB$5:$AC$9,2,FALSE)</f>
        <v>1</v>
      </c>
      <c r="E340" s="171">
        <f t="shared" si="14"/>
        <v>2</v>
      </c>
      <c r="F340" s="171">
        <f>VLOOKUP('PROCESOS DE APOYO'!Y88,conse,2,FALSE)</f>
        <v>100</v>
      </c>
      <c r="G340" s="171">
        <f t="shared" si="15"/>
        <v>200</v>
      </c>
    </row>
    <row r="341" spans="2:7" x14ac:dyDescent="0.2">
      <c r="B341" s="171">
        <v>89</v>
      </c>
      <c r="C341" s="171">
        <f>VLOOKUP('PROCESOS DE APOYO'!W89,Hoja2!$X$5:$Y$8,2,FALSE)</f>
        <v>6</v>
      </c>
      <c r="D341" s="171">
        <f>VLOOKUP('PROCESOS DE APOYO'!X89,Hoja2!$AB$5:$AC$9,2,FALSE)</f>
        <v>3</v>
      </c>
      <c r="E341" s="171">
        <f t="shared" si="14"/>
        <v>18</v>
      </c>
      <c r="F341" s="171">
        <f>VLOOKUP('PROCESOS DE APOYO'!Y89,conse,2,FALSE)</f>
        <v>25</v>
      </c>
      <c r="G341" s="171">
        <f t="shared" si="15"/>
        <v>450</v>
      </c>
    </row>
    <row r="342" spans="2:7" x14ac:dyDescent="0.2">
      <c r="B342" s="171">
        <v>90</v>
      </c>
      <c r="C342" s="171">
        <f>VLOOKUP('PROCESOS DE APOYO'!W90,Hoja2!$X$5:$Y$8,2,FALSE)</f>
        <v>2</v>
      </c>
      <c r="D342" s="171">
        <f>VLOOKUP('PROCESOS DE APOYO'!X90,Hoja2!$AB$5:$AC$9,2,FALSE)</f>
        <v>4</v>
      </c>
      <c r="E342" s="171">
        <f t="shared" si="14"/>
        <v>8</v>
      </c>
      <c r="F342" s="171">
        <f>VLOOKUP('PROCESOS DE APOYO'!Y90,conse,2,FALSE)</f>
        <v>100</v>
      </c>
      <c r="G342" s="171">
        <f t="shared" si="15"/>
        <v>800</v>
      </c>
    </row>
    <row r="343" spans="2:7" x14ac:dyDescent="0.2">
      <c r="B343" s="171">
        <v>91</v>
      </c>
      <c r="C343" s="171">
        <f>VLOOKUP('PROCESOS DE APOYO'!W91,Hoja2!$X$5:$Y$8,2,FALSE)</f>
        <v>2</v>
      </c>
      <c r="D343" s="171">
        <f>VLOOKUP('PROCESOS DE APOYO'!X91,Hoja2!$AB$5:$AC$9,2,FALSE)</f>
        <v>4</v>
      </c>
      <c r="E343" s="171">
        <f t="shared" si="14"/>
        <v>8</v>
      </c>
      <c r="F343" s="171">
        <f>VLOOKUP('PROCESOS DE APOYO'!Y91,conse,2,FALSE)</f>
        <v>100</v>
      </c>
      <c r="G343" s="171">
        <f t="shared" si="15"/>
        <v>800</v>
      </c>
    </row>
    <row r="344" spans="2:7" x14ac:dyDescent="0.2">
      <c r="B344" s="171">
        <v>92</v>
      </c>
      <c r="C344" s="171">
        <f>VLOOKUP('PROCESOS DE APOYO'!W92,Hoja2!$X$5:$Y$8,2,FALSE)</f>
        <v>2</v>
      </c>
      <c r="D344" s="171">
        <f>VLOOKUP('PROCESOS DE APOYO'!X92,Hoja2!$AB$5:$AC$9,2,FALSE)</f>
        <v>3</v>
      </c>
      <c r="E344" s="171">
        <f t="shared" si="14"/>
        <v>6</v>
      </c>
      <c r="F344" s="171">
        <f>VLOOKUP('PROCESOS DE APOYO'!Y92,conse,2,FALSE)</f>
        <v>25</v>
      </c>
      <c r="G344" s="171">
        <f t="shared" si="15"/>
        <v>150</v>
      </c>
    </row>
    <row r="345" spans="2:7" x14ac:dyDescent="0.2">
      <c r="B345" s="171">
        <v>93</v>
      </c>
      <c r="C345" s="171">
        <f>VLOOKUP('PROCESOS DE APOYO'!W93,Hoja2!$X$5:$Y$8,2,FALSE)</f>
        <v>2</v>
      </c>
      <c r="D345" s="171">
        <f>VLOOKUP('PROCESOS DE APOYO'!X93,Hoja2!$AB$5:$AC$9,2,FALSE)</f>
        <v>2</v>
      </c>
      <c r="E345" s="171">
        <f t="shared" si="14"/>
        <v>4</v>
      </c>
      <c r="F345" s="171">
        <f>VLOOKUP('PROCESOS DE APOYO'!Y93,conse,2,FALSE)</f>
        <v>25</v>
      </c>
      <c r="G345" s="171">
        <f t="shared" si="15"/>
        <v>100</v>
      </c>
    </row>
    <row r="346" spans="2:7" x14ac:dyDescent="0.2">
      <c r="B346" s="171">
        <v>94</v>
      </c>
      <c r="C346" s="171">
        <f>VLOOKUP('PROCESOS DE APOYO'!W94,Hoja2!$X$5:$Y$8,2,FALSE)</f>
        <v>2</v>
      </c>
      <c r="D346" s="171">
        <f>VLOOKUP('PROCESOS DE APOYO'!X94,Hoja2!$AB$5:$AC$9,2,FALSE)</f>
        <v>2</v>
      </c>
      <c r="E346" s="171">
        <f t="shared" si="14"/>
        <v>4</v>
      </c>
      <c r="F346" s="171">
        <f>VLOOKUP('PROCESOS DE APOYO'!Y94,conse,2,FALSE)</f>
        <v>25</v>
      </c>
      <c r="G346" s="171">
        <f t="shared" si="15"/>
        <v>100</v>
      </c>
    </row>
    <row r="347" spans="2:7" x14ac:dyDescent="0.2">
      <c r="B347" s="171">
        <v>95</v>
      </c>
      <c r="C347" s="171">
        <f>VLOOKUP('PROCESOS DE APOYO'!W95,Hoja2!$X$5:$Y$8,2,FALSE)</f>
        <v>2</v>
      </c>
      <c r="D347" s="171">
        <f>VLOOKUP('PROCESOS DE APOYO'!X95,Hoja2!$AB$5:$AC$9,2,FALSE)</f>
        <v>4</v>
      </c>
      <c r="E347" s="171">
        <f t="shared" si="14"/>
        <v>8</v>
      </c>
      <c r="F347" s="171">
        <f>VLOOKUP('PROCESOS DE APOYO'!Y95,conse,2,FALSE)</f>
        <v>25</v>
      </c>
      <c r="G347" s="171">
        <f t="shared" si="15"/>
        <v>200</v>
      </c>
    </row>
    <row r="348" spans="2:7" x14ac:dyDescent="0.2">
      <c r="B348" s="171">
        <v>96</v>
      </c>
      <c r="C348" s="171">
        <f>VLOOKUP('PROCESOS DE APOYO'!W96,Hoja2!$X$5:$Y$8,2,FALSE)</f>
        <v>6</v>
      </c>
      <c r="D348" s="171">
        <f>VLOOKUP('PROCESOS DE APOYO'!X96,Hoja2!$AB$5:$AC$9,2,FALSE)</f>
        <v>4</v>
      </c>
      <c r="E348" s="171">
        <f t="shared" ref="E348:E409" si="16">D348*C348</f>
        <v>24</v>
      </c>
      <c r="F348" s="171">
        <f>VLOOKUP('PROCESOS DE APOYO'!Y96,conse,2,FALSE)</f>
        <v>25</v>
      </c>
      <c r="G348" s="171">
        <f t="shared" ref="G348:G409" si="17">F348*E348</f>
        <v>600</v>
      </c>
    </row>
    <row r="349" spans="2:7" x14ac:dyDescent="0.2">
      <c r="B349" s="171">
        <v>97</v>
      </c>
      <c r="C349" s="171">
        <f>VLOOKUP('PROCESOS DE APOYO'!W97,Hoja2!$X$5:$Y$8,2,FALSE)</f>
        <v>2</v>
      </c>
      <c r="D349" s="171">
        <f>VLOOKUP('PROCESOS DE APOYO'!X97,Hoja2!$AB$5:$AC$9,2,FALSE)</f>
        <v>2</v>
      </c>
      <c r="E349" s="171">
        <f t="shared" si="16"/>
        <v>4</v>
      </c>
      <c r="F349" s="171">
        <f>VLOOKUP('PROCESOS DE APOYO'!Y97,conse,2,FALSE)</f>
        <v>25</v>
      </c>
      <c r="G349" s="171">
        <f t="shared" si="17"/>
        <v>100</v>
      </c>
    </row>
    <row r="350" spans="2:7" x14ac:dyDescent="0.2">
      <c r="B350" s="171">
        <v>98</v>
      </c>
      <c r="C350" s="171">
        <f>VLOOKUP('PROCESOS DE APOYO'!W98,Hoja2!$X$5:$Y$8,2,FALSE)</f>
        <v>2</v>
      </c>
      <c r="D350" s="171">
        <f>VLOOKUP('PROCESOS DE APOYO'!X98,Hoja2!$AB$5:$AC$9,2,FALSE)</f>
        <v>3</v>
      </c>
      <c r="E350" s="171">
        <f t="shared" si="16"/>
        <v>6</v>
      </c>
      <c r="F350" s="171">
        <f>VLOOKUP('PROCESOS DE APOYO'!Y98,conse,2,FALSE)</f>
        <v>100</v>
      </c>
      <c r="G350" s="171">
        <f t="shared" si="17"/>
        <v>600</v>
      </c>
    </row>
    <row r="351" spans="2:7" x14ac:dyDescent="0.2">
      <c r="B351" s="171">
        <v>99</v>
      </c>
      <c r="C351" s="171">
        <f>VLOOKUP('PROCESOS DE APOYO'!W99,Hoja2!$X$5:$Y$8,2,FALSE)</f>
        <v>2</v>
      </c>
      <c r="D351" s="171">
        <f>VLOOKUP('PROCESOS DE APOYO'!X99,Hoja2!$AB$5:$AC$9,2,FALSE)</f>
        <v>3</v>
      </c>
      <c r="E351" s="171">
        <f t="shared" si="16"/>
        <v>6</v>
      </c>
      <c r="F351" s="171">
        <f>VLOOKUP('PROCESOS DE APOYO'!Y99,conse,2,FALSE)</f>
        <v>60</v>
      </c>
      <c r="G351" s="171">
        <f t="shared" si="17"/>
        <v>360</v>
      </c>
    </row>
    <row r="352" spans="2:7" x14ac:dyDescent="0.2">
      <c r="B352" s="171">
        <v>100</v>
      </c>
      <c r="C352" s="171">
        <f>VLOOKUP('PROCESOS DE APOYO'!W100,Hoja2!$X$5:$Y$8,2,FALSE)</f>
        <v>2</v>
      </c>
      <c r="D352" s="171">
        <f>VLOOKUP('PROCESOS DE APOYO'!X100,Hoja2!$AB$5:$AC$9,2,FALSE)</f>
        <v>3</v>
      </c>
      <c r="E352" s="171">
        <f t="shared" si="16"/>
        <v>6</v>
      </c>
      <c r="F352" s="171">
        <f>VLOOKUP('PROCESOS DE APOYO'!Y100,conse,2,FALSE)</f>
        <v>10</v>
      </c>
      <c r="G352" s="171">
        <f t="shared" si="17"/>
        <v>60</v>
      </c>
    </row>
    <row r="353" spans="2:7" x14ac:dyDescent="0.2">
      <c r="B353" s="171">
        <v>101</v>
      </c>
      <c r="C353" s="171">
        <f>VLOOKUP('PROCESOS DE APOYO'!W101,Hoja2!$X$5:$Y$8,2,FALSE)</f>
        <v>2</v>
      </c>
      <c r="D353" s="171">
        <f>VLOOKUP('PROCESOS DE APOYO'!X101,Hoja2!$AB$5:$AC$9,2,FALSE)</f>
        <v>1</v>
      </c>
      <c r="E353" s="171">
        <f t="shared" si="16"/>
        <v>2</v>
      </c>
      <c r="F353" s="171">
        <f>VLOOKUP('PROCESOS DE APOYO'!Y101,conse,2,FALSE)</f>
        <v>100</v>
      </c>
      <c r="G353" s="171">
        <f t="shared" si="17"/>
        <v>200</v>
      </c>
    </row>
    <row r="354" spans="2:7" x14ac:dyDescent="0.2">
      <c r="B354" s="171">
        <v>102</v>
      </c>
      <c r="C354" s="171">
        <f>VLOOKUP('PROCESOS DE APOYO'!W102,Hoja2!$X$5:$Y$8,2,FALSE)</f>
        <v>6</v>
      </c>
      <c r="D354" s="171">
        <f>VLOOKUP('PROCESOS DE APOYO'!X102,Hoja2!$AB$5:$AC$9,2,FALSE)</f>
        <v>3</v>
      </c>
      <c r="E354" s="171">
        <f t="shared" si="16"/>
        <v>18</v>
      </c>
      <c r="F354" s="171">
        <f>VLOOKUP('PROCESOS DE APOYO'!Y102,conse,2,FALSE)</f>
        <v>25</v>
      </c>
      <c r="G354" s="171">
        <f t="shared" si="17"/>
        <v>450</v>
      </c>
    </row>
    <row r="355" spans="2:7" x14ac:dyDescent="0.2">
      <c r="B355" s="171">
        <v>103</v>
      </c>
      <c r="C355" s="171">
        <f>VLOOKUP('PROCESOS DE APOYO'!W103,Hoja2!$X$5:$Y$8,2,FALSE)</f>
        <v>1</v>
      </c>
      <c r="D355" s="171">
        <f>VLOOKUP('PROCESOS DE APOYO'!X103,Hoja2!$AB$5:$AC$9,2,FALSE)</f>
        <v>4</v>
      </c>
      <c r="E355" s="171">
        <f t="shared" si="16"/>
        <v>4</v>
      </c>
      <c r="F355" s="171">
        <f>VLOOKUP('PROCESOS DE APOYO'!Y103,conse,2,FALSE)</f>
        <v>10</v>
      </c>
      <c r="G355" s="171">
        <f t="shared" si="17"/>
        <v>40</v>
      </c>
    </row>
    <row r="356" spans="2:7" x14ac:dyDescent="0.2">
      <c r="B356" s="171">
        <v>104</v>
      </c>
      <c r="C356" s="171">
        <f>VLOOKUP('PROCESOS DE APOYO'!W104,Hoja2!$X$5:$Y$8,2,FALSE)</f>
        <v>6</v>
      </c>
      <c r="D356" s="171">
        <f>VLOOKUP('PROCESOS DE APOYO'!X104,Hoja2!$AB$5:$AC$9,2,FALSE)</f>
        <v>3</v>
      </c>
      <c r="E356" s="171">
        <f t="shared" si="16"/>
        <v>18</v>
      </c>
      <c r="F356" s="171">
        <f>VLOOKUP('PROCESOS DE APOYO'!Y104,conse,2,FALSE)</f>
        <v>25</v>
      </c>
      <c r="G356" s="171">
        <f t="shared" si="17"/>
        <v>450</v>
      </c>
    </row>
    <row r="357" spans="2:7" x14ac:dyDescent="0.2">
      <c r="B357" s="171">
        <v>105</v>
      </c>
      <c r="C357" s="171">
        <f>VLOOKUP('PROCESOS DE APOYO'!W105,Hoja2!$X$5:$Y$8,2,FALSE)</f>
        <v>6</v>
      </c>
      <c r="D357" s="171">
        <f>VLOOKUP('PROCESOS DE APOYO'!X105,Hoja2!$AB$5:$AC$9,2,FALSE)</f>
        <v>3</v>
      </c>
      <c r="E357" s="171">
        <f t="shared" si="16"/>
        <v>18</v>
      </c>
      <c r="F357" s="171">
        <f>VLOOKUP('PROCESOS DE APOYO'!Y105,conse,2,FALSE)</f>
        <v>25</v>
      </c>
      <c r="G357" s="171">
        <f t="shared" si="17"/>
        <v>450</v>
      </c>
    </row>
    <row r="358" spans="2:7" x14ac:dyDescent="0.2">
      <c r="B358" s="171">
        <v>106</v>
      </c>
      <c r="C358" s="171">
        <f>VLOOKUP('PROCESOS DE APOYO'!W106,Hoja2!$X$5:$Y$8,2,FALSE)</f>
        <v>2</v>
      </c>
      <c r="D358" s="171">
        <f>VLOOKUP('PROCESOS DE APOYO'!X106,Hoja2!$AB$5:$AC$9,2,FALSE)</f>
        <v>1</v>
      </c>
      <c r="E358" s="171">
        <f t="shared" si="16"/>
        <v>2</v>
      </c>
      <c r="F358" s="171">
        <f>VLOOKUP('PROCESOS DE APOYO'!Y106,conse,2,FALSE)</f>
        <v>100</v>
      </c>
      <c r="G358" s="171">
        <f t="shared" si="17"/>
        <v>200</v>
      </c>
    </row>
    <row r="359" spans="2:7" x14ac:dyDescent="0.2">
      <c r="B359" s="171">
        <v>107</v>
      </c>
      <c r="C359" s="171">
        <f>VLOOKUP('PROCESOS DE APOYO'!W107,Hoja2!$X$5:$Y$8,2,FALSE)</f>
        <v>2</v>
      </c>
      <c r="D359" s="171">
        <f>VLOOKUP('PROCESOS DE APOYO'!X107,Hoja2!$AB$5:$AC$9,2,FALSE)</f>
        <v>4</v>
      </c>
      <c r="E359" s="171">
        <f t="shared" si="16"/>
        <v>8</v>
      </c>
      <c r="F359" s="171">
        <f>VLOOKUP('PROCESOS DE APOYO'!Y107,conse,2,FALSE)</f>
        <v>100</v>
      </c>
      <c r="G359" s="171">
        <f t="shared" si="17"/>
        <v>800</v>
      </c>
    </row>
    <row r="360" spans="2:7" x14ac:dyDescent="0.2">
      <c r="B360" s="171">
        <v>108</v>
      </c>
      <c r="C360" s="171">
        <f>VLOOKUP('PROCESOS DE APOYO'!W108,Hoja2!$X$5:$Y$8,2,FALSE)</f>
        <v>2</v>
      </c>
      <c r="D360" s="171">
        <f>VLOOKUP('PROCESOS DE APOYO'!X108,Hoja2!$AB$5:$AC$9,2,FALSE)</f>
        <v>4</v>
      </c>
      <c r="E360" s="171">
        <f t="shared" si="16"/>
        <v>8</v>
      </c>
      <c r="F360" s="171">
        <f>VLOOKUP('PROCESOS DE APOYO'!Y108,conse,2,FALSE)</f>
        <v>100</v>
      </c>
      <c r="G360" s="171">
        <f t="shared" si="17"/>
        <v>800</v>
      </c>
    </row>
    <row r="361" spans="2:7" x14ac:dyDescent="0.2">
      <c r="B361" s="171">
        <v>109</v>
      </c>
      <c r="C361" s="171">
        <f>VLOOKUP('PROCESOS DE APOYO'!W109,Hoja2!$X$5:$Y$8,2,FALSE)</f>
        <v>2</v>
      </c>
      <c r="D361" s="171">
        <f>VLOOKUP('PROCESOS DE APOYO'!X109,Hoja2!$AB$5:$AC$9,2,FALSE)</f>
        <v>3</v>
      </c>
      <c r="E361" s="171">
        <f t="shared" si="16"/>
        <v>6</v>
      </c>
      <c r="F361" s="171">
        <f>VLOOKUP('PROCESOS DE APOYO'!Y109,conse,2,FALSE)</f>
        <v>25</v>
      </c>
      <c r="G361" s="171">
        <f t="shared" si="17"/>
        <v>150</v>
      </c>
    </row>
    <row r="362" spans="2:7" x14ac:dyDescent="0.2">
      <c r="B362" s="171">
        <v>110</v>
      </c>
      <c r="C362" s="171">
        <f>VLOOKUP('PROCESOS DE APOYO'!W110,Hoja2!$X$5:$Y$8,2,FALSE)</f>
        <v>2</v>
      </c>
      <c r="D362" s="171">
        <f>VLOOKUP('PROCESOS DE APOYO'!X110,Hoja2!$AB$5:$AC$9,2,FALSE)</f>
        <v>2</v>
      </c>
      <c r="E362" s="171">
        <f t="shared" si="16"/>
        <v>4</v>
      </c>
      <c r="F362" s="171">
        <f>VLOOKUP('PROCESOS DE APOYO'!Y110,conse,2,FALSE)</f>
        <v>25</v>
      </c>
      <c r="G362" s="171">
        <f t="shared" si="17"/>
        <v>100</v>
      </c>
    </row>
    <row r="363" spans="2:7" x14ac:dyDescent="0.2">
      <c r="B363" s="171">
        <v>111</v>
      </c>
      <c r="C363" s="171">
        <f>VLOOKUP('PROCESOS DE APOYO'!W111,Hoja2!$X$5:$Y$8,2,FALSE)</f>
        <v>2</v>
      </c>
      <c r="D363" s="171">
        <f>VLOOKUP('PROCESOS DE APOYO'!X111,Hoja2!$AB$5:$AC$9,2,FALSE)</f>
        <v>2</v>
      </c>
      <c r="E363" s="171">
        <f t="shared" si="16"/>
        <v>4</v>
      </c>
      <c r="F363" s="171">
        <f>VLOOKUP('PROCESOS DE APOYO'!Y111,conse,2,FALSE)</f>
        <v>25</v>
      </c>
      <c r="G363" s="171">
        <f t="shared" si="17"/>
        <v>100</v>
      </c>
    </row>
    <row r="364" spans="2:7" x14ac:dyDescent="0.2">
      <c r="B364" s="171">
        <v>112</v>
      </c>
      <c r="C364" s="171">
        <f>VLOOKUP('PROCESOS DE APOYO'!W112,Hoja2!$X$5:$Y$8,2,FALSE)</f>
        <v>2</v>
      </c>
      <c r="D364" s="171">
        <f>VLOOKUP('PROCESOS DE APOYO'!X112,Hoja2!$AB$5:$AC$9,2,FALSE)</f>
        <v>4</v>
      </c>
      <c r="E364" s="171">
        <f t="shared" si="16"/>
        <v>8</v>
      </c>
      <c r="F364" s="171">
        <f>VLOOKUP('PROCESOS DE APOYO'!Y112,conse,2,FALSE)</f>
        <v>25</v>
      </c>
      <c r="G364" s="171">
        <f t="shared" si="17"/>
        <v>200</v>
      </c>
    </row>
    <row r="365" spans="2:7" x14ac:dyDescent="0.2">
      <c r="B365" s="171">
        <v>113</v>
      </c>
      <c r="C365" s="171">
        <f>VLOOKUP('PROCESOS DE APOYO'!W113,Hoja2!$X$5:$Y$8,2,FALSE)</f>
        <v>6</v>
      </c>
      <c r="D365" s="171">
        <f>VLOOKUP('PROCESOS DE APOYO'!X113,Hoja2!$AB$5:$AC$9,2,FALSE)</f>
        <v>4</v>
      </c>
      <c r="E365" s="171">
        <f t="shared" si="16"/>
        <v>24</v>
      </c>
      <c r="F365" s="171">
        <f>VLOOKUP('PROCESOS DE APOYO'!Y113,conse,2,FALSE)</f>
        <v>25</v>
      </c>
      <c r="G365" s="171">
        <f t="shared" si="17"/>
        <v>600</v>
      </c>
    </row>
    <row r="366" spans="2:7" x14ac:dyDescent="0.2">
      <c r="B366" s="171">
        <v>114</v>
      </c>
      <c r="C366" s="171">
        <f>VLOOKUP('PROCESOS DE APOYO'!W114,Hoja2!$X$5:$Y$8,2,FALSE)</f>
        <v>2</v>
      </c>
      <c r="D366" s="171">
        <f>VLOOKUP('PROCESOS DE APOYO'!X114,Hoja2!$AB$5:$AC$9,2,FALSE)</f>
        <v>2</v>
      </c>
      <c r="E366" s="171">
        <f t="shared" si="16"/>
        <v>4</v>
      </c>
      <c r="F366" s="171">
        <f>VLOOKUP('PROCESOS DE APOYO'!Y114,conse,2,FALSE)</f>
        <v>25</v>
      </c>
      <c r="G366" s="171">
        <f t="shared" si="17"/>
        <v>100</v>
      </c>
    </row>
    <row r="367" spans="2:7" x14ac:dyDescent="0.2">
      <c r="B367" s="171">
        <v>115</v>
      </c>
      <c r="C367" s="171">
        <f>VLOOKUP('PROCESOS DE APOYO'!W115,Hoja2!$X$5:$Y$8,2,FALSE)</f>
        <v>2</v>
      </c>
      <c r="D367" s="171">
        <f>VLOOKUP('PROCESOS DE APOYO'!X115,Hoja2!$AB$5:$AC$9,2,FALSE)</f>
        <v>3</v>
      </c>
      <c r="E367" s="171">
        <f t="shared" si="16"/>
        <v>6</v>
      </c>
      <c r="F367" s="171">
        <f>VLOOKUP('PROCESOS DE APOYO'!Y115,conse,2,FALSE)</f>
        <v>100</v>
      </c>
      <c r="G367" s="171">
        <f t="shared" si="17"/>
        <v>600</v>
      </c>
    </row>
    <row r="368" spans="2:7" x14ac:dyDescent="0.2">
      <c r="B368" s="171">
        <v>116</v>
      </c>
      <c r="C368" s="171">
        <f>VLOOKUP('PROCESOS DE APOYO'!W116,Hoja2!$X$5:$Y$8,2,FALSE)</f>
        <v>2</v>
      </c>
      <c r="D368" s="171">
        <f>VLOOKUP('PROCESOS DE APOYO'!X116,Hoja2!$AB$5:$AC$9,2,FALSE)</f>
        <v>3</v>
      </c>
      <c r="E368" s="171">
        <f t="shared" si="16"/>
        <v>6</v>
      </c>
      <c r="F368" s="171">
        <f>VLOOKUP('PROCESOS DE APOYO'!Y116,conse,2,FALSE)</f>
        <v>10</v>
      </c>
      <c r="G368" s="171">
        <f t="shared" si="17"/>
        <v>60</v>
      </c>
    </row>
    <row r="369" spans="2:7" x14ac:dyDescent="0.2">
      <c r="B369" s="171">
        <v>117</v>
      </c>
      <c r="C369" s="171">
        <f>VLOOKUP('PROCESOS DE APOYO'!W117,Hoja2!$X$5:$Y$8,2,FALSE)</f>
        <v>2</v>
      </c>
      <c r="D369" s="171">
        <f>VLOOKUP('PROCESOS DE APOYO'!X117,Hoja2!$AB$5:$AC$9,2,FALSE)</f>
        <v>1</v>
      </c>
      <c r="E369" s="171">
        <f t="shared" si="16"/>
        <v>2</v>
      </c>
      <c r="F369" s="171">
        <f>VLOOKUP('PROCESOS DE APOYO'!Y117,conse,2,FALSE)</f>
        <v>100</v>
      </c>
      <c r="G369" s="171">
        <f t="shared" si="17"/>
        <v>200</v>
      </c>
    </row>
    <row r="370" spans="2:7" x14ac:dyDescent="0.2">
      <c r="B370" s="171">
        <v>118</v>
      </c>
      <c r="C370" s="171">
        <f>VLOOKUP('PROCESOS DE APOYO'!W118,Hoja2!$X$5:$Y$8,2,FALSE)</f>
        <v>1</v>
      </c>
      <c r="D370" s="171">
        <f>VLOOKUP('PROCESOS DE APOYO'!X118,Hoja2!$AB$5:$AC$9,2,FALSE)</f>
        <v>4</v>
      </c>
      <c r="E370" s="171">
        <f t="shared" si="16"/>
        <v>4</v>
      </c>
      <c r="F370" s="171">
        <f>VLOOKUP('PROCESOS DE APOYO'!Y118,conse,2,FALSE)</f>
        <v>10</v>
      </c>
      <c r="G370" s="171">
        <f t="shared" si="17"/>
        <v>40</v>
      </c>
    </row>
    <row r="371" spans="2:7" x14ac:dyDescent="0.2">
      <c r="B371" s="171">
        <v>119</v>
      </c>
      <c r="C371" s="171">
        <f>VLOOKUP('PROCESOS DE APOYO'!W119,Hoja2!$X$5:$Y$8,2,FALSE)</f>
        <v>6</v>
      </c>
      <c r="D371" s="171">
        <f>VLOOKUP('PROCESOS DE APOYO'!X119,Hoja2!$AB$5:$AC$9,2,FALSE)</f>
        <v>3</v>
      </c>
      <c r="E371" s="171">
        <f t="shared" si="16"/>
        <v>18</v>
      </c>
      <c r="F371" s="171">
        <f>VLOOKUP('PROCESOS DE APOYO'!Y119,conse,2,FALSE)</f>
        <v>25</v>
      </c>
      <c r="G371" s="171">
        <f t="shared" si="17"/>
        <v>450</v>
      </c>
    </row>
    <row r="372" spans="2:7" x14ac:dyDescent="0.2">
      <c r="B372" s="171">
        <v>120</v>
      </c>
      <c r="C372" s="171">
        <f>VLOOKUP('PROCESOS DE APOYO'!W120,Hoja2!$X$5:$Y$8,2,FALSE)</f>
        <v>6</v>
      </c>
      <c r="D372" s="171">
        <f>VLOOKUP('PROCESOS DE APOYO'!X120,Hoja2!$AB$5:$AC$9,2,FALSE)</f>
        <v>3</v>
      </c>
      <c r="E372" s="171">
        <f t="shared" si="16"/>
        <v>18</v>
      </c>
      <c r="F372" s="171">
        <f>VLOOKUP('PROCESOS DE APOYO'!Y120,conse,2,FALSE)</f>
        <v>25</v>
      </c>
      <c r="G372" s="171">
        <f t="shared" si="17"/>
        <v>450</v>
      </c>
    </row>
    <row r="373" spans="2:7" x14ac:dyDescent="0.2">
      <c r="B373" s="171">
        <v>121</v>
      </c>
      <c r="C373" s="171">
        <f>VLOOKUP('PROCESOS DE APOYO'!W121,Hoja2!$X$5:$Y$8,2,FALSE)</f>
        <v>2</v>
      </c>
      <c r="D373" s="171">
        <f>VLOOKUP('PROCESOS DE APOYO'!X121,Hoja2!$AB$5:$AC$9,2,FALSE)</f>
        <v>1</v>
      </c>
      <c r="E373" s="171">
        <f t="shared" si="16"/>
        <v>2</v>
      </c>
      <c r="F373" s="171">
        <f>VLOOKUP('PROCESOS DE APOYO'!Y121,conse,2,FALSE)</f>
        <v>100</v>
      </c>
      <c r="G373" s="171">
        <f t="shared" si="17"/>
        <v>200</v>
      </c>
    </row>
    <row r="374" spans="2:7" x14ac:dyDescent="0.2">
      <c r="B374" s="171">
        <v>122</v>
      </c>
      <c r="C374" s="171">
        <f>VLOOKUP('PROCESOS DE APOYO'!W122,Hoja2!$X$5:$Y$8,2,FALSE)</f>
        <v>6</v>
      </c>
      <c r="D374" s="171">
        <f>VLOOKUP('PROCESOS DE APOYO'!X122,Hoja2!$AB$5:$AC$9,2,FALSE)</f>
        <v>3</v>
      </c>
      <c r="E374" s="171">
        <f t="shared" si="16"/>
        <v>18</v>
      </c>
      <c r="F374" s="171">
        <f>VLOOKUP('PROCESOS DE APOYO'!Y122,conse,2,FALSE)</f>
        <v>25</v>
      </c>
      <c r="G374" s="171">
        <f t="shared" si="17"/>
        <v>450</v>
      </c>
    </row>
    <row r="375" spans="2:7" x14ac:dyDescent="0.2">
      <c r="B375" s="171">
        <v>123</v>
      </c>
      <c r="C375" s="171">
        <f>VLOOKUP('PROCESOS DE APOYO'!W123,Hoja2!$X$5:$Y$8,2,FALSE)</f>
        <v>2</v>
      </c>
      <c r="D375" s="171">
        <f>VLOOKUP('PROCESOS DE APOYO'!X123,Hoja2!$AB$5:$AC$9,2,FALSE)</f>
        <v>4</v>
      </c>
      <c r="E375" s="171">
        <f t="shared" si="16"/>
        <v>8</v>
      </c>
      <c r="F375" s="171">
        <f>VLOOKUP('PROCESOS DE APOYO'!Y123,conse,2,FALSE)</f>
        <v>100</v>
      </c>
      <c r="G375" s="171">
        <f t="shared" si="17"/>
        <v>800</v>
      </c>
    </row>
    <row r="376" spans="2:7" x14ac:dyDescent="0.2">
      <c r="B376" s="171">
        <v>124</v>
      </c>
      <c r="C376" s="171">
        <f>VLOOKUP('PROCESOS DE APOYO'!W124,Hoja2!$X$5:$Y$8,2,FALSE)</f>
        <v>2</v>
      </c>
      <c r="D376" s="171">
        <f>VLOOKUP('PROCESOS DE APOYO'!X124,Hoja2!$AB$5:$AC$9,2,FALSE)</f>
        <v>4</v>
      </c>
      <c r="E376" s="171">
        <f t="shared" si="16"/>
        <v>8</v>
      </c>
      <c r="F376" s="171">
        <f>VLOOKUP('PROCESOS DE APOYO'!Y124,conse,2,FALSE)</f>
        <v>100</v>
      </c>
      <c r="G376" s="171">
        <f t="shared" si="17"/>
        <v>800</v>
      </c>
    </row>
    <row r="377" spans="2:7" x14ac:dyDescent="0.2">
      <c r="B377" s="171">
        <v>125</v>
      </c>
      <c r="C377" s="171">
        <f>VLOOKUP('PROCESOS DE APOYO'!W125,Hoja2!$X$5:$Y$8,2,FALSE)</f>
        <v>2</v>
      </c>
      <c r="D377" s="171">
        <f>VLOOKUP('PROCESOS DE APOYO'!X125,Hoja2!$AB$5:$AC$9,2,FALSE)</f>
        <v>3</v>
      </c>
      <c r="E377" s="171">
        <f t="shared" si="16"/>
        <v>6</v>
      </c>
      <c r="F377" s="171">
        <f>VLOOKUP('PROCESOS DE APOYO'!Y125,conse,2,FALSE)</f>
        <v>25</v>
      </c>
      <c r="G377" s="171">
        <f t="shared" si="17"/>
        <v>150</v>
      </c>
    </row>
    <row r="378" spans="2:7" x14ac:dyDescent="0.2">
      <c r="B378" s="171">
        <v>126</v>
      </c>
      <c r="C378" s="171">
        <f>VLOOKUP('PROCESOS DE APOYO'!W126,Hoja2!$X$5:$Y$8,2,FALSE)</f>
        <v>2</v>
      </c>
      <c r="D378" s="171">
        <f>VLOOKUP('PROCESOS DE APOYO'!X126,Hoja2!$AB$5:$AC$9,2,FALSE)</f>
        <v>2</v>
      </c>
      <c r="E378" s="171">
        <f t="shared" si="16"/>
        <v>4</v>
      </c>
      <c r="F378" s="171">
        <f>VLOOKUP('PROCESOS DE APOYO'!Y126,conse,2,FALSE)</f>
        <v>25</v>
      </c>
      <c r="G378" s="171">
        <f t="shared" si="17"/>
        <v>100</v>
      </c>
    </row>
    <row r="379" spans="2:7" x14ac:dyDescent="0.2">
      <c r="B379" s="171">
        <v>127</v>
      </c>
      <c r="C379" s="171">
        <f>VLOOKUP('PROCESOS DE APOYO'!W127,Hoja2!$X$5:$Y$8,2,FALSE)</f>
        <v>2</v>
      </c>
      <c r="D379" s="171">
        <f>VLOOKUP('PROCESOS DE APOYO'!X127,Hoja2!$AB$5:$AC$9,2,FALSE)</f>
        <v>2</v>
      </c>
      <c r="E379" s="171">
        <f t="shared" si="16"/>
        <v>4</v>
      </c>
      <c r="F379" s="171">
        <f>VLOOKUP('PROCESOS DE APOYO'!Y127,conse,2,FALSE)</f>
        <v>25</v>
      </c>
      <c r="G379" s="171">
        <f t="shared" si="17"/>
        <v>100</v>
      </c>
    </row>
    <row r="380" spans="2:7" x14ac:dyDescent="0.2">
      <c r="B380" s="171">
        <v>128</v>
      </c>
      <c r="C380" s="171">
        <f>VLOOKUP('PROCESOS DE APOYO'!W128,Hoja2!$X$5:$Y$8,2,FALSE)</f>
        <v>2</v>
      </c>
      <c r="D380" s="171">
        <f>VLOOKUP('PROCESOS DE APOYO'!X128,Hoja2!$AB$5:$AC$9,2,FALSE)</f>
        <v>4</v>
      </c>
      <c r="E380" s="171">
        <f t="shared" si="16"/>
        <v>8</v>
      </c>
      <c r="F380" s="171">
        <f>VLOOKUP('PROCESOS DE APOYO'!Y128,conse,2,FALSE)</f>
        <v>25</v>
      </c>
      <c r="G380" s="171">
        <f t="shared" si="17"/>
        <v>200</v>
      </c>
    </row>
    <row r="381" spans="2:7" x14ac:dyDescent="0.2">
      <c r="B381" s="171">
        <v>129</v>
      </c>
      <c r="C381" s="171">
        <f>VLOOKUP('PROCESOS DE APOYO'!W129,Hoja2!$X$5:$Y$8,2,FALSE)</f>
        <v>6</v>
      </c>
      <c r="D381" s="171">
        <f>VLOOKUP('PROCESOS DE APOYO'!X129,Hoja2!$AB$5:$AC$9,2,FALSE)</f>
        <v>4</v>
      </c>
      <c r="E381" s="171">
        <f t="shared" si="16"/>
        <v>24</v>
      </c>
      <c r="F381" s="171">
        <f>VLOOKUP('PROCESOS DE APOYO'!Y129,conse,2,FALSE)</f>
        <v>25</v>
      </c>
      <c r="G381" s="171">
        <f t="shared" si="17"/>
        <v>600</v>
      </c>
    </row>
    <row r="382" spans="2:7" x14ac:dyDescent="0.2">
      <c r="B382" s="171">
        <v>130</v>
      </c>
      <c r="C382" s="171">
        <f>VLOOKUP('PROCESOS DE APOYO'!W130,Hoja2!$X$5:$Y$8,2,FALSE)</f>
        <v>2</v>
      </c>
      <c r="D382" s="171">
        <f>VLOOKUP('PROCESOS DE APOYO'!X130,Hoja2!$AB$5:$AC$9,2,FALSE)</f>
        <v>2</v>
      </c>
      <c r="E382" s="171">
        <f t="shared" si="16"/>
        <v>4</v>
      </c>
      <c r="F382" s="171">
        <f>VLOOKUP('PROCESOS DE APOYO'!Y130,conse,2,FALSE)</f>
        <v>25</v>
      </c>
      <c r="G382" s="171">
        <f t="shared" si="17"/>
        <v>100</v>
      </c>
    </row>
    <row r="383" spans="2:7" x14ac:dyDescent="0.2">
      <c r="B383" s="171">
        <v>131</v>
      </c>
      <c r="C383" s="171">
        <f>VLOOKUP('PROCESOS DE APOYO'!W131,Hoja2!$X$5:$Y$8,2,FALSE)</f>
        <v>2</v>
      </c>
      <c r="D383" s="171">
        <f>VLOOKUP('PROCESOS DE APOYO'!X131,Hoja2!$AB$5:$AC$9,2,FALSE)</f>
        <v>3</v>
      </c>
      <c r="E383" s="171">
        <f t="shared" si="16"/>
        <v>6</v>
      </c>
      <c r="F383" s="171">
        <f>VLOOKUP('PROCESOS DE APOYO'!Y131,conse,2,FALSE)</f>
        <v>100</v>
      </c>
      <c r="G383" s="171">
        <f t="shared" si="17"/>
        <v>600</v>
      </c>
    </row>
    <row r="384" spans="2:7" x14ac:dyDescent="0.2">
      <c r="B384" s="171">
        <v>132</v>
      </c>
      <c r="C384" s="171">
        <f>VLOOKUP('PROCESOS DE APOYO'!W132,Hoja2!$X$5:$Y$8,2,FALSE)</f>
        <v>2</v>
      </c>
      <c r="D384" s="171">
        <f>VLOOKUP('PROCESOS DE APOYO'!X132,Hoja2!$AB$5:$AC$9,2,FALSE)</f>
        <v>3</v>
      </c>
      <c r="E384" s="171">
        <f t="shared" si="16"/>
        <v>6</v>
      </c>
      <c r="F384" s="171">
        <f>VLOOKUP('PROCESOS DE APOYO'!Y132,conse,2,FALSE)</f>
        <v>10</v>
      </c>
      <c r="G384" s="171">
        <f t="shared" si="17"/>
        <v>60</v>
      </c>
    </row>
    <row r="385" spans="2:7" x14ac:dyDescent="0.2">
      <c r="B385" s="171">
        <v>133</v>
      </c>
      <c r="C385" s="171">
        <f>VLOOKUP('PROCESOS DE APOYO'!W133,Hoja2!$X$5:$Y$8,2,FALSE)</f>
        <v>2</v>
      </c>
      <c r="D385" s="171">
        <f>VLOOKUP('PROCESOS DE APOYO'!X133,Hoja2!$AB$5:$AC$9,2,FALSE)</f>
        <v>1</v>
      </c>
      <c r="E385" s="171">
        <f t="shared" si="16"/>
        <v>2</v>
      </c>
      <c r="F385" s="171">
        <f>VLOOKUP('PROCESOS DE APOYO'!Y133,conse,2,FALSE)</f>
        <v>100</v>
      </c>
      <c r="G385" s="171">
        <f t="shared" si="17"/>
        <v>200</v>
      </c>
    </row>
    <row r="386" spans="2:7" x14ac:dyDescent="0.2">
      <c r="B386" s="171">
        <v>134</v>
      </c>
      <c r="C386" s="171">
        <f>VLOOKUP('PROCESOS DE APOYO'!W134,Hoja2!$X$5:$Y$8,2,FALSE)</f>
        <v>1</v>
      </c>
      <c r="D386" s="171">
        <f>VLOOKUP('PROCESOS DE APOYO'!X134,Hoja2!$AB$5:$AC$9,2,FALSE)</f>
        <v>4</v>
      </c>
      <c r="E386" s="171">
        <f t="shared" si="16"/>
        <v>4</v>
      </c>
      <c r="F386" s="171">
        <f>VLOOKUP('PROCESOS DE APOYO'!Y134,conse,2,FALSE)</f>
        <v>10</v>
      </c>
      <c r="G386" s="171">
        <f t="shared" si="17"/>
        <v>40</v>
      </c>
    </row>
    <row r="387" spans="2:7" x14ac:dyDescent="0.2">
      <c r="B387" s="171">
        <v>135</v>
      </c>
      <c r="C387" s="171">
        <f>VLOOKUP('PROCESOS DE APOYO'!W135,Hoja2!$X$5:$Y$8,2,FALSE)</f>
        <v>6</v>
      </c>
      <c r="D387" s="171">
        <f>VLOOKUP('PROCESOS DE APOYO'!X135,Hoja2!$AB$5:$AC$9,2,FALSE)</f>
        <v>3</v>
      </c>
      <c r="E387" s="171">
        <f t="shared" si="16"/>
        <v>18</v>
      </c>
      <c r="F387" s="171">
        <f>VLOOKUP('PROCESOS DE APOYO'!Y135,conse,2,FALSE)</f>
        <v>25</v>
      </c>
      <c r="G387" s="171">
        <f t="shared" si="17"/>
        <v>450</v>
      </c>
    </row>
    <row r="388" spans="2:7" x14ac:dyDescent="0.2">
      <c r="B388" s="171">
        <v>136</v>
      </c>
      <c r="C388" s="171">
        <f>VLOOKUP('PROCESOS DE APOYO'!W136,Hoja2!$X$5:$Y$8,2,FALSE)</f>
        <v>6</v>
      </c>
      <c r="D388" s="171">
        <f>VLOOKUP('PROCESOS DE APOYO'!X136,Hoja2!$AB$5:$AC$9,2,FALSE)</f>
        <v>3</v>
      </c>
      <c r="E388" s="171">
        <f t="shared" si="16"/>
        <v>18</v>
      </c>
      <c r="F388" s="171">
        <f>VLOOKUP('PROCESOS DE APOYO'!Y136,conse,2,FALSE)</f>
        <v>25</v>
      </c>
      <c r="G388" s="171">
        <f t="shared" si="17"/>
        <v>450</v>
      </c>
    </row>
    <row r="389" spans="2:7" x14ac:dyDescent="0.2">
      <c r="B389" s="171">
        <v>137</v>
      </c>
      <c r="C389" s="171">
        <f>VLOOKUP('PROCESOS DE APOYO'!W137,Hoja2!$X$5:$Y$8,2,FALSE)</f>
        <v>2</v>
      </c>
      <c r="D389" s="171">
        <f>VLOOKUP('PROCESOS DE APOYO'!X137,Hoja2!$AB$5:$AC$9,2,FALSE)</f>
        <v>1</v>
      </c>
      <c r="E389" s="171">
        <f t="shared" si="16"/>
        <v>2</v>
      </c>
      <c r="F389" s="171">
        <f>VLOOKUP('PROCESOS DE APOYO'!Y137,conse,2,FALSE)</f>
        <v>100</v>
      </c>
      <c r="G389" s="171">
        <f t="shared" si="17"/>
        <v>200</v>
      </c>
    </row>
    <row r="390" spans="2:7" x14ac:dyDescent="0.2">
      <c r="B390" s="171">
        <v>138</v>
      </c>
      <c r="C390" s="171">
        <f>VLOOKUP('PROCESOS DE APOYO'!W138,Hoja2!$X$5:$Y$8,2,FALSE)</f>
        <v>6</v>
      </c>
      <c r="D390" s="171">
        <f>VLOOKUP('PROCESOS DE APOYO'!X138,Hoja2!$AB$5:$AC$9,2,FALSE)</f>
        <v>3</v>
      </c>
      <c r="E390" s="171">
        <f t="shared" si="16"/>
        <v>18</v>
      </c>
      <c r="F390" s="171">
        <f>VLOOKUP('PROCESOS DE APOYO'!Y138,conse,2,FALSE)</f>
        <v>25</v>
      </c>
      <c r="G390" s="171">
        <f t="shared" si="17"/>
        <v>450</v>
      </c>
    </row>
    <row r="391" spans="2:7" x14ac:dyDescent="0.2">
      <c r="B391" s="171">
        <v>139</v>
      </c>
      <c r="C391" s="171">
        <f>VLOOKUP('PROCESOS DE APOYO'!W139,Hoja2!$X$5:$Y$8,2,FALSE)</f>
        <v>2</v>
      </c>
      <c r="D391" s="171">
        <f>VLOOKUP('PROCESOS DE APOYO'!X139,Hoja2!$AB$5:$AC$9,2,FALSE)</f>
        <v>4</v>
      </c>
      <c r="E391" s="171">
        <f t="shared" si="16"/>
        <v>8</v>
      </c>
      <c r="F391" s="171">
        <f>VLOOKUP('PROCESOS DE APOYO'!Y139,conse,2,FALSE)</f>
        <v>100</v>
      </c>
      <c r="G391" s="171">
        <f t="shared" si="17"/>
        <v>800</v>
      </c>
    </row>
    <row r="392" spans="2:7" x14ac:dyDescent="0.2">
      <c r="B392" s="171">
        <v>140</v>
      </c>
      <c r="C392" s="171">
        <f>VLOOKUP('PROCESOS DE APOYO'!W140,Hoja2!$X$5:$Y$8,2,FALSE)</f>
        <v>2</v>
      </c>
      <c r="D392" s="171">
        <f>VLOOKUP('PROCESOS DE APOYO'!X140,Hoja2!$AB$5:$AC$9,2,FALSE)</f>
        <v>4</v>
      </c>
      <c r="E392" s="171">
        <f t="shared" si="16"/>
        <v>8</v>
      </c>
      <c r="F392" s="171">
        <f>VLOOKUP('PROCESOS DE APOYO'!Y140,conse,2,FALSE)</f>
        <v>100</v>
      </c>
      <c r="G392" s="171">
        <f t="shared" si="17"/>
        <v>800</v>
      </c>
    </row>
    <row r="393" spans="2:7" x14ac:dyDescent="0.2">
      <c r="B393" s="176">
        <v>10</v>
      </c>
      <c r="C393" s="176">
        <f>VLOOKUP('PROCESOS DE EVALUACIÓN'!W10,Hoja2!$X$5:$Y$8,2,FALSE)</f>
        <v>2</v>
      </c>
      <c r="D393" s="176">
        <f>VLOOKUP('PROCESOS DE EVALUACIÓN'!X10,Hoja2!$AB$5:$AC$9,2,FALSE)</f>
        <v>3</v>
      </c>
      <c r="E393" s="176">
        <f t="shared" si="16"/>
        <v>6</v>
      </c>
      <c r="F393" s="176">
        <f>VLOOKUP('PROCESOS DE EVALUACIÓN'!Y10,conse,2,FALSE)</f>
        <v>25</v>
      </c>
      <c r="G393" s="176">
        <f t="shared" si="17"/>
        <v>150</v>
      </c>
    </row>
    <row r="394" spans="2:7" x14ac:dyDescent="0.2">
      <c r="B394" s="176">
        <v>11</v>
      </c>
      <c r="C394" s="176">
        <f>VLOOKUP('PROCESOS DE EVALUACIÓN'!W11,Hoja2!$X$5:$Y$8,2,FALSE)</f>
        <v>2</v>
      </c>
      <c r="D394" s="176">
        <f>VLOOKUP('PROCESOS DE EVALUACIÓN'!X11,Hoja2!$AB$5:$AC$9,2,FALSE)</f>
        <v>2</v>
      </c>
      <c r="E394" s="176">
        <f t="shared" si="16"/>
        <v>4</v>
      </c>
      <c r="F394" s="176">
        <f>VLOOKUP('PROCESOS DE EVALUACIÓN'!Y11,conse,2,FALSE)</f>
        <v>25</v>
      </c>
      <c r="G394" s="176">
        <f t="shared" si="17"/>
        <v>100</v>
      </c>
    </row>
    <row r="395" spans="2:7" x14ac:dyDescent="0.2">
      <c r="B395" s="176">
        <v>12</v>
      </c>
      <c r="C395" s="176">
        <f>VLOOKUP('PROCESOS DE EVALUACIÓN'!W12,Hoja2!$X$5:$Y$8,2,FALSE)</f>
        <v>2</v>
      </c>
      <c r="D395" s="176">
        <f>VLOOKUP('PROCESOS DE EVALUACIÓN'!X12,Hoja2!$AB$5:$AC$9,2,FALSE)</f>
        <v>2</v>
      </c>
      <c r="E395" s="176">
        <f t="shared" si="16"/>
        <v>4</v>
      </c>
      <c r="F395" s="176">
        <f>VLOOKUP('PROCESOS DE EVALUACIÓN'!Y12,conse,2,FALSE)</f>
        <v>25</v>
      </c>
      <c r="G395" s="176">
        <f t="shared" si="17"/>
        <v>100</v>
      </c>
    </row>
    <row r="396" spans="2:7" x14ac:dyDescent="0.2">
      <c r="B396" s="176">
        <v>13</v>
      </c>
      <c r="C396" s="176">
        <f>VLOOKUP('PROCESOS DE EVALUACIÓN'!W13,Hoja2!$X$5:$Y$8,2,FALSE)</f>
        <v>2</v>
      </c>
      <c r="D396" s="176">
        <f>VLOOKUP('PROCESOS DE EVALUACIÓN'!X13,Hoja2!$AB$5:$AC$9,2,FALSE)</f>
        <v>4</v>
      </c>
      <c r="E396" s="176">
        <f t="shared" si="16"/>
        <v>8</v>
      </c>
      <c r="F396" s="176">
        <f>VLOOKUP('PROCESOS DE EVALUACIÓN'!Y13,conse,2,FALSE)</f>
        <v>25</v>
      </c>
      <c r="G396" s="176">
        <f t="shared" si="17"/>
        <v>200</v>
      </c>
    </row>
    <row r="397" spans="2:7" x14ac:dyDescent="0.2">
      <c r="B397" s="176">
        <v>14</v>
      </c>
      <c r="C397" s="176">
        <f>VLOOKUP('PROCESOS DE EVALUACIÓN'!W14,Hoja2!$X$5:$Y$8,2,FALSE)</f>
        <v>6</v>
      </c>
      <c r="D397" s="176">
        <f>VLOOKUP('PROCESOS DE EVALUACIÓN'!X14,Hoja2!$AB$5:$AC$9,2,FALSE)</f>
        <v>4</v>
      </c>
      <c r="E397" s="176">
        <f t="shared" si="16"/>
        <v>24</v>
      </c>
      <c r="F397" s="176">
        <f>VLOOKUP('PROCESOS DE EVALUACIÓN'!Y14,conse,2,FALSE)</f>
        <v>25</v>
      </c>
      <c r="G397" s="176">
        <f t="shared" si="17"/>
        <v>600</v>
      </c>
    </row>
    <row r="398" spans="2:7" x14ac:dyDescent="0.2">
      <c r="B398" s="176">
        <v>15</v>
      </c>
      <c r="C398" s="176">
        <f>VLOOKUP('PROCESOS DE EVALUACIÓN'!W15,Hoja2!$X$5:$Y$8,2,FALSE)</f>
        <v>2</v>
      </c>
      <c r="D398" s="176">
        <f>VLOOKUP('PROCESOS DE EVALUACIÓN'!X15,Hoja2!$AB$5:$AC$9,2,FALSE)</f>
        <v>2</v>
      </c>
      <c r="E398" s="176">
        <f t="shared" si="16"/>
        <v>4</v>
      </c>
      <c r="F398" s="176">
        <f>VLOOKUP('PROCESOS DE EVALUACIÓN'!Y15,conse,2,FALSE)</f>
        <v>25</v>
      </c>
      <c r="G398" s="176">
        <f t="shared" si="17"/>
        <v>100</v>
      </c>
    </row>
    <row r="399" spans="2:7" x14ac:dyDescent="0.2">
      <c r="B399" s="176">
        <v>16</v>
      </c>
      <c r="C399" s="176">
        <f>VLOOKUP('PROCESOS DE EVALUACIÓN'!W16,Hoja2!$X$5:$Y$8,2,FALSE)</f>
        <v>2</v>
      </c>
      <c r="D399" s="176">
        <f>VLOOKUP('PROCESOS DE EVALUACIÓN'!X16,Hoja2!$AB$5:$AC$9,2,FALSE)</f>
        <v>3</v>
      </c>
      <c r="E399" s="176">
        <f t="shared" si="16"/>
        <v>6</v>
      </c>
      <c r="F399" s="176">
        <f>VLOOKUP('PROCESOS DE EVALUACIÓN'!Y16,conse,2,FALSE)</f>
        <v>100</v>
      </c>
      <c r="G399" s="176">
        <f t="shared" si="17"/>
        <v>600</v>
      </c>
    </row>
    <row r="400" spans="2:7" x14ac:dyDescent="0.2">
      <c r="B400" s="176">
        <v>17</v>
      </c>
      <c r="C400" s="176">
        <f>VLOOKUP('PROCESOS DE EVALUACIÓN'!W17,Hoja2!$X$5:$Y$8,2,FALSE)</f>
        <v>2</v>
      </c>
      <c r="D400" s="176">
        <f>VLOOKUP('PROCESOS DE EVALUACIÓN'!X17,Hoja2!$AB$5:$AC$9,2,FALSE)</f>
        <v>3</v>
      </c>
      <c r="E400" s="176">
        <f t="shared" si="16"/>
        <v>6</v>
      </c>
      <c r="F400" s="176">
        <f>VLOOKUP('PROCESOS DE EVALUACIÓN'!Y17,conse,2,FALSE)</f>
        <v>10</v>
      </c>
      <c r="G400" s="176">
        <f t="shared" si="17"/>
        <v>60</v>
      </c>
    </row>
    <row r="401" spans="2:7" x14ac:dyDescent="0.2">
      <c r="B401" s="176">
        <v>18</v>
      </c>
      <c r="C401" s="176">
        <f>VLOOKUP('PROCESOS DE EVALUACIÓN'!W18,Hoja2!$X$5:$Y$8,2,FALSE)</f>
        <v>2</v>
      </c>
      <c r="D401" s="176">
        <f>VLOOKUP('PROCESOS DE EVALUACIÓN'!X18,Hoja2!$AB$5:$AC$9,2,FALSE)</f>
        <v>1</v>
      </c>
      <c r="E401" s="176">
        <f t="shared" si="16"/>
        <v>2</v>
      </c>
      <c r="F401" s="176">
        <f>VLOOKUP('PROCESOS DE EVALUACIÓN'!Y18,conse,2,FALSE)</f>
        <v>100</v>
      </c>
      <c r="G401" s="176">
        <f t="shared" si="17"/>
        <v>200</v>
      </c>
    </row>
    <row r="402" spans="2:7" x14ac:dyDescent="0.2">
      <c r="B402" s="176">
        <v>19</v>
      </c>
      <c r="C402" s="176">
        <f>VLOOKUP('PROCESOS DE EVALUACIÓN'!W19,Hoja2!$X$5:$Y$8,2,FALSE)</f>
        <v>1</v>
      </c>
      <c r="D402" s="176">
        <f>VLOOKUP('PROCESOS DE EVALUACIÓN'!X19,Hoja2!$AB$5:$AC$9,2,FALSE)</f>
        <v>4</v>
      </c>
      <c r="E402" s="176">
        <f t="shared" si="16"/>
        <v>4</v>
      </c>
      <c r="F402" s="176">
        <f>VLOOKUP('PROCESOS DE EVALUACIÓN'!Y19,conse,2,FALSE)</f>
        <v>10</v>
      </c>
      <c r="G402" s="176">
        <f t="shared" si="17"/>
        <v>40</v>
      </c>
    </row>
    <row r="403" spans="2:7" x14ac:dyDescent="0.2">
      <c r="B403" s="176">
        <v>20</v>
      </c>
      <c r="C403" s="176">
        <f>VLOOKUP('PROCESOS DE EVALUACIÓN'!W20,Hoja2!$X$5:$Y$8,2,FALSE)</f>
        <v>6</v>
      </c>
      <c r="D403" s="176">
        <f>VLOOKUP('PROCESOS DE EVALUACIÓN'!X20,Hoja2!$AB$5:$AC$9,2,FALSE)</f>
        <v>3</v>
      </c>
      <c r="E403" s="176">
        <f t="shared" si="16"/>
        <v>18</v>
      </c>
      <c r="F403" s="176">
        <f>VLOOKUP('PROCESOS DE EVALUACIÓN'!Y20,conse,2,FALSE)</f>
        <v>25</v>
      </c>
      <c r="G403" s="176">
        <f t="shared" si="17"/>
        <v>450</v>
      </c>
    </row>
    <row r="404" spans="2:7" x14ac:dyDescent="0.2">
      <c r="B404" s="176">
        <v>21</v>
      </c>
      <c r="C404" s="176">
        <f>VLOOKUP('PROCESOS DE EVALUACIÓN'!W21,Hoja2!$X$5:$Y$8,2,FALSE)</f>
        <v>6</v>
      </c>
      <c r="D404" s="176">
        <f>VLOOKUP('PROCESOS DE EVALUACIÓN'!X21,Hoja2!$AB$5:$AC$9,2,FALSE)</f>
        <v>3</v>
      </c>
      <c r="E404" s="176">
        <f t="shared" si="16"/>
        <v>18</v>
      </c>
      <c r="F404" s="176">
        <f>VLOOKUP('PROCESOS DE EVALUACIÓN'!Y21,conse,2,FALSE)</f>
        <v>25</v>
      </c>
      <c r="G404" s="176">
        <f t="shared" si="17"/>
        <v>450</v>
      </c>
    </row>
    <row r="405" spans="2:7" x14ac:dyDescent="0.2">
      <c r="B405" s="176">
        <v>22</v>
      </c>
      <c r="C405" s="176">
        <f>VLOOKUP('PROCESOS DE EVALUACIÓN'!W22,Hoja2!$X$5:$Y$8,2,FALSE)</f>
        <v>2</v>
      </c>
      <c r="D405" s="176">
        <f>VLOOKUP('PROCESOS DE EVALUACIÓN'!X22,Hoja2!$AB$5:$AC$9,2,FALSE)</f>
        <v>1</v>
      </c>
      <c r="E405" s="176">
        <f t="shared" si="16"/>
        <v>2</v>
      </c>
      <c r="F405" s="176">
        <f>VLOOKUP('PROCESOS DE EVALUACIÓN'!Y22,conse,2,FALSE)</f>
        <v>100</v>
      </c>
      <c r="G405" s="176">
        <f t="shared" si="17"/>
        <v>200</v>
      </c>
    </row>
    <row r="406" spans="2:7" x14ac:dyDescent="0.2">
      <c r="B406" s="176">
        <v>23</v>
      </c>
      <c r="C406" s="176">
        <f>VLOOKUP('PROCESOS DE EVALUACIÓN'!W23,Hoja2!$X$5:$Y$8,2,FALSE)</f>
        <v>6</v>
      </c>
      <c r="D406" s="176">
        <f>VLOOKUP('PROCESOS DE EVALUACIÓN'!X23,Hoja2!$AB$5:$AC$9,2,FALSE)</f>
        <v>3</v>
      </c>
      <c r="E406" s="176">
        <f t="shared" si="16"/>
        <v>18</v>
      </c>
      <c r="F406" s="176">
        <f>VLOOKUP('PROCESOS DE EVALUACIÓN'!Y23,conse,2,FALSE)</f>
        <v>25</v>
      </c>
      <c r="G406" s="176">
        <f t="shared" si="17"/>
        <v>450</v>
      </c>
    </row>
    <row r="407" spans="2:7" x14ac:dyDescent="0.2">
      <c r="B407" s="176">
        <v>24</v>
      </c>
      <c r="C407" s="176">
        <f>VLOOKUP('PROCESOS DE EVALUACIÓN'!W24,Hoja2!$X$5:$Y$8,2,FALSE)</f>
        <v>2</v>
      </c>
      <c r="D407" s="176">
        <f>VLOOKUP('PROCESOS DE EVALUACIÓN'!X24,Hoja2!$AB$5:$AC$9,2,FALSE)</f>
        <v>4</v>
      </c>
      <c r="E407" s="176">
        <f t="shared" si="16"/>
        <v>8</v>
      </c>
      <c r="F407" s="176">
        <f>VLOOKUP('PROCESOS DE EVALUACIÓN'!Y24,conse,2,FALSE)</f>
        <v>100</v>
      </c>
      <c r="G407" s="176">
        <f t="shared" si="17"/>
        <v>800</v>
      </c>
    </row>
    <row r="408" spans="2:7" x14ac:dyDescent="0.2">
      <c r="B408" s="176">
        <v>25</v>
      </c>
      <c r="C408" s="176">
        <f>VLOOKUP('PROCESOS DE EVALUACIÓN'!W25,Hoja2!$X$5:$Y$8,2,FALSE)</f>
        <v>2</v>
      </c>
      <c r="D408" s="176">
        <f>VLOOKUP('PROCESOS DE EVALUACIÓN'!X25,Hoja2!$AB$5:$AC$9,2,FALSE)</f>
        <v>4</v>
      </c>
      <c r="E408" s="176">
        <f t="shared" si="16"/>
        <v>8</v>
      </c>
      <c r="F408" s="176">
        <f>VLOOKUP('PROCESOS DE EVALUACIÓN'!Y25,conse,2,FALSE)</f>
        <v>100</v>
      </c>
      <c r="G408" s="176">
        <f t="shared" si="17"/>
        <v>800</v>
      </c>
    </row>
    <row r="409" spans="2:7" x14ac:dyDescent="0.2">
      <c r="B409" s="170">
        <v>10</v>
      </c>
      <c r="C409" s="170">
        <f>VLOOKUP('PROCESOS TERCEROS'!W10,Hoja2!$X$5:$Y$8,2,FALSE)</f>
        <v>2</v>
      </c>
      <c r="D409" s="170">
        <f>VLOOKUP('PROCESOS TERCEROS'!X10,Hoja2!$AB$5:$AC$9,2,FALSE)</f>
        <v>3</v>
      </c>
      <c r="E409" s="170">
        <f t="shared" si="16"/>
        <v>6</v>
      </c>
      <c r="F409" s="170">
        <f>VLOOKUP('PROCESOS TERCEROS'!Y10,conse,2,FALSE)</f>
        <v>25</v>
      </c>
      <c r="G409" s="170">
        <f t="shared" si="17"/>
        <v>150</v>
      </c>
    </row>
    <row r="410" spans="2:7" x14ac:dyDescent="0.2">
      <c r="B410" s="170">
        <v>11</v>
      </c>
      <c r="C410" s="170">
        <f>VLOOKUP('PROCESOS TERCEROS'!W11,Hoja2!$X$5:$Y$8,2,FALSE)</f>
        <v>2</v>
      </c>
      <c r="D410" s="170">
        <f>VLOOKUP('PROCESOS TERCEROS'!X11,Hoja2!$AB$5:$AC$9,2,FALSE)</f>
        <v>2</v>
      </c>
      <c r="E410" s="170">
        <f t="shared" ref="E410:E448" si="18">D410*C410</f>
        <v>4</v>
      </c>
      <c r="F410" s="170">
        <f>VLOOKUP('PROCESOS TERCEROS'!Y11,conse,2,FALSE)</f>
        <v>25</v>
      </c>
      <c r="G410" s="170">
        <f t="shared" ref="G410:G448" si="19">F410*E410</f>
        <v>100</v>
      </c>
    </row>
    <row r="411" spans="2:7" x14ac:dyDescent="0.2">
      <c r="B411" s="170">
        <v>12</v>
      </c>
      <c r="C411" s="170">
        <f>VLOOKUP('PROCESOS TERCEROS'!W12,Hoja2!$X$5:$Y$8,2,FALSE)</f>
        <v>2</v>
      </c>
      <c r="D411" s="170">
        <f>VLOOKUP('PROCESOS TERCEROS'!X12,Hoja2!$AB$5:$AC$9,2,FALSE)</f>
        <v>2</v>
      </c>
      <c r="E411" s="170">
        <f t="shared" si="18"/>
        <v>4</v>
      </c>
      <c r="F411" s="170">
        <f>VLOOKUP('PROCESOS TERCEROS'!Y12,conse,2,FALSE)</f>
        <v>25</v>
      </c>
      <c r="G411" s="170">
        <f t="shared" si="19"/>
        <v>100</v>
      </c>
    </row>
    <row r="412" spans="2:7" x14ac:dyDescent="0.2">
      <c r="B412" s="170">
        <v>13</v>
      </c>
      <c r="C412" s="170">
        <f>VLOOKUP('PROCESOS TERCEROS'!W13,Hoja2!$X$5:$Y$8,2,FALSE)</f>
        <v>2</v>
      </c>
      <c r="D412" s="170">
        <f>VLOOKUP('PROCESOS TERCEROS'!X13,Hoja2!$AB$5:$AC$9,2,FALSE)</f>
        <v>4</v>
      </c>
      <c r="E412" s="170">
        <f t="shared" si="18"/>
        <v>8</v>
      </c>
      <c r="F412" s="170">
        <f>VLOOKUP('PROCESOS TERCEROS'!Y13,conse,2,FALSE)</f>
        <v>25</v>
      </c>
      <c r="G412" s="170">
        <f t="shared" si="19"/>
        <v>200</v>
      </c>
    </row>
    <row r="413" spans="2:7" x14ac:dyDescent="0.2">
      <c r="B413" s="170">
        <v>14</v>
      </c>
      <c r="C413" s="170">
        <f>VLOOKUP('PROCESOS TERCEROS'!W14,Hoja2!$X$5:$Y$8,2,FALSE)</f>
        <v>6</v>
      </c>
      <c r="D413" s="170">
        <f>VLOOKUP('PROCESOS TERCEROS'!X14,Hoja2!$AB$5:$AC$9,2,FALSE)</f>
        <v>4</v>
      </c>
      <c r="E413" s="170">
        <f t="shared" si="18"/>
        <v>24</v>
      </c>
      <c r="F413" s="170">
        <f>VLOOKUP('PROCESOS TERCEROS'!Y14,conse,2,FALSE)</f>
        <v>25</v>
      </c>
      <c r="G413" s="170">
        <f t="shared" si="19"/>
        <v>600</v>
      </c>
    </row>
    <row r="414" spans="2:7" x14ac:dyDescent="0.2">
      <c r="B414" s="170">
        <v>15</v>
      </c>
      <c r="C414" s="170">
        <f>VLOOKUP('PROCESOS TERCEROS'!W15,Hoja2!$X$5:$Y$8,2,FALSE)</f>
        <v>2</v>
      </c>
      <c r="D414" s="170">
        <f>VLOOKUP('PROCESOS TERCEROS'!X15,Hoja2!$AB$5:$AC$9,2,FALSE)</f>
        <v>2</v>
      </c>
      <c r="E414" s="170">
        <f t="shared" si="18"/>
        <v>4</v>
      </c>
      <c r="F414" s="170">
        <f>VLOOKUP('PROCESOS TERCEROS'!Y15,conse,2,FALSE)</f>
        <v>25</v>
      </c>
      <c r="G414" s="170">
        <f t="shared" si="19"/>
        <v>100</v>
      </c>
    </row>
    <row r="415" spans="2:7" x14ac:dyDescent="0.2">
      <c r="B415" s="170">
        <v>16</v>
      </c>
      <c r="C415" s="170">
        <f>VLOOKUP('PROCESOS TERCEROS'!W16,Hoja2!$X$5:$Y$8,2,FALSE)</f>
        <v>2</v>
      </c>
      <c r="D415" s="170">
        <f>VLOOKUP('PROCESOS TERCEROS'!X16,Hoja2!$AB$5:$AC$9,2,FALSE)</f>
        <v>3</v>
      </c>
      <c r="E415" s="170">
        <f t="shared" si="18"/>
        <v>6</v>
      </c>
      <c r="F415" s="170">
        <f>VLOOKUP('PROCESOS TERCEROS'!Y16,conse,2,FALSE)</f>
        <v>100</v>
      </c>
      <c r="G415" s="170">
        <f t="shared" si="19"/>
        <v>600</v>
      </c>
    </row>
    <row r="416" spans="2:7" x14ac:dyDescent="0.2">
      <c r="B416" s="170">
        <v>17</v>
      </c>
      <c r="C416" s="170">
        <f>VLOOKUP('PROCESOS TERCEROS'!W17,Hoja2!$X$5:$Y$8,2,FALSE)</f>
        <v>2</v>
      </c>
      <c r="D416" s="170">
        <f>VLOOKUP('PROCESOS TERCEROS'!X17,Hoja2!$AB$5:$AC$9,2,FALSE)</f>
        <v>3</v>
      </c>
      <c r="E416" s="170">
        <f t="shared" si="18"/>
        <v>6</v>
      </c>
      <c r="F416" s="170">
        <f>VLOOKUP('PROCESOS TERCEROS'!Y17,conse,2,FALSE)</f>
        <v>10</v>
      </c>
      <c r="G416" s="170">
        <f t="shared" si="19"/>
        <v>60</v>
      </c>
    </row>
    <row r="417" spans="2:7" x14ac:dyDescent="0.2">
      <c r="B417" s="170">
        <v>18</v>
      </c>
      <c r="C417" s="170">
        <f>VLOOKUP('PROCESOS TERCEROS'!W18,Hoja2!$X$5:$Y$8,2,FALSE)</f>
        <v>2</v>
      </c>
      <c r="D417" s="170">
        <f>VLOOKUP('PROCESOS TERCEROS'!X18,Hoja2!$AB$5:$AC$9,2,FALSE)</f>
        <v>1</v>
      </c>
      <c r="E417" s="170">
        <f t="shared" si="18"/>
        <v>2</v>
      </c>
      <c r="F417" s="170">
        <f>VLOOKUP('PROCESOS TERCEROS'!Y18,conse,2,FALSE)</f>
        <v>100</v>
      </c>
      <c r="G417" s="170">
        <f t="shared" si="19"/>
        <v>200</v>
      </c>
    </row>
    <row r="418" spans="2:7" x14ac:dyDescent="0.2">
      <c r="B418" s="170">
        <v>19</v>
      </c>
      <c r="C418" s="170">
        <f>VLOOKUP('PROCESOS TERCEROS'!W19,Hoja2!$X$5:$Y$8,2,FALSE)</f>
        <v>1</v>
      </c>
      <c r="D418" s="170">
        <f>VLOOKUP('PROCESOS TERCEROS'!X19,Hoja2!$AB$5:$AC$9,2,FALSE)</f>
        <v>4</v>
      </c>
      <c r="E418" s="170">
        <f t="shared" si="18"/>
        <v>4</v>
      </c>
      <c r="F418" s="170">
        <f>VLOOKUP('PROCESOS TERCEROS'!Y19,conse,2,FALSE)</f>
        <v>10</v>
      </c>
      <c r="G418" s="170">
        <f t="shared" si="19"/>
        <v>40</v>
      </c>
    </row>
    <row r="419" spans="2:7" x14ac:dyDescent="0.2">
      <c r="B419" s="170">
        <v>20</v>
      </c>
      <c r="C419" s="170">
        <f>VLOOKUP('PROCESOS TERCEROS'!W20,Hoja2!$X$5:$Y$8,2,FALSE)</f>
        <v>6</v>
      </c>
      <c r="D419" s="170">
        <f>VLOOKUP('PROCESOS TERCEROS'!X20,Hoja2!$AB$5:$AC$9,2,FALSE)</f>
        <v>3</v>
      </c>
      <c r="E419" s="170">
        <f t="shared" si="18"/>
        <v>18</v>
      </c>
      <c r="F419" s="170">
        <f>VLOOKUP('PROCESOS TERCEROS'!Y20,conse,2,FALSE)</f>
        <v>25</v>
      </c>
      <c r="G419" s="170">
        <f t="shared" si="19"/>
        <v>450</v>
      </c>
    </row>
    <row r="420" spans="2:7" x14ac:dyDescent="0.2">
      <c r="B420" s="170">
        <v>21</v>
      </c>
      <c r="C420" s="170">
        <f>VLOOKUP('PROCESOS TERCEROS'!W21,Hoja2!$X$5:$Y$8,2,FALSE)</f>
        <v>6</v>
      </c>
      <c r="D420" s="170">
        <f>VLOOKUP('PROCESOS TERCEROS'!X21,Hoja2!$AB$5:$AC$9,2,FALSE)</f>
        <v>3</v>
      </c>
      <c r="E420" s="170">
        <f t="shared" si="18"/>
        <v>18</v>
      </c>
      <c r="F420" s="170">
        <f>VLOOKUP('PROCESOS TERCEROS'!Y21,conse,2,FALSE)</f>
        <v>25</v>
      </c>
      <c r="G420" s="170">
        <f t="shared" si="19"/>
        <v>450</v>
      </c>
    </row>
    <row r="421" spans="2:7" x14ac:dyDescent="0.2">
      <c r="B421" s="170">
        <v>22</v>
      </c>
      <c r="C421" s="170">
        <f>VLOOKUP('PROCESOS TERCEROS'!W22,Hoja2!$X$5:$Y$8,2,FALSE)</f>
        <v>2</v>
      </c>
      <c r="D421" s="170">
        <f>VLOOKUP('PROCESOS TERCEROS'!X22,Hoja2!$AB$5:$AC$9,2,FALSE)</f>
        <v>1</v>
      </c>
      <c r="E421" s="170">
        <f t="shared" si="18"/>
        <v>2</v>
      </c>
      <c r="F421" s="170">
        <f>VLOOKUP('PROCESOS TERCEROS'!Y22,conse,2,FALSE)</f>
        <v>100</v>
      </c>
      <c r="G421" s="170">
        <f t="shared" si="19"/>
        <v>200</v>
      </c>
    </row>
    <row r="422" spans="2:7" x14ac:dyDescent="0.2">
      <c r="B422" s="170">
        <v>23</v>
      </c>
      <c r="C422" s="170">
        <f>VLOOKUP('PROCESOS TERCEROS'!W23,Hoja2!$X$5:$Y$8,2,FALSE)</f>
        <v>6</v>
      </c>
      <c r="D422" s="170">
        <f>VLOOKUP('PROCESOS TERCEROS'!X23,Hoja2!$AB$5:$AC$9,2,FALSE)</f>
        <v>3</v>
      </c>
      <c r="E422" s="170">
        <f t="shared" si="18"/>
        <v>18</v>
      </c>
      <c r="F422" s="170">
        <f>VLOOKUP('PROCESOS TERCEROS'!Y23,conse,2,FALSE)</f>
        <v>25</v>
      </c>
      <c r="G422" s="170">
        <f t="shared" si="19"/>
        <v>450</v>
      </c>
    </row>
    <row r="423" spans="2:7" x14ac:dyDescent="0.2">
      <c r="B423" s="170">
        <v>24</v>
      </c>
      <c r="C423" s="170">
        <f>VLOOKUP('PROCESOS TERCEROS'!W24,Hoja2!$X$5:$Y$8,2,FALSE)</f>
        <v>2</v>
      </c>
      <c r="D423" s="170">
        <f>VLOOKUP('PROCESOS TERCEROS'!X24,Hoja2!$AB$5:$AC$9,2,FALSE)</f>
        <v>4</v>
      </c>
      <c r="E423" s="170">
        <f t="shared" si="18"/>
        <v>8</v>
      </c>
      <c r="F423" s="170">
        <f>VLOOKUP('PROCESOS TERCEROS'!Y24,conse,2,FALSE)</f>
        <v>100</v>
      </c>
      <c r="G423" s="170">
        <f t="shared" si="19"/>
        <v>800</v>
      </c>
    </row>
    <row r="424" spans="2:7" x14ac:dyDescent="0.2">
      <c r="B424" s="170">
        <v>25</v>
      </c>
      <c r="C424" s="170">
        <f>VLOOKUP('PROCESOS TERCEROS'!W25,Hoja2!$X$5:$Y$8,2,FALSE)</f>
        <v>2</v>
      </c>
      <c r="D424" s="170">
        <f>VLOOKUP('PROCESOS TERCEROS'!X25,Hoja2!$AB$5:$AC$9,2,FALSE)</f>
        <v>4</v>
      </c>
      <c r="E424" s="170">
        <f t="shared" si="18"/>
        <v>8</v>
      </c>
      <c r="F424" s="170">
        <f>VLOOKUP('PROCESOS TERCEROS'!Y25,conse,2,FALSE)</f>
        <v>100</v>
      </c>
      <c r="G424" s="170">
        <f t="shared" si="19"/>
        <v>800</v>
      </c>
    </row>
    <row r="425" spans="2:7" x14ac:dyDescent="0.2">
      <c r="B425" s="170">
        <v>26</v>
      </c>
      <c r="C425" s="170">
        <f>VLOOKUP('PROCESOS TERCEROS'!W26,Hoja2!$X$5:$Y$8,2,FALSE)</f>
        <v>2</v>
      </c>
      <c r="D425" s="170">
        <f>VLOOKUP('PROCESOS TERCEROS'!X26,Hoja2!$AB$5:$AC$9,2,FALSE)</f>
        <v>3</v>
      </c>
      <c r="E425" s="170">
        <f t="shared" si="18"/>
        <v>6</v>
      </c>
      <c r="F425" s="170">
        <f>VLOOKUP('PROCESOS TERCEROS'!Y26,conse,2,FALSE)</f>
        <v>100</v>
      </c>
      <c r="G425" s="170">
        <f t="shared" si="19"/>
        <v>600</v>
      </c>
    </row>
    <row r="426" spans="2:7" x14ac:dyDescent="0.2">
      <c r="B426" s="170">
        <v>27</v>
      </c>
      <c r="C426" s="170">
        <f>VLOOKUP('PROCESOS TERCEROS'!W27,Hoja2!$X$5:$Y$8,2,FALSE)</f>
        <v>6</v>
      </c>
      <c r="D426" s="170">
        <f>VLOOKUP('PROCESOS TERCEROS'!X27,Hoja2!$AB$5:$AC$9,2,FALSE)</f>
        <v>1</v>
      </c>
      <c r="E426" s="170">
        <f t="shared" si="18"/>
        <v>6</v>
      </c>
      <c r="F426" s="170">
        <f>VLOOKUP('PROCESOS TERCEROS'!Y27,conse,2,FALSE)</f>
        <v>100</v>
      </c>
      <c r="G426" s="170">
        <f t="shared" si="19"/>
        <v>600</v>
      </c>
    </row>
    <row r="427" spans="2:7" x14ac:dyDescent="0.2">
      <c r="B427" s="170">
        <v>28</v>
      </c>
      <c r="C427" s="170">
        <f>VLOOKUP('PROCESOS TERCEROS'!W28,Hoja2!$X$5:$Y$8,2,FALSE)</f>
        <v>2</v>
      </c>
      <c r="D427" s="170">
        <f>VLOOKUP('PROCESOS TERCEROS'!X28,Hoja2!$AB$5:$AC$9,2,FALSE)</f>
        <v>3</v>
      </c>
      <c r="E427" s="170">
        <f t="shared" si="18"/>
        <v>6</v>
      </c>
      <c r="F427" s="170">
        <f>VLOOKUP('PROCESOS TERCEROS'!Y28,conse,2,FALSE)</f>
        <v>60</v>
      </c>
      <c r="G427" s="170">
        <f t="shared" si="19"/>
        <v>360</v>
      </c>
    </row>
    <row r="428" spans="2:7" x14ac:dyDescent="0.2">
      <c r="B428" s="170">
        <v>29</v>
      </c>
      <c r="C428" s="170">
        <f>VLOOKUP('PROCESOS TERCEROS'!W29,Hoja2!$X$5:$Y$8,2,FALSE)</f>
        <v>6</v>
      </c>
      <c r="D428" s="170">
        <f>VLOOKUP('PROCESOS TERCEROS'!X29,Hoja2!$AB$5:$AC$9,2,FALSE)</f>
        <v>4</v>
      </c>
      <c r="E428" s="170">
        <f t="shared" si="18"/>
        <v>24</v>
      </c>
      <c r="F428" s="170">
        <f>VLOOKUP('PROCESOS TERCEROS'!Y29,conse,2,FALSE)</f>
        <v>10</v>
      </c>
      <c r="G428" s="170">
        <f t="shared" si="19"/>
        <v>240</v>
      </c>
    </row>
    <row r="429" spans="2:7" x14ac:dyDescent="0.2">
      <c r="B429" s="170">
        <v>30</v>
      </c>
      <c r="C429" s="170">
        <f>VLOOKUP('PROCESOS TERCEROS'!W30,Hoja2!$X$5:$Y$8,2,FALSE)</f>
        <v>2</v>
      </c>
      <c r="D429" s="170">
        <f>VLOOKUP('PROCESOS TERCEROS'!X30,Hoja2!$AB$5:$AC$9,2,FALSE)</f>
        <v>3</v>
      </c>
      <c r="E429" s="170">
        <f t="shared" si="18"/>
        <v>6</v>
      </c>
      <c r="F429" s="170">
        <f>VLOOKUP('PROCESOS TERCEROS'!Y30,conse,2,FALSE)</f>
        <v>60</v>
      </c>
      <c r="G429" s="170">
        <f t="shared" si="19"/>
        <v>360</v>
      </c>
    </row>
    <row r="430" spans="2:7" x14ac:dyDescent="0.2">
      <c r="B430" s="170">
        <v>31</v>
      </c>
      <c r="C430" s="170">
        <f>VLOOKUP('PROCESOS TERCEROS'!W31,Hoja2!$X$5:$Y$8,2,FALSE)</f>
        <v>2</v>
      </c>
      <c r="D430" s="170">
        <f>VLOOKUP('PROCESOS TERCEROS'!X31,Hoja2!$AB$5:$AC$9,2,FALSE)</f>
        <v>2</v>
      </c>
      <c r="E430" s="170">
        <f t="shared" si="18"/>
        <v>4</v>
      </c>
      <c r="F430" s="170">
        <f>VLOOKUP('PROCESOS TERCEROS'!Y31,conse,2,FALSE)</f>
        <v>60</v>
      </c>
      <c r="G430" s="170">
        <f t="shared" si="19"/>
        <v>240</v>
      </c>
    </row>
    <row r="431" spans="2:7" x14ac:dyDescent="0.2">
      <c r="B431" s="170">
        <v>32</v>
      </c>
      <c r="C431" s="170">
        <f>VLOOKUP('PROCESOS TERCEROS'!W32,Hoja2!$X$5:$Y$8,2,FALSE)</f>
        <v>2</v>
      </c>
      <c r="D431" s="170">
        <f>VLOOKUP('PROCESOS TERCEROS'!X32,Hoja2!$AB$5:$AC$9,2,FALSE)</f>
        <v>3</v>
      </c>
      <c r="E431" s="170">
        <f t="shared" si="18"/>
        <v>6</v>
      </c>
      <c r="F431" s="170">
        <f>VLOOKUP('PROCESOS TERCEROS'!Y32,conse,2,FALSE)</f>
        <v>25</v>
      </c>
      <c r="G431" s="170">
        <f t="shared" si="19"/>
        <v>150</v>
      </c>
    </row>
    <row r="432" spans="2:7" x14ac:dyDescent="0.2">
      <c r="B432" s="170">
        <v>33</v>
      </c>
      <c r="C432" s="170">
        <f>VLOOKUP('PROCESOS TERCEROS'!W33,Hoja2!$X$5:$Y$8,2,FALSE)</f>
        <v>2</v>
      </c>
      <c r="D432" s="170">
        <f>VLOOKUP('PROCESOS TERCEROS'!X33,Hoja2!$AB$5:$AC$9,2,FALSE)</f>
        <v>2</v>
      </c>
      <c r="E432" s="170">
        <f t="shared" si="18"/>
        <v>4</v>
      </c>
      <c r="F432" s="170">
        <f>VLOOKUP('PROCESOS TERCEROS'!Y33,conse,2,FALSE)</f>
        <v>25</v>
      </c>
      <c r="G432" s="170">
        <f t="shared" si="19"/>
        <v>100</v>
      </c>
    </row>
    <row r="433" spans="2:7" x14ac:dyDescent="0.2">
      <c r="B433" s="170">
        <v>34</v>
      </c>
      <c r="C433" s="170">
        <f>VLOOKUP('PROCESOS TERCEROS'!W34,Hoja2!$X$5:$Y$8,2,FALSE)</f>
        <v>2</v>
      </c>
      <c r="D433" s="170">
        <f>VLOOKUP('PROCESOS TERCEROS'!X34,Hoja2!$AB$5:$AC$9,2,FALSE)</f>
        <v>2</v>
      </c>
      <c r="E433" s="170">
        <f t="shared" si="18"/>
        <v>4</v>
      </c>
      <c r="F433" s="170">
        <f>VLOOKUP('PROCESOS TERCEROS'!Y34,conse,2,FALSE)</f>
        <v>25</v>
      </c>
      <c r="G433" s="170">
        <f t="shared" si="19"/>
        <v>100</v>
      </c>
    </row>
    <row r="434" spans="2:7" x14ac:dyDescent="0.2">
      <c r="B434" s="170">
        <v>35</v>
      </c>
      <c r="C434" s="170">
        <f>VLOOKUP('PROCESOS TERCEROS'!W35,Hoja2!$X$5:$Y$8,2,FALSE)</f>
        <v>2</v>
      </c>
      <c r="D434" s="170">
        <f>VLOOKUP('PROCESOS TERCEROS'!X35,Hoja2!$AB$5:$AC$9,2,FALSE)</f>
        <v>4</v>
      </c>
      <c r="E434" s="170">
        <f t="shared" si="18"/>
        <v>8</v>
      </c>
      <c r="F434" s="170">
        <f>VLOOKUP('PROCESOS TERCEROS'!Y35,conse,2,FALSE)</f>
        <v>25</v>
      </c>
      <c r="G434" s="170">
        <f t="shared" si="19"/>
        <v>200</v>
      </c>
    </row>
    <row r="435" spans="2:7" x14ac:dyDescent="0.2">
      <c r="B435" s="170">
        <v>36</v>
      </c>
      <c r="C435" s="170">
        <f>VLOOKUP('PROCESOS TERCEROS'!W36,Hoja2!$X$5:$Y$8,2,FALSE)</f>
        <v>6</v>
      </c>
      <c r="D435" s="170">
        <f>VLOOKUP('PROCESOS TERCEROS'!X36,Hoja2!$AB$5:$AC$9,2,FALSE)</f>
        <v>4</v>
      </c>
      <c r="E435" s="170">
        <f t="shared" si="18"/>
        <v>24</v>
      </c>
      <c r="F435" s="170">
        <f>VLOOKUP('PROCESOS TERCEROS'!Y36,conse,2,FALSE)</f>
        <v>25</v>
      </c>
      <c r="G435" s="170">
        <f t="shared" si="19"/>
        <v>600</v>
      </c>
    </row>
    <row r="436" spans="2:7" x14ac:dyDescent="0.2">
      <c r="B436" s="170">
        <v>37</v>
      </c>
      <c r="C436" s="170">
        <f>VLOOKUP('PROCESOS TERCEROS'!W37,Hoja2!$X$5:$Y$8,2,FALSE)</f>
        <v>2</v>
      </c>
      <c r="D436" s="170">
        <f>VLOOKUP('PROCESOS TERCEROS'!X37,Hoja2!$AB$5:$AC$9,2,FALSE)</f>
        <v>2</v>
      </c>
      <c r="E436" s="170">
        <f t="shared" si="18"/>
        <v>4</v>
      </c>
      <c r="F436" s="170">
        <f>VLOOKUP('PROCESOS TERCEROS'!Y37,conse,2,FALSE)</f>
        <v>25</v>
      </c>
      <c r="G436" s="170">
        <f t="shared" si="19"/>
        <v>100</v>
      </c>
    </row>
    <row r="437" spans="2:7" x14ac:dyDescent="0.2">
      <c r="B437" s="170">
        <v>38</v>
      </c>
      <c r="C437" s="170">
        <f>VLOOKUP('PROCESOS TERCEROS'!W38,Hoja2!$X$5:$Y$8,2,FALSE)</f>
        <v>2</v>
      </c>
      <c r="D437" s="170">
        <f>VLOOKUP('PROCESOS TERCEROS'!X38,Hoja2!$AB$5:$AC$9,2,FALSE)</f>
        <v>3</v>
      </c>
      <c r="E437" s="170">
        <f t="shared" si="18"/>
        <v>6</v>
      </c>
      <c r="F437" s="170">
        <f>VLOOKUP('PROCESOS TERCEROS'!Y38,conse,2,FALSE)</f>
        <v>10</v>
      </c>
      <c r="G437" s="170">
        <f t="shared" si="19"/>
        <v>60</v>
      </c>
    </row>
    <row r="438" spans="2:7" x14ac:dyDescent="0.2">
      <c r="B438" s="170">
        <v>39</v>
      </c>
      <c r="C438" s="170">
        <f>VLOOKUP('PROCESOS TERCEROS'!W39,Hoja2!$X$5:$Y$8,2,FALSE)</f>
        <v>2</v>
      </c>
      <c r="D438" s="170">
        <f>VLOOKUP('PROCESOS TERCEROS'!X39,Hoja2!$AB$5:$AC$9,2,FALSE)</f>
        <v>1</v>
      </c>
      <c r="E438" s="170">
        <f t="shared" si="18"/>
        <v>2</v>
      </c>
      <c r="F438" s="170">
        <f>VLOOKUP('PROCESOS TERCEROS'!Y39,conse,2,FALSE)</f>
        <v>100</v>
      </c>
      <c r="G438" s="170">
        <f t="shared" si="19"/>
        <v>200</v>
      </c>
    </row>
    <row r="439" spans="2:7" x14ac:dyDescent="0.2">
      <c r="B439" s="170">
        <v>40</v>
      </c>
      <c r="C439" s="170">
        <f>VLOOKUP('PROCESOS TERCEROS'!W40,Hoja2!$X$5:$Y$8,2,FALSE)</f>
        <v>1</v>
      </c>
      <c r="D439" s="170">
        <f>VLOOKUP('PROCESOS TERCEROS'!X40,Hoja2!$AB$5:$AC$9,2,FALSE)</f>
        <v>4</v>
      </c>
      <c r="E439" s="170">
        <f t="shared" si="18"/>
        <v>4</v>
      </c>
      <c r="F439" s="170">
        <f>VLOOKUP('PROCESOS TERCEROS'!Y40,conse,2,FALSE)</f>
        <v>10</v>
      </c>
      <c r="G439" s="170">
        <f t="shared" si="19"/>
        <v>40</v>
      </c>
    </row>
    <row r="440" spans="2:7" x14ac:dyDescent="0.2">
      <c r="B440" s="170">
        <v>41</v>
      </c>
      <c r="C440" s="170">
        <f>VLOOKUP('PROCESOS TERCEROS'!W41,Hoja2!$X$5:$Y$8,2,FALSE)</f>
        <v>6</v>
      </c>
      <c r="D440" s="170">
        <f>VLOOKUP('PROCESOS TERCEROS'!X41,Hoja2!$AB$5:$AC$9,2,FALSE)</f>
        <v>3</v>
      </c>
      <c r="E440" s="170">
        <f t="shared" si="18"/>
        <v>18</v>
      </c>
      <c r="F440" s="170">
        <f>VLOOKUP('PROCESOS TERCEROS'!Y41,conse,2,FALSE)</f>
        <v>25</v>
      </c>
      <c r="G440" s="170">
        <f t="shared" si="19"/>
        <v>450</v>
      </c>
    </row>
    <row r="441" spans="2:7" x14ac:dyDescent="0.2">
      <c r="B441" s="170">
        <v>42</v>
      </c>
      <c r="C441" s="170">
        <f>VLOOKUP('PROCESOS TERCEROS'!W42,Hoja2!$X$5:$Y$8,2,FALSE)</f>
        <v>6</v>
      </c>
      <c r="D441" s="170">
        <f>VLOOKUP('PROCESOS TERCEROS'!X42,Hoja2!$AB$5:$AC$9,2,FALSE)</f>
        <v>3</v>
      </c>
      <c r="E441" s="170">
        <f t="shared" si="18"/>
        <v>18</v>
      </c>
      <c r="F441" s="170">
        <f>VLOOKUP('PROCESOS TERCEROS'!Y42,conse,2,FALSE)</f>
        <v>25</v>
      </c>
      <c r="G441" s="170">
        <f t="shared" si="19"/>
        <v>450</v>
      </c>
    </row>
    <row r="442" spans="2:7" x14ac:dyDescent="0.2">
      <c r="B442" s="170">
        <v>43</v>
      </c>
      <c r="C442" s="170">
        <f>VLOOKUP('PROCESOS TERCEROS'!W43,Hoja2!$X$5:$Y$8,2,FALSE)</f>
        <v>2</v>
      </c>
      <c r="D442" s="170">
        <f>VLOOKUP('PROCESOS TERCEROS'!X43,Hoja2!$AB$5:$AC$9,2,FALSE)</f>
        <v>1</v>
      </c>
      <c r="E442" s="170">
        <f t="shared" si="18"/>
        <v>2</v>
      </c>
      <c r="F442" s="170">
        <f>VLOOKUP('PROCESOS TERCEROS'!Y43,conse,2,FALSE)</f>
        <v>100</v>
      </c>
      <c r="G442" s="170">
        <f t="shared" si="19"/>
        <v>200</v>
      </c>
    </row>
    <row r="443" spans="2:7" x14ac:dyDescent="0.2">
      <c r="B443" s="170">
        <v>44</v>
      </c>
      <c r="C443" s="170">
        <f>VLOOKUP('PROCESOS TERCEROS'!W44,Hoja2!$X$5:$Y$8,2,FALSE)</f>
        <v>6</v>
      </c>
      <c r="D443" s="170">
        <f>VLOOKUP('PROCESOS TERCEROS'!X44,Hoja2!$AB$5:$AC$9,2,FALSE)</f>
        <v>3</v>
      </c>
      <c r="E443" s="170">
        <f t="shared" si="18"/>
        <v>18</v>
      </c>
      <c r="F443" s="170">
        <f>VLOOKUP('PROCESOS TERCEROS'!Y44,conse,2,FALSE)</f>
        <v>25</v>
      </c>
      <c r="G443" s="170">
        <f t="shared" si="19"/>
        <v>450</v>
      </c>
    </row>
    <row r="444" spans="2:7" x14ac:dyDescent="0.2">
      <c r="B444" s="170">
        <v>45</v>
      </c>
      <c r="C444" s="170">
        <f>VLOOKUP('PROCESOS TERCEROS'!W45,Hoja2!$X$5:$Y$8,2,FALSE)</f>
        <v>2</v>
      </c>
      <c r="D444" s="170">
        <f>VLOOKUP('PROCESOS TERCEROS'!X45,Hoja2!$AB$5:$AC$9,2,FALSE)</f>
        <v>4</v>
      </c>
      <c r="E444" s="170">
        <f t="shared" si="18"/>
        <v>8</v>
      </c>
      <c r="F444" s="170">
        <f>VLOOKUP('PROCESOS TERCEROS'!Y45,conse,2,FALSE)</f>
        <v>100</v>
      </c>
      <c r="G444" s="170">
        <f t="shared" si="19"/>
        <v>800</v>
      </c>
    </row>
    <row r="445" spans="2:7" x14ac:dyDescent="0.2">
      <c r="B445" s="170">
        <v>46</v>
      </c>
      <c r="C445" s="170">
        <f>VLOOKUP('PROCESOS TERCEROS'!W46,Hoja2!$X$5:$Y$8,2,FALSE)</f>
        <v>6</v>
      </c>
      <c r="D445" s="170">
        <f>VLOOKUP('PROCESOS TERCEROS'!X46,Hoja2!$AB$5:$AC$9,2,FALSE)</f>
        <v>4</v>
      </c>
      <c r="E445" s="170">
        <f t="shared" si="18"/>
        <v>24</v>
      </c>
      <c r="F445" s="170">
        <f>VLOOKUP('PROCESOS TERCEROS'!Y46,conse,2,FALSE)</f>
        <v>10</v>
      </c>
      <c r="G445" s="170">
        <f t="shared" si="19"/>
        <v>240</v>
      </c>
    </row>
    <row r="446" spans="2:7" x14ac:dyDescent="0.2">
      <c r="B446" s="170">
        <v>47</v>
      </c>
      <c r="C446" s="170">
        <f>VLOOKUP('PROCESOS TERCEROS'!W47,Hoja2!$X$5:$Y$8,2,FALSE)</f>
        <v>6</v>
      </c>
      <c r="D446" s="170">
        <f>VLOOKUP('PROCESOS TERCEROS'!X47,Hoja2!$AB$5:$AC$9,2,FALSE)</f>
        <v>2</v>
      </c>
      <c r="E446" s="170">
        <f t="shared" si="18"/>
        <v>12</v>
      </c>
      <c r="F446" s="170">
        <f>VLOOKUP('PROCESOS TERCEROS'!Y47,conse,2,FALSE)</f>
        <v>100</v>
      </c>
      <c r="G446" s="170">
        <f t="shared" si="19"/>
        <v>1200</v>
      </c>
    </row>
    <row r="447" spans="2:7" x14ac:dyDescent="0.2">
      <c r="B447" s="170">
        <v>48</v>
      </c>
      <c r="C447" s="170" t="e">
        <f>VLOOKUP('PROCESOS TERCEROS'!W48,Hoja2!$X$5:$Y$8,2,FALSE)</f>
        <v>#N/A</v>
      </c>
      <c r="D447" s="170" t="e">
        <f>VLOOKUP('PROCESOS TERCEROS'!X48,Hoja2!$AB$5:$AC$9,2,FALSE)</f>
        <v>#N/A</v>
      </c>
      <c r="E447" s="170" t="e">
        <f t="shared" si="18"/>
        <v>#N/A</v>
      </c>
      <c r="F447" s="170" t="e">
        <f>VLOOKUP('PROCESOS TERCEROS'!Y48,conse,2,FALSE)</f>
        <v>#N/A</v>
      </c>
      <c r="G447" s="170" t="e">
        <f t="shared" si="19"/>
        <v>#N/A</v>
      </c>
    </row>
    <row r="448" spans="2:7" x14ac:dyDescent="0.2">
      <c r="B448" s="170">
        <v>49</v>
      </c>
      <c r="C448" s="170" t="e">
        <f>VLOOKUP('PROCESOS TERCEROS'!W49,Hoja2!$X$5:$Y$8,2,FALSE)</f>
        <v>#N/A</v>
      </c>
      <c r="D448" s="170" t="e">
        <f>VLOOKUP('PROCESOS TERCEROS'!X49,Hoja2!$AB$5:$AC$9,2,FALSE)</f>
        <v>#N/A</v>
      </c>
      <c r="E448" s="170" t="e">
        <f t="shared" si="18"/>
        <v>#N/A</v>
      </c>
      <c r="F448" s="170" t="e">
        <f>VLOOKUP('PROCESOS TERCEROS'!Y49,conse,2,FALSE)</f>
        <v>#N/A</v>
      </c>
      <c r="G448" s="170" t="e">
        <f t="shared" si="19"/>
        <v>#N/A</v>
      </c>
    </row>
    <row r="449" spans="3:7" x14ac:dyDescent="0.2">
      <c r="C449" t="e">
        <f>VLOOKUP('PROCESOS ESTRATÉGICOS '!W467,Hoja2!$X$8:$Y$8,2,FALSE)</f>
        <v>#N/A</v>
      </c>
      <c r="D449" t="e">
        <f>VLOOKUP('PROCESOS ESTRATÉGICOS '!X467,Hoja2!$AB$7:$AC$7,2,FALSE)</f>
        <v>#N/A</v>
      </c>
      <c r="E449" t="e">
        <f t="shared" ref="E449:E475" si="20">D449*C449</f>
        <v>#N/A</v>
      </c>
      <c r="F449" t="e">
        <f>VLOOKUP('PROCESOS ESTRATÉGICOS '!Y467,conse,2,FALSE)</f>
        <v>#N/A</v>
      </c>
      <c r="G449" t="e">
        <f t="shared" ref="G449:G475" si="21">F449*E449</f>
        <v>#N/A</v>
      </c>
    </row>
    <row r="450" spans="3:7" x14ac:dyDescent="0.2">
      <c r="C450" t="e">
        <f>VLOOKUP('PROCESOS ESTRATÉGICOS '!W468,Hoja2!$X$8:$Y$8,2,FALSE)</f>
        <v>#N/A</v>
      </c>
      <c r="D450" t="e">
        <f>VLOOKUP('PROCESOS ESTRATÉGICOS '!X468,Hoja2!$AB$7:$AC$7,2,FALSE)</f>
        <v>#N/A</v>
      </c>
      <c r="E450" t="e">
        <f t="shared" si="20"/>
        <v>#N/A</v>
      </c>
      <c r="F450" t="e">
        <f>VLOOKUP('PROCESOS ESTRATÉGICOS '!Y468,conse,2,FALSE)</f>
        <v>#N/A</v>
      </c>
      <c r="G450" t="e">
        <f t="shared" si="21"/>
        <v>#N/A</v>
      </c>
    </row>
    <row r="451" spans="3:7" x14ac:dyDescent="0.2">
      <c r="C451" t="e">
        <f>VLOOKUP('PROCESOS ESTRATÉGICOS '!W469,Hoja2!$X$8:$Y$8,2,FALSE)</f>
        <v>#N/A</v>
      </c>
      <c r="D451" t="e">
        <f>VLOOKUP('PROCESOS ESTRATÉGICOS '!X469,Hoja2!$AB$7:$AC$7,2,FALSE)</f>
        <v>#N/A</v>
      </c>
      <c r="E451" t="e">
        <f t="shared" si="20"/>
        <v>#N/A</v>
      </c>
      <c r="F451" t="e">
        <f>VLOOKUP('PROCESOS ESTRATÉGICOS '!Y469,conse,2,FALSE)</f>
        <v>#N/A</v>
      </c>
      <c r="G451" t="e">
        <f t="shared" si="21"/>
        <v>#N/A</v>
      </c>
    </row>
    <row r="452" spans="3:7" x14ac:dyDescent="0.2">
      <c r="C452" t="e">
        <f>VLOOKUP('PROCESOS ESTRATÉGICOS '!W470,Hoja2!$X$8:$Y$8,2,FALSE)</f>
        <v>#N/A</v>
      </c>
      <c r="D452" t="e">
        <f>VLOOKUP('PROCESOS ESTRATÉGICOS '!X470,Hoja2!$AB$7:$AC$7,2,FALSE)</f>
        <v>#N/A</v>
      </c>
      <c r="E452" t="e">
        <f t="shared" si="20"/>
        <v>#N/A</v>
      </c>
      <c r="F452" t="e">
        <f>VLOOKUP('PROCESOS ESTRATÉGICOS '!Y470,conse,2,FALSE)</f>
        <v>#N/A</v>
      </c>
      <c r="G452" t="e">
        <f t="shared" si="21"/>
        <v>#N/A</v>
      </c>
    </row>
    <row r="453" spans="3:7" x14ac:dyDescent="0.2">
      <c r="C453" t="e">
        <f>VLOOKUP('PROCESOS ESTRATÉGICOS '!W471,Hoja2!$X$8:$Y$8,2,FALSE)</f>
        <v>#N/A</v>
      </c>
      <c r="D453" t="e">
        <f>VLOOKUP('PROCESOS ESTRATÉGICOS '!X471,Hoja2!$AB$7:$AC$7,2,FALSE)</f>
        <v>#N/A</v>
      </c>
      <c r="E453" t="e">
        <f t="shared" si="20"/>
        <v>#N/A</v>
      </c>
      <c r="F453" t="e">
        <f>VLOOKUP('PROCESOS ESTRATÉGICOS '!Y471,conse,2,FALSE)</f>
        <v>#N/A</v>
      </c>
      <c r="G453" t="e">
        <f t="shared" si="21"/>
        <v>#N/A</v>
      </c>
    </row>
    <row r="454" spans="3:7" x14ac:dyDescent="0.2">
      <c r="C454" t="e">
        <f>VLOOKUP('PROCESOS ESTRATÉGICOS '!W472,Hoja2!$X$8:$Y$8,2,FALSE)</f>
        <v>#N/A</v>
      </c>
      <c r="D454" t="e">
        <f>VLOOKUP('PROCESOS ESTRATÉGICOS '!X472,Hoja2!$AB$7:$AC$7,2,FALSE)</f>
        <v>#N/A</v>
      </c>
      <c r="E454" t="e">
        <f t="shared" si="20"/>
        <v>#N/A</v>
      </c>
      <c r="F454" t="e">
        <f>VLOOKUP('PROCESOS ESTRATÉGICOS '!Y472,conse,2,FALSE)</f>
        <v>#N/A</v>
      </c>
      <c r="G454" t="e">
        <f t="shared" si="21"/>
        <v>#N/A</v>
      </c>
    </row>
    <row r="455" spans="3:7" x14ac:dyDescent="0.2">
      <c r="C455" t="e">
        <f>VLOOKUP('PROCESOS ESTRATÉGICOS '!W473,Hoja2!$X$8:$Y$8,2,FALSE)</f>
        <v>#N/A</v>
      </c>
      <c r="D455" t="e">
        <f>VLOOKUP('PROCESOS ESTRATÉGICOS '!X473,Hoja2!$AB$7:$AC$7,2,FALSE)</f>
        <v>#N/A</v>
      </c>
      <c r="E455" t="e">
        <f t="shared" si="20"/>
        <v>#N/A</v>
      </c>
      <c r="F455" t="e">
        <f>VLOOKUP('PROCESOS ESTRATÉGICOS '!Y473,conse,2,FALSE)</f>
        <v>#N/A</v>
      </c>
      <c r="G455" t="e">
        <f t="shared" si="21"/>
        <v>#N/A</v>
      </c>
    </row>
    <row r="456" spans="3:7" x14ac:dyDescent="0.2">
      <c r="C456" t="e">
        <f>VLOOKUP('PROCESOS ESTRATÉGICOS '!W474,Hoja2!$X$8:$Y$8,2,FALSE)</f>
        <v>#N/A</v>
      </c>
      <c r="D456" t="e">
        <f>VLOOKUP('PROCESOS ESTRATÉGICOS '!X474,Hoja2!$AB$7:$AC$7,2,FALSE)</f>
        <v>#N/A</v>
      </c>
      <c r="E456" t="e">
        <f t="shared" si="20"/>
        <v>#N/A</v>
      </c>
      <c r="F456" t="e">
        <f>VLOOKUP('PROCESOS ESTRATÉGICOS '!Y474,conse,2,FALSE)</f>
        <v>#N/A</v>
      </c>
      <c r="G456" t="e">
        <f t="shared" si="21"/>
        <v>#N/A</v>
      </c>
    </row>
    <row r="457" spans="3:7" x14ac:dyDescent="0.2">
      <c r="C457" t="e">
        <f>VLOOKUP('PROCESOS ESTRATÉGICOS '!W475,Hoja2!$X$8:$Y$8,2,FALSE)</f>
        <v>#N/A</v>
      </c>
      <c r="D457" t="e">
        <f>VLOOKUP('PROCESOS ESTRATÉGICOS '!X475,Hoja2!$AB$7:$AC$7,2,FALSE)</f>
        <v>#N/A</v>
      </c>
      <c r="E457" t="e">
        <f t="shared" si="20"/>
        <v>#N/A</v>
      </c>
      <c r="F457" t="e">
        <f>VLOOKUP('PROCESOS ESTRATÉGICOS '!Y475,conse,2,FALSE)</f>
        <v>#N/A</v>
      </c>
      <c r="G457" t="e">
        <f t="shared" si="21"/>
        <v>#N/A</v>
      </c>
    </row>
    <row r="458" spans="3:7" x14ac:dyDescent="0.2">
      <c r="C458" t="e">
        <f>VLOOKUP('PROCESOS ESTRATÉGICOS '!W476,Hoja2!$X$8:$Y$8,2,FALSE)</f>
        <v>#N/A</v>
      </c>
      <c r="D458" t="e">
        <f>VLOOKUP('PROCESOS ESTRATÉGICOS '!X476,Hoja2!$AB$7:$AC$7,2,FALSE)</f>
        <v>#N/A</v>
      </c>
      <c r="E458" t="e">
        <f t="shared" si="20"/>
        <v>#N/A</v>
      </c>
      <c r="F458" t="e">
        <f>VLOOKUP('PROCESOS ESTRATÉGICOS '!Y476,conse,2,FALSE)</f>
        <v>#N/A</v>
      </c>
      <c r="G458" t="e">
        <f t="shared" si="21"/>
        <v>#N/A</v>
      </c>
    </row>
    <row r="459" spans="3:7" x14ac:dyDescent="0.2">
      <c r="C459" t="e">
        <f>VLOOKUP('PROCESOS ESTRATÉGICOS '!W477,Hoja2!$X$8:$Y$8,2,FALSE)</f>
        <v>#N/A</v>
      </c>
      <c r="D459" t="e">
        <f>VLOOKUP('PROCESOS ESTRATÉGICOS '!X477,Hoja2!$AB$7:$AC$7,2,FALSE)</f>
        <v>#N/A</v>
      </c>
      <c r="E459" t="e">
        <f t="shared" si="20"/>
        <v>#N/A</v>
      </c>
      <c r="F459" t="e">
        <f>VLOOKUP('PROCESOS ESTRATÉGICOS '!Y477,conse,2,FALSE)</f>
        <v>#N/A</v>
      </c>
      <c r="G459" t="e">
        <f t="shared" si="21"/>
        <v>#N/A</v>
      </c>
    </row>
    <row r="460" spans="3:7" x14ac:dyDescent="0.2">
      <c r="C460" t="e">
        <f>VLOOKUP('PROCESOS ESTRATÉGICOS '!W478,Hoja2!$X$8:$Y$8,2,FALSE)</f>
        <v>#N/A</v>
      </c>
      <c r="D460" t="e">
        <f>VLOOKUP('PROCESOS ESTRATÉGICOS '!X478,Hoja2!$AB$7:$AC$7,2,FALSE)</f>
        <v>#N/A</v>
      </c>
      <c r="E460" t="e">
        <f t="shared" si="20"/>
        <v>#N/A</v>
      </c>
      <c r="F460" t="e">
        <f>VLOOKUP('PROCESOS ESTRATÉGICOS '!Y478,conse,2,FALSE)</f>
        <v>#N/A</v>
      </c>
      <c r="G460" t="e">
        <f t="shared" si="21"/>
        <v>#N/A</v>
      </c>
    </row>
    <row r="461" spans="3:7" x14ac:dyDescent="0.2">
      <c r="C461" t="e">
        <f>VLOOKUP('PROCESOS ESTRATÉGICOS '!W479,Hoja2!$X$8:$Y$8,2,FALSE)</f>
        <v>#N/A</v>
      </c>
      <c r="D461" t="e">
        <f>VLOOKUP('PROCESOS ESTRATÉGICOS '!X479,Hoja2!$AB$7:$AC$7,2,FALSE)</f>
        <v>#N/A</v>
      </c>
      <c r="E461" t="e">
        <f t="shared" si="20"/>
        <v>#N/A</v>
      </c>
      <c r="F461" t="e">
        <f>VLOOKUP('PROCESOS ESTRATÉGICOS '!Y479,conse,2,FALSE)</f>
        <v>#N/A</v>
      </c>
      <c r="G461" t="e">
        <f t="shared" si="21"/>
        <v>#N/A</v>
      </c>
    </row>
    <row r="462" spans="3:7" x14ac:dyDescent="0.2">
      <c r="C462" t="e">
        <f>VLOOKUP('PROCESOS ESTRATÉGICOS '!W480,Hoja2!$X$8:$Y$8,2,FALSE)</f>
        <v>#N/A</v>
      </c>
      <c r="D462" t="e">
        <f>VLOOKUP('PROCESOS ESTRATÉGICOS '!X480,Hoja2!$AB$7:$AC$7,2,FALSE)</f>
        <v>#N/A</v>
      </c>
      <c r="E462" t="e">
        <f t="shared" si="20"/>
        <v>#N/A</v>
      </c>
      <c r="F462" t="e">
        <f>VLOOKUP('PROCESOS ESTRATÉGICOS '!Y480,conse,2,FALSE)</f>
        <v>#N/A</v>
      </c>
      <c r="G462" t="e">
        <f t="shared" si="21"/>
        <v>#N/A</v>
      </c>
    </row>
    <row r="463" spans="3:7" x14ac:dyDescent="0.2">
      <c r="C463" t="e">
        <f>VLOOKUP('PROCESOS ESTRATÉGICOS '!W481,Hoja2!$X$8:$Y$8,2,FALSE)</f>
        <v>#N/A</v>
      </c>
      <c r="D463" t="e">
        <f>VLOOKUP('PROCESOS ESTRATÉGICOS '!X481,Hoja2!$AB$7:$AC$7,2,FALSE)</f>
        <v>#N/A</v>
      </c>
      <c r="E463" t="e">
        <f t="shared" si="20"/>
        <v>#N/A</v>
      </c>
      <c r="F463" t="e">
        <f>VLOOKUP('PROCESOS ESTRATÉGICOS '!Y481,conse,2,FALSE)</f>
        <v>#N/A</v>
      </c>
      <c r="G463" t="e">
        <f t="shared" si="21"/>
        <v>#N/A</v>
      </c>
    </row>
    <row r="464" spans="3:7" x14ac:dyDescent="0.2">
      <c r="C464" t="e">
        <f>VLOOKUP('PROCESOS ESTRATÉGICOS '!W482,Hoja2!$X$8:$Y$8,2,FALSE)</f>
        <v>#N/A</v>
      </c>
      <c r="D464" t="e">
        <f>VLOOKUP('PROCESOS ESTRATÉGICOS '!X482,Hoja2!$AB$7:$AC$7,2,FALSE)</f>
        <v>#N/A</v>
      </c>
      <c r="E464" t="e">
        <f t="shared" si="20"/>
        <v>#N/A</v>
      </c>
      <c r="F464" t="e">
        <f>VLOOKUP('PROCESOS ESTRATÉGICOS '!Y482,conse,2,FALSE)</f>
        <v>#N/A</v>
      </c>
      <c r="G464" t="e">
        <f t="shared" si="21"/>
        <v>#N/A</v>
      </c>
    </row>
    <row r="465" spans="3:7" x14ac:dyDescent="0.2">
      <c r="C465" t="e">
        <f>VLOOKUP('PROCESOS ESTRATÉGICOS '!W483,Hoja2!$X$8:$Y$8,2,FALSE)</f>
        <v>#N/A</v>
      </c>
      <c r="D465" t="e">
        <f>VLOOKUP('PROCESOS ESTRATÉGICOS '!X483,Hoja2!$AB$7:$AC$7,2,FALSE)</f>
        <v>#N/A</v>
      </c>
      <c r="E465" t="e">
        <f t="shared" si="20"/>
        <v>#N/A</v>
      </c>
      <c r="F465" t="e">
        <f>VLOOKUP('PROCESOS ESTRATÉGICOS '!Y483,conse,2,FALSE)</f>
        <v>#N/A</v>
      </c>
      <c r="G465" t="e">
        <f t="shared" si="21"/>
        <v>#N/A</v>
      </c>
    </row>
    <row r="466" spans="3:7" x14ac:dyDescent="0.2">
      <c r="C466" t="e">
        <f>VLOOKUP('PROCESOS ESTRATÉGICOS '!W484,Hoja2!$X$8:$Y$8,2,FALSE)</f>
        <v>#N/A</v>
      </c>
      <c r="D466" t="e">
        <f>VLOOKUP('PROCESOS ESTRATÉGICOS '!X484,Hoja2!$AB$7:$AC$7,2,FALSE)</f>
        <v>#N/A</v>
      </c>
      <c r="E466" t="e">
        <f t="shared" si="20"/>
        <v>#N/A</v>
      </c>
      <c r="F466" t="e">
        <f>VLOOKUP('PROCESOS ESTRATÉGICOS '!Y484,conse,2,FALSE)</f>
        <v>#N/A</v>
      </c>
      <c r="G466" t="e">
        <f t="shared" si="21"/>
        <v>#N/A</v>
      </c>
    </row>
    <row r="467" spans="3:7" x14ac:dyDescent="0.2">
      <c r="C467" t="e">
        <f>VLOOKUP('PROCESOS ESTRATÉGICOS '!W485,Hoja2!$X$8:$Y$8,2,FALSE)</f>
        <v>#N/A</v>
      </c>
      <c r="D467" t="e">
        <f>VLOOKUP('PROCESOS ESTRATÉGICOS '!X485,Hoja2!$AB$7:$AC$7,2,FALSE)</f>
        <v>#N/A</v>
      </c>
      <c r="E467" t="e">
        <f t="shared" si="20"/>
        <v>#N/A</v>
      </c>
      <c r="F467" t="e">
        <f>VLOOKUP('PROCESOS ESTRATÉGICOS '!Y485,conse,2,FALSE)</f>
        <v>#N/A</v>
      </c>
      <c r="G467" t="e">
        <f t="shared" si="21"/>
        <v>#N/A</v>
      </c>
    </row>
    <row r="468" spans="3:7" x14ac:dyDescent="0.2">
      <c r="C468" t="e">
        <f>VLOOKUP('PROCESOS ESTRATÉGICOS '!W486,Hoja2!$X$8:$Y$8,2,FALSE)</f>
        <v>#N/A</v>
      </c>
      <c r="D468" t="e">
        <f>VLOOKUP('PROCESOS ESTRATÉGICOS '!X486,Hoja2!$AB$7:$AC$7,2,FALSE)</f>
        <v>#N/A</v>
      </c>
      <c r="E468" t="e">
        <f t="shared" si="20"/>
        <v>#N/A</v>
      </c>
      <c r="F468" t="e">
        <f>VLOOKUP('PROCESOS ESTRATÉGICOS '!Y486,conse,2,FALSE)</f>
        <v>#N/A</v>
      </c>
      <c r="G468" t="e">
        <f t="shared" si="21"/>
        <v>#N/A</v>
      </c>
    </row>
    <row r="469" spans="3:7" x14ac:dyDescent="0.2">
      <c r="C469" t="e">
        <f>VLOOKUP('PROCESOS ESTRATÉGICOS '!W487,Hoja2!$X$8:$Y$8,2,FALSE)</f>
        <v>#N/A</v>
      </c>
      <c r="D469" t="e">
        <f>VLOOKUP('PROCESOS ESTRATÉGICOS '!X487,Hoja2!$AB$7:$AC$7,2,FALSE)</f>
        <v>#N/A</v>
      </c>
      <c r="E469" t="e">
        <f t="shared" si="20"/>
        <v>#N/A</v>
      </c>
      <c r="F469" t="e">
        <f>VLOOKUP('PROCESOS ESTRATÉGICOS '!Y487,conse,2,FALSE)</f>
        <v>#N/A</v>
      </c>
      <c r="G469" t="e">
        <f t="shared" si="21"/>
        <v>#N/A</v>
      </c>
    </row>
    <row r="470" spans="3:7" x14ac:dyDescent="0.2">
      <c r="C470" t="e">
        <f>VLOOKUP('PROCESOS ESTRATÉGICOS '!W488,Hoja2!$X$8:$Y$8,2,FALSE)</f>
        <v>#N/A</v>
      </c>
      <c r="D470" t="e">
        <f>VLOOKUP('PROCESOS ESTRATÉGICOS '!X488,Hoja2!$AB$7:$AC$7,2,FALSE)</f>
        <v>#N/A</v>
      </c>
      <c r="E470" t="e">
        <f t="shared" si="20"/>
        <v>#N/A</v>
      </c>
      <c r="F470" t="e">
        <f>VLOOKUP('PROCESOS ESTRATÉGICOS '!Y488,conse,2,FALSE)</f>
        <v>#N/A</v>
      </c>
      <c r="G470" t="e">
        <f t="shared" si="21"/>
        <v>#N/A</v>
      </c>
    </row>
    <row r="471" spans="3:7" x14ac:dyDescent="0.2">
      <c r="C471" t="e">
        <f>VLOOKUP('PROCESOS ESTRATÉGICOS '!W489,Hoja2!$X$8:$Y$8,2,FALSE)</f>
        <v>#N/A</v>
      </c>
      <c r="D471" t="e">
        <f>VLOOKUP('PROCESOS ESTRATÉGICOS '!X489,Hoja2!$AB$7:$AC$7,2,FALSE)</f>
        <v>#N/A</v>
      </c>
      <c r="E471" t="e">
        <f t="shared" si="20"/>
        <v>#N/A</v>
      </c>
      <c r="F471" t="e">
        <f>VLOOKUP('PROCESOS ESTRATÉGICOS '!Y489,conse,2,FALSE)</f>
        <v>#N/A</v>
      </c>
      <c r="G471" t="e">
        <f t="shared" si="21"/>
        <v>#N/A</v>
      </c>
    </row>
    <row r="472" spans="3:7" x14ac:dyDescent="0.2">
      <c r="C472" t="e">
        <f>VLOOKUP('PROCESOS ESTRATÉGICOS '!W490,Hoja2!$X$8:$Y$8,2,FALSE)</f>
        <v>#N/A</v>
      </c>
      <c r="D472" t="e">
        <f>VLOOKUP('PROCESOS ESTRATÉGICOS '!X490,Hoja2!$AB$7:$AC$7,2,FALSE)</f>
        <v>#N/A</v>
      </c>
      <c r="E472" t="e">
        <f t="shared" si="20"/>
        <v>#N/A</v>
      </c>
      <c r="F472" t="e">
        <f>VLOOKUP('PROCESOS ESTRATÉGICOS '!Y490,conse,2,FALSE)</f>
        <v>#N/A</v>
      </c>
      <c r="G472" t="e">
        <f t="shared" si="21"/>
        <v>#N/A</v>
      </c>
    </row>
    <row r="473" spans="3:7" x14ac:dyDescent="0.2">
      <c r="C473" t="e">
        <f>VLOOKUP('PROCESOS ESTRATÉGICOS '!W491,Hoja2!$X$8:$Y$8,2,FALSE)</f>
        <v>#N/A</v>
      </c>
      <c r="D473" t="e">
        <f>VLOOKUP('PROCESOS ESTRATÉGICOS '!X491,Hoja2!$AB$7:$AC$7,2,FALSE)</f>
        <v>#N/A</v>
      </c>
      <c r="E473" t="e">
        <f t="shared" si="20"/>
        <v>#N/A</v>
      </c>
      <c r="F473" t="e">
        <f>VLOOKUP('PROCESOS ESTRATÉGICOS '!Y491,conse,2,FALSE)</f>
        <v>#N/A</v>
      </c>
      <c r="G473" t="e">
        <f t="shared" si="21"/>
        <v>#N/A</v>
      </c>
    </row>
    <row r="474" spans="3:7" x14ac:dyDescent="0.2">
      <c r="C474" t="e">
        <f>VLOOKUP('PROCESOS ESTRATÉGICOS '!W492,Hoja2!$X$8:$Y$8,2,FALSE)</f>
        <v>#N/A</v>
      </c>
      <c r="D474" t="e">
        <f>VLOOKUP('PROCESOS ESTRATÉGICOS '!X492,Hoja2!$AB$7:$AC$7,2,FALSE)</f>
        <v>#N/A</v>
      </c>
      <c r="E474" t="e">
        <f t="shared" si="20"/>
        <v>#N/A</v>
      </c>
      <c r="F474" t="e">
        <f>VLOOKUP('PROCESOS ESTRATÉGICOS '!Y492,conse,2,FALSE)</f>
        <v>#N/A</v>
      </c>
      <c r="G474" t="e">
        <f t="shared" si="21"/>
        <v>#N/A</v>
      </c>
    </row>
    <row r="475" spans="3:7" x14ac:dyDescent="0.2">
      <c r="C475" t="e">
        <f>VLOOKUP('PROCESOS ESTRATÉGICOS '!W493,Hoja2!$X$8:$Y$8,2,FALSE)</f>
        <v>#N/A</v>
      </c>
      <c r="D475" t="e">
        <f>VLOOKUP('PROCESOS ESTRATÉGICOS '!X493,Hoja2!$AB$7:$AC$7,2,FALSE)</f>
        <v>#N/A</v>
      </c>
      <c r="E475" t="e">
        <f t="shared" si="20"/>
        <v>#N/A</v>
      </c>
      <c r="F475" t="e">
        <f>VLOOKUP('PROCESOS ESTRATÉGICOS '!Y493,conse,2,FALSE)</f>
        <v>#N/A</v>
      </c>
      <c r="G475" t="e">
        <f t="shared" si="21"/>
        <v>#N/A</v>
      </c>
    </row>
    <row r="476" spans="3:7" x14ac:dyDescent="0.2">
      <c r="C476" t="e">
        <f>VLOOKUP('PROCESOS ESTRATÉGICOS '!W494,Hoja2!$X$8:$Y$8,2,FALSE)</f>
        <v>#N/A</v>
      </c>
      <c r="D476" t="e">
        <f>VLOOKUP('PROCESOS ESTRATÉGICOS '!X494,Hoja2!$AB$7:$AC$7,2,FALSE)</f>
        <v>#N/A</v>
      </c>
      <c r="E476" t="e">
        <f t="shared" ref="E476:E539" si="22">D476*C476</f>
        <v>#N/A</v>
      </c>
      <c r="F476" t="e">
        <f>VLOOKUP('PROCESOS ESTRATÉGICOS '!Y494,conse,2,FALSE)</f>
        <v>#N/A</v>
      </c>
      <c r="G476" t="e">
        <f t="shared" ref="G476:G539" si="23">F476*E476</f>
        <v>#N/A</v>
      </c>
    </row>
    <row r="477" spans="3:7" x14ac:dyDescent="0.2">
      <c r="C477" t="e">
        <f>VLOOKUP('PROCESOS ESTRATÉGICOS '!W495,Hoja2!$X$8:$Y$8,2,FALSE)</f>
        <v>#N/A</v>
      </c>
      <c r="D477" t="e">
        <f>VLOOKUP('PROCESOS ESTRATÉGICOS '!X495,Hoja2!$AB$7:$AC$7,2,FALSE)</f>
        <v>#N/A</v>
      </c>
      <c r="E477" t="e">
        <f t="shared" si="22"/>
        <v>#N/A</v>
      </c>
      <c r="F477" t="e">
        <f>VLOOKUP('PROCESOS ESTRATÉGICOS '!Y495,conse,2,FALSE)</f>
        <v>#N/A</v>
      </c>
      <c r="G477" t="e">
        <f t="shared" si="23"/>
        <v>#N/A</v>
      </c>
    </row>
    <row r="478" spans="3:7" x14ac:dyDescent="0.2">
      <c r="C478" t="e">
        <f>VLOOKUP('PROCESOS ESTRATÉGICOS '!W496,Hoja2!$X$8:$Y$8,2,FALSE)</f>
        <v>#N/A</v>
      </c>
      <c r="D478" t="e">
        <f>VLOOKUP('PROCESOS ESTRATÉGICOS '!X496,Hoja2!$AB$7:$AC$7,2,FALSE)</f>
        <v>#N/A</v>
      </c>
      <c r="E478" t="e">
        <f t="shared" si="22"/>
        <v>#N/A</v>
      </c>
      <c r="F478" t="e">
        <f>VLOOKUP('PROCESOS ESTRATÉGICOS '!Y496,conse,2,FALSE)</f>
        <v>#N/A</v>
      </c>
      <c r="G478" t="e">
        <f t="shared" si="23"/>
        <v>#N/A</v>
      </c>
    </row>
    <row r="479" spans="3:7" x14ac:dyDescent="0.2">
      <c r="C479" t="e">
        <f>VLOOKUP('PROCESOS ESTRATÉGICOS '!W497,Hoja2!$X$8:$Y$8,2,FALSE)</f>
        <v>#N/A</v>
      </c>
      <c r="D479" t="e">
        <f>VLOOKUP('PROCESOS ESTRATÉGICOS '!X497,Hoja2!$AB$7:$AC$7,2,FALSE)</f>
        <v>#N/A</v>
      </c>
      <c r="E479" t="e">
        <f t="shared" si="22"/>
        <v>#N/A</v>
      </c>
      <c r="F479" t="e">
        <f>VLOOKUP('PROCESOS ESTRATÉGICOS '!Y497,conse,2,FALSE)</f>
        <v>#N/A</v>
      </c>
      <c r="G479" t="e">
        <f t="shared" si="23"/>
        <v>#N/A</v>
      </c>
    </row>
    <row r="480" spans="3:7" x14ac:dyDescent="0.2">
      <c r="C480" t="e">
        <f>VLOOKUP('PROCESOS ESTRATÉGICOS '!W498,Hoja2!$X$8:$Y$8,2,FALSE)</f>
        <v>#N/A</v>
      </c>
      <c r="D480" t="e">
        <f>VLOOKUP('PROCESOS ESTRATÉGICOS '!X498,Hoja2!$AB$7:$AC$7,2,FALSE)</f>
        <v>#N/A</v>
      </c>
      <c r="E480" t="e">
        <f t="shared" si="22"/>
        <v>#N/A</v>
      </c>
      <c r="F480" t="e">
        <f>VLOOKUP('PROCESOS ESTRATÉGICOS '!Y498,conse,2,FALSE)</f>
        <v>#N/A</v>
      </c>
      <c r="G480" t="e">
        <f t="shared" si="23"/>
        <v>#N/A</v>
      </c>
    </row>
    <row r="481" spans="3:7" x14ac:dyDescent="0.2">
      <c r="C481" t="e">
        <f>VLOOKUP('PROCESOS ESTRATÉGICOS '!W499,Hoja2!$X$8:$Y$8,2,FALSE)</f>
        <v>#N/A</v>
      </c>
      <c r="D481" t="e">
        <f>VLOOKUP('PROCESOS ESTRATÉGICOS '!X499,Hoja2!$AB$7:$AC$7,2,FALSE)</f>
        <v>#N/A</v>
      </c>
      <c r="E481" t="e">
        <f t="shared" si="22"/>
        <v>#N/A</v>
      </c>
      <c r="F481" t="e">
        <f>VLOOKUP('PROCESOS ESTRATÉGICOS '!Y499,conse,2,FALSE)</f>
        <v>#N/A</v>
      </c>
      <c r="G481" t="e">
        <f t="shared" si="23"/>
        <v>#N/A</v>
      </c>
    </row>
    <row r="482" spans="3:7" x14ac:dyDescent="0.2">
      <c r="C482" t="e">
        <f>VLOOKUP('PROCESOS ESTRATÉGICOS '!W500,Hoja2!$X$8:$Y$8,2,FALSE)</f>
        <v>#N/A</v>
      </c>
      <c r="D482" t="e">
        <f>VLOOKUP('PROCESOS ESTRATÉGICOS '!X500,Hoja2!$AB$7:$AC$7,2,FALSE)</f>
        <v>#N/A</v>
      </c>
      <c r="E482" t="e">
        <f t="shared" si="22"/>
        <v>#N/A</v>
      </c>
      <c r="F482" t="e">
        <f>VLOOKUP('PROCESOS ESTRATÉGICOS '!Y500,conse,2,FALSE)</f>
        <v>#N/A</v>
      </c>
      <c r="G482" t="e">
        <f t="shared" si="23"/>
        <v>#N/A</v>
      </c>
    </row>
    <row r="483" spans="3:7" x14ac:dyDescent="0.2">
      <c r="C483" t="e">
        <f>VLOOKUP('PROCESOS ESTRATÉGICOS '!W501,Hoja2!$X$8:$Y$8,2,FALSE)</f>
        <v>#N/A</v>
      </c>
      <c r="D483" t="e">
        <f>VLOOKUP('PROCESOS ESTRATÉGICOS '!X501,Hoja2!$AB$7:$AC$7,2,FALSE)</f>
        <v>#N/A</v>
      </c>
      <c r="E483" t="e">
        <f t="shared" si="22"/>
        <v>#N/A</v>
      </c>
      <c r="F483" t="e">
        <f>VLOOKUP('PROCESOS ESTRATÉGICOS '!Y501,conse,2,FALSE)</f>
        <v>#N/A</v>
      </c>
      <c r="G483" t="e">
        <f t="shared" si="23"/>
        <v>#N/A</v>
      </c>
    </row>
    <row r="484" spans="3:7" x14ac:dyDescent="0.2">
      <c r="C484" t="e">
        <f>VLOOKUP('PROCESOS ESTRATÉGICOS '!W502,Hoja2!$X$8:$Y$8,2,FALSE)</f>
        <v>#N/A</v>
      </c>
      <c r="D484" t="e">
        <f>VLOOKUP('PROCESOS ESTRATÉGICOS '!X502,Hoja2!$AB$7:$AC$7,2,FALSE)</f>
        <v>#N/A</v>
      </c>
      <c r="E484" t="e">
        <f t="shared" si="22"/>
        <v>#N/A</v>
      </c>
      <c r="F484" t="e">
        <f>VLOOKUP('PROCESOS ESTRATÉGICOS '!Y502,conse,2,FALSE)</f>
        <v>#N/A</v>
      </c>
      <c r="G484" t="e">
        <f t="shared" si="23"/>
        <v>#N/A</v>
      </c>
    </row>
    <row r="485" spans="3:7" x14ac:dyDescent="0.2">
      <c r="C485" t="e">
        <f>VLOOKUP('PROCESOS ESTRATÉGICOS '!W503,Hoja2!$X$8:$Y$8,2,FALSE)</f>
        <v>#N/A</v>
      </c>
      <c r="D485" t="e">
        <f>VLOOKUP('PROCESOS ESTRATÉGICOS '!X503,Hoja2!$AB$7:$AC$7,2,FALSE)</f>
        <v>#N/A</v>
      </c>
      <c r="E485" t="e">
        <f t="shared" si="22"/>
        <v>#N/A</v>
      </c>
      <c r="F485" t="e">
        <f>VLOOKUP('PROCESOS ESTRATÉGICOS '!Y503,conse,2,FALSE)</f>
        <v>#N/A</v>
      </c>
      <c r="G485" t="e">
        <f t="shared" si="23"/>
        <v>#N/A</v>
      </c>
    </row>
    <row r="486" spans="3:7" x14ac:dyDescent="0.2">
      <c r="C486" t="e">
        <f>VLOOKUP('PROCESOS ESTRATÉGICOS '!W504,Hoja2!$X$8:$Y$8,2,FALSE)</f>
        <v>#N/A</v>
      </c>
      <c r="D486" t="e">
        <f>VLOOKUP('PROCESOS ESTRATÉGICOS '!X504,Hoja2!$AB$7:$AC$7,2,FALSE)</f>
        <v>#N/A</v>
      </c>
      <c r="E486" t="e">
        <f t="shared" si="22"/>
        <v>#N/A</v>
      </c>
      <c r="F486" t="e">
        <f>VLOOKUP('PROCESOS ESTRATÉGICOS '!Y504,conse,2,FALSE)</f>
        <v>#N/A</v>
      </c>
      <c r="G486" t="e">
        <f t="shared" si="23"/>
        <v>#N/A</v>
      </c>
    </row>
    <row r="487" spans="3:7" x14ac:dyDescent="0.2">
      <c r="C487" t="e">
        <f>VLOOKUP('PROCESOS ESTRATÉGICOS '!W505,Hoja2!$X$8:$Y$8,2,FALSE)</f>
        <v>#N/A</v>
      </c>
      <c r="D487" t="e">
        <f>VLOOKUP('PROCESOS ESTRATÉGICOS '!X505,Hoja2!$AB$7:$AC$7,2,FALSE)</f>
        <v>#N/A</v>
      </c>
      <c r="E487" t="e">
        <f t="shared" si="22"/>
        <v>#N/A</v>
      </c>
      <c r="F487" t="e">
        <f>VLOOKUP('PROCESOS ESTRATÉGICOS '!Y505,conse,2,FALSE)</f>
        <v>#N/A</v>
      </c>
      <c r="G487" t="e">
        <f t="shared" si="23"/>
        <v>#N/A</v>
      </c>
    </row>
    <row r="488" spans="3:7" x14ac:dyDescent="0.2">
      <c r="C488" t="e">
        <f>VLOOKUP('PROCESOS ESTRATÉGICOS '!W506,Hoja2!$X$8:$Y$8,2,FALSE)</f>
        <v>#N/A</v>
      </c>
      <c r="D488" t="e">
        <f>VLOOKUP('PROCESOS ESTRATÉGICOS '!X506,Hoja2!$AB$7:$AC$7,2,FALSE)</f>
        <v>#N/A</v>
      </c>
      <c r="E488" t="e">
        <f t="shared" si="22"/>
        <v>#N/A</v>
      </c>
      <c r="F488" t="e">
        <f>VLOOKUP('PROCESOS ESTRATÉGICOS '!Y506,conse,2,FALSE)</f>
        <v>#N/A</v>
      </c>
      <c r="G488" t="e">
        <f t="shared" si="23"/>
        <v>#N/A</v>
      </c>
    </row>
    <row r="489" spans="3:7" x14ac:dyDescent="0.2">
      <c r="C489" t="e">
        <f>VLOOKUP('PROCESOS ESTRATÉGICOS '!W507,Hoja2!$X$8:$Y$8,2,FALSE)</f>
        <v>#N/A</v>
      </c>
      <c r="D489" t="e">
        <f>VLOOKUP('PROCESOS ESTRATÉGICOS '!X507,Hoja2!$AB$7:$AC$7,2,FALSE)</f>
        <v>#N/A</v>
      </c>
      <c r="E489" t="e">
        <f t="shared" si="22"/>
        <v>#N/A</v>
      </c>
      <c r="F489" t="e">
        <f>VLOOKUP('PROCESOS ESTRATÉGICOS '!Y507,conse,2,FALSE)</f>
        <v>#N/A</v>
      </c>
      <c r="G489" t="e">
        <f t="shared" si="23"/>
        <v>#N/A</v>
      </c>
    </row>
    <row r="490" spans="3:7" x14ac:dyDescent="0.2">
      <c r="C490" t="e">
        <f>VLOOKUP('PROCESOS ESTRATÉGICOS '!W508,Hoja2!$X$8:$Y$8,2,FALSE)</f>
        <v>#N/A</v>
      </c>
      <c r="D490" t="e">
        <f>VLOOKUP('PROCESOS ESTRATÉGICOS '!X508,Hoja2!$AB$7:$AC$7,2,FALSE)</f>
        <v>#N/A</v>
      </c>
      <c r="E490" t="e">
        <f t="shared" si="22"/>
        <v>#N/A</v>
      </c>
      <c r="F490" t="e">
        <f>VLOOKUP('PROCESOS ESTRATÉGICOS '!Y508,conse,2,FALSE)</f>
        <v>#N/A</v>
      </c>
      <c r="G490" t="e">
        <f t="shared" si="23"/>
        <v>#N/A</v>
      </c>
    </row>
    <row r="491" spans="3:7" x14ac:dyDescent="0.2">
      <c r="C491" t="e">
        <f>VLOOKUP('PROCESOS ESTRATÉGICOS '!W509,Hoja2!$X$8:$Y$8,2,FALSE)</f>
        <v>#N/A</v>
      </c>
      <c r="D491" t="e">
        <f>VLOOKUP('PROCESOS ESTRATÉGICOS '!X509,Hoja2!$AB$7:$AC$7,2,FALSE)</f>
        <v>#N/A</v>
      </c>
      <c r="E491" t="e">
        <f t="shared" si="22"/>
        <v>#N/A</v>
      </c>
      <c r="F491" t="e">
        <f>VLOOKUP('PROCESOS ESTRATÉGICOS '!Y509,conse,2,FALSE)</f>
        <v>#N/A</v>
      </c>
      <c r="G491" t="e">
        <f t="shared" si="23"/>
        <v>#N/A</v>
      </c>
    </row>
    <row r="492" spans="3:7" x14ac:dyDescent="0.2">
      <c r="C492" t="e">
        <f>VLOOKUP('PROCESOS ESTRATÉGICOS '!W510,Hoja2!$X$8:$Y$8,2,FALSE)</f>
        <v>#N/A</v>
      </c>
      <c r="D492" t="e">
        <f>VLOOKUP('PROCESOS ESTRATÉGICOS '!X510,Hoja2!$AB$7:$AC$7,2,FALSE)</f>
        <v>#N/A</v>
      </c>
      <c r="E492" t="e">
        <f t="shared" si="22"/>
        <v>#N/A</v>
      </c>
      <c r="F492" t="e">
        <f>VLOOKUP('PROCESOS ESTRATÉGICOS '!Y510,conse,2,FALSE)</f>
        <v>#N/A</v>
      </c>
      <c r="G492" t="e">
        <f t="shared" si="23"/>
        <v>#N/A</v>
      </c>
    </row>
    <row r="493" spans="3:7" x14ac:dyDescent="0.2">
      <c r="C493" t="e">
        <f>VLOOKUP('PROCESOS ESTRATÉGICOS '!W511,Hoja2!$X$8:$Y$8,2,FALSE)</f>
        <v>#N/A</v>
      </c>
      <c r="D493" t="e">
        <f>VLOOKUP('PROCESOS ESTRATÉGICOS '!X511,Hoja2!$AB$7:$AC$7,2,FALSE)</f>
        <v>#N/A</v>
      </c>
      <c r="E493" t="e">
        <f t="shared" si="22"/>
        <v>#N/A</v>
      </c>
      <c r="F493" t="e">
        <f>VLOOKUP('PROCESOS ESTRATÉGICOS '!Y511,conse,2,FALSE)</f>
        <v>#N/A</v>
      </c>
      <c r="G493" t="e">
        <f t="shared" si="23"/>
        <v>#N/A</v>
      </c>
    </row>
    <row r="494" spans="3:7" x14ac:dyDescent="0.2">
      <c r="C494" t="e">
        <f>VLOOKUP('PROCESOS ESTRATÉGICOS '!W512,Hoja2!$X$8:$Y$8,2,FALSE)</f>
        <v>#N/A</v>
      </c>
      <c r="D494" t="e">
        <f>VLOOKUP('PROCESOS ESTRATÉGICOS '!X512,Hoja2!$AB$7:$AC$7,2,FALSE)</f>
        <v>#N/A</v>
      </c>
      <c r="E494" t="e">
        <f t="shared" si="22"/>
        <v>#N/A</v>
      </c>
      <c r="F494" t="e">
        <f>VLOOKUP('PROCESOS ESTRATÉGICOS '!Y512,conse,2,FALSE)</f>
        <v>#N/A</v>
      </c>
      <c r="G494" t="e">
        <f t="shared" si="23"/>
        <v>#N/A</v>
      </c>
    </row>
    <row r="495" spans="3:7" x14ac:dyDescent="0.2">
      <c r="C495" t="e">
        <f>VLOOKUP('PROCESOS ESTRATÉGICOS '!W513,Hoja2!$X$8:$Y$8,2,FALSE)</f>
        <v>#N/A</v>
      </c>
      <c r="D495" t="e">
        <f>VLOOKUP('PROCESOS ESTRATÉGICOS '!X513,Hoja2!$AB$7:$AC$7,2,FALSE)</f>
        <v>#N/A</v>
      </c>
      <c r="E495" t="e">
        <f t="shared" si="22"/>
        <v>#N/A</v>
      </c>
      <c r="F495" t="e">
        <f>VLOOKUP('PROCESOS ESTRATÉGICOS '!Y513,conse,2,FALSE)</f>
        <v>#N/A</v>
      </c>
      <c r="G495" t="e">
        <f t="shared" si="23"/>
        <v>#N/A</v>
      </c>
    </row>
    <row r="496" spans="3:7" x14ac:dyDescent="0.2">
      <c r="C496" t="e">
        <f>VLOOKUP('PROCESOS ESTRATÉGICOS '!W514,Hoja2!$X$8:$Y$8,2,FALSE)</f>
        <v>#N/A</v>
      </c>
      <c r="D496" t="e">
        <f>VLOOKUP('PROCESOS ESTRATÉGICOS '!X514,Hoja2!$AB$7:$AC$7,2,FALSE)</f>
        <v>#N/A</v>
      </c>
      <c r="E496" t="e">
        <f t="shared" si="22"/>
        <v>#N/A</v>
      </c>
      <c r="F496" t="e">
        <f>VLOOKUP('PROCESOS ESTRATÉGICOS '!Y514,conse,2,FALSE)</f>
        <v>#N/A</v>
      </c>
      <c r="G496" t="e">
        <f t="shared" si="23"/>
        <v>#N/A</v>
      </c>
    </row>
    <row r="497" spans="3:7" x14ac:dyDescent="0.2">
      <c r="C497" t="e">
        <f>VLOOKUP('PROCESOS ESTRATÉGICOS '!W515,Hoja2!$X$8:$Y$8,2,FALSE)</f>
        <v>#N/A</v>
      </c>
      <c r="D497" t="e">
        <f>VLOOKUP('PROCESOS ESTRATÉGICOS '!X515,Hoja2!$AB$7:$AC$7,2,FALSE)</f>
        <v>#N/A</v>
      </c>
      <c r="E497" t="e">
        <f t="shared" si="22"/>
        <v>#N/A</v>
      </c>
      <c r="F497" t="e">
        <f>VLOOKUP('PROCESOS ESTRATÉGICOS '!Y515,conse,2,FALSE)</f>
        <v>#N/A</v>
      </c>
      <c r="G497" t="e">
        <f t="shared" si="23"/>
        <v>#N/A</v>
      </c>
    </row>
    <row r="498" spans="3:7" x14ac:dyDescent="0.2">
      <c r="C498" t="e">
        <f>VLOOKUP('PROCESOS ESTRATÉGICOS '!W516,Hoja2!$X$8:$Y$8,2,FALSE)</f>
        <v>#N/A</v>
      </c>
      <c r="D498" t="e">
        <f>VLOOKUP('PROCESOS ESTRATÉGICOS '!X516,Hoja2!$AB$7:$AC$7,2,FALSE)</f>
        <v>#N/A</v>
      </c>
      <c r="E498" t="e">
        <f t="shared" si="22"/>
        <v>#N/A</v>
      </c>
      <c r="F498" t="e">
        <f>VLOOKUP('PROCESOS ESTRATÉGICOS '!Y516,conse,2,FALSE)</f>
        <v>#N/A</v>
      </c>
      <c r="G498" t="e">
        <f t="shared" si="23"/>
        <v>#N/A</v>
      </c>
    </row>
    <row r="499" spans="3:7" x14ac:dyDescent="0.2">
      <c r="C499" t="e">
        <f>VLOOKUP('PROCESOS ESTRATÉGICOS '!W517,Hoja2!$X$8:$Y$8,2,FALSE)</f>
        <v>#N/A</v>
      </c>
      <c r="D499" t="e">
        <f>VLOOKUP('PROCESOS ESTRATÉGICOS '!X517,Hoja2!$AB$7:$AC$7,2,FALSE)</f>
        <v>#N/A</v>
      </c>
      <c r="E499" t="e">
        <f t="shared" si="22"/>
        <v>#N/A</v>
      </c>
      <c r="F499" t="e">
        <f>VLOOKUP('PROCESOS ESTRATÉGICOS '!Y517,conse,2,FALSE)</f>
        <v>#N/A</v>
      </c>
      <c r="G499" t="e">
        <f t="shared" si="23"/>
        <v>#N/A</v>
      </c>
    </row>
    <row r="500" spans="3:7" x14ac:dyDescent="0.2">
      <c r="C500" t="e">
        <f>VLOOKUP('PROCESOS ESTRATÉGICOS '!W518,Hoja2!$X$8:$Y$8,2,FALSE)</f>
        <v>#N/A</v>
      </c>
      <c r="D500" t="e">
        <f>VLOOKUP('PROCESOS ESTRATÉGICOS '!X518,Hoja2!$AB$7:$AC$7,2,FALSE)</f>
        <v>#N/A</v>
      </c>
      <c r="E500" t="e">
        <f t="shared" si="22"/>
        <v>#N/A</v>
      </c>
      <c r="F500" t="e">
        <f>VLOOKUP('PROCESOS ESTRATÉGICOS '!Y518,conse,2,FALSE)</f>
        <v>#N/A</v>
      </c>
      <c r="G500" t="e">
        <f t="shared" si="23"/>
        <v>#N/A</v>
      </c>
    </row>
    <row r="501" spans="3:7" x14ac:dyDescent="0.2">
      <c r="C501" t="e">
        <f>VLOOKUP('PROCESOS ESTRATÉGICOS '!W519,Hoja2!$X$8:$Y$8,2,FALSE)</f>
        <v>#N/A</v>
      </c>
      <c r="D501" t="e">
        <f>VLOOKUP('PROCESOS ESTRATÉGICOS '!X519,Hoja2!$AB$7:$AC$7,2,FALSE)</f>
        <v>#N/A</v>
      </c>
      <c r="E501" t="e">
        <f t="shared" si="22"/>
        <v>#N/A</v>
      </c>
      <c r="F501" t="e">
        <f>VLOOKUP('PROCESOS ESTRATÉGICOS '!Y519,conse,2,FALSE)</f>
        <v>#N/A</v>
      </c>
      <c r="G501" t="e">
        <f t="shared" si="23"/>
        <v>#N/A</v>
      </c>
    </row>
    <row r="502" spans="3:7" x14ac:dyDescent="0.2">
      <c r="C502" t="e">
        <f>VLOOKUP('PROCESOS ESTRATÉGICOS '!W520,Hoja2!$X$8:$Y$8,2,FALSE)</f>
        <v>#N/A</v>
      </c>
      <c r="D502" t="e">
        <f>VLOOKUP('PROCESOS ESTRATÉGICOS '!X520,Hoja2!$AB$7:$AC$7,2,FALSE)</f>
        <v>#N/A</v>
      </c>
      <c r="E502" t="e">
        <f t="shared" si="22"/>
        <v>#N/A</v>
      </c>
      <c r="F502" t="e">
        <f>VLOOKUP('PROCESOS ESTRATÉGICOS '!Y520,conse,2,FALSE)</f>
        <v>#N/A</v>
      </c>
      <c r="G502" t="e">
        <f t="shared" si="23"/>
        <v>#N/A</v>
      </c>
    </row>
    <row r="503" spans="3:7" x14ac:dyDescent="0.2">
      <c r="C503" t="e">
        <f>VLOOKUP('PROCESOS ESTRATÉGICOS '!W521,Hoja2!$X$8:$Y$8,2,FALSE)</f>
        <v>#N/A</v>
      </c>
      <c r="D503" t="e">
        <f>VLOOKUP('PROCESOS ESTRATÉGICOS '!X521,Hoja2!$AB$7:$AC$7,2,FALSE)</f>
        <v>#N/A</v>
      </c>
      <c r="E503" t="e">
        <f t="shared" si="22"/>
        <v>#N/A</v>
      </c>
      <c r="F503" t="e">
        <f>VLOOKUP('PROCESOS ESTRATÉGICOS '!Y521,conse,2,FALSE)</f>
        <v>#N/A</v>
      </c>
      <c r="G503" t="e">
        <f t="shared" si="23"/>
        <v>#N/A</v>
      </c>
    </row>
    <row r="504" spans="3:7" x14ac:dyDescent="0.2">
      <c r="C504" t="e">
        <f>VLOOKUP('PROCESOS ESTRATÉGICOS '!W522,Hoja2!$X$8:$Y$8,2,FALSE)</f>
        <v>#N/A</v>
      </c>
      <c r="D504" t="e">
        <f>VLOOKUP('PROCESOS ESTRATÉGICOS '!X522,Hoja2!$AB$7:$AC$7,2,FALSE)</f>
        <v>#N/A</v>
      </c>
      <c r="E504" t="e">
        <f t="shared" si="22"/>
        <v>#N/A</v>
      </c>
      <c r="F504" t="e">
        <f>VLOOKUP('PROCESOS ESTRATÉGICOS '!Y522,conse,2,FALSE)</f>
        <v>#N/A</v>
      </c>
      <c r="G504" t="e">
        <f t="shared" si="23"/>
        <v>#N/A</v>
      </c>
    </row>
    <row r="505" spans="3:7" x14ac:dyDescent="0.2">
      <c r="C505" t="e">
        <f>VLOOKUP('PROCESOS ESTRATÉGICOS '!W523,Hoja2!$X$8:$Y$8,2,FALSE)</f>
        <v>#N/A</v>
      </c>
      <c r="D505" t="e">
        <f>VLOOKUP('PROCESOS ESTRATÉGICOS '!X523,Hoja2!$AB$7:$AC$7,2,FALSE)</f>
        <v>#N/A</v>
      </c>
      <c r="E505" t="e">
        <f t="shared" si="22"/>
        <v>#N/A</v>
      </c>
      <c r="F505" t="e">
        <f>VLOOKUP('PROCESOS ESTRATÉGICOS '!Y523,conse,2,FALSE)</f>
        <v>#N/A</v>
      </c>
      <c r="G505" t="e">
        <f t="shared" si="23"/>
        <v>#N/A</v>
      </c>
    </row>
    <row r="506" spans="3:7" x14ac:dyDescent="0.2">
      <c r="C506" t="e">
        <f>VLOOKUP('PROCESOS ESTRATÉGICOS '!W524,Hoja2!$X$8:$Y$8,2,FALSE)</f>
        <v>#N/A</v>
      </c>
      <c r="D506" t="e">
        <f>VLOOKUP('PROCESOS ESTRATÉGICOS '!X524,Hoja2!$AB$7:$AC$7,2,FALSE)</f>
        <v>#N/A</v>
      </c>
      <c r="E506" t="e">
        <f t="shared" si="22"/>
        <v>#N/A</v>
      </c>
      <c r="F506" t="e">
        <f>VLOOKUP('PROCESOS ESTRATÉGICOS '!Y524,conse,2,FALSE)</f>
        <v>#N/A</v>
      </c>
      <c r="G506" t="e">
        <f t="shared" si="23"/>
        <v>#N/A</v>
      </c>
    </row>
    <row r="507" spans="3:7" x14ac:dyDescent="0.2">
      <c r="C507" t="e">
        <f>VLOOKUP('PROCESOS ESTRATÉGICOS '!W525,Hoja2!$X$8:$Y$8,2,FALSE)</f>
        <v>#N/A</v>
      </c>
      <c r="D507" t="e">
        <f>VLOOKUP('PROCESOS ESTRATÉGICOS '!X525,Hoja2!$AB$7:$AC$7,2,FALSE)</f>
        <v>#N/A</v>
      </c>
      <c r="E507" t="e">
        <f t="shared" si="22"/>
        <v>#N/A</v>
      </c>
      <c r="F507" t="e">
        <f>VLOOKUP('PROCESOS ESTRATÉGICOS '!Y525,conse,2,FALSE)</f>
        <v>#N/A</v>
      </c>
      <c r="G507" t="e">
        <f t="shared" si="23"/>
        <v>#N/A</v>
      </c>
    </row>
    <row r="508" spans="3:7" x14ac:dyDescent="0.2">
      <c r="C508" t="e">
        <f>VLOOKUP('PROCESOS ESTRATÉGICOS '!W526,Hoja2!$X$8:$Y$8,2,FALSE)</f>
        <v>#N/A</v>
      </c>
      <c r="D508" t="e">
        <f>VLOOKUP('PROCESOS ESTRATÉGICOS '!X526,Hoja2!$AB$7:$AC$7,2,FALSE)</f>
        <v>#N/A</v>
      </c>
      <c r="E508" t="e">
        <f t="shared" si="22"/>
        <v>#N/A</v>
      </c>
      <c r="F508" t="e">
        <f>VLOOKUP('PROCESOS ESTRATÉGICOS '!Y526,conse,2,FALSE)</f>
        <v>#N/A</v>
      </c>
      <c r="G508" t="e">
        <f t="shared" si="23"/>
        <v>#N/A</v>
      </c>
    </row>
    <row r="509" spans="3:7" x14ac:dyDescent="0.2">
      <c r="C509" t="e">
        <f>VLOOKUP('PROCESOS ESTRATÉGICOS '!W527,Hoja2!$X$8:$Y$8,2,FALSE)</f>
        <v>#N/A</v>
      </c>
      <c r="D509" t="e">
        <f>VLOOKUP('PROCESOS ESTRATÉGICOS '!X527,Hoja2!$AB$7:$AC$7,2,FALSE)</f>
        <v>#N/A</v>
      </c>
      <c r="E509" t="e">
        <f t="shared" si="22"/>
        <v>#N/A</v>
      </c>
      <c r="F509" t="e">
        <f>VLOOKUP('PROCESOS ESTRATÉGICOS '!Y527,conse,2,FALSE)</f>
        <v>#N/A</v>
      </c>
      <c r="G509" t="e">
        <f t="shared" si="23"/>
        <v>#N/A</v>
      </c>
    </row>
    <row r="510" spans="3:7" x14ac:dyDescent="0.2">
      <c r="C510" t="e">
        <f>VLOOKUP('PROCESOS ESTRATÉGICOS '!W528,Hoja2!$X$8:$Y$8,2,FALSE)</f>
        <v>#N/A</v>
      </c>
      <c r="D510" t="e">
        <f>VLOOKUP('PROCESOS ESTRATÉGICOS '!X528,Hoja2!$AB$7:$AC$7,2,FALSE)</f>
        <v>#N/A</v>
      </c>
      <c r="E510" t="e">
        <f t="shared" si="22"/>
        <v>#N/A</v>
      </c>
      <c r="F510" t="e">
        <f>VLOOKUP('PROCESOS ESTRATÉGICOS '!Y528,conse,2,FALSE)</f>
        <v>#N/A</v>
      </c>
      <c r="G510" t="e">
        <f t="shared" si="23"/>
        <v>#N/A</v>
      </c>
    </row>
    <row r="511" spans="3:7" x14ac:dyDescent="0.2">
      <c r="C511" t="e">
        <f>VLOOKUP('PROCESOS ESTRATÉGICOS '!W529,Hoja2!$X$8:$Y$8,2,FALSE)</f>
        <v>#N/A</v>
      </c>
      <c r="D511" t="e">
        <f>VLOOKUP('PROCESOS ESTRATÉGICOS '!X529,Hoja2!$AB$7:$AC$7,2,FALSE)</f>
        <v>#N/A</v>
      </c>
      <c r="E511" t="e">
        <f t="shared" si="22"/>
        <v>#N/A</v>
      </c>
      <c r="F511" t="e">
        <f>VLOOKUP('PROCESOS ESTRATÉGICOS '!Y529,conse,2,FALSE)</f>
        <v>#N/A</v>
      </c>
      <c r="G511" t="e">
        <f t="shared" si="23"/>
        <v>#N/A</v>
      </c>
    </row>
    <row r="512" spans="3:7" x14ac:dyDescent="0.2">
      <c r="C512" t="e">
        <f>VLOOKUP('PROCESOS ESTRATÉGICOS '!W530,Hoja2!$X$8:$Y$8,2,FALSE)</f>
        <v>#N/A</v>
      </c>
      <c r="D512" t="e">
        <f>VLOOKUP('PROCESOS ESTRATÉGICOS '!X530,Hoja2!$AB$7:$AC$7,2,FALSE)</f>
        <v>#N/A</v>
      </c>
      <c r="E512" t="e">
        <f t="shared" si="22"/>
        <v>#N/A</v>
      </c>
      <c r="F512" t="e">
        <f>VLOOKUP('PROCESOS ESTRATÉGICOS '!Y530,conse,2,FALSE)</f>
        <v>#N/A</v>
      </c>
      <c r="G512" t="e">
        <f t="shared" si="23"/>
        <v>#N/A</v>
      </c>
    </row>
    <row r="513" spans="3:7" x14ac:dyDescent="0.2">
      <c r="C513" t="e">
        <f>VLOOKUP('PROCESOS ESTRATÉGICOS '!W531,Hoja2!$X$8:$Y$8,2,FALSE)</f>
        <v>#N/A</v>
      </c>
      <c r="D513" t="e">
        <f>VLOOKUP('PROCESOS ESTRATÉGICOS '!X531,Hoja2!$AB$7:$AC$7,2,FALSE)</f>
        <v>#N/A</v>
      </c>
      <c r="E513" t="e">
        <f t="shared" si="22"/>
        <v>#N/A</v>
      </c>
      <c r="F513" t="e">
        <f>VLOOKUP('PROCESOS ESTRATÉGICOS '!Y531,conse,2,FALSE)</f>
        <v>#N/A</v>
      </c>
      <c r="G513" t="e">
        <f t="shared" si="23"/>
        <v>#N/A</v>
      </c>
    </row>
    <row r="514" spans="3:7" x14ac:dyDescent="0.2">
      <c r="C514" t="e">
        <f>VLOOKUP('PROCESOS ESTRATÉGICOS '!W532,Hoja2!$X$8:$Y$8,2,FALSE)</f>
        <v>#N/A</v>
      </c>
      <c r="D514" t="e">
        <f>VLOOKUP('PROCESOS ESTRATÉGICOS '!X532,Hoja2!$AB$7:$AC$7,2,FALSE)</f>
        <v>#N/A</v>
      </c>
      <c r="E514" t="e">
        <f t="shared" si="22"/>
        <v>#N/A</v>
      </c>
      <c r="F514" t="e">
        <f>VLOOKUP('PROCESOS ESTRATÉGICOS '!Y532,conse,2,FALSE)</f>
        <v>#N/A</v>
      </c>
      <c r="G514" t="e">
        <f t="shared" si="23"/>
        <v>#N/A</v>
      </c>
    </row>
    <row r="515" spans="3:7" x14ac:dyDescent="0.2">
      <c r="C515" t="e">
        <f>VLOOKUP('PROCESOS ESTRATÉGICOS '!W533,Hoja2!$X$8:$Y$8,2,FALSE)</f>
        <v>#N/A</v>
      </c>
      <c r="D515" t="e">
        <f>VLOOKUP('PROCESOS ESTRATÉGICOS '!X533,Hoja2!$AB$7:$AC$7,2,FALSE)</f>
        <v>#N/A</v>
      </c>
      <c r="E515" t="e">
        <f t="shared" si="22"/>
        <v>#N/A</v>
      </c>
      <c r="F515" t="e">
        <f>VLOOKUP('PROCESOS ESTRATÉGICOS '!Y533,conse,2,FALSE)</f>
        <v>#N/A</v>
      </c>
      <c r="G515" t="e">
        <f t="shared" si="23"/>
        <v>#N/A</v>
      </c>
    </row>
    <row r="516" spans="3:7" x14ac:dyDescent="0.2">
      <c r="C516" t="e">
        <f>VLOOKUP('PROCESOS ESTRATÉGICOS '!W534,Hoja2!$X$8:$Y$8,2,FALSE)</f>
        <v>#N/A</v>
      </c>
      <c r="D516" t="e">
        <f>VLOOKUP('PROCESOS ESTRATÉGICOS '!X534,Hoja2!$AB$7:$AC$7,2,FALSE)</f>
        <v>#N/A</v>
      </c>
      <c r="E516" t="e">
        <f t="shared" si="22"/>
        <v>#N/A</v>
      </c>
      <c r="F516" t="e">
        <f>VLOOKUP('PROCESOS ESTRATÉGICOS '!Y534,conse,2,FALSE)</f>
        <v>#N/A</v>
      </c>
      <c r="G516" t="e">
        <f t="shared" si="23"/>
        <v>#N/A</v>
      </c>
    </row>
    <row r="517" spans="3:7" x14ac:dyDescent="0.2">
      <c r="C517" t="e">
        <f>VLOOKUP('PROCESOS ESTRATÉGICOS '!W535,Hoja2!$X$8:$Y$8,2,FALSE)</f>
        <v>#N/A</v>
      </c>
      <c r="D517" t="e">
        <f>VLOOKUP('PROCESOS ESTRATÉGICOS '!X535,Hoja2!$AB$7:$AC$7,2,FALSE)</f>
        <v>#N/A</v>
      </c>
      <c r="E517" t="e">
        <f t="shared" si="22"/>
        <v>#N/A</v>
      </c>
      <c r="F517" t="e">
        <f>VLOOKUP('PROCESOS ESTRATÉGICOS '!Y535,conse,2,FALSE)</f>
        <v>#N/A</v>
      </c>
      <c r="G517" t="e">
        <f t="shared" si="23"/>
        <v>#N/A</v>
      </c>
    </row>
    <row r="518" spans="3:7" x14ac:dyDescent="0.2">
      <c r="C518" t="e">
        <f>VLOOKUP('PROCESOS ESTRATÉGICOS '!W536,Hoja2!$X$8:$Y$8,2,FALSE)</f>
        <v>#N/A</v>
      </c>
      <c r="D518" t="e">
        <f>VLOOKUP('PROCESOS ESTRATÉGICOS '!X536,Hoja2!$AB$7:$AC$7,2,FALSE)</f>
        <v>#N/A</v>
      </c>
      <c r="E518" t="e">
        <f t="shared" si="22"/>
        <v>#N/A</v>
      </c>
      <c r="F518" t="e">
        <f>VLOOKUP('PROCESOS ESTRATÉGICOS '!Y536,conse,2,FALSE)</f>
        <v>#N/A</v>
      </c>
      <c r="G518" t="e">
        <f t="shared" si="23"/>
        <v>#N/A</v>
      </c>
    </row>
    <row r="519" spans="3:7" x14ac:dyDescent="0.2">
      <c r="C519" t="e">
        <f>VLOOKUP('PROCESOS ESTRATÉGICOS '!W537,Hoja2!$X$8:$Y$8,2,FALSE)</f>
        <v>#N/A</v>
      </c>
      <c r="D519" t="e">
        <f>VLOOKUP('PROCESOS ESTRATÉGICOS '!X537,Hoja2!$AB$7:$AC$7,2,FALSE)</f>
        <v>#N/A</v>
      </c>
      <c r="E519" t="e">
        <f t="shared" si="22"/>
        <v>#N/A</v>
      </c>
      <c r="F519" t="e">
        <f>VLOOKUP('PROCESOS ESTRATÉGICOS '!Y537,conse,2,FALSE)</f>
        <v>#N/A</v>
      </c>
      <c r="G519" t="e">
        <f t="shared" si="23"/>
        <v>#N/A</v>
      </c>
    </row>
    <row r="520" spans="3:7" x14ac:dyDescent="0.2">
      <c r="C520" t="e">
        <f>VLOOKUP('PROCESOS ESTRATÉGICOS '!W538,Hoja2!$X$8:$Y$8,2,FALSE)</f>
        <v>#N/A</v>
      </c>
      <c r="D520" t="e">
        <f>VLOOKUP('PROCESOS ESTRATÉGICOS '!X538,Hoja2!$AB$7:$AC$7,2,FALSE)</f>
        <v>#N/A</v>
      </c>
      <c r="E520" t="e">
        <f t="shared" si="22"/>
        <v>#N/A</v>
      </c>
      <c r="F520" t="e">
        <f>VLOOKUP('PROCESOS ESTRATÉGICOS '!Y538,conse,2,FALSE)</f>
        <v>#N/A</v>
      </c>
      <c r="G520" t="e">
        <f t="shared" si="23"/>
        <v>#N/A</v>
      </c>
    </row>
    <row r="521" spans="3:7" x14ac:dyDescent="0.2">
      <c r="C521" t="e">
        <f>VLOOKUP('PROCESOS ESTRATÉGICOS '!W539,Hoja2!$X$8:$Y$8,2,FALSE)</f>
        <v>#N/A</v>
      </c>
      <c r="D521" t="e">
        <f>VLOOKUP('PROCESOS ESTRATÉGICOS '!X539,Hoja2!$AB$7:$AC$7,2,FALSE)</f>
        <v>#N/A</v>
      </c>
      <c r="E521" t="e">
        <f t="shared" si="22"/>
        <v>#N/A</v>
      </c>
      <c r="F521" t="e">
        <f>VLOOKUP('PROCESOS ESTRATÉGICOS '!Y539,conse,2,FALSE)</f>
        <v>#N/A</v>
      </c>
      <c r="G521" t="e">
        <f t="shared" si="23"/>
        <v>#N/A</v>
      </c>
    </row>
    <row r="522" spans="3:7" x14ac:dyDescent="0.2">
      <c r="C522" t="e">
        <f>VLOOKUP('PROCESOS ESTRATÉGICOS '!W540,Hoja2!$X$8:$Y$8,2,FALSE)</f>
        <v>#N/A</v>
      </c>
      <c r="D522" t="e">
        <f>VLOOKUP('PROCESOS ESTRATÉGICOS '!X540,Hoja2!$AB$7:$AC$7,2,FALSE)</f>
        <v>#N/A</v>
      </c>
      <c r="E522" t="e">
        <f t="shared" si="22"/>
        <v>#N/A</v>
      </c>
      <c r="F522" t="e">
        <f>VLOOKUP('PROCESOS ESTRATÉGICOS '!Y540,conse,2,FALSE)</f>
        <v>#N/A</v>
      </c>
      <c r="G522" t="e">
        <f t="shared" si="23"/>
        <v>#N/A</v>
      </c>
    </row>
    <row r="523" spans="3:7" x14ac:dyDescent="0.2">
      <c r="C523" t="e">
        <f>VLOOKUP('PROCESOS ESTRATÉGICOS '!W541,Hoja2!$X$8:$Y$8,2,FALSE)</f>
        <v>#N/A</v>
      </c>
      <c r="D523" t="e">
        <f>VLOOKUP('PROCESOS ESTRATÉGICOS '!X541,Hoja2!$AB$7:$AC$7,2,FALSE)</f>
        <v>#N/A</v>
      </c>
      <c r="E523" t="e">
        <f t="shared" si="22"/>
        <v>#N/A</v>
      </c>
      <c r="F523" t="e">
        <f>VLOOKUP('PROCESOS ESTRATÉGICOS '!Y541,conse,2,FALSE)</f>
        <v>#N/A</v>
      </c>
      <c r="G523" t="e">
        <f t="shared" si="23"/>
        <v>#N/A</v>
      </c>
    </row>
    <row r="524" spans="3:7" x14ac:dyDescent="0.2">
      <c r="C524" t="e">
        <f>VLOOKUP('PROCESOS ESTRATÉGICOS '!W542,Hoja2!$X$8:$Y$8,2,FALSE)</f>
        <v>#N/A</v>
      </c>
      <c r="D524" t="e">
        <f>VLOOKUP('PROCESOS ESTRATÉGICOS '!X542,Hoja2!$AB$7:$AC$7,2,FALSE)</f>
        <v>#N/A</v>
      </c>
      <c r="E524" t="e">
        <f t="shared" si="22"/>
        <v>#N/A</v>
      </c>
      <c r="F524" t="e">
        <f>VLOOKUP('PROCESOS ESTRATÉGICOS '!Y542,conse,2,FALSE)</f>
        <v>#N/A</v>
      </c>
      <c r="G524" t="e">
        <f t="shared" si="23"/>
        <v>#N/A</v>
      </c>
    </row>
    <row r="525" spans="3:7" x14ac:dyDescent="0.2">
      <c r="C525" t="e">
        <f>VLOOKUP('PROCESOS ESTRATÉGICOS '!W543,Hoja2!$X$8:$Y$8,2,FALSE)</f>
        <v>#N/A</v>
      </c>
      <c r="D525" t="e">
        <f>VLOOKUP('PROCESOS ESTRATÉGICOS '!X543,Hoja2!$AB$7:$AC$7,2,FALSE)</f>
        <v>#N/A</v>
      </c>
      <c r="E525" t="e">
        <f t="shared" si="22"/>
        <v>#N/A</v>
      </c>
      <c r="F525" t="e">
        <f>VLOOKUP('PROCESOS ESTRATÉGICOS '!Y543,conse,2,FALSE)</f>
        <v>#N/A</v>
      </c>
      <c r="G525" t="e">
        <f t="shared" si="23"/>
        <v>#N/A</v>
      </c>
    </row>
    <row r="526" spans="3:7" x14ac:dyDescent="0.2">
      <c r="C526" t="e">
        <f>VLOOKUP('PROCESOS ESTRATÉGICOS '!W544,Hoja2!$X$8:$Y$8,2,FALSE)</f>
        <v>#N/A</v>
      </c>
      <c r="D526" t="e">
        <f>VLOOKUP('PROCESOS ESTRATÉGICOS '!X544,Hoja2!$AB$7:$AC$7,2,FALSE)</f>
        <v>#N/A</v>
      </c>
      <c r="E526" t="e">
        <f t="shared" si="22"/>
        <v>#N/A</v>
      </c>
      <c r="F526" t="e">
        <f>VLOOKUP('PROCESOS ESTRATÉGICOS '!Y544,conse,2,FALSE)</f>
        <v>#N/A</v>
      </c>
      <c r="G526" t="e">
        <f t="shared" si="23"/>
        <v>#N/A</v>
      </c>
    </row>
    <row r="527" spans="3:7" x14ac:dyDescent="0.2">
      <c r="C527" t="e">
        <f>VLOOKUP('PROCESOS ESTRATÉGICOS '!W545,Hoja2!$X$8:$Y$8,2,FALSE)</f>
        <v>#N/A</v>
      </c>
      <c r="D527" t="e">
        <f>VLOOKUP('PROCESOS ESTRATÉGICOS '!X545,Hoja2!$AB$7:$AC$7,2,FALSE)</f>
        <v>#N/A</v>
      </c>
      <c r="E527" t="e">
        <f t="shared" si="22"/>
        <v>#N/A</v>
      </c>
      <c r="F527" t="e">
        <f>VLOOKUP('PROCESOS ESTRATÉGICOS '!Y545,conse,2,FALSE)</f>
        <v>#N/A</v>
      </c>
      <c r="G527" t="e">
        <f t="shared" si="23"/>
        <v>#N/A</v>
      </c>
    </row>
    <row r="528" spans="3:7" x14ac:dyDescent="0.2">
      <c r="C528" t="e">
        <f>VLOOKUP('PROCESOS ESTRATÉGICOS '!W546,Hoja2!$X$8:$Y$8,2,FALSE)</f>
        <v>#N/A</v>
      </c>
      <c r="D528" t="e">
        <f>VLOOKUP('PROCESOS ESTRATÉGICOS '!X546,Hoja2!$AB$7:$AC$7,2,FALSE)</f>
        <v>#N/A</v>
      </c>
      <c r="E528" t="e">
        <f t="shared" si="22"/>
        <v>#N/A</v>
      </c>
      <c r="F528" t="e">
        <f>VLOOKUP('PROCESOS ESTRATÉGICOS '!Y546,conse,2,FALSE)</f>
        <v>#N/A</v>
      </c>
      <c r="G528" t="e">
        <f t="shared" si="23"/>
        <v>#N/A</v>
      </c>
    </row>
    <row r="529" spans="3:7" x14ac:dyDescent="0.2">
      <c r="C529" t="e">
        <f>VLOOKUP('PROCESOS ESTRATÉGICOS '!W547,Hoja2!$X$8:$Y$8,2,FALSE)</f>
        <v>#N/A</v>
      </c>
      <c r="D529" t="e">
        <f>VLOOKUP('PROCESOS ESTRATÉGICOS '!X547,Hoja2!$AB$7:$AC$7,2,FALSE)</f>
        <v>#N/A</v>
      </c>
      <c r="E529" t="e">
        <f t="shared" si="22"/>
        <v>#N/A</v>
      </c>
      <c r="F529" t="e">
        <f>VLOOKUP('PROCESOS ESTRATÉGICOS '!Y547,conse,2,FALSE)</f>
        <v>#N/A</v>
      </c>
      <c r="G529" t="e">
        <f t="shared" si="23"/>
        <v>#N/A</v>
      </c>
    </row>
    <row r="530" spans="3:7" x14ac:dyDescent="0.2">
      <c r="C530" t="e">
        <f>VLOOKUP('PROCESOS ESTRATÉGICOS '!W548,Hoja2!$X$8:$Y$8,2,FALSE)</f>
        <v>#N/A</v>
      </c>
      <c r="D530" t="e">
        <f>VLOOKUP('PROCESOS ESTRATÉGICOS '!X548,Hoja2!$AB$7:$AC$7,2,FALSE)</f>
        <v>#N/A</v>
      </c>
      <c r="E530" t="e">
        <f t="shared" si="22"/>
        <v>#N/A</v>
      </c>
      <c r="F530" t="e">
        <f>VLOOKUP('PROCESOS ESTRATÉGICOS '!Y548,conse,2,FALSE)</f>
        <v>#N/A</v>
      </c>
      <c r="G530" t="e">
        <f t="shared" si="23"/>
        <v>#N/A</v>
      </c>
    </row>
    <row r="531" spans="3:7" x14ac:dyDescent="0.2">
      <c r="C531" t="e">
        <f>VLOOKUP('PROCESOS ESTRATÉGICOS '!W549,Hoja2!$X$8:$Y$8,2,FALSE)</f>
        <v>#N/A</v>
      </c>
      <c r="D531" t="e">
        <f>VLOOKUP('PROCESOS ESTRATÉGICOS '!X549,Hoja2!$AB$7:$AC$7,2,FALSE)</f>
        <v>#N/A</v>
      </c>
      <c r="E531" t="e">
        <f t="shared" si="22"/>
        <v>#N/A</v>
      </c>
      <c r="F531" t="e">
        <f>VLOOKUP('PROCESOS ESTRATÉGICOS '!Y549,conse,2,FALSE)</f>
        <v>#N/A</v>
      </c>
      <c r="G531" t="e">
        <f t="shared" si="23"/>
        <v>#N/A</v>
      </c>
    </row>
    <row r="532" spans="3:7" x14ac:dyDescent="0.2">
      <c r="C532" t="e">
        <f>VLOOKUP('PROCESOS ESTRATÉGICOS '!W550,Hoja2!$X$8:$Y$8,2,FALSE)</f>
        <v>#N/A</v>
      </c>
      <c r="D532" t="e">
        <f>VLOOKUP('PROCESOS ESTRATÉGICOS '!X550,Hoja2!$AB$7:$AC$7,2,FALSE)</f>
        <v>#N/A</v>
      </c>
      <c r="E532" t="e">
        <f t="shared" si="22"/>
        <v>#N/A</v>
      </c>
      <c r="F532" t="e">
        <f>VLOOKUP('PROCESOS ESTRATÉGICOS '!Y550,conse,2,FALSE)</f>
        <v>#N/A</v>
      </c>
      <c r="G532" t="e">
        <f t="shared" si="23"/>
        <v>#N/A</v>
      </c>
    </row>
    <row r="533" spans="3:7" x14ac:dyDescent="0.2">
      <c r="C533" t="e">
        <f>VLOOKUP('PROCESOS ESTRATÉGICOS '!W551,Hoja2!$X$8:$Y$8,2,FALSE)</f>
        <v>#N/A</v>
      </c>
      <c r="D533" t="e">
        <f>VLOOKUP('PROCESOS ESTRATÉGICOS '!X551,Hoja2!$AB$7:$AC$7,2,FALSE)</f>
        <v>#N/A</v>
      </c>
      <c r="E533" t="e">
        <f t="shared" si="22"/>
        <v>#N/A</v>
      </c>
      <c r="F533" t="e">
        <f>VLOOKUP('PROCESOS ESTRATÉGICOS '!Y551,conse,2,FALSE)</f>
        <v>#N/A</v>
      </c>
      <c r="G533" t="e">
        <f t="shared" si="23"/>
        <v>#N/A</v>
      </c>
    </row>
    <row r="534" spans="3:7" x14ac:dyDescent="0.2">
      <c r="C534" t="e">
        <f>VLOOKUP('PROCESOS ESTRATÉGICOS '!W552,Hoja2!$X$8:$Y$8,2,FALSE)</f>
        <v>#N/A</v>
      </c>
      <c r="D534" t="e">
        <f>VLOOKUP('PROCESOS ESTRATÉGICOS '!X552,Hoja2!$AB$7:$AC$7,2,FALSE)</f>
        <v>#N/A</v>
      </c>
      <c r="E534" t="e">
        <f t="shared" si="22"/>
        <v>#N/A</v>
      </c>
      <c r="F534" t="e">
        <f>VLOOKUP('PROCESOS ESTRATÉGICOS '!Y552,conse,2,FALSE)</f>
        <v>#N/A</v>
      </c>
      <c r="G534" t="e">
        <f t="shared" si="23"/>
        <v>#N/A</v>
      </c>
    </row>
    <row r="535" spans="3:7" x14ac:dyDescent="0.2">
      <c r="C535" t="e">
        <f>VLOOKUP('PROCESOS ESTRATÉGICOS '!W553,Hoja2!$X$8:$Y$8,2,FALSE)</f>
        <v>#N/A</v>
      </c>
      <c r="D535" t="e">
        <f>VLOOKUP('PROCESOS ESTRATÉGICOS '!X553,Hoja2!$AB$7:$AC$7,2,FALSE)</f>
        <v>#N/A</v>
      </c>
      <c r="E535" t="e">
        <f t="shared" si="22"/>
        <v>#N/A</v>
      </c>
      <c r="F535" t="e">
        <f>VLOOKUP('PROCESOS ESTRATÉGICOS '!Y553,conse,2,FALSE)</f>
        <v>#N/A</v>
      </c>
      <c r="G535" t="e">
        <f t="shared" si="23"/>
        <v>#N/A</v>
      </c>
    </row>
    <row r="536" spans="3:7" x14ac:dyDescent="0.2">
      <c r="C536" t="e">
        <f>VLOOKUP('PROCESOS ESTRATÉGICOS '!W554,Hoja2!$X$8:$Y$8,2,FALSE)</f>
        <v>#N/A</v>
      </c>
      <c r="D536" t="e">
        <f>VLOOKUP('PROCESOS ESTRATÉGICOS '!X554,Hoja2!$AB$7:$AC$7,2,FALSE)</f>
        <v>#N/A</v>
      </c>
      <c r="E536" t="e">
        <f t="shared" si="22"/>
        <v>#N/A</v>
      </c>
      <c r="F536" t="e">
        <f>VLOOKUP('PROCESOS ESTRATÉGICOS '!Y554,conse,2,FALSE)</f>
        <v>#N/A</v>
      </c>
      <c r="G536" t="e">
        <f t="shared" si="23"/>
        <v>#N/A</v>
      </c>
    </row>
    <row r="537" spans="3:7" x14ac:dyDescent="0.2">
      <c r="C537" t="e">
        <f>VLOOKUP('PROCESOS ESTRATÉGICOS '!W555,Hoja2!$X$8:$Y$8,2,FALSE)</f>
        <v>#N/A</v>
      </c>
      <c r="D537" t="e">
        <f>VLOOKUP('PROCESOS ESTRATÉGICOS '!X555,Hoja2!$AB$7:$AC$7,2,FALSE)</f>
        <v>#N/A</v>
      </c>
      <c r="E537" t="e">
        <f t="shared" si="22"/>
        <v>#N/A</v>
      </c>
      <c r="F537" t="e">
        <f>VLOOKUP('PROCESOS ESTRATÉGICOS '!Y555,conse,2,FALSE)</f>
        <v>#N/A</v>
      </c>
      <c r="G537" t="e">
        <f t="shared" si="23"/>
        <v>#N/A</v>
      </c>
    </row>
    <row r="538" spans="3:7" x14ac:dyDescent="0.2">
      <c r="C538" t="e">
        <f>VLOOKUP('PROCESOS ESTRATÉGICOS '!W556,Hoja2!$X$8:$Y$8,2,FALSE)</f>
        <v>#N/A</v>
      </c>
      <c r="D538" t="e">
        <f>VLOOKUP('PROCESOS ESTRATÉGICOS '!X556,Hoja2!$AB$7:$AC$7,2,FALSE)</f>
        <v>#N/A</v>
      </c>
      <c r="E538" t="e">
        <f t="shared" si="22"/>
        <v>#N/A</v>
      </c>
      <c r="F538" t="e">
        <f>VLOOKUP('PROCESOS ESTRATÉGICOS '!Y556,conse,2,FALSE)</f>
        <v>#N/A</v>
      </c>
      <c r="G538" t="e">
        <f t="shared" si="23"/>
        <v>#N/A</v>
      </c>
    </row>
    <row r="539" spans="3:7" x14ac:dyDescent="0.2">
      <c r="C539" t="e">
        <f>VLOOKUP('PROCESOS ESTRATÉGICOS '!W557,Hoja2!$X$8:$Y$8,2,FALSE)</f>
        <v>#N/A</v>
      </c>
      <c r="D539" t="e">
        <f>VLOOKUP('PROCESOS ESTRATÉGICOS '!X557,Hoja2!$AB$7:$AC$7,2,FALSE)</f>
        <v>#N/A</v>
      </c>
      <c r="E539" t="e">
        <f t="shared" si="22"/>
        <v>#N/A</v>
      </c>
      <c r="F539" t="e">
        <f>VLOOKUP('PROCESOS ESTRATÉGICOS '!Y557,conse,2,FALSE)</f>
        <v>#N/A</v>
      </c>
      <c r="G539" t="e">
        <f t="shared" si="23"/>
        <v>#N/A</v>
      </c>
    </row>
    <row r="540" spans="3:7" x14ac:dyDescent="0.2">
      <c r="C540" t="e">
        <f>VLOOKUP('PROCESOS ESTRATÉGICOS '!W558,Hoja2!$X$8:$Y$8,2,FALSE)</f>
        <v>#N/A</v>
      </c>
      <c r="D540" t="e">
        <f>VLOOKUP('PROCESOS ESTRATÉGICOS '!X558,Hoja2!$AB$7:$AC$7,2,FALSE)</f>
        <v>#N/A</v>
      </c>
      <c r="E540" t="e">
        <f t="shared" ref="E540:E603" si="24">D540*C540</f>
        <v>#N/A</v>
      </c>
      <c r="F540" t="e">
        <f>VLOOKUP('PROCESOS ESTRATÉGICOS '!Y558,conse,2,FALSE)</f>
        <v>#N/A</v>
      </c>
      <c r="G540" t="e">
        <f t="shared" ref="G540:G603" si="25">F540*E540</f>
        <v>#N/A</v>
      </c>
    </row>
    <row r="541" spans="3:7" x14ac:dyDescent="0.2">
      <c r="C541" t="e">
        <f>VLOOKUP('PROCESOS ESTRATÉGICOS '!W559,Hoja2!$X$8:$Y$8,2,FALSE)</f>
        <v>#N/A</v>
      </c>
      <c r="D541" t="e">
        <f>VLOOKUP('PROCESOS ESTRATÉGICOS '!X559,Hoja2!$AB$7:$AC$7,2,FALSE)</f>
        <v>#N/A</v>
      </c>
      <c r="E541" t="e">
        <f t="shared" si="24"/>
        <v>#N/A</v>
      </c>
      <c r="F541" t="e">
        <f>VLOOKUP('PROCESOS ESTRATÉGICOS '!Y559,conse,2,FALSE)</f>
        <v>#N/A</v>
      </c>
      <c r="G541" t="e">
        <f t="shared" si="25"/>
        <v>#N/A</v>
      </c>
    </row>
    <row r="542" spans="3:7" x14ac:dyDescent="0.2">
      <c r="C542" t="e">
        <f>VLOOKUP('PROCESOS ESTRATÉGICOS '!W560,Hoja2!$X$8:$Y$8,2,FALSE)</f>
        <v>#N/A</v>
      </c>
      <c r="D542" t="e">
        <f>VLOOKUP('PROCESOS ESTRATÉGICOS '!X560,Hoja2!$AB$7:$AC$7,2,FALSE)</f>
        <v>#N/A</v>
      </c>
      <c r="E542" t="e">
        <f t="shared" si="24"/>
        <v>#N/A</v>
      </c>
      <c r="F542" t="e">
        <f>VLOOKUP('PROCESOS ESTRATÉGICOS '!Y560,conse,2,FALSE)</f>
        <v>#N/A</v>
      </c>
      <c r="G542" t="e">
        <f t="shared" si="25"/>
        <v>#N/A</v>
      </c>
    </row>
    <row r="543" spans="3:7" x14ac:dyDescent="0.2">
      <c r="C543" t="e">
        <f>VLOOKUP('PROCESOS ESTRATÉGICOS '!W561,Hoja2!$X$8:$Y$8,2,FALSE)</f>
        <v>#N/A</v>
      </c>
      <c r="D543" t="e">
        <f>VLOOKUP('PROCESOS ESTRATÉGICOS '!X561,Hoja2!$AB$7:$AC$7,2,FALSE)</f>
        <v>#N/A</v>
      </c>
      <c r="E543" t="e">
        <f t="shared" si="24"/>
        <v>#N/A</v>
      </c>
      <c r="F543" t="e">
        <f>VLOOKUP('PROCESOS ESTRATÉGICOS '!Y561,conse,2,FALSE)</f>
        <v>#N/A</v>
      </c>
      <c r="G543" t="e">
        <f t="shared" si="25"/>
        <v>#N/A</v>
      </c>
    </row>
    <row r="544" spans="3:7" x14ac:dyDescent="0.2">
      <c r="C544" t="e">
        <f>VLOOKUP('PROCESOS ESTRATÉGICOS '!W562,Hoja2!$X$8:$Y$8,2,FALSE)</f>
        <v>#N/A</v>
      </c>
      <c r="D544" t="e">
        <f>VLOOKUP('PROCESOS ESTRATÉGICOS '!X562,Hoja2!$AB$7:$AC$7,2,FALSE)</f>
        <v>#N/A</v>
      </c>
      <c r="E544" t="e">
        <f t="shared" si="24"/>
        <v>#N/A</v>
      </c>
      <c r="F544" t="e">
        <f>VLOOKUP('PROCESOS ESTRATÉGICOS '!Y562,conse,2,FALSE)</f>
        <v>#N/A</v>
      </c>
      <c r="G544" t="e">
        <f t="shared" si="25"/>
        <v>#N/A</v>
      </c>
    </row>
    <row r="545" spans="3:7" x14ac:dyDescent="0.2">
      <c r="C545" t="e">
        <f>VLOOKUP('PROCESOS ESTRATÉGICOS '!W563,Hoja2!$X$8:$Y$8,2,FALSE)</f>
        <v>#N/A</v>
      </c>
      <c r="D545" t="e">
        <f>VLOOKUP('PROCESOS ESTRATÉGICOS '!X563,Hoja2!$AB$7:$AC$7,2,FALSE)</f>
        <v>#N/A</v>
      </c>
      <c r="E545" t="e">
        <f t="shared" si="24"/>
        <v>#N/A</v>
      </c>
      <c r="F545" t="e">
        <f>VLOOKUP('PROCESOS ESTRATÉGICOS '!Y563,conse,2,FALSE)</f>
        <v>#N/A</v>
      </c>
      <c r="G545" t="e">
        <f t="shared" si="25"/>
        <v>#N/A</v>
      </c>
    </row>
    <row r="546" spans="3:7" x14ac:dyDescent="0.2">
      <c r="C546" t="e">
        <f>VLOOKUP('PROCESOS ESTRATÉGICOS '!W564,Hoja2!$X$8:$Y$8,2,FALSE)</f>
        <v>#N/A</v>
      </c>
      <c r="D546" t="e">
        <f>VLOOKUP('PROCESOS ESTRATÉGICOS '!X564,Hoja2!$AB$7:$AC$7,2,FALSE)</f>
        <v>#N/A</v>
      </c>
      <c r="E546" t="e">
        <f t="shared" si="24"/>
        <v>#N/A</v>
      </c>
      <c r="F546" t="e">
        <f>VLOOKUP('PROCESOS ESTRATÉGICOS '!Y564,conse,2,FALSE)</f>
        <v>#N/A</v>
      </c>
      <c r="G546" t="e">
        <f t="shared" si="25"/>
        <v>#N/A</v>
      </c>
    </row>
    <row r="547" spans="3:7" x14ac:dyDescent="0.2">
      <c r="C547" t="e">
        <f>VLOOKUP('PROCESOS ESTRATÉGICOS '!W565,Hoja2!$X$8:$Y$8,2,FALSE)</f>
        <v>#N/A</v>
      </c>
      <c r="D547" t="e">
        <f>VLOOKUP('PROCESOS ESTRATÉGICOS '!X565,Hoja2!$AB$7:$AC$7,2,FALSE)</f>
        <v>#N/A</v>
      </c>
      <c r="E547" t="e">
        <f t="shared" si="24"/>
        <v>#N/A</v>
      </c>
      <c r="F547" t="e">
        <f>VLOOKUP('PROCESOS ESTRATÉGICOS '!Y565,conse,2,FALSE)</f>
        <v>#N/A</v>
      </c>
      <c r="G547" t="e">
        <f t="shared" si="25"/>
        <v>#N/A</v>
      </c>
    </row>
    <row r="548" spans="3:7" x14ac:dyDescent="0.2">
      <c r="C548" t="e">
        <f>VLOOKUP('PROCESOS ESTRATÉGICOS '!W566,Hoja2!$X$8:$Y$8,2,FALSE)</f>
        <v>#N/A</v>
      </c>
      <c r="D548" t="e">
        <f>VLOOKUP('PROCESOS ESTRATÉGICOS '!X566,Hoja2!$AB$7:$AC$7,2,FALSE)</f>
        <v>#N/A</v>
      </c>
      <c r="E548" t="e">
        <f t="shared" si="24"/>
        <v>#N/A</v>
      </c>
      <c r="F548" t="e">
        <f>VLOOKUP('PROCESOS ESTRATÉGICOS '!Y566,conse,2,FALSE)</f>
        <v>#N/A</v>
      </c>
      <c r="G548" t="e">
        <f t="shared" si="25"/>
        <v>#N/A</v>
      </c>
    </row>
    <row r="549" spans="3:7" x14ac:dyDescent="0.2">
      <c r="C549" t="e">
        <f>VLOOKUP('PROCESOS ESTRATÉGICOS '!W567,Hoja2!$X$8:$Y$8,2,FALSE)</f>
        <v>#N/A</v>
      </c>
      <c r="D549" t="e">
        <f>VLOOKUP('PROCESOS ESTRATÉGICOS '!X567,Hoja2!$AB$7:$AC$7,2,FALSE)</f>
        <v>#N/A</v>
      </c>
      <c r="E549" t="e">
        <f t="shared" si="24"/>
        <v>#N/A</v>
      </c>
      <c r="F549" t="e">
        <f>VLOOKUP('PROCESOS ESTRATÉGICOS '!Y567,conse,2,FALSE)</f>
        <v>#N/A</v>
      </c>
      <c r="G549" t="e">
        <f t="shared" si="25"/>
        <v>#N/A</v>
      </c>
    </row>
    <row r="550" spans="3:7" x14ac:dyDescent="0.2">
      <c r="C550" t="e">
        <f>VLOOKUP('PROCESOS ESTRATÉGICOS '!W568,Hoja2!$X$8:$Y$8,2,FALSE)</f>
        <v>#N/A</v>
      </c>
      <c r="D550" t="e">
        <f>VLOOKUP('PROCESOS ESTRATÉGICOS '!X568,Hoja2!$AB$7:$AC$7,2,FALSE)</f>
        <v>#N/A</v>
      </c>
      <c r="E550" t="e">
        <f t="shared" si="24"/>
        <v>#N/A</v>
      </c>
      <c r="F550" t="e">
        <f>VLOOKUP('PROCESOS ESTRATÉGICOS '!Y568,conse,2,FALSE)</f>
        <v>#N/A</v>
      </c>
      <c r="G550" t="e">
        <f t="shared" si="25"/>
        <v>#N/A</v>
      </c>
    </row>
    <row r="551" spans="3:7" x14ac:dyDescent="0.2">
      <c r="C551" t="e">
        <f>VLOOKUP('PROCESOS ESTRATÉGICOS '!W569,Hoja2!$X$8:$Y$8,2,FALSE)</f>
        <v>#N/A</v>
      </c>
      <c r="D551" t="e">
        <f>VLOOKUP('PROCESOS ESTRATÉGICOS '!X569,Hoja2!$AB$7:$AC$7,2,FALSE)</f>
        <v>#N/A</v>
      </c>
      <c r="E551" t="e">
        <f t="shared" si="24"/>
        <v>#N/A</v>
      </c>
      <c r="F551" t="e">
        <f>VLOOKUP('PROCESOS ESTRATÉGICOS '!Y569,conse,2,FALSE)</f>
        <v>#N/A</v>
      </c>
      <c r="G551" t="e">
        <f t="shared" si="25"/>
        <v>#N/A</v>
      </c>
    </row>
    <row r="552" spans="3:7" x14ac:dyDescent="0.2">
      <c r="C552" t="e">
        <f>VLOOKUP('PROCESOS ESTRATÉGICOS '!W570,Hoja2!$X$8:$Y$8,2,FALSE)</f>
        <v>#N/A</v>
      </c>
      <c r="D552" t="e">
        <f>VLOOKUP('PROCESOS ESTRATÉGICOS '!X570,Hoja2!$AB$7:$AC$7,2,FALSE)</f>
        <v>#N/A</v>
      </c>
      <c r="E552" t="e">
        <f t="shared" si="24"/>
        <v>#N/A</v>
      </c>
      <c r="F552" t="e">
        <f>VLOOKUP('PROCESOS ESTRATÉGICOS '!Y570,conse,2,FALSE)</f>
        <v>#N/A</v>
      </c>
      <c r="G552" t="e">
        <f t="shared" si="25"/>
        <v>#N/A</v>
      </c>
    </row>
    <row r="553" spans="3:7" x14ac:dyDescent="0.2">
      <c r="C553" t="e">
        <f>VLOOKUP('PROCESOS ESTRATÉGICOS '!W571,Hoja2!$X$8:$Y$8,2,FALSE)</f>
        <v>#N/A</v>
      </c>
      <c r="D553" t="e">
        <f>VLOOKUP('PROCESOS ESTRATÉGICOS '!X571,Hoja2!$AB$7:$AC$7,2,FALSE)</f>
        <v>#N/A</v>
      </c>
      <c r="E553" t="e">
        <f t="shared" si="24"/>
        <v>#N/A</v>
      </c>
      <c r="F553" t="e">
        <f>VLOOKUP('PROCESOS ESTRATÉGICOS '!Y571,conse,2,FALSE)</f>
        <v>#N/A</v>
      </c>
      <c r="G553" t="e">
        <f t="shared" si="25"/>
        <v>#N/A</v>
      </c>
    </row>
    <row r="554" spans="3:7" x14ac:dyDescent="0.2">
      <c r="C554" t="e">
        <f>VLOOKUP('PROCESOS ESTRATÉGICOS '!W572,Hoja2!$X$8:$Y$8,2,FALSE)</f>
        <v>#N/A</v>
      </c>
      <c r="D554" t="e">
        <f>VLOOKUP('PROCESOS ESTRATÉGICOS '!X572,Hoja2!$AB$7:$AC$7,2,FALSE)</f>
        <v>#N/A</v>
      </c>
      <c r="E554" t="e">
        <f t="shared" si="24"/>
        <v>#N/A</v>
      </c>
      <c r="F554" t="e">
        <f>VLOOKUP('PROCESOS ESTRATÉGICOS '!Y572,conse,2,FALSE)</f>
        <v>#N/A</v>
      </c>
      <c r="G554" t="e">
        <f t="shared" si="25"/>
        <v>#N/A</v>
      </c>
    </row>
    <row r="555" spans="3:7" x14ac:dyDescent="0.2">
      <c r="C555" t="e">
        <f>VLOOKUP('PROCESOS ESTRATÉGICOS '!W573,Hoja2!$X$8:$Y$8,2,FALSE)</f>
        <v>#N/A</v>
      </c>
      <c r="D555" t="e">
        <f>VLOOKUP('PROCESOS ESTRATÉGICOS '!X573,Hoja2!$AB$7:$AC$7,2,FALSE)</f>
        <v>#N/A</v>
      </c>
      <c r="E555" t="e">
        <f t="shared" si="24"/>
        <v>#N/A</v>
      </c>
      <c r="F555" t="e">
        <f>VLOOKUP('PROCESOS ESTRATÉGICOS '!Y573,conse,2,FALSE)</f>
        <v>#N/A</v>
      </c>
      <c r="G555" t="e">
        <f t="shared" si="25"/>
        <v>#N/A</v>
      </c>
    </row>
    <row r="556" spans="3:7" x14ac:dyDescent="0.2">
      <c r="C556" t="e">
        <f>VLOOKUP('PROCESOS ESTRATÉGICOS '!W574,Hoja2!$X$8:$Y$8,2,FALSE)</f>
        <v>#N/A</v>
      </c>
      <c r="D556" t="e">
        <f>VLOOKUP('PROCESOS ESTRATÉGICOS '!X574,Hoja2!$AB$7:$AC$7,2,FALSE)</f>
        <v>#N/A</v>
      </c>
      <c r="E556" t="e">
        <f t="shared" si="24"/>
        <v>#N/A</v>
      </c>
      <c r="F556" t="e">
        <f>VLOOKUP('PROCESOS ESTRATÉGICOS '!Y574,conse,2,FALSE)</f>
        <v>#N/A</v>
      </c>
      <c r="G556" t="e">
        <f t="shared" si="25"/>
        <v>#N/A</v>
      </c>
    </row>
    <row r="557" spans="3:7" x14ac:dyDescent="0.2">
      <c r="C557" t="e">
        <f>VLOOKUP('PROCESOS ESTRATÉGICOS '!W575,Hoja2!$X$8:$Y$8,2,FALSE)</f>
        <v>#N/A</v>
      </c>
      <c r="D557" t="e">
        <f>VLOOKUP('PROCESOS ESTRATÉGICOS '!X575,Hoja2!$AB$7:$AC$7,2,FALSE)</f>
        <v>#N/A</v>
      </c>
      <c r="E557" t="e">
        <f t="shared" si="24"/>
        <v>#N/A</v>
      </c>
      <c r="F557" t="e">
        <f>VLOOKUP('PROCESOS ESTRATÉGICOS '!Y575,conse,2,FALSE)</f>
        <v>#N/A</v>
      </c>
      <c r="G557" t="e">
        <f t="shared" si="25"/>
        <v>#N/A</v>
      </c>
    </row>
    <row r="558" spans="3:7" x14ac:dyDescent="0.2">
      <c r="C558" t="e">
        <f>VLOOKUP('PROCESOS ESTRATÉGICOS '!W576,Hoja2!$X$8:$Y$8,2,FALSE)</f>
        <v>#N/A</v>
      </c>
      <c r="D558" t="e">
        <f>VLOOKUP('PROCESOS ESTRATÉGICOS '!X576,Hoja2!$AB$7:$AC$7,2,FALSE)</f>
        <v>#N/A</v>
      </c>
      <c r="E558" t="e">
        <f t="shared" si="24"/>
        <v>#N/A</v>
      </c>
      <c r="F558" t="e">
        <f>VLOOKUP('PROCESOS ESTRATÉGICOS '!Y576,conse,2,FALSE)</f>
        <v>#N/A</v>
      </c>
      <c r="G558" t="e">
        <f t="shared" si="25"/>
        <v>#N/A</v>
      </c>
    </row>
    <row r="559" spans="3:7" x14ac:dyDescent="0.2">
      <c r="C559" t="e">
        <f>VLOOKUP('PROCESOS ESTRATÉGICOS '!W577,Hoja2!$X$8:$Y$8,2,FALSE)</f>
        <v>#N/A</v>
      </c>
      <c r="D559" t="e">
        <f>VLOOKUP('PROCESOS ESTRATÉGICOS '!X577,Hoja2!$AB$7:$AC$7,2,FALSE)</f>
        <v>#N/A</v>
      </c>
      <c r="E559" t="e">
        <f t="shared" si="24"/>
        <v>#N/A</v>
      </c>
      <c r="F559" t="e">
        <f>VLOOKUP('PROCESOS ESTRATÉGICOS '!Y577,conse,2,FALSE)</f>
        <v>#N/A</v>
      </c>
      <c r="G559" t="e">
        <f t="shared" si="25"/>
        <v>#N/A</v>
      </c>
    </row>
    <row r="560" spans="3:7" x14ac:dyDescent="0.2">
      <c r="C560" t="e">
        <f>VLOOKUP('PROCESOS ESTRATÉGICOS '!W578,Hoja2!$X$8:$Y$8,2,FALSE)</f>
        <v>#N/A</v>
      </c>
      <c r="D560" t="e">
        <f>VLOOKUP('PROCESOS ESTRATÉGICOS '!X578,Hoja2!$AB$7:$AC$7,2,FALSE)</f>
        <v>#N/A</v>
      </c>
      <c r="E560" t="e">
        <f t="shared" si="24"/>
        <v>#N/A</v>
      </c>
      <c r="F560" t="e">
        <f>VLOOKUP('PROCESOS ESTRATÉGICOS '!Y578,conse,2,FALSE)</f>
        <v>#N/A</v>
      </c>
      <c r="G560" t="e">
        <f t="shared" si="25"/>
        <v>#N/A</v>
      </c>
    </row>
    <row r="561" spans="3:7" x14ac:dyDescent="0.2">
      <c r="C561" t="e">
        <f>VLOOKUP('PROCESOS ESTRATÉGICOS '!W579,Hoja2!$X$8:$Y$8,2,FALSE)</f>
        <v>#N/A</v>
      </c>
      <c r="D561" t="e">
        <f>VLOOKUP('PROCESOS ESTRATÉGICOS '!X579,Hoja2!$AB$7:$AC$7,2,FALSE)</f>
        <v>#N/A</v>
      </c>
      <c r="E561" t="e">
        <f t="shared" si="24"/>
        <v>#N/A</v>
      </c>
      <c r="F561" t="e">
        <f>VLOOKUP('PROCESOS ESTRATÉGICOS '!Y579,conse,2,FALSE)</f>
        <v>#N/A</v>
      </c>
      <c r="G561" t="e">
        <f t="shared" si="25"/>
        <v>#N/A</v>
      </c>
    </row>
    <row r="562" spans="3:7" x14ac:dyDescent="0.2">
      <c r="C562" t="e">
        <f>VLOOKUP('PROCESOS ESTRATÉGICOS '!W580,Hoja2!$X$8:$Y$8,2,FALSE)</f>
        <v>#N/A</v>
      </c>
      <c r="D562" t="e">
        <f>VLOOKUP('PROCESOS ESTRATÉGICOS '!X580,Hoja2!$AB$7:$AC$7,2,FALSE)</f>
        <v>#N/A</v>
      </c>
      <c r="E562" t="e">
        <f t="shared" si="24"/>
        <v>#N/A</v>
      </c>
      <c r="F562" t="e">
        <f>VLOOKUP('PROCESOS ESTRATÉGICOS '!Y580,conse,2,FALSE)</f>
        <v>#N/A</v>
      </c>
      <c r="G562" t="e">
        <f t="shared" si="25"/>
        <v>#N/A</v>
      </c>
    </row>
    <row r="563" spans="3:7" x14ac:dyDescent="0.2">
      <c r="C563" t="e">
        <f>VLOOKUP('PROCESOS ESTRATÉGICOS '!W581,Hoja2!$X$8:$Y$8,2,FALSE)</f>
        <v>#N/A</v>
      </c>
      <c r="D563" t="e">
        <f>VLOOKUP('PROCESOS ESTRATÉGICOS '!X581,Hoja2!$AB$7:$AC$7,2,FALSE)</f>
        <v>#N/A</v>
      </c>
      <c r="E563" t="e">
        <f t="shared" si="24"/>
        <v>#N/A</v>
      </c>
      <c r="F563" t="e">
        <f>VLOOKUP('PROCESOS ESTRATÉGICOS '!Y581,conse,2,FALSE)</f>
        <v>#N/A</v>
      </c>
      <c r="G563" t="e">
        <f t="shared" si="25"/>
        <v>#N/A</v>
      </c>
    </row>
    <row r="564" spans="3:7" x14ac:dyDescent="0.2">
      <c r="C564" t="e">
        <f>VLOOKUP('PROCESOS ESTRATÉGICOS '!W582,Hoja2!$X$8:$Y$8,2,FALSE)</f>
        <v>#N/A</v>
      </c>
      <c r="D564" t="e">
        <f>VLOOKUP('PROCESOS ESTRATÉGICOS '!X582,Hoja2!$AB$7:$AC$7,2,FALSE)</f>
        <v>#N/A</v>
      </c>
      <c r="E564" t="e">
        <f t="shared" si="24"/>
        <v>#N/A</v>
      </c>
      <c r="F564" t="e">
        <f>VLOOKUP('PROCESOS ESTRATÉGICOS '!Y582,conse,2,FALSE)</f>
        <v>#N/A</v>
      </c>
      <c r="G564" t="e">
        <f t="shared" si="25"/>
        <v>#N/A</v>
      </c>
    </row>
    <row r="565" spans="3:7" x14ac:dyDescent="0.2">
      <c r="C565" t="e">
        <f>VLOOKUP('PROCESOS ESTRATÉGICOS '!W583,Hoja2!$X$8:$Y$8,2,FALSE)</f>
        <v>#N/A</v>
      </c>
      <c r="D565" t="e">
        <f>VLOOKUP('PROCESOS ESTRATÉGICOS '!X583,Hoja2!$AB$7:$AC$7,2,FALSE)</f>
        <v>#N/A</v>
      </c>
      <c r="E565" t="e">
        <f t="shared" si="24"/>
        <v>#N/A</v>
      </c>
      <c r="F565" t="e">
        <f>VLOOKUP('PROCESOS ESTRATÉGICOS '!Y583,conse,2,FALSE)</f>
        <v>#N/A</v>
      </c>
      <c r="G565" t="e">
        <f t="shared" si="25"/>
        <v>#N/A</v>
      </c>
    </row>
    <row r="566" spans="3:7" x14ac:dyDescent="0.2">
      <c r="C566" t="e">
        <f>VLOOKUP('PROCESOS ESTRATÉGICOS '!W584,Hoja2!$X$8:$Y$8,2,FALSE)</f>
        <v>#N/A</v>
      </c>
      <c r="D566" t="e">
        <f>VLOOKUP('PROCESOS ESTRATÉGICOS '!X584,Hoja2!$AB$7:$AC$7,2,FALSE)</f>
        <v>#N/A</v>
      </c>
      <c r="E566" t="e">
        <f t="shared" si="24"/>
        <v>#N/A</v>
      </c>
      <c r="F566" t="e">
        <f>VLOOKUP('PROCESOS ESTRATÉGICOS '!Y584,conse,2,FALSE)</f>
        <v>#N/A</v>
      </c>
      <c r="G566" t="e">
        <f t="shared" si="25"/>
        <v>#N/A</v>
      </c>
    </row>
    <row r="567" spans="3:7" x14ac:dyDescent="0.2">
      <c r="C567" t="e">
        <f>VLOOKUP('PROCESOS ESTRATÉGICOS '!W585,Hoja2!$X$8:$Y$8,2,FALSE)</f>
        <v>#N/A</v>
      </c>
      <c r="D567" t="e">
        <f>VLOOKUP('PROCESOS ESTRATÉGICOS '!X585,Hoja2!$AB$7:$AC$7,2,FALSE)</f>
        <v>#N/A</v>
      </c>
      <c r="E567" t="e">
        <f t="shared" si="24"/>
        <v>#N/A</v>
      </c>
      <c r="F567" t="e">
        <f>VLOOKUP('PROCESOS ESTRATÉGICOS '!Y585,conse,2,FALSE)</f>
        <v>#N/A</v>
      </c>
      <c r="G567" t="e">
        <f t="shared" si="25"/>
        <v>#N/A</v>
      </c>
    </row>
    <row r="568" spans="3:7" x14ac:dyDescent="0.2">
      <c r="C568" t="e">
        <f>VLOOKUP('PROCESOS ESTRATÉGICOS '!W586,Hoja2!$X$8:$Y$8,2,FALSE)</f>
        <v>#N/A</v>
      </c>
      <c r="D568" t="e">
        <f>VLOOKUP('PROCESOS ESTRATÉGICOS '!X586,Hoja2!$AB$7:$AC$7,2,FALSE)</f>
        <v>#N/A</v>
      </c>
      <c r="E568" t="e">
        <f t="shared" si="24"/>
        <v>#N/A</v>
      </c>
      <c r="F568" t="e">
        <f>VLOOKUP('PROCESOS ESTRATÉGICOS '!Y586,conse,2,FALSE)</f>
        <v>#N/A</v>
      </c>
      <c r="G568" t="e">
        <f t="shared" si="25"/>
        <v>#N/A</v>
      </c>
    </row>
    <row r="569" spans="3:7" x14ac:dyDescent="0.2">
      <c r="C569" t="e">
        <f>VLOOKUP('PROCESOS ESTRATÉGICOS '!W587,Hoja2!$X$8:$Y$8,2,FALSE)</f>
        <v>#N/A</v>
      </c>
      <c r="D569" t="e">
        <f>VLOOKUP('PROCESOS ESTRATÉGICOS '!X587,Hoja2!$AB$7:$AC$7,2,FALSE)</f>
        <v>#N/A</v>
      </c>
      <c r="E569" t="e">
        <f t="shared" si="24"/>
        <v>#N/A</v>
      </c>
      <c r="F569" t="e">
        <f>VLOOKUP('PROCESOS ESTRATÉGICOS '!Y587,conse,2,FALSE)</f>
        <v>#N/A</v>
      </c>
      <c r="G569" t="e">
        <f t="shared" si="25"/>
        <v>#N/A</v>
      </c>
    </row>
    <row r="570" spans="3:7" x14ac:dyDescent="0.2">
      <c r="C570" t="e">
        <f>VLOOKUP('PROCESOS ESTRATÉGICOS '!W588,Hoja2!$X$8:$Y$8,2,FALSE)</f>
        <v>#N/A</v>
      </c>
      <c r="D570" t="e">
        <f>VLOOKUP('PROCESOS ESTRATÉGICOS '!X588,Hoja2!$AB$7:$AC$7,2,FALSE)</f>
        <v>#N/A</v>
      </c>
      <c r="E570" t="e">
        <f t="shared" si="24"/>
        <v>#N/A</v>
      </c>
      <c r="F570" t="e">
        <f>VLOOKUP('PROCESOS ESTRATÉGICOS '!Y588,conse,2,FALSE)</f>
        <v>#N/A</v>
      </c>
      <c r="G570" t="e">
        <f t="shared" si="25"/>
        <v>#N/A</v>
      </c>
    </row>
    <row r="571" spans="3:7" x14ac:dyDescent="0.2">
      <c r="C571" t="e">
        <f>VLOOKUP('PROCESOS ESTRATÉGICOS '!W589,Hoja2!$X$8:$Y$8,2,FALSE)</f>
        <v>#N/A</v>
      </c>
      <c r="D571" t="e">
        <f>VLOOKUP('PROCESOS ESTRATÉGICOS '!X589,Hoja2!$AB$7:$AC$7,2,FALSE)</f>
        <v>#N/A</v>
      </c>
      <c r="E571" t="e">
        <f t="shared" si="24"/>
        <v>#N/A</v>
      </c>
      <c r="F571" t="e">
        <f>VLOOKUP('PROCESOS ESTRATÉGICOS '!Y589,conse,2,FALSE)</f>
        <v>#N/A</v>
      </c>
      <c r="G571" t="e">
        <f t="shared" si="25"/>
        <v>#N/A</v>
      </c>
    </row>
    <row r="572" spans="3:7" x14ac:dyDescent="0.2">
      <c r="C572" t="e">
        <f>VLOOKUP('PROCESOS ESTRATÉGICOS '!W590,Hoja2!$X$8:$Y$8,2,FALSE)</f>
        <v>#N/A</v>
      </c>
      <c r="D572" t="e">
        <f>VLOOKUP('PROCESOS ESTRATÉGICOS '!X590,Hoja2!$AB$7:$AC$7,2,FALSE)</f>
        <v>#N/A</v>
      </c>
      <c r="E572" t="e">
        <f t="shared" si="24"/>
        <v>#N/A</v>
      </c>
      <c r="F572" t="e">
        <f>VLOOKUP('PROCESOS ESTRATÉGICOS '!Y590,conse,2,FALSE)</f>
        <v>#N/A</v>
      </c>
      <c r="G572" t="e">
        <f t="shared" si="25"/>
        <v>#N/A</v>
      </c>
    </row>
    <row r="573" spans="3:7" x14ac:dyDescent="0.2">
      <c r="C573" t="e">
        <f>VLOOKUP('PROCESOS ESTRATÉGICOS '!W591,Hoja2!$X$8:$Y$8,2,FALSE)</f>
        <v>#N/A</v>
      </c>
      <c r="D573" t="e">
        <f>VLOOKUP('PROCESOS ESTRATÉGICOS '!X591,Hoja2!$AB$7:$AC$7,2,FALSE)</f>
        <v>#N/A</v>
      </c>
      <c r="E573" t="e">
        <f t="shared" si="24"/>
        <v>#N/A</v>
      </c>
      <c r="F573" t="e">
        <f>VLOOKUP('PROCESOS ESTRATÉGICOS '!Y591,conse,2,FALSE)</f>
        <v>#N/A</v>
      </c>
      <c r="G573" t="e">
        <f t="shared" si="25"/>
        <v>#N/A</v>
      </c>
    </row>
    <row r="574" spans="3:7" x14ac:dyDescent="0.2">
      <c r="C574" t="e">
        <f>VLOOKUP('PROCESOS ESTRATÉGICOS '!W592,Hoja2!$X$8:$Y$8,2,FALSE)</f>
        <v>#N/A</v>
      </c>
      <c r="D574" t="e">
        <f>VLOOKUP('PROCESOS ESTRATÉGICOS '!X592,Hoja2!$AB$7:$AC$7,2,FALSE)</f>
        <v>#N/A</v>
      </c>
      <c r="E574" t="e">
        <f t="shared" si="24"/>
        <v>#N/A</v>
      </c>
      <c r="F574" t="e">
        <f>VLOOKUP('PROCESOS ESTRATÉGICOS '!Y592,conse,2,FALSE)</f>
        <v>#N/A</v>
      </c>
      <c r="G574" t="e">
        <f t="shared" si="25"/>
        <v>#N/A</v>
      </c>
    </row>
    <row r="575" spans="3:7" x14ac:dyDescent="0.2">
      <c r="C575" t="e">
        <f>VLOOKUP('PROCESOS ESTRATÉGICOS '!W593,Hoja2!$X$8:$Y$8,2,FALSE)</f>
        <v>#N/A</v>
      </c>
      <c r="D575" t="e">
        <f>VLOOKUP('PROCESOS ESTRATÉGICOS '!X593,Hoja2!$AB$7:$AC$7,2,FALSE)</f>
        <v>#N/A</v>
      </c>
      <c r="E575" t="e">
        <f t="shared" si="24"/>
        <v>#N/A</v>
      </c>
      <c r="F575" t="e">
        <f>VLOOKUP('PROCESOS ESTRATÉGICOS '!Y593,conse,2,FALSE)</f>
        <v>#N/A</v>
      </c>
      <c r="G575" t="e">
        <f t="shared" si="25"/>
        <v>#N/A</v>
      </c>
    </row>
    <row r="576" spans="3:7" x14ac:dyDescent="0.2">
      <c r="C576" t="e">
        <f>VLOOKUP('PROCESOS ESTRATÉGICOS '!W594,Hoja2!$X$8:$Y$8,2,FALSE)</f>
        <v>#N/A</v>
      </c>
      <c r="D576" t="e">
        <f>VLOOKUP('PROCESOS ESTRATÉGICOS '!X594,Hoja2!$AB$7:$AC$7,2,FALSE)</f>
        <v>#N/A</v>
      </c>
      <c r="E576" t="e">
        <f t="shared" si="24"/>
        <v>#N/A</v>
      </c>
      <c r="F576" t="e">
        <f>VLOOKUP('PROCESOS ESTRATÉGICOS '!Y594,conse,2,FALSE)</f>
        <v>#N/A</v>
      </c>
      <c r="G576" t="e">
        <f t="shared" si="25"/>
        <v>#N/A</v>
      </c>
    </row>
    <row r="577" spans="3:7" x14ac:dyDescent="0.2">
      <c r="C577" t="e">
        <f>VLOOKUP('PROCESOS ESTRATÉGICOS '!W595,Hoja2!$X$8:$Y$8,2,FALSE)</f>
        <v>#N/A</v>
      </c>
      <c r="D577" t="e">
        <f>VLOOKUP('PROCESOS ESTRATÉGICOS '!X595,Hoja2!$AB$7:$AC$7,2,FALSE)</f>
        <v>#N/A</v>
      </c>
      <c r="E577" t="e">
        <f t="shared" si="24"/>
        <v>#N/A</v>
      </c>
      <c r="F577" t="e">
        <f>VLOOKUP('PROCESOS ESTRATÉGICOS '!Y595,conse,2,FALSE)</f>
        <v>#N/A</v>
      </c>
      <c r="G577" t="e">
        <f t="shared" si="25"/>
        <v>#N/A</v>
      </c>
    </row>
    <row r="578" spans="3:7" x14ac:dyDescent="0.2">
      <c r="C578" t="e">
        <f>VLOOKUP('PROCESOS ESTRATÉGICOS '!W596,Hoja2!$X$8:$Y$8,2,FALSE)</f>
        <v>#N/A</v>
      </c>
      <c r="D578" t="e">
        <f>VLOOKUP('PROCESOS ESTRATÉGICOS '!X596,Hoja2!$AB$7:$AC$7,2,FALSE)</f>
        <v>#N/A</v>
      </c>
      <c r="E578" t="e">
        <f t="shared" si="24"/>
        <v>#N/A</v>
      </c>
      <c r="F578" t="e">
        <f>VLOOKUP('PROCESOS ESTRATÉGICOS '!Y596,conse,2,FALSE)</f>
        <v>#N/A</v>
      </c>
      <c r="G578" t="e">
        <f t="shared" si="25"/>
        <v>#N/A</v>
      </c>
    </row>
    <row r="579" spans="3:7" x14ac:dyDescent="0.2">
      <c r="C579" t="e">
        <f>VLOOKUP('PROCESOS ESTRATÉGICOS '!W597,Hoja2!$X$8:$Y$8,2,FALSE)</f>
        <v>#N/A</v>
      </c>
      <c r="D579" t="e">
        <f>VLOOKUP('PROCESOS ESTRATÉGICOS '!X597,Hoja2!$AB$7:$AC$7,2,FALSE)</f>
        <v>#N/A</v>
      </c>
      <c r="E579" t="e">
        <f t="shared" si="24"/>
        <v>#N/A</v>
      </c>
      <c r="F579" t="e">
        <f>VLOOKUP('PROCESOS ESTRATÉGICOS '!Y597,conse,2,FALSE)</f>
        <v>#N/A</v>
      </c>
      <c r="G579" t="e">
        <f t="shared" si="25"/>
        <v>#N/A</v>
      </c>
    </row>
    <row r="580" spans="3:7" x14ac:dyDescent="0.2">
      <c r="C580" t="e">
        <f>VLOOKUP('PROCESOS ESTRATÉGICOS '!W598,Hoja2!$X$8:$Y$8,2,FALSE)</f>
        <v>#N/A</v>
      </c>
      <c r="D580" t="e">
        <f>VLOOKUP('PROCESOS ESTRATÉGICOS '!X598,Hoja2!$AB$7:$AC$7,2,FALSE)</f>
        <v>#N/A</v>
      </c>
      <c r="E580" t="e">
        <f t="shared" si="24"/>
        <v>#N/A</v>
      </c>
      <c r="F580" t="e">
        <f>VLOOKUP('PROCESOS ESTRATÉGICOS '!Y598,conse,2,FALSE)</f>
        <v>#N/A</v>
      </c>
      <c r="G580" t="e">
        <f t="shared" si="25"/>
        <v>#N/A</v>
      </c>
    </row>
    <row r="581" spans="3:7" x14ac:dyDescent="0.2">
      <c r="C581" t="e">
        <f>VLOOKUP('PROCESOS ESTRATÉGICOS '!W599,Hoja2!$X$8:$Y$8,2,FALSE)</f>
        <v>#N/A</v>
      </c>
      <c r="D581" t="e">
        <f>VLOOKUP('PROCESOS ESTRATÉGICOS '!X599,Hoja2!$AB$7:$AC$7,2,FALSE)</f>
        <v>#N/A</v>
      </c>
      <c r="E581" t="e">
        <f t="shared" si="24"/>
        <v>#N/A</v>
      </c>
      <c r="F581" t="e">
        <f>VLOOKUP('PROCESOS ESTRATÉGICOS '!Y599,conse,2,FALSE)</f>
        <v>#N/A</v>
      </c>
      <c r="G581" t="e">
        <f t="shared" si="25"/>
        <v>#N/A</v>
      </c>
    </row>
    <row r="582" spans="3:7" x14ac:dyDescent="0.2">
      <c r="C582" t="e">
        <f>VLOOKUP('PROCESOS ESTRATÉGICOS '!W600,Hoja2!$X$8:$Y$8,2,FALSE)</f>
        <v>#N/A</v>
      </c>
      <c r="D582" t="e">
        <f>VLOOKUP('PROCESOS ESTRATÉGICOS '!X600,Hoja2!$AB$7:$AC$7,2,FALSE)</f>
        <v>#N/A</v>
      </c>
      <c r="E582" t="e">
        <f t="shared" si="24"/>
        <v>#N/A</v>
      </c>
      <c r="F582" t="e">
        <f>VLOOKUP('PROCESOS ESTRATÉGICOS '!Y600,conse,2,FALSE)</f>
        <v>#N/A</v>
      </c>
      <c r="G582" t="e">
        <f t="shared" si="25"/>
        <v>#N/A</v>
      </c>
    </row>
    <row r="583" spans="3:7" x14ac:dyDescent="0.2">
      <c r="C583" t="e">
        <f>VLOOKUP('PROCESOS ESTRATÉGICOS '!W601,Hoja2!$X$8:$Y$8,2,FALSE)</f>
        <v>#N/A</v>
      </c>
      <c r="D583" t="e">
        <f>VLOOKUP('PROCESOS ESTRATÉGICOS '!X601,Hoja2!$AB$7:$AC$7,2,FALSE)</f>
        <v>#N/A</v>
      </c>
      <c r="E583" t="e">
        <f t="shared" si="24"/>
        <v>#N/A</v>
      </c>
      <c r="F583" t="e">
        <f>VLOOKUP('PROCESOS ESTRATÉGICOS '!Y601,conse,2,FALSE)</f>
        <v>#N/A</v>
      </c>
      <c r="G583" t="e">
        <f t="shared" si="25"/>
        <v>#N/A</v>
      </c>
    </row>
    <row r="584" spans="3:7" x14ac:dyDescent="0.2">
      <c r="C584" t="e">
        <f>VLOOKUP('PROCESOS ESTRATÉGICOS '!W602,Hoja2!$X$8:$Y$8,2,FALSE)</f>
        <v>#N/A</v>
      </c>
      <c r="D584" t="e">
        <f>VLOOKUP('PROCESOS ESTRATÉGICOS '!X602,Hoja2!$AB$7:$AC$7,2,FALSE)</f>
        <v>#N/A</v>
      </c>
      <c r="E584" t="e">
        <f t="shared" si="24"/>
        <v>#N/A</v>
      </c>
      <c r="F584" t="e">
        <f>VLOOKUP('PROCESOS ESTRATÉGICOS '!Y602,conse,2,FALSE)</f>
        <v>#N/A</v>
      </c>
      <c r="G584" t="e">
        <f t="shared" si="25"/>
        <v>#N/A</v>
      </c>
    </row>
    <row r="585" spans="3:7" x14ac:dyDescent="0.2">
      <c r="C585" t="e">
        <f>VLOOKUP('PROCESOS ESTRATÉGICOS '!W603,Hoja2!$X$8:$Y$8,2,FALSE)</f>
        <v>#N/A</v>
      </c>
      <c r="D585" t="e">
        <f>VLOOKUP('PROCESOS ESTRATÉGICOS '!X603,Hoja2!$AB$7:$AC$7,2,FALSE)</f>
        <v>#N/A</v>
      </c>
      <c r="E585" t="e">
        <f t="shared" si="24"/>
        <v>#N/A</v>
      </c>
      <c r="F585" t="e">
        <f>VLOOKUP('PROCESOS ESTRATÉGICOS '!Y603,conse,2,FALSE)</f>
        <v>#N/A</v>
      </c>
      <c r="G585" t="e">
        <f t="shared" si="25"/>
        <v>#N/A</v>
      </c>
    </row>
    <row r="586" spans="3:7" x14ac:dyDescent="0.2">
      <c r="C586" t="e">
        <f>VLOOKUP('PROCESOS ESTRATÉGICOS '!W604,Hoja2!$X$8:$Y$8,2,FALSE)</f>
        <v>#N/A</v>
      </c>
      <c r="D586" t="e">
        <f>VLOOKUP('PROCESOS ESTRATÉGICOS '!X604,Hoja2!$AB$7:$AC$7,2,FALSE)</f>
        <v>#N/A</v>
      </c>
      <c r="E586" t="e">
        <f t="shared" si="24"/>
        <v>#N/A</v>
      </c>
      <c r="F586" t="e">
        <f>VLOOKUP('PROCESOS ESTRATÉGICOS '!Y604,conse,2,FALSE)</f>
        <v>#N/A</v>
      </c>
      <c r="G586" t="e">
        <f t="shared" si="25"/>
        <v>#N/A</v>
      </c>
    </row>
    <row r="587" spans="3:7" x14ac:dyDescent="0.2">
      <c r="C587" t="e">
        <f>VLOOKUP('PROCESOS ESTRATÉGICOS '!W605,Hoja2!$X$8:$Y$8,2,FALSE)</f>
        <v>#N/A</v>
      </c>
      <c r="D587" t="e">
        <f>VLOOKUP('PROCESOS ESTRATÉGICOS '!X605,Hoja2!$AB$7:$AC$7,2,FALSE)</f>
        <v>#N/A</v>
      </c>
      <c r="E587" t="e">
        <f t="shared" si="24"/>
        <v>#N/A</v>
      </c>
      <c r="F587" t="e">
        <f>VLOOKUP('PROCESOS ESTRATÉGICOS '!Y605,conse,2,FALSE)</f>
        <v>#N/A</v>
      </c>
      <c r="G587" t="e">
        <f t="shared" si="25"/>
        <v>#N/A</v>
      </c>
    </row>
    <row r="588" spans="3:7" x14ac:dyDescent="0.2">
      <c r="C588" t="e">
        <f>VLOOKUP('PROCESOS ESTRATÉGICOS '!W606,Hoja2!$X$8:$Y$8,2,FALSE)</f>
        <v>#N/A</v>
      </c>
      <c r="D588" t="e">
        <f>VLOOKUP('PROCESOS ESTRATÉGICOS '!X606,Hoja2!$AB$7:$AC$7,2,FALSE)</f>
        <v>#N/A</v>
      </c>
      <c r="E588" t="e">
        <f t="shared" si="24"/>
        <v>#N/A</v>
      </c>
      <c r="F588" t="e">
        <f>VLOOKUP('PROCESOS ESTRATÉGICOS '!Y606,conse,2,FALSE)</f>
        <v>#N/A</v>
      </c>
      <c r="G588" t="e">
        <f t="shared" si="25"/>
        <v>#N/A</v>
      </c>
    </row>
    <row r="589" spans="3:7" x14ac:dyDescent="0.2">
      <c r="C589" t="e">
        <f>VLOOKUP('PROCESOS ESTRATÉGICOS '!W607,Hoja2!$X$8:$Y$8,2,FALSE)</f>
        <v>#N/A</v>
      </c>
      <c r="D589" t="e">
        <f>VLOOKUP('PROCESOS ESTRATÉGICOS '!X607,Hoja2!$AB$7:$AC$7,2,FALSE)</f>
        <v>#N/A</v>
      </c>
      <c r="E589" t="e">
        <f t="shared" si="24"/>
        <v>#N/A</v>
      </c>
      <c r="F589" t="e">
        <f>VLOOKUP('PROCESOS ESTRATÉGICOS '!Y607,conse,2,FALSE)</f>
        <v>#N/A</v>
      </c>
      <c r="G589" t="e">
        <f t="shared" si="25"/>
        <v>#N/A</v>
      </c>
    </row>
    <row r="590" spans="3:7" x14ac:dyDescent="0.2">
      <c r="C590" t="e">
        <f>VLOOKUP('PROCESOS ESTRATÉGICOS '!W608,Hoja2!$X$8:$Y$8,2,FALSE)</f>
        <v>#N/A</v>
      </c>
      <c r="D590" t="e">
        <f>VLOOKUP('PROCESOS ESTRATÉGICOS '!X608,Hoja2!$AB$7:$AC$7,2,FALSE)</f>
        <v>#N/A</v>
      </c>
      <c r="E590" t="e">
        <f t="shared" si="24"/>
        <v>#N/A</v>
      </c>
      <c r="F590" t="e">
        <f>VLOOKUP('PROCESOS ESTRATÉGICOS '!Y608,conse,2,FALSE)</f>
        <v>#N/A</v>
      </c>
      <c r="G590" t="e">
        <f t="shared" si="25"/>
        <v>#N/A</v>
      </c>
    </row>
    <row r="591" spans="3:7" x14ac:dyDescent="0.2">
      <c r="C591" t="e">
        <f>VLOOKUP('PROCESOS ESTRATÉGICOS '!W609,Hoja2!$X$8:$Y$8,2,FALSE)</f>
        <v>#N/A</v>
      </c>
      <c r="D591" t="e">
        <f>VLOOKUP('PROCESOS ESTRATÉGICOS '!X609,Hoja2!$AB$7:$AC$7,2,FALSE)</f>
        <v>#N/A</v>
      </c>
      <c r="E591" t="e">
        <f t="shared" si="24"/>
        <v>#N/A</v>
      </c>
      <c r="F591" t="e">
        <f>VLOOKUP('PROCESOS ESTRATÉGICOS '!Y609,conse,2,FALSE)</f>
        <v>#N/A</v>
      </c>
      <c r="G591" t="e">
        <f t="shared" si="25"/>
        <v>#N/A</v>
      </c>
    </row>
    <row r="592" spans="3:7" x14ac:dyDescent="0.2">
      <c r="C592" t="e">
        <f>VLOOKUP('PROCESOS ESTRATÉGICOS '!W610,Hoja2!$X$8:$Y$8,2,FALSE)</f>
        <v>#N/A</v>
      </c>
      <c r="D592" t="e">
        <f>VLOOKUP('PROCESOS ESTRATÉGICOS '!X610,Hoja2!$AB$7:$AC$7,2,FALSE)</f>
        <v>#N/A</v>
      </c>
      <c r="E592" t="e">
        <f t="shared" si="24"/>
        <v>#N/A</v>
      </c>
      <c r="F592" t="e">
        <f>VLOOKUP('PROCESOS ESTRATÉGICOS '!Y610,conse,2,FALSE)</f>
        <v>#N/A</v>
      </c>
      <c r="G592" t="e">
        <f t="shared" si="25"/>
        <v>#N/A</v>
      </c>
    </row>
    <row r="593" spans="3:7" x14ac:dyDescent="0.2">
      <c r="C593" t="e">
        <f>VLOOKUP('PROCESOS ESTRATÉGICOS '!W611,Hoja2!$X$8:$Y$8,2,FALSE)</f>
        <v>#N/A</v>
      </c>
      <c r="D593" t="e">
        <f>VLOOKUP('PROCESOS ESTRATÉGICOS '!X611,Hoja2!$AB$7:$AC$7,2,FALSE)</f>
        <v>#N/A</v>
      </c>
      <c r="E593" t="e">
        <f t="shared" si="24"/>
        <v>#N/A</v>
      </c>
      <c r="F593" t="e">
        <f>VLOOKUP('PROCESOS ESTRATÉGICOS '!Y611,conse,2,FALSE)</f>
        <v>#N/A</v>
      </c>
      <c r="G593" t="e">
        <f t="shared" si="25"/>
        <v>#N/A</v>
      </c>
    </row>
    <row r="594" spans="3:7" x14ac:dyDescent="0.2">
      <c r="C594" t="e">
        <f>VLOOKUP('PROCESOS ESTRATÉGICOS '!W612,Hoja2!$X$8:$Y$8,2,FALSE)</f>
        <v>#N/A</v>
      </c>
      <c r="D594" t="e">
        <f>VLOOKUP('PROCESOS ESTRATÉGICOS '!X612,Hoja2!$AB$7:$AC$7,2,FALSE)</f>
        <v>#N/A</v>
      </c>
      <c r="E594" t="e">
        <f t="shared" si="24"/>
        <v>#N/A</v>
      </c>
      <c r="F594" t="e">
        <f>VLOOKUP('PROCESOS ESTRATÉGICOS '!Y612,conse,2,FALSE)</f>
        <v>#N/A</v>
      </c>
      <c r="G594" t="e">
        <f t="shared" si="25"/>
        <v>#N/A</v>
      </c>
    </row>
    <row r="595" spans="3:7" x14ac:dyDescent="0.2">
      <c r="C595" t="e">
        <f>VLOOKUP('PROCESOS ESTRATÉGICOS '!W613,Hoja2!$X$8:$Y$8,2,FALSE)</f>
        <v>#N/A</v>
      </c>
      <c r="D595" t="e">
        <f>VLOOKUP('PROCESOS ESTRATÉGICOS '!X613,Hoja2!$AB$7:$AC$7,2,FALSE)</f>
        <v>#N/A</v>
      </c>
      <c r="E595" t="e">
        <f t="shared" si="24"/>
        <v>#N/A</v>
      </c>
      <c r="F595" t="e">
        <f>VLOOKUP('PROCESOS ESTRATÉGICOS '!Y613,conse,2,FALSE)</f>
        <v>#N/A</v>
      </c>
      <c r="G595" t="e">
        <f t="shared" si="25"/>
        <v>#N/A</v>
      </c>
    </row>
    <row r="596" spans="3:7" x14ac:dyDescent="0.2">
      <c r="C596" t="e">
        <f>VLOOKUP('PROCESOS ESTRATÉGICOS '!W614,Hoja2!$X$8:$Y$8,2,FALSE)</f>
        <v>#N/A</v>
      </c>
      <c r="D596" t="e">
        <f>VLOOKUP('PROCESOS ESTRATÉGICOS '!X614,Hoja2!$AB$7:$AC$7,2,FALSE)</f>
        <v>#N/A</v>
      </c>
      <c r="E596" t="e">
        <f t="shared" si="24"/>
        <v>#N/A</v>
      </c>
      <c r="F596" t="e">
        <f>VLOOKUP('PROCESOS ESTRATÉGICOS '!Y614,conse,2,FALSE)</f>
        <v>#N/A</v>
      </c>
      <c r="G596" t="e">
        <f t="shared" si="25"/>
        <v>#N/A</v>
      </c>
    </row>
    <row r="597" spans="3:7" x14ac:dyDescent="0.2">
      <c r="C597" t="e">
        <f>VLOOKUP('PROCESOS ESTRATÉGICOS '!W615,Hoja2!$X$8:$Y$8,2,FALSE)</f>
        <v>#N/A</v>
      </c>
      <c r="D597" t="e">
        <f>VLOOKUP('PROCESOS ESTRATÉGICOS '!X615,Hoja2!$AB$7:$AC$7,2,FALSE)</f>
        <v>#N/A</v>
      </c>
      <c r="E597" t="e">
        <f t="shared" si="24"/>
        <v>#N/A</v>
      </c>
      <c r="F597" t="e">
        <f>VLOOKUP('PROCESOS ESTRATÉGICOS '!Y615,conse,2,FALSE)</f>
        <v>#N/A</v>
      </c>
      <c r="G597" t="e">
        <f t="shared" si="25"/>
        <v>#N/A</v>
      </c>
    </row>
    <row r="598" spans="3:7" x14ac:dyDescent="0.2">
      <c r="C598" t="e">
        <f>VLOOKUP('PROCESOS ESTRATÉGICOS '!W616,Hoja2!$X$8:$Y$8,2,FALSE)</f>
        <v>#N/A</v>
      </c>
      <c r="D598" t="e">
        <f>VLOOKUP('PROCESOS ESTRATÉGICOS '!X616,Hoja2!$AB$7:$AC$7,2,FALSE)</f>
        <v>#N/A</v>
      </c>
      <c r="E598" t="e">
        <f t="shared" si="24"/>
        <v>#N/A</v>
      </c>
      <c r="F598" t="e">
        <f>VLOOKUP('PROCESOS ESTRATÉGICOS '!Y616,conse,2,FALSE)</f>
        <v>#N/A</v>
      </c>
      <c r="G598" t="e">
        <f t="shared" si="25"/>
        <v>#N/A</v>
      </c>
    </row>
    <row r="599" spans="3:7" x14ac:dyDescent="0.2">
      <c r="C599" t="e">
        <f>VLOOKUP('PROCESOS ESTRATÉGICOS '!W617,Hoja2!$X$8:$Y$8,2,FALSE)</f>
        <v>#N/A</v>
      </c>
      <c r="D599" t="e">
        <f>VLOOKUP('PROCESOS ESTRATÉGICOS '!X617,Hoja2!$AB$7:$AC$7,2,FALSE)</f>
        <v>#N/A</v>
      </c>
      <c r="E599" t="e">
        <f t="shared" si="24"/>
        <v>#N/A</v>
      </c>
      <c r="F599" t="e">
        <f>VLOOKUP('PROCESOS ESTRATÉGICOS '!Y617,conse,2,FALSE)</f>
        <v>#N/A</v>
      </c>
      <c r="G599" t="e">
        <f t="shared" si="25"/>
        <v>#N/A</v>
      </c>
    </row>
    <row r="600" spans="3:7" x14ac:dyDescent="0.2">
      <c r="C600" t="e">
        <f>VLOOKUP('PROCESOS ESTRATÉGICOS '!W618,Hoja2!$X$8:$Y$8,2,FALSE)</f>
        <v>#N/A</v>
      </c>
      <c r="D600" t="e">
        <f>VLOOKUP('PROCESOS ESTRATÉGICOS '!X618,Hoja2!$AB$7:$AC$7,2,FALSE)</f>
        <v>#N/A</v>
      </c>
      <c r="E600" t="e">
        <f t="shared" si="24"/>
        <v>#N/A</v>
      </c>
      <c r="F600" t="e">
        <f>VLOOKUP('PROCESOS ESTRATÉGICOS '!Y618,conse,2,FALSE)</f>
        <v>#N/A</v>
      </c>
      <c r="G600" t="e">
        <f t="shared" si="25"/>
        <v>#N/A</v>
      </c>
    </row>
    <row r="601" spans="3:7" x14ac:dyDescent="0.2">
      <c r="C601" t="e">
        <f>VLOOKUP('PROCESOS ESTRATÉGICOS '!W619,Hoja2!$X$8:$Y$8,2,FALSE)</f>
        <v>#N/A</v>
      </c>
      <c r="D601" t="e">
        <f>VLOOKUP('PROCESOS ESTRATÉGICOS '!X619,Hoja2!$AB$7:$AC$7,2,FALSE)</f>
        <v>#N/A</v>
      </c>
      <c r="E601" t="e">
        <f t="shared" si="24"/>
        <v>#N/A</v>
      </c>
      <c r="F601" t="e">
        <f>VLOOKUP('PROCESOS ESTRATÉGICOS '!Y619,conse,2,FALSE)</f>
        <v>#N/A</v>
      </c>
      <c r="G601" t="e">
        <f t="shared" si="25"/>
        <v>#N/A</v>
      </c>
    </row>
    <row r="602" spans="3:7" x14ac:dyDescent="0.2">
      <c r="C602" t="e">
        <f>VLOOKUP('PROCESOS ESTRATÉGICOS '!W620,Hoja2!$X$8:$Y$8,2,FALSE)</f>
        <v>#N/A</v>
      </c>
      <c r="D602" t="e">
        <f>VLOOKUP('PROCESOS ESTRATÉGICOS '!X620,Hoja2!$AB$7:$AC$7,2,FALSE)</f>
        <v>#N/A</v>
      </c>
      <c r="E602" t="e">
        <f t="shared" si="24"/>
        <v>#N/A</v>
      </c>
      <c r="F602" t="e">
        <f>VLOOKUP('PROCESOS ESTRATÉGICOS '!Y620,conse,2,FALSE)</f>
        <v>#N/A</v>
      </c>
      <c r="G602" t="e">
        <f t="shared" si="25"/>
        <v>#N/A</v>
      </c>
    </row>
    <row r="603" spans="3:7" x14ac:dyDescent="0.2">
      <c r="C603" t="e">
        <f>VLOOKUP('PROCESOS ESTRATÉGICOS '!W621,Hoja2!$X$8:$Y$8,2,FALSE)</f>
        <v>#N/A</v>
      </c>
      <c r="D603" t="e">
        <f>VLOOKUP('PROCESOS ESTRATÉGICOS '!X621,Hoja2!$AB$7:$AC$7,2,FALSE)</f>
        <v>#N/A</v>
      </c>
      <c r="E603" t="e">
        <f t="shared" si="24"/>
        <v>#N/A</v>
      </c>
      <c r="F603" t="e">
        <f>VLOOKUP('PROCESOS ESTRATÉGICOS '!Y621,conse,2,FALSE)</f>
        <v>#N/A</v>
      </c>
      <c r="G603" t="e">
        <f t="shared" si="25"/>
        <v>#N/A</v>
      </c>
    </row>
    <row r="604" spans="3:7" x14ac:dyDescent="0.2">
      <c r="C604" t="e">
        <f>VLOOKUP('PROCESOS ESTRATÉGICOS '!W622,Hoja2!$X$8:$Y$8,2,FALSE)</f>
        <v>#N/A</v>
      </c>
      <c r="D604" t="e">
        <f>VLOOKUP('PROCESOS ESTRATÉGICOS '!X622,Hoja2!$AB$7:$AC$7,2,FALSE)</f>
        <v>#N/A</v>
      </c>
      <c r="E604" t="e">
        <f t="shared" ref="E604:E667" si="26">D604*C604</f>
        <v>#N/A</v>
      </c>
      <c r="F604" t="e">
        <f>VLOOKUP('PROCESOS ESTRATÉGICOS '!Y622,conse,2,FALSE)</f>
        <v>#N/A</v>
      </c>
      <c r="G604" t="e">
        <f t="shared" ref="G604:G667" si="27">F604*E604</f>
        <v>#N/A</v>
      </c>
    </row>
    <row r="605" spans="3:7" x14ac:dyDescent="0.2">
      <c r="C605" t="e">
        <f>VLOOKUP('PROCESOS ESTRATÉGICOS '!W623,Hoja2!$X$8:$Y$8,2,FALSE)</f>
        <v>#N/A</v>
      </c>
      <c r="D605" t="e">
        <f>VLOOKUP('PROCESOS ESTRATÉGICOS '!X623,Hoja2!$AB$7:$AC$7,2,FALSE)</f>
        <v>#N/A</v>
      </c>
      <c r="E605" t="e">
        <f t="shared" si="26"/>
        <v>#N/A</v>
      </c>
      <c r="F605" t="e">
        <f>VLOOKUP('PROCESOS ESTRATÉGICOS '!Y623,conse,2,FALSE)</f>
        <v>#N/A</v>
      </c>
      <c r="G605" t="e">
        <f t="shared" si="27"/>
        <v>#N/A</v>
      </c>
    </row>
    <row r="606" spans="3:7" x14ac:dyDescent="0.2">
      <c r="C606" t="e">
        <f>VLOOKUP('PROCESOS ESTRATÉGICOS '!W624,Hoja2!$X$8:$Y$8,2,FALSE)</f>
        <v>#N/A</v>
      </c>
      <c r="D606" t="e">
        <f>VLOOKUP('PROCESOS ESTRATÉGICOS '!X624,Hoja2!$AB$7:$AC$7,2,FALSE)</f>
        <v>#N/A</v>
      </c>
      <c r="E606" t="e">
        <f t="shared" si="26"/>
        <v>#N/A</v>
      </c>
      <c r="F606" t="e">
        <f>VLOOKUP('PROCESOS ESTRATÉGICOS '!Y624,conse,2,FALSE)</f>
        <v>#N/A</v>
      </c>
      <c r="G606" t="e">
        <f t="shared" si="27"/>
        <v>#N/A</v>
      </c>
    </row>
    <row r="607" spans="3:7" x14ac:dyDescent="0.2">
      <c r="C607" t="e">
        <f>VLOOKUP('PROCESOS ESTRATÉGICOS '!W625,Hoja2!$X$8:$Y$8,2,FALSE)</f>
        <v>#N/A</v>
      </c>
      <c r="D607" t="e">
        <f>VLOOKUP('PROCESOS ESTRATÉGICOS '!X625,Hoja2!$AB$7:$AC$7,2,FALSE)</f>
        <v>#N/A</v>
      </c>
      <c r="E607" t="e">
        <f t="shared" si="26"/>
        <v>#N/A</v>
      </c>
      <c r="F607" t="e">
        <f>VLOOKUP('PROCESOS ESTRATÉGICOS '!Y625,conse,2,FALSE)</f>
        <v>#N/A</v>
      </c>
      <c r="G607" t="e">
        <f t="shared" si="27"/>
        <v>#N/A</v>
      </c>
    </row>
    <row r="608" spans="3:7" x14ac:dyDescent="0.2">
      <c r="C608" t="e">
        <f>VLOOKUP('PROCESOS ESTRATÉGICOS '!W626,Hoja2!$X$8:$Y$8,2,FALSE)</f>
        <v>#N/A</v>
      </c>
      <c r="D608" t="e">
        <f>VLOOKUP('PROCESOS ESTRATÉGICOS '!X626,Hoja2!$AB$7:$AC$7,2,FALSE)</f>
        <v>#N/A</v>
      </c>
      <c r="E608" t="e">
        <f t="shared" si="26"/>
        <v>#N/A</v>
      </c>
      <c r="F608" t="e">
        <f>VLOOKUP('PROCESOS ESTRATÉGICOS '!Y626,conse,2,FALSE)</f>
        <v>#N/A</v>
      </c>
      <c r="G608" t="e">
        <f t="shared" si="27"/>
        <v>#N/A</v>
      </c>
    </row>
    <row r="609" spans="3:7" x14ac:dyDescent="0.2">
      <c r="C609" t="e">
        <f>VLOOKUP('PROCESOS ESTRATÉGICOS '!W627,Hoja2!$X$8:$Y$8,2,FALSE)</f>
        <v>#N/A</v>
      </c>
      <c r="D609" t="e">
        <f>VLOOKUP('PROCESOS ESTRATÉGICOS '!X627,Hoja2!$AB$7:$AC$7,2,FALSE)</f>
        <v>#N/A</v>
      </c>
      <c r="E609" t="e">
        <f t="shared" si="26"/>
        <v>#N/A</v>
      </c>
      <c r="F609" t="e">
        <f>VLOOKUP('PROCESOS ESTRATÉGICOS '!Y627,conse,2,FALSE)</f>
        <v>#N/A</v>
      </c>
      <c r="G609" t="e">
        <f t="shared" si="27"/>
        <v>#N/A</v>
      </c>
    </row>
    <row r="610" spans="3:7" x14ac:dyDescent="0.2">
      <c r="C610" t="e">
        <f>VLOOKUP('PROCESOS ESTRATÉGICOS '!W628,Hoja2!$X$8:$Y$8,2,FALSE)</f>
        <v>#N/A</v>
      </c>
      <c r="D610" t="e">
        <f>VLOOKUP('PROCESOS ESTRATÉGICOS '!X628,Hoja2!$AB$7:$AC$7,2,FALSE)</f>
        <v>#N/A</v>
      </c>
      <c r="E610" t="e">
        <f t="shared" si="26"/>
        <v>#N/A</v>
      </c>
      <c r="F610" t="e">
        <f>VLOOKUP('PROCESOS ESTRATÉGICOS '!Y628,conse,2,FALSE)</f>
        <v>#N/A</v>
      </c>
      <c r="G610" t="e">
        <f t="shared" si="27"/>
        <v>#N/A</v>
      </c>
    </row>
    <row r="611" spans="3:7" x14ac:dyDescent="0.2">
      <c r="C611" t="e">
        <f>VLOOKUP('PROCESOS ESTRATÉGICOS '!W629,Hoja2!$X$8:$Y$8,2,FALSE)</f>
        <v>#N/A</v>
      </c>
      <c r="D611" t="e">
        <f>VLOOKUP('PROCESOS ESTRATÉGICOS '!X629,Hoja2!$AB$7:$AC$7,2,FALSE)</f>
        <v>#N/A</v>
      </c>
      <c r="E611" t="e">
        <f t="shared" si="26"/>
        <v>#N/A</v>
      </c>
      <c r="F611" t="e">
        <f>VLOOKUP('PROCESOS ESTRATÉGICOS '!Y629,conse,2,FALSE)</f>
        <v>#N/A</v>
      </c>
      <c r="G611" t="e">
        <f t="shared" si="27"/>
        <v>#N/A</v>
      </c>
    </row>
    <row r="612" spans="3:7" x14ac:dyDescent="0.2">
      <c r="C612" t="e">
        <f>VLOOKUP('PROCESOS ESTRATÉGICOS '!W630,Hoja2!$X$8:$Y$8,2,FALSE)</f>
        <v>#N/A</v>
      </c>
      <c r="D612" t="e">
        <f>VLOOKUP('PROCESOS ESTRATÉGICOS '!X630,Hoja2!$AB$7:$AC$7,2,FALSE)</f>
        <v>#N/A</v>
      </c>
      <c r="E612" t="e">
        <f t="shared" si="26"/>
        <v>#N/A</v>
      </c>
      <c r="F612" t="e">
        <f>VLOOKUP('PROCESOS ESTRATÉGICOS '!Y630,conse,2,FALSE)</f>
        <v>#N/A</v>
      </c>
      <c r="G612" t="e">
        <f t="shared" si="27"/>
        <v>#N/A</v>
      </c>
    </row>
    <row r="613" spans="3:7" x14ac:dyDescent="0.2">
      <c r="C613" t="e">
        <f>VLOOKUP('PROCESOS ESTRATÉGICOS '!W631,Hoja2!$X$8:$Y$8,2,FALSE)</f>
        <v>#N/A</v>
      </c>
      <c r="D613" t="e">
        <f>VLOOKUP('PROCESOS ESTRATÉGICOS '!X631,Hoja2!$AB$7:$AC$7,2,FALSE)</f>
        <v>#N/A</v>
      </c>
      <c r="E613" t="e">
        <f t="shared" si="26"/>
        <v>#N/A</v>
      </c>
      <c r="F613" t="e">
        <f>VLOOKUP('PROCESOS ESTRATÉGICOS '!Y631,conse,2,FALSE)</f>
        <v>#N/A</v>
      </c>
      <c r="G613" t="e">
        <f t="shared" si="27"/>
        <v>#N/A</v>
      </c>
    </row>
    <row r="614" spans="3:7" x14ac:dyDescent="0.2">
      <c r="C614" t="e">
        <f>VLOOKUP('PROCESOS ESTRATÉGICOS '!W632,Hoja2!$X$8:$Y$8,2,FALSE)</f>
        <v>#N/A</v>
      </c>
      <c r="D614" t="e">
        <f>VLOOKUP('PROCESOS ESTRATÉGICOS '!X632,Hoja2!$AB$7:$AC$7,2,FALSE)</f>
        <v>#N/A</v>
      </c>
      <c r="E614" t="e">
        <f t="shared" si="26"/>
        <v>#N/A</v>
      </c>
      <c r="F614" t="e">
        <f>VLOOKUP('PROCESOS ESTRATÉGICOS '!Y632,conse,2,FALSE)</f>
        <v>#N/A</v>
      </c>
      <c r="G614" t="e">
        <f t="shared" si="27"/>
        <v>#N/A</v>
      </c>
    </row>
    <row r="615" spans="3:7" x14ac:dyDescent="0.2">
      <c r="C615" t="e">
        <f>VLOOKUP('PROCESOS ESTRATÉGICOS '!W633,Hoja2!$X$8:$Y$8,2,FALSE)</f>
        <v>#N/A</v>
      </c>
      <c r="D615" t="e">
        <f>VLOOKUP('PROCESOS ESTRATÉGICOS '!X633,Hoja2!$AB$7:$AC$7,2,FALSE)</f>
        <v>#N/A</v>
      </c>
      <c r="E615" t="e">
        <f t="shared" si="26"/>
        <v>#N/A</v>
      </c>
      <c r="F615" t="e">
        <f>VLOOKUP('PROCESOS ESTRATÉGICOS '!Y633,conse,2,FALSE)</f>
        <v>#N/A</v>
      </c>
      <c r="G615" t="e">
        <f t="shared" si="27"/>
        <v>#N/A</v>
      </c>
    </row>
    <row r="616" spans="3:7" x14ac:dyDescent="0.2">
      <c r="C616" t="e">
        <f>VLOOKUP('PROCESOS ESTRATÉGICOS '!W634,Hoja2!$X$8:$Y$8,2,FALSE)</f>
        <v>#N/A</v>
      </c>
      <c r="D616" t="e">
        <f>VLOOKUP('PROCESOS ESTRATÉGICOS '!X634,Hoja2!$AB$7:$AC$7,2,FALSE)</f>
        <v>#N/A</v>
      </c>
      <c r="E616" t="e">
        <f t="shared" si="26"/>
        <v>#N/A</v>
      </c>
      <c r="F616" t="e">
        <f>VLOOKUP('PROCESOS ESTRATÉGICOS '!Y634,conse,2,FALSE)</f>
        <v>#N/A</v>
      </c>
      <c r="G616" t="e">
        <f t="shared" si="27"/>
        <v>#N/A</v>
      </c>
    </row>
    <row r="617" spans="3:7" x14ac:dyDescent="0.2">
      <c r="C617" t="e">
        <f>VLOOKUP('PROCESOS ESTRATÉGICOS '!W635,Hoja2!$X$8:$Y$8,2,FALSE)</f>
        <v>#N/A</v>
      </c>
      <c r="D617" t="e">
        <f>VLOOKUP('PROCESOS ESTRATÉGICOS '!X635,Hoja2!$AB$7:$AC$7,2,FALSE)</f>
        <v>#N/A</v>
      </c>
      <c r="E617" t="e">
        <f t="shared" si="26"/>
        <v>#N/A</v>
      </c>
      <c r="F617" t="e">
        <f>VLOOKUP('PROCESOS ESTRATÉGICOS '!Y635,conse,2,FALSE)</f>
        <v>#N/A</v>
      </c>
      <c r="G617" t="e">
        <f t="shared" si="27"/>
        <v>#N/A</v>
      </c>
    </row>
    <row r="618" spans="3:7" x14ac:dyDescent="0.2">
      <c r="C618" t="e">
        <f>VLOOKUP('PROCESOS ESTRATÉGICOS '!W636,Hoja2!$X$8:$Y$8,2,FALSE)</f>
        <v>#N/A</v>
      </c>
      <c r="D618" t="e">
        <f>VLOOKUP('PROCESOS ESTRATÉGICOS '!X636,Hoja2!$AB$7:$AC$7,2,FALSE)</f>
        <v>#N/A</v>
      </c>
      <c r="E618" t="e">
        <f t="shared" si="26"/>
        <v>#N/A</v>
      </c>
      <c r="F618" t="e">
        <f>VLOOKUP('PROCESOS ESTRATÉGICOS '!Y636,conse,2,FALSE)</f>
        <v>#N/A</v>
      </c>
      <c r="G618" t="e">
        <f t="shared" si="27"/>
        <v>#N/A</v>
      </c>
    </row>
    <row r="619" spans="3:7" x14ac:dyDescent="0.2">
      <c r="C619" t="e">
        <f>VLOOKUP('PROCESOS ESTRATÉGICOS '!W637,Hoja2!$X$8:$Y$8,2,FALSE)</f>
        <v>#N/A</v>
      </c>
      <c r="D619" t="e">
        <f>VLOOKUP('PROCESOS ESTRATÉGICOS '!X637,Hoja2!$AB$7:$AC$7,2,FALSE)</f>
        <v>#N/A</v>
      </c>
      <c r="E619" t="e">
        <f t="shared" si="26"/>
        <v>#N/A</v>
      </c>
      <c r="F619" t="e">
        <f>VLOOKUP('PROCESOS ESTRATÉGICOS '!Y637,conse,2,FALSE)</f>
        <v>#N/A</v>
      </c>
      <c r="G619" t="e">
        <f t="shared" si="27"/>
        <v>#N/A</v>
      </c>
    </row>
    <row r="620" spans="3:7" x14ac:dyDescent="0.2">
      <c r="C620" t="e">
        <f>VLOOKUP('PROCESOS ESTRATÉGICOS '!W638,Hoja2!$X$8:$Y$8,2,FALSE)</f>
        <v>#N/A</v>
      </c>
      <c r="D620" t="e">
        <f>VLOOKUP('PROCESOS ESTRATÉGICOS '!X638,Hoja2!$AB$7:$AC$7,2,FALSE)</f>
        <v>#N/A</v>
      </c>
      <c r="E620" t="e">
        <f t="shared" si="26"/>
        <v>#N/A</v>
      </c>
      <c r="F620" t="e">
        <f>VLOOKUP('PROCESOS ESTRATÉGICOS '!Y638,conse,2,FALSE)</f>
        <v>#N/A</v>
      </c>
      <c r="G620" t="e">
        <f t="shared" si="27"/>
        <v>#N/A</v>
      </c>
    </row>
    <row r="621" spans="3:7" x14ac:dyDescent="0.2">
      <c r="C621" t="e">
        <f>VLOOKUP('PROCESOS ESTRATÉGICOS '!W639,Hoja2!$X$8:$Y$8,2,FALSE)</f>
        <v>#N/A</v>
      </c>
      <c r="D621" t="e">
        <f>VLOOKUP('PROCESOS ESTRATÉGICOS '!X639,Hoja2!$AB$7:$AC$7,2,FALSE)</f>
        <v>#N/A</v>
      </c>
      <c r="E621" t="e">
        <f t="shared" si="26"/>
        <v>#N/A</v>
      </c>
      <c r="F621" t="e">
        <f>VLOOKUP('PROCESOS ESTRATÉGICOS '!Y639,conse,2,FALSE)</f>
        <v>#N/A</v>
      </c>
      <c r="G621" t="e">
        <f t="shared" si="27"/>
        <v>#N/A</v>
      </c>
    </row>
    <row r="622" spans="3:7" x14ac:dyDescent="0.2">
      <c r="C622" t="e">
        <f>VLOOKUP('PROCESOS ESTRATÉGICOS '!W640,Hoja2!$X$8:$Y$8,2,FALSE)</f>
        <v>#N/A</v>
      </c>
      <c r="D622" t="e">
        <f>VLOOKUP('PROCESOS ESTRATÉGICOS '!X640,Hoja2!$AB$7:$AC$7,2,FALSE)</f>
        <v>#N/A</v>
      </c>
      <c r="E622" t="e">
        <f t="shared" si="26"/>
        <v>#N/A</v>
      </c>
      <c r="F622" t="e">
        <f>VLOOKUP('PROCESOS ESTRATÉGICOS '!Y640,conse,2,FALSE)</f>
        <v>#N/A</v>
      </c>
      <c r="G622" t="e">
        <f t="shared" si="27"/>
        <v>#N/A</v>
      </c>
    </row>
    <row r="623" spans="3:7" x14ac:dyDescent="0.2">
      <c r="C623" t="e">
        <f>VLOOKUP('PROCESOS ESTRATÉGICOS '!W641,Hoja2!$X$8:$Y$8,2,FALSE)</f>
        <v>#N/A</v>
      </c>
      <c r="D623" t="e">
        <f>VLOOKUP('PROCESOS ESTRATÉGICOS '!X641,Hoja2!$AB$7:$AC$7,2,FALSE)</f>
        <v>#N/A</v>
      </c>
      <c r="E623" t="e">
        <f t="shared" si="26"/>
        <v>#N/A</v>
      </c>
      <c r="F623" t="e">
        <f>VLOOKUP('PROCESOS ESTRATÉGICOS '!Y641,conse,2,FALSE)</f>
        <v>#N/A</v>
      </c>
      <c r="G623" t="e">
        <f t="shared" si="27"/>
        <v>#N/A</v>
      </c>
    </row>
    <row r="624" spans="3:7" x14ac:dyDescent="0.2">
      <c r="C624" t="e">
        <f>VLOOKUP('PROCESOS ESTRATÉGICOS '!W642,Hoja2!$X$8:$Y$8,2,FALSE)</f>
        <v>#N/A</v>
      </c>
      <c r="D624" t="e">
        <f>VLOOKUP('PROCESOS ESTRATÉGICOS '!X642,Hoja2!$AB$7:$AC$7,2,FALSE)</f>
        <v>#N/A</v>
      </c>
      <c r="E624" t="e">
        <f t="shared" si="26"/>
        <v>#N/A</v>
      </c>
      <c r="F624" t="e">
        <f>VLOOKUP('PROCESOS ESTRATÉGICOS '!Y642,conse,2,FALSE)</f>
        <v>#N/A</v>
      </c>
      <c r="G624" t="e">
        <f t="shared" si="27"/>
        <v>#N/A</v>
      </c>
    </row>
    <row r="625" spans="3:7" x14ac:dyDescent="0.2">
      <c r="C625" t="e">
        <f>VLOOKUP('PROCESOS ESTRATÉGICOS '!W643,Hoja2!$X$8:$Y$8,2,FALSE)</f>
        <v>#N/A</v>
      </c>
      <c r="D625" t="e">
        <f>VLOOKUP('PROCESOS ESTRATÉGICOS '!X643,Hoja2!$AB$7:$AC$7,2,FALSE)</f>
        <v>#N/A</v>
      </c>
      <c r="E625" t="e">
        <f t="shared" si="26"/>
        <v>#N/A</v>
      </c>
      <c r="F625" t="e">
        <f>VLOOKUP('PROCESOS ESTRATÉGICOS '!Y643,conse,2,FALSE)</f>
        <v>#N/A</v>
      </c>
      <c r="G625" t="e">
        <f t="shared" si="27"/>
        <v>#N/A</v>
      </c>
    </row>
    <row r="626" spans="3:7" x14ac:dyDescent="0.2">
      <c r="C626" t="e">
        <f>VLOOKUP('PROCESOS ESTRATÉGICOS '!W644,Hoja2!$X$8:$Y$8,2,FALSE)</f>
        <v>#N/A</v>
      </c>
      <c r="D626" t="e">
        <f>VLOOKUP('PROCESOS ESTRATÉGICOS '!X644,Hoja2!$AB$7:$AC$7,2,FALSE)</f>
        <v>#N/A</v>
      </c>
      <c r="E626" t="e">
        <f t="shared" si="26"/>
        <v>#N/A</v>
      </c>
      <c r="F626" t="e">
        <f>VLOOKUP('PROCESOS ESTRATÉGICOS '!Y644,conse,2,FALSE)</f>
        <v>#N/A</v>
      </c>
      <c r="G626" t="e">
        <f t="shared" si="27"/>
        <v>#N/A</v>
      </c>
    </row>
    <row r="627" spans="3:7" x14ac:dyDescent="0.2">
      <c r="C627" t="e">
        <f>VLOOKUP('PROCESOS ESTRATÉGICOS '!W645,Hoja2!$X$8:$Y$8,2,FALSE)</f>
        <v>#N/A</v>
      </c>
      <c r="D627" t="e">
        <f>VLOOKUP('PROCESOS ESTRATÉGICOS '!X645,Hoja2!$AB$7:$AC$7,2,FALSE)</f>
        <v>#N/A</v>
      </c>
      <c r="E627" t="e">
        <f t="shared" si="26"/>
        <v>#N/A</v>
      </c>
      <c r="F627" t="e">
        <f>VLOOKUP('PROCESOS ESTRATÉGICOS '!Y645,conse,2,FALSE)</f>
        <v>#N/A</v>
      </c>
      <c r="G627" t="e">
        <f t="shared" si="27"/>
        <v>#N/A</v>
      </c>
    </row>
    <row r="628" spans="3:7" x14ac:dyDescent="0.2">
      <c r="C628" t="e">
        <f>VLOOKUP('PROCESOS ESTRATÉGICOS '!W646,Hoja2!$X$8:$Y$8,2,FALSE)</f>
        <v>#N/A</v>
      </c>
      <c r="D628" t="e">
        <f>VLOOKUP('PROCESOS ESTRATÉGICOS '!X646,Hoja2!$AB$7:$AC$7,2,FALSE)</f>
        <v>#N/A</v>
      </c>
      <c r="E628" t="e">
        <f t="shared" si="26"/>
        <v>#N/A</v>
      </c>
      <c r="F628" t="e">
        <f>VLOOKUP('PROCESOS ESTRATÉGICOS '!Y646,conse,2,FALSE)</f>
        <v>#N/A</v>
      </c>
      <c r="G628" t="e">
        <f t="shared" si="27"/>
        <v>#N/A</v>
      </c>
    </row>
    <row r="629" spans="3:7" x14ac:dyDescent="0.2">
      <c r="C629" t="e">
        <f>VLOOKUP('PROCESOS ESTRATÉGICOS '!W647,Hoja2!$X$8:$Y$8,2,FALSE)</f>
        <v>#N/A</v>
      </c>
      <c r="D629" t="e">
        <f>VLOOKUP('PROCESOS ESTRATÉGICOS '!X647,Hoja2!$AB$7:$AC$7,2,FALSE)</f>
        <v>#N/A</v>
      </c>
      <c r="E629" t="e">
        <f t="shared" si="26"/>
        <v>#N/A</v>
      </c>
      <c r="F629" t="e">
        <f>VLOOKUP('PROCESOS ESTRATÉGICOS '!Y647,conse,2,FALSE)</f>
        <v>#N/A</v>
      </c>
      <c r="G629" t="e">
        <f t="shared" si="27"/>
        <v>#N/A</v>
      </c>
    </row>
    <row r="630" spans="3:7" x14ac:dyDescent="0.2">
      <c r="C630" t="e">
        <f>VLOOKUP('PROCESOS ESTRATÉGICOS '!W648,Hoja2!$X$8:$Y$8,2,FALSE)</f>
        <v>#N/A</v>
      </c>
      <c r="D630" t="e">
        <f>VLOOKUP('PROCESOS ESTRATÉGICOS '!X648,Hoja2!$AB$7:$AC$7,2,FALSE)</f>
        <v>#N/A</v>
      </c>
      <c r="E630" t="e">
        <f t="shared" si="26"/>
        <v>#N/A</v>
      </c>
      <c r="F630" t="e">
        <f>VLOOKUP('PROCESOS ESTRATÉGICOS '!Y648,conse,2,FALSE)</f>
        <v>#N/A</v>
      </c>
      <c r="G630" t="e">
        <f t="shared" si="27"/>
        <v>#N/A</v>
      </c>
    </row>
    <row r="631" spans="3:7" x14ac:dyDescent="0.2">
      <c r="C631" t="e">
        <f>VLOOKUP('PROCESOS ESTRATÉGICOS '!W649,Hoja2!$X$8:$Y$8,2,FALSE)</f>
        <v>#N/A</v>
      </c>
      <c r="D631" t="e">
        <f>VLOOKUP('PROCESOS ESTRATÉGICOS '!X649,Hoja2!$AB$7:$AC$7,2,FALSE)</f>
        <v>#N/A</v>
      </c>
      <c r="E631" t="e">
        <f t="shared" si="26"/>
        <v>#N/A</v>
      </c>
      <c r="F631" t="e">
        <f>VLOOKUP('PROCESOS ESTRATÉGICOS '!Y649,conse,2,FALSE)</f>
        <v>#N/A</v>
      </c>
      <c r="G631" t="e">
        <f t="shared" si="27"/>
        <v>#N/A</v>
      </c>
    </row>
    <row r="632" spans="3:7" x14ac:dyDescent="0.2">
      <c r="C632" t="e">
        <f>VLOOKUP('PROCESOS ESTRATÉGICOS '!W650,Hoja2!$X$8:$Y$8,2,FALSE)</f>
        <v>#N/A</v>
      </c>
      <c r="D632" t="e">
        <f>VLOOKUP('PROCESOS ESTRATÉGICOS '!X650,Hoja2!$AB$7:$AC$7,2,FALSE)</f>
        <v>#N/A</v>
      </c>
      <c r="E632" t="e">
        <f t="shared" si="26"/>
        <v>#N/A</v>
      </c>
      <c r="F632" t="e">
        <f>VLOOKUP('PROCESOS ESTRATÉGICOS '!Y650,conse,2,FALSE)</f>
        <v>#N/A</v>
      </c>
      <c r="G632" t="e">
        <f t="shared" si="27"/>
        <v>#N/A</v>
      </c>
    </row>
    <row r="633" spans="3:7" x14ac:dyDescent="0.2">
      <c r="C633" t="e">
        <f>VLOOKUP('PROCESOS ESTRATÉGICOS '!W651,Hoja2!$X$8:$Y$8,2,FALSE)</f>
        <v>#N/A</v>
      </c>
      <c r="D633" t="e">
        <f>VLOOKUP('PROCESOS ESTRATÉGICOS '!X651,Hoja2!$AB$7:$AC$7,2,FALSE)</f>
        <v>#N/A</v>
      </c>
      <c r="E633" t="e">
        <f t="shared" si="26"/>
        <v>#N/A</v>
      </c>
      <c r="F633" t="e">
        <f>VLOOKUP('PROCESOS ESTRATÉGICOS '!Y651,conse,2,FALSE)</f>
        <v>#N/A</v>
      </c>
      <c r="G633" t="e">
        <f t="shared" si="27"/>
        <v>#N/A</v>
      </c>
    </row>
    <row r="634" spans="3:7" x14ac:dyDescent="0.2">
      <c r="C634" t="e">
        <f>VLOOKUP('PROCESOS ESTRATÉGICOS '!W652,Hoja2!$X$8:$Y$8,2,FALSE)</f>
        <v>#N/A</v>
      </c>
      <c r="D634" t="e">
        <f>VLOOKUP('PROCESOS ESTRATÉGICOS '!X652,Hoja2!$AB$7:$AC$7,2,FALSE)</f>
        <v>#N/A</v>
      </c>
      <c r="E634" t="e">
        <f t="shared" si="26"/>
        <v>#N/A</v>
      </c>
      <c r="F634" t="e">
        <f>VLOOKUP('PROCESOS ESTRATÉGICOS '!Y652,conse,2,FALSE)</f>
        <v>#N/A</v>
      </c>
      <c r="G634" t="e">
        <f t="shared" si="27"/>
        <v>#N/A</v>
      </c>
    </row>
    <row r="635" spans="3:7" x14ac:dyDescent="0.2">
      <c r="C635" t="e">
        <f>VLOOKUP('PROCESOS ESTRATÉGICOS '!W653,Hoja2!$X$8:$Y$8,2,FALSE)</f>
        <v>#N/A</v>
      </c>
      <c r="D635" t="e">
        <f>VLOOKUP('PROCESOS ESTRATÉGICOS '!X653,Hoja2!$AB$7:$AC$7,2,FALSE)</f>
        <v>#N/A</v>
      </c>
      <c r="E635" t="e">
        <f t="shared" si="26"/>
        <v>#N/A</v>
      </c>
      <c r="F635" t="e">
        <f>VLOOKUP('PROCESOS ESTRATÉGICOS '!Y653,conse,2,FALSE)</f>
        <v>#N/A</v>
      </c>
      <c r="G635" t="e">
        <f t="shared" si="27"/>
        <v>#N/A</v>
      </c>
    </row>
    <row r="636" spans="3:7" x14ac:dyDescent="0.2">
      <c r="C636" t="e">
        <f>VLOOKUP('PROCESOS ESTRATÉGICOS '!W654,Hoja2!$X$8:$Y$8,2,FALSE)</f>
        <v>#N/A</v>
      </c>
      <c r="D636" t="e">
        <f>VLOOKUP('PROCESOS ESTRATÉGICOS '!X654,Hoja2!$AB$7:$AC$7,2,FALSE)</f>
        <v>#N/A</v>
      </c>
      <c r="E636" t="e">
        <f t="shared" si="26"/>
        <v>#N/A</v>
      </c>
      <c r="F636" t="e">
        <f>VLOOKUP('PROCESOS ESTRATÉGICOS '!Y654,conse,2,FALSE)</f>
        <v>#N/A</v>
      </c>
      <c r="G636" t="e">
        <f t="shared" si="27"/>
        <v>#N/A</v>
      </c>
    </row>
    <row r="637" spans="3:7" x14ac:dyDescent="0.2">
      <c r="C637" t="e">
        <f>VLOOKUP('PROCESOS ESTRATÉGICOS '!W655,Hoja2!$X$8:$Y$8,2,FALSE)</f>
        <v>#N/A</v>
      </c>
      <c r="D637" t="e">
        <f>VLOOKUP('PROCESOS ESTRATÉGICOS '!X655,Hoja2!$AB$7:$AC$7,2,FALSE)</f>
        <v>#N/A</v>
      </c>
      <c r="E637" t="e">
        <f t="shared" si="26"/>
        <v>#N/A</v>
      </c>
      <c r="F637" t="e">
        <f>VLOOKUP('PROCESOS ESTRATÉGICOS '!Y655,conse,2,FALSE)</f>
        <v>#N/A</v>
      </c>
      <c r="G637" t="e">
        <f t="shared" si="27"/>
        <v>#N/A</v>
      </c>
    </row>
    <row r="638" spans="3:7" x14ac:dyDescent="0.2">
      <c r="C638" t="e">
        <f>VLOOKUP('PROCESOS ESTRATÉGICOS '!W656,Hoja2!$X$8:$Y$8,2,FALSE)</f>
        <v>#N/A</v>
      </c>
      <c r="D638" t="e">
        <f>VLOOKUP('PROCESOS ESTRATÉGICOS '!X656,Hoja2!$AB$7:$AC$7,2,FALSE)</f>
        <v>#N/A</v>
      </c>
      <c r="E638" t="e">
        <f t="shared" si="26"/>
        <v>#N/A</v>
      </c>
      <c r="F638" t="e">
        <f>VLOOKUP('PROCESOS ESTRATÉGICOS '!Y656,conse,2,FALSE)</f>
        <v>#N/A</v>
      </c>
      <c r="G638" t="e">
        <f t="shared" si="27"/>
        <v>#N/A</v>
      </c>
    </row>
    <row r="639" spans="3:7" x14ac:dyDescent="0.2">
      <c r="C639" t="e">
        <f>VLOOKUP('PROCESOS ESTRATÉGICOS '!W657,Hoja2!$X$8:$Y$8,2,FALSE)</f>
        <v>#N/A</v>
      </c>
      <c r="D639" t="e">
        <f>VLOOKUP('PROCESOS ESTRATÉGICOS '!X657,Hoja2!$AB$7:$AC$7,2,FALSE)</f>
        <v>#N/A</v>
      </c>
      <c r="E639" t="e">
        <f t="shared" si="26"/>
        <v>#N/A</v>
      </c>
      <c r="F639" t="e">
        <f>VLOOKUP('PROCESOS ESTRATÉGICOS '!Y657,conse,2,FALSE)</f>
        <v>#N/A</v>
      </c>
      <c r="G639" t="e">
        <f t="shared" si="27"/>
        <v>#N/A</v>
      </c>
    </row>
    <row r="640" spans="3:7" x14ac:dyDescent="0.2">
      <c r="C640" t="e">
        <f>VLOOKUP('PROCESOS ESTRATÉGICOS '!W658,Hoja2!$X$8:$Y$8,2,FALSE)</f>
        <v>#N/A</v>
      </c>
      <c r="D640" t="e">
        <f>VLOOKUP('PROCESOS ESTRATÉGICOS '!X658,Hoja2!$AB$7:$AC$7,2,FALSE)</f>
        <v>#N/A</v>
      </c>
      <c r="E640" t="e">
        <f t="shared" si="26"/>
        <v>#N/A</v>
      </c>
      <c r="F640" t="e">
        <f>VLOOKUP('PROCESOS ESTRATÉGICOS '!Y658,conse,2,FALSE)</f>
        <v>#N/A</v>
      </c>
      <c r="G640" t="e">
        <f t="shared" si="27"/>
        <v>#N/A</v>
      </c>
    </row>
    <row r="641" spans="3:7" x14ac:dyDescent="0.2">
      <c r="C641" t="e">
        <f>VLOOKUP('PROCESOS ESTRATÉGICOS '!W659,Hoja2!$X$8:$Y$8,2,FALSE)</f>
        <v>#N/A</v>
      </c>
      <c r="D641" t="e">
        <f>VLOOKUP('PROCESOS ESTRATÉGICOS '!X659,Hoja2!$AB$7:$AC$7,2,FALSE)</f>
        <v>#N/A</v>
      </c>
      <c r="E641" t="e">
        <f t="shared" si="26"/>
        <v>#N/A</v>
      </c>
      <c r="F641" t="e">
        <f>VLOOKUP('PROCESOS ESTRATÉGICOS '!Y659,conse,2,FALSE)</f>
        <v>#N/A</v>
      </c>
      <c r="G641" t="e">
        <f t="shared" si="27"/>
        <v>#N/A</v>
      </c>
    </row>
    <row r="642" spans="3:7" x14ac:dyDescent="0.2">
      <c r="C642" t="e">
        <f>VLOOKUP('PROCESOS ESTRATÉGICOS '!W660,Hoja2!$X$8:$Y$8,2,FALSE)</f>
        <v>#N/A</v>
      </c>
      <c r="D642" t="e">
        <f>VLOOKUP('PROCESOS ESTRATÉGICOS '!X660,Hoja2!$AB$7:$AC$7,2,FALSE)</f>
        <v>#N/A</v>
      </c>
      <c r="E642" t="e">
        <f t="shared" si="26"/>
        <v>#N/A</v>
      </c>
      <c r="F642" t="e">
        <f>VLOOKUP('PROCESOS ESTRATÉGICOS '!Y660,conse,2,FALSE)</f>
        <v>#N/A</v>
      </c>
      <c r="G642" t="e">
        <f t="shared" si="27"/>
        <v>#N/A</v>
      </c>
    </row>
    <row r="643" spans="3:7" x14ac:dyDescent="0.2">
      <c r="C643" t="e">
        <f>VLOOKUP('PROCESOS ESTRATÉGICOS '!W661,Hoja2!$X$8:$Y$8,2,FALSE)</f>
        <v>#N/A</v>
      </c>
      <c r="D643" t="e">
        <f>VLOOKUP('PROCESOS ESTRATÉGICOS '!X661,Hoja2!$AB$7:$AC$7,2,FALSE)</f>
        <v>#N/A</v>
      </c>
      <c r="E643" t="e">
        <f t="shared" si="26"/>
        <v>#N/A</v>
      </c>
      <c r="F643" t="e">
        <f>VLOOKUP('PROCESOS ESTRATÉGICOS '!Y661,conse,2,FALSE)</f>
        <v>#N/A</v>
      </c>
      <c r="G643" t="e">
        <f t="shared" si="27"/>
        <v>#N/A</v>
      </c>
    </row>
    <row r="644" spans="3:7" x14ac:dyDescent="0.2">
      <c r="C644" t="e">
        <f>VLOOKUP('PROCESOS ESTRATÉGICOS '!W662,Hoja2!$X$8:$Y$8,2,FALSE)</f>
        <v>#N/A</v>
      </c>
      <c r="D644" t="e">
        <f>VLOOKUP('PROCESOS ESTRATÉGICOS '!X662,Hoja2!$AB$7:$AC$7,2,FALSE)</f>
        <v>#N/A</v>
      </c>
      <c r="E644" t="e">
        <f t="shared" si="26"/>
        <v>#N/A</v>
      </c>
      <c r="F644" t="e">
        <f>VLOOKUP('PROCESOS ESTRATÉGICOS '!Y662,conse,2,FALSE)</f>
        <v>#N/A</v>
      </c>
      <c r="G644" t="e">
        <f t="shared" si="27"/>
        <v>#N/A</v>
      </c>
    </row>
    <row r="645" spans="3:7" x14ac:dyDescent="0.2">
      <c r="C645" t="e">
        <f>VLOOKUP('PROCESOS ESTRATÉGICOS '!W663,Hoja2!$X$8:$Y$8,2,FALSE)</f>
        <v>#N/A</v>
      </c>
      <c r="D645" t="e">
        <f>VLOOKUP('PROCESOS ESTRATÉGICOS '!X663,Hoja2!$AB$7:$AC$7,2,FALSE)</f>
        <v>#N/A</v>
      </c>
      <c r="E645" t="e">
        <f t="shared" si="26"/>
        <v>#N/A</v>
      </c>
      <c r="F645" t="e">
        <f>VLOOKUP('PROCESOS ESTRATÉGICOS '!Y663,conse,2,FALSE)</f>
        <v>#N/A</v>
      </c>
      <c r="G645" t="e">
        <f t="shared" si="27"/>
        <v>#N/A</v>
      </c>
    </row>
    <row r="646" spans="3:7" x14ac:dyDescent="0.2">
      <c r="C646" t="e">
        <f>VLOOKUP('PROCESOS ESTRATÉGICOS '!W664,Hoja2!$X$8:$Y$8,2,FALSE)</f>
        <v>#N/A</v>
      </c>
      <c r="D646" t="e">
        <f>VLOOKUP('PROCESOS ESTRATÉGICOS '!X664,Hoja2!$AB$7:$AC$7,2,FALSE)</f>
        <v>#N/A</v>
      </c>
      <c r="E646" t="e">
        <f t="shared" si="26"/>
        <v>#N/A</v>
      </c>
      <c r="F646" t="e">
        <f>VLOOKUP('PROCESOS ESTRATÉGICOS '!Y664,conse,2,FALSE)</f>
        <v>#N/A</v>
      </c>
      <c r="G646" t="e">
        <f t="shared" si="27"/>
        <v>#N/A</v>
      </c>
    </row>
    <row r="647" spans="3:7" x14ac:dyDescent="0.2">
      <c r="C647" t="e">
        <f>VLOOKUP('PROCESOS ESTRATÉGICOS '!W665,Hoja2!$X$8:$Y$8,2,FALSE)</f>
        <v>#N/A</v>
      </c>
      <c r="D647" t="e">
        <f>VLOOKUP('PROCESOS ESTRATÉGICOS '!X665,Hoja2!$AB$7:$AC$7,2,FALSE)</f>
        <v>#N/A</v>
      </c>
      <c r="E647" t="e">
        <f t="shared" si="26"/>
        <v>#N/A</v>
      </c>
      <c r="F647" t="e">
        <f>VLOOKUP('PROCESOS ESTRATÉGICOS '!Y665,conse,2,FALSE)</f>
        <v>#N/A</v>
      </c>
      <c r="G647" t="e">
        <f t="shared" si="27"/>
        <v>#N/A</v>
      </c>
    </row>
    <row r="648" spans="3:7" x14ac:dyDescent="0.2">
      <c r="C648" t="e">
        <f>VLOOKUP('PROCESOS ESTRATÉGICOS '!W666,Hoja2!$X$8:$Y$8,2,FALSE)</f>
        <v>#N/A</v>
      </c>
      <c r="D648" t="e">
        <f>VLOOKUP('PROCESOS ESTRATÉGICOS '!X666,Hoja2!$AB$7:$AC$7,2,FALSE)</f>
        <v>#N/A</v>
      </c>
      <c r="E648" t="e">
        <f t="shared" si="26"/>
        <v>#N/A</v>
      </c>
      <c r="F648" t="e">
        <f>VLOOKUP('PROCESOS ESTRATÉGICOS '!Y666,conse,2,FALSE)</f>
        <v>#N/A</v>
      </c>
      <c r="G648" t="e">
        <f t="shared" si="27"/>
        <v>#N/A</v>
      </c>
    </row>
    <row r="649" spans="3:7" x14ac:dyDescent="0.2">
      <c r="C649" t="e">
        <f>VLOOKUP('PROCESOS ESTRATÉGICOS '!W667,Hoja2!$X$8:$Y$8,2,FALSE)</f>
        <v>#N/A</v>
      </c>
      <c r="D649" t="e">
        <f>VLOOKUP('PROCESOS ESTRATÉGICOS '!X667,Hoja2!$AB$7:$AC$7,2,FALSE)</f>
        <v>#N/A</v>
      </c>
      <c r="E649" t="e">
        <f t="shared" si="26"/>
        <v>#N/A</v>
      </c>
      <c r="F649" t="e">
        <f>VLOOKUP('PROCESOS ESTRATÉGICOS '!Y667,conse,2,FALSE)</f>
        <v>#N/A</v>
      </c>
      <c r="G649" t="e">
        <f t="shared" si="27"/>
        <v>#N/A</v>
      </c>
    </row>
    <row r="650" spans="3:7" x14ac:dyDescent="0.2">
      <c r="C650" t="e">
        <f>VLOOKUP('PROCESOS ESTRATÉGICOS '!W668,Hoja2!$X$8:$Y$8,2,FALSE)</f>
        <v>#N/A</v>
      </c>
      <c r="D650" t="e">
        <f>VLOOKUP('PROCESOS ESTRATÉGICOS '!X668,Hoja2!$AB$7:$AC$7,2,FALSE)</f>
        <v>#N/A</v>
      </c>
      <c r="E650" t="e">
        <f t="shared" si="26"/>
        <v>#N/A</v>
      </c>
      <c r="F650" t="e">
        <f>VLOOKUP('PROCESOS ESTRATÉGICOS '!Y668,conse,2,FALSE)</f>
        <v>#N/A</v>
      </c>
      <c r="G650" t="e">
        <f t="shared" si="27"/>
        <v>#N/A</v>
      </c>
    </row>
    <row r="651" spans="3:7" x14ac:dyDescent="0.2">
      <c r="C651" t="e">
        <f>VLOOKUP('PROCESOS ESTRATÉGICOS '!W669,Hoja2!$X$8:$Y$8,2,FALSE)</f>
        <v>#N/A</v>
      </c>
      <c r="D651" t="e">
        <f>VLOOKUP('PROCESOS ESTRATÉGICOS '!X669,Hoja2!$AB$7:$AC$7,2,FALSE)</f>
        <v>#N/A</v>
      </c>
      <c r="E651" t="e">
        <f t="shared" si="26"/>
        <v>#N/A</v>
      </c>
      <c r="F651" t="e">
        <f>VLOOKUP('PROCESOS ESTRATÉGICOS '!Y669,conse,2,FALSE)</f>
        <v>#N/A</v>
      </c>
      <c r="G651" t="e">
        <f t="shared" si="27"/>
        <v>#N/A</v>
      </c>
    </row>
    <row r="652" spans="3:7" x14ac:dyDescent="0.2">
      <c r="C652" t="e">
        <f>VLOOKUP('PROCESOS ESTRATÉGICOS '!W670,Hoja2!$X$8:$Y$8,2,FALSE)</f>
        <v>#N/A</v>
      </c>
      <c r="D652" t="e">
        <f>VLOOKUP('PROCESOS ESTRATÉGICOS '!X670,Hoja2!$AB$7:$AC$7,2,FALSE)</f>
        <v>#N/A</v>
      </c>
      <c r="E652" t="e">
        <f t="shared" si="26"/>
        <v>#N/A</v>
      </c>
      <c r="F652" t="e">
        <f>VLOOKUP('PROCESOS ESTRATÉGICOS '!Y670,conse,2,FALSE)</f>
        <v>#N/A</v>
      </c>
      <c r="G652" t="e">
        <f t="shared" si="27"/>
        <v>#N/A</v>
      </c>
    </row>
    <row r="653" spans="3:7" x14ac:dyDescent="0.2">
      <c r="C653" t="e">
        <f>VLOOKUP('PROCESOS ESTRATÉGICOS '!W671,Hoja2!$X$8:$Y$8,2,FALSE)</f>
        <v>#N/A</v>
      </c>
      <c r="D653" t="e">
        <f>VLOOKUP('PROCESOS ESTRATÉGICOS '!X671,Hoja2!$AB$7:$AC$7,2,FALSE)</f>
        <v>#N/A</v>
      </c>
      <c r="E653" t="e">
        <f t="shared" si="26"/>
        <v>#N/A</v>
      </c>
      <c r="F653" t="e">
        <f>VLOOKUP('PROCESOS ESTRATÉGICOS '!Y671,conse,2,FALSE)</f>
        <v>#N/A</v>
      </c>
      <c r="G653" t="e">
        <f t="shared" si="27"/>
        <v>#N/A</v>
      </c>
    </row>
    <row r="654" spans="3:7" x14ac:dyDescent="0.2">
      <c r="C654" t="e">
        <f>VLOOKUP('PROCESOS ESTRATÉGICOS '!W672,Hoja2!$X$8:$Y$8,2,FALSE)</f>
        <v>#N/A</v>
      </c>
      <c r="D654" t="e">
        <f>VLOOKUP('PROCESOS ESTRATÉGICOS '!X672,Hoja2!$AB$7:$AC$7,2,FALSE)</f>
        <v>#N/A</v>
      </c>
      <c r="E654" t="e">
        <f t="shared" si="26"/>
        <v>#N/A</v>
      </c>
      <c r="F654" t="e">
        <f>VLOOKUP('PROCESOS ESTRATÉGICOS '!Y672,conse,2,FALSE)</f>
        <v>#N/A</v>
      </c>
      <c r="G654" t="e">
        <f t="shared" si="27"/>
        <v>#N/A</v>
      </c>
    </row>
    <row r="655" spans="3:7" x14ac:dyDescent="0.2">
      <c r="C655" t="e">
        <f>VLOOKUP('PROCESOS ESTRATÉGICOS '!W673,Hoja2!$X$8:$Y$8,2,FALSE)</f>
        <v>#N/A</v>
      </c>
      <c r="D655" t="e">
        <f>VLOOKUP('PROCESOS ESTRATÉGICOS '!X673,Hoja2!$AB$7:$AC$7,2,FALSE)</f>
        <v>#N/A</v>
      </c>
      <c r="E655" t="e">
        <f t="shared" si="26"/>
        <v>#N/A</v>
      </c>
      <c r="F655" t="e">
        <f>VLOOKUP('PROCESOS ESTRATÉGICOS '!Y673,conse,2,FALSE)</f>
        <v>#N/A</v>
      </c>
      <c r="G655" t="e">
        <f t="shared" si="27"/>
        <v>#N/A</v>
      </c>
    </row>
    <row r="656" spans="3:7" x14ac:dyDescent="0.2">
      <c r="C656" t="e">
        <f>VLOOKUP('PROCESOS ESTRATÉGICOS '!W674,Hoja2!$X$8:$Y$8,2,FALSE)</f>
        <v>#N/A</v>
      </c>
      <c r="D656" t="e">
        <f>VLOOKUP('PROCESOS ESTRATÉGICOS '!X674,Hoja2!$AB$7:$AC$7,2,FALSE)</f>
        <v>#N/A</v>
      </c>
      <c r="E656" t="e">
        <f t="shared" si="26"/>
        <v>#N/A</v>
      </c>
      <c r="F656" t="e">
        <f>VLOOKUP('PROCESOS ESTRATÉGICOS '!Y674,conse,2,FALSE)</f>
        <v>#N/A</v>
      </c>
      <c r="G656" t="e">
        <f t="shared" si="27"/>
        <v>#N/A</v>
      </c>
    </row>
    <row r="657" spans="3:7" x14ac:dyDescent="0.2">
      <c r="C657" t="e">
        <f>VLOOKUP('PROCESOS ESTRATÉGICOS '!W675,Hoja2!$X$8:$Y$8,2,FALSE)</f>
        <v>#N/A</v>
      </c>
      <c r="D657" t="e">
        <f>VLOOKUP('PROCESOS ESTRATÉGICOS '!X675,Hoja2!$AB$7:$AC$7,2,FALSE)</f>
        <v>#N/A</v>
      </c>
      <c r="E657" t="e">
        <f t="shared" si="26"/>
        <v>#N/A</v>
      </c>
      <c r="F657" t="e">
        <f>VLOOKUP('PROCESOS ESTRATÉGICOS '!Y675,conse,2,FALSE)</f>
        <v>#N/A</v>
      </c>
      <c r="G657" t="e">
        <f t="shared" si="27"/>
        <v>#N/A</v>
      </c>
    </row>
    <row r="658" spans="3:7" x14ac:dyDescent="0.2">
      <c r="C658" t="e">
        <f>VLOOKUP('PROCESOS ESTRATÉGICOS '!W676,Hoja2!$X$8:$Y$8,2,FALSE)</f>
        <v>#N/A</v>
      </c>
      <c r="D658" t="e">
        <f>VLOOKUP('PROCESOS ESTRATÉGICOS '!X676,Hoja2!$AB$7:$AC$7,2,FALSE)</f>
        <v>#N/A</v>
      </c>
      <c r="E658" t="e">
        <f t="shared" si="26"/>
        <v>#N/A</v>
      </c>
      <c r="F658" t="e">
        <f>VLOOKUP('PROCESOS ESTRATÉGICOS '!Y676,conse,2,FALSE)</f>
        <v>#N/A</v>
      </c>
      <c r="G658" t="e">
        <f t="shared" si="27"/>
        <v>#N/A</v>
      </c>
    </row>
    <row r="659" spans="3:7" x14ac:dyDescent="0.2">
      <c r="C659" t="e">
        <f>VLOOKUP('PROCESOS ESTRATÉGICOS '!W677,Hoja2!$X$8:$Y$8,2,FALSE)</f>
        <v>#N/A</v>
      </c>
      <c r="D659" t="e">
        <f>VLOOKUP('PROCESOS ESTRATÉGICOS '!X677,Hoja2!$AB$7:$AC$7,2,FALSE)</f>
        <v>#N/A</v>
      </c>
      <c r="E659" t="e">
        <f t="shared" si="26"/>
        <v>#N/A</v>
      </c>
      <c r="F659" t="e">
        <f>VLOOKUP('PROCESOS ESTRATÉGICOS '!Y677,conse,2,FALSE)</f>
        <v>#N/A</v>
      </c>
      <c r="G659" t="e">
        <f t="shared" si="27"/>
        <v>#N/A</v>
      </c>
    </row>
    <row r="660" spans="3:7" x14ac:dyDescent="0.2">
      <c r="C660" t="e">
        <f>VLOOKUP('PROCESOS ESTRATÉGICOS '!W678,Hoja2!$X$8:$Y$8,2,FALSE)</f>
        <v>#N/A</v>
      </c>
      <c r="D660" t="e">
        <f>VLOOKUP('PROCESOS ESTRATÉGICOS '!X678,Hoja2!$AB$7:$AC$7,2,FALSE)</f>
        <v>#N/A</v>
      </c>
      <c r="E660" t="e">
        <f t="shared" si="26"/>
        <v>#N/A</v>
      </c>
      <c r="F660" t="e">
        <f>VLOOKUP('PROCESOS ESTRATÉGICOS '!Y678,conse,2,FALSE)</f>
        <v>#N/A</v>
      </c>
      <c r="G660" t="e">
        <f t="shared" si="27"/>
        <v>#N/A</v>
      </c>
    </row>
    <row r="661" spans="3:7" x14ac:dyDescent="0.2">
      <c r="C661" t="e">
        <f>VLOOKUP('PROCESOS ESTRATÉGICOS '!W679,Hoja2!$X$8:$Y$8,2,FALSE)</f>
        <v>#N/A</v>
      </c>
      <c r="D661" t="e">
        <f>VLOOKUP('PROCESOS ESTRATÉGICOS '!X679,Hoja2!$AB$7:$AC$7,2,FALSE)</f>
        <v>#N/A</v>
      </c>
      <c r="E661" t="e">
        <f t="shared" si="26"/>
        <v>#N/A</v>
      </c>
      <c r="F661" t="e">
        <f>VLOOKUP('PROCESOS ESTRATÉGICOS '!Y679,conse,2,FALSE)</f>
        <v>#N/A</v>
      </c>
      <c r="G661" t="e">
        <f t="shared" si="27"/>
        <v>#N/A</v>
      </c>
    </row>
    <row r="662" spans="3:7" x14ac:dyDescent="0.2">
      <c r="C662" t="e">
        <f>VLOOKUP('PROCESOS ESTRATÉGICOS '!W680,Hoja2!$X$8:$Y$8,2,FALSE)</f>
        <v>#N/A</v>
      </c>
      <c r="D662" t="e">
        <f>VLOOKUP('PROCESOS ESTRATÉGICOS '!X680,Hoja2!$AB$7:$AC$7,2,FALSE)</f>
        <v>#N/A</v>
      </c>
      <c r="E662" t="e">
        <f t="shared" si="26"/>
        <v>#N/A</v>
      </c>
      <c r="F662" t="e">
        <f>VLOOKUP('PROCESOS ESTRATÉGICOS '!Y680,conse,2,FALSE)</f>
        <v>#N/A</v>
      </c>
      <c r="G662" t="e">
        <f t="shared" si="27"/>
        <v>#N/A</v>
      </c>
    </row>
    <row r="663" spans="3:7" x14ac:dyDescent="0.2">
      <c r="C663" t="e">
        <f>VLOOKUP('PROCESOS ESTRATÉGICOS '!W681,Hoja2!$X$8:$Y$8,2,FALSE)</f>
        <v>#N/A</v>
      </c>
      <c r="D663" t="e">
        <f>VLOOKUP('PROCESOS ESTRATÉGICOS '!X681,Hoja2!$AB$7:$AC$7,2,FALSE)</f>
        <v>#N/A</v>
      </c>
      <c r="E663" t="e">
        <f t="shared" si="26"/>
        <v>#N/A</v>
      </c>
      <c r="F663" t="e">
        <f>VLOOKUP('PROCESOS ESTRATÉGICOS '!Y681,conse,2,FALSE)</f>
        <v>#N/A</v>
      </c>
      <c r="G663" t="e">
        <f t="shared" si="27"/>
        <v>#N/A</v>
      </c>
    </row>
    <row r="664" spans="3:7" x14ac:dyDescent="0.2">
      <c r="C664" t="e">
        <f>VLOOKUP('PROCESOS ESTRATÉGICOS '!W682,Hoja2!$X$8:$Y$8,2,FALSE)</f>
        <v>#N/A</v>
      </c>
      <c r="D664" t="e">
        <f>VLOOKUP('PROCESOS ESTRATÉGICOS '!X682,Hoja2!$AB$7:$AC$7,2,FALSE)</f>
        <v>#N/A</v>
      </c>
      <c r="E664" t="e">
        <f t="shared" si="26"/>
        <v>#N/A</v>
      </c>
      <c r="F664" t="e">
        <f>VLOOKUP('PROCESOS ESTRATÉGICOS '!Y682,conse,2,FALSE)</f>
        <v>#N/A</v>
      </c>
      <c r="G664" t="e">
        <f t="shared" si="27"/>
        <v>#N/A</v>
      </c>
    </row>
    <row r="665" spans="3:7" x14ac:dyDescent="0.2">
      <c r="C665" t="e">
        <f>VLOOKUP('PROCESOS ESTRATÉGICOS '!W683,Hoja2!$X$8:$Y$8,2,FALSE)</f>
        <v>#N/A</v>
      </c>
      <c r="D665" t="e">
        <f>VLOOKUP('PROCESOS ESTRATÉGICOS '!X683,Hoja2!$AB$7:$AC$7,2,FALSE)</f>
        <v>#N/A</v>
      </c>
      <c r="E665" t="e">
        <f t="shared" si="26"/>
        <v>#N/A</v>
      </c>
      <c r="F665" t="e">
        <f>VLOOKUP('PROCESOS ESTRATÉGICOS '!Y683,conse,2,FALSE)</f>
        <v>#N/A</v>
      </c>
      <c r="G665" t="e">
        <f t="shared" si="27"/>
        <v>#N/A</v>
      </c>
    </row>
    <row r="666" spans="3:7" x14ac:dyDescent="0.2">
      <c r="C666" t="e">
        <f>VLOOKUP('PROCESOS ESTRATÉGICOS '!W684,Hoja2!$X$8:$Y$8,2,FALSE)</f>
        <v>#N/A</v>
      </c>
      <c r="D666" t="e">
        <f>VLOOKUP('PROCESOS ESTRATÉGICOS '!X684,Hoja2!$AB$7:$AC$7,2,FALSE)</f>
        <v>#N/A</v>
      </c>
      <c r="E666" t="e">
        <f t="shared" si="26"/>
        <v>#N/A</v>
      </c>
      <c r="F666" t="e">
        <f>VLOOKUP('PROCESOS ESTRATÉGICOS '!Y684,conse,2,FALSE)</f>
        <v>#N/A</v>
      </c>
      <c r="G666" t="e">
        <f t="shared" si="27"/>
        <v>#N/A</v>
      </c>
    </row>
    <row r="667" spans="3:7" x14ac:dyDescent="0.2">
      <c r="C667" t="e">
        <f>VLOOKUP('PROCESOS ESTRATÉGICOS '!W685,Hoja2!$X$8:$Y$8,2,FALSE)</f>
        <v>#N/A</v>
      </c>
      <c r="D667" t="e">
        <f>VLOOKUP('PROCESOS ESTRATÉGICOS '!X685,Hoja2!$AB$7:$AC$7,2,FALSE)</f>
        <v>#N/A</v>
      </c>
      <c r="E667" t="e">
        <f t="shared" si="26"/>
        <v>#N/A</v>
      </c>
      <c r="F667" t="e">
        <f>VLOOKUP('PROCESOS ESTRATÉGICOS '!Y685,conse,2,FALSE)</f>
        <v>#N/A</v>
      </c>
      <c r="G667" t="e">
        <f t="shared" si="27"/>
        <v>#N/A</v>
      </c>
    </row>
    <row r="668" spans="3:7" x14ac:dyDescent="0.2">
      <c r="C668" t="e">
        <f>VLOOKUP('PROCESOS ESTRATÉGICOS '!W686,Hoja2!$X$8:$Y$8,2,FALSE)</f>
        <v>#N/A</v>
      </c>
      <c r="D668" t="e">
        <f>VLOOKUP('PROCESOS ESTRATÉGICOS '!X686,Hoja2!$AB$7:$AC$7,2,FALSE)</f>
        <v>#N/A</v>
      </c>
      <c r="E668" t="e">
        <f t="shared" ref="E668:E678" si="28">D668*C668</f>
        <v>#N/A</v>
      </c>
      <c r="F668" t="e">
        <f>VLOOKUP('PROCESOS ESTRATÉGICOS '!Y686,conse,2,FALSE)</f>
        <v>#N/A</v>
      </c>
      <c r="G668" t="e">
        <f t="shared" ref="G668:G678" si="29">F668*E668</f>
        <v>#N/A</v>
      </c>
    </row>
    <row r="669" spans="3:7" x14ac:dyDescent="0.2">
      <c r="C669" t="e">
        <f>VLOOKUP('PROCESOS ESTRATÉGICOS '!W687,Hoja2!$X$8:$Y$8,2,FALSE)</f>
        <v>#N/A</v>
      </c>
      <c r="D669" t="e">
        <f>VLOOKUP('PROCESOS ESTRATÉGICOS '!X687,Hoja2!$AB$7:$AC$7,2,FALSE)</f>
        <v>#N/A</v>
      </c>
      <c r="E669" t="e">
        <f t="shared" si="28"/>
        <v>#N/A</v>
      </c>
      <c r="F669" t="e">
        <f>VLOOKUP('PROCESOS ESTRATÉGICOS '!Y687,conse,2,FALSE)</f>
        <v>#N/A</v>
      </c>
      <c r="G669" t="e">
        <f t="shared" si="29"/>
        <v>#N/A</v>
      </c>
    </row>
    <row r="670" spans="3:7" x14ac:dyDescent="0.2">
      <c r="C670" t="e">
        <f>VLOOKUP('PROCESOS ESTRATÉGICOS '!W688,Hoja2!$X$8:$Y$8,2,FALSE)</f>
        <v>#N/A</v>
      </c>
      <c r="D670" t="e">
        <f>VLOOKUP('PROCESOS ESTRATÉGICOS '!X688,Hoja2!$AB$7:$AC$7,2,FALSE)</f>
        <v>#N/A</v>
      </c>
      <c r="E670" t="e">
        <f t="shared" si="28"/>
        <v>#N/A</v>
      </c>
      <c r="F670" t="e">
        <f>VLOOKUP('PROCESOS ESTRATÉGICOS '!Y688,conse,2,FALSE)</f>
        <v>#N/A</v>
      </c>
      <c r="G670" t="e">
        <f t="shared" si="29"/>
        <v>#N/A</v>
      </c>
    </row>
    <row r="671" spans="3:7" x14ac:dyDescent="0.2">
      <c r="C671" t="e">
        <f>VLOOKUP('PROCESOS ESTRATÉGICOS '!W689,Hoja2!$X$8:$Y$8,2,FALSE)</f>
        <v>#N/A</v>
      </c>
      <c r="D671" t="e">
        <f>VLOOKUP('PROCESOS ESTRATÉGICOS '!X689,Hoja2!$AB$7:$AC$7,2,FALSE)</f>
        <v>#N/A</v>
      </c>
      <c r="E671" t="e">
        <f t="shared" si="28"/>
        <v>#N/A</v>
      </c>
      <c r="F671" t="e">
        <f>VLOOKUP('PROCESOS ESTRATÉGICOS '!Y689,conse,2,FALSE)</f>
        <v>#N/A</v>
      </c>
      <c r="G671" t="e">
        <f t="shared" si="29"/>
        <v>#N/A</v>
      </c>
    </row>
    <row r="672" spans="3:7" x14ac:dyDescent="0.2">
      <c r="C672" t="e">
        <f>VLOOKUP('PROCESOS ESTRATÉGICOS '!W690,Hoja2!$X$8:$Y$8,2,FALSE)</f>
        <v>#N/A</v>
      </c>
      <c r="D672" t="e">
        <f>VLOOKUP('PROCESOS ESTRATÉGICOS '!X690,Hoja2!$AB$7:$AC$7,2,FALSE)</f>
        <v>#N/A</v>
      </c>
      <c r="E672" t="e">
        <f t="shared" si="28"/>
        <v>#N/A</v>
      </c>
      <c r="F672" t="e">
        <f>VLOOKUP('PROCESOS ESTRATÉGICOS '!Y690,conse,2,FALSE)</f>
        <v>#N/A</v>
      </c>
      <c r="G672" t="e">
        <f t="shared" si="29"/>
        <v>#N/A</v>
      </c>
    </row>
    <row r="673" spans="3:7" x14ac:dyDescent="0.2">
      <c r="C673" t="e">
        <f>VLOOKUP('PROCESOS ESTRATÉGICOS '!W691,Hoja2!$X$8:$Y$8,2,FALSE)</f>
        <v>#N/A</v>
      </c>
      <c r="D673" t="e">
        <f>VLOOKUP('PROCESOS ESTRATÉGICOS '!X691,Hoja2!$AB$7:$AC$7,2,FALSE)</f>
        <v>#N/A</v>
      </c>
      <c r="E673" t="e">
        <f t="shared" si="28"/>
        <v>#N/A</v>
      </c>
      <c r="F673" t="e">
        <f>VLOOKUP('PROCESOS ESTRATÉGICOS '!Y691,conse,2,FALSE)</f>
        <v>#N/A</v>
      </c>
      <c r="G673" t="e">
        <f t="shared" si="29"/>
        <v>#N/A</v>
      </c>
    </row>
    <row r="674" spans="3:7" x14ac:dyDescent="0.2">
      <c r="C674" t="e">
        <f>VLOOKUP('PROCESOS ESTRATÉGICOS '!W692,Hoja2!$X$8:$Y$8,2,FALSE)</f>
        <v>#N/A</v>
      </c>
      <c r="D674" t="e">
        <f>VLOOKUP('PROCESOS ESTRATÉGICOS '!X692,Hoja2!$AB$7:$AC$7,2,FALSE)</f>
        <v>#N/A</v>
      </c>
      <c r="E674" t="e">
        <f t="shared" si="28"/>
        <v>#N/A</v>
      </c>
      <c r="F674" t="e">
        <f>VLOOKUP('PROCESOS ESTRATÉGICOS '!Y692,conse,2,FALSE)</f>
        <v>#N/A</v>
      </c>
      <c r="G674" t="e">
        <f t="shared" si="29"/>
        <v>#N/A</v>
      </c>
    </row>
    <row r="675" spans="3:7" x14ac:dyDescent="0.2">
      <c r="C675" t="e">
        <f>VLOOKUP('PROCESOS ESTRATÉGICOS '!W693,Hoja2!$X$8:$Y$8,2,FALSE)</f>
        <v>#N/A</v>
      </c>
      <c r="D675" t="e">
        <f>VLOOKUP('PROCESOS ESTRATÉGICOS '!X693,Hoja2!$AB$7:$AC$7,2,FALSE)</f>
        <v>#N/A</v>
      </c>
      <c r="E675" t="e">
        <f t="shared" si="28"/>
        <v>#N/A</v>
      </c>
      <c r="F675" t="e">
        <f>VLOOKUP('PROCESOS ESTRATÉGICOS '!Y693,conse,2,FALSE)</f>
        <v>#N/A</v>
      </c>
      <c r="G675" t="e">
        <f t="shared" si="29"/>
        <v>#N/A</v>
      </c>
    </row>
    <row r="676" spans="3:7" x14ac:dyDescent="0.2">
      <c r="C676" t="e">
        <f>VLOOKUP('PROCESOS ESTRATÉGICOS '!W694,Hoja2!$X$8:$Y$8,2,FALSE)</f>
        <v>#N/A</v>
      </c>
      <c r="D676" t="e">
        <f>VLOOKUP('PROCESOS ESTRATÉGICOS '!X694,Hoja2!$AB$7:$AC$7,2,FALSE)</f>
        <v>#N/A</v>
      </c>
      <c r="E676" t="e">
        <f t="shared" si="28"/>
        <v>#N/A</v>
      </c>
      <c r="F676" t="e">
        <f>VLOOKUP('PROCESOS ESTRATÉGICOS '!Y694,conse,2,FALSE)</f>
        <v>#N/A</v>
      </c>
      <c r="G676" t="e">
        <f t="shared" si="29"/>
        <v>#N/A</v>
      </c>
    </row>
    <row r="677" spans="3:7" x14ac:dyDescent="0.2">
      <c r="C677" t="e">
        <f>VLOOKUP('PROCESOS ESTRATÉGICOS '!W695,Hoja2!$X$8:$Y$8,2,FALSE)</f>
        <v>#N/A</v>
      </c>
      <c r="D677" t="e">
        <f>VLOOKUP('PROCESOS ESTRATÉGICOS '!X695,Hoja2!$AB$7:$AC$7,2,FALSE)</f>
        <v>#N/A</v>
      </c>
      <c r="E677" t="e">
        <f t="shared" si="28"/>
        <v>#N/A</v>
      </c>
      <c r="F677" t="e">
        <f>VLOOKUP('PROCESOS ESTRATÉGICOS '!Y695,conse,2,FALSE)</f>
        <v>#N/A</v>
      </c>
      <c r="G677" t="e">
        <f t="shared" si="29"/>
        <v>#N/A</v>
      </c>
    </row>
    <row r="678" spans="3:7" x14ac:dyDescent="0.2">
      <c r="C678" t="e">
        <f>VLOOKUP('PROCESOS ESTRATÉGICOS '!W696,Hoja2!$X$8:$Y$8,2,FALSE)</f>
        <v>#N/A</v>
      </c>
      <c r="D678" t="e">
        <f>VLOOKUP('PROCESOS ESTRATÉGICOS '!X696,Hoja2!$AB$7:$AC$7,2,FALSE)</f>
        <v>#N/A</v>
      </c>
      <c r="E678" t="e">
        <f t="shared" si="28"/>
        <v>#N/A</v>
      </c>
      <c r="F678" t="e">
        <f>VLOOKUP('PROCESOS ESTRATÉGICOS '!Y696,conse,2,FALSE)</f>
        <v>#N/A</v>
      </c>
      <c r="G678" t="e">
        <f t="shared" si="29"/>
        <v>#N/A</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I239"/>
  <sheetViews>
    <sheetView showGridLines="0" topLeftCell="A232" zoomScale="65" zoomScaleNormal="65" zoomScaleSheetLayoutView="70" zoomScalePageLayoutView="73" workbookViewId="0">
      <selection activeCell="G234" sqref="G234"/>
    </sheetView>
  </sheetViews>
  <sheetFormatPr baseColWidth="10" defaultColWidth="11.42578125" defaultRowHeight="22.5" customHeight="1" x14ac:dyDescent="0.2"/>
  <cols>
    <col min="1" max="2" width="22.140625" style="4" customWidth="1"/>
    <col min="3" max="3" width="20.140625" style="4" customWidth="1"/>
    <col min="4" max="4" width="44.140625" style="4" customWidth="1"/>
    <col min="5" max="5" width="11.42578125" style="4" customWidth="1"/>
    <col min="6" max="6" width="20.28515625" style="4" customWidth="1"/>
    <col min="7" max="7" width="12.140625" style="4" customWidth="1"/>
    <col min="8" max="8" width="13.42578125" style="4" customWidth="1"/>
    <col min="9" max="9" width="11.5703125" style="4" customWidth="1"/>
    <col min="10" max="10" width="27.7109375" style="4" customWidth="1"/>
    <col min="11" max="11" width="33.140625" style="4" customWidth="1"/>
    <col min="12" max="12" width="18.85546875" style="4" customWidth="1"/>
    <col min="13" max="14" width="12.140625" style="5" customWidth="1"/>
    <col min="15" max="15" width="12.7109375" style="5" customWidth="1"/>
    <col min="16" max="16" width="19.7109375" style="5" customWidth="1"/>
    <col min="17" max="21" width="17.28515625" style="4" customWidth="1"/>
    <col min="22" max="24" width="15.5703125" style="4" customWidth="1"/>
    <col min="25" max="25" width="16.7109375" style="4" customWidth="1"/>
    <col min="26" max="26" width="15.5703125" style="4" customWidth="1"/>
    <col min="27" max="27" width="17.42578125" style="4" customWidth="1"/>
    <col min="28" max="28" width="15.5703125" style="4" customWidth="1"/>
    <col min="29" max="30" width="17" style="4" customWidth="1"/>
    <col min="31" max="35" width="24.7109375" style="4" customWidth="1"/>
    <col min="36" max="16384" width="11.42578125" style="4"/>
  </cols>
  <sheetData>
    <row r="1" spans="1:35" ht="84" customHeight="1" x14ac:dyDescent="0.2"/>
    <row r="2" spans="1:35" ht="70.5" customHeight="1" x14ac:dyDescent="0.2"/>
    <row r="3" spans="1:35" s="6" customFormat="1" ht="20.25" customHeight="1" x14ac:dyDescent="0.2">
      <c r="A3" s="287" t="s">
        <v>288</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row>
    <row r="4" spans="1:35" s="6" customFormat="1" ht="8.25" customHeight="1" thickBot="1" x14ac:dyDescent="0.25">
      <c r="A4" s="15"/>
      <c r="B4" s="15"/>
      <c r="C4" s="15"/>
      <c r="D4" s="15"/>
      <c r="E4" s="15"/>
      <c r="F4" s="14"/>
      <c r="G4" s="14"/>
      <c r="H4" s="14"/>
      <c r="I4" s="14"/>
      <c r="J4" s="24"/>
      <c r="K4" s="17"/>
      <c r="L4" s="17"/>
      <c r="M4" s="17"/>
      <c r="N4" s="17"/>
      <c r="O4" s="17"/>
      <c r="P4" s="17"/>
      <c r="Q4" s="15"/>
      <c r="R4" s="15"/>
      <c r="S4" s="15"/>
      <c r="T4" s="15"/>
      <c r="U4" s="14"/>
      <c r="V4" s="14"/>
      <c r="W4" s="14"/>
      <c r="X4" s="14"/>
      <c r="Y4" s="14"/>
      <c r="Z4" s="14"/>
      <c r="AA4" s="14"/>
      <c r="AB4" s="14"/>
      <c r="AC4" s="14"/>
      <c r="AD4" s="14"/>
      <c r="AE4" s="14"/>
      <c r="AF4" s="14"/>
      <c r="AG4" s="14"/>
      <c r="AH4" s="14"/>
      <c r="AI4" s="14"/>
    </row>
    <row r="5" spans="1:35" s="6" customFormat="1" ht="26.25" customHeight="1" thickBot="1" x14ac:dyDescent="0.25">
      <c r="A5" s="291" t="s">
        <v>300</v>
      </c>
      <c r="B5" s="291"/>
      <c r="C5" s="291"/>
      <c r="D5" s="291"/>
      <c r="E5" s="15"/>
      <c r="F5" s="288" t="s">
        <v>301</v>
      </c>
      <c r="G5" s="288"/>
      <c r="H5" s="289" t="s">
        <v>907</v>
      </c>
      <c r="I5" s="289"/>
      <c r="J5" s="289"/>
      <c r="K5" s="21"/>
      <c r="L5" s="290" t="s">
        <v>302</v>
      </c>
      <c r="M5" s="290"/>
      <c r="N5" s="290"/>
      <c r="O5" s="289" t="s">
        <v>909</v>
      </c>
      <c r="P5" s="289"/>
      <c r="Q5" s="289"/>
      <c r="R5" s="289"/>
      <c r="S5" s="21"/>
      <c r="T5" s="21"/>
      <c r="U5" s="14"/>
      <c r="V5" s="14"/>
      <c r="W5" s="14"/>
      <c r="X5" s="14"/>
      <c r="Y5" s="14"/>
      <c r="Z5" s="14"/>
      <c r="AA5" s="14"/>
      <c r="AB5" s="14"/>
      <c r="AC5" s="14"/>
      <c r="AD5" s="14"/>
      <c r="AE5" s="14"/>
      <c r="AF5" s="14"/>
      <c r="AG5" s="14"/>
      <c r="AH5" s="14"/>
      <c r="AI5" s="14"/>
    </row>
    <row r="6" spans="1:35" s="6" customFormat="1" ht="8.25" customHeight="1" x14ac:dyDescent="0.2">
      <c r="A6" s="15"/>
      <c r="B6" s="15"/>
      <c r="C6" s="15"/>
      <c r="D6" s="15"/>
      <c r="E6" s="15"/>
      <c r="F6" s="14"/>
      <c r="G6" s="14"/>
      <c r="H6" s="14"/>
      <c r="I6" s="14"/>
      <c r="J6" s="14"/>
      <c r="K6" s="15"/>
      <c r="L6" s="15"/>
      <c r="M6" s="15"/>
      <c r="N6" s="15"/>
      <c r="O6" s="15"/>
      <c r="P6" s="15"/>
      <c r="Q6" s="15"/>
      <c r="R6" s="15"/>
      <c r="S6" s="15"/>
      <c r="T6" s="15"/>
      <c r="U6" s="14"/>
      <c r="V6" s="14"/>
      <c r="W6" s="14"/>
      <c r="X6" s="14"/>
      <c r="Y6" s="14"/>
      <c r="Z6" s="14"/>
      <c r="AA6" s="14"/>
      <c r="AB6" s="14"/>
      <c r="AC6" s="14"/>
      <c r="AD6" s="14"/>
      <c r="AE6" s="14"/>
      <c r="AF6" s="14"/>
      <c r="AG6" s="14"/>
      <c r="AH6" s="14"/>
      <c r="AI6" s="14"/>
    </row>
    <row r="7" spans="1:35" s="7" customFormat="1" ht="26.25" customHeight="1" x14ac:dyDescent="0.2">
      <c r="A7" s="259" t="s">
        <v>290</v>
      </c>
      <c r="B7" s="260"/>
      <c r="C7" s="260"/>
      <c r="D7" s="260"/>
      <c r="E7" s="261"/>
      <c r="F7" s="292" t="s">
        <v>291</v>
      </c>
      <c r="G7" s="292"/>
      <c r="H7" s="292"/>
      <c r="I7" s="292"/>
      <c r="J7" s="292" t="s">
        <v>292</v>
      </c>
      <c r="K7" s="292"/>
      <c r="L7" s="292"/>
      <c r="M7" s="292"/>
      <c r="N7" s="292"/>
      <c r="O7" s="292"/>
      <c r="P7" s="292"/>
      <c r="Q7" s="292" t="s">
        <v>294</v>
      </c>
      <c r="R7" s="292"/>
      <c r="S7" s="292"/>
      <c r="T7" s="292"/>
      <c r="U7" s="292"/>
      <c r="V7" s="292" t="s">
        <v>295</v>
      </c>
      <c r="W7" s="259" t="s">
        <v>296</v>
      </c>
      <c r="X7" s="260"/>
      <c r="Y7" s="260"/>
      <c r="Z7" s="260"/>
      <c r="AA7" s="260"/>
      <c r="AB7" s="260"/>
      <c r="AC7" s="260"/>
      <c r="AD7" s="261"/>
      <c r="AE7" s="292" t="s">
        <v>299</v>
      </c>
      <c r="AF7" s="292"/>
      <c r="AG7" s="292"/>
      <c r="AH7" s="292"/>
      <c r="AI7" s="292"/>
    </row>
    <row r="8" spans="1:35" s="7" customFormat="1" ht="21.75" customHeight="1" x14ac:dyDescent="0.2">
      <c r="A8" s="262"/>
      <c r="B8" s="263"/>
      <c r="C8" s="263"/>
      <c r="D8" s="263"/>
      <c r="E8" s="264"/>
      <c r="F8" s="292"/>
      <c r="G8" s="292"/>
      <c r="H8" s="292"/>
      <c r="I8" s="292"/>
      <c r="J8" s="292" t="s">
        <v>217</v>
      </c>
      <c r="K8" s="292"/>
      <c r="L8" s="292"/>
      <c r="M8" s="315" t="s">
        <v>287</v>
      </c>
      <c r="N8" s="315"/>
      <c r="O8" s="315"/>
      <c r="P8" s="315" t="s">
        <v>293</v>
      </c>
      <c r="Q8" s="292"/>
      <c r="R8" s="292"/>
      <c r="S8" s="292"/>
      <c r="T8" s="292"/>
      <c r="U8" s="292"/>
      <c r="V8" s="292"/>
      <c r="W8" s="292" t="s">
        <v>297</v>
      </c>
      <c r="X8" s="292"/>
      <c r="Y8" s="292"/>
      <c r="Z8" s="292"/>
      <c r="AA8" s="292"/>
      <c r="AB8" s="292"/>
      <c r="AC8" s="292"/>
      <c r="AD8" s="23" t="s">
        <v>298</v>
      </c>
      <c r="AE8" s="292"/>
      <c r="AF8" s="292"/>
      <c r="AG8" s="292"/>
      <c r="AH8" s="292"/>
      <c r="AI8" s="292"/>
    </row>
    <row r="9" spans="1:35" s="8" customFormat="1" ht="62.25" customHeight="1" thickBot="1" x14ac:dyDescent="0.25">
      <c r="A9" s="22" t="s">
        <v>283</v>
      </c>
      <c r="B9" s="251" t="s">
        <v>920</v>
      </c>
      <c r="C9" s="22" t="s">
        <v>289</v>
      </c>
      <c r="D9" s="22" t="s">
        <v>232</v>
      </c>
      <c r="E9" s="22" t="s">
        <v>1</v>
      </c>
      <c r="F9" s="26" t="s">
        <v>231</v>
      </c>
      <c r="G9" s="26" t="s">
        <v>284</v>
      </c>
      <c r="H9" s="49" t="s">
        <v>285</v>
      </c>
      <c r="I9" s="49" t="s">
        <v>286</v>
      </c>
      <c r="J9" s="49" t="s">
        <v>219</v>
      </c>
      <c r="K9" s="49" t="s">
        <v>218</v>
      </c>
      <c r="L9" s="49" t="s">
        <v>265</v>
      </c>
      <c r="M9" s="48" t="s">
        <v>280</v>
      </c>
      <c r="N9" s="48" t="s">
        <v>281</v>
      </c>
      <c r="O9" s="48" t="s">
        <v>282</v>
      </c>
      <c r="P9" s="271"/>
      <c r="Q9" s="49" t="s">
        <v>226</v>
      </c>
      <c r="R9" s="49" t="s">
        <v>227</v>
      </c>
      <c r="S9" s="49" t="s">
        <v>228</v>
      </c>
      <c r="T9" s="49" t="s">
        <v>229</v>
      </c>
      <c r="U9" s="49" t="s">
        <v>230</v>
      </c>
      <c r="V9" s="273"/>
      <c r="W9" s="49" t="s">
        <v>221</v>
      </c>
      <c r="X9" s="49" t="s">
        <v>222</v>
      </c>
      <c r="Y9" s="49" t="s">
        <v>223</v>
      </c>
      <c r="Z9" s="49" t="s">
        <v>233</v>
      </c>
      <c r="AA9" s="49" t="s">
        <v>235</v>
      </c>
      <c r="AB9" s="49" t="s">
        <v>234</v>
      </c>
      <c r="AC9" s="49" t="s">
        <v>224</v>
      </c>
      <c r="AD9" s="49" t="s">
        <v>225</v>
      </c>
      <c r="AE9" s="49" t="s">
        <v>226</v>
      </c>
      <c r="AF9" s="49" t="s">
        <v>227</v>
      </c>
      <c r="AG9" s="49" t="s">
        <v>228</v>
      </c>
      <c r="AH9" s="49" t="s">
        <v>229</v>
      </c>
      <c r="AI9" s="49" t="s">
        <v>230</v>
      </c>
    </row>
    <row r="10" spans="1:35" s="10" customFormat="1" ht="273.60000000000002" customHeight="1" x14ac:dyDescent="0.2">
      <c r="A10" s="284" t="s">
        <v>328</v>
      </c>
      <c r="B10" s="305" t="s">
        <v>921</v>
      </c>
      <c r="C10" s="305" t="s">
        <v>329</v>
      </c>
      <c r="D10" s="117" t="s">
        <v>330</v>
      </c>
      <c r="E10" s="65" t="s">
        <v>2</v>
      </c>
      <c r="F10" s="101" t="s">
        <v>666</v>
      </c>
      <c r="G10" s="101" t="s">
        <v>325</v>
      </c>
      <c r="H10" s="101"/>
      <c r="I10" s="101"/>
      <c r="J10" s="65" t="s">
        <v>128</v>
      </c>
      <c r="K10" s="95" t="s">
        <v>728</v>
      </c>
      <c r="L10" s="68" t="str">
        <f>IF(J10=0,"",VLOOKUP(J10,Hoja2!$P$5:$S$62,4,FALSE))</f>
        <v xml:space="preserve">Contagio de COVID 19, Fiebre, Tos, Cansancio, Malestar general incapacitante </v>
      </c>
      <c r="M10" s="145" t="s">
        <v>325</v>
      </c>
      <c r="N10" s="145" t="s">
        <v>325</v>
      </c>
      <c r="O10" s="145" t="s">
        <v>325</v>
      </c>
      <c r="P10" s="146"/>
      <c r="Q10" s="101" t="s">
        <v>507</v>
      </c>
      <c r="R10" s="101" t="s">
        <v>507</v>
      </c>
      <c r="S10" s="101" t="s">
        <v>501</v>
      </c>
      <c r="T10" s="101" t="s">
        <v>503</v>
      </c>
      <c r="U10" s="101" t="s">
        <v>502</v>
      </c>
      <c r="V10" s="65" t="s">
        <v>610</v>
      </c>
      <c r="W10" s="65" t="s">
        <v>571</v>
      </c>
      <c r="X10" s="65" t="s">
        <v>262</v>
      </c>
      <c r="Y10" s="65" t="s">
        <v>254</v>
      </c>
      <c r="Z10" s="65">
        <f>IF(ISERROR(Hoja3!E36)=TRUE," ",Hoja3!C36*Hoja3!D36)</f>
        <v>6</v>
      </c>
      <c r="AA10" s="65" t="str">
        <f t="shared" ref="AA10:AA75" si="0">IF(Z10=" "," ",VLOOKUP(Z10,np,2,FALSE))</f>
        <v>Medio</v>
      </c>
      <c r="AB10" s="65">
        <f>IF(ISERROR(Hoja3!G36)=TRUE," ",Hoja3!G36)</f>
        <v>150</v>
      </c>
      <c r="AC10" s="65" t="str">
        <f>IF(W10="El riesgo está controlado","IV",IF(AB10=0," ",IF(AB10=" "," ",IF(AB10&gt;500,"I",IF(AB10&gt;120,"II",IF(AB10&gt;20,"III","IV"))))))</f>
        <v>II</v>
      </c>
      <c r="AD10" s="65" t="str">
        <f>IF(W10="El riesgo está controlado","Aceptable",IF(AB10=0," ",IF(AB10=" "," ",IF(AB10&gt;500,"No Aceptable",IF(AB10&gt;120,"Aceptable con control específico",IF(AB10&gt;20,"Aceptable","Aceptable"))))))</f>
        <v>Aceptable con control específico</v>
      </c>
      <c r="AE10" s="101" t="s">
        <v>507</v>
      </c>
      <c r="AF10" s="101" t="s">
        <v>507</v>
      </c>
      <c r="AG10" s="101" t="s">
        <v>500</v>
      </c>
      <c r="AH10" s="101" t="s">
        <v>504</v>
      </c>
      <c r="AI10" s="118" t="s">
        <v>519</v>
      </c>
    </row>
    <row r="11" spans="1:35" s="10" customFormat="1" ht="201" customHeight="1" x14ac:dyDescent="0.2">
      <c r="A11" s="285"/>
      <c r="B11" s="306"/>
      <c r="C11" s="306"/>
      <c r="D11" s="46" t="s">
        <v>331</v>
      </c>
      <c r="E11" s="25" t="s">
        <v>2</v>
      </c>
      <c r="F11" s="94" t="s">
        <v>667</v>
      </c>
      <c r="G11" s="94" t="s">
        <v>325</v>
      </c>
      <c r="H11" s="47"/>
      <c r="I11" s="47"/>
      <c r="J11" s="19" t="s">
        <v>129</v>
      </c>
      <c r="K11" s="47" t="s">
        <v>505</v>
      </c>
      <c r="L11" s="20" t="str">
        <f>IF(J11=0,"",VLOOKUP(J11,Hoja2!$P$5:$S$62,4,FALSE))</f>
        <v>Infecciones en  la piel y del sistema respiratorio y alteraciones del sistema digestivo</v>
      </c>
      <c r="M11" s="147" t="s">
        <v>325</v>
      </c>
      <c r="N11" s="147" t="s">
        <v>325</v>
      </c>
      <c r="O11" s="147" t="s">
        <v>325</v>
      </c>
      <c r="P11" s="148"/>
      <c r="Q11" s="102" t="s">
        <v>507</v>
      </c>
      <c r="R11" s="102" t="s">
        <v>507</v>
      </c>
      <c r="S11" s="102" t="s">
        <v>507</v>
      </c>
      <c r="T11" s="47" t="s">
        <v>508</v>
      </c>
      <c r="U11" s="47" t="s">
        <v>509</v>
      </c>
      <c r="V11" s="19" t="s">
        <v>520</v>
      </c>
      <c r="W11" s="19" t="s">
        <v>571</v>
      </c>
      <c r="X11" s="19" t="s">
        <v>263</v>
      </c>
      <c r="Y11" s="19" t="s">
        <v>254</v>
      </c>
      <c r="Z11" s="19">
        <f>IF(ISERROR(Hoja3!E37)=TRUE," ",Hoja3!C37*Hoja3!D37)</f>
        <v>4</v>
      </c>
      <c r="AA11" s="25" t="str">
        <f t="shared" si="0"/>
        <v>Bajo</v>
      </c>
      <c r="AB11" s="19">
        <f>IF(ISERROR(Hoja3!G37)=TRUE," ",Hoja3!G37)</f>
        <v>100</v>
      </c>
      <c r="AC11" s="19" t="str">
        <f t="shared" ref="AC11:AC25" si="1">IF(W11="El riesgo está controlado","IV",IF(AB11=0," ",IF(AB11=" "," ",IF(AB11&gt;500,"I",IF(AB11&gt;120,"II",IF(AB11&gt;20,"III","IV"))))))</f>
        <v>III</v>
      </c>
      <c r="AD11" s="25" t="str">
        <f t="shared" ref="AD11:AD92" si="2">IF(W11="El riesgo está controlado","Aceptable",IF(AB11=0," ",IF(AB11=" "," ",IF(AB11&gt;500,"No Aceptable",IF(AB11&gt;120,"Aceptable con control específico",IF(AB11&gt;20,"Aceptable","Aceptable"))))))</f>
        <v>Aceptable</v>
      </c>
      <c r="AE11" s="94" t="s">
        <v>507</v>
      </c>
      <c r="AF11" s="94" t="s">
        <v>507</v>
      </c>
      <c r="AG11" s="94" t="s">
        <v>507</v>
      </c>
      <c r="AH11" s="94" t="s">
        <v>510</v>
      </c>
      <c r="AI11" s="119" t="s">
        <v>519</v>
      </c>
    </row>
    <row r="12" spans="1:35" s="10" customFormat="1" ht="152.44999999999999" customHeight="1" x14ac:dyDescent="0.2">
      <c r="A12" s="285"/>
      <c r="B12" s="306"/>
      <c r="C12" s="306"/>
      <c r="D12" s="46" t="s">
        <v>332</v>
      </c>
      <c r="E12" s="25" t="s">
        <v>3</v>
      </c>
      <c r="F12" s="94" t="s">
        <v>722</v>
      </c>
      <c r="G12" s="94" t="s">
        <v>325</v>
      </c>
      <c r="H12" s="47"/>
      <c r="I12" s="47"/>
      <c r="J12" s="19" t="s">
        <v>132</v>
      </c>
      <c r="K12" s="47" t="s">
        <v>731</v>
      </c>
      <c r="L12" s="20" t="str">
        <f>IF(J12=0,"",VLOOKUP(J12,Hoja2!$P$5:$S$62,4,FALSE))</f>
        <v>Enfermedades gastrointestinales, reacciones alérgicas por artrópodos (ácaros)</v>
      </c>
      <c r="M12" s="147" t="s">
        <v>325</v>
      </c>
      <c r="N12" s="147" t="s">
        <v>325</v>
      </c>
      <c r="O12" s="147" t="s">
        <v>325</v>
      </c>
      <c r="P12" s="148"/>
      <c r="Q12" s="102" t="s">
        <v>507</v>
      </c>
      <c r="R12" s="47" t="s">
        <v>507</v>
      </c>
      <c r="S12" s="47" t="s">
        <v>524</v>
      </c>
      <c r="T12" s="47" t="s">
        <v>613</v>
      </c>
      <c r="U12" s="47" t="s">
        <v>532</v>
      </c>
      <c r="V12" s="19" t="s">
        <v>525</v>
      </c>
      <c r="W12" s="19" t="s">
        <v>571</v>
      </c>
      <c r="X12" s="19" t="s">
        <v>263</v>
      </c>
      <c r="Y12" s="19" t="s">
        <v>254</v>
      </c>
      <c r="Z12" s="19">
        <f>IF(ISERROR(Hoja3!E38)=TRUE," ",Hoja3!C38*Hoja3!D38)</f>
        <v>4</v>
      </c>
      <c r="AA12" s="25" t="str">
        <f t="shared" si="0"/>
        <v>Bajo</v>
      </c>
      <c r="AB12" s="19">
        <f>IF(ISERROR(Hoja3!G38)=TRUE," ",Hoja3!G38)</f>
        <v>100</v>
      </c>
      <c r="AC12" s="19" t="str">
        <f t="shared" si="1"/>
        <v>III</v>
      </c>
      <c r="AD12" s="25" t="str">
        <f t="shared" si="2"/>
        <v>Aceptable</v>
      </c>
      <c r="AE12" s="94" t="s">
        <v>507</v>
      </c>
      <c r="AF12" s="94" t="s">
        <v>514</v>
      </c>
      <c r="AG12" s="94" t="s">
        <v>516</v>
      </c>
      <c r="AH12" s="94" t="s">
        <v>510</v>
      </c>
      <c r="AI12" s="119" t="s">
        <v>515</v>
      </c>
    </row>
    <row r="13" spans="1:35" s="10" customFormat="1" ht="122.45" customHeight="1" x14ac:dyDescent="0.2">
      <c r="A13" s="285"/>
      <c r="B13" s="306"/>
      <c r="C13" s="306"/>
      <c r="D13" s="46" t="s">
        <v>333</v>
      </c>
      <c r="E13" s="25" t="s">
        <v>2</v>
      </c>
      <c r="F13" s="94" t="s">
        <v>668</v>
      </c>
      <c r="G13" s="94" t="s">
        <v>325</v>
      </c>
      <c r="H13" s="47"/>
      <c r="I13" s="47"/>
      <c r="J13" s="19" t="s">
        <v>191</v>
      </c>
      <c r="K13" s="47" t="s">
        <v>528</v>
      </c>
      <c r="L13" s="20" t="str">
        <f>IF(J13=0,"",VLOOKUP(J13,Hoja2!$P$5:$S$62,4,FALSE))</f>
        <v xml:space="preserve">Lumbalgias, Cervicalgias </v>
      </c>
      <c r="M13" s="149" t="s">
        <v>325</v>
      </c>
      <c r="N13" s="149" t="s">
        <v>325</v>
      </c>
      <c r="O13" s="150"/>
      <c r="P13" s="151"/>
      <c r="Q13" s="102" t="s">
        <v>507</v>
      </c>
      <c r="R13" s="47" t="s">
        <v>507</v>
      </c>
      <c r="S13" s="47" t="s">
        <v>524</v>
      </c>
      <c r="T13" s="47" t="s">
        <v>613</v>
      </c>
      <c r="U13" s="47" t="s">
        <v>532</v>
      </c>
      <c r="V13" s="19" t="s">
        <v>525</v>
      </c>
      <c r="W13" s="19" t="s">
        <v>571</v>
      </c>
      <c r="X13" s="19" t="s">
        <v>261</v>
      </c>
      <c r="Y13" s="19" t="s">
        <v>254</v>
      </c>
      <c r="Z13" s="19">
        <f>IF(ISERROR(Hoja3!E39)=TRUE," ",Hoja3!C39*Hoja3!D39)</f>
        <v>8</v>
      </c>
      <c r="AA13" s="25" t="str">
        <f t="shared" si="0"/>
        <v>Medio</v>
      </c>
      <c r="AB13" s="19">
        <f>IF(ISERROR(Hoja3!G39)=TRUE," ",Hoja3!G39)</f>
        <v>200</v>
      </c>
      <c r="AC13" s="19" t="str">
        <f t="shared" si="1"/>
        <v>II</v>
      </c>
      <c r="AD13" s="25" t="str">
        <f t="shared" si="2"/>
        <v>Aceptable con control específico</v>
      </c>
      <c r="AE13" s="94" t="s">
        <v>507</v>
      </c>
      <c r="AF13" s="94" t="s">
        <v>507</v>
      </c>
      <c r="AG13" s="94" t="s">
        <v>527</v>
      </c>
      <c r="AH13" s="94" t="s">
        <v>526</v>
      </c>
      <c r="AI13" s="119" t="s">
        <v>529</v>
      </c>
    </row>
    <row r="14" spans="1:35" s="10" customFormat="1" ht="122.45" customHeight="1" x14ac:dyDescent="0.2">
      <c r="A14" s="285"/>
      <c r="B14" s="306"/>
      <c r="C14" s="306"/>
      <c r="D14" s="46" t="s">
        <v>665</v>
      </c>
      <c r="E14" s="25" t="s">
        <v>2</v>
      </c>
      <c r="F14" s="94" t="s">
        <v>669</v>
      </c>
      <c r="G14" s="47" t="s">
        <v>575</v>
      </c>
      <c r="H14" s="47"/>
      <c r="I14" s="47"/>
      <c r="J14" s="19" t="s">
        <v>193</v>
      </c>
      <c r="K14" s="47" t="s">
        <v>533</v>
      </c>
      <c r="L14" s="20" t="str">
        <f>IF(J14=0,"",VLOOKUP(J14,Hoja2!$P$5:$S$62,4,FALSE))</f>
        <v>Lesiones del túnel del carpo, epicondilitis, Enfermedad de Quervaín</v>
      </c>
      <c r="M14" s="149" t="s">
        <v>325</v>
      </c>
      <c r="N14" s="149" t="s">
        <v>325</v>
      </c>
      <c r="O14" s="149"/>
      <c r="P14" s="152"/>
      <c r="Q14" s="102" t="s">
        <v>507</v>
      </c>
      <c r="R14" s="47" t="s">
        <v>507</v>
      </c>
      <c r="S14" s="47" t="s">
        <v>534</v>
      </c>
      <c r="T14" s="47" t="s">
        <v>535</v>
      </c>
      <c r="U14" s="47" t="s">
        <v>531</v>
      </c>
      <c r="V14" s="19" t="s">
        <v>525</v>
      </c>
      <c r="W14" s="19" t="s">
        <v>250</v>
      </c>
      <c r="X14" s="19" t="s">
        <v>261</v>
      </c>
      <c r="Y14" s="19" t="s">
        <v>254</v>
      </c>
      <c r="Z14" s="19">
        <f>IF(ISERROR(Hoja3!E40)=TRUE," ",Hoja3!C40*Hoja3!D40)</f>
        <v>24</v>
      </c>
      <c r="AA14" s="25" t="str">
        <f t="shared" si="0"/>
        <v>Muy alto</v>
      </c>
      <c r="AB14" s="19">
        <f>IF(ISERROR(Hoja3!G40)=TRUE," ",Hoja3!G40)</f>
        <v>600</v>
      </c>
      <c r="AC14" s="19" t="str">
        <f t="shared" si="1"/>
        <v>I</v>
      </c>
      <c r="AD14" s="25" t="str">
        <f t="shared" si="2"/>
        <v>No Aceptable</v>
      </c>
      <c r="AE14" s="94" t="s">
        <v>507</v>
      </c>
      <c r="AF14" s="94" t="s">
        <v>507</v>
      </c>
      <c r="AG14" s="94" t="s">
        <v>536</v>
      </c>
      <c r="AH14" s="94" t="s">
        <v>537</v>
      </c>
      <c r="AI14" s="119" t="s">
        <v>538</v>
      </c>
    </row>
    <row r="15" spans="1:35" s="10" customFormat="1" ht="122.45" customHeight="1" x14ac:dyDescent="0.2">
      <c r="A15" s="285"/>
      <c r="B15" s="306"/>
      <c r="C15" s="306"/>
      <c r="D15" s="46" t="s">
        <v>334</v>
      </c>
      <c r="E15" s="25" t="s">
        <v>2</v>
      </c>
      <c r="F15" s="94" t="s">
        <v>670</v>
      </c>
      <c r="G15" s="47" t="s">
        <v>325</v>
      </c>
      <c r="H15" s="47"/>
      <c r="I15" s="47"/>
      <c r="J15" s="19" t="s">
        <v>194</v>
      </c>
      <c r="K15" s="47" t="s">
        <v>539</v>
      </c>
      <c r="L15" s="20" t="str">
        <f>IF(J15=0,"",VLOOKUP(J15,Hoja2!$P$5:$S$62,4,FALSE))</f>
        <v>Lesiones de columna</v>
      </c>
      <c r="M15" s="149" t="s">
        <v>325</v>
      </c>
      <c r="N15" s="149"/>
      <c r="O15" s="149"/>
      <c r="P15" s="152"/>
      <c r="Q15" s="102" t="s">
        <v>507</v>
      </c>
      <c r="R15" s="47" t="s">
        <v>507</v>
      </c>
      <c r="S15" s="47" t="s">
        <v>543</v>
      </c>
      <c r="T15" s="47" t="s">
        <v>542</v>
      </c>
      <c r="U15" s="47" t="s">
        <v>541</v>
      </c>
      <c r="V15" s="19" t="s">
        <v>544</v>
      </c>
      <c r="W15" s="19" t="s">
        <v>571</v>
      </c>
      <c r="X15" s="19" t="s">
        <v>263</v>
      </c>
      <c r="Y15" s="19" t="s">
        <v>254</v>
      </c>
      <c r="Z15" s="19">
        <f>IF(ISERROR(Hoja3!E41)=TRUE," ",Hoja3!C41*Hoja3!D41)</f>
        <v>4</v>
      </c>
      <c r="AA15" s="25" t="str">
        <f t="shared" si="0"/>
        <v>Bajo</v>
      </c>
      <c r="AB15" s="19">
        <f>IF(ISERROR(Hoja3!G41)=TRUE," ",Hoja3!G41)</f>
        <v>100</v>
      </c>
      <c r="AC15" s="19" t="str">
        <f t="shared" si="1"/>
        <v>III</v>
      </c>
      <c r="AD15" s="25" t="str">
        <f t="shared" si="2"/>
        <v>Aceptable</v>
      </c>
      <c r="AE15" s="94" t="s">
        <v>545</v>
      </c>
      <c r="AF15" s="94" t="s">
        <v>507</v>
      </c>
      <c r="AG15" s="94" t="s">
        <v>546</v>
      </c>
      <c r="AH15" s="94" t="s">
        <v>547</v>
      </c>
      <c r="AI15" s="119" t="s">
        <v>541</v>
      </c>
    </row>
    <row r="16" spans="1:35" s="10" customFormat="1" ht="122.45" customHeight="1" x14ac:dyDescent="0.2">
      <c r="A16" s="285"/>
      <c r="B16" s="306"/>
      <c r="C16" s="306"/>
      <c r="D16" s="46"/>
      <c r="E16" s="25" t="s">
        <v>2</v>
      </c>
      <c r="F16" s="94" t="s">
        <v>670</v>
      </c>
      <c r="G16" s="47" t="s">
        <v>325</v>
      </c>
      <c r="H16" s="47"/>
      <c r="I16" s="47"/>
      <c r="J16" s="19" t="s">
        <v>243</v>
      </c>
      <c r="K16" s="47" t="s">
        <v>565</v>
      </c>
      <c r="L16" s="20" t="str">
        <f>IF(J16=0,"",VLOOKUP(J16,Hoja2!$P$5:$S$62,4,FALSE))</f>
        <v>Electrocución</v>
      </c>
      <c r="M16" s="149" t="s">
        <v>325</v>
      </c>
      <c r="N16" s="149"/>
      <c r="O16" s="149"/>
      <c r="P16" s="152"/>
      <c r="Q16" s="102" t="s">
        <v>507</v>
      </c>
      <c r="R16" s="47" t="s">
        <v>507</v>
      </c>
      <c r="S16" s="47" t="s">
        <v>549</v>
      </c>
      <c r="T16" s="47" t="s">
        <v>548</v>
      </c>
      <c r="U16" s="47" t="s">
        <v>550</v>
      </c>
      <c r="V16" s="19" t="s">
        <v>551</v>
      </c>
      <c r="W16" s="19" t="s">
        <v>571</v>
      </c>
      <c r="X16" s="19" t="s">
        <v>262</v>
      </c>
      <c r="Y16" s="19" t="s">
        <v>256</v>
      </c>
      <c r="Z16" s="19">
        <f>IF(ISERROR(Hoja3!E42)=TRUE," ",Hoja3!C42*Hoja3!D42)</f>
        <v>6</v>
      </c>
      <c r="AA16" s="25" t="str">
        <f t="shared" si="0"/>
        <v>Medio</v>
      </c>
      <c r="AB16" s="19">
        <f>IF(ISERROR(Hoja3!G42)=TRUE," ",Hoja3!G42)</f>
        <v>600</v>
      </c>
      <c r="AC16" s="19" t="str">
        <f t="shared" si="1"/>
        <v>I</v>
      </c>
      <c r="AD16" s="25" t="str">
        <f t="shared" si="2"/>
        <v>No Aceptable</v>
      </c>
      <c r="AE16" s="94" t="s">
        <v>552</v>
      </c>
      <c r="AF16" s="94" t="s">
        <v>507</v>
      </c>
      <c r="AG16" s="94" t="s">
        <v>553</v>
      </c>
      <c r="AH16" s="94" t="s">
        <v>554</v>
      </c>
      <c r="AI16" s="119" t="s">
        <v>555</v>
      </c>
    </row>
    <row r="17" spans="1:35" s="10" customFormat="1" ht="122.45" customHeight="1" x14ac:dyDescent="0.2">
      <c r="A17" s="285"/>
      <c r="B17" s="306"/>
      <c r="C17" s="306"/>
      <c r="D17" s="46"/>
      <c r="E17" s="25" t="s">
        <v>2</v>
      </c>
      <c r="F17" s="94" t="s">
        <v>670</v>
      </c>
      <c r="G17" s="47" t="s">
        <v>325</v>
      </c>
      <c r="H17" s="47"/>
      <c r="I17" s="47"/>
      <c r="J17" s="19" t="s">
        <v>245</v>
      </c>
      <c r="K17" s="47" t="s">
        <v>556</v>
      </c>
      <c r="L17" s="20" t="str">
        <f>IF(J17=0,"",VLOOKUP(J17,Hoja2!$P$5:$S$62,4,FALSE))</f>
        <v>Torceduras, Esguinces, Desgarros musculares, traumatismos o Golpes por caídas al mismo nivel</v>
      </c>
      <c r="M17" s="149" t="s">
        <v>325</v>
      </c>
      <c r="N17" s="149" t="s">
        <v>325</v>
      </c>
      <c r="O17" s="149" t="s">
        <v>325</v>
      </c>
      <c r="P17" s="152"/>
      <c r="Q17" s="102" t="s">
        <v>507</v>
      </c>
      <c r="R17" s="47" t="s">
        <v>507</v>
      </c>
      <c r="S17" s="47" t="s">
        <v>558</v>
      </c>
      <c r="T17" s="47" t="s">
        <v>559</v>
      </c>
      <c r="U17" s="47" t="s">
        <v>560</v>
      </c>
      <c r="V17" s="19" t="s">
        <v>561</v>
      </c>
      <c r="W17" s="19" t="s">
        <v>571</v>
      </c>
      <c r="X17" s="19" t="s">
        <v>262</v>
      </c>
      <c r="Y17" s="19" t="s">
        <v>255</v>
      </c>
      <c r="Z17" s="19">
        <f>IF(ISERROR(Hoja3!E43)=TRUE," ",Hoja3!C43*Hoja3!D43)</f>
        <v>6</v>
      </c>
      <c r="AA17" s="25" t="str">
        <f t="shared" si="0"/>
        <v>Medio</v>
      </c>
      <c r="AB17" s="19">
        <f>IF(ISERROR(Hoja3!G43)=TRUE," ",Hoja3!G43)</f>
        <v>60</v>
      </c>
      <c r="AC17" s="19" t="str">
        <f t="shared" si="1"/>
        <v>III</v>
      </c>
      <c r="AD17" s="25" t="str">
        <f t="shared" si="2"/>
        <v>Aceptable</v>
      </c>
      <c r="AE17" s="94" t="s">
        <v>552</v>
      </c>
      <c r="AF17" s="94" t="s">
        <v>552</v>
      </c>
      <c r="AG17" s="94" t="s">
        <v>562</v>
      </c>
      <c r="AH17" s="94" t="s">
        <v>563</v>
      </c>
      <c r="AI17" s="119" t="s">
        <v>564</v>
      </c>
    </row>
    <row r="18" spans="1:35" s="10" customFormat="1" ht="122.45" customHeight="1" x14ac:dyDescent="0.2">
      <c r="A18" s="285"/>
      <c r="B18" s="306"/>
      <c r="C18" s="306"/>
      <c r="D18" s="46"/>
      <c r="E18" s="25" t="s">
        <v>2</v>
      </c>
      <c r="F18" s="94" t="s">
        <v>670</v>
      </c>
      <c r="G18" s="47" t="s">
        <v>325</v>
      </c>
      <c r="H18" s="47"/>
      <c r="I18" s="47"/>
      <c r="J18" s="25" t="s">
        <v>203</v>
      </c>
      <c r="K18" s="94" t="s">
        <v>566</v>
      </c>
      <c r="L18" s="20" t="str">
        <f>IF(J18=0,"",VLOOKUP(J18,Hoja2!$P$5:$S$62,4,FALSE))</f>
        <v>Muerte</v>
      </c>
      <c r="M18" s="149" t="s">
        <v>325</v>
      </c>
      <c r="N18" s="149" t="s">
        <v>325</v>
      </c>
      <c r="O18" s="149" t="s">
        <v>325</v>
      </c>
      <c r="P18" s="152" t="s">
        <v>325</v>
      </c>
      <c r="Q18" s="102" t="s">
        <v>507</v>
      </c>
      <c r="R18" s="47" t="s">
        <v>507</v>
      </c>
      <c r="S18" s="47" t="s">
        <v>567</v>
      </c>
      <c r="T18" s="47" t="s">
        <v>568</v>
      </c>
      <c r="U18" s="47" t="s">
        <v>569</v>
      </c>
      <c r="V18" s="19" t="s">
        <v>634</v>
      </c>
      <c r="W18" s="19" t="s">
        <v>571</v>
      </c>
      <c r="X18" s="19" t="s">
        <v>264</v>
      </c>
      <c r="Y18" s="19" t="s">
        <v>256</v>
      </c>
      <c r="Z18" s="19">
        <f>IF(ISERROR(Hoja3!E44)=TRUE," ",Hoja3!C44*Hoja3!D44)</f>
        <v>2</v>
      </c>
      <c r="AA18" s="25" t="str">
        <f t="shared" si="0"/>
        <v>Bajo</v>
      </c>
      <c r="AB18" s="19">
        <f>IF(ISERROR(Hoja3!G44)=TRUE," ",Hoja3!G44)</f>
        <v>200</v>
      </c>
      <c r="AC18" s="19" t="str">
        <f t="shared" si="1"/>
        <v>II</v>
      </c>
      <c r="AD18" s="25" t="str">
        <f t="shared" si="2"/>
        <v>Aceptable con control específico</v>
      </c>
      <c r="AE18" s="94" t="s">
        <v>552</v>
      </c>
      <c r="AF18" s="94" t="s">
        <v>552</v>
      </c>
      <c r="AG18" s="94" t="s">
        <v>572</v>
      </c>
      <c r="AH18" s="94" t="s">
        <v>573</v>
      </c>
      <c r="AI18" s="119" t="s">
        <v>574</v>
      </c>
    </row>
    <row r="19" spans="1:35" s="10" customFormat="1" ht="122.45" customHeight="1" x14ac:dyDescent="0.2">
      <c r="A19" s="285"/>
      <c r="B19" s="306"/>
      <c r="C19" s="306"/>
      <c r="D19" s="46"/>
      <c r="E19" s="25" t="s">
        <v>2</v>
      </c>
      <c r="F19" s="94" t="s">
        <v>670</v>
      </c>
      <c r="G19" s="47" t="s">
        <v>325</v>
      </c>
      <c r="H19" s="47"/>
      <c r="I19" s="47"/>
      <c r="J19" s="19" t="s">
        <v>105</v>
      </c>
      <c r="K19" s="47" t="s">
        <v>577</v>
      </c>
      <c r="L19" s="20" t="str">
        <f>IF(J19=0,"",VLOOKUP(J19,Hoja2!$P$5:$S$62,4,FALSE))</f>
        <v>Fatiga visual</v>
      </c>
      <c r="M19" s="149" t="s">
        <v>325</v>
      </c>
      <c r="N19" s="149"/>
      <c r="O19" s="149"/>
      <c r="P19" s="152"/>
      <c r="Q19" s="102" t="s">
        <v>507</v>
      </c>
      <c r="R19" s="47" t="s">
        <v>507</v>
      </c>
      <c r="S19" s="47" t="s">
        <v>578</v>
      </c>
      <c r="T19" s="47" t="s">
        <v>579</v>
      </c>
      <c r="U19" s="47" t="s">
        <v>580</v>
      </c>
      <c r="V19" s="19" t="s">
        <v>581</v>
      </c>
      <c r="W19" s="19" t="s">
        <v>260</v>
      </c>
      <c r="X19" s="19" t="s">
        <v>261</v>
      </c>
      <c r="Y19" s="19" t="s">
        <v>255</v>
      </c>
      <c r="Z19" s="19">
        <f>IF(ISERROR(Hoja3!E45)=TRUE," ",Hoja3!C45*Hoja3!D45)</f>
        <v>4</v>
      </c>
      <c r="AA19" s="25" t="str">
        <f t="shared" si="0"/>
        <v>Bajo</v>
      </c>
      <c r="AB19" s="19">
        <f>IF(ISERROR(Hoja3!G45)=TRUE," ",Hoja3!G45)</f>
        <v>40</v>
      </c>
      <c r="AC19" s="19" t="str">
        <f t="shared" si="1"/>
        <v>IV</v>
      </c>
      <c r="AD19" s="25" t="str">
        <f t="shared" si="2"/>
        <v>Aceptable</v>
      </c>
      <c r="AE19" s="94" t="s">
        <v>507</v>
      </c>
      <c r="AF19" s="94" t="s">
        <v>507</v>
      </c>
      <c r="AG19" s="94" t="s">
        <v>582</v>
      </c>
      <c r="AH19" s="94" t="s">
        <v>583</v>
      </c>
      <c r="AI19" s="119" t="s">
        <v>584</v>
      </c>
    </row>
    <row r="20" spans="1:35" s="10" customFormat="1" ht="122.45" customHeight="1" x14ac:dyDescent="0.2">
      <c r="A20" s="285"/>
      <c r="B20" s="306"/>
      <c r="C20" s="306"/>
      <c r="D20" s="46"/>
      <c r="E20" s="25" t="s">
        <v>2</v>
      </c>
      <c r="F20" s="94" t="s">
        <v>670</v>
      </c>
      <c r="G20" s="47" t="s">
        <v>325</v>
      </c>
      <c r="H20" s="47"/>
      <c r="I20" s="47"/>
      <c r="J20" s="19" t="s">
        <v>142</v>
      </c>
      <c r="K20" s="47" t="s">
        <v>588</v>
      </c>
      <c r="L20" s="20" t="str">
        <f>IF(J20=0,"",VLOOKUP(J20,Hoja2!$P$5:$S$62,4,FALSE))</f>
        <v>Estrés, fatiga crónica, afectaciones a sistema circulatorio, digestivo, y sistema inmune</v>
      </c>
      <c r="M20" s="149" t="s">
        <v>325</v>
      </c>
      <c r="N20" s="149" t="s">
        <v>325</v>
      </c>
      <c r="O20" s="149"/>
      <c r="P20" s="152"/>
      <c r="Q20" s="102" t="s">
        <v>507</v>
      </c>
      <c r="R20" s="47" t="s">
        <v>507</v>
      </c>
      <c r="S20" s="47" t="s">
        <v>590</v>
      </c>
      <c r="T20" s="47" t="s">
        <v>591</v>
      </c>
      <c r="U20" s="47" t="s">
        <v>592</v>
      </c>
      <c r="V20" s="19" t="s">
        <v>593</v>
      </c>
      <c r="W20" s="19" t="s">
        <v>250</v>
      </c>
      <c r="X20" s="19" t="s">
        <v>262</v>
      </c>
      <c r="Y20" s="19" t="s">
        <v>254</v>
      </c>
      <c r="Z20" s="19">
        <f>IF(ISERROR(Hoja3!E46)=TRUE," ",Hoja3!C46*Hoja3!D46)</f>
        <v>18</v>
      </c>
      <c r="AA20" s="25" t="str">
        <f t="shared" si="0"/>
        <v>Alto</v>
      </c>
      <c r="AB20" s="19">
        <f>IF(ISERROR(Hoja3!G46)=TRUE," ",Hoja3!G46)</f>
        <v>450</v>
      </c>
      <c r="AC20" s="19" t="str">
        <f t="shared" si="1"/>
        <v>II</v>
      </c>
      <c r="AD20" s="25" t="str">
        <f t="shared" si="2"/>
        <v>Aceptable con control específico</v>
      </c>
      <c r="AE20" s="94" t="s">
        <v>507</v>
      </c>
      <c r="AF20" s="94" t="s">
        <v>507</v>
      </c>
      <c r="AG20" s="94" t="s">
        <v>590</v>
      </c>
      <c r="AH20" s="94" t="s">
        <v>591</v>
      </c>
      <c r="AI20" s="119" t="s">
        <v>592</v>
      </c>
    </row>
    <row r="21" spans="1:35" s="10" customFormat="1" ht="122.45" customHeight="1" x14ac:dyDescent="0.2">
      <c r="A21" s="285"/>
      <c r="B21" s="306"/>
      <c r="C21" s="306"/>
      <c r="D21" s="46"/>
      <c r="E21" s="25" t="s">
        <v>2</v>
      </c>
      <c r="F21" s="94" t="s">
        <v>670</v>
      </c>
      <c r="G21" s="47" t="s">
        <v>325</v>
      </c>
      <c r="H21" s="47"/>
      <c r="I21" s="47"/>
      <c r="J21" s="19" t="s">
        <v>147</v>
      </c>
      <c r="K21" s="47" t="s">
        <v>588</v>
      </c>
      <c r="L21" s="20" t="str">
        <f>IF(J21=0,"",VLOOKUP(J21,Hoja2!$P$5:$S$62,4,FALSE))</f>
        <v>Estrés, fatiga crónica, afectaciones a sistema circulatorio, digestivo, y sistema inmune</v>
      </c>
      <c r="M21" s="149" t="s">
        <v>325</v>
      </c>
      <c r="N21" s="149" t="s">
        <v>325</v>
      </c>
      <c r="O21" s="149"/>
      <c r="P21" s="152"/>
      <c r="Q21" s="102" t="s">
        <v>507</v>
      </c>
      <c r="R21" s="47" t="s">
        <v>507</v>
      </c>
      <c r="S21" s="47" t="s">
        <v>590</v>
      </c>
      <c r="T21" s="47" t="s">
        <v>591</v>
      </c>
      <c r="U21" s="47" t="s">
        <v>592</v>
      </c>
      <c r="V21" s="19" t="s">
        <v>593</v>
      </c>
      <c r="W21" s="19" t="s">
        <v>250</v>
      </c>
      <c r="X21" s="19" t="s">
        <v>262</v>
      </c>
      <c r="Y21" s="19" t="s">
        <v>254</v>
      </c>
      <c r="Z21" s="19">
        <f>IF(ISERROR(Hoja3!E47)=TRUE," ",Hoja3!C47*Hoja3!D47)</f>
        <v>18</v>
      </c>
      <c r="AA21" s="25" t="str">
        <f t="shared" si="0"/>
        <v>Alto</v>
      </c>
      <c r="AB21" s="19">
        <f>IF(ISERROR(Hoja3!G47)=TRUE," ",Hoja3!G47)</f>
        <v>450</v>
      </c>
      <c r="AC21" s="19" t="str">
        <f t="shared" si="1"/>
        <v>II</v>
      </c>
      <c r="AD21" s="25" t="str">
        <f t="shared" si="2"/>
        <v>Aceptable con control específico</v>
      </c>
      <c r="AE21" s="94" t="s">
        <v>507</v>
      </c>
      <c r="AF21" s="94" t="s">
        <v>507</v>
      </c>
      <c r="AG21" s="94" t="s">
        <v>590</v>
      </c>
      <c r="AH21" s="94" t="s">
        <v>591</v>
      </c>
      <c r="AI21" s="119" t="s">
        <v>592</v>
      </c>
    </row>
    <row r="22" spans="1:35" s="10" customFormat="1" ht="122.45" customHeight="1" x14ac:dyDescent="0.2">
      <c r="A22" s="285"/>
      <c r="B22" s="306"/>
      <c r="C22" s="306"/>
      <c r="D22" s="46"/>
      <c r="E22" s="25" t="s">
        <v>2</v>
      </c>
      <c r="F22" s="94" t="s">
        <v>670</v>
      </c>
      <c r="G22" s="47" t="s">
        <v>325</v>
      </c>
      <c r="H22" s="47"/>
      <c r="I22" s="47"/>
      <c r="J22" s="19" t="s">
        <v>207</v>
      </c>
      <c r="K22" s="47" t="s">
        <v>594</v>
      </c>
      <c r="L22" s="20" t="str">
        <f>IF(J22=0,"",VLOOKUP(J22,Hoja2!$P$5:$S$62,4,FALSE))</f>
        <v>Muerte</v>
      </c>
      <c r="M22" s="149" t="s">
        <v>325</v>
      </c>
      <c r="N22" s="149" t="s">
        <v>325</v>
      </c>
      <c r="O22" s="149" t="s">
        <v>325</v>
      </c>
      <c r="P22" s="152" t="s">
        <v>325</v>
      </c>
      <c r="Q22" s="102" t="s">
        <v>507</v>
      </c>
      <c r="R22" s="47" t="s">
        <v>507</v>
      </c>
      <c r="S22" s="47" t="s">
        <v>595</v>
      </c>
      <c r="T22" s="47" t="s">
        <v>598</v>
      </c>
      <c r="U22" s="47" t="s">
        <v>597</v>
      </c>
      <c r="V22" s="19" t="s">
        <v>596</v>
      </c>
      <c r="W22" s="19" t="s">
        <v>571</v>
      </c>
      <c r="X22" s="19" t="s">
        <v>264</v>
      </c>
      <c r="Y22" s="19" t="s">
        <v>256</v>
      </c>
      <c r="Z22" s="19">
        <f>IF(ISERROR(Hoja3!E48)=TRUE," ",Hoja3!C48*Hoja3!D48)</f>
        <v>2</v>
      </c>
      <c r="AA22" s="25" t="str">
        <f t="shared" si="0"/>
        <v>Bajo</v>
      </c>
      <c r="AB22" s="19">
        <f>IF(ISERROR(Hoja3!G48)=TRUE," ",Hoja3!G48)</f>
        <v>200</v>
      </c>
      <c r="AC22" s="19" t="str">
        <f t="shared" si="1"/>
        <v>II</v>
      </c>
      <c r="AD22" s="25" t="str">
        <f t="shared" si="2"/>
        <v>Aceptable con control específico</v>
      </c>
      <c r="AE22" s="94" t="s">
        <v>507</v>
      </c>
      <c r="AF22" s="94" t="s">
        <v>507</v>
      </c>
      <c r="AG22" s="94" t="s">
        <v>599</v>
      </c>
      <c r="AH22" s="94" t="s">
        <v>600</v>
      </c>
      <c r="AI22" s="119" t="s">
        <v>597</v>
      </c>
    </row>
    <row r="23" spans="1:35" s="10" customFormat="1" ht="122.45" customHeight="1" x14ac:dyDescent="0.2">
      <c r="A23" s="285"/>
      <c r="B23" s="306"/>
      <c r="C23" s="306"/>
      <c r="D23" s="46"/>
      <c r="E23" s="25" t="s">
        <v>2</v>
      </c>
      <c r="F23" s="94" t="s">
        <v>670</v>
      </c>
      <c r="G23" s="47" t="s">
        <v>325</v>
      </c>
      <c r="H23" s="47"/>
      <c r="I23" s="47"/>
      <c r="J23" s="19" t="s">
        <v>120</v>
      </c>
      <c r="K23" s="47" t="s">
        <v>601</v>
      </c>
      <c r="L23" s="20" t="str">
        <f>IF(J23=0,"",VLOOKUP(J23,Hoja2!$P$5:$S$62,4,FALSE))</f>
        <v>Neumoconiosis orgánica, Rinitis, complicaciones relacionadas con el asma</v>
      </c>
      <c r="M23" s="149" t="s">
        <v>325</v>
      </c>
      <c r="N23" s="149"/>
      <c r="O23" s="149"/>
      <c r="P23" s="152"/>
      <c r="Q23" s="102" t="s">
        <v>602</v>
      </c>
      <c r="R23" s="47" t="s">
        <v>507</v>
      </c>
      <c r="S23" s="47" t="s">
        <v>608</v>
      </c>
      <c r="T23" s="47" t="s">
        <v>603</v>
      </c>
      <c r="U23" s="47" t="s">
        <v>606</v>
      </c>
      <c r="V23" s="19" t="s">
        <v>607</v>
      </c>
      <c r="W23" s="19" t="s">
        <v>250</v>
      </c>
      <c r="X23" s="19" t="s">
        <v>262</v>
      </c>
      <c r="Y23" s="19" t="s">
        <v>254</v>
      </c>
      <c r="Z23" s="19">
        <f>IF(ISERROR(Hoja3!E49)=TRUE," ",Hoja3!C49*Hoja3!D49)</f>
        <v>18</v>
      </c>
      <c r="AA23" s="25" t="str">
        <f t="shared" si="0"/>
        <v>Alto</v>
      </c>
      <c r="AB23" s="19">
        <f>IF(ISERROR(Hoja3!G49)=TRUE," ",Hoja3!G49)</f>
        <v>450</v>
      </c>
      <c r="AC23" s="19" t="str">
        <f t="shared" si="1"/>
        <v>II</v>
      </c>
      <c r="AD23" s="25" t="str">
        <f t="shared" si="2"/>
        <v>Aceptable con control específico</v>
      </c>
      <c r="AE23" s="94" t="s">
        <v>602</v>
      </c>
      <c r="AF23" s="94" t="s">
        <v>507</v>
      </c>
      <c r="AG23" s="94" t="s">
        <v>608</v>
      </c>
      <c r="AH23" s="94" t="s">
        <v>603</v>
      </c>
      <c r="AI23" s="119" t="s">
        <v>606</v>
      </c>
    </row>
    <row r="24" spans="1:35" s="10" customFormat="1" ht="122.45" customHeight="1" x14ac:dyDescent="0.2">
      <c r="A24" s="285"/>
      <c r="B24" s="306"/>
      <c r="C24" s="306"/>
      <c r="D24" s="46"/>
      <c r="E24" s="25" t="s">
        <v>2</v>
      </c>
      <c r="F24" s="94" t="s">
        <v>670</v>
      </c>
      <c r="G24" s="47" t="s">
        <v>325</v>
      </c>
      <c r="H24" s="47"/>
      <c r="I24" s="47"/>
      <c r="J24" s="25" t="s">
        <v>246</v>
      </c>
      <c r="K24" s="94" t="s">
        <v>730</v>
      </c>
      <c r="L24" s="25" t="str">
        <f>IF(J24=0,"",VLOOKUP(J24,Hoja2!$P$5:$S$62,4,FALSE))</f>
        <v>Muerte</v>
      </c>
      <c r="M24" s="149" t="s">
        <v>325</v>
      </c>
      <c r="N24" s="149" t="s">
        <v>325</v>
      </c>
      <c r="O24" s="149" t="s">
        <v>325</v>
      </c>
      <c r="P24" s="149" t="s">
        <v>325</v>
      </c>
      <c r="Q24" s="94" t="s">
        <v>507</v>
      </c>
      <c r="R24" s="94" t="s">
        <v>507</v>
      </c>
      <c r="S24" s="94" t="s">
        <v>732</v>
      </c>
      <c r="T24" s="94" t="s">
        <v>734</v>
      </c>
      <c r="U24" s="94" t="s">
        <v>735</v>
      </c>
      <c r="V24" s="25" t="s">
        <v>736</v>
      </c>
      <c r="W24" s="25" t="s">
        <v>571</v>
      </c>
      <c r="X24" s="25" t="s">
        <v>261</v>
      </c>
      <c r="Y24" s="19" t="s">
        <v>256</v>
      </c>
      <c r="Z24" s="19">
        <f>IF(ISERROR(Hoja3!E50)=TRUE," ",Hoja3!C50*Hoja3!D50)</f>
        <v>8</v>
      </c>
      <c r="AA24" s="25" t="str">
        <f t="shared" si="0"/>
        <v>Medio</v>
      </c>
      <c r="AB24" s="19">
        <f>IF(ISERROR(Hoja3!G50)=TRUE," ",Hoja3!G50)</f>
        <v>800</v>
      </c>
      <c r="AC24" s="19" t="str">
        <f t="shared" si="1"/>
        <v>I</v>
      </c>
      <c r="AD24" s="25" t="str">
        <f t="shared" si="2"/>
        <v>No Aceptable</v>
      </c>
      <c r="AE24" s="94" t="s">
        <v>507</v>
      </c>
      <c r="AF24" s="94" t="s">
        <v>507</v>
      </c>
      <c r="AG24" s="94" t="s">
        <v>732</v>
      </c>
      <c r="AH24" s="94" t="s">
        <v>733</v>
      </c>
      <c r="AI24" s="119" t="s">
        <v>735</v>
      </c>
    </row>
    <row r="25" spans="1:35" s="10" customFormat="1" ht="122.45" customHeight="1" thickBot="1" x14ac:dyDescent="0.25">
      <c r="A25" s="285"/>
      <c r="B25" s="306"/>
      <c r="C25" s="306"/>
      <c r="D25" s="99"/>
      <c r="E25" s="132" t="s">
        <v>2</v>
      </c>
      <c r="F25" s="97" t="s">
        <v>670</v>
      </c>
      <c r="G25" s="99" t="s">
        <v>325</v>
      </c>
      <c r="H25" s="99"/>
      <c r="I25" s="99"/>
      <c r="J25" s="132" t="s">
        <v>492</v>
      </c>
      <c r="K25" s="97" t="s">
        <v>636</v>
      </c>
      <c r="L25" s="132" t="str">
        <f>IF(J25=0,"",VLOOKUP(J25,Hoja2!$P$5:$S$62,4,FALSE))</f>
        <v>Muerte</v>
      </c>
      <c r="M25" s="154" t="s">
        <v>325</v>
      </c>
      <c r="N25" s="154" t="s">
        <v>325</v>
      </c>
      <c r="O25" s="154" t="s">
        <v>325</v>
      </c>
      <c r="P25" s="154" t="s">
        <v>325</v>
      </c>
      <c r="Q25" s="97" t="s">
        <v>507</v>
      </c>
      <c r="R25" s="97" t="s">
        <v>507</v>
      </c>
      <c r="S25" s="97" t="s">
        <v>576</v>
      </c>
      <c r="T25" s="97" t="s">
        <v>637</v>
      </c>
      <c r="U25" s="97" t="s">
        <v>638</v>
      </c>
      <c r="V25" s="132" t="s">
        <v>585</v>
      </c>
      <c r="W25" s="132" t="s">
        <v>571</v>
      </c>
      <c r="X25" s="132" t="s">
        <v>261</v>
      </c>
      <c r="Y25" s="132" t="s">
        <v>256</v>
      </c>
      <c r="Z25" s="135">
        <f>IF(ISERROR(Hoja3!E51)=TRUE," ",Hoja3!C51*Hoja3!D51)</f>
        <v>8</v>
      </c>
      <c r="AA25" s="132" t="str">
        <f t="shared" si="0"/>
        <v>Medio</v>
      </c>
      <c r="AB25" s="135">
        <f>IF(ISERROR(Hoja3!G51)=TRUE," ",Hoja3!G51)</f>
        <v>800</v>
      </c>
      <c r="AC25" s="135" t="str">
        <f t="shared" si="1"/>
        <v>I</v>
      </c>
      <c r="AD25" s="132" t="str">
        <f t="shared" si="2"/>
        <v>No Aceptable</v>
      </c>
      <c r="AE25" s="97" t="s">
        <v>507</v>
      </c>
      <c r="AF25" s="97" t="s">
        <v>507</v>
      </c>
      <c r="AG25" s="97" t="s">
        <v>639</v>
      </c>
      <c r="AH25" s="97" t="s">
        <v>586</v>
      </c>
      <c r="AI25" s="137" t="s">
        <v>587</v>
      </c>
    </row>
    <row r="26" spans="1:35" s="10" customFormat="1" ht="122.45" customHeight="1" x14ac:dyDescent="0.2">
      <c r="A26" s="285"/>
      <c r="B26" s="295" t="s">
        <v>921</v>
      </c>
      <c r="C26" s="295" t="s">
        <v>338</v>
      </c>
      <c r="D26" s="123" t="s">
        <v>335</v>
      </c>
      <c r="E26" s="65" t="s">
        <v>3</v>
      </c>
      <c r="F26" s="80" t="s">
        <v>671</v>
      </c>
      <c r="G26" s="80" t="s">
        <v>325</v>
      </c>
      <c r="H26" s="80"/>
      <c r="I26" s="80"/>
      <c r="J26" s="65" t="s">
        <v>128</v>
      </c>
      <c r="K26" s="104" t="s">
        <v>728</v>
      </c>
      <c r="L26" s="65" t="str">
        <f>IF(J26=0,"",VLOOKUP(J26,Hoja2!$P$5:$S$62,4,FALSE))</f>
        <v xml:space="preserve">Contagio de COVID 19, Fiebre, Tos, Cansancio, Malestar general incapacitante </v>
      </c>
      <c r="M26" s="82" t="s">
        <v>325</v>
      </c>
      <c r="N26" s="82" t="s">
        <v>325</v>
      </c>
      <c r="O26" s="82" t="s">
        <v>325</v>
      </c>
      <c r="P26" s="82"/>
      <c r="Q26" s="105" t="s">
        <v>507</v>
      </c>
      <c r="R26" s="105" t="s">
        <v>507</v>
      </c>
      <c r="S26" s="105" t="s">
        <v>501</v>
      </c>
      <c r="T26" s="105" t="s">
        <v>503</v>
      </c>
      <c r="U26" s="105" t="s">
        <v>502</v>
      </c>
      <c r="V26" s="65" t="s">
        <v>610</v>
      </c>
      <c r="W26" s="65" t="s">
        <v>571</v>
      </c>
      <c r="X26" s="65" t="s">
        <v>262</v>
      </c>
      <c r="Y26" s="65" t="s">
        <v>254</v>
      </c>
      <c r="Z26" s="65">
        <f>IF(ISERROR(Hoja3!E52)=TRUE," ",Hoja3!C52*Hoja3!D52)</f>
        <v>6</v>
      </c>
      <c r="AA26" s="65" t="str">
        <f t="shared" si="0"/>
        <v>Medio</v>
      </c>
      <c r="AB26" s="65">
        <f>IF(ISERROR(Hoja3!G52)=TRUE," ",Hoja3!G52)</f>
        <v>150</v>
      </c>
      <c r="AC26" s="65" t="str">
        <f>IF(W26="El riesgo está controlado","IV",IF(AB26=0," ",IF(AB26=" "," ",IF(AB26&gt;500,"I",IF(AB26&gt;120,"II",IF(AB26&gt;20,"III","IV"))))))</f>
        <v>II</v>
      </c>
      <c r="AD26" s="65" t="str">
        <f t="shared" si="2"/>
        <v>Aceptable con control específico</v>
      </c>
      <c r="AE26" s="105" t="s">
        <v>507</v>
      </c>
      <c r="AF26" s="105" t="s">
        <v>507</v>
      </c>
      <c r="AG26" s="105" t="s">
        <v>500</v>
      </c>
      <c r="AH26" s="105" t="s">
        <v>504</v>
      </c>
      <c r="AI26" s="124" t="s">
        <v>519</v>
      </c>
    </row>
    <row r="27" spans="1:35" s="10" customFormat="1" ht="122.45" customHeight="1" x14ac:dyDescent="0.2">
      <c r="A27" s="285"/>
      <c r="B27" s="296"/>
      <c r="C27" s="296"/>
      <c r="D27" s="127" t="s">
        <v>332</v>
      </c>
      <c r="E27" s="25" t="s">
        <v>3</v>
      </c>
      <c r="F27" s="76" t="s">
        <v>672</v>
      </c>
      <c r="G27" s="76" t="s">
        <v>325</v>
      </c>
      <c r="H27" s="76" t="s">
        <v>325</v>
      </c>
      <c r="I27" s="76"/>
      <c r="J27" s="25" t="s">
        <v>129</v>
      </c>
      <c r="K27" s="106" t="s">
        <v>505</v>
      </c>
      <c r="L27" s="25" t="str">
        <f>IF(J27=0,"",VLOOKUP(J27,Hoja2!$P$5:$S$62,4,FALSE))</f>
        <v>Infecciones en  la piel y del sistema respiratorio y alteraciones del sistema digestivo</v>
      </c>
      <c r="M27" s="38" t="s">
        <v>325</v>
      </c>
      <c r="N27" s="38" t="s">
        <v>325</v>
      </c>
      <c r="O27" s="38" t="s">
        <v>325</v>
      </c>
      <c r="P27" s="38"/>
      <c r="Q27" s="106" t="s">
        <v>507</v>
      </c>
      <c r="R27" s="106" t="s">
        <v>507</v>
      </c>
      <c r="S27" s="106" t="s">
        <v>507</v>
      </c>
      <c r="T27" s="106" t="s">
        <v>508</v>
      </c>
      <c r="U27" s="106" t="s">
        <v>509</v>
      </c>
      <c r="V27" s="25" t="s">
        <v>520</v>
      </c>
      <c r="W27" s="25" t="s">
        <v>571</v>
      </c>
      <c r="X27" s="25" t="s">
        <v>263</v>
      </c>
      <c r="Y27" s="25" t="s">
        <v>254</v>
      </c>
      <c r="Z27" s="25">
        <f>IF(ISERROR(Hoja3!E53)=TRUE," ",Hoja3!C53*Hoja3!D53)</f>
        <v>4</v>
      </c>
      <c r="AA27" s="25" t="str">
        <f t="shared" si="0"/>
        <v>Bajo</v>
      </c>
      <c r="AB27" s="25">
        <f>IF(ISERROR(Hoja3!G53)=TRUE," ",Hoja3!G53)</f>
        <v>100</v>
      </c>
      <c r="AC27" s="25" t="str">
        <f t="shared" ref="AC27:AC90" si="3">IF(W27="El riesgo está controlado","IV",IF(AB27=0," ",IF(AB27=" "," ",IF(AB27&gt;500,"I",IF(AB27&gt;120,"II",IF(AB27&gt;20,"III","IV"))))))</f>
        <v>III</v>
      </c>
      <c r="AD27" s="25" t="str">
        <f t="shared" si="2"/>
        <v>Aceptable</v>
      </c>
      <c r="AE27" s="106" t="s">
        <v>507</v>
      </c>
      <c r="AF27" s="106" t="s">
        <v>507</v>
      </c>
      <c r="AG27" s="106" t="s">
        <v>507</v>
      </c>
      <c r="AH27" s="106" t="s">
        <v>510</v>
      </c>
      <c r="AI27" s="125" t="s">
        <v>519</v>
      </c>
    </row>
    <row r="28" spans="1:35" s="10" customFormat="1" ht="122.45" customHeight="1" x14ac:dyDescent="0.2">
      <c r="A28" s="285"/>
      <c r="B28" s="296"/>
      <c r="C28" s="296"/>
      <c r="D28" s="127" t="s">
        <v>336</v>
      </c>
      <c r="E28" s="25" t="s">
        <v>2</v>
      </c>
      <c r="F28" s="76" t="s">
        <v>673</v>
      </c>
      <c r="G28" s="76" t="s">
        <v>325</v>
      </c>
      <c r="H28" s="76"/>
      <c r="I28" s="76"/>
      <c r="J28" s="25" t="s">
        <v>132</v>
      </c>
      <c r="K28" s="106" t="s">
        <v>731</v>
      </c>
      <c r="L28" s="25" t="str">
        <f>IF(J28=0,"",VLOOKUP(J28,Hoja2!$P$5:$S$62,4,FALSE))</f>
        <v>Enfermedades gastrointestinales, reacciones alérgicas por artrópodos (ácaros)</v>
      </c>
      <c r="M28" s="38" t="s">
        <v>325</v>
      </c>
      <c r="N28" s="38" t="s">
        <v>325</v>
      </c>
      <c r="O28" s="38" t="s">
        <v>325</v>
      </c>
      <c r="P28" s="38"/>
      <c r="Q28" s="106" t="s">
        <v>507</v>
      </c>
      <c r="R28" s="106" t="s">
        <v>507</v>
      </c>
      <c r="S28" s="106" t="s">
        <v>524</v>
      </c>
      <c r="T28" s="106" t="s">
        <v>613</v>
      </c>
      <c r="U28" s="106" t="s">
        <v>532</v>
      </c>
      <c r="V28" s="25" t="s">
        <v>525</v>
      </c>
      <c r="W28" s="25" t="s">
        <v>571</v>
      </c>
      <c r="X28" s="25" t="s">
        <v>263</v>
      </c>
      <c r="Y28" s="25" t="s">
        <v>254</v>
      </c>
      <c r="Z28" s="25">
        <f>IF(ISERROR(Hoja3!E54)=TRUE," ",Hoja3!C54*Hoja3!D54)</f>
        <v>4</v>
      </c>
      <c r="AA28" s="25" t="str">
        <f t="shared" si="0"/>
        <v>Bajo</v>
      </c>
      <c r="AB28" s="25">
        <f>IF(ISERROR(Hoja3!G54)=TRUE," ",Hoja3!G54)</f>
        <v>100</v>
      </c>
      <c r="AC28" s="25" t="str">
        <f t="shared" si="3"/>
        <v>III</v>
      </c>
      <c r="AD28" s="25" t="str">
        <f t="shared" si="2"/>
        <v>Aceptable</v>
      </c>
      <c r="AE28" s="106" t="s">
        <v>507</v>
      </c>
      <c r="AF28" s="106" t="s">
        <v>514</v>
      </c>
      <c r="AG28" s="106" t="s">
        <v>516</v>
      </c>
      <c r="AH28" s="106" t="s">
        <v>510</v>
      </c>
      <c r="AI28" s="125" t="s">
        <v>515</v>
      </c>
    </row>
    <row r="29" spans="1:35" s="10" customFormat="1" ht="122.45" customHeight="1" x14ac:dyDescent="0.2">
      <c r="A29" s="285"/>
      <c r="B29" s="296"/>
      <c r="C29" s="296"/>
      <c r="D29" s="127" t="s">
        <v>337</v>
      </c>
      <c r="E29" s="25" t="s">
        <v>2</v>
      </c>
      <c r="F29" s="76" t="s">
        <v>723</v>
      </c>
      <c r="G29" s="76" t="s">
        <v>325</v>
      </c>
      <c r="H29" s="76"/>
      <c r="I29" s="76"/>
      <c r="J29" s="25" t="s">
        <v>191</v>
      </c>
      <c r="K29" s="106" t="s">
        <v>528</v>
      </c>
      <c r="L29" s="25" t="str">
        <f>IF(J29=0,"",VLOOKUP(J29,Hoja2!$P$5:$S$62,4,FALSE))</f>
        <v xml:space="preserve">Lumbalgias, Cervicalgias </v>
      </c>
      <c r="M29" s="43" t="s">
        <v>325</v>
      </c>
      <c r="N29" s="43" t="s">
        <v>325</v>
      </c>
      <c r="O29" s="100"/>
      <c r="P29" s="100"/>
      <c r="Q29" s="106" t="s">
        <v>507</v>
      </c>
      <c r="R29" s="106" t="s">
        <v>507</v>
      </c>
      <c r="S29" s="106" t="s">
        <v>524</v>
      </c>
      <c r="T29" s="106" t="s">
        <v>613</v>
      </c>
      <c r="U29" s="106" t="s">
        <v>532</v>
      </c>
      <c r="V29" s="25" t="s">
        <v>525</v>
      </c>
      <c r="W29" s="25" t="s">
        <v>571</v>
      </c>
      <c r="X29" s="25" t="s">
        <v>261</v>
      </c>
      <c r="Y29" s="25" t="s">
        <v>254</v>
      </c>
      <c r="Z29" s="25">
        <f>IF(ISERROR(Hoja3!E55)=TRUE," ",Hoja3!C55*Hoja3!D55)</f>
        <v>8</v>
      </c>
      <c r="AA29" s="25" t="str">
        <f t="shared" si="0"/>
        <v>Medio</v>
      </c>
      <c r="AB29" s="25">
        <f>IF(ISERROR(Hoja3!G55)=TRUE," ",Hoja3!G55)</f>
        <v>200</v>
      </c>
      <c r="AC29" s="25" t="str">
        <f t="shared" si="3"/>
        <v>II</v>
      </c>
      <c r="AD29" s="25" t="str">
        <f t="shared" si="2"/>
        <v>Aceptable con control específico</v>
      </c>
      <c r="AE29" s="106" t="s">
        <v>507</v>
      </c>
      <c r="AF29" s="106" t="s">
        <v>507</v>
      </c>
      <c r="AG29" s="106" t="s">
        <v>527</v>
      </c>
      <c r="AH29" s="106" t="s">
        <v>526</v>
      </c>
      <c r="AI29" s="125" t="s">
        <v>529</v>
      </c>
    </row>
    <row r="30" spans="1:35" s="10" customFormat="1" ht="122.45" customHeight="1" x14ac:dyDescent="0.2">
      <c r="A30" s="285"/>
      <c r="B30" s="296"/>
      <c r="C30" s="296"/>
      <c r="D30" s="127"/>
      <c r="E30" s="25"/>
      <c r="F30" s="76"/>
      <c r="G30" s="76"/>
      <c r="H30" s="76"/>
      <c r="I30" s="76"/>
      <c r="J30" s="25" t="s">
        <v>193</v>
      </c>
      <c r="K30" s="106" t="s">
        <v>533</v>
      </c>
      <c r="L30" s="25" t="str">
        <f>IF(J30=0,"",VLOOKUP(J30,Hoja2!$P$5:$S$62,4,FALSE))</f>
        <v>Lesiones del túnel del carpo, epicondilitis, Enfermedad de Quervaín</v>
      </c>
      <c r="M30" s="43" t="s">
        <v>325</v>
      </c>
      <c r="N30" s="43" t="s">
        <v>325</v>
      </c>
      <c r="O30" s="43"/>
      <c r="P30" s="43"/>
      <c r="Q30" s="106" t="s">
        <v>507</v>
      </c>
      <c r="R30" s="106" t="s">
        <v>507</v>
      </c>
      <c r="S30" s="106" t="s">
        <v>534</v>
      </c>
      <c r="T30" s="106" t="s">
        <v>535</v>
      </c>
      <c r="U30" s="106" t="s">
        <v>531</v>
      </c>
      <c r="V30" s="25" t="s">
        <v>525</v>
      </c>
      <c r="W30" s="25" t="s">
        <v>250</v>
      </c>
      <c r="X30" s="25" t="s">
        <v>261</v>
      </c>
      <c r="Y30" s="25" t="s">
        <v>254</v>
      </c>
      <c r="Z30" s="25">
        <f>IF(ISERROR(Hoja3!E56)=TRUE," ",Hoja3!C56*Hoja3!D56)</f>
        <v>24</v>
      </c>
      <c r="AA30" s="25" t="str">
        <f t="shared" si="0"/>
        <v>Muy alto</v>
      </c>
      <c r="AB30" s="25">
        <f>IF(ISERROR(Hoja3!G56)=TRUE," ",Hoja3!G56)</f>
        <v>600</v>
      </c>
      <c r="AC30" s="25" t="str">
        <f t="shared" si="3"/>
        <v>I</v>
      </c>
      <c r="AD30" s="25" t="str">
        <f t="shared" si="2"/>
        <v>No Aceptable</v>
      </c>
      <c r="AE30" s="106" t="s">
        <v>507</v>
      </c>
      <c r="AF30" s="106" t="s">
        <v>507</v>
      </c>
      <c r="AG30" s="106" t="s">
        <v>536</v>
      </c>
      <c r="AH30" s="106" t="s">
        <v>537</v>
      </c>
      <c r="AI30" s="125" t="s">
        <v>538</v>
      </c>
    </row>
    <row r="31" spans="1:35" s="10" customFormat="1" ht="122.45" customHeight="1" x14ac:dyDescent="0.2">
      <c r="A31" s="285"/>
      <c r="B31" s="296"/>
      <c r="C31" s="296"/>
      <c r="D31" s="127"/>
      <c r="E31" s="25"/>
      <c r="F31" s="76"/>
      <c r="G31" s="76"/>
      <c r="H31" s="76"/>
      <c r="I31" s="76"/>
      <c r="J31" s="25" t="s">
        <v>194</v>
      </c>
      <c r="K31" s="106" t="s">
        <v>539</v>
      </c>
      <c r="L31" s="25" t="str">
        <f>IF(J31=0,"",VLOOKUP(J31,Hoja2!$P$5:$S$62,4,FALSE))</f>
        <v>Lesiones de columna</v>
      </c>
      <c r="M31" s="43" t="s">
        <v>325</v>
      </c>
      <c r="N31" s="43"/>
      <c r="O31" s="43"/>
      <c r="P31" s="43"/>
      <c r="Q31" s="106" t="s">
        <v>507</v>
      </c>
      <c r="R31" s="106" t="s">
        <v>507</v>
      </c>
      <c r="S31" s="106" t="s">
        <v>543</v>
      </c>
      <c r="T31" s="106" t="s">
        <v>542</v>
      </c>
      <c r="U31" s="106" t="s">
        <v>541</v>
      </c>
      <c r="V31" s="25" t="s">
        <v>544</v>
      </c>
      <c r="W31" s="25" t="s">
        <v>571</v>
      </c>
      <c r="X31" s="25" t="s">
        <v>263</v>
      </c>
      <c r="Y31" s="25" t="s">
        <v>254</v>
      </c>
      <c r="Z31" s="25">
        <f>IF(ISERROR(Hoja3!E57)=TRUE," ",Hoja3!C57*Hoja3!D57)</f>
        <v>4</v>
      </c>
      <c r="AA31" s="25" t="str">
        <f t="shared" si="0"/>
        <v>Bajo</v>
      </c>
      <c r="AB31" s="25">
        <f>IF(ISERROR(Hoja3!G57)=TRUE," ",Hoja3!G57)</f>
        <v>100</v>
      </c>
      <c r="AC31" s="25" t="str">
        <f t="shared" si="3"/>
        <v>III</v>
      </c>
      <c r="AD31" s="25" t="str">
        <f t="shared" si="2"/>
        <v>Aceptable</v>
      </c>
      <c r="AE31" s="106" t="s">
        <v>545</v>
      </c>
      <c r="AF31" s="106" t="s">
        <v>507</v>
      </c>
      <c r="AG31" s="106" t="s">
        <v>546</v>
      </c>
      <c r="AH31" s="106" t="s">
        <v>547</v>
      </c>
      <c r="AI31" s="125" t="s">
        <v>541</v>
      </c>
    </row>
    <row r="32" spans="1:35" s="10" customFormat="1" ht="122.45" customHeight="1" x14ac:dyDescent="0.2">
      <c r="A32" s="285"/>
      <c r="B32" s="296"/>
      <c r="C32" s="296"/>
      <c r="D32" s="127"/>
      <c r="E32" s="25"/>
      <c r="F32" s="76"/>
      <c r="G32" s="76"/>
      <c r="H32" s="76"/>
      <c r="I32" s="76"/>
      <c r="J32" s="25" t="s">
        <v>243</v>
      </c>
      <c r="K32" s="106" t="s">
        <v>565</v>
      </c>
      <c r="L32" s="25" t="str">
        <f>IF(J32=0,"",VLOOKUP(J32,Hoja2!$P$5:$S$62,4,FALSE))</f>
        <v>Electrocución</v>
      </c>
      <c r="M32" s="43" t="s">
        <v>325</v>
      </c>
      <c r="N32" s="43"/>
      <c r="O32" s="43"/>
      <c r="P32" s="43"/>
      <c r="Q32" s="106" t="s">
        <v>507</v>
      </c>
      <c r="R32" s="106" t="s">
        <v>507</v>
      </c>
      <c r="S32" s="106" t="s">
        <v>549</v>
      </c>
      <c r="T32" s="106" t="s">
        <v>548</v>
      </c>
      <c r="U32" s="106" t="s">
        <v>550</v>
      </c>
      <c r="V32" s="25" t="s">
        <v>551</v>
      </c>
      <c r="W32" s="25" t="s">
        <v>571</v>
      </c>
      <c r="X32" s="25" t="s">
        <v>262</v>
      </c>
      <c r="Y32" s="25" t="s">
        <v>256</v>
      </c>
      <c r="Z32" s="25">
        <f>IF(ISERROR(Hoja3!E58)=TRUE," ",Hoja3!C58*Hoja3!D58)</f>
        <v>6</v>
      </c>
      <c r="AA32" s="25" t="str">
        <f t="shared" si="0"/>
        <v>Medio</v>
      </c>
      <c r="AB32" s="25">
        <f>IF(ISERROR(Hoja3!G58)=TRUE," ",Hoja3!G58)</f>
        <v>600</v>
      </c>
      <c r="AC32" s="25" t="str">
        <f t="shared" si="3"/>
        <v>I</v>
      </c>
      <c r="AD32" s="25" t="str">
        <f t="shared" si="2"/>
        <v>No Aceptable</v>
      </c>
      <c r="AE32" s="106" t="s">
        <v>552</v>
      </c>
      <c r="AF32" s="106" t="s">
        <v>507</v>
      </c>
      <c r="AG32" s="106" t="s">
        <v>553</v>
      </c>
      <c r="AH32" s="106" t="s">
        <v>554</v>
      </c>
      <c r="AI32" s="125" t="s">
        <v>555</v>
      </c>
    </row>
    <row r="33" spans="1:35" s="10" customFormat="1" ht="122.45" customHeight="1" x14ac:dyDescent="0.2">
      <c r="A33" s="285"/>
      <c r="B33" s="296"/>
      <c r="C33" s="296"/>
      <c r="D33" s="127"/>
      <c r="E33" s="25"/>
      <c r="F33" s="76"/>
      <c r="G33" s="76"/>
      <c r="H33" s="76"/>
      <c r="I33" s="76"/>
      <c r="J33" s="25" t="s">
        <v>245</v>
      </c>
      <c r="K33" s="106" t="s">
        <v>556</v>
      </c>
      <c r="L33" s="25" t="str">
        <f>IF(J33=0,"",VLOOKUP(J33,Hoja2!$P$5:$S$62,4,FALSE))</f>
        <v>Torceduras, Esguinces, Desgarros musculares, traumatismos o Golpes por caídas al mismo nivel</v>
      </c>
      <c r="M33" s="43" t="s">
        <v>325</v>
      </c>
      <c r="N33" s="43" t="s">
        <v>325</v>
      </c>
      <c r="O33" s="43" t="s">
        <v>325</v>
      </c>
      <c r="P33" s="43"/>
      <c r="Q33" s="106" t="s">
        <v>507</v>
      </c>
      <c r="R33" s="106" t="s">
        <v>507</v>
      </c>
      <c r="S33" s="106" t="s">
        <v>558</v>
      </c>
      <c r="T33" s="106" t="s">
        <v>559</v>
      </c>
      <c r="U33" s="106" t="s">
        <v>560</v>
      </c>
      <c r="V33" s="25" t="s">
        <v>561</v>
      </c>
      <c r="W33" s="25" t="s">
        <v>571</v>
      </c>
      <c r="X33" s="25" t="s">
        <v>262</v>
      </c>
      <c r="Y33" s="25" t="s">
        <v>255</v>
      </c>
      <c r="Z33" s="25">
        <f>IF(ISERROR(Hoja3!E59)=TRUE," ",Hoja3!C59*Hoja3!D59)</f>
        <v>6</v>
      </c>
      <c r="AA33" s="25" t="str">
        <f t="shared" si="0"/>
        <v>Medio</v>
      </c>
      <c r="AB33" s="25">
        <f>IF(ISERROR(Hoja3!G59)=TRUE," ",Hoja3!G59)</f>
        <v>60</v>
      </c>
      <c r="AC33" s="25" t="str">
        <f t="shared" si="3"/>
        <v>III</v>
      </c>
      <c r="AD33" s="25" t="str">
        <f t="shared" si="2"/>
        <v>Aceptable</v>
      </c>
      <c r="AE33" s="106" t="s">
        <v>552</v>
      </c>
      <c r="AF33" s="106" t="s">
        <v>552</v>
      </c>
      <c r="AG33" s="106" t="s">
        <v>562</v>
      </c>
      <c r="AH33" s="106" t="s">
        <v>563</v>
      </c>
      <c r="AI33" s="125" t="s">
        <v>564</v>
      </c>
    </row>
    <row r="34" spans="1:35" s="10" customFormat="1" ht="122.45" customHeight="1" x14ac:dyDescent="0.2">
      <c r="A34" s="285"/>
      <c r="B34" s="296"/>
      <c r="C34" s="296"/>
      <c r="D34" s="127"/>
      <c r="E34" s="25"/>
      <c r="F34" s="76"/>
      <c r="G34" s="76"/>
      <c r="H34" s="76"/>
      <c r="I34" s="76"/>
      <c r="J34" s="25" t="s">
        <v>203</v>
      </c>
      <c r="K34" s="106" t="s">
        <v>566</v>
      </c>
      <c r="L34" s="25" t="str">
        <f>IF(J34=0,"",VLOOKUP(J34,Hoja2!$P$5:$S$62,4,FALSE))</f>
        <v>Muerte</v>
      </c>
      <c r="M34" s="43" t="s">
        <v>325</v>
      </c>
      <c r="N34" s="43" t="s">
        <v>325</v>
      </c>
      <c r="O34" s="43" t="s">
        <v>325</v>
      </c>
      <c r="P34" s="43" t="s">
        <v>325</v>
      </c>
      <c r="Q34" s="106" t="s">
        <v>507</v>
      </c>
      <c r="R34" s="106" t="s">
        <v>507</v>
      </c>
      <c r="S34" s="106" t="s">
        <v>567</v>
      </c>
      <c r="T34" s="106" t="s">
        <v>568</v>
      </c>
      <c r="U34" s="106" t="s">
        <v>569</v>
      </c>
      <c r="V34" s="25" t="s">
        <v>634</v>
      </c>
      <c r="W34" s="25" t="s">
        <v>571</v>
      </c>
      <c r="X34" s="25" t="s">
        <v>264</v>
      </c>
      <c r="Y34" s="25" t="s">
        <v>256</v>
      </c>
      <c r="Z34" s="25">
        <f>IF(ISERROR(Hoja3!E60)=TRUE," ",Hoja3!C60*Hoja3!D60)</f>
        <v>2</v>
      </c>
      <c r="AA34" s="25" t="str">
        <f t="shared" si="0"/>
        <v>Bajo</v>
      </c>
      <c r="AB34" s="25">
        <f>IF(ISERROR(Hoja3!G60)=TRUE," ",Hoja3!G60)</f>
        <v>200</v>
      </c>
      <c r="AC34" s="25" t="str">
        <f t="shared" si="3"/>
        <v>II</v>
      </c>
      <c r="AD34" s="25" t="str">
        <f t="shared" si="2"/>
        <v>Aceptable con control específico</v>
      </c>
      <c r="AE34" s="106" t="s">
        <v>552</v>
      </c>
      <c r="AF34" s="106" t="s">
        <v>552</v>
      </c>
      <c r="AG34" s="106" t="s">
        <v>572</v>
      </c>
      <c r="AH34" s="106" t="s">
        <v>573</v>
      </c>
      <c r="AI34" s="125" t="s">
        <v>574</v>
      </c>
    </row>
    <row r="35" spans="1:35" s="10" customFormat="1" ht="122.45" customHeight="1" x14ac:dyDescent="0.2">
      <c r="A35" s="285"/>
      <c r="B35" s="296"/>
      <c r="C35" s="296"/>
      <c r="D35" s="127"/>
      <c r="E35" s="25"/>
      <c r="F35" s="76"/>
      <c r="G35" s="76"/>
      <c r="H35" s="76"/>
      <c r="I35" s="76"/>
      <c r="J35" s="25" t="s">
        <v>105</v>
      </c>
      <c r="K35" s="106" t="s">
        <v>577</v>
      </c>
      <c r="L35" s="25" t="str">
        <f>IF(J35=0,"",VLOOKUP(J35,Hoja2!$P$5:$S$62,4,FALSE))</f>
        <v>Fatiga visual</v>
      </c>
      <c r="M35" s="43" t="s">
        <v>325</v>
      </c>
      <c r="N35" s="43"/>
      <c r="O35" s="43"/>
      <c r="P35" s="43"/>
      <c r="Q35" s="106" t="s">
        <v>507</v>
      </c>
      <c r="R35" s="106" t="s">
        <v>507</v>
      </c>
      <c r="S35" s="106" t="s">
        <v>578</v>
      </c>
      <c r="T35" s="106" t="s">
        <v>579</v>
      </c>
      <c r="U35" s="106" t="s">
        <v>580</v>
      </c>
      <c r="V35" s="25" t="s">
        <v>581</v>
      </c>
      <c r="W35" s="25" t="s">
        <v>260</v>
      </c>
      <c r="X35" s="25" t="s">
        <v>261</v>
      </c>
      <c r="Y35" s="25" t="s">
        <v>255</v>
      </c>
      <c r="Z35" s="25">
        <f>IF(ISERROR(Hoja3!E61)=TRUE," ",Hoja3!C61*Hoja3!D61)</f>
        <v>4</v>
      </c>
      <c r="AA35" s="25" t="str">
        <f t="shared" si="0"/>
        <v>Bajo</v>
      </c>
      <c r="AB35" s="25">
        <f>IF(ISERROR(Hoja3!G61)=TRUE," ",Hoja3!G61)</f>
        <v>40</v>
      </c>
      <c r="AC35" s="25" t="str">
        <f t="shared" si="3"/>
        <v>IV</v>
      </c>
      <c r="AD35" s="25" t="str">
        <f t="shared" si="2"/>
        <v>Aceptable</v>
      </c>
      <c r="AE35" s="106" t="s">
        <v>507</v>
      </c>
      <c r="AF35" s="106" t="s">
        <v>507</v>
      </c>
      <c r="AG35" s="106" t="s">
        <v>582</v>
      </c>
      <c r="AH35" s="106" t="s">
        <v>583</v>
      </c>
      <c r="AI35" s="125" t="s">
        <v>584</v>
      </c>
    </row>
    <row r="36" spans="1:35" s="10" customFormat="1" ht="122.45" customHeight="1" x14ac:dyDescent="0.2">
      <c r="A36" s="285"/>
      <c r="B36" s="296"/>
      <c r="C36" s="296"/>
      <c r="D36" s="127"/>
      <c r="E36" s="25"/>
      <c r="F36" s="76"/>
      <c r="G36" s="76"/>
      <c r="H36" s="76"/>
      <c r="I36" s="76"/>
      <c r="J36" s="25" t="s">
        <v>142</v>
      </c>
      <c r="K36" s="106" t="s">
        <v>588</v>
      </c>
      <c r="L36" s="25" t="str">
        <f>IF(J36=0,"",VLOOKUP(J36,Hoja2!$P$5:$S$62,4,FALSE))</f>
        <v>Estrés, fatiga crónica, afectaciones a sistema circulatorio, digestivo, y sistema inmune</v>
      </c>
      <c r="M36" s="43" t="s">
        <v>325</v>
      </c>
      <c r="N36" s="43" t="s">
        <v>325</v>
      </c>
      <c r="O36" s="43"/>
      <c r="P36" s="43"/>
      <c r="Q36" s="106" t="s">
        <v>507</v>
      </c>
      <c r="R36" s="106" t="s">
        <v>507</v>
      </c>
      <c r="S36" s="106" t="s">
        <v>590</v>
      </c>
      <c r="T36" s="106" t="s">
        <v>591</v>
      </c>
      <c r="U36" s="106" t="s">
        <v>592</v>
      </c>
      <c r="V36" s="25" t="s">
        <v>593</v>
      </c>
      <c r="W36" s="25" t="s">
        <v>250</v>
      </c>
      <c r="X36" s="25" t="s">
        <v>262</v>
      </c>
      <c r="Y36" s="25" t="s">
        <v>254</v>
      </c>
      <c r="Z36" s="25">
        <f>IF(ISERROR(Hoja3!E62)=TRUE," ",Hoja3!C62*Hoja3!D62)</f>
        <v>18</v>
      </c>
      <c r="AA36" s="25" t="str">
        <f t="shared" si="0"/>
        <v>Alto</v>
      </c>
      <c r="AB36" s="25">
        <f>IF(ISERROR(Hoja3!G62)=TRUE," ",Hoja3!G62)</f>
        <v>450</v>
      </c>
      <c r="AC36" s="25" t="str">
        <f t="shared" si="3"/>
        <v>II</v>
      </c>
      <c r="AD36" s="25" t="str">
        <f t="shared" si="2"/>
        <v>Aceptable con control específico</v>
      </c>
      <c r="AE36" s="106" t="s">
        <v>507</v>
      </c>
      <c r="AF36" s="106" t="s">
        <v>507</v>
      </c>
      <c r="AG36" s="106" t="s">
        <v>590</v>
      </c>
      <c r="AH36" s="106" t="s">
        <v>591</v>
      </c>
      <c r="AI36" s="125" t="s">
        <v>592</v>
      </c>
    </row>
    <row r="37" spans="1:35" s="10" customFormat="1" ht="122.45" customHeight="1" x14ac:dyDescent="0.2">
      <c r="A37" s="285"/>
      <c r="B37" s="296"/>
      <c r="C37" s="296"/>
      <c r="D37" s="127"/>
      <c r="E37" s="25"/>
      <c r="F37" s="76"/>
      <c r="G37" s="76"/>
      <c r="H37" s="76"/>
      <c r="I37" s="76"/>
      <c r="J37" s="25" t="s">
        <v>147</v>
      </c>
      <c r="K37" s="106" t="s">
        <v>588</v>
      </c>
      <c r="L37" s="25" t="str">
        <f>IF(J37=0,"",VLOOKUP(J37,Hoja2!$P$5:$S$62,4,FALSE))</f>
        <v>Estrés, fatiga crónica, afectaciones a sistema circulatorio, digestivo, y sistema inmune</v>
      </c>
      <c r="M37" s="43" t="s">
        <v>325</v>
      </c>
      <c r="N37" s="43" t="s">
        <v>325</v>
      </c>
      <c r="O37" s="43"/>
      <c r="P37" s="43"/>
      <c r="Q37" s="106" t="s">
        <v>507</v>
      </c>
      <c r="R37" s="106" t="s">
        <v>507</v>
      </c>
      <c r="S37" s="106" t="s">
        <v>590</v>
      </c>
      <c r="T37" s="106" t="s">
        <v>591</v>
      </c>
      <c r="U37" s="106" t="s">
        <v>592</v>
      </c>
      <c r="V37" s="25" t="s">
        <v>593</v>
      </c>
      <c r="W37" s="25" t="s">
        <v>250</v>
      </c>
      <c r="X37" s="25" t="s">
        <v>262</v>
      </c>
      <c r="Y37" s="25" t="s">
        <v>254</v>
      </c>
      <c r="Z37" s="25">
        <f>IF(ISERROR(Hoja3!E63)=TRUE," ",Hoja3!C63*Hoja3!D63)</f>
        <v>18</v>
      </c>
      <c r="AA37" s="25" t="str">
        <f t="shared" si="0"/>
        <v>Alto</v>
      </c>
      <c r="AB37" s="25">
        <f>IF(ISERROR(Hoja3!G63)=TRUE," ",Hoja3!G63)</f>
        <v>450</v>
      </c>
      <c r="AC37" s="25" t="str">
        <f t="shared" si="3"/>
        <v>II</v>
      </c>
      <c r="AD37" s="25" t="str">
        <f t="shared" si="2"/>
        <v>Aceptable con control específico</v>
      </c>
      <c r="AE37" s="106" t="s">
        <v>507</v>
      </c>
      <c r="AF37" s="106" t="s">
        <v>507</v>
      </c>
      <c r="AG37" s="106" t="s">
        <v>590</v>
      </c>
      <c r="AH37" s="106" t="s">
        <v>591</v>
      </c>
      <c r="AI37" s="125" t="s">
        <v>592</v>
      </c>
    </row>
    <row r="38" spans="1:35" s="10" customFormat="1" ht="122.45" customHeight="1" x14ac:dyDescent="0.2">
      <c r="A38" s="285"/>
      <c r="B38" s="296"/>
      <c r="C38" s="296"/>
      <c r="D38" s="127"/>
      <c r="E38" s="25"/>
      <c r="F38" s="76"/>
      <c r="G38" s="76"/>
      <c r="H38" s="76"/>
      <c r="I38" s="76"/>
      <c r="J38" s="25" t="s">
        <v>207</v>
      </c>
      <c r="K38" s="106" t="s">
        <v>594</v>
      </c>
      <c r="L38" s="25" t="str">
        <f>IF(J38=0,"",VLOOKUP(J38,Hoja2!$P$5:$S$62,4,FALSE))</f>
        <v>Muerte</v>
      </c>
      <c r="M38" s="43" t="s">
        <v>325</v>
      </c>
      <c r="N38" s="43" t="s">
        <v>325</v>
      </c>
      <c r="O38" s="43" t="s">
        <v>325</v>
      </c>
      <c r="P38" s="43" t="s">
        <v>325</v>
      </c>
      <c r="Q38" s="106" t="s">
        <v>507</v>
      </c>
      <c r="R38" s="106" t="s">
        <v>507</v>
      </c>
      <c r="S38" s="106" t="s">
        <v>595</v>
      </c>
      <c r="T38" s="106" t="s">
        <v>598</v>
      </c>
      <c r="U38" s="106" t="s">
        <v>597</v>
      </c>
      <c r="V38" s="25" t="s">
        <v>596</v>
      </c>
      <c r="W38" s="25" t="s">
        <v>571</v>
      </c>
      <c r="X38" s="25" t="s">
        <v>264</v>
      </c>
      <c r="Y38" s="25" t="s">
        <v>256</v>
      </c>
      <c r="Z38" s="25">
        <f>IF(ISERROR(Hoja3!E64)=TRUE," ",Hoja3!C64*Hoja3!D64)</f>
        <v>2</v>
      </c>
      <c r="AA38" s="25" t="str">
        <f t="shared" si="0"/>
        <v>Bajo</v>
      </c>
      <c r="AB38" s="25">
        <f>IF(ISERROR(Hoja3!G64)=TRUE," ",Hoja3!G64)</f>
        <v>200</v>
      </c>
      <c r="AC38" s="25" t="str">
        <f t="shared" si="3"/>
        <v>II</v>
      </c>
      <c r="AD38" s="25" t="str">
        <f t="shared" si="2"/>
        <v>Aceptable con control específico</v>
      </c>
      <c r="AE38" s="106" t="s">
        <v>507</v>
      </c>
      <c r="AF38" s="106" t="s">
        <v>507</v>
      </c>
      <c r="AG38" s="106" t="s">
        <v>599</v>
      </c>
      <c r="AH38" s="106" t="s">
        <v>600</v>
      </c>
      <c r="AI38" s="125" t="s">
        <v>597</v>
      </c>
    </row>
    <row r="39" spans="1:35" s="10" customFormat="1" ht="122.45" customHeight="1" x14ac:dyDescent="0.2">
      <c r="A39" s="285"/>
      <c r="B39" s="296"/>
      <c r="C39" s="296"/>
      <c r="D39" s="127"/>
      <c r="E39" s="25"/>
      <c r="F39" s="76"/>
      <c r="G39" s="76"/>
      <c r="H39" s="76"/>
      <c r="I39" s="76"/>
      <c r="J39" s="25" t="s">
        <v>120</v>
      </c>
      <c r="K39" s="106" t="s">
        <v>601</v>
      </c>
      <c r="L39" s="25" t="str">
        <f>IF(J39=0,"",VLOOKUP(J39,Hoja2!$P$5:$S$62,4,FALSE))</f>
        <v>Neumoconiosis orgánica, Rinitis, complicaciones relacionadas con el asma</v>
      </c>
      <c r="M39" s="43" t="s">
        <v>325</v>
      </c>
      <c r="N39" s="43"/>
      <c r="O39" s="43"/>
      <c r="P39" s="43"/>
      <c r="Q39" s="106" t="s">
        <v>602</v>
      </c>
      <c r="R39" s="106" t="s">
        <v>507</v>
      </c>
      <c r="S39" s="106" t="s">
        <v>608</v>
      </c>
      <c r="T39" s="106" t="s">
        <v>603</v>
      </c>
      <c r="U39" s="106" t="s">
        <v>606</v>
      </c>
      <c r="V39" s="25" t="s">
        <v>607</v>
      </c>
      <c r="W39" s="25" t="s">
        <v>250</v>
      </c>
      <c r="X39" s="25" t="s">
        <v>262</v>
      </c>
      <c r="Y39" s="25" t="s">
        <v>254</v>
      </c>
      <c r="Z39" s="25">
        <f>IF(ISERROR(Hoja3!E65)=TRUE," ",Hoja3!C65*Hoja3!D65)</f>
        <v>18</v>
      </c>
      <c r="AA39" s="25" t="str">
        <f t="shared" si="0"/>
        <v>Alto</v>
      </c>
      <c r="AB39" s="25">
        <f>IF(ISERROR(Hoja3!G65)=TRUE," ",Hoja3!G65)</f>
        <v>450</v>
      </c>
      <c r="AC39" s="25" t="str">
        <f t="shared" si="3"/>
        <v>II</v>
      </c>
      <c r="AD39" s="25" t="str">
        <f t="shared" si="2"/>
        <v>Aceptable con control específico</v>
      </c>
      <c r="AE39" s="106" t="s">
        <v>602</v>
      </c>
      <c r="AF39" s="106" t="s">
        <v>507</v>
      </c>
      <c r="AG39" s="106" t="s">
        <v>608</v>
      </c>
      <c r="AH39" s="106" t="s">
        <v>603</v>
      </c>
      <c r="AI39" s="125" t="s">
        <v>606</v>
      </c>
    </row>
    <row r="40" spans="1:35" s="10" customFormat="1" ht="122.45" customHeight="1" x14ac:dyDescent="0.2">
      <c r="A40" s="285"/>
      <c r="B40" s="296"/>
      <c r="C40" s="296"/>
      <c r="D40" s="127"/>
      <c r="E40" s="25"/>
      <c r="F40" s="76"/>
      <c r="G40" s="76"/>
      <c r="H40" s="76"/>
      <c r="I40" s="76"/>
      <c r="J40" s="25" t="s">
        <v>246</v>
      </c>
      <c r="K40" s="106" t="s">
        <v>730</v>
      </c>
      <c r="L40" s="25" t="str">
        <f>IF(J40=0,"",VLOOKUP(J40,Hoja2!$P$5:$S$62,4,FALSE))</f>
        <v>Muerte</v>
      </c>
      <c r="M40" s="43" t="s">
        <v>325</v>
      </c>
      <c r="N40" s="43" t="s">
        <v>325</v>
      </c>
      <c r="O40" s="43" t="s">
        <v>325</v>
      </c>
      <c r="P40" s="43" t="s">
        <v>325</v>
      </c>
      <c r="Q40" s="106" t="s">
        <v>507</v>
      </c>
      <c r="R40" s="106" t="s">
        <v>507</v>
      </c>
      <c r="S40" s="106" t="s">
        <v>732</v>
      </c>
      <c r="T40" s="106" t="s">
        <v>734</v>
      </c>
      <c r="U40" s="106" t="s">
        <v>735</v>
      </c>
      <c r="V40" s="25" t="s">
        <v>736</v>
      </c>
      <c r="W40" s="25" t="s">
        <v>571</v>
      </c>
      <c r="X40" s="25" t="s">
        <v>261</v>
      </c>
      <c r="Y40" s="25" t="s">
        <v>256</v>
      </c>
      <c r="Z40" s="25">
        <f>IF(ISERROR(Hoja3!E66)=TRUE," ",Hoja3!C66*Hoja3!D66)</f>
        <v>8</v>
      </c>
      <c r="AA40" s="25" t="str">
        <f t="shared" si="0"/>
        <v>Medio</v>
      </c>
      <c r="AB40" s="25">
        <f>IF(ISERROR(Hoja3!G66)=TRUE," ",Hoja3!G66)</f>
        <v>800</v>
      </c>
      <c r="AC40" s="25" t="str">
        <f t="shared" si="3"/>
        <v>I</v>
      </c>
      <c r="AD40" s="25" t="str">
        <f t="shared" si="2"/>
        <v>No Aceptable</v>
      </c>
      <c r="AE40" s="106" t="s">
        <v>507</v>
      </c>
      <c r="AF40" s="106" t="s">
        <v>507</v>
      </c>
      <c r="AG40" s="106" t="s">
        <v>732</v>
      </c>
      <c r="AH40" s="106" t="s">
        <v>733</v>
      </c>
      <c r="AI40" s="125" t="s">
        <v>735</v>
      </c>
    </row>
    <row r="41" spans="1:35" s="10" customFormat="1" ht="122.45" customHeight="1" thickBot="1" x14ac:dyDescent="0.25">
      <c r="A41" s="285"/>
      <c r="B41" s="296"/>
      <c r="C41" s="296"/>
      <c r="D41" s="127"/>
      <c r="E41" s="132"/>
      <c r="F41" s="96"/>
      <c r="G41" s="96"/>
      <c r="H41" s="96"/>
      <c r="I41" s="96"/>
      <c r="J41" s="132" t="s">
        <v>492</v>
      </c>
      <c r="K41" s="133" t="s">
        <v>636</v>
      </c>
      <c r="L41" s="132" t="str">
        <f>IF(J41=0,"",VLOOKUP(J41,Hoja2!$P$5:$S$62,4,FALSE))</f>
        <v>Muerte</v>
      </c>
      <c r="M41" s="134" t="s">
        <v>325</v>
      </c>
      <c r="N41" s="134" t="s">
        <v>325</v>
      </c>
      <c r="O41" s="134" t="s">
        <v>325</v>
      </c>
      <c r="P41" s="134" t="s">
        <v>325</v>
      </c>
      <c r="Q41" s="133" t="s">
        <v>507</v>
      </c>
      <c r="R41" s="133" t="s">
        <v>507</v>
      </c>
      <c r="S41" s="133" t="s">
        <v>576</v>
      </c>
      <c r="T41" s="133" t="s">
        <v>637</v>
      </c>
      <c r="U41" s="133" t="s">
        <v>638</v>
      </c>
      <c r="V41" s="132" t="s">
        <v>585</v>
      </c>
      <c r="W41" s="132" t="s">
        <v>571</v>
      </c>
      <c r="X41" s="132" t="s">
        <v>261</v>
      </c>
      <c r="Y41" s="132" t="s">
        <v>256</v>
      </c>
      <c r="Z41" s="132">
        <f>IF(ISERROR(Hoja3!E67)=TRUE," ",Hoja3!C67*Hoja3!D67)</f>
        <v>8</v>
      </c>
      <c r="AA41" s="132" t="str">
        <f t="shared" si="0"/>
        <v>Medio</v>
      </c>
      <c r="AB41" s="132">
        <f>IF(ISERROR(Hoja3!G67)=TRUE," ",Hoja3!G67)</f>
        <v>800</v>
      </c>
      <c r="AC41" s="132" t="str">
        <f t="shared" si="3"/>
        <v>I</v>
      </c>
      <c r="AD41" s="132" t="str">
        <f t="shared" si="2"/>
        <v>No Aceptable</v>
      </c>
      <c r="AE41" s="133" t="s">
        <v>507</v>
      </c>
      <c r="AF41" s="133" t="s">
        <v>507</v>
      </c>
      <c r="AG41" s="133" t="s">
        <v>639</v>
      </c>
      <c r="AH41" s="133" t="s">
        <v>586</v>
      </c>
      <c r="AI41" s="136" t="s">
        <v>587</v>
      </c>
    </row>
    <row r="42" spans="1:35" s="10" customFormat="1" ht="122.45" customHeight="1" x14ac:dyDescent="0.2">
      <c r="A42" s="285"/>
      <c r="B42" s="300" t="s">
        <v>921</v>
      </c>
      <c r="C42" s="300" t="s">
        <v>339</v>
      </c>
      <c r="D42" s="117" t="s">
        <v>340</v>
      </c>
      <c r="E42" s="65" t="s">
        <v>3</v>
      </c>
      <c r="F42" s="101" t="s">
        <v>674</v>
      </c>
      <c r="G42" s="101" t="s">
        <v>325</v>
      </c>
      <c r="H42" s="101"/>
      <c r="I42" s="101"/>
      <c r="J42" s="65" t="s">
        <v>128</v>
      </c>
      <c r="K42" s="101" t="s">
        <v>728</v>
      </c>
      <c r="L42" s="65" t="str">
        <f>IF(J42=0,"",VLOOKUP(J42,Hoja2!$P$5:$S$62,4,FALSE))</f>
        <v xml:space="preserve">Contagio de COVID 19, Fiebre, Tos, Cansancio, Malestar general incapacitante </v>
      </c>
      <c r="M42" s="145" t="s">
        <v>325</v>
      </c>
      <c r="N42" s="145" t="s">
        <v>325</v>
      </c>
      <c r="O42" s="145" t="s">
        <v>325</v>
      </c>
      <c r="P42" s="145"/>
      <c r="Q42" s="101" t="s">
        <v>507</v>
      </c>
      <c r="R42" s="101" t="s">
        <v>507</v>
      </c>
      <c r="S42" s="101" t="s">
        <v>501</v>
      </c>
      <c r="T42" s="101" t="s">
        <v>503</v>
      </c>
      <c r="U42" s="101" t="s">
        <v>502</v>
      </c>
      <c r="V42" s="65" t="s">
        <v>610</v>
      </c>
      <c r="W42" s="65" t="s">
        <v>571</v>
      </c>
      <c r="X42" s="65" t="s">
        <v>262</v>
      </c>
      <c r="Y42" s="65" t="s">
        <v>254</v>
      </c>
      <c r="Z42" s="65">
        <f>IF(ISERROR(Hoja3!E68)=TRUE," ",Hoja3!C68*Hoja3!D68)</f>
        <v>6</v>
      </c>
      <c r="AA42" s="65" t="str">
        <f t="shared" si="0"/>
        <v>Medio</v>
      </c>
      <c r="AB42" s="65">
        <f>IF(ISERROR(Hoja3!G68)=TRUE," ",Hoja3!G68)</f>
        <v>150</v>
      </c>
      <c r="AC42" s="65" t="str">
        <f t="shared" si="3"/>
        <v>II</v>
      </c>
      <c r="AD42" s="65" t="str">
        <f t="shared" si="2"/>
        <v>Aceptable con control específico</v>
      </c>
      <c r="AE42" s="101" t="s">
        <v>507</v>
      </c>
      <c r="AF42" s="101" t="s">
        <v>507</v>
      </c>
      <c r="AG42" s="101" t="s">
        <v>500</v>
      </c>
      <c r="AH42" s="101" t="s">
        <v>504</v>
      </c>
      <c r="AI42" s="118" t="s">
        <v>519</v>
      </c>
    </row>
    <row r="43" spans="1:35" s="10" customFormat="1" ht="122.45" customHeight="1" x14ac:dyDescent="0.2">
      <c r="A43" s="285"/>
      <c r="B43" s="301"/>
      <c r="C43" s="301"/>
      <c r="D43" s="99" t="s">
        <v>341</v>
      </c>
      <c r="E43" s="25" t="s">
        <v>3</v>
      </c>
      <c r="F43" s="94" t="s">
        <v>674</v>
      </c>
      <c r="G43" s="94" t="s">
        <v>325</v>
      </c>
      <c r="H43" s="94"/>
      <c r="I43" s="94"/>
      <c r="J43" s="25" t="s">
        <v>129</v>
      </c>
      <c r="K43" s="94" t="s">
        <v>505</v>
      </c>
      <c r="L43" s="25" t="str">
        <f>IF(J43=0,"",VLOOKUP(J43,Hoja2!$P$5:$S$62,4,FALSE))</f>
        <v>Infecciones en  la piel y del sistema respiratorio y alteraciones del sistema digestivo</v>
      </c>
      <c r="M43" s="147" t="s">
        <v>325</v>
      </c>
      <c r="N43" s="147" t="s">
        <v>325</v>
      </c>
      <c r="O43" s="147" t="s">
        <v>325</v>
      </c>
      <c r="P43" s="147"/>
      <c r="Q43" s="94" t="s">
        <v>507</v>
      </c>
      <c r="R43" s="94" t="s">
        <v>507</v>
      </c>
      <c r="S43" s="94" t="s">
        <v>507</v>
      </c>
      <c r="T43" s="94" t="s">
        <v>508</v>
      </c>
      <c r="U43" s="94" t="s">
        <v>509</v>
      </c>
      <c r="V43" s="25" t="s">
        <v>520</v>
      </c>
      <c r="W43" s="25" t="s">
        <v>571</v>
      </c>
      <c r="X43" s="25" t="s">
        <v>263</v>
      </c>
      <c r="Y43" s="25" t="s">
        <v>254</v>
      </c>
      <c r="Z43" s="25">
        <f>IF(ISERROR(Hoja3!E69)=TRUE," ",Hoja3!C69*Hoja3!D69)</f>
        <v>4</v>
      </c>
      <c r="AA43" s="25" t="str">
        <f t="shared" si="0"/>
        <v>Bajo</v>
      </c>
      <c r="AB43" s="25">
        <f>IF(ISERROR(Hoja3!G69)=TRUE," ",Hoja3!G69)</f>
        <v>100</v>
      </c>
      <c r="AC43" s="25" t="str">
        <f t="shared" si="3"/>
        <v>III</v>
      </c>
      <c r="AD43" s="25" t="str">
        <f t="shared" si="2"/>
        <v>Aceptable</v>
      </c>
      <c r="AE43" s="94" t="s">
        <v>507</v>
      </c>
      <c r="AF43" s="94" t="s">
        <v>507</v>
      </c>
      <c r="AG43" s="94" t="s">
        <v>507</v>
      </c>
      <c r="AH43" s="94" t="s">
        <v>510</v>
      </c>
      <c r="AI43" s="119" t="s">
        <v>519</v>
      </c>
    </row>
    <row r="44" spans="1:35" s="10" customFormat="1" ht="122.45" customHeight="1" x14ac:dyDescent="0.2">
      <c r="A44" s="285"/>
      <c r="B44" s="301"/>
      <c r="C44" s="301"/>
      <c r="D44" s="99" t="s">
        <v>342</v>
      </c>
      <c r="E44" s="25" t="s">
        <v>3</v>
      </c>
      <c r="F44" s="94" t="s">
        <v>675</v>
      </c>
      <c r="G44" s="94" t="s">
        <v>325</v>
      </c>
      <c r="H44" s="94" t="s">
        <v>325</v>
      </c>
      <c r="I44" s="94"/>
      <c r="J44" s="25" t="s">
        <v>132</v>
      </c>
      <c r="K44" s="94" t="s">
        <v>731</v>
      </c>
      <c r="L44" s="25" t="str">
        <f>IF(J44=0,"",VLOOKUP(J44,Hoja2!$P$5:$S$62,4,FALSE))</f>
        <v>Enfermedades gastrointestinales, reacciones alérgicas por artrópodos (ácaros)</v>
      </c>
      <c r="M44" s="147" t="s">
        <v>325</v>
      </c>
      <c r="N44" s="147" t="s">
        <v>325</v>
      </c>
      <c r="O44" s="147" t="s">
        <v>325</v>
      </c>
      <c r="P44" s="147"/>
      <c r="Q44" s="94" t="s">
        <v>507</v>
      </c>
      <c r="R44" s="94" t="s">
        <v>507</v>
      </c>
      <c r="S44" s="94" t="s">
        <v>524</v>
      </c>
      <c r="T44" s="94" t="s">
        <v>613</v>
      </c>
      <c r="U44" s="94" t="s">
        <v>532</v>
      </c>
      <c r="V44" s="25" t="s">
        <v>525</v>
      </c>
      <c r="W44" s="25" t="s">
        <v>571</v>
      </c>
      <c r="X44" s="25" t="s">
        <v>263</v>
      </c>
      <c r="Y44" s="25" t="s">
        <v>254</v>
      </c>
      <c r="Z44" s="25">
        <f>IF(ISERROR(Hoja3!E70)=TRUE," ",Hoja3!C70*Hoja3!D70)</f>
        <v>4</v>
      </c>
      <c r="AA44" s="25" t="str">
        <f t="shared" si="0"/>
        <v>Bajo</v>
      </c>
      <c r="AB44" s="25">
        <f>IF(ISERROR(Hoja3!G70)=TRUE," ",Hoja3!G70)</f>
        <v>100</v>
      </c>
      <c r="AC44" s="25" t="str">
        <f t="shared" si="3"/>
        <v>III</v>
      </c>
      <c r="AD44" s="25" t="str">
        <f t="shared" si="2"/>
        <v>Aceptable</v>
      </c>
      <c r="AE44" s="94" t="s">
        <v>507</v>
      </c>
      <c r="AF44" s="94" t="s">
        <v>514</v>
      </c>
      <c r="AG44" s="94" t="s">
        <v>516</v>
      </c>
      <c r="AH44" s="94" t="s">
        <v>510</v>
      </c>
      <c r="AI44" s="119" t="s">
        <v>515</v>
      </c>
    </row>
    <row r="45" spans="1:35" s="10" customFormat="1" ht="122.45" customHeight="1" x14ac:dyDescent="0.2">
      <c r="A45" s="285"/>
      <c r="B45" s="301"/>
      <c r="C45" s="301"/>
      <c r="D45" s="99" t="s">
        <v>343</v>
      </c>
      <c r="E45" s="25" t="s">
        <v>3</v>
      </c>
      <c r="F45" s="94" t="s">
        <v>676</v>
      </c>
      <c r="G45" s="94" t="s">
        <v>325</v>
      </c>
      <c r="H45" s="94"/>
      <c r="I45" s="94"/>
      <c r="J45" s="25" t="s">
        <v>191</v>
      </c>
      <c r="K45" s="94" t="s">
        <v>528</v>
      </c>
      <c r="L45" s="25" t="str">
        <f>IF(J45=0,"",VLOOKUP(J45,Hoja2!$P$5:$S$62,4,FALSE))</f>
        <v xml:space="preserve">Lumbalgias, Cervicalgias </v>
      </c>
      <c r="M45" s="149" t="s">
        <v>325</v>
      </c>
      <c r="N45" s="149" t="s">
        <v>325</v>
      </c>
      <c r="O45" s="150"/>
      <c r="P45" s="150"/>
      <c r="Q45" s="94" t="s">
        <v>507</v>
      </c>
      <c r="R45" s="94" t="s">
        <v>507</v>
      </c>
      <c r="S45" s="94" t="s">
        <v>524</v>
      </c>
      <c r="T45" s="94" t="s">
        <v>613</v>
      </c>
      <c r="U45" s="94" t="s">
        <v>532</v>
      </c>
      <c r="V45" s="25" t="s">
        <v>525</v>
      </c>
      <c r="W45" s="25" t="s">
        <v>571</v>
      </c>
      <c r="X45" s="25" t="s">
        <v>261</v>
      </c>
      <c r="Y45" s="25" t="s">
        <v>254</v>
      </c>
      <c r="Z45" s="25">
        <f>IF(ISERROR(Hoja3!E71)=TRUE," ",Hoja3!C71*Hoja3!D71)</f>
        <v>8</v>
      </c>
      <c r="AA45" s="25" t="str">
        <f t="shared" si="0"/>
        <v>Medio</v>
      </c>
      <c r="AB45" s="25">
        <f>IF(ISERROR(Hoja3!G71)=TRUE," ",Hoja3!G71)</f>
        <v>200</v>
      </c>
      <c r="AC45" s="25" t="str">
        <f t="shared" si="3"/>
        <v>II</v>
      </c>
      <c r="AD45" s="25" t="str">
        <f t="shared" si="2"/>
        <v>Aceptable con control específico</v>
      </c>
      <c r="AE45" s="94" t="s">
        <v>507</v>
      </c>
      <c r="AF45" s="94" t="s">
        <v>507</v>
      </c>
      <c r="AG45" s="94" t="s">
        <v>527</v>
      </c>
      <c r="AH45" s="94" t="s">
        <v>526</v>
      </c>
      <c r="AI45" s="119" t="s">
        <v>529</v>
      </c>
    </row>
    <row r="46" spans="1:35" s="10" customFormat="1" ht="122.45" customHeight="1" x14ac:dyDescent="0.2">
      <c r="A46" s="285"/>
      <c r="B46" s="301"/>
      <c r="C46" s="301"/>
      <c r="D46" s="99" t="s">
        <v>344</v>
      </c>
      <c r="E46" s="25" t="s">
        <v>2</v>
      </c>
      <c r="F46" s="94" t="s">
        <v>677</v>
      </c>
      <c r="G46" s="94" t="s">
        <v>325</v>
      </c>
      <c r="H46" s="94"/>
      <c r="I46" s="94"/>
      <c r="J46" s="25" t="s">
        <v>193</v>
      </c>
      <c r="K46" s="94" t="s">
        <v>533</v>
      </c>
      <c r="L46" s="25" t="str">
        <f>IF(J46=0,"",VLOOKUP(J46,Hoja2!$P$5:$S$62,4,FALSE))</f>
        <v>Lesiones del túnel del carpo, epicondilitis, Enfermedad de Quervaín</v>
      </c>
      <c r="M46" s="149" t="s">
        <v>325</v>
      </c>
      <c r="N46" s="149" t="s">
        <v>325</v>
      </c>
      <c r="O46" s="149"/>
      <c r="P46" s="149"/>
      <c r="Q46" s="94" t="s">
        <v>507</v>
      </c>
      <c r="R46" s="94" t="s">
        <v>507</v>
      </c>
      <c r="S46" s="94" t="s">
        <v>534</v>
      </c>
      <c r="T46" s="94" t="s">
        <v>535</v>
      </c>
      <c r="U46" s="94" t="s">
        <v>531</v>
      </c>
      <c r="V46" s="25" t="s">
        <v>525</v>
      </c>
      <c r="W46" s="25" t="s">
        <v>250</v>
      </c>
      <c r="X46" s="25" t="s">
        <v>261</v>
      </c>
      <c r="Y46" s="25" t="s">
        <v>254</v>
      </c>
      <c r="Z46" s="25">
        <f>IF(ISERROR(Hoja3!E72)=TRUE," ",Hoja3!C72*Hoja3!D72)</f>
        <v>24</v>
      </c>
      <c r="AA46" s="25" t="str">
        <f t="shared" si="0"/>
        <v>Muy alto</v>
      </c>
      <c r="AB46" s="25">
        <f>IF(ISERROR(Hoja3!G72)=TRUE," ",Hoja3!G72)</f>
        <v>600</v>
      </c>
      <c r="AC46" s="25" t="str">
        <f t="shared" si="3"/>
        <v>I</v>
      </c>
      <c r="AD46" s="25" t="str">
        <f t="shared" si="2"/>
        <v>No Aceptable</v>
      </c>
      <c r="AE46" s="94" t="s">
        <v>507</v>
      </c>
      <c r="AF46" s="94" t="s">
        <v>507</v>
      </c>
      <c r="AG46" s="94" t="s">
        <v>536</v>
      </c>
      <c r="AH46" s="94" t="s">
        <v>537</v>
      </c>
      <c r="AI46" s="119" t="s">
        <v>538</v>
      </c>
    </row>
    <row r="47" spans="1:35" s="10" customFormat="1" ht="122.45" customHeight="1" x14ac:dyDescent="0.2">
      <c r="A47" s="285"/>
      <c r="B47" s="301"/>
      <c r="C47" s="301"/>
      <c r="D47" s="99" t="s">
        <v>345</v>
      </c>
      <c r="E47" s="25" t="s">
        <v>2</v>
      </c>
      <c r="F47" s="94" t="s">
        <v>678</v>
      </c>
      <c r="G47" s="94" t="s">
        <v>325</v>
      </c>
      <c r="H47" s="94" t="s">
        <v>325</v>
      </c>
      <c r="I47" s="94"/>
      <c r="J47" s="25" t="s">
        <v>194</v>
      </c>
      <c r="K47" s="94" t="s">
        <v>539</v>
      </c>
      <c r="L47" s="25" t="str">
        <f>IF(J47=0,"",VLOOKUP(J47,Hoja2!$P$5:$S$62,4,FALSE))</f>
        <v>Lesiones de columna</v>
      </c>
      <c r="M47" s="149" t="s">
        <v>325</v>
      </c>
      <c r="N47" s="149"/>
      <c r="O47" s="149"/>
      <c r="P47" s="149"/>
      <c r="Q47" s="94" t="s">
        <v>507</v>
      </c>
      <c r="R47" s="94" t="s">
        <v>507</v>
      </c>
      <c r="S47" s="94" t="s">
        <v>543</v>
      </c>
      <c r="T47" s="94" t="s">
        <v>542</v>
      </c>
      <c r="U47" s="94" t="s">
        <v>541</v>
      </c>
      <c r="V47" s="25" t="s">
        <v>544</v>
      </c>
      <c r="W47" s="25" t="s">
        <v>571</v>
      </c>
      <c r="X47" s="25" t="s">
        <v>263</v>
      </c>
      <c r="Y47" s="25" t="s">
        <v>254</v>
      </c>
      <c r="Z47" s="25">
        <f>IF(ISERROR(Hoja3!E73)=TRUE," ",Hoja3!C73*Hoja3!D73)</f>
        <v>4</v>
      </c>
      <c r="AA47" s="25" t="str">
        <f t="shared" si="0"/>
        <v>Bajo</v>
      </c>
      <c r="AB47" s="25">
        <f>IF(ISERROR(Hoja3!G73)=TRUE," ",Hoja3!G73)</f>
        <v>100</v>
      </c>
      <c r="AC47" s="25" t="str">
        <f t="shared" si="3"/>
        <v>III</v>
      </c>
      <c r="AD47" s="25" t="str">
        <f t="shared" si="2"/>
        <v>Aceptable</v>
      </c>
      <c r="AE47" s="94" t="s">
        <v>545</v>
      </c>
      <c r="AF47" s="94" t="s">
        <v>507</v>
      </c>
      <c r="AG47" s="94" t="s">
        <v>546</v>
      </c>
      <c r="AH47" s="94" t="s">
        <v>547</v>
      </c>
      <c r="AI47" s="119" t="s">
        <v>541</v>
      </c>
    </row>
    <row r="48" spans="1:35" s="10" customFormat="1" ht="122.45" customHeight="1" x14ac:dyDescent="0.2">
      <c r="A48" s="285"/>
      <c r="B48" s="301"/>
      <c r="C48" s="301"/>
      <c r="D48" s="99" t="s">
        <v>346</v>
      </c>
      <c r="E48" s="25" t="s">
        <v>3</v>
      </c>
      <c r="F48" s="94" t="s">
        <v>674</v>
      </c>
      <c r="G48" s="94" t="s">
        <v>325</v>
      </c>
      <c r="H48" s="94"/>
      <c r="I48" s="94"/>
      <c r="J48" s="25" t="s">
        <v>243</v>
      </c>
      <c r="K48" s="94" t="s">
        <v>565</v>
      </c>
      <c r="L48" s="25" t="str">
        <f>IF(J48=0,"",VLOOKUP(J48,Hoja2!$P$5:$S$62,4,FALSE))</f>
        <v>Electrocución</v>
      </c>
      <c r="M48" s="149" t="s">
        <v>325</v>
      </c>
      <c r="N48" s="149"/>
      <c r="O48" s="149"/>
      <c r="P48" s="149"/>
      <c r="Q48" s="94" t="s">
        <v>507</v>
      </c>
      <c r="R48" s="94" t="s">
        <v>507</v>
      </c>
      <c r="S48" s="94" t="s">
        <v>549</v>
      </c>
      <c r="T48" s="94" t="s">
        <v>548</v>
      </c>
      <c r="U48" s="94" t="s">
        <v>550</v>
      </c>
      <c r="V48" s="25" t="s">
        <v>551</v>
      </c>
      <c r="W48" s="25" t="s">
        <v>571</v>
      </c>
      <c r="X48" s="25" t="s">
        <v>262</v>
      </c>
      <c r="Y48" s="25" t="s">
        <v>256</v>
      </c>
      <c r="Z48" s="25">
        <f>IF(ISERROR(Hoja3!E74)=TRUE," ",Hoja3!C74*Hoja3!D74)</f>
        <v>6</v>
      </c>
      <c r="AA48" s="25" t="str">
        <f t="shared" si="0"/>
        <v>Medio</v>
      </c>
      <c r="AB48" s="25">
        <f>IF(ISERROR(Hoja3!G74)=TRUE," ",Hoja3!G74)</f>
        <v>600</v>
      </c>
      <c r="AC48" s="25" t="str">
        <f t="shared" si="3"/>
        <v>I</v>
      </c>
      <c r="AD48" s="25" t="str">
        <f t="shared" si="2"/>
        <v>No Aceptable</v>
      </c>
      <c r="AE48" s="94" t="s">
        <v>552</v>
      </c>
      <c r="AF48" s="94" t="s">
        <v>507</v>
      </c>
      <c r="AG48" s="94" t="s">
        <v>553</v>
      </c>
      <c r="AH48" s="94" t="s">
        <v>554</v>
      </c>
      <c r="AI48" s="119" t="s">
        <v>555</v>
      </c>
    </row>
    <row r="49" spans="1:35" s="10" customFormat="1" ht="122.45" customHeight="1" x14ac:dyDescent="0.2">
      <c r="A49" s="285"/>
      <c r="B49" s="301"/>
      <c r="C49" s="301"/>
      <c r="D49" s="99" t="s">
        <v>347</v>
      </c>
      <c r="E49" s="25" t="s">
        <v>3</v>
      </c>
      <c r="F49" s="94" t="s">
        <v>679</v>
      </c>
      <c r="G49" s="94" t="s">
        <v>325</v>
      </c>
      <c r="H49" s="94"/>
      <c r="I49" s="94"/>
      <c r="J49" s="25" t="s">
        <v>245</v>
      </c>
      <c r="K49" s="94" t="s">
        <v>556</v>
      </c>
      <c r="L49" s="25" t="str">
        <f>IF(J49=0,"",VLOOKUP(J49,Hoja2!$P$5:$S$62,4,FALSE))</f>
        <v>Torceduras, Esguinces, Desgarros musculares, traumatismos o Golpes por caídas al mismo nivel</v>
      </c>
      <c r="M49" s="149" t="s">
        <v>325</v>
      </c>
      <c r="N49" s="149" t="s">
        <v>325</v>
      </c>
      <c r="O49" s="149" t="s">
        <v>325</v>
      </c>
      <c r="P49" s="149"/>
      <c r="Q49" s="94" t="s">
        <v>507</v>
      </c>
      <c r="R49" s="94" t="s">
        <v>507</v>
      </c>
      <c r="S49" s="94" t="s">
        <v>558</v>
      </c>
      <c r="T49" s="94" t="s">
        <v>559</v>
      </c>
      <c r="U49" s="94" t="s">
        <v>560</v>
      </c>
      <c r="V49" s="25" t="s">
        <v>561</v>
      </c>
      <c r="W49" s="25" t="s">
        <v>571</v>
      </c>
      <c r="X49" s="25" t="s">
        <v>262</v>
      </c>
      <c r="Y49" s="25" t="s">
        <v>255</v>
      </c>
      <c r="Z49" s="25">
        <f>IF(ISERROR(Hoja3!E75)=TRUE," ",Hoja3!C75*Hoja3!D75)</f>
        <v>6</v>
      </c>
      <c r="AA49" s="25" t="str">
        <f t="shared" si="0"/>
        <v>Medio</v>
      </c>
      <c r="AB49" s="25">
        <f>IF(ISERROR(Hoja3!G75)=TRUE," ",Hoja3!G75)</f>
        <v>60</v>
      </c>
      <c r="AC49" s="25" t="str">
        <f t="shared" si="3"/>
        <v>III</v>
      </c>
      <c r="AD49" s="25" t="str">
        <f t="shared" si="2"/>
        <v>Aceptable</v>
      </c>
      <c r="AE49" s="94" t="s">
        <v>552</v>
      </c>
      <c r="AF49" s="94" t="s">
        <v>552</v>
      </c>
      <c r="AG49" s="94" t="s">
        <v>562</v>
      </c>
      <c r="AH49" s="94" t="s">
        <v>563</v>
      </c>
      <c r="AI49" s="119" t="s">
        <v>564</v>
      </c>
    </row>
    <row r="50" spans="1:35" s="10" customFormat="1" ht="122.45" customHeight="1" x14ac:dyDescent="0.2">
      <c r="A50" s="285"/>
      <c r="B50" s="301"/>
      <c r="C50" s="301"/>
      <c r="D50" s="99" t="s">
        <v>348</v>
      </c>
      <c r="E50" s="25" t="s">
        <v>2</v>
      </c>
      <c r="F50" s="94" t="s">
        <v>680</v>
      </c>
      <c r="G50" s="94" t="s">
        <v>325</v>
      </c>
      <c r="H50" s="94"/>
      <c r="I50" s="94"/>
      <c r="J50" s="25" t="s">
        <v>203</v>
      </c>
      <c r="K50" s="94" t="s">
        <v>566</v>
      </c>
      <c r="L50" s="25" t="str">
        <f>IF(J50=0,"",VLOOKUP(J50,Hoja2!$P$5:$S$62,4,FALSE))</f>
        <v>Muerte</v>
      </c>
      <c r="M50" s="149" t="s">
        <v>325</v>
      </c>
      <c r="N50" s="149" t="s">
        <v>325</v>
      </c>
      <c r="O50" s="149" t="s">
        <v>325</v>
      </c>
      <c r="P50" s="149" t="s">
        <v>325</v>
      </c>
      <c r="Q50" s="94" t="s">
        <v>507</v>
      </c>
      <c r="R50" s="94" t="s">
        <v>507</v>
      </c>
      <c r="S50" s="94" t="s">
        <v>567</v>
      </c>
      <c r="T50" s="94" t="s">
        <v>568</v>
      </c>
      <c r="U50" s="94" t="s">
        <v>569</v>
      </c>
      <c r="V50" s="25" t="s">
        <v>634</v>
      </c>
      <c r="W50" s="25" t="s">
        <v>571</v>
      </c>
      <c r="X50" s="25" t="s">
        <v>264</v>
      </c>
      <c r="Y50" s="25" t="s">
        <v>256</v>
      </c>
      <c r="Z50" s="25">
        <f>IF(ISERROR(Hoja3!E76)=TRUE," ",Hoja3!C76*Hoja3!D76)</f>
        <v>2</v>
      </c>
      <c r="AA50" s="25" t="str">
        <f t="shared" si="0"/>
        <v>Bajo</v>
      </c>
      <c r="AB50" s="25">
        <f>IF(ISERROR(Hoja3!G76)=TRUE," ",Hoja3!G76)</f>
        <v>200</v>
      </c>
      <c r="AC50" s="25" t="str">
        <f t="shared" si="3"/>
        <v>II</v>
      </c>
      <c r="AD50" s="25" t="str">
        <f t="shared" si="2"/>
        <v>Aceptable con control específico</v>
      </c>
      <c r="AE50" s="94" t="s">
        <v>552</v>
      </c>
      <c r="AF50" s="94" t="s">
        <v>552</v>
      </c>
      <c r="AG50" s="94" t="s">
        <v>572</v>
      </c>
      <c r="AH50" s="94" t="s">
        <v>573</v>
      </c>
      <c r="AI50" s="119" t="s">
        <v>574</v>
      </c>
    </row>
    <row r="51" spans="1:35" s="10" customFormat="1" ht="122.45" customHeight="1" x14ac:dyDescent="0.2">
      <c r="A51" s="285"/>
      <c r="B51" s="301"/>
      <c r="C51" s="301"/>
      <c r="D51" s="99" t="s">
        <v>337</v>
      </c>
      <c r="E51" s="25" t="s">
        <v>2</v>
      </c>
      <c r="F51" s="94" t="s">
        <v>681</v>
      </c>
      <c r="G51" s="94" t="s">
        <v>325</v>
      </c>
      <c r="H51" s="94"/>
      <c r="I51" s="94"/>
      <c r="J51" s="25" t="s">
        <v>105</v>
      </c>
      <c r="K51" s="94" t="s">
        <v>577</v>
      </c>
      <c r="L51" s="25" t="str">
        <f>IF(J51=0,"",VLOOKUP(J51,Hoja2!$P$5:$S$62,4,FALSE))</f>
        <v>Fatiga visual</v>
      </c>
      <c r="M51" s="149" t="s">
        <v>325</v>
      </c>
      <c r="N51" s="149"/>
      <c r="O51" s="149"/>
      <c r="P51" s="149"/>
      <c r="Q51" s="94" t="s">
        <v>507</v>
      </c>
      <c r="R51" s="94" t="s">
        <v>507</v>
      </c>
      <c r="S51" s="94" t="s">
        <v>578</v>
      </c>
      <c r="T51" s="94" t="s">
        <v>579</v>
      </c>
      <c r="U51" s="94" t="s">
        <v>580</v>
      </c>
      <c r="V51" s="25" t="s">
        <v>581</v>
      </c>
      <c r="W51" s="25" t="s">
        <v>260</v>
      </c>
      <c r="X51" s="25" t="s">
        <v>261</v>
      </c>
      <c r="Y51" s="25" t="s">
        <v>255</v>
      </c>
      <c r="Z51" s="25">
        <f>IF(ISERROR(Hoja3!E77)=TRUE," ",Hoja3!C77*Hoja3!D77)</f>
        <v>4</v>
      </c>
      <c r="AA51" s="25" t="str">
        <f t="shared" si="0"/>
        <v>Bajo</v>
      </c>
      <c r="AB51" s="25">
        <f>IF(ISERROR(Hoja3!G77)=TRUE," ",Hoja3!G77)</f>
        <v>40</v>
      </c>
      <c r="AC51" s="25" t="str">
        <f t="shared" si="3"/>
        <v>IV</v>
      </c>
      <c r="AD51" s="25" t="str">
        <f t="shared" si="2"/>
        <v>Aceptable</v>
      </c>
      <c r="AE51" s="94" t="s">
        <v>507</v>
      </c>
      <c r="AF51" s="94" t="s">
        <v>507</v>
      </c>
      <c r="AG51" s="94" t="s">
        <v>582</v>
      </c>
      <c r="AH51" s="94" t="s">
        <v>583</v>
      </c>
      <c r="AI51" s="119" t="s">
        <v>584</v>
      </c>
    </row>
    <row r="52" spans="1:35" s="10" customFormat="1" ht="122.45" customHeight="1" x14ac:dyDescent="0.2">
      <c r="A52" s="285"/>
      <c r="B52" s="301"/>
      <c r="C52" s="301"/>
      <c r="D52" s="99"/>
      <c r="E52" s="25"/>
      <c r="F52" s="94"/>
      <c r="G52" s="94"/>
      <c r="H52" s="94"/>
      <c r="I52" s="94"/>
      <c r="J52" s="25" t="s">
        <v>142</v>
      </c>
      <c r="K52" s="94" t="s">
        <v>588</v>
      </c>
      <c r="L52" s="25" t="str">
        <f>IF(J52=0,"",VLOOKUP(J52,Hoja2!$P$5:$S$62,4,FALSE))</f>
        <v>Estrés, fatiga crónica, afectaciones a sistema circulatorio, digestivo, y sistema inmune</v>
      </c>
      <c r="M52" s="149" t="s">
        <v>325</v>
      </c>
      <c r="N52" s="149" t="s">
        <v>325</v>
      </c>
      <c r="O52" s="149"/>
      <c r="P52" s="149"/>
      <c r="Q52" s="94" t="s">
        <v>507</v>
      </c>
      <c r="R52" s="94" t="s">
        <v>507</v>
      </c>
      <c r="S52" s="94" t="s">
        <v>590</v>
      </c>
      <c r="T52" s="94" t="s">
        <v>591</v>
      </c>
      <c r="U52" s="94" t="s">
        <v>592</v>
      </c>
      <c r="V52" s="25" t="s">
        <v>593</v>
      </c>
      <c r="W52" s="25" t="s">
        <v>250</v>
      </c>
      <c r="X52" s="25" t="s">
        <v>262</v>
      </c>
      <c r="Y52" s="25" t="s">
        <v>254</v>
      </c>
      <c r="Z52" s="25">
        <f>IF(ISERROR(Hoja3!E78)=TRUE," ",Hoja3!C78*Hoja3!D78)</f>
        <v>18</v>
      </c>
      <c r="AA52" s="25" t="str">
        <f t="shared" si="0"/>
        <v>Alto</v>
      </c>
      <c r="AB52" s="25">
        <f>IF(ISERROR(Hoja3!G78)=TRUE," ",Hoja3!G78)</f>
        <v>450</v>
      </c>
      <c r="AC52" s="25" t="str">
        <f t="shared" si="3"/>
        <v>II</v>
      </c>
      <c r="AD52" s="25" t="str">
        <f t="shared" si="2"/>
        <v>Aceptable con control específico</v>
      </c>
      <c r="AE52" s="94" t="s">
        <v>507</v>
      </c>
      <c r="AF52" s="94" t="s">
        <v>507</v>
      </c>
      <c r="AG52" s="94" t="s">
        <v>590</v>
      </c>
      <c r="AH52" s="94" t="s">
        <v>591</v>
      </c>
      <c r="AI52" s="119" t="s">
        <v>592</v>
      </c>
    </row>
    <row r="53" spans="1:35" s="10" customFormat="1" ht="122.45" customHeight="1" x14ac:dyDescent="0.2">
      <c r="A53" s="285"/>
      <c r="B53" s="301"/>
      <c r="C53" s="301"/>
      <c r="D53" s="99"/>
      <c r="E53" s="25"/>
      <c r="F53" s="94"/>
      <c r="G53" s="94"/>
      <c r="H53" s="94"/>
      <c r="I53" s="94"/>
      <c r="J53" s="25" t="s">
        <v>147</v>
      </c>
      <c r="K53" s="94" t="s">
        <v>588</v>
      </c>
      <c r="L53" s="25" t="str">
        <f>IF(J53=0,"",VLOOKUP(J53,Hoja2!$P$5:$S$62,4,FALSE))</f>
        <v>Estrés, fatiga crónica, afectaciones a sistema circulatorio, digestivo, y sistema inmune</v>
      </c>
      <c r="M53" s="149" t="s">
        <v>325</v>
      </c>
      <c r="N53" s="149" t="s">
        <v>325</v>
      </c>
      <c r="O53" s="149"/>
      <c r="P53" s="149"/>
      <c r="Q53" s="94" t="s">
        <v>507</v>
      </c>
      <c r="R53" s="94" t="s">
        <v>507</v>
      </c>
      <c r="S53" s="94" t="s">
        <v>590</v>
      </c>
      <c r="T53" s="94" t="s">
        <v>591</v>
      </c>
      <c r="U53" s="94" t="s">
        <v>592</v>
      </c>
      <c r="V53" s="25" t="s">
        <v>593</v>
      </c>
      <c r="W53" s="25" t="s">
        <v>250</v>
      </c>
      <c r="X53" s="25" t="s">
        <v>262</v>
      </c>
      <c r="Y53" s="25" t="s">
        <v>254</v>
      </c>
      <c r="Z53" s="25">
        <f>IF(ISERROR(Hoja3!E79)=TRUE," ",Hoja3!C79*Hoja3!D79)</f>
        <v>18</v>
      </c>
      <c r="AA53" s="25" t="str">
        <f t="shared" si="0"/>
        <v>Alto</v>
      </c>
      <c r="AB53" s="25">
        <f>IF(ISERROR(Hoja3!G79)=TRUE," ",Hoja3!G79)</f>
        <v>450</v>
      </c>
      <c r="AC53" s="25" t="str">
        <f t="shared" si="3"/>
        <v>II</v>
      </c>
      <c r="AD53" s="25" t="str">
        <f t="shared" si="2"/>
        <v>Aceptable con control específico</v>
      </c>
      <c r="AE53" s="94" t="s">
        <v>507</v>
      </c>
      <c r="AF53" s="94" t="s">
        <v>507</v>
      </c>
      <c r="AG53" s="94" t="s">
        <v>590</v>
      </c>
      <c r="AH53" s="94" t="s">
        <v>591</v>
      </c>
      <c r="AI53" s="119" t="s">
        <v>592</v>
      </c>
    </row>
    <row r="54" spans="1:35" s="10" customFormat="1" ht="122.45" customHeight="1" x14ac:dyDescent="0.2">
      <c r="A54" s="285"/>
      <c r="B54" s="301"/>
      <c r="C54" s="301"/>
      <c r="D54" s="99"/>
      <c r="E54" s="25"/>
      <c r="F54" s="94"/>
      <c r="G54" s="94"/>
      <c r="H54" s="94"/>
      <c r="I54" s="94"/>
      <c r="J54" s="25" t="s">
        <v>207</v>
      </c>
      <c r="K54" s="94" t="s">
        <v>594</v>
      </c>
      <c r="L54" s="25" t="str">
        <f>IF(J54=0,"",VLOOKUP(J54,Hoja2!$P$5:$S$62,4,FALSE))</f>
        <v>Muerte</v>
      </c>
      <c r="M54" s="149" t="s">
        <v>325</v>
      </c>
      <c r="N54" s="149" t="s">
        <v>325</v>
      </c>
      <c r="O54" s="149" t="s">
        <v>325</v>
      </c>
      <c r="P54" s="149" t="s">
        <v>325</v>
      </c>
      <c r="Q54" s="94" t="s">
        <v>507</v>
      </c>
      <c r="R54" s="94" t="s">
        <v>507</v>
      </c>
      <c r="S54" s="94" t="s">
        <v>595</v>
      </c>
      <c r="T54" s="94" t="s">
        <v>598</v>
      </c>
      <c r="U54" s="94" t="s">
        <v>597</v>
      </c>
      <c r="V54" s="25" t="s">
        <v>596</v>
      </c>
      <c r="W54" s="25" t="s">
        <v>571</v>
      </c>
      <c r="X54" s="25" t="s">
        <v>264</v>
      </c>
      <c r="Y54" s="25" t="s">
        <v>256</v>
      </c>
      <c r="Z54" s="25">
        <f>IF(ISERROR(Hoja3!E80)=TRUE," ",Hoja3!C80*Hoja3!D80)</f>
        <v>2</v>
      </c>
      <c r="AA54" s="25" t="str">
        <f t="shared" si="0"/>
        <v>Bajo</v>
      </c>
      <c r="AB54" s="25">
        <f>IF(ISERROR(Hoja3!G80)=TRUE," ",Hoja3!G80)</f>
        <v>200</v>
      </c>
      <c r="AC54" s="25" t="str">
        <f t="shared" si="3"/>
        <v>II</v>
      </c>
      <c r="AD54" s="25" t="str">
        <f t="shared" si="2"/>
        <v>Aceptable con control específico</v>
      </c>
      <c r="AE54" s="94" t="s">
        <v>507</v>
      </c>
      <c r="AF54" s="94" t="s">
        <v>507</v>
      </c>
      <c r="AG54" s="94" t="s">
        <v>599</v>
      </c>
      <c r="AH54" s="94" t="s">
        <v>600</v>
      </c>
      <c r="AI54" s="119" t="s">
        <v>597</v>
      </c>
    </row>
    <row r="55" spans="1:35" s="10" customFormat="1" ht="122.45" customHeight="1" x14ac:dyDescent="0.2">
      <c r="A55" s="285"/>
      <c r="B55" s="301"/>
      <c r="C55" s="301"/>
      <c r="D55" s="99"/>
      <c r="E55" s="25"/>
      <c r="F55" s="94"/>
      <c r="G55" s="94"/>
      <c r="H55" s="94"/>
      <c r="I55" s="94"/>
      <c r="J55" s="25" t="s">
        <v>120</v>
      </c>
      <c r="K55" s="94" t="s">
        <v>601</v>
      </c>
      <c r="L55" s="25" t="str">
        <f>IF(J55=0,"",VLOOKUP(J55,Hoja2!$P$5:$S$62,4,FALSE))</f>
        <v>Neumoconiosis orgánica, Rinitis, complicaciones relacionadas con el asma</v>
      </c>
      <c r="M55" s="149" t="s">
        <v>325</v>
      </c>
      <c r="N55" s="149"/>
      <c r="O55" s="149"/>
      <c r="P55" s="149"/>
      <c r="Q55" s="94" t="s">
        <v>602</v>
      </c>
      <c r="R55" s="94" t="s">
        <v>507</v>
      </c>
      <c r="S55" s="94" t="s">
        <v>608</v>
      </c>
      <c r="T55" s="94" t="s">
        <v>603</v>
      </c>
      <c r="U55" s="94" t="s">
        <v>606</v>
      </c>
      <c r="V55" s="25" t="s">
        <v>607</v>
      </c>
      <c r="W55" s="25" t="s">
        <v>250</v>
      </c>
      <c r="X55" s="25" t="s">
        <v>262</v>
      </c>
      <c r="Y55" s="25" t="s">
        <v>254</v>
      </c>
      <c r="Z55" s="25">
        <f>IF(ISERROR(Hoja3!E81)=TRUE," ",Hoja3!C81*Hoja3!D81)</f>
        <v>18</v>
      </c>
      <c r="AA55" s="25" t="str">
        <f t="shared" si="0"/>
        <v>Alto</v>
      </c>
      <c r="AB55" s="25">
        <f>IF(ISERROR(Hoja3!G81)=TRUE," ",Hoja3!G81)</f>
        <v>450</v>
      </c>
      <c r="AC55" s="25" t="str">
        <f t="shared" si="3"/>
        <v>II</v>
      </c>
      <c r="AD55" s="25" t="str">
        <f t="shared" si="2"/>
        <v>Aceptable con control específico</v>
      </c>
      <c r="AE55" s="94" t="s">
        <v>602</v>
      </c>
      <c r="AF55" s="94" t="s">
        <v>507</v>
      </c>
      <c r="AG55" s="94" t="s">
        <v>608</v>
      </c>
      <c r="AH55" s="94" t="s">
        <v>603</v>
      </c>
      <c r="AI55" s="119" t="s">
        <v>606</v>
      </c>
    </row>
    <row r="56" spans="1:35" s="10" customFormat="1" ht="122.45" customHeight="1" x14ac:dyDescent="0.2">
      <c r="A56" s="285"/>
      <c r="B56" s="301"/>
      <c r="C56" s="301"/>
      <c r="D56" s="99"/>
      <c r="E56" s="25"/>
      <c r="F56" s="94"/>
      <c r="G56" s="94"/>
      <c r="H56" s="94"/>
      <c r="I56" s="94"/>
      <c r="J56" s="25" t="s">
        <v>246</v>
      </c>
      <c r="K56" s="94" t="s">
        <v>730</v>
      </c>
      <c r="L56" s="25" t="str">
        <f>IF(J56=0,"",VLOOKUP(J56,Hoja2!$P$5:$S$62,4,FALSE))</f>
        <v>Muerte</v>
      </c>
      <c r="M56" s="149" t="s">
        <v>325</v>
      </c>
      <c r="N56" s="149" t="s">
        <v>325</v>
      </c>
      <c r="O56" s="149" t="s">
        <v>325</v>
      </c>
      <c r="P56" s="149" t="s">
        <v>325</v>
      </c>
      <c r="Q56" s="94" t="s">
        <v>507</v>
      </c>
      <c r="R56" s="94" t="s">
        <v>507</v>
      </c>
      <c r="S56" s="94" t="s">
        <v>732</v>
      </c>
      <c r="T56" s="94" t="s">
        <v>734</v>
      </c>
      <c r="U56" s="94" t="s">
        <v>735</v>
      </c>
      <c r="V56" s="25" t="s">
        <v>736</v>
      </c>
      <c r="W56" s="25" t="s">
        <v>571</v>
      </c>
      <c r="X56" s="25" t="s">
        <v>261</v>
      </c>
      <c r="Y56" s="25" t="s">
        <v>256</v>
      </c>
      <c r="Z56" s="25">
        <f>IF(ISERROR(Hoja3!E82)=TRUE," ",Hoja3!C82*Hoja3!D82)</f>
        <v>8</v>
      </c>
      <c r="AA56" s="25" t="str">
        <f t="shared" si="0"/>
        <v>Medio</v>
      </c>
      <c r="AB56" s="25">
        <f>IF(ISERROR(Hoja3!G82)=TRUE," ",Hoja3!G82)</f>
        <v>800</v>
      </c>
      <c r="AC56" s="25" t="str">
        <f t="shared" si="3"/>
        <v>I</v>
      </c>
      <c r="AD56" s="25" t="str">
        <f t="shared" si="2"/>
        <v>No Aceptable</v>
      </c>
      <c r="AE56" s="94" t="s">
        <v>507</v>
      </c>
      <c r="AF56" s="94" t="s">
        <v>507</v>
      </c>
      <c r="AG56" s="94" t="s">
        <v>732</v>
      </c>
      <c r="AH56" s="94" t="s">
        <v>733</v>
      </c>
      <c r="AI56" s="119" t="s">
        <v>735</v>
      </c>
    </row>
    <row r="57" spans="1:35" s="10" customFormat="1" ht="122.45" customHeight="1" thickBot="1" x14ac:dyDescent="0.25">
      <c r="A57" s="285"/>
      <c r="B57" s="302"/>
      <c r="C57" s="302"/>
      <c r="D57" s="99"/>
      <c r="E57" s="132"/>
      <c r="F57" s="97"/>
      <c r="G57" s="97"/>
      <c r="H57" s="97"/>
      <c r="I57" s="97"/>
      <c r="J57" s="132" t="s">
        <v>492</v>
      </c>
      <c r="K57" s="97" t="s">
        <v>636</v>
      </c>
      <c r="L57" s="132" t="str">
        <f>IF(J57=0,"",VLOOKUP(J57,Hoja2!$P$5:$S$62,4,FALSE))</f>
        <v>Muerte</v>
      </c>
      <c r="M57" s="154" t="s">
        <v>325</v>
      </c>
      <c r="N57" s="154" t="s">
        <v>325</v>
      </c>
      <c r="O57" s="154" t="s">
        <v>325</v>
      </c>
      <c r="P57" s="154" t="s">
        <v>325</v>
      </c>
      <c r="Q57" s="97" t="s">
        <v>507</v>
      </c>
      <c r="R57" s="97" t="s">
        <v>507</v>
      </c>
      <c r="S57" s="97" t="s">
        <v>576</v>
      </c>
      <c r="T57" s="97" t="s">
        <v>637</v>
      </c>
      <c r="U57" s="97" t="s">
        <v>638</v>
      </c>
      <c r="V57" s="132" t="s">
        <v>585</v>
      </c>
      <c r="W57" s="132" t="s">
        <v>571</v>
      </c>
      <c r="X57" s="132" t="s">
        <v>261</v>
      </c>
      <c r="Y57" s="132" t="s">
        <v>256</v>
      </c>
      <c r="Z57" s="132">
        <f>IF(ISERROR(Hoja3!E83)=TRUE," ",Hoja3!C83*Hoja3!D83)</f>
        <v>8</v>
      </c>
      <c r="AA57" s="132" t="str">
        <f t="shared" si="0"/>
        <v>Medio</v>
      </c>
      <c r="AB57" s="132">
        <f>IF(ISERROR(Hoja3!G83)=TRUE," ",Hoja3!G83)</f>
        <v>800</v>
      </c>
      <c r="AC57" s="132" t="str">
        <f t="shared" si="3"/>
        <v>I</v>
      </c>
      <c r="AD57" s="132" t="str">
        <f t="shared" si="2"/>
        <v>No Aceptable</v>
      </c>
      <c r="AE57" s="97" t="s">
        <v>507</v>
      </c>
      <c r="AF57" s="97" t="s">
        <v>507</v>
      </c>
      <c r="AG57" s="97" t="s">
        <v>639</v>
      </c>
      <c r="AH57" s="97" t="s">
        <v>586</v>
      </c>
      <c r="AI57" s="137" t="s">
        <v>587</v>
      </c>
    </row>
    <row r="58" spans="1:35" s="10" customFormat="1" ht="122.45" customHeight="1" x14ac:dyDescent="0.2">
      <c r="A58" s="285"/>
      <c r="B58" s="297" t="s">
        <v>921</v>
      </c>
      <c r="C58" s="297" t="s">
        <v>349</v>
      </c>
      <c r="D58" s="174" t="s">
        <v>350</v>
      </c>
      <c r="E58" s="65" t="s">
        <v>2</v>
      </c>
      <c r="F58" s="80" t="s">
        <v>682</v>
      </c>
      <c r="G58" s="80" t="s">
        <v>325</v>
      </c>
      <c r="H58" s="80"/>
      <c r="I58" s="80"/>
      <c r="J58" s="65" t="s">
        <v>128</v>
      </c>
      <c r="K58" s="104" t="s">
        <v>728</v>
      </c>
      <c r="L58" s="65" t="str">
        <f>IF(J58=0,"",VLOOKUP(J58,Hoja2!$P$5:$S$62,4,FALSE))</f>
        <v xml:space="preserve">Contagio de COVID 19, Fiebre, Tos, Cansancio, Malestar general incapacitante </v>
      </c>
      <c r="M58" s="82" t="s">
        <v>325</v>
      </c>
      <c r="N58" s="82" t="s">
        <v>325</v>
      </c>
      <c r="O58" s="82" t="s">
        <v>325</v>
      </c>
      <c r="P58" s="82"/>
      <c r="Q58" s="105" t="s">
        <v>507</v>
      </c>
      <c r="R58" s="105" t="s">
        <v>507</v>
      </c>
      <c r="S58" s="105" t="s">
        <v>501</v>
      </c>
      <c r="T58" s="105" t="s">
        <v>503</v>
      </c>
      <c r="U58" s="105" t="s">
        <v>502</v>
      </c>
      <c r="V58" s="65" t="s">
        <v>610</v>
      </c>
      <c r="W58" s="65" t="s">
        <v>571</v>
      </c>
      <c r="X58" s="65" t="s">
        <v>262</v>
      </c>
      <c r="Y58" s="65" t="s">
        <v>254</v>
      </c>
      <c r="Z58" s="65">
        <f>IF(ISERROR(Hoja3!E84)=TRUE," ",Hoja3!C84*Hoja3!D84)</f>
        <v>6</v>
      </c>
      <c r="AA58" s="65" t="str">
        <f t="shared" si="0"/>
        <v>Medio</v>
      </c>
      <c r="AB58" s="65">
        <f>IF(ISERROR(Hoja3!G84)=TRUE," ",Hoja3!G84)</f>
        <v>150</v>
      </c>
      <c r="AC58" s="65" t="str">
        <f t="shared" si="3"/>
        <v>II</v>
      </c>
      <c r="AD58" s="65" t="str">
        <f t="shared" si="2"/>
        <v>Aceptable con control específico</v>
      </c>
      <c r="AE58" s="105" t="s">
        <v>507</v>
      </c>
      <c r="AF58" s="105" t="s">
        <v>507</v>
      </c>
      <c r="AG58" s="105" t="s">
        <v>500</v>
      </c>
      <c r="AH58" s="105" t="s">
        <v>504</v>
      </c>
      <c r="AI58" s="124" t="s">
        <v>519</v>
      </c>
    </row>
    <row r="59" spans="1:35" s="10" customFormat="1" ht="122.45" customHeight="1" x14ac:dyDescent="0.2">
      <c r="A59" s="285"/>
      <c r="B59" s="298"/>
      <c r="C59" s="298"/>
      <c r="D59" s="166" t="s">
        <v>351</v>
      </c>
      <c r="E59" s="25" t="s">
        <v>2</v>
      </c>
      <c r="F59" s="76" t="s">
        <v>683</v>
      </c>
      <c r="G59" s="76" t="s">
        <v>325</v>
      </c>
      <c r="H59" s="76"/>
      <c r="I59" s="76"/>
      <c r="J59" s="25" t="s">
        <v>129</v>
      </c>
      <c r="K59" s="106" t="s">
        <v>505</v>
      </c>
      <c r="L59" s="25" t="str">
        <f>IF(J59=0,"",VLOOKUP(J59,Hoja2!$P$5:$S$62,4,FALSE))</f>
        <v>Infecciones en  la piel y del sistema respiratorio y alteraciones del sistema digestivo</v>
      </c>
      <c r="M59" s="38" t="s">
        <v>325</v>
      </c>
      <c r="N59" s="38" t="s">
        <v>325</v>
      </c>
      <c r="O59" s="38" t="s">
        <v>325</v>
      </c>
      <c r="P59" s="38"/>
      <c r="Q59" s="106" t="s">
        <v>507</v>
      </c>
      <c r="R59" s="106" t="s">
        <v>507</v>
      </c>
      <c r="S59" s="106" t="s">
        <v>507</v>
      </c>
      <c r="T59" s="106" t="s">
        <v>508</v>
      </c>
      <c r="U59" s="106" t="s">
        <v>509</v>
      </c>
      <c r="V59" s="25" t="s">
        <v>520</v>
      </c>
      <c r="W59" s="25" t="s">
        <v>571</v>
      </c>
      <c r="X59" s="25" t="s">
        <v>263</v>
      </c>
      <c r="Y59" s="25" t="s">
        <v>254</v>
      </c>
      <c r="Z59" s="25">
        <f>IF(ISERROR(Hoja3!E85)=TRUE," ",Hoja3!C85*Hoja3!D85)</f>
        <v>4</v>
      </c>
      <c r="AA59" s="25" t="str">
        <f t="shared" si="0"/>
        <v>Bajo</v>
      </c>
      <c r="AB59" s="25">
        <f>IF(ISERROR(Hoja3!G85)=TRUE," ",Hoja3!G85)</f>
        <v>100</v>
      </c>
      <c r="AC59" s="25" t="str">
        <f t="shared" si="3"/>
        <v>III</v>
      </c>
      <c r="AD59" s="25" t="str">
        <f t="shared" si="2"/>
        <v>Aceptable</v>
      </c>
      <c r="AE59" s="106" t="s">
        <v>507</v>
      </c>
      <c r="AF59" s="106" t="s">
        <v>507</v>
      </c>
      <c r="AG59" s="106" t="s">
        <v>507</v>
      </c>
      <c r="AH59" s="106" t="s">
        <v>510</v>
      </c>
      <c r="AI59" s="125" t="s">
        <v>519</v>
      </c>
    </row>
    <row r="60" spans="1:35" s="10" customFormat="1" ht="122.45" customHeight="1" x14ac:dyDescent="0.2">
      <c r="A60" s="285"/>
      <c r="B60" s="298"/>
      <c r="C60" s="298"/>
      <c r="D60" s="166" t="s">
        <v>352</v>
      </c>
      <c r="E60" s="25" t="s">
        <v>2</v>
      </c>
      <c r="F60" s="76" t="s">
        <v>684</v>
      </c>
      <c r="G60" s="76" t="s">
        <v>325</v>
      </c>
      <c r="H60" s="76"/>
      <c r="I60" s="76"/>
      <c r="J60" s="25" t="s">
        <v>132</v>
      </c>
      <c r="K60" s="106" t="s">
        <v>731</v>
      </c>
      <c r="L60" s="25" t="str">
        <f>IF(J60=0,"",VLOOKUP(J60,Hoja2!$P$5:$S$62,4,FALSE))</f>
        <v>Enfermedades gastrointestinales, reacciones alérgicas por artrópodos (ácaros)</v>
      </c>
      <c r="M60" s="38" t="s">
        <v>325</v>
      </c>
      <c r="N60" s="38" t="s">
        <v>325</v>
      </c>
      <c r="O60" s="38" t="s">
        <v>325</v>
      </c>
      <c r="P60" s="38"/>
      <c r="Q60" s="106" t="s">
        <v>507</v>
      </c>
      <c r="R60" s="106" t="s">
        <v>507</v>
      </c>
      <c r="S60" s="106" t="s">
        <v>524</v>
      </c>
      <c r="T60" s="106" t="s">
        <v>613</v>
      </c>
      <c r="U60" s="106" t="s">
        <v>532</v>
      </c>
      <c r="V60" s="25" t="s">
        <v>525</v>
      </c>
      <c r="W60" s="25" t="s">
        <v>571</v>
      </c>
      <c r="X60" s="25" t="s">
        <v>263</v>
      </c>
      <c r="Y60" s="25" t="s">
        <v>254</v>
      </c>
      <c r="Z60" s="25">
        <f>IF(ISERROR(Hoja3!E86)=TRUE," ",Hoja3!C86*Hoja3!D86)</f>
        <v>4</v>
      </c>
      <c r="AA60" s="25" t="str">
        <f t="shared" si="0"/>
        <v>Bajo</v>
      </c>
      <c r="AB60" s="25">
        <f>IF(ISERROR(Hoja3!G86)=TRUE," ",Hoja3!G86)</f>
        <v>100</v>
      </c>
      <c r="AC60" s="25" t="str">
        <f t="shared" si="3"/>
        <v>III</v>
      </c>
      <c r="AD60" s="25" t="str">
        <f t="shared" si="2"/>
        <v>Aceptable</v>
      </c>
      <c r="AE60" s="106" t="s">
        <v>507</v>
      </c>
      <c r="AF60" s="106" t="s">
        <v>514</v>
      </c>
      <c r="AG60" s="106" t="s">
        <v>516</v>
      </c>
      <c r="AH60" s="106" t="s">
        <v>510</v>
      </c>
      <c r="AI60" s="125" t="s">
        <v>515</v>
      </c>
    </row>
    <row r="61" spans="1:35" s="10" customFormat="1" ht="122.45" customHeight="1" x14ac:dyDescent="0.2">
      <c r="A61" s="285"/>
      <c r="B61" s="298"/>
      <c r="C61" s="298"/>
      <c r="D61" s="166" t="s">
        <v>353</v>
      </c>
      <c r="E61" s="25" t="s">
        <v>2</v>
      </c>
      <c r="F61" s="76" t="s">
        <v>685</v>
      </c>
      <c r="G61" s="76" t="s">
        <v>325</v>
      </c>
      <c r="H61" s="76"/>
      <c r="I61" s="76"/>
      <c r="J61" s="25" t="s">
        <v>191</v>
      </c>
      <c r="K61" s="106" t="s">
        <v>528</v>
      </c>
      <c r="L61" s="25" t="str">
        <f>IF(J61=0,"",VLOOKUP(J61,Hoja2!$P$5:$S$62,4,FALSE))</f>
        <v xml:space="preserve">Lumbalgias, Cervicalgias </v>
      </c>
      <c r="M61" s="43" t="s">
        <v>325</v>
      </c>
      <c r="N61" s="43" t="s">
        <v>325</v>
      </c>
      <c r="O61" s="100"/>
      <c r="P61" s="100"/>
      <c r="Q61" s="106" t="s">
        <v>507</v>
      </c>
      <c r="R61" s="106" t="s">
        <v>507</v>
      </c>
      <c r="S61" s="106" t="s">
        <v>524</v>
      </c>
      <c r="T61" s="106" t="s">
        <v>613</v>
      </c>
      <c r="U61" s="106" t="s">
        <v>532</v>
      </c>
      <c r="V61" s="25" t="s">
        <v>525</v>
      </c>
      <c r="W61" s="25" t="s">
        <v>571</v>
      </c>
      <c r="X61" s="25" t="s">
        <v>261</v>
      </c>
      <c r="Y61" s="25" t="s">
        <v>254</v>
      </c>
      <c r="Z61" s="25">
        <f>IF(ISERROR(Hoja3!E87)=TRUE," ",Hoja3!C87*Hoja3!D87)</f>
        <v>8</v>
      </c>
      <c r="AA61" s="25" t="str">
        <f t="shared" si="0"/>
        <v>Medio</v>
      </c>
      <c r="AB61" s="25">
        <f>IF(ISERROR(Hoja3!G87)=TRUE," ",Hoja3!G87)</f>
        <v>200</v>
      </c>
      <c r="AC61" s="25" t="str">
        <f t="shared" si="3"/>
        <v>II</v>
      </c>
      <c r="AD61" s="25" t="str">
        <f t="shared" si="2"/>
        <v>Aceptable con control específico</v>
      </c>
      <c r="AE61" s="106" t="s">
        <v>507</v>
      </c>
      <c r="AF61" s="106" t="s">
        <v>507</v>
      </c>
      <c r="AG61" s="106" t="s">
        <v>527</v>
      </c>
      <c r="AH61" s="106" t="s">
        <v>526</v>
      </c>
      <c r="AI61" s="125" t="s">
        <v>529</v>
      </c>
    </row>
    <row r="62" spans="1:35" s="10" customFormat="1" ht="122.45" customHeight="1" x14ac:dyDescent="0.2">
      <c r="A62" s="285"/>
      <c r="B62" s="298"/>
      <c r="C62" s="298"/>
      <c r="D62" s="166" t="s">
        <v>354</v>
      </c>
      <c r="E62" s="25" t="s">
        <v>2</v>
      </c>
      <c r="F62" s="76" t="s">
        <v>685</v>
      </c>
      <c r="G62" s="76" t="s">
        <v>325</v>
      </c>
      <c r="H62" s="76"/>
      <c r="I62" s="76"/>
      <c r="J62" s="25" t="s">
        <v>193</v>
      </c>
      <c r="K62" s="106" t="s">
        <v>533</v>
      </c>
      <c r="L62" s="25" t="str">
        <f>IF(J62=0,"",VLOOKUP(J62,Hoja2!$P$5:$S$62,4,FALSE))</f>
        <v>Lesiones del túnel del carpo, epicondilitis, Enfermedad de Quervaín</v>
      </c>
      <c r="M62" s="43" t="s">
        <v>325</v>
      </c>
      <c r="N62" s="43" t="s">
        <v>325</v>
      </c>
      <c r="O62" s="43"/>
      <c r="P62" s="43"/>
      <c r="Q62" s="106" t="s">
        <v>507</v>
      </c>
      <c r="R62" s="106" t="s">
        <v>507</v>
      </c>
      <c r="S62" s="106" t="s">
        <v>534</v>
      </c>
      <c r="T62" s="106" t="s">
        <v>535</v>
      </c>
      <c r="U62" s="106" t="s">
        <v>531</v>
      </c>
      <c r="V62" s="25" t="s">
        <v>525</v>
      </c>
      <c r="W62" s="25" t="s">
        <v>250</v>
      </c>
      <c r="X62" s="25" t="s">
        <v>261</v>
      </c>
      <c r="Y62" s="25" t="s">
        <v>254</v>
      </c>
      <c r="Z62" s="25">
        <f>IF(ISERROR(Hoja3!E88)=TRUE," ",Hoja3!C88*Hoja3!D88)</f>
        <v>24</v>
      </c>
      <c r="AA62" s="25" t="str">
        <f t="shared" si="0"/>
        <v>Muy alto</v>
      </c>
      <c r="AB62" s="25">
        <f>IF(ISERROR(Hoja3!G88)=TRUE," ",Hoja3!G88)</f>
        <v>600</v>
      </c>
      <c r="AC62" s="25" t="str">
        <f t="shared" si="3"/>
        <v>I</v>
      </c>
      <c r="AD62" s="25" t="str">
        <f t="shared" si="2"/>
        <v>No Aceptable</v>
      </c>
      <c r="AE62" s="106" t="s">
        <v>507</v>
      </c>
      <c r="AF62" s="106" t="s">
        <v>507</v>
      </c>
      <c r="AG62" s="106" t="s">
        <v>536</v>
      </c>
      <c r="AH62" s="106" t="s">
        <v>537</v>
      </c>
      <c r="AI62" s="125" t="s">
        <v>538</v>
      </c>
    </row>
    <row r="63" spans="1:35" s="10" customFormat="1" ht="122.45" customHeight="1" x14ac:dyDescent="0.2">
      <c r="A63" s="285"/>
      <c r="B63" s="298"/>
      <c r="C63" s="298"/>
      <c r="D63" s="166" t="s">
        <v>355</v>
      </c>
      <c r="E63" s="25" t="s">
        <v>2</v>
      </c>
      <c r="F63" s="76" t="s">
        <v>685</v>
      </c>
      <c r="G63" s="76" t="s">
        <v>325</v>
      </c>
      <c r="H63" s="76"/>
      <c r="I63" s="76"/>
      <c r="J63" s="25" t="s">
        <v>194</v>
      </c>
      <c r="K63" s="106" t="s">
        <v>539</v>
      </c>
      <c r="L63" s="25" t="str">
        <f>IF(J63=0,"",VLOOKUP(J63,Hoja2!$P$5:$S$62,4,FALSE))</f>
        <v>Lesiones de columna</v>
      </c>
      <c r="M63" s="43" t="s">
        <v>325</v>
      </c>
      <c r="N63" s="43"/>
      <c r="O63" s="43"/>
      <c r="P63" s="43"/>
      <c r="Q63" s="106" t="s">
        <v>507</v>
      </c>
      <c r="R63" s="106" t="s">
        <v>507</v>
      </c>
      <c r="S63" s="106" t="s">
        <v>543</v>
      </c>
      <c r="T63" s="106" t="s">
        <v>542</v>
      </c>
      <c r="U63" s="106" t="s">
        <v>541</v>
      </c>
      <c r="V63" s="25" t="s">
        <v>544</v>
      </c>
      <c r="W63" s="25" t="s">
        <v>571</v>
      </c>
      <c r="X63" s="25" t="s">
        <v>263</v>
      </c>
      <c r="Y63" s="25" t="s">
        <v>254</v>
      </c>
      <c r="Z63" s="25">
        <f>IF(ISERROR(Hoja3!E89)=TRUE," ",Hoja3!C89*Hoja3!D89)</f>
        <v>4</v>
      </c>
      <c r="AA63" s="25" t="str">
        <f t="shared" si="0"/>
        <v>Bajo</v>
      </c>
      <c r="AB63" s="25">
        <f>IF(ISERROR(Hoja3!G89)=TRUE," ",Hoja3!G89)</f>
        <v>100</v>
      </c>
      <c r="AC63" s="25" t="str">
        <f t="shared" si="3"/>
        <v>III</v>
      </c>
      <c r="AD63" s="25" t="str">
        <f t="shared" si="2"/>
        <v>Aceptable</v>
      </c>
      <c r="AE63" s="106" t="s">
        <v>545</v>
      </c>
      <c r="AF63" s="106" t="s">
        <v>507</v>
      </c>
      <c r="AG63" s="106" t="s">
        <v>546</v>
      </c>
      <c r="AH63" s="106" t="s">
        <v>547</v>
      </c>
      <c r="AI63" s="125" t="s">
        <v>541</v>
      </c>
    </row>
    <row r="64" spans="1:35" s="10" customFormat="1" ht="122.45" customHeight="1" x14ac:dyDescent="0.2">
      <c r="A64" s="285"/>
      <c r="B64" s="298"/>
      <c r="C64" s="298"/>
      <c r="D64" s="166" t="s">
        <v>356</v>
      </c>
      <c r="E64" s="25" t="s">
        <v>2</v>
      </c>
      <c r="F64" s="76" t="s">
        <v>686</v>
      </c>
      <c r="G64" s="76" t="s">
        <v>325</v>
      </c>
      <c r="H64" s="76"/>
      <c r="I64" s="76"/>
      <c r="J64" s="25" t="s">
        <v>243</v>
      </c>
      <c r="K64" s="106" t="s">
        <v>565</v>
      </c>
      <c r="L64" s="25" t="str">
        <f>IF(J64=0,"",VLOOKUP(J64,Hoja2!$P$5:$S$62,4,FALSE))</f>
        <v>Electrocución</v>
      </c>
      <c r="M64" s="43" t="s">
        <v>325</v>
      </c>
      <c r="N64" s="43"/>
      <c r="O64" s="43"/>
      <c r="P64" s="43"/>
      <c r="Q64" s="106" t="s">
        <v>507</v>
      </c>
      <c r="R64" s="106" t="s">
        <v>507</v>
      </c>
      <c r="S64" s="106" t="s">
        <v>549</v>
      </c>
      <c r="T64" s="106" t="s">
        <v>548</v>
      </c>
      <c r="U64" s="106" t="s">
        <v>550</v>
      </c>
      <c r="V64" s="25" t="s">
        <v>551</v>
      </c>
      <c r="W64" s="25" t="s">
        <v>571</v>
      </c>
      <c r="X64" s="25" t="s">
        <v>262</v>
      </c>
      <c r="Y64" s="25" t="s">
        <v>256</v>
      </c>
      <c r="Z64" s="25">
        <f>IF(ISERROR(Hoja3!E90)=TRUE," ",Hoja3!C90*Hoja3!D90)</f>
        <v>6</v>
      </c>
      <c r="AA64" s="25" t="str">
        <f t="shared" si="0"/>
        <v>Medio</v>
      </c>
      <c r="AB64" s="25">
        <f>IF(ISERROR(Hoja3!G90)=TRUE," ",Hoja3!G90)</f>
        <v>600</v>
      </c>
      <c r="AC64" s="25" t="str">
        <f t="shared" si="3"/>
        <v>I</v>
      </c>
      <c r="AD64" s="25" t="str">
        <f t="shared" si="2"/>
        <v>No Aceptable</v>
      </c>
      <c r="AE64" s="106" t="s">
        <v>552</v>
      </c>
      <c r="AF64" s="106" t="s">
        <v>507</v>
      </c>
      <c r="AG64" s="106" t="s">
        <v>553</v>
      </c>
      <c r="AH64" s="106" t="s">
        <v>554</v>
      </c>
      <c r="AI64" s="125" t="s">
        <v>555</v>
      </c>
    </row>
    <row r="65" spans="1:35" s="10" customFormat="1" ht="122.45" customHeight="1" x14ac:dyDescent="0.2">
      <c r="A65" s="285"/>
      <c r="B65" s="298"/>
      <c r="C65" s="298"/>
      <c r="D65" s="166" t="s">
        <v>357</v>
      </c>
      <c r="E65" s="25" t="s">
        <v>3</v>
      </c>
      <c r="F65" s="76" t="s">
        <v>687</v>
      </c>
      <c r="G65" s="76" t="s">
        <v>325</v>
      </c>
      <c r="H65" s="76"/>
      <c r="I65" s="76"/>
      <c r="J65" s="25" t="s">
        <v>245</v>
      </c>
      <c r="K65" s="106" t="s">
        <v>556</v>
      </c>
      <c r="L65" s="25" t="str">
        <f>IF(J65=0,"",VLOOKUP(J65,Hoja2!$P$5:$S$62,4,FALSE))</f>
        <v>Torceduras, Esguinces, Desgarros musculares, traumatismos o Golpes por caídas al mismo nivel</v>
      </c>
      <c r="M65" s="43" t="s">
        <v>325</v>
      </c>
      <c r="N65" s="43" t="s">
        <v>325</v>
      </c>
      <c r="O65" s="43" t="s">
        <v>325</v>
      </c>
      <c r="P65" s="43"/>
      <c r="Q65" s="106" t="s">
        <v>507</v>
      </c>
      <c r="R65" s="106" t="s">
        <v>507</v>
      </c>
      <c r="S65" s="106" t="s">
        <v>558</v>
      </c>
      <c r="T65" s="106" t="s">
        <v>559</v>
      </c>
      <c r="U65" s="106" t="s">
        <v>560</v>
      </c>
      <c r="V65" s="25" t="s">
        <v>561</v>
      </c>
      <c r="W65" s="25" t="s">
        <v>571</v>
      </c>
      <c r="X65" s="25" t="s">
        <v>262</v>
      </c>
      <c r="Y65" s="25" t="s">
        <v>255</v>
      </c>
      <c r="Z65" s="25">
        <f>IF(ISERROR(Hoja3!E91)=TRUE," ",Hoja3!C91*Hoja3!D91)</f>
        <v>6</v>
      </c>
      <c r="AA65" s="25" t="str">
        <f t="shared" si="0"/>
        <v>Medio</v>
      </c>
      <c r="AB65" s="25">
        <f>IF(ISERROR(Hoja3!G91)=TRUE," ",Hoja3!G91)</f>
        <v>60</v>
      </c>
      <c r="AC65" s="25" t="str">
        <f t="shared" si="3"/>
        <v>III</v>
      </c>
      <c r="AD65" s="25" t="str">
        <f t="shared" si="2"/>
        <v>Aceptable</v>
      </c>
      <c r="AE65" s="106" t="s">
        <v>552</v>
      </c>
      <c r="AF65" s="106" t="s">
        <v>552</v>
      </c>
      <c r="AG65" s="106" t="s">
        <v>562</v>
      </c>
      <c r="AH65" s="106" t="s">
        <v>563</v>
      </c>
      <c r="AI65" s="125" t="s">
        <v>564</v>
      </c>
    </row>
    <row r="66" spans="1:35" s="10" customFormat="1" ht="122.45" customHeight="1" x14ac:dyDescent="0.2">
      <c r="A66" s="285"/>
      <c r="B66" s="298"/>
      <c r="C66" s="298"/>
      <c r="D66" s="166" t="s">
        <v>358</v>
      </c>
      <c r="E66" s="25" t="s">
        <v>2</v>
      </c>
      <c r="F66" s="76" t="s">
        <v>688</v>
      </c>
      <c r="G66" s="76" t="s">
        <v>325</v>
      </c>
      <c r="H66" s="76"/>
      <c r="I66" s="76"/>
      <c r="J66" s="25" t="s">
        <v>203</v>
      </c>
      <c r="K66" s="106" t="s">
        <v>566</v>
      </c>
      <c r="L66" s="25" t="str">
        <f>IF(J66=0,"",VLOOKUP(J66,Hoja2!$P$5:$S$62,4,FALSE))</f>
        <v>Muerte</v>
      </c>
      <c r="M66" s="43" t="s">
        <v>325</v>
      </c>
      <c r="N66" s="43" t="s">
        <v>325</v>
      </c>
      <c r="O66" s="43" t="s">
        <v>325</v>
      </c>
      <c r="P66" s="43" t="s">
        <v>325</v>
      </c>
      <c r="Q66" s="106" t="s">
        <v>507</v>
      </c>
      <c r="R66" s="106" t="s">
        <v>507</v>
      </c>
      <c r="S66" s="106" t="s">
        <v>567</v>
      </c>
      <c r="T66" s="106" t="s">
        <v>568</v>
      </c>
      <c r="U66" s="106" t="s">
        <v>569</v>
      </c>
      <c r="V66" s="25" t="s">
        <v>634</v>
      </c>
      <c r="W66" s="25" t="s">
        <v>571</v>
      </c>
      <c r="X66" s="25" t="s">
        <v>264</v>
      </c>
      <c r="Y66" s="25" t="s">
        <v>256</v>
      </c>
      <c r="Z66" s="25">
        <f>IF(ISERROR(Hoja3!E92)=TRUE," ",Hoja3!C92*Hoja3!D92)</f>
        <v>2</v>
      </c>
      <c r="AA66" s="25" t="str">
        <f t="shared" si="0"/>
        <v>Bajo</v>
      </c>
      <c r="AB66" s="25">
        <f>IF(ISERROR(Hoja3!G92)=TRUE," ",Hoja3!G92)</f>
        <v>200</v>
      </c>
      <c r="AC66" s="25" t="str">
        <f t="shared" si="3"/>
        <v>II</v>
      </c>
      <c r="AD66" s="25" t="str">
        <f t="shared" si="2"/>
        <v>Aceptable con control específico</v>
      </c>
      <c r="AE66" s="106" t="s">
        <v>552</v>
      </c>
      <c r="AF66" s="106" t="s">
        <v>552</v>
      </c>
      <c r="AG66" s="106" t="s">
        <v>572</v>
      </c>
      <c r="AH66" s="106" t="s">
        <v>573</v>
      </c>
      <c r="AI66" s="125" t="s">
        <v>574</v>
      </c>
    </row>
    <row r="67" spans="1:35" s="10" customFormat="1" ht="122.45" customHeight="1" x14ac:dyDescent="0.2">
      <c r="A67" s="285"/>
      <c r="B67" s="298"/>
      <c r="C67" s="298"/>
      <c r="D67" s="166"/>
      <c r="E67" s="25"/>
      <c r="F67" s="76"/>
      <c r="G67" s="76"/>
      <c r="H67" s="76"/>
      <c r="I67" s="76"/>
      <c r="J67" s="25" t="s">
        <v>105</v>
      </c>
      <c r="K67" s="106" t="s">
        <v>577</v>
      </c>
      <c r="L67" s="25" t="str">
        <f>IF(J67=0,"",VLOOKUP(J67,Hoja2!$P$5:$S$62,4,FALSE))</f>
        <v>Fatiga visual</v>
      </c>
      <c r="M67" s="43" t="s">
        <v>325</v>
      </c>
      <c r="N67" s="43"/>
      <c r="O67" s="43"/>
      <c r="P67" s="43"/>
      <c r="Q67" s="106" t="s">
        <v>507</v>
      </c>
      <c r="R67" s="106" t="s">
        <v>507</v>
      </c>
      <c r="S67" s="106" t="s">
        <v>578</v>
      </c>
      <c r="T67" s="106" t="s">
        <v>579</v>
      </c>
      <c r="U67" s="106" t="s">
        <v>580</v>
      </c>
      <c r="V67" s="25" t="s">
        <v>581</v>
      </c>
      <c r="W67" s="25" t="s">
        <v>260</v>
      </c>
      <c r="X67" s="25" t="s">
        <v>261</v>
      </c>
      <c r="Y67" s="25" t="s">
        <v>255</v>
      </c>
      <c r="Z67" s="25">
        <f>IF(ISERROR(Hoja3!E93)=TRUE," ",Hoja3!C93*Hoja3!D93)</f>
        <v>4</v>
      </c>
      <c r="AA67" s="25" t="str">
        <f t="shared" si="0"/>
        <v>Bajo</v>
      </c>
      <c r="AB67" s="25">
        <f>IF(ISERROR(Hoja3!G93)=TRUE," ",Hoja3!G93)</f>
        <v>40</v>
      </c>
      <c r="AC67" s="25" t="str">
        <f t="shared" si="3"/>
        <v>IV</v>
      </c>
      <c r="AD67" s="25" t="str">
        <f t="shared" si="2"/>
        <v>Aceptable</v>
      </c>
      <c r="AE67" s="106" t="s">
        <v>507</v>
      </c>
      <c r="AF67" s="106" t="s">
        <v>507</v>
      </c>
      <c r="AG67" s="106" t="s">
        <v>582</v>
      </c>
      <c r="AH67" s="106" t="s">
        <v>583</v>
      </c>
      <c r="AI67" s="125" t="s">
        <v>584</v>
      </c>
    </row>
    <row r="68" spans="1:35" s="10" customFormat="1" ht="122.45" customHeight="1" x14ac:dyDescent="0.2">
      <c r="A68" s="285"/>
      <c r="B68" s="298"/>
      <c r="C68" s="298"/>
      <c r="D68" s="166"/>
      <c r="E68" s="25"/>
      <c r="F68" s="76"/>
      <c r="G68" s="76"/>
      <c r="H68" s="76"/>
      <c r="I68" s="76"/>
      <c r="J68" s="25" t="s">
        <v>142</v>
      </c>
      <c r="K68" s="106" t="s">
        <v>588</v>
      </c>
      <c r="L68" s="25" t="str">
        <f>IF(J68=0,"",VLOOKUP(J68,Hoja2!$P$5:$S$62,4,FALSE))</f>
        <v>Estrés, fatiga crónica, afectaciones a sistema circulatorio, digestivo, y sistema inmune</v>
      </c>
      <c r="M68" s="43" t="s">
        <v>325</v>
      </c>
      <c r="N68" s="43" t="s">
        <v>325</v>
      </c>
      <c r="O68" s="43"/>
      <c r="P68" s="43"/>
      <c r="Q68" s="106" t="s">
        <v>507</v>
      </c>
      <c r="R68" s="106" t="s">
        <v>507</v>
      </c>
      <c r="S68" s="106" t="s">
        <v>590</v>
      </c>
      <c r="T68" s="106" t="s">
        <v>591</v>
      </c>
      <c r="U68" s="106" t="s">
        <v>592</v>
      </c>
      <c r="V68" s="25" t="s">
        <v>593</v>
      </c>
      <c r="W68" s="25" t="s">
        <v>250</v>
      </c>
      <c r="X68" s="25" t="s">
        <v>262</v>
      </c>
      <c r="Y68" s="25" t="s">
        <v>254</v>
      </c>
      <c r="Z68" s="25">
        <f>IF(ISERROR(Hoja3!E94)=TRUE," ",Hoja3!C94*Hoja3!D94)</f>
        <v>18</v>
      </c>
      <c r="AA68" s="25" t="str">
        <f t="shared" si="0"/>
        <v>Alto</v>
      </c>
      <c r="AB68" s="25">
        <f>IF(ISERROR(Hoja3!G94)=TRUE," ",Hoja3!G94)</f>
        <v>450</v>
      </c>
      <c r="AC68" s="25" t="str">
        <f t="shared" si="3"/>
        <v>II</v>
      </c>
      <c r="AD68" s="25" t="str">
        <f t="shared" si="2"/>
        <v>Aceptable con control específico</v>
      </c>
      <c r="AE68" s="106" t="s">
        <v>507</v>
      </c>
      <c r="AF68" s="106" t="s">
        <v>507</v>
      </c>
      <c r="AG68" s="106" t="s">
        <v>590</v>
      </c>
      <c r="AH68" s="106" t="s">
        <v>591</v>
      </c>
      <c r="AI68" s="125" t="s">
        <v>592</v>
      </c>
    </row>
    <row r="69" spans="1:35" s="10" customFormat="1" ht="122.45" customHeight="1" x14ac:dyDescent="0.2">
      <c r="A69" s="285"/>
      <c r="B69" s="298"/>
      <c r="C69" s="298"/>
      <c r="D69" s="166"/>
      <c r="E69" s="25"/>
      <c r="F69" s="76"/>
      <c r="G69" s="76"/>
      <c r="H69" s="76"/>
      <c r="I69" s="76"/>
      <c r="J69" s="25" t="s">
        <v>147</v>
      </c>
      <c r="K69" s="106" t="s">
        <v>588</v>
      </c>
      <c r="L69" s="25" t="str">
        <f>IF(J69=0,"",VLOOKUP(J69,Hoja2!$P$5:$S$62,4,FALSE))</f>
        <v>Estrés, fatiga crónica, afectaciones a sistema circulatorio, digestivo, y sistema inmune</v>
      </c>
      <c r="M69" s="43" t="s">
        <v>325</v>
      </c>
      <c r="N69" s="43" t="s">
        <v>325</v>
      </c>
      <c r="O69" s="43"/>
      <c r="P69" s="43"/>
      <c r="Q69" s="106" t="s">
        <v>507</v>
      </c>
      <c r="R69" s="106" t="s">
        <v>507</v>
      </c>
      <c r="S69" s="106" t="s">
        <v>590</v>
      </c>
      <c r="T69" s="106" t="s">
        <v>591</v>
      </c>
      <c r="U69" s="106" t="s">
        <v>592</v>
      </c>
      <c r="V69" s="25" t="s">
        <v>593</v>
      </c>
      <c r="W69" s="25" t="s">
        <v>250</v>
      </c>
      <c r="X69" s="25" t="s">
        <v>262</v>
      </c>
      <c r="Y69" s="25" t="s">
        <v>254</v>
      </c>
      <c r="Z69" s="25">
        <f>IF(ISERROR(Hoja3!E95)=TRUE," ",Hoja3!C95*Hoja3!D95)</f>
        <v>18</v>
      </c>
      <c r="AA69" s="25" t="str">
        <f t="shared" si="0"/>
        <v>Alto</v>
      </c>
      <c r="AB69" s="25">
        <f>IF(ISERROR(Hoja3!G95)=TRUE," ",Hoja3!G95)</f>
        <v>450</v>
      </c>
      <c r="AC69" s="25" t="str">
        <f t="shared" si="3"/>
        <v>II</v>
      </c>
      <c r="AD69" s="25" t="str">
        <f t="shared" si="2"/>
        <v>Aceptable con control específico</v>
      </c>
      <c r="AE69" s="106" t="s">
        <v>507</v>
      </c>
      <c r="AF69" s="106" t="s">
        <v>507</v>
      </c>
      <c r="AG69" s="106" t="s">
        <v>590</v>
      </c>
      <c r="AH69" s="106" t="s">
        <v>591</v>
      </c>
      <c r="AI69" s="125" t="s">
        <v>592</v>
      </c>
    </row>
    <row r="70" spans="1:35" s="10" customFormat="1" ht="122.45" customHeight="1" x14ac:dyDescent="0.2">
      <c r="A70" s="285"/>
      <c r="B70" s="298"/>
      <c r="C70" s="298"/>
      <c r="D70" s="166"/>
      <c r="E70" s="25"/>
      <c r="F70" s="76"/>
      <c r="G70" s="76"/>
      <c r="H70" s="76"/>
      <c r="I70" s="76"/>
      <c r="J70" s="25" t="s">
        <v>207</v>
      </c>
      <c r="K70" s="106" t="s">
        <v>594</v>
      </c>
      <c r="L70" s="25" t="str">
        <f>IF(J70=0,"",VLOOKUP(J70,Hoja2!$P$5:$S$62,4,FALSE))</f>
        <v>Muerte</v>
      </c>
      <c r="M70" s="43" t="s">
        <v>325</v>
      </c>
      <c r="N70" s="43" t="s">
        <v>325</v>
      </c>
      <c r="O70" s="43" t="s">
        <v>325</v>
      </c>
      <c r="P70" s="43" t="s">
        <v>325</v>
      </c>
      <c r="Q70" s="106" t="s">
        <v>507</v>
      </c>
      <c r="R70" s="106" t="s">
        <v>507</v>
      </c>
      <c r="S70" s="106" t="s">
        <v>595</v>
      </c>
      <c r="T70" s="106" t="s">
        <v>598</v>
      </c>
      <c r="U70" s="106" t="s">
        <v>597</v>
      </c>
      <c r="V70" s="25" t="s">
        <v>596</v>
      </c>
      <c r="W70" s="25" t="s">
        <v>571</v>
      </c>
      <c r="X70" s="25" t="s">
        <v>264</v>
      </c>
      <c r="Y70" s="25" t="s">
        <v>256</v>
      </c>
      <c r="Z70" s="25">
        <f>IF(ISERROR(Hoja3!E96)=TRUE," ",Hoja3!C96*Hoja3!D96)</f>
        <v>2</v>
      </c>
      <c r="AA70" s="25" t="str">
        <f t="shared" si="0"/>
        <v>Bajo</v>
      </c>
      <c r="AB70" s="25">
        <f>IF(ISERROR(Hoja3!G96)=TRUE," ",Hoja3!G96)</f>
        <v>200</v>
      </c>
      <c r="AC70" s="25" t="str">
        <f t="shared" si="3"/>
        <v>II</v>
      </c>
      <c r="AD70" s="25" t="str">
        <f t="shared" si="2"/>
        <v>Aceptable con control específico</v>
      </c>
      <c r="AE70" s="106" t="s">
        <v>507</v>
      </c>
      <c r="AF70" s="106" t="s">
        <v>507</v>
      </c>
      <c r="AG70" s="106" t="s">
        <v>599</v>
      </c>
      <c r="AH70" s="106" t="s">
        <v>600</v>
      </c>
      <c r="AI70" s="125" t="s">
        <v>597</v>
      </c>
    </row>
    <row r="71" spans="1:35" s="10" customFormat="1" ht="122.45" customHeight="1" x14ac:dyDescent="0.2">
      <c r="A71" s="285"/>
      <c r="B71" s="298"/>
      <c r="C71" s="298"/>
      <c r="D71" s="166"/>
      <c r="E71" s="25"/>
      <c r="F71" s="76"/>
      <c r="G71" s="76"/>
      <c r="H71" s="76"/>
      <c r="I71" s="76"/>
      <c r="J71" s="25" t="s">
        <v>120</v>
      </c>
      <c r="K71" s="106" t="s">
        <v>601</v>
      </c>
      <c r="L71" s="25" t="str">
        <f>IF(J71=0,"",VLOOKUP(J71,Hoja2!$P$5:$S$62,4,FALSE))</f>
        <v>Neumoconiosis orgánica, Rinitis, complicaciones relacionadas con el asma</v>
      </c>
      <c r="M71" s="43" t="s">
        <v>325</v>
      </c>
      <c r="N71" s="43"/>
      <c r="O71" s="43"/>
      <c r="P71" s="43"/>
      <c r="Q71" s="106" t="s">
        <v>602</v>
      </c>
      <c r="R71" s="106" t="s">
        <v>507</v>
      </c>
      <c r="S71" s="106" t="s">
        <v>608</v>
      </c>
      <c r="T71" s="106" t="s">
        <v>603</v>
      </c>
      <c r="U71" s="106" t="s">
        <v>606</v>
      </c>
      <c r="V71" s="25" t="s">
        <v>607</v>
      </c>
      <c r="W71" s="25" t="s">
        <v>250</v>
      </c>
      <c r="X71" s="25" t="s">
        <v>262</v>
      </c>
      <c r="Y71" s="25" t="s">
        <v>254</v>
      </c>
      <c r="Z71" s="25">
        <f>IF(ISERROR(Hoja3!E97)=TRUE," ",Hoja3!C97*Hoja3!D97)</f>
        <v>18</v>
      </c>
      <c r="AA71" s="25" t="str">
        <f t="shared" si="0"/>
        <v>Alto</v>
      </c>
      <c r="AB71" s="25">
        <f>IF(ISERROR(Hoja3!G97)=TRUE," ",Hoja3!G97)</f>
        <v>450</v>
      </c>
      <c r="AC71" s="25" t="str">
        <f t="shared" si="3"/>
        <v>II</v>
      </c>
      <c r="AD71" s="25" t="str">
        <f t="shared" si="2"/>
        <v>Aceptable con control específico</v>
      </c>
      <c r="AE71" s="106" t="s">
        <v>602</v>
      </c>
      <c r="AF71" s="106" t="s">
        <v>507</v>
      </c>
      <c r="AG71" s="106" t="s">
        <v>608</v>
      </c>
      <c r="AH71" s="106" t="s">
        <v>603</v>
      </c>
      <c r="AI71" s="125" t="s">
        <v>606</v>
      </c>
    </row>
    <row r="72" spans="1:35" s="10" customFormat="1" ht="122.45" customHeight="1" x14ac:dyDescent="0.2">
      <c r="A72" s="285"/>
      <c r="B72" s="298"/>
      <c r="C72" s="298"/>
      <c r="D72" s="166"/>
      <c r="E72" s="25"/>
      <c r="F72" s="76"/>
      <c r="G72" s="76"/>
      <c r="H72" s="76"/>
      <c r="I72" s="76"/>
      <c r="J72" s="25" t="s">
        <v>246</v>
      </c>
      <c r="K72" s="106" t="s">
        <v>730</v>
      </c>
      <c r="L72" s="25" t="str">
        <f>IF(J72=0,"",VLOOKUP(J72,Hoja2!$P$5:$S$62,4,FALSE))</f>
        <v>Muerte</v>
      </c>
      <c r="M72" s="43" t="s">
        <v>325</v>
      </c>
      <c r="N72" s="43" t="s">
        <v>325</v>
      </c>
      <c r="O72" s="43" t="s">
        <v>325</v>
      </c>
      <c r="P72" s="43" t="s">
        <v>325</v>
      </c>
      <c r="Q72" s="106" t="s">
        <v>507</v>
      </c>
      <c r="R72" s="106" t="s">
        <v>507</v>
      </c>
      <c r="S72" s="106" t="s">
        <v>732</v>
      </c>
      <c r="T72" s="106" t="s">
        <v>734</v>
      </c>
      <c r="U72" s="106" t="s">
        <v>735</v>
      </c>
      <c r="V72" s="25" t="s">
        <v>736</v>
      </c>
      <c r="W72" s="25" t="s">
        <v>571</v>
      </c>
      <c r="X72" s="25" t="s">
        <v>261</v>
      </c>
      <c r="Y72" s="25" t="s">
        <v>256</v>
      </c>
      <c r="Z72" s="25">
        <f>IF(ISERROR(Hoja3!E98)=TRUE," ",Hoja3!C98*Hoja3!D98)</f>
        <v>8</v>
      </c>
      <c r="AA72" s="25" t="str">
        <f t="shared" si="0"/>
        <v>Medio</v>
      </c>
      <c r="AB72" s="25">
        <f>IF(ISERROR(Hoja3!G98)=TRUE," ",Hoja3!G98)</f>
        <v>800</v>
      </c>
      <c r="AC72" s="25" t="str">
        <f t="shared" si="3"/>
        <v>I</v>
      </c>
      <c r="AD72" s="25" t="str">
        <f t="shared" si="2"/>
        <v>No Aceptable</v>
      </c>
      <c r="AE72" s="106" t="s">
        <v>507</v>
      </c>
      <c r="AF72" s="106" t="s">
        <v>507</v>
      </c>
      <c r="AG72" s="106" t="s">
        <v>732</v>
      </c>
      <c r="AH72" s="106" t="s">
        <v>733</v>
      </c>
      <c r="AI72" s="125" t="s">
        <v>735</v>
      </c>
    </row>
    <row r="73" spans="1:35" s="10" customFormat="1" ht="122.45" customHeight="1" thickBot="1" x14ac:dyDescent="0.25">
      <c r="A73" s="285"/>
      <c r="B73" s="299"/>
      <c r="C73" s="299"/>
      <c r="D73" s="166"/>
      <c r="E73" s="132"/>
      <c r="F73" s="96"/>
      <c r="G73" s="96"/>
      <c r="H73" s="96"/>
      <c r="I73" s="96"/>
      <c r="J73" s="132" t="s">
        <v>492</v>
      </c>
      <c r="K73" s="133" t="s">
        <v>636</v>
      </c>
      <c r="L73" s="132" t="str">
        <f>IF(J73=0,"",VLOOKUP(J73,Hoja2!$P$5:$S$62,4,FALSE))</f>
        <v>Muerte</v>
      </c>
      <c r="M73" s="134" t="s">
        <v>325</v>
      </c>
      <c r="N73" s="134" t="s">
        <v>325</v>
      </c>
      <c r="O73" s="134" t="s">
        <v>325</v>
      </c>
      <c r="P73" s="134" t="s">
        <v>325</v>
      </c>
      <c r="Q73" s="133" t="s">
        <v>507</v>
      </c>
      <c r="R73" s="133" t="s">
        <v>507</v>
      </c>
      <c r="S73" s="133" t="s">
        <v>576</v>
      </c>
      <c r="T73" s="133" t="s">
        <v>637</v>
      </c>
      <c r="U73" s="133" t="s">
        <v>638</v>
      </c>
      <c r="V73" s="132" t="s">
        <v>585</v>
      </c>
      <c r="W73" s="132" t="s">
        <v>571</v>
      </c>
      <c r="X73" s="132" t="s">
        <v>261</v>
      </c>
      <c r="Y73" s="132" t="s">
        <v>256</v>
      </c>
      <c r="Z73" s="132">
        <f>IF(ISERROR(Hoja3!E99)=TRUE," ",Hoja3!C99*Hoja3!D99)</f>
        <v>8</v>
      </c>
      <c r="AA73" s="132" t="str">
        <f t="shared" si="0"/>
        <v>Medio</v>
      </c>
      <c r="AB73" s="132">
        <f>IF(ISERROR(Hoja3!G99)=TRUE," ",Hoja3!G99)</f>
        <v>800</v>
      </c>
      <c r="AC73" s="132" t="str">
        <f t="shared" si="3"/>
        <v>I</v>
      </c>
      <c r="AD73" s="132" t="str">
        <f t="shared" si="2"/>
        <v>No Aceptable</v>
      </c>
      <c r="AE73" s="133" t="s">
        <v>507</v>
      </c>
      <c r="AF73" s="133" t="s">
        <v>507</v>
      </c>
      <c r="AG73" s="133" t="s">
        <v>639</v>
      </c>
      <c r="AH73" s="133" t="s">
        <v>586</v>
      </c>
      <c r="AI73" s="136" t="s">
        <v>587</v>
      </c>
    </row>
    <row r="74" spans="1:35" s="10" customFormat="1" ht="122.45" customHeight="1" x14ac:dyDescent="0.2">
      <c r="A74" s="285"/>
      <c r="B74" s="309" t="s">
        <v>921</v>
      </c>
      <c r="C74" s="300" t="s">
        <v>697</v>
      </c>
      <c r="D74" s="117" t="s">
        <v>359</v>
      </c>
      <c r="E74" s="65" t="s">
        <v>3</v>
      </c>
      <c r="F74" s="101" t="s">
        <v>689</v>
      </c>
      <c r="G74" s="101" t="s">
        <v>325</v>
      </c>
      <c r="H74" s="101"/>
      <c r="I74" s="101"/>
      <c r="J74" s="65" t="s">
        <v>128</v>
      </c>
      <c r="K74" s="101" t="s">
        <v>728</v>
      </c>
      <c r="L74" s="65" t="str">
        <f>IF(J74=0,"",VLOOKUP(J74,Hoja2!$P$5:$S$62,4,FALSE))</f>
        <v xml:space="preserve">Contagio de COVID 19, Fiebre, Tos, Cansancio, Malestar general incapacitante </v>
      </c>
      <c r="M74" s="145" t="s">
        <v>325</v>
      </c>
      <c r="N74" s="145" t="s">
        <v>325</v>
      </c>
      <c r="O74" s="145" t="s">
        <v>325</v>
      </c>
      <c r="P74" s="145"/>
      <c r="Q74" s="101" t="s">
        <v>507</v>
      </c>
      <c r="R74" s="101" t="s">
        <v>507</v>
      </c>
      <c r="S74" s="101" t="s">
        <v>501</v>
      </c>
      <c r="T74" s="101" t="s">
        <v>503</v>
      </c>
      <c r="U74" s="101" t="s">
        <v>502</v>
      </c>
      <c r="V74" s="65" t="s">
        <v>610</v>
      </c>
      <c r="W74" s="65" t="s">
        <v>571</v>
      </c>
      <c r="X74" s="65" t="s">
        <v>262</v>
      </c>
      <c r="Y74" s="65" t="s">
        <v>254</v>
      </c>
      <c r="Z74" s="65">
        <f>IF(ISERROR(Hoja3!E100)=TRUE," ",Hoja3!C100*Hoja3!D100)</f>
        <v>6</v>
      </c>
      <c r="AA74" s="65" t="str">
        <f t="shared" si="0"/>
        <v>Medio</v>
      </c>
      <c r="AB74" s="65">
        <f>IF(ISERROR(Hoja3!G100)=TRUE," ",Hoja3!G100)</f>
        <v>150</v>
      </c>
      <c r="AC74" s="65" t="str">
        <f t="shared" si="3"/>
        <v>II</v>
      </c>
      <c r="AD74" s="65" t="str">
        <f t="shared" si="2"/>
        <v>Aceptable con control específico</v>
      </c>
      <c r="AE74" s="101" t="s">
        <v>507</v>
      </c>
      <c r="AF74" s="101" t="s">
        <v>507</v>
      </c>
      <c r="AG74" s="101" t="s">
        <v>500</v>
      </c>
      <c r="AH74" s="101" t="s">
        <v>504</v>
      </c>
      <c r="AI74" s="118" t="s">
        <v>519</v>
      </c>
    </row>
    <row r="75" spans="1:35" s="10" customFormat="1" ht="122.45" customHeight="1" x14ac:dyDescent="0.2">
      <c r="A75" s="285"/>
      <c r="B75" s="310"/>
      <c r="C75" s="301"/>
      <c r="D75" s="99" t="s">
        <v>395</v>
      </c>
      <c r="E75" s="25" t="s">
        <v>2</v>
      </c>
      <c r="F75" s="94" t="s">
        <v>689</v>
      </c>
      <c r="G75" s="94" t="s">
        <v>325</v>
      </c>
      <c r="H75" s="94"/>
      <c r="I75" s="94"/>
      <c r="J75" s="25" t="s">
        <v>129</v>
      </c>
      <c r="K75" s="94" t="s">
        <v>505</v>
      </c>
      <c r="L75" s="25" t="str">
        <f>IF(J75=0,"",VLOOKUP(J75,Hoja2!$P$5:$S$62,4,FALSE))</f>
        <v>Infecciones en  la piel y del sistema respiratorio y alteraciones del sistema digestivo</v>
      </c>
      <c r="M75" s="147" t="s">
        <v>325</v>
      </c>
      <c r="N75" s="147" t="s">
        <v>325</v>
      </c>
      <c r="O75" s="147" t="s">
        <v>325</v>
      </c>
      <c r="P75" s="147"/>
      <c r="Q75" s="94" t="s">
        <v>507</v>
      </c>
      <c r="R75" s="94" t="s">
        <v>507</v>
      </c>
      <c r="S75" s="94" t="s">
        <v>507</v>
      </c>
      <c r="T75" s="94" t="s">
        <v>508</v>
      </c>
      <c r="U75" s="94" t="s">
        <v>509</v>
      </c>
      <c r="V75" s="25" t="s">
        <v>520</v>
      </c>
      <c r="W75" s="25" t="s">
        <v>571</v>
      </c>
      <c r="X75" s="25" t="s">
        <v>263</v>
      </c>
      <c r="Y75" s="25" t="s">
        <v>254</v>
      </c>
      <c r="Z75" s="25">
        <f>IF(ISERROR(Hoja3!E101)=TRUE," ",Hoja3!C101*Hoja3!D101)</f>
        <v>4</v>
      </c>
      <c r="AA75" s="25" t="str">
        <f t="shared" si="0"/>
        <v>Bajo</v>
      </c>
      <c r="AB75" s="25">
        <f>IF(ISERROR(Hoja3!G101)=TRUE," ",Hoja3!G101)</f>
        <v>100</v>
      </c>
      <c r="AC75" s="25" t="str">
        <f t="shared" si="3"/>
        <v>III</v>
      </c>
      <c r="AD75" s="25" t="str">
        <f t="shared" si="2"/>
        <v>Aceptable</v>
      </c>
      <c r="AE75" s="94" t="s">
        <v>507</v>
      </c>
      <c r="AF75" s="94" t="s">
        <v>507</v>
      </c>
      <c r="AG75" s="94" t="s">
        <v>507</v>
      </c>
      <c r="AH75" s="94" t="s">
        <v>510</v>
      </c>
      <c r="AI75" s="119" t="s">
        <v>519</v>
      </c>
    </row>
    <row r="76" spans="1:35" s="10" customFormat="1" ht="122.45" customHeight="1" x14ac:dyDescent="0.2">
      <c r="A76" s="285"/>
      <c r="B76" s="310"/>
      <c r="C76" s="301"/>
      <c r="D76" s="99"/>
      <c r="E76" s="25"/>
      <c r="F76" s="94"/>
      <c r="G76" s="94"/>
      <c r="H76" s="94"/>
      <c r="I76" s="94"/>
      <c r="J76" s="25" t="s">
        <v>132</v>
      </c>
      <c r="K76" s="94" t="s">
        <v>731</v>
      </c>
      <c r="L76" s="25" t="str">
        <f>IF(J76=0,"",VLOOKUP(J76,Hoja2!$P$5:$S$62,4,FALSE))</f>
        <v>Enfermedades gastrointestinales, reacciones alérgicas por artrópodos (ácaros)</v>
      </c>
      <c r="M76" s="147" t="s">
        <v>325</v>
      </c>
      <c r="N76" s="147" t="s">
        <v>325</v>
      </c>
      <c r="O76" s="147" t="s">
        <v>325</v>
      </c>
      <c r="P76" s="147"/>
      <c r="Q76" s="94" t="s">
        <v>507</v>
      </c>
      <c r="R76" s="94" t="s">
        <v>507</v>
      </c>
      <c r="S76" s="94" t="s">
        <v>524</v>
      </c>
      <c r="T76" s="94" t="s">
        <v>613</v>
      </c>
      <c r="U76" s="94" t="s">
        <v>532</v>
      </c>
      <c r="V76" s="25" t="s">
        <v>525</v>
      </c>
      <c r="W76" s="25" t="s">
        <v>571</v>
      </c>
      <c r="X76" s="25" t="s">
        <v>263</v>
      </c>
      <c r="Y76" s="25" t="s">
        <v>254</v>
      </c>
      <c r="Z76" s="25">
        <f>IF(ISERROR(Hoja3!E102)=TRUE," ",Hoja3!C102*Hoja3!D102)</f>
        <v>4</v>
      </c>
      <c r="AA76" s="25" t="str">
        <f t="shared" ref="AA76:AA139" si="4">IF(Z76=" "," ",VLOOKUP(Z76,np,2,FALSE))</f>
        <v>Bajo</v>
      </c>
      <c r="AB76" s="25">
        <f>IF(ISERROR(Hoja3!G102)=TRUE," ",Hoja3!G102)</f>
        <v>100</v>
      </c>
      <c r="AC76" s="25" t="str">
        <f t="shared" si="3"/>
        <v>III</v>
      </c>
      <c r="AD76" s="25" t="str">
        <f t="shared" si="2"/>
        <v>Aceptable</v>
      </c>
      <c r="AE76" s="94" t="s">
        <v>507</v>
      </c>
      <c r="AF76" s="94" t="s">
        <v>514</v>
      </c>
      <c r="AG76" s="94" t="s">
        <v>516</v>
      </c>
      <c r="AH76" s="94" t="s">
        <v>510</v>
      </c>
      <c r="AI76" s="119" t="s">
        <v>515</v>
      </c>
    </row>
    <row r="77" spans="1:35" s="10" customFormat="1" ht="122.45" customHeight="1" x14ac:dyDescent="0.2">
      <c r="A77" s="285"/>
      <c r="B77" s="310"/>
      <c r="C77" s="301"/>
      <c r="D77" s="99"/>
      <c r="E77" s="25"/>
      <c r="F77" s="94"/>
      <c r="G77" s="94"/>
      <c r="H77" s="94"/>
      <c r="I77" s="94"/>
      <c r="J77" s="25" t="s">
        <v>191</v>
      </c>
      <c r="K77" s="94" t="s">
        <v>528</v>
      </c>
      <c r="L77" s="25" t="str">
        <f>IF(J77=0,"",VLOOKUP(J77,Hoja2!$P$5:$S$62,4,FALSE))</f>
        <v xml:space="preserve">Lumbalgias, Cervicalgias </v>
      </c>
      <c r="M77" s="149" t="s">
        <v>325</v>
      </c>
      <c r="N77" s="149" t="s">
        <v>325</v>
      </c>
      <c r="O77" s="150"/>
      <c r="P77" s="150"/>
      <c r="Q77" s="94" t="s">
        <v>507</v>
      </c>
      <c r="R77" s="94" t="s">
        <v>507</v>
      </c>
      <c r="S77" s="94" t="s">
        <v>524</v>
      </c>
      <c r="T77" s="94" t="s">
        <v>613</v>
      </c>
      <c r="U77" s="94" t="s">
        <v>532</v>
      </c>
      <c r="V77" s="25" t="s">
        <v>525</v>
      </c>
      <c r="W77" s="25" t="s">
        <v>571</v>
      </c>
      <c r="X77" s="25" t="s">
        <v>261</v>
      </c>
      <c r="Y77" s="25" t="s">
        <v>254</v>
      </c>
      <c r="Z77" s="25">
        <f>IF(ISERROR(Hoja3!E103)=TRUE," ",Hoja3!C103*Hoja3!D103)</f>
        <v>8</v>
      </c>
      <c r="AA77" s="25" t="str">
        <f t="shared" si="4"/>
        <v>Medio</v>
      </c>
      <c r="AB77" s="25">
        <f>IF(ISERROR(Hoja3!G103)=TRUE," ",Hoja3!G103)</f>
        <v>200</v>
      </c>
      <c r="AC77" s="25" t="str">
        <f t="shared" si="3"/>
        <v>II</v>
      </c>
      <c r="AD77" s="25" t="str">
        <f t="shared" si="2"/>
        <v>Aceptable con control específico</v>
      </c>
      <c r="AE77" s="94" t="s">
        <v>507</v>
      </c>
      <c r="AF77" s="94" t="s">
        <v>507</v>
      </c>
      <c r="AG77" s="94" t="s">
        <v>527</v>
      </c>
      <c r="AH77" s="94" t="s">
        <v>526</v>
      </c>
      <c r="AI77" s="119" t="s">
        <v>529</v>
      </c>
    </row>
    <row r="78" spans="1:35" s="10" customFormat="1" ht="122.45" customHeight="1" x14ac:dyDescent="0.2">
      <c r="A78" s="285"/>
      <c r="B78" s="310"/>
      <c r="C78" s="301"/>
      <c r="D78" s="99"/>
      <c r="E78" s="25"/>
      <c r="F78" s="94"/>
      <c r="G78" s="94"/>
      <c r="H78" s="94"/>
      <c r="I78" s="94"/>
      <c r="J78" s="25" t="s">
        <v>193</v>
      </c>
      <c r="K78" s="94" t="s">
        <v>533</v>
      </c>
      <c r="L78" s="25" t="str">
        <f>IF(J78=0,"",VLOOKUP(J78,Hoja2!$P$5:$S$62,4,FALSE))</f>
        <v>Lesiones del túnel del carpo, epicondilitis, Enfermedad de Quervaín</v>
      </c>
      <c r="M78" s="149" t="s">
        <v>325</v>
      </c>
      <c r="N78" s="149" t="s">
        <v>325</v>
      </c>
      <c r="O78" s="149"/>
      <c r="P78" s="149"/>
      <c r="Q78" s="94" t="s">
        <v>507</v>
      </c>
      <c r="R78" s="94" t="s">
        <v>507</v>
      </c>
      <c r="S78" s="94" t="s">
        <v>534</v>
      </c>
      <c r="T78" s="94" t="s">
        <v>535</v>
      </c>
      <c r="U78" s="94" t="s">
        <v>531</v>
      </c>
      <c r="V78" s="25" t="s">
        <v>525</v>
      </c>
      <c r="W78" s="25" t="s">
        <v>250</v>
      </c>
      <c r="X78" s="25" t="s">
        <v>261</v>
      </c>
      <c r="Y78" s="25" t="s">
        <v>254</v>
      </c>
      <c r="Z78" s="25">
        <f>IF(ISERROR(Hoja3!E104)=TRUE," ",Hoja3!C104*Hoja3!D104)</f>
        <v>24</v>
      </c>
      <c r="AA78" s="25" t="str">
        <f t="shared" si="4"/>
        <v>Muy alto</v>
      </c>
      <c r="AB78" s="25">
        <f>IF(ISERROR(Hoja3!G104)=TRUE," ",Hoja3!G104)</f>
        <v>600</v>
      </c>
      <c r="AC78" s="25" t="str">
        <f t="shared" si="3"/>
        <v>I</v>
      </c>
      <c r="AD78" s="25" t="str">
        <f t="shared" si="2"/>
        <v>No Aceptable</v>
      </c>
      <c r="AE78" s="94" t="s">
        <v>507</v>
      </c>
      <c r="AF78" s="94" t="s">
        <v>507</v>
      </c>
      <c r="AG78" s="94" t="s">
        <v>536</v>
      </c>
      <c r="AH78" s="94" t="s">
        <v>537</v>
      </c>
      <c r="AI78" s="119" t="s">
        <v>538</v>
      </c>
    </row>
    <row r="79" spans="1:35" s="10" customFormat="1" ht="122.45" customHeight="1" x14ac:dyDescent="0.2">
      <c r="A79" s="285"/>
      <c r="B79" s="310"/>
      <c r="C79" s="301"/>
      <c r="D79" s="99"/>
      <c r="E79" s="25"/>
      <c r="F79" s="94"/>
      <c r="G79" s="94"/>
      <c r="H79" s="94"/>
      <c r="I79" s="94"/>
      <c r="J79" s="25" t="s">
        <v>194</v>
      </c>
      <c r="K79" s="94" t="s">
        <v>539</v>
      </c>
      <c r="L79" s="25" t="str">
        <f>IF(J79=0,"",VLOOKUP(J79,Hoja2!$P$5:$S$62,4,FALSE))</f>
        <v>Lesiones de columna</v>
      </c>
      <c r="M79" s="149" t="s">
        <v>325</v>
      </c>
      <c r="N79" s="149"/>
      <c r="O79" s="149"/>
      <c r="P79" s="149"/>
      <c r="Q79" s="94" t="s">
        <v>507</v>
      </c>
      <c r="R79" s="94" t="s">
        <v>507</v>
      </c>
      <c r="S79" s="94" t="s">
        <v>543</v>
      </c>
      <c r="T79" s="94" t="s">
        <v>542</v>
      </c>
      <c r="U79" s="94" t="s">
        <v>541</v>
      </c>
      <c r="V79" s="25" t="s">
        <v>544</v>
      </c>
      <c r="W79" s="25" t="s">
        <v>571</v>
      </c>
      <c r="X79" s="25" t="s">
        <v>263</v>
      </c>
      <c r="Y79" s="25" t="s">
        <v>254</v>
      </c>
      <c r="Z79" s="25">
        <f>IF(ISERROR(Hoja3!E105)=TRUE," ",Hoja3!C105*Hoja3!D105)</f>
        <v>4</v>
      </c>
      <c r="AA79" s="25" t="str">
        <f t="shared" si="4"/>
        <v>Bajo</v>
      </c>
      <c r="AB79" s="25">
        <f>IF(ISERROR(Hoja3!G105)=TRUE," ",Hoja3!G105)</f>
        <v>100</v>
      </c>
      <c r="AC79" s="25" t="str">
        <f t="shared" si="3"/>
        <v>III</v>
      </c>
      <c r="AD79" s="25" t="str">
        <f t="shared" si="2"/>
        <v>Aceptable</v>
      </c>
      <c r="AE79" s="94" t="s">
        <v>545</v>
      </c>
      <c r="AF79" s="94" t="s">
        <v>507</v>
      </c>
      <c r="AG79" s="94" t="s">
        <v>546</v>
      </c>
      <c r="AH79" s="94" t="s">
        <v>547</v>
      </c>
      <c r="AI79" s="119" t="s">
        <v>541</v>
      </c>
    </row>
    <row r="80" spans="1:35" s="10" customFormat="1" ht="122.45" customHeight="1" x14ac:dyDescent="0.2">
      <c r="A80" s="285"/>
      <c r="B80" s="310"/>
      <c r="C80" s="301"/>
      <c r="D80" s="99"/>
      <c r="E80" s="25"/>
      <c r="F80" s="94"/>
      <c r="G80" s="94"/>
      <c r="H80" s="94"/>
      <c r="I80" s="94"/>
      <c r="J80" s="25" t="s">
        <v>243</v>
      </c>
      <c r="K80" s="94" t="s">
        <v>565</v>
      </c>
      <c r="L80" s="25" t="str">
        <f>IF(J80=0,"",VLOOKUP(J80,Hoja2!$P$5:$S$62,4,FALSE))</f>
        <v>Electrocución</v>
      </c>
      <c r="M80" s="149" t="s">
        <v>325</v>
      </c>
      <c r="N80" s="149"/>
      <c r="O80" s="149"/>
      <c r="P80" s="149"/>
      <c r="Q80" s="94" t="s">
        <v>507</v>
      </c>
      <c r="R80" s="94" t="s">
        <v>507</v>
      </c>
      <c r="S80" s="94" t="s">
        <v>549</v>
      </c>
      <c r="T80" s="94" t="s">
        <v>548</v>
      </c>
      <c r="U80" s="94" t="s">
        <v>550</v>
      </c>
      <c r="V80" s="25" t="s">
        <v>551</v>
      </c>
      <c r="W80" s="25" t="s">
        <v>571</v>
      </c>
      <c r="X80" s="25" t="s">
        <v>262</v>
      </c>
      <c r="Y80" s="25" t="s">
        <v>256</v>
      </c>
      <c r="Z80" s="25">
        <f>IF(ISERROR(Hoja3!E106)=TRUE," ",Hoja3!C106*Hoja3!D106)</f>
        <v>6</v>
      </c>
      <c r="AA80" s="25" t="str">
        <f t="shared" si="4"/>
        <v>Medio</v>
      </c>
      <c r="AB80" s="25">
        <f>IF(ISERROR(Hoja3!G106)=TRUE," ",Hoja3!G106)</f>
        <v>600</v>
      </c>
      <c r="AC80" s="25" t="str">
        <f t="shared" si="3"/>
        <v>I</v>
      </c>
      <c r="AD80" s="25" t="str">
        <f t="shared" si="2"/>
        <v>No Aceptable</v>
      </c>
      <c r="AE80" s="94" t="s">
        <v>552</v>
      </c>
      <c r="AF80" s="94" t="s">
        <v>507</v>
      </c>
      <c r="AG80" s="94" t="s">
        <v>553</v>
      </c>
      <c r="AH80" s="94" t="s">
        <v>554</v>
      </c>
      <c r="AI80" s="119" t="s">
        <v>555</v>
      </c>
    </row>
    <row r="81" spans="1:35" s="10" customFormat="1" ht="122.45" customHeight="1" x14ac:dyDescent="0.2">
      <c r="A81" s="285"/>
      <c r="B81" s="310"/>
      <c r="C81" s="301"/>
      <c r="D81" s="99"/>
      <c r="E81" s="25"/>
      <c r="F81" s="94"/>
      <c r="G81" s="94"/>
      <c r="H81" s="94"/>
      <c r="I81" s="94"/>
      <c r="J81" s="25" t="s">
        <v>245</v>
      </c>
      <c r="K81" s="94" t="s">
        <v>556</v>
      </c>
      <c r="L81" s="25" t="str">
        <f>IF(J81=0,"",VLOOKUP(J81,Hoja2!$P$5:$S$62,4,FALSE))</f>
        <v>Torceduras, Esguinces, Desgarros musculares, traumatismos o Golpes por caídas al mismo nivel</v>
      </c>
      <c r="M81" s="149" t="s">
        <v>325</v>
      </c>
      <c r="N81" s="149" t="s">
        <v>325</v>
      </c>
      <c r="O81" s="149" t="s">
        <v>325</v>
      </c>
      <c r="P81" s="149"/>
      <c r="Q81" s="94" t="s">
        <v>507</v>
      </c>
      <c r="R81" s="94" t="s">
        <v>507</v>
      </c>
      <c r="S81" s="94" t="s">
        <v>558</v>
      </c>
      <c r="T81" s="94" t="s">
        <v>559</v>
      </c>
      <c r="U81" s="94" t="s">
        <v>560</v>
      </c>
      <c r="V81" s="25" t="s">
        <v>561</v>
      </c>
      <c r="W81" s="25" t="s">
        <v>571</v>
      </c>
      <c r="X81" s="25" t="s">
        <v>262</v>
      </c>
      <c r="Y81" s="25" t="s">
        <v>255</v>
      </c>
      <c r="Z81" s="25">
        <f>IF(ISERROR(Hoja3!E107)=TRUE," ",Hoja3!C107*Hoja3!D107)</f>
        <v>6</v>
      </c>
      <c r="AA81" s="25" t="str">
        <f t="shared" si="4"/>
        <v>Medio</v>
      </c>
      <c r="AB81" s="25">
        <f>IF(ISERROR(Hoja3!G107)=TRUE," ",Hoja3!G107)</f>
        <v>60</v>
      </c>
      <c r="AC81" s="25" t="str">
        <f t="shared" si="3"/>
        <v>III</v>
      </c>
      <c r="AD81" s="25" t="str">
        <f t="shared" si="2"/>
        <v>Aceptable</v>
      </c>
      <c r="AE81" s="94" t="s">
        <v>552</v>
      </c>
      <c r="AF81" s="94" t="s">
        <v>552</v>
      </c>
      <c r="AG81" s="94" t="s">
        <v>562</v>
      </c>
      <c r="AH81" s="94" t="s">
        <v>563</v>
      </c>
      <c r="AI81" s="119" t="s">
        <v>564</v>
      </c>
    </row>
    <row r="82" spans="1:35" s="10" customFormat="1" ht="122.45" customHeight="1" x14ac:dyDescent="0.2">
      <c r="A82" s="285"/>
      <c r="B82" s="310"/>
      <c r="C82" s="301"/>
      <c r="D82" s="99"/>
      <c r="E82" s="25"/>
      <c r="F82" s="94"/>
      <c r="G82" s="94"/>
      <c r="H82" s="94"/>
      <c r="I82" s="94"/>
      <c r="J82" s="25" t="s">
        <v>203</v>
      </c>
      <c r="K82" s="94" t="s">
        <v>566</v>
      </c>
      <c r="L82" s="25" t="str">
        <f>IF(J82=0,"",VLOOKUP(J82,Hoja2!$P$5:$S$62,4,FALSE))</f>
        <v>Muerte</v>
      </c>
      <c r="M82" s="149" t="s">
        <v>325</v>
      </c>
      <c r="N82" s="149" t="s">
        <v>325</v>
      </c>
      <c r="O82" s="149" t="s">
        <v>325</v>
      </c>
      <c r="P82" s="149" t="s">
        <v>325</v>
      </c>
      <c r="Q82" s="94" t="s">
        <v>507</v>
      </c>
      <c r="R82" s="94" t="s">
        <v>507</v>
      </c>
      <c r="S82" s="94" t="s">
        <v>567</v>
      </c>
      <c r="T82" s="94" t="s">
        <v>568</v>
      </c>
      <c r="U82" s="94" t="s">
        <v>569</v>
      </c>
      <c r="V82" s="25" t="s">
        <v>634</v>
      </c>
      <c r="W82" s="25" t="s">
        <v>571</v>
      </c>
      <c r="X82" s="25" t="s">
        <v>264</v>
      </c>
      <c r="Y82" s="25" t="s">
        <v>256</v>
      </c>
      <c r="Z82" s="25">
        <f>IF(ISERROR(Hoja3!E108)=TRUE," ",Hoja3!C108*Hoja3!D108)</f>
        <v>2</v>
      </c>
      <c r="AA82" s="25" t="str">
        <f t="shared" si="4"/>
        <v>Bajo</v>
      </c>
      <c r="AB82" s="25">
        <f>IF(ISERROR(Hoja3!G108)=TRUE," ",Hoja3!G108)</f>
        <v>200</v>
      </c>
      <c r="AC82" s="25" t="str">
        <f t="shared" si="3"/>
        <v>II</v>
      </c>
      <c r="AD82" s="25" t="str">
        <f t="shared" si="2"/>
        <v>Aceptable con control específico</v>
      </c>
      <c r="AE82" s="94" t="s">
        <v>552</v>
      </c>
      <c r="AF82" s="94" t="s">
        <v>552</v>
      </c>
      <c r="AG82" s="94" t="s">
        <v>572</v>
      </c>
      <c r="AH82" s="94" t="s">
        <v>573</v>
      </c>
      <c r="AI82" s="119" t="s">
        <v>574</v>
      </c>
    </row>
    <row r="83" spans="1:35" s="10" customFormat="1" ht="122.45" customHeight="1" x14ac:dyDescent="0.2">
      <c r="A83" s="285"/>
      <c r="B83" s="310"/>
      <c r="C83" s="301"/>
      <c r="D83" s="99"/>
      <c r="E83" s="25"/>
      <c r="F83" s="94"/>
      <c r="G83" s="94"/>
      <c r="H83" s="94"/>
      <c r="I83" s="94"/>
      <c r="J83" s="25" t="s">
        <v>105</v>
      </c>
      <c r="K83" s="94" t="s">
        <v>577</v>
      </c>
      <c r="L83" s="25" t="str">
        <f>IF(J83=0,"",VLOOKUP(J83,Hoja2!$P$5:$S$62,4,FALSE))</f>
        <v>Fatiga visual</v>
      </c>
      <c r="M83" s="149" t="s">
        <v>325</v>
      </c>
      <c r="N83" s="149"/>
      <c r="O83" s="149"/>
      <c r="P83" s="149"/>
      <c r="Q83" s="94" t="s">
        <v>507</v>
      </c>
      <c r="R83" s="94" t="s">
        <v>507</v>
      </c>
      <c r="S83" s="94" t="s">
        <v>578</v>
      </c>
      <c r="T83" s="94" t="s">
        <v>579</v>
      </c>
      <c r="U83" s="94" t="s">
        <v>580</v>
      </c>
      <c r="V83" s="25" t="s">
        <v>581</v>
      </c>
      <c r="W83" s="25" t="s">
        <v>260</v>
      </c>
      <c r="X83" s="25" t="s">
        <v>261</v>
      </c>
      <c r="Y83" s="25" t="s">
        <v>255</v>
      </c>
      <c r="Z83" s="25">
        <f>IF(ISERROR(Hoja3!E109)=TRUE," ",Hoja3!C109*Hoja3!D109)</f>
        <v>4</v>
      </c>
      <c r="AA83" s="25" t="str">
        <f t="shared" si="4"/>
        <v>Bajo</v>
      </c>
      <c r="AB83" s="25">
        <f>IF(ISERROR(Hoja3!G109)=TRUE," ",Hoja3!G109)</f>
        <v>40</v>
      </c>
      <c r="AC83" s="25" t="str">
        <f t="shared" si="3"/>
        <v>IV</v>
      </c>
      <c r="AD83" s="25" t="str">
        <f t="shared" si="2"/>
        <v>Aceptable</v>
      </c>
      <c r="AE83" s="94" t="s">
        <v>507</v>
      </c>
      <c r="AF83" s="94" t="s">
        <v>507</v>
      </c>
      <c r="AG83" s="94" t="s">
        <v>582</v>
      </c>
      <c r="AH83" s="94" t="s">
        <v>583</v>
      </c>
      <c r="AI83" s="119" t="s">
        <v>584</v>
      </c>
    </row>
    <row r="84" spans="1:35" s="10" customFormat="1" ht="122.45" customHeight="1" x14ac:dyDescent="0.2">
      <c r="A84" s="285"/>
      <c r="B84" s="310"/>
      <c r="C84" s="301"/>
      <c r="D84" s="99"/>
      <c r="E84" s="25"/>
      <c r="F84" s="94"/>
      <c r="G84" s="94"/>
      <c r="H84" s="94"/>
      <c r="I84" s="94"/>
      <c r="J84" s="25" t="s">
        <v>142</v>
      </c>
      <c r="K84" s="94" t="s">
        <v>588</v>
      </c>
      <c r="L84" s="25" t="str">
        <f>IF(J84=0,"",VLOOKUP(J84,Hoja2!$P$5:$S$62,4,FALSE))</f>
        <v>Estrés, fatiga crónica, afectaciones a sistema circulatorio, digestivo, y sistema inmune</v>
      </c>
      <c r="M84" s="149" t="s">
        <v>325</v>
      </c>
      <c r="N84" s="149" t="s">
        <v>325</v>
      </c>
      <c r="O84" s="149"/>
      <c r="P84" s="149"/>
      <c r="Q84" s="94" t="s">
        <v>507</v>
      </c>
      <c r="R84" s="94" t="s">
        <v>507</v>
      </c>
      <c r="S84" s="94" t="s">
        <v>590</v>
      </c>
      <c r="T84" s="94" t="s">
        <v>591</v>
      </c>
      <c r="U84" s="94" t="s">
        <v>592</v>
      </c>
      <c r="V84" s="25" t="s">
        <v>593</v>
      </c>
      <c r="W84" s="25" t="s">
        <v>250</v>
      </c>
      <c r="X84" s="25" t="s">
        <v>262</v>
      </c>
      <c r="Y84" s="25" t="s">
        <v>254</v>
      </c>
      <c r="Z84" s="25">
        <f>IF(ISERROR(Hoja3!E110)=TRUE," ",Hoja3!C110*Hoja3!D110)</f>
        <v>18</v>
      </c>
      <c r="AA84" s="25" t="str">
        <f t="shared" si="4"/>
        <v>Alto</v>
      </c>
      <c r="AB84" s="25">
        <f>IF(ISERROR(Hoja3!G110)=TRUE," ",Hoja3!G110)</f>
        <v>450</v>
      </c>
      <c r="AC84" s="25" t="str">
        <f t="shared" si="3"/>
        <v>II</v>
      </c>
      <c r="AD84" s="25" t="str">
        <f t="shared" si="2"/>
        <v>Aceptable con control específico</v>
      </c>
      <c r="AE84" s="94" t="s">
        <v>507</v>
      </c>
      <c r="AF84" s="94" t="s">
        <v>507</v>
      </c>
      <c r="AG84" s="94" t="s">
        <v>590</v>
      </c>
      <c r="AH84" s="94" t="s">
        <v>591</v>
      </c>
      <c r="AI84" s="119" t="s">
        <v>592</v>
      </c>
    </row>
    <row r="85" spans="1:35" s="10" customFormat="1" ht="122.45" customHeight="1" x14ac:dyDescent="0.2">
      <c r="A85" s="285"/>
      <c r="B85" s="310"/>
      <c r="C85" s="301"/>
      <c r="D85" s="99"/>
      <c r="E85" s="25"/>
      <c r="F85" s="94"/>
      <c r="G85" s="94"/>
      <c r="H85" s="94"/>
      <c r="I85" s="94"/>
      <c r="J85" s="25" t="s">
        <v>147</v>
      </c>
      <c r="K85" s="94" t="s">
        <v>588</v>
      </c>
      <c r="L85" s="25" t="str">
        <f>IF(J85=0,"",VLOOKUP(J85,Hoja2!$P$5:$S$62,4,FALSE))</f>
        <v>Estrés, fatiga crónica, afectaciones a sistema circulatorio, digestivo, y sistema inmune</v>
      </c>
      <c r="M85" s="149" t="s">
        <v>325</v>
      </c>
      <c r="N85" s="149" t="s">
        <v>325</v>
      </c>
      <c r="O85" s="149"/>
      <c r="P85" s="149"/>
      <c r="Q85" s="94" t="s">
        <v>507</v>
      </c>
      <c r="R85" s="94" t="s">
        <v>507</v>
      </c>
      <c r="S85" s="94" t="s">
        <v>590</v>
      </c>
      <c r="T85" s="94" t="s">
        <v>591</v>
      </c>
      <c r="U85" s="94" t="s">
        <v>592</v>
      </c>
      <c r="V85" s="25" t="s">
        <v>593</v>
      </c>
      <c r="W85" s="25" t="s">
        <v>250</v>
      </c>
      <c r="X85" s="25" t="s">
        <v>262</v>
      </c>
      <c r="Y85" s="25" t="s">
        <v>254</v>
      </c>
      <c r="Z85" s="25">
        <f>IF(ISERROR(Hoja3!E111)=TRUE," ",Hoja3!C111*Hoja3!D111)</f>
        <v>18</v>
      </c>
      <c r="AA85" s="25" t="str">
        <f t="shared" si="4"/>
        <v>Alto</v>
      </c>
      <c r="AB85" s="25">
        <f>IF(ISERROR(Hoja3!G111)=TRUE," ",Hoja3!G111)</f>
        <v>450</v>
      </c>
      <c r="AC85" s="25" t="str">
        <f t="shared" si="3"/>
        <v>II</v>
      </c>
      <c r="AD85" s="25" t="str">
        <f t="shared" si="2"/>
        <v>Aceptable con control específico</v>
      </c>
      <c r="AE85" s="94" t="s">
        <v>507</v>
      </c>
      <c r="AF85" s="94" t="s">
        <v>507</v>
      </c>
      <c r="AG85" s="94" t="s">
        <v>590</v>
      </c>
      <c r="AH85" s="94" t="s">
        <v>591</v>
      </c>
      <c r="AI85" s="119" t="s">
        <v>592</v>
      </c>
    </row>
    <row r="86" spans="1:35" s="10" customFormat="1" ht="122.45" customHeight="1" x14ac:dyDescent="0.2">
      <c r="A86" s="285"/>
      <c r="B86" s="310"/>
      <c r="C86" s="301"/>
      <c r="D86" s="99"/>
      <c r="E86" s="25"/>
      <c r="F86" s="94"/>
      <c r="G86" s="94"/>
      <c r="H86" s="94"/>
      <c r="I86" s="94"/>
      <c r="J86" s="25" t="s">
        <v>207</v>
      </c>
      <c r="K86" s="94" t="s">
        <v>594</v>
      </c>
      <c r="L86" s="25" t="str">
        <f>IF(J86=0,"",VLOOKUP(J86,Hoja2!$P$5:$S$62,4,FALSE))</f>
        <v>Muerte</v>
      </c>
      <c r="M86" s="149" t="s">
        <v>325</v>
      </c>
      <c r="N86" s="149" t="s">
        <v>325</v>
      </c>
      <c r="O86" s="149" t="s">
        <v>325</v>
      </c>
      <c r="P86" s="149" t="s">
        <v>325</v>
      </c>
      <c r="Q86" s="94" t="s">
        <v>507</v>
      </c>
      <c r="R86" s="94" t="s">
        <v>507</v>
      </c>
      <c r="S86" s="94" t="s">
        <v>595</v>
      </c>
      <c r="T86" s="94" t="s">
        <v>598</v>
      </c>
      <c r="U86" s="94" t="s">
        <v>597</v>
      </c>
      <c r="V86" s="25" t="s">
        <v>596</v>
      </c>
      <c r="W86" s="25" t="s">
        <v>571</v>
      </c>
      <c r="X86" s="25" t="s">
        <v>264</v>
      </c>
      <c r="Y86" s="25" t="s">
        <v>256</v>
      </c>
      <c r="Z86" s="25">
        <f>IF(ISERROR(Hoja3!E112)=TRUE," ",Hoja3!C112*Hoja3!D112)</f>
        <v>2</v>
      </c>
      <c r="AA86" s="25" t="str">
        <f t="shared" si="4"/>
        <v>Bajo</v>
      </c>
      <c r="AB86" s="25">
        <f>IF(ISERROR(Hoja3!G112)=TRUE," ",Hoja3!G112)</f>
        <v>200</v>
      </c>
      <c r="AC86" s="25" t="str">
        <f t="shared" si="3"/>
        <v>II</v>
      </c>
      <c r="AD86" s="25" t="str">
        <f t="shared" si="2"/>
        <v>Aceptable con control específico</v>
      </c>
      <c r="AE86" s="94" t="s">
        <v>507</v>
      </c>
      <c r="AF86" s="94" t="s">
        <v>507</v>
      </c>
      <c r="AG86" s="94" t="s">
        <v>599</v>
      </c>
      <c r="AH86" s="94" t="s">
        <v>600</v>
      </c>
      <c r="AI86" s="119" t="s">
        <v>597</v>
      </c>
    </row>
    <row r="87" spans="1:35" s="10" customFormat="1" ht="122.45" customHeight="1" x14ac:dyDescent="0.2">
      <c r="A87" s="285"/>
      <c r="B87" s="310"/>
      <c r="C87" s="301"/>
      <c r="D87" s="99"/>
      <c r="E87" s="25"/>
      <c r="F87" s="94"/>
      <c r="G87" s="94"/>
      <c r="H87" s="94"/>
      <c r="I87" s="94"/>
      <c r="J87" s="25" t="s">
        <v>120</v>
      </c>
      <c r="K87" s="94" t="s">
        <v>601</v>
      </c>
      <c r="L87" s="25" t="str">
        <f>IF(J87=0,"",VLOOKUP(J87,Hoja2!$P$5:$S$62,4,FALSE))</f>
        <v>Neumoconiosis orgánica, Rinitis, complicaciones relacionadas con el asma</v>
      </c>
      <c r="M87" s="149" t="s">
        <v>325</v>
      </c>
      <c r="N87" s="149"/>
      <c r="O87" s="149"/>
      <c r="P87" s="149"/>
      <c r="Q87" s="94" t="s">
        <v>602</v>
      </c>
      <c r="R87" s="94" t="s">
        <v>507</v>
      </c>
      <c r="S87" s="94" t="s">
        <v>608</v>
      </c>
      <c r="T87" s="94" t="s">
        <v>603</v>
      </c>
      <c r="U87" s="94" t="s">
        <v>606</v>
      </c>
      <c r="V87" s="25" t="s">
        <v>607</v>
      </c>
      <c r="W87" s="25" t="s">
        <v>250</v>
      </c>
      <c r="X87" s="25" t="s">
        <v>262</v>
      </c>
      <c r="Y87" s="25" t="s">
        <v>254</v>
      </c>
      <c r="Z87" s="25">
        <f>IF(ISERROR(Hoja3!E113)=TRUE," ",Hoja3!C113*Hoja3!D113)</f>
        <v>18</v>
      </c>
      <c r="AA87" s="25" t="str">
        <f t="shared" si="4"/>
        <v>Alto</v>
      </c>
      <c r="AB87" s="25">
        <f>IF(ISERROR(Hoja3!G113)=TRUE," ",Hoja3!G113)</f>
        <v>450</v>
      </c>
      <c r="AC87" s="25" t="str">
        <f t="shared" si="3"/>
        <v>II</v>
      </c>
      <c r="AD87" s="25" t="str">
        <f t="shared" si="2"/>
        <v>Aceptable con control específico</v>
      </c>
      <c r="AE87" s="94" t="s">
        <v>602</v>
      </c>
      <c r="AF87" s="94" t="s">
        <v>507</v>
      </c>
      <c r="AG87" s="94" t="s">
        <v>608</v>
      </c>
      <c r="AH87" s="94" t="s">
        <v>603</v>
      </c>
      <c r="AI87" s="119" t="s">
        <v>606</v>
      </c>
    </row>
    <row r="88" spans="1:35" s="10" customFormat="1" ht="122.45" customHeight="1" x14ac:dyDescent="0.2">
      <c r="A88" s="285"/>
      <c r="B88" s="310"/>
      <c r="C88" s="301"/>
      <c r="D88" s="99"/>
      <c r="E88" s="25"/>
      <c r="F88" s="94"/>
      <c r="G88" s="94"/>
      <c r="H88" s="94"/>
      <c r="I88" s="94"/>
      <c r="J88" s="25" t="s">
        <v>246</v>
      </c>
      <c r="K88" s="94" t="s">
        <v>730</v>
      </c>
      <c r="L88" s="25" t="str">
        <f>IF(J88=0,"",VLOOKUP(J88,Hoja2!$P$5:$S$62,4,FALSE))</f>
        <v>Muerte</v>
      </c>
      <c r="M88" s="149" t="s">
        <v>325</v>
      </c>
      <c r="N88" s="149" t="s">
        <v>325</v>
      </c>
      <c r="O88" s="149" t="s">
        <v>325</v>
      </c>
      <c r="P88" s="149" t="s">
        <v>325</v>
      </c>
      <c r="Q88" s="94" t="s">
        <v>507</v>
      </c>
      <c r="R88" s="94" t="s">
        <v>507</v>
      </c>
      <c r="S88" s="94" t="s">
        <v>732</v>
      </c>
      <c r="T88" s="94" t="s">
        <v>734</v>
      </c>
      <c r="U88" s="94" t="s">
        <v>735</v>
      </c>
      <c r="V88" s="25" t="s">
        <v>736</v>
      </c>
      <c r="W88" s="25" t="s">
        <v>571</v>
      </c>
      <c r="X88" s="25" t="s">
        <v>261</v>
      </c>
      <c r="Y88" s="25" t="s">
        <v>256</v>
      </c>
      <c r="Z88" s="25">
        <f>IF(ISERROR(Hoja3!E114)=TRUE," ",Hoja3!C114*Hoja3!D114)</f>
        <v>8</v>
      </c>
      <c r="AA88" s="25" t="str">
        <f t="shared" si="4"/>
        <v>Medio</v>
      </c>
      <c r="AB88" s="25">
        <f>IF(ISERROR(Hoja3!G114)=TRUE," ",Hoja3!G114)</f>
        <v>800</v>
      </c>
      <c r="AC88" s="25" t="str">
        <f t="shared" si="3"/>
        <v>I</v>
      </c>
      <c r="AD88" s="25" t="str">
        <f t="shared" si="2"/>
        <v>No Aceptable</v>
      </c>
      <c r="AE88" s="94" t="s">
        <v>507</v>
      </c>
      <c r="AF88" s="94" t="s">
        <v>507</v>
      </c>
      <c r="AG88" s="94" t="s">
        <v>732</v>
      </c>
      <c r="AH88" s="94" t="s">
        <v>733</v>
      </c>
      <c r="AI88" s="119" t="s">
        <v>735</v>
      </c>
    </row>
    <row r="89" spans="1:35" s="10" customFormat="1" ht="122.45" customHeight="1" x14ac:dyDescent="0.2">
      <c r="A89" s="285"/>
      <c r="B89" s="310"/>
      <c r="C89" s="301"/>
      <c r="D89" s="99"/>
      <c r="E89" s="25"/>
      <c r="F89" s="94"/>
      <c r="G89" s="94"/>
      <c r="H89" s="94"/>
      <c r="I89" s="94"/>
      <c r="J89" s="25" t="s">
        <v>492</v>
      </c>
      <c r="K89" s="94" t="s">
        <v>636</v>
      </c>
      <c r="L89" s="25" t="str">
        <f>IF(J89=0,"",VLOOKUP(J89,Hoja2!$P$5:$S$62,4,FALSE))</f>
        <v>Muerte</v>
      </c>
      <c r="M89" s="149" t="s">
        <v>325</v>
      </c>
      <c r="N89" s="149" t="s">
        <v>325</v>
      </c>
      <c r="O89" s="149" t="s">
        <v>325</v>
      </c>
      <c r="P89" s="149" t="s">
        <v>325</v>
      </c>
      <c r="Q89" s="94" t="s">
        <v>507</v>
      </c>
      <c r="R89" s="94" t="s">
        <v>507</v>
      </c>
      <c r="S89" s="94" t="s">
        <v>576</v>
      </c>
      <c r="T89" s="94" t="s">
        <v>637</v>
      </c>
      <c r="U89" s="94" t="s">
        <v>638</v>
      </c>
      <c r="V89" s="25" t="s">
        <v>585</v>
      </c>
      <c r="W89" s="25" t="s">
        <v>571</v>
      </c>
      <c r="X89" s="25" t="s">
        <v>261</v>
      </c>
      <c r="Y89" s="25" t="s">
        <v>256</v>
      </c>
      <c r="Z89" s="25">
        <f>IF(ISERROR(Hoja3!E115)=TRUE," ",Hoja3!C115*Hoja3!D115)</f>
        <v>8</v>
      </c>
      <c r="AA89" s="25" t="str">
        <f t="shared" si="4"/>
        <v>Medio</v>
      </c>
      <c r="AB89" s="25">
        <f>IF(ISERROR(Hoja3!G115)=TRUE," ",Hoja3!G115)</f>
        <v>800</v>
      </c>
      <c r="AC89" s="25" t="str">
        <f t="shared" si="3"/>
        <v>I</v>
      </c>
      <c r="AD89" s="25" t="str">
        <f t="shared" si="2"/>
        <v>No Aceptable</v>
      </c>
      <c r="AE89" s="94" t="s">
        <v>507</v>
      </c>
      <c r="AF89" s="94" t="s">
        <v>507</v>
      </c>
      <c r="AG89" s="94" t="s">
        <v>639</v>
      </c>
      <c r="AH89" s="94" t="s">
        <v>586</v>
      </c>
      <c r="AI89" s="119" t="s">
        <v>587</v>
      </c>
    </row>
    <row r="90" spans="1:35" s="10" customFormat="1" ht="122.45" customHeight="1" x14ac:dyDescent="0.2">
      <c r="A90" s="285"/>
      <c r="B90" s="310"/>
      <c r="C90" s="301"/>
      <c r="D90" s="99"/>
      <c r="E90" s="25"/>
      <c r="F90" s="94"/>
      <c r="G90" s="94"/>
      <c r="H90" s="94"/>
      <c r="I90" s="94"/>
      <c r="J90" s="25" t="s">
        <v>103</v>
      </c>
      <c r="K90" s="94" t="s">
        <v>626</v>
      </c>
      <c r="L90" s="25" t="str">
        <f>IF(J90=0,"",VLOOKUP(J90,Hoja2!$P$5:$S$96,4,FALSE))</f>
        <v>Sordera, hipoacusia neurosensorial</v>
      </c>
      <c r="M90" s="149" t="s">
        <v>325</v>
      </c>
      <c r="N90" s="149" t="s">
        <v>325</v>
      </c>
      <c r="O90" s="149"/>
      <c r="P90" s="149" t="s">
        <v>511</v>
      </c>
      <c r="Q90" s="94" t="s">
        <v>507</v>
      </c>
      <c r="R90" s="94" t="s">
        <v>507</v>
      </c>
      <c r="S90" s="94" t="s">
        <v>631</v>
      </c>
      <c r="T90" s="94" t="s">
        <v>627</v>
      </c>
      <c r="U90" s="94" t="s">
        <v>628</v>
      </c>
      <c r="V90" s="25" t="s">
        <v>859</v>
      </c>
      <c r="W90" s="25" t="s">
        <v>571</v>
      </c>
      <c r="X90" s="25" t="s">
        <v>262</v>
      </c>
      <c r="Y90" s="25" t="s">
        <v>253</v>
      </c>
      <c r="Z90" s="25">
        <f>IF(ISERROR(Hoja3!E116)=TRUE," ",Hoja3!C116*Hoja3!D116)</f>
        <v>6</v>
      </c>
      <c r="AA90" s="25" t="str">
        <f t="shared" si="4"/>
        <v>Medio</v>
      </c>
      <c r="AB90" s="25">
        <f>IF(ISERROR(Hoja3!G116)=TRUE," ",Hoja3!G116)</f>
        <v>360</v>
      </c>
      <c r="AC90" s="25" t="str">
        <f t="shared" si="3"/>
        <v>II</v>
      </c>
      <c r="AD90" s="25" t="str">
        <f t="shared" si="2"/>
        <v>Aceptable con control específico</v>
      </c>
      <c r="AE90" s="94" t="s">
        <v>552</v>
      </c>
      <c r="AF90" s="94" t="s">
        <v>630</v>
      </c>
      <c r="AG90" s="94" t="s">
        <v>633</v>
      </c>
      <c r="AH90" s="94" t="s">
        <v>627</v>
      </c>
      <c r="AI90" s="119" t="s">
        <v>632</v>
      </c>
    </row>
    <row r="91" spans="1:35" s="10" customFormat="1" ht="122.45" customHeight="1" thickBot="1" x14ac:dyDescent="0.25">
      <c r="A91" s="285"/>
      <c r="B91" s="311"/>
      <c r="C91" s="302"/>
      <c r="D91" s="99"/>
      <c r="E91" s="132"/>
      <c r="F91" s="97"/>
      <c r="G91" s="97"/>
      <c r="H91" s="97"/>
      <c r="I91" s="97"/>
      <c r="J91" s="132" t="s">
        <v>109</v>
      </c>
      <c r="K91" s="97" t="s">
        <v>854</v>
      </c>
      <c r="L91" s="132" t="str">
        <f>IF(J91=0,"",VLOOKUP(J91,Hoja2!$P$5:$S$96,4,FALSE))</f>
        <v xml:space="preserve">Disconfort o estrés térmico, cefaleas, parálisis facial, fatiga física. </v>
      </c>
      <c r="M91" s="154" t="s">
        <v>325</v>
      </c>
      <c r="N91" s="154" t="s">
        <v>325</v>
      </c>
      <c r="O91" s="156"/>
      <c r="P91" s="154" t="s">
        <v>511</v>
      </c>
      <c r="Q91" s="97" t="s">
        <v>507</v>
      </c>
      <c r="R91" s="97" t="s">
        <v>507</v>
      </c>
      <c r="S91" s="97" t="s">
        <v>855</v>
      </c>
      <c r="T91" s="97" t="s">
        <v>856</v>
      </c>
      <c r="U91" s="97" t="s">
        <v>857</v>
      </c>
      <c r="V91" s="132" t="s">
        <v>858</v>
      </c>
      <c r="W91" s="132" t="s">
        <v>250</v>
      </c>
      <c r="X91" s="132" t="s">
        <v>261</v>
      </c>
      <c r="Y91" s="132" t="s">
        <v>255</v>
      </c>
      <c r="Z91" s="132">
        <f>IF(ISERROR(Hoja3!E117)=TRUE," ",Hoja3!C117*Hoja3!D117)</f>
        <v>24</v>
      </c>
      <c r="AA91" s="132" t="str">
        <f t="shared" si="4"/>
        <v>Muy alto</v>
      </c>
      <c r="AB91" s="132">
        <f>IF(ISERROR(Hoja3!G117)=TRUE," ",Hoja3!G117)</f>
        <v>240</v>
      </c>
      <c r="AC91" s="132" t="str">
        <f t="shared" ref="AC91:AC154" si="5">IF(W91="El riesgo está controlado","IV",IF(AB91=0," ",IF(AB91=" "," ",IF(AB91&gt;500,"I",IF(AB91&gt;120,"II",IF(AB91&gt;20,"III","IV"))))))</f>
        <v>II</v>
      </c>
      <c r="AD91" s="132" t="str">
        <f t="shared" si="2"/>
        <v>Aceptable con control específico</v>
      </c>
      <c r="AE91" s="97" t="s">
        <v>507</v>
      </c>
      <c r="AF91" s="97" t="s">
        <v>507</v>
      </c>
      <c r="AG91" s="97" t="s">
        <v>861</v>
      </c>
      <c r="AH91" s="97" t="s">
        <v>860</v>
      </c>
      <c r="AI91" s="137" t="s">
        <v>862</v>
      </c>
    </row>
    <row r="92" spans="1:35" s="10" customFormat="1" ht="122.45" customHeight="1" x14ac:dyDescent="0.2">
      <c r="A92" s="285"/>
      <c r="B92" s="284" t="s">
        <v>921</v>
      </c>
      <c r="C92" s="295" t="s">
        <v>698</v>
      </c>
      <c r="D92" s="141" t="s">
        <v>360</v>
      </c>
      <c r="E92" s="65" t="s">
        <v>2</v>
      </c>
      <c r="F92" s="80" t="s">
        <v>690</v>
      </c>
      <c r="G92" s="80" t="s">
        <v>325</v>
      </c>
      <c r="H92" s="80"/>
      <c r="I92" s="80"/>
      <c r="J92" s="65" t="s">
        <v>128</v>
      </c>
      <c r="K92" s="104" t="s">
        <v>728</v>
      </c>
      <c r="L92" s="65" t="str">
        <f>IF(J92=0,"",VLOOKUP(J92,Hoja2!$P$5:$S$62,4,FALSE))</f>
        <v xml:space="preserve">Contagio de COVID 19, Fiebre, Tos, Cansancio, Malestar general incapacitante </v>
      </c>
      <c r="M92" s="82" t="s">
        <v>325</v>
      </c>
      <c r="N92" s="82" t="s">
        <v>325</v>
      </c>
      <c r="O92" s="82" t="s">
        <v>325</v>
      </c>
      <c r="P92" s="82"/>
      <c r="Q92" s="105" t="s">
        <v>507</v>
      </c>
      <c r="R92" s="105" t="s">
        <v>507</v>
      </c>
      <c r="S92" s="105" t="s">
        <v>501</v>
      </c>
      <c r="T92" s="105" t="s">
        <v>503</v>
      </c>
      <c r="U92" s="105" t="s">
        <v>502</v>
      </c>
      <c r="V92" s="65" t="s">
        <v>610</v>
      </c>
      <c r="W92" s="65" t="s">
        <v>571</v>
      </c>
      <c r="X92" s="65" t="s">
        <v>262</v>
      </c>
      <c r="Y92" s="65" t="s">
        <v>254</v>
      </c>
      <c r="Z92" s="65">
        <f>IF(ISERROR(Hoja3!E118)=TRUE," ",Hoja3!C118*Hoja3!D118)</f>
        <v>6</v>
      </c>
      <c r="AA92" s="65" t="str">
        <f t="shared" si="4"/>
        <v>Medio</v>
      </c>
      <c r="AB92" s="65">
        <f>IF(ISERROR(Hoja3!G118)=TRUE," ",Hoja3!G118)</f>
        <v>150</v>
      </c>
      <c r="AC92" s="65" t="str">
        <f t="shared" si="5"/>
        <v>II</v>
      </c>
      <c r="AD92" s="65" t="str">
        <f t="shared" si="2"/>
        <v>Aceptable con control específico</v>
      </c>
      <c r="AE92" s="105" t="s">
        <v>507</v>
      </c>
      <c r="AF92" s="105" t="s">
        <v>507</v>
      </c>
      <c r="AG92" s="105" t="s">
        <v>500</v>
      </c>
      <c r="AH92" s="105" t="s">
        <v>504</v>
      </c>
      <c r="AI92" s="124" t="s">
        <v>519</v>
      </c>
    </row>
    <row r="93" spans="1:35" s="10" customFormat="1" ht="122.45" customHeight="1" x14ac:dyDescent="0.2">
      <c r="A93" s="285"/>
      <c r="B93" s="285"/>
      <c r="C93" s="296"/>
      <c r="D93" s="138" t="s">
        <v>361</v>
      </c>
      <c r="E93" s="25" t="s">
        <v>2</v>
      </c>
      <c r="F93" s="76" t="s">
        <v>691</v>
      </c>
      <c r="G93" s="76" t="s">
        <v>325</v>
      </c>
      <c r="H93" s="76"/>
      <c r="I93" s="76"/>
      <c r="J93" s="25" t="s">
        <v>129</v>
      </c>
      <c r="K93" s="106" t="s">
        <v>505</v>
      </c>
      <c r="L93" s="25" t="str">
        <f>IF(J93=0,"",VLOOKUP(J93,Hoja2!$P$5:$S$62,4,FALSE))</f>
        <v>Infecciones en  la piel y del sistema respiratorio y alteraciones del sistema digestivo</v>
      </c>
      <c r="M93" s="38" t="s">
        <v>325</v>
      </c>
      <c r="N93" s="38" t="s">
        <v>325</v>
      </c>
      <c r="O93" s="38" t="s">
        <v>325</v>
      </c>
      <c r="P93" s="38"/>
      <c r="Q93" s="106" t="s">
        <v>507</v>
      </c>
      <c r="R93" s="106" t="s">
        <v>507</v>
      </c>
      <c r="S93" s="106" t="s">
        <v>507</v>
      </c>
      <c r="T93" s="106" t="s">
        <v>508</v>
      </c>
      <c r="U93" s="106" t="s">
        <v>509</v>
      </c>
      <c r="V93" s="25" t="s">
        <v>520</v>
      </c>
      <c r="W93" s="25" t="s">
        <v>571</v>
      </c>
      <c r="X93" s="25" t="s">
        <v>263</v>
      </c>
      <c r="Y93" s="25" t="s">
        <v>254</v>
      </c>
      <c r="Z93" s="25">
        <f>IF(ISERROR(Hoja3!E119)=TRUE," ",Hoja3!C119*Hoja3!D119)</f>
        <v>4</v>
      </c>
      <c r="AA93" s="25" t="str">
        <f t="shared" si="4"/>
        <v>Bajo</v>
      </c>
      <c r="AB93" s="25">
        <f>IF(ISERROR(Hoja3!G119)=TRUE," ",Hoja3!G119)</f>
        <v>100</v>
      </c>
      <c r="AC93" s="25" t="str">
        <f t="shared" si="5"/>
        <v>III</v>
      </c>
      <c r="AD93" s="25" t="str">
        <f t="shared" ref="AD93:AD156" si="6">IF(W93="El riesgo está controlado","Aceptable",IF(AB93=0," ",IF(AB93=" "," ",IF(AB93&gt;500,"No Aceptable",IF(AB93&gt;120,"Aceptable con control específico",IF(AB93&gt;20,"Aceptable","Aceptable"))))))</f>
        <v>Aceptable</v>
      </c>
      <c r="AE93" s="106" t="s">
        <v>507</v>
      </c>
      <c r="AF93" s="106" t="s">
        <v>507</v>
      </c>
      <c r="AG93" s="106" t="s">
        <v>507</v>
      </c>
      <c r="AH93" s="106" t="s">
        <v>510</v>
      </c>
      <c r="AI93" s="125" t="s">
        <v>519</v>
      </c>
    </row>
    <row r="94" spans="1:35" s="10" customFormat="1" ht="122.45" customHeight="1" x14ac:dyDescent="0.2">
      <c r="A94" s="285"/>
      <c r="B94" s="285"/>
      <c r="C94" s="296"/>
      <c r="D94" s="138"/>
      <c r="E94" s="25"/>
      <c r="F94" s="76"/>
      <c r="G94" s="76"/>
      <c r="H94" s="76"/>
      <c r="I94" s="76"/>
      <c r="J94" s="25" t="s">
        <v>132</v>
      </c>
      <c r="K94" s="106" t="s">
        <v>731</v>
      </c>
      <c r="L94" s="25" t="str">
        <f>IF(J94=0,"",VLOOKUP(J94,Hoja2!$P$5:$S$62,4,FALSE))</f>
        <v>Enfermedades gastrointestinales, reacciones alérgicas por artrópodos (ácaros)</v>
      </c>
      <c r="M94" s="38" t="s">
        <v>325</v>
      </c>
      <c r="N94" s="38" t="s">
        <v>325</v>
      </c>
      <c r="O94" s="38" t="s">
        <v>325</v>
      </c>
      <c r="P94" s="38"/>
      <c r="Q94" s="106" t="s">
        <v>507</v>
      </c>
      <c r="R94" s="106" t="s">
        <v>507</v>
      </c>
      <c r="S94" s="106" t="s">
        <v>524</v>
      </c>
      <c r="T94" s="106" t="s">
        <v>613</v>
      </c>
      <c r="U94" s="106" t="s">
        <v>532</v>
      </c>
      <c r="V94" s="25" t="s">
        <v>525</v>
      </c>
      <c r="W94" s="25" t="s">
        <v>571</v>
      </c>
      <c r="X94" s="25" t="s">
        <v>263</v>
      </c>
      <c r="Y94" s="25" t="s">
        <v>254</v>
      </c>
      <c r="Z94" s="25">
        <f>IF(ISERROR(Hoja3!E120)=TRUE," ",Hoja3!C120*Hoja3!D120)</f>
        <v>4</v>
      </c>
      <c r="AA94" s="25" t="str">
        <f t="shared" si="4"/>
        <v>Bajo</v>
      </c>
      <c r="AB94" s="25">
        <f>IF(ISERROR(Hoja3!G120)=TRUE," ",Hoja3!G120)</f>
        <v>100</v>
      </c>
      <c r="AC94" s="25" t="str">
        <f t="shared" si="5"/>
        <v>III</v>
      </c>
      <c r="AD94" s="25" t="str">
        <f t="shared" si="6"/>
        <v>Aceptable</v>
      </c>
      <c r="AE94" s="106" t="s">
        <v>507</v>
      </c>
      <c r="AF94" s="106" t="s">
        <v>514</v>
      </c>
      <c r="AG94" s="106" t="s">
        <v>516</v>
      </c>
      <c r="AH94" s="106" t="s">
        <v>510</v>
      </c>
      <c r="AI94" s="125" t="s">
        <v>515</v>
      </c>
    </row>
    <row r="95" spans="1:35" s="10" customFormat="1" ht="122.45" customHeight="1" x14ac:dyDescent="0.2">
      <c r="A95" s="285"/>
      <c r="B95" s="285"/>
      <c r="C95" s="296"/>
      <c r="D95" s="138"/>
      <c r="E95" s="25"/>
      <c r="F95" s="76"/>
      <c r="G95" s="76"/>
      <c r="H95" s="76"/>
      <c r="I95" s="76"/>
      <c r="J95" s="25" t="s">
        <v>191</v>
      </c>
      <c r="K95" s="106" t="s">
        <v>528</v>
      </c>
      <c r="L95" s="25" t="str">
        <f>IF(J95=0,"",VLOOKUP(J95,Hoja2!$P$5:$S$62,4,FALSE))</f>
        <v xml:space="preserve">Lumbalgias, Cervicalgias </v>
      </c>
      <c r="M95" s="43" t="s">
        <v>325</v>
      </c>
      <c r="N95" s="43" t="s">
        <v>325</v>
      </c>
      <c r="O95" s="100"/>
      <c r="P95" s="100"/>
      <c r="Q95" s="106" t="s">
        <v>507</v>
      </c>
      <c r="R95" s="106" t="s">
        <v>507</v>
      </c>
      <c r="S95" s="106" t="s">
        <v>524</v>
      </c>
      <c r="T95" s="106" t="s">
        <v>613</v>
      </c>
      <c r="U95" s="106" t="s">
        <v>532</v>
      </c>
      <c r="V95" s="25" t="s">
        <v>525</v>
      </c>
      <c r="W95" s="25" t="s">
        <v>571</v>
      </c>
      <c r="X95" s="25" t="s">
        <v>261</v>
      </c>
      <c r="Y95" s="25" t="s">
        <v>254</v>
      </c>
      <c r="Z95" s="25">
        <f>IF(ISERROR(Hoja3!E121)=TRUE," ",Hoja3!C121*Hoja3!D121)</f>
        <v>8</v>
      </c>
      <c r="AA95" s="25" t="str">
        <f t="shared" si="4"/>
        <v>Medio</v>
      </c>
      <c r="AB95" s="25">
        <f>IF(ISERROR(Hoja3!G121)=TRUE," ",Hoja3!G121)</f>
        <v>200</v>
      </c>
      <c r="AC95" s="25" t="str">
        <f t="shared" si="5"/>
        <v>II</v>
      </c>
      <c r="AD95" s="25" t="str">
        <f t="shared" si="6"/>
        <v>Aceptable con control específico</v>
      </c>
      <c r="AE95" s="106" t="s">
        <v>507</v>
      </c>
      <c r="AF95" s="106" t="s">
        <v>507</v>
      </c>
      <c r="AG95" s="106" t="s">
        <v>527</v>
      </c>
      <c r="AH95" s="106" t="s">
        <v>526</v>
      </c>
      <c r="AI95" s="125" t="s">
        <v>529</v>
      </c>
    </row>
    <row r="96" spans="1:35" s="10" customFormat="1" ht="122.45" customHeight="1" x14ac:dyDescent="0.2">
      <c r="A96" s="285"/>
      <c r="B96" s="285"/>
      <c r="C96" s="296"/>
      <c r="D96" s="138"/>
      <c r="E96" s="25"/>
      <c r="F96" s="76"/>
      <c r="G96" s="76"/>
      <c r="H96" s="76"/>
      <c r="I96" s="76"/>
      <c r="J96" s="25" t="s">
        <v>193</v>
      </c>
      <c r="K96" s="106" t="s">
        <v>533</v>
      </c>
      <c r="L96" s="25" t="str">
        <f>IF(J96=0,"",VLOOKUP(J96,Hoja2!$P$5:$S$62,4,FALSE))</f>
        <v>Lesiones del túnel del carpo, epicondilitis, Enfermedad de Quervaín</v>
      </c>
      <c r="M96" s="43" t="s">
        <v>325</v>
      </c>
      <c r="N96" s="43" t="s">
        <v>325</v>
      </c>
      <c r="O96" s="43"/>
      <c r="P96" s="43"/>
      <c r="Q96" s="106" t="s">
        <v>507</v>
      </c>
      <c r="R96" s="106" t="s">
        <v>507</v>
      </c>
      <c r="S96" s="106" t="s">
        <v>534</v>
      </c>
      <c r="T96" s="106" t="s">
        <v>535</v>
      </c>
      <c r="U96" s="106" t="s">
        <v>531</v>
      </c>
      <c r="V96" s="25" t="s">
        <v>525</v>
      </c>
      <c r="W96" s="25" t="s">
        <v>250</v>
      </c>
      <c r="X96" s="25" t="s">
        <v>261</v>
      </c>
      <c r="Y96" s="25" t="s">
        <v>254</v>
      </c>
      <c r="Z96" s="25">
        <f>IF(ISERROR(Hoja3!E122)=TRUE," ",Hoja3!C122*Hoja3!D122)</f>
        <v>24</v>
      </c>
      <c r="AA96" s="25" t="str">
        <f t="shared" si="4"/>
        <v>Muy alto</v>
      </c>
      <c r="AB96" s="25">
        <f>IF(ISERROR(Hoja3!G122)=TRUE," ",Hoja3!G122)</f>
        <v>600</v>
      </c>
      <c r="AC96" s="25" t="str">
        <f t="shared" si="5"/>
        <v>I</v>
      </c>
      <c r="AD96" s="25" t="str">
        <f t="shared" si="6"/>
        <v>No Aceptable</v>
      </c>
      <c r="AE96" s="106" t="s">
        <v>507</v>
      </c>
      <c r="AF96" s="106" t="s">
        <v>507</v>
      </c>
      <c r="AG96" s="106" t="s">
        <v>536</v>
      </c>
      <c r="AH96" s="106" t="s">
        <v>537</v>
      </c>
      <c r="AI96" s="125" t="s">
        <v>538</v>
      </c>
    </row>
    <row r="97" spans="1:35" s="10" customFormat="1" ht="122.45" customHeight="1" x14ac:dyDescent="0.2">
      <c r="A97" s="285"/>
      <c r="B97" s="285"/>
      <c r="C97" s="296"/>
      <c r="D97" s="138"/>
      <c r="E97" s="25"/>
      <c r="F97" s="76"/>
      <c r="G97" s="76"/>
      <c r="H97" s="76"/>
      <c r="I97" s="76"/>
      <c r="J97" s="25" t="s">
        <v>194</v>
      </c>
      <c r="K97" s="106" t="s">
        <v>539</v>
      </c>
      <c r="L97" s="25" t="str">
        <f>IF(J97=0,"",VLOOKUP(J97,Hoja2!$P$5:$S$62,4,FALSE))</f>
        <v>Lesiones de columna</v>
      </c>
      <c r="M97" s="43" t="s">
        <v>325</v>
      </c>
      <c r="N97" s="43"/>
      <c r="O97" s="43"/>
      <c r="P97" s="43"/>
      <c r="Q97" s="106" t="s">
        <v>507</v>
      </c>
      <c r="R97" s="106" t="s">
        <v>507</v>
      </c>
      <c r="S97" s="106" t="s">
        <v>543</v>
      </c>
      <c r="T97" s="106" t="s">
        <v>542</v>
      </c>
      <c r="U97" s="106" t="s">
        <v>541</v>
      </c>
      <c r="V97" s="25" t="s">
        <v>544</v>
      </c>
      <c r="W97" s="25" t="s">
        <v>571</v>
      </c>
      <c r="X97" s="25" t="s">
        <v>263</v>
      </c>
      <c r="Y97" s="25" t="s">
        <v>254</v>
      </c>
      <c r="Z97" s="25">
        <f>IF(ISERROR(Hoja3!E123)=TRUE," ",Hoja3!C123*Hoja3!D123)</f>
        <v>4</v>
      </c>
      <c r="AA97" s="25" t="str">
        <f t="shared" si="4"/>
        <v>Bajo</v>
      </c>
      <c r="AB97" s="25">
        <f>IF(ISERROR(Hoja3!G123)=TRUE," ",Hoja3!G123)</f>
        <v>100</v>
      </c>
      <c r="AC97" s="25" t="str">
        <f t="shared" si="5"/>
        <v>III</v>
      </c>
      <c r="AD97" s="25" t="str">
        <f t="shared" si="6"/>
        <v>Aceptable</v>
      </c>
      <c r="AE97" s="106" t="s">
        <v>545</v>
      </c>
      <c r="AF97" s="106" t="s">
        <v>507</v>
      </c>
      <c r="AG97" s="106" t="s">
        <v>546</v>
      </c>
      <c r="AH97" s="106" t="s">
        <v>547</v>
      </c>
      <c r="AI97" s="125" t="s">
        <v>541</v>
      </c>
    </row>
    <row r="98" spans="1:35" s="10" customFormat="1" ht="122.45" customHeight="1" x14ac:dyDescent="0.2">
      <c r="A98" s="285"/>
      <c r="B98" s="285"/>
      <c r="C98" s="296"/>
      <c r="D98" s="138"/>
      <c r="E98" s="25"/>
      <c r="F98" s="76"/>
      <c r="G98" s="76"/>
      <c r="H98" s="76"/>
      <c r="I98" s="76"/>
      <c r="J98" s="25" t="s">
        <v>243</v>
      </c>
      <c r="K98" s="106" t="s">
        <v>565</v>
      </c>
      <c r="L98" s="25" t="str">
        <f>IF(J98=0,"",VLOOKUP(J98,Hoja2!$P$5:$S$62,4,FALSE))</f>
        <v>Electrocución</v>
      </c>
      <c r="M98" s="43" t="s">
        <v>325</v>
      </c>
      <c r="N98" s="43"/>
      <c r="O98" s="43"/>
      <c r="P98" s="43"/>
      <c r="Q98" s="106" t="s">
        <v>507</v>
      </c>
      <c r="R98" s="106" t="s">
        <v>507</v>
      </c>
      <c r="S98" s="106" t="s">
        <v>549</v>
      </c>
      <c r="T98" s="106" t="s">
        <v>548</v>
      </c>
      <c r="U98" s="106" t="s">
        <v>550</v>
      </c>
      <c r="V98" s="25" t="s">
        <v>551</v>
      </c>
      <c r="W98" s="25" t="s">
        <v>571</v>
      </c>
      <c r="X98" s="25" t="s">
        <v>262</v>
      </c>
      <c r="Y98" s="25" t="s">
        <v>256</v>
      </c>
      <c r="Z98" s="25">
        <f>IF(ISERROR(Hoja3!E124)=TRUE," ",Hoja3!C124*Hoja3!D124)</f>
        <v>6</v>
      </c>
      <c r="AA98" s="25" t="str">
        <f t="shared" si="4"/>
        <v>Medio</v>
      </c>
      <c r="AB98" s="25">
        <f>IF(ISERROR(Hoja3!G124)=TRUE," ",Hoja3!G124)</f>
        <v>600</v>
      </c>
      <c r="AC98" s="25" t="str">
        <f t="shared" si="5"/>
        <v>I</v>
      </c>
      <c r="AD98" s="25" t="str">
        <f t="shared" si="6"/>
        <v>No Aceptable</v>
      </c>
      <c r="AE98" s="106" t="s">
        <v>552</v>
      </c>
      <c r="AF98" s="106" t="s">
        <v>507</v>
      </c>
      <c r="AG98" s="106" t="s">
        <v>553</v>
      </c>
      <c r="AH98" s="106" t="s">
        <v>554</v>
      </c>
      <c r="AI98" s="125" t="s">
        <v>555</v>
      </c>
    </row>
    <row r="99" spans="1:35" s="10" customFormat="1" ht="122.45" customHeight="1" x14ac:dyDescent="0.2">
      <c r="A99" s="285"/>
      <c r="B99" s="285"/>
      <c r="C99" s="296"/>
      <c r="D99" s="138"/>
      <c r="E99" s="25"/>
      <c r="F99" s="76"/>
      <c r="G99" s="76"/>
      <c r="H99" s="76"/>
      <c r="I99" s="76"/>
      <c r="J99" s="25" t="s">
        <v>245</v>
      </c>
      <c r="K99" s="106" t="s">
        <v>556</v>
      </c>
      <c r="L99" s="25" t="str">
        <f>IF(J99=0,"",VLOOKUP(J99,Hoja2!$P$5:$S$62,4,FALSE))</f>
        <v>Torceduras, Esguinces, Desgarros musculares, traumatismos o Golpes por caídas al mismo nivel</v>
      </c>
      <c r="M99" s="43" t="s">
        <v>325</v>
      </c>
      <c r="N99" s="43" t="s">
        <v>325</v>
      </c>
      <c r="O99" s="43" t="s">
        <v>325</v>
      </c>
      <c r="P99" s="43"/>
      <c r="Q99" s="106" t="s">
        <v>507</v>
      </c>
      <c r="R99" s="106" t="s">
        <v>507</v>
      </c>
      <c r="S99" s="106" t="s">
        <v>558</v>
      </c>
      <c r="T99" s="106" t="s">
        <v>559</v>
      </c>
      <c r="U99" s="106" t="s">
        <v>560</v>
      </c>
      <c r="V99" s="25" t="s">
        <v>561</v>
      </c>
      <c r="W99" s="25" t="s">
        <v>571</v>
      </c>
      <c r="X99" s="25" t="s">
        <v>262</v>
      </c>
      <c r="Y99" s="25" t="s">
        <v>255</v>
      </c>
      <c r="Z99" s="25">
        <f>IF(ISERROR(Hoja3!E125)=TRUE," ",Hoja3!C125*Hoja3!D125)</f>
        <v>6</v>
      </c>
      <c r="AA99" s="25" t="str">
        <f t="shared" si="4"/>
        <v>Medio</v>
      </c>
      <c r="AB99" s="25">
        <f>IF(ISERROR(Hoja3!G125)=TRUE," ",Hoja3!G125)</f>
        <v>60</v>
      </c>
      <c r="AC99" s="25" t="str">
        <f t="shared" si="5"/>
        <v>III</v>
      </c>
      <c r="AD99" s="25" t="str">
        <f t="shared" si="6"/>
        <v>Aceptable</v>
      </c>
      <c r="AE99" s="106" t="s">
        <v>552</v>
      </c>
      <c r="AF99" s="106" t="s">
        <v>552</v>
      </c>
      <c r="AG99" s="106" t="s">
        <v>562</v>
      </c>
      <c r="AH99" s="106" t="s">
        <v>563</v>
      </c>
      <c r="AI99" s="125" t="s">
        <v>564</v>
      </c>
    </row>
    <row r="100" spans="1:35" s="10" customFormat="1" ht="122.45" customHeight="1" x14ac:dyDescent="0.2">
      <c r="A100" s="285"/>
      <c r="B100" s="285"/>
      <c r="C100" s="296"/>
      <c r="D100" s="138"/>
      <c r="E100" s="25"/>
      <c r="F100" s="76"/>
      <c r="G100" s="76"/>
      <c r="H100" s="76"/>
      <c r="I100" s="76"/>
      <c r="J100" s="25" t="s">
        <v>203</v>
      </c>
      <c r="K100" s="106" t="s">
        <v>566</v>
      </c>
      <c r="L100" s="25" t="str">
        <f>IF(J100=0,"",VLOOKUP(J100,Hoja2!$P$5:$S$62,4,FALSE))</f>
        <v>Muerte</v>
      </c>
      <c r="M100" s="43" t="s">
        <v>325</v>
      </c>
      <c r="N100" s="43" t="s">
        <v>325</v>
      </c>
      <c r="O100" s="43" t="s">
        <v>325</v>
      </c>
      <c r="P100" s="43" t="s">
        <v>325</v>
      </c>
      <c r="Q100" s="106" t="s">
        <v>507</v>
      </c>
      <c r="R100" s="106" t="s">
        <v>507</v>
      </c>
      <c r="S100" s="106" t="s">
        <v>567</v>
      </c>
      <c r="T100" s="106" t="s">
        <v>568</v>
      </c>
      <c r="U100" s="106" t="s">
        <v>569</v>
      </c>
      <c r="V100" s="25" t="s">
        <v>634</v>
      </c>
      <c r="W100" s="25" t="s">
        <v>571</v>
      </c>
      <c r="X100" s="25" t="s">
        <v>264</v>
      </c>
      <c r="Y100" s="25" t="s">
        <v>256</v>
      </c>
      <c r="Z100" s="25">
        <f>IF(ISERROR(Hoja3!E126)=TRUE," ",Hoja3!C126*Hoja3!D126)</f>
        <v>2</v>
      </c>
      <c r="AA100" s="25" t="str">
        <f t="shared" si="4"/>
        <v>Bajo</v>
      </c>
      <c r="AB100" s="25">
        <f>IF(ISERROR(Hoja3!G126)=TRUE," ",Hoja3!G126)</f>
        <v>200</v>
      </c>
      <c r="AC100" s="25" t="str">
        <f t="shared" si="5"/>
        <v>II</v>
      </c>
      <c r="AD100" s="25" t="str">
        <f t="shared" si="6"/>
        <v>Aceptable con control específico</v>
      </c>
      <c r="AE100" s="106" t="s">
        <v>552</v>
      </c>
      <c r="AF100" s="106" t="s">
        <v>552</v>
      </c>
      <c r="AG100" s="106" t="s">
        <v>572</v>
      </c>
      <c r="AH100" s="106" t="s">
        <v>573</v>
      </c>
      <c r="AI100" s="125" t="s">
        <v>574</v>
      </c>
    </row>
    <row r="101" spans="1:35" s="10" customFormat="1" ht="122.45" customHeight="1" x14ac:dyDescent="0.2">
      <c r="A101" s="285"/>
      <c r="B101" s="285"/>
      <c r="C101" s="296"/>
      <c r="D101" s="138"/>
      <c r="E101" s="25"/>
      <c r="F101" s="76"/>
      <c r="G101" s="76"/>
      <c r="H101" s="76"/>
      <c r="I101" s="76"/>
      <c r="J101" s="25" t="s">
        <v>105</v>
      </c>
      <c r="K101" s="106" t="s">
        <v>577</v>
      </c>
      <c r="L101" s="25" t="str">
        <f>IF(J101=0,"",VLOOKUP(J101,Hoja2!$P$5:$S$62,4,FALSE))</f>
        <v>Fatiga visual</v>
      </c>
      <c r="M101" s="43" t="s">
        <v>325</v>
      </c>
      <c r="N101" s="43"/>
      <c r="O101" s="43"/>
      <c r="P101" s="43"/>
      <c r="Q101" s="106" t="s">
        <v>507</v>
      </c>
      <c r="R101" s="106" t="s">
        <v>507</v>
      </c>
      <c r="S101" s="106" t="s">
        <v>578</v>
      </c>
      <c r="T101" s="106" t="s">
        <v>579</v>
      </c>
      <c r="U101" s="106" t="s">
        <v>580</v>
      </c>
      <c r="V101" s="25" t="s">
        <v>581</v>
      </c>
      <c r="W101" s="25" t="s">
        <v>260</v>
      </c>
      <c r="X101" s="25" t="s">
        <v>261</v>
      </c>
      <c r="Y101" s="25" t="s">
        <v>255</v>
      </c>
      <c r="Z101" s="25">
        <f>IF(ISERROR(Hoja3!E127)=TRUE," ",Hoja3!C127*Hoja3!D127)</f>
        <v>4</v>
      </c>
      <c r="AA101" s="25" t="str">
        <f t="shared" si="4"/>
        <v>Bajo</v>
      </c>
      <c r="AB101" s="25">
        <f>IF(ISERROR(Hoja3!G127)=TRUE," ",Hoja3!G127)</f>
        <v>40</v>
      </c>
      <c r="AC101" s="25" t="str">
        <f t="shared" si="5"/>
        <v>IV</v>
      </c>
      <c r="AD101" s="25" t="str">
        <f t="shared" si="6"/>
        <v>Aceptable</v>
      </c>
      <c r="AE101" s="106" t="s">
        <v>507</v>
      </c>
      <c r="AF101" s="106" t="s">
        <v>507</v>
      </c>
      <c r="AG101" s="106" t="s">
        <v>582</v>
      </c>
      <c r="AH101" s="106" t="s">
        <v>583</v>
      </c>
      <c r="AI101" s="125" t="s">
        <v>584</v>
      </c>
    </row>
    <row r="102" spans="1:35" s="10" customFormat="1" ht="122.45" customHeight="1" x14ac:dyDescent="0.2">
      <c r="A102" s="285"/>
      <c r="B102" s="285"/>
      <c r="C102" s="296"/>
      <c r="D102" s="138"/>
      <c r="E102" s="25"/>
      <c r="F102" s="76"/>
      <c r="G102" s="76"/>
      <c r="H102" s="76"/>
      <c r="I102" s="76"/>
      <c r="J102" s="25" t="s">
        <v>142</v>
      </c>
      <c r="K102" s="106" t="s">
        <v>588</v>
      </c>
      <c r="L102" s="25" t="str">
        <f>IF(J102=0,"",VLOOKUP(J102,Hoja2!$P$5:$S$62,4,FALSE))</f>
        <v>Estrés, fatiga crónica, afectaciones a sistema circulatorio, digestivo, y sistema inmune</v>
      </c>
      <c r="M102" s="43" t="s">
        <v>325</v>
      </c>
      <c r="N102" s="43" t="s">
        <v>325</v>
      </c>
      <c r="O102" s="43"/>
      <c r="P102" s="43"/>
      <c r="Q102" s="106" t="s">
        <v>507</v>
      </c>
      <c r="R102" s="106" t="s">
        <v>507</v>
      </c>
      <c r="S102" s="106" t="s">
        <v>590</v>
      </c>
      <c r="T102" s="106" t="s">
        <v>591</v>
      </c>
      <c r="U102" s="106" t="s">
        <v>592</v>
      </c>
      <c r="V102" s="25" t="s">
        <v>593</v>
      </c>
      <c r="W102" s="25" t="s">
        <v>250</v>
      </c>
      <c r="X102" s="25" t="s">
        <v>262</v>
      </c>
      <c r="Y102" s="25" t="s">
        <v>254</v>
      </c>
      <c r="Z102" s="25">
        <f>IF(ISERROR(Hoja3!E128)=TRUE," ",Hoja3!C128*Hoja3!D128)</f>
        <v>18</v>
      </c>
      <c r="AA102" s="25" t="str">
        <f t="shared" si="4"/>
        <v>Alto</v>
      </c>
      <c r="AB102" s="25">
        <f>IF(ISERROR(Hoja3!G128)=TRUE," ",Hoja3!G128)</f>
        <v>450</v>
      </c>
      <c r="AC102" s="25" t="str">
        <f t="shared" si="5"/>
        <v>II</v>
      </c>
      <c r="AD102" s="25" t="str">
        <f t="shared" si="6"/>
        <v>Aceptable con control específico</v>
      </c>
      <c r="AE102" s="106" t="s">
        <v>507</v>
      </c>
      <c r="AF102" s="106" t="s">
        <v>507</v>
      </c>
      <c r="AG102" s="106" t="s">
        <v>590</v>
      </c>
      <c r="AH102" s="106" t="s">
        <v>591</v>
      </c>
      <c r="AI102" s="125" t="s">
        <v>592</v>
      </c>
    </row>
    <row r="103" spans="1:35" s="10" customFormat="1" ht="122.45" customHeight="1" x14ac:dyDescent="0.2">
      <c r="A103" s="285"/>
      <c r="B103" s="285"/>
      <c r="C103" s="296"/>
      <c r="D103" s="138"/>
      <c r="E103" s="25"/>
      <c r="F103" s="76"/>
      <c r="G103" s="76"/>
      <c r="H103" s="76"/>
      <c r="I103" s="76"/>
      <c r="J103" s="25" t="s">
        <v>147</v>
      </c>
      <c r="K103" s="106" t="s">
        <v>588</v>
      </c>
      <c r="L103" s="25" t="str">
        <f>IF(J103=0,"",VLOOKUP(J103,Hoja2!$P$5:$S$62,4,FALSE))</f>
        <v>Estrés, fatiga crónica, afectaciones a sistema circulatorio, digestivo, y sistema inmune</v>
      </c>
      <c r="M103" s="43" t="s">
        <v>325</v>
      </c>
      <c r="N103" s="43" t="s">
        <v>325</v>
      </c>
      <c r="O103" s="43"/>
      <c r="P103" s="43"/>
      <c r="Q103" s="106" t="s">
        <v>507</v>
      </c>
      <c r="R103" s="106" t="s">
        <v>507</v>
      </c>
      <c r="S103" s="106" t="s">
        <v>590</v>
      </c>
      <c r="T103" s="106" t="s">
        <v>591</v>
      </c>
      <c r="U103" s="106" t="s">
        <v>592</v>
      </c>
      <c r="V103" s="25" t="s">
        <v>593</v>
      </c>
      <c r="W103" s="25" t="s">
        <v>250</v>
      </c>
      <c r="X103" s="25" t="s">
        <v>262</v>
      </c>
      <c r="Y103" s="25" t="s">
        <v>254</v>
      </c>
      <c r="Z103" s="25">
        <f>IF(ISERROR(Hoja3!E129)=TRUE," ",Hoja3!C129*Hoja3!D129)</f>
        <v>18</v>
      </c>
      <c r="AA103" s="25" t="str">
        <f t="shared" si="4"/>
        <v>Alto</v>
      </c>
      <c r="AB103" s="25">
        <f>IF(ISERROR(Hoja3!G129)=TRUE," ",Hoja3!G129)</f>
        <v>450</v>
      </c>
      <c r="AC103" s="25" t="str">
        <f t="shared" si="5"/>
        <v>II</v>
      </c>
      <c r="AD103" s="25" t="str">
        <f t="shared" si="6"/>
        <v>Aceptable con control específico</v>
      </c>
      <c r="AE103" s="106" t="s">
        <v>507</v>
      </c>
      <c r="AF103" s="106" t="s">
        <v>507</v>
      </c>
      <c r="AG103" s="106" t="s">
        <v>590</v>
      </c>
      <c r="AH103" s="106" t="s">
        <v>591</v>
      </c>
      <c r="AI103" s="125" t="s">
        <v>592</v>
      </c>
    </row>
    <row r="104" spans="1:35" s="10" customFormat="1" ht="122.45" customHeight="1" x14ac:dyDescent="0.2">
      <c r="A104" s="285"/>
      <c r="B104" s="285"/>
      <c r="C104" s="296"/>
      <c r="D104" s="138"/>
      <c r="E104" s="25"/>
      <c r="F104" s="76"/>
      <c r="G104" s="76"/>
      <c r="H104" s="76"/>
      <c r="I104" s="76"/>
      <c r="J104" s="25" t="s">
        <v>207</v>
      </c>
      <c r="K104" s="106" t="s">
        <v>594</v>
      </c>
      <c r="L104" s="25" t="str">
        <f>IF(J104=0,"",VLOOKUP(J104,Hoja2!$P$5:$S$62,4,FALSE))</f>
        <v>Muerte</v>
      </c>
      <c r="M104" s="43" t="s">
        <v>325</v>
      </c>
      <c r="N104" s="43" t="s">
        <v>325</v>
      </c>
      <c r="O104" s="43" t="s">
        <v>325</v>
      </c>
      <c r="P104" s="43" t="s">
        <v>325</v>
      </c>
      <c r="Q104" s="106" t="s">
        <v>507</v>
      </c>
      <c r="R104" s="106" t="s">
        <v>507</v>
      </c>
      <c r="S104" s="106" t="s">
        <v>595</v>
      </c>
      <c r="T104" s="106" t="s">
        <v>598</v>
      </c>
      <c r="U104" s="106" t="s">
        <v>597</v>
      </c>
      <c r="V104" s="25" t="s">
        <v>596</v>
      </c>
      <c r="W104" s="25" t="s">
        <v>571</v>
      </c>
      <c r="X104" s="25" t="s">
        <v>264</v>
      </c>
      <c r="Y104" s="25" t="s">
        <v>256</v>
      </c>
      <c r="Z104" s="25">
        <f>IF(ISERROR(Hoja3!E130)=TRUE," ",Hoja3!C130*Hoja3!D130)</f>
        <v>2</v>
      </c>
      <c r="AA104" s="25" t="str">
        <f t="shared" si="4"/>
        <v>Bajo</v>
      </c>
      <c r="AB104" s="25">
        <f>IF(ISERROR(Hoja3!G130)=TRUE," ",Hoja3!G130)</f>
        <v>200</v>
      </c>
      <c r="AC104" s="25" t="str">
        <f t="shared" si="5"/>
        <v>II</v>
      </c>
      <c r="AD104" s="25" t="str">
        <f t="shared" si="6"/>
        <v>Aceptable con control específico</v>
      </c>
      <c r="AE104" s="106" t="s">
        <v>507</v>
      </c>
      <c r="AF104" s="106" t="s">
        <v>507</v>
      </c>
      <c r="AG104" s="106" t="s">
        <v>599</v>
      </c>
      <c r="AH104" s="106" t="s">
        <v>600</v>
      </c>
      <c r="AI104" s="125" t="s">
        <v>597</v>
      </c>
    </row>
    <row r="105" spans="1:35" s="10" customFormat="1" ht="122.45" customHeight="1" x14ac:dyDescent="0.2">
      <c r="A105" s="285"/>
      <c r="B105" s="285"/>
      <c r="C105" s="296"/>
      <c r="D105" s="138"/>
      <c r="E105" s="25"/>
      <c r="F105" s="76"/>
      <c r="G105" s="76"/>
      <c r="H105" s="76"/>
      <c r="I105" s="76"/>
      <c r="J105" s="25" t="s">
        <v>120</v>
      </c>
      <c r="K105" s="106" t="s">
        <v>601</v>
      </c>
      <c r="L105" s="25" t="str">
        <f>IF(J105=0,"",VLOOKUP(J105,Hoja2!$P$5:$S$62,4,FALSE))</f>
        <v>Neumoconiosis orgánica, Rinitis, complicaciones relacionadas con el asma</v>
      </c>
      <c r="M105" s="43" t="s">
        <v>325</v>
      </c>
      <c r="N105" s="43"/>
      <c r="O105" s="43"/>
      <c r="P105" s="43"/>
      <c r="Q105" s="106" t="s">
        <v>602</v>
      </c>
      <c r="R105" s="106" t="s">
        <v>507</v>
      </c>
      <c r="S105" s="106" t="s">
        <v>608</v>
      </c>
      <c r="T105" s="106" t="s">
        <v>603</v>
      </c>
      <c r="U105" s="106" t="s">
        <v>606</v>
      </c>
      <c r="V105" s="25" t="s">
        <v>607</v>
      </c>
      <c r="W105" s="25" t="s">
        <v>250</v>
      </c>
      <c r="X105" s="25" t="s">
        <v>262</v>
      </c>
      <c r="Y105" s="25" t="s">
        <v>254</v>
      </c>
      <c r="Z105" s="25">
        <f>IF(ISERROR(Hoja3!E131)=TRUE," ",Hoja3!C131*Hoja3!D131)</f>
        <v>18</v>
      </c>
      <c r="AA105" s="25" t="str">
        <f t="shared" si="4"/>
        <v>Alto</v>
      </c>
      <c r="AB105" s="25">
        <f>IF(ISERROR(Hoja3!G131)=TRUE," ",Hoja3!G131)</f>
        <v>450</v>
      </c>
      <c r="AC105" s="25" t="str">
        <f t="shared" si="5"/>
        <v>II</v>
      </c>
      <c r="AD105" s="25" t="str">
        <f t="shared" si="6"/>
        <v>Aceptable con control específico</v>
      </c>
      <c r="AE105" s="106" t="s">
        <v>602</v>
      </c>
      <c r="AF105" s="106" t="s">
        <v>507</v>
      </c>
      <c r="AG105" s="106" t="s">
        <v>608</v>
      </c>
      <c r="AH105" s="106" t="s">
        <v>603</v>
      </c>
      <c r="AI105" s="125" t="s">
        <v>606</v>
      </c>
    </row>
    <row r="106" spans="1:35" s="10" customFormat="1" ht="122.45" customHeight="1" x14ac:dyDescent="0.2">
      <c r="A106" s="285"/>
      <c r="B106" s="285"/>
      <c r="C106" s="296"/>
      <c r="D106" s="138"/>
      <c r="E106" s="25"/>
      <c r="F106" s="76"/>
      <c r="G106" s="76"/>
      <c r="H106" s="76"/>
      <c r="I106" s="76"/>
      <c r="J106" s="25" t="s">
        <v>246</v>
      </c>
      <c r="K106" s="106" t="s">
        <v>730</v>
      </c>
      <c r="L106" s="25" t="str">
        <f>IF(J106=0,"",VLOOKUP(J106,Hoja2!$P$5:$S$62,4,FALSE))</f>
        <v>Muerte</v>
      </c>
      <c r="M106" s="43" t="s">
        <v>325</v>
      </c>
      <c r="N106" s="43" t="s">
        <v>325</v>
      </c>
      <c r="O106" s="43" t="s">
        <v>325</v>
      </c>
      <c r="P106" s="43" t="s">
        <v>325</v>
      </c>
      <c r="Q106" s="106" t="s">
        <v>507</v>
      </c>
      <c r="R106" s="106" t="s">
        <v>507</v>
      </c>
      <c r="S106" s="106" t="s">
        <v>732</v>
      </c>
      <c r="T106" s="106" t="s">
        <v>734</v>
      </c>
      <c r="U106" s="106" t="s">
        <v>735</v>
      </c>
      <c r="V106" s="25" t="s">
        <v>736</v>
      </c>
      <c r="W106" s="25" t="s">
        <v>571</v>
      </c>
      <c r="X106" s="25" t="s">
        <v>261</v>
      </c>
      <c r="Y106" s="25" t="s">
        <v>256</v>
      </c>
      <c r="Z106" s="25">
        <f>IF(ISERROR(Hoja3!E132)=TRUE," ",Hoja3!C132*Hoja3!D132)</f>
        <v>8</v>
      </c>
      <c r="AA106" s="25" t="str">
        <f t="shared" si="4"/>
        <v>Medio</v>
      </c>
      <c r="AB106" s="25">
        <f>IF(ISERROR(Hoja3!G132)=TRUE," ",Hoja3!G132)</f>
        <v>800</v>
      </c>
      <c r="AC106" s="25" t="str">
        <f t="shared" si="5"/>
        <v>I</v>
      </c>
      <c r="AD106" s="25" t="str">
        <f t="shared" si="6"/>
        <v>No Aceptable</v>
      </c>
      <c r="AE106" s="106" t="s">
        <v>507</v>
      </c>
      <c r="AF106" s="106" t="s">
        <v>507</v>
      </c>
      <c r="AG106" s="106" t="s">
        <v>732</v>
      </c>
      <c r="AH106" s="106" t="s">
        <v>733</v>
      </c>
      <c r="AI106" s="125" t="s">
        <v>735</v>
      </c>
    </row>
    <row r="107" spans="1:35" s="10" customFormat="1" ht="122.45" customHeight="1" x14ac:dyDescent="0.2">
      <c r="A107" s="285"/>
      <c r="B107" s="285"/>
      <c r="C107" s="296"/>
      <c r="D107" s="138"/>
      <c r="E107" s="25"/>
      <c r="F107" s="76"/>
      <c r="G107" s="76"/>
      <c r="H107" s="76"/>
      <c r="I107" s="76"/>
      <c r="J107" s="25" t="s">
        <v>492</v>
      </c>
      <c r="K107" s="106" t="s">
        <v>636</v>
      </c>
      <c r="L107" s="25" t="str">
        <f>IF(J107=0,"",VLOOKUP(J107,Hoja2!$P$5:$S$62,4,FALSE))</f>
        <v>Muerte</v>
      </c>
      <c r="M107" s="43" t="s">
        <v>325</v>
      </c>
      <c r="N107" s="43" t="s">
        <v>325</v>
      </c>
      <c r="O107" s="43" t="s">
        <v>325</v>
      </c>
      <c r="P107" s="43" t="s">
        <v>325</v>
      </c>
      <c r="Q107" s="106" t="s">
        <v>507</v>
      </c>
      <c r="R107" s="106" t="s">
        <v>507</v>
      </c>
      <c r="S107" s="106" t="s">
        <v>576</v>
      </c>
      <c r="T107" s="106" t="s">
        <v>637</v>
      </c>
      <c r="U107" s="106" t="s">
        <v>638</v>
      </c>
      <c r="V107" s="25" t="s">
        <v>585</v>
      </c>
      <c r="W107" s="25" t="s">
        <v>571</v>
      </c>
      <c r="X107" s="25" t="s">
        <v>261</v>
      </c>
      <c r="Y107" s="25" t="s">
        <v>256</v>
      </c>
      <c r="Z107" s="25">
        <f>IF(ISERROR(Hoja3!E133)=TRUE," ",Hoja3!C133*Hoja3!D133)</f>
        <v>8</v>
      </c>
      <c r="AA107" s="25" t="str">
        <f t="shared" si="4"/>
        <v>Medio</v>
      </c>
      <c r="AB107" s="25">
        <f>IF(ISERROR(Hoja3!G133)=TRUE," ",Hoja3!G133)</f>
        <v>800</v>
      </c>
      <c r="AC107" s="25" t="str">
        <f t="shared" si="5"/>
        <v>I</v>
      </c>
      <c r="AD107" s="25" t="str">
        <f t="shared" si="6"/>
        <v>No Aceptable</v>
      </c>
      <c r="AE107" s="106" t="s">
        <v>507</v>
      </c>
      <c r="AF107" s="106" t="s">
        <v>507</v>
      </c>
      <c r="AG107" s="106" t="s">
        <v>639</v>
      </c>
      <c r="AH107" s="106" t="s">
        <v>586</v>
      </c>
      <c r="AI107" s="125" t="s">
        <v>587</v>
      </c>
    </row>
    <row r="108" spans="1:35" s="10" customFormat="1" ht="122.45" customHeight="1" x14ac:dyDescent="0.2">
      <c r="A108" s="285"/>
      <c r="B108" s="285"/>
      <c r="C108" s="296"/>
      <c r="D108" s="138"/>
      <c r="E108" s="25"/>
      <c r="F108" s="76"/>
      <c r="G108" s="76"/>
      <c r="H108" s="76"/>
      <c r="I108" s="76"/>
      <c r="J108" s="25" t="s">
        <v>103</v>
      </c>
      <c r="K108" s="106" t="s">
        <v>626</v>
      </c>
      <c r="L108" s="25" t="str">
        <f>IF(J108=0,"",VLOOKUP(J108,Hoja2!$P$5:$S$96,4,FALSE))</f>
        <v>Sordera, hipoacusia neurosensorial</v>
      </c>
      <c r="M108" s="43" t="s">
        <v>325</v>
      </c>
      <c r="N108" s="43" t="s">
        <v>325</v>
      </c>
      <c r="O108" s="43"/>
      <c r="P108" s="43" t="s">
        <v>511</v>
      </c>
      <c r="Q108" s="106" t="s">
        <v>507</v>
      </c>
      <c r="R108" s="106" t="s">
        <v>507</v>
      </c>
      <c r="S108" s="106" t="s">
        <v>631</v>
      </c>
      <c r="T108" s="106" t="s">
        <v>627</v>
      </c>
      <c r="U108" s="106" t="s">
        <v>628</v>
      </c>
      <c r="V108" s="25" t="s">
        <v>859</v>
      </c>
      <c r="W108" s="25" t="s">
        <v>571</v>
      </c>
      <c r="X108" s="25" t="s">
        <v>262</v>
      </c>
      <c r="Y108" s="25" t="s">
        <v>253</v>
      </c>
      <c r="Z108" s="25">
        <f>IF(ISERROR(Hoja3!E134)=TRUE," ",Hoja3!C134*Hoja3!D134)</f>
        <v>6</v>
      </c>
      <c r="AA108" s="25" t="str">
        <f t="shared" si="4"/>
        <v>Medio</v>
      </c>
      <c r="AB108" s="25">
        <f>IF(ISERROR(Hoja3!G134)=TRUE," ",Hoja3!G134)</f>
        <v>360</v>
      </c>
      <c r="AC108" s="25" t="str">
        <f t="shared" si="5"/>
        <v>II</v>
      </c>
      <c r="AD108" s="25" t="str">
        <f t="shared" si="6"/>
        <v>Aceptable con control específico</v>
      </c>
      <c r="AE108" s="106" t="s">
        <v>552</v>
      </c>
      <c r="AF108" s="106" t="s">
        <v>630</v>
      </c>
      <c r="AG108" s="106" t="s">
        <v>633</v>
      </c>
      <c r="AH108" s="106" t="s">
        <v>627</v>
      </c>
      <c r="AI108" s="125" t="s">
        <v>632</v>
      </c>
    </row>
    <row r="109" spans="1:35" s="10" customFormat="1" ht="122.45" customHeight="1" thickBot="1" x14ac:dyDescent="0.25">
      <c r="A109" s="285"/>
      <c r="B109" s="307"/>
      <c r="C109" s="296"/>
      <c r="D109" s="138"/>
      <c r="E109" s="132"/>
      <c r="F109" s="96"/>
      <c r="G109" s="96"/>
      <c r="H109" s="96"/>
      <c r="I109" s="96"/>
      <c r="J109" s="132" t="s">
        <v>109</v>
      </c>
      <c r="K109" s="133" t="s">
        <v>854</v>
      </c>
      <c r="L109" s="132" t="str">
        <f>IF(J109=0,"",VLOOKUP(J109,Hoja2!$P$5:$S$96,4,FALSE))</f>
        <v xml:space="preserve">Disconfort o estrés térmico, cefaleas, parálisis facial, fatiga física. </v>
      </c>
      <c r="M109" s="134" t="s">
        <v>325</v>
      </c>
      <c r="N109" s="134" t="s">
        <v>325</v>
      </c>
      <c r="O109" s="140"/>
      <c r="P109" s="134" t="s">
        <v>511</v>
      </c>
      <c r="Q109" s="133" t="s">
        <v>507</v>
      </c>
      <c r="R109" s="133" t="s">
        <v>507</v>
      </c>
      <c r="S109" s="133" t="s">
        <v>855</v>
      </c>
      <c r="T109" s="133" t="s">
        <v>856</v>
      </c>
      <c r="U109" s="133" t="s">
        <v>857</v>
      </c>
      <c r="V109" s="132" t="s">
        <v>858</v>
      </c>
      <c r="W109" s="132" t="s">
        <v>250</v>
      </c>
      <c r="X109" s="132" t="s">
        <v>261</v>
      </c>
      <c r="Y109" s="132" t="s">
        <v>255</v>
      </c>
      <c r="Z109" s="132">
        <f>IF(ISERROR(Hoja3!E135)=TRUE," ",Hoja3!C135*Hoja3!D135)</f>
        <v>24</v>
      </c>
      <c r="AA109" s="132" t="str">
        <f t="shared" si="4"/>
        <v>Muy alto</v>
      </c>
      <c r="AB109" s="132">
        <f>IF(ISERROR(Hoja3!G135)=TRUE," ",Hoja3!G135)</f>
        <v>240</v>
      </c>
      <c r="AC109" s="132" t="str">
        <f t="shared" si="5"/>
        <v>II</v>
      </c>
      <c r="AD109" s="132" t="str">
        <f t="shared" si="6"/>
        <v>Aceptable con control específico</v>
      </c>
      <c r="AE109" s="133" t="s">
        <v>507</v>
      </c>
      <c r="AF109" s="133" t="s">
        <v>507</v>
      </c>
      <c r="AG109" s="133" t="s">
        <v>861</v>
      </c>
      <c r="AH109" s="133" t="s">
        <v>860</v>
      </c>
      <c r="AI109" s="136" t="s">
        <v>862</v>
      </c>
    </row>
    <row r="110" spans="1:35" s="10" customFormat="1" ht="122.45" customHeight="1" x14ac:dyDescent="0.2">
      <c r="A110" s="285"/>
      <c r="B110" s="312" t="s">
        <v>925</v>
      </c>
      <c r="C110" s="305" t="s">
        <v>696</v>
      </c>
      <c r="D110" s="117" t="s">
        <v>362</v>
      </c>
      <c r="E110" s="65" t="s">
        <v>3</v>
      </c>
      <c r="F110" s="101" t="s">
        <v>693</v>
      </c>
      <c r="G110" s="101" t="s">
        <v>325</v>
      </c>
      <c r="H110" s="143"/>
      <c r="I110" s="101"/>
      <c r="J110" s="65" t="s">
        <v>128</v>
      </c>
      <c r="K110" s="95" t="s">
        <v>728</v>
      </c>
      <c r="L110" s="65" t="str">
        <f>IF(J110=0,"",VLOOKUP(J110,Hoja2!$P$5:$S$62,4,FALSE))</f>
        <v xml:space="preserve">Contagio de COVID 19, Fiebre, Tos, Cansancio, Malestar general incapacitante </v>
      </c>
      <c r="M110" s="145" t="s">
        <v>325</v>
      </c>
      <c r="N110" s="145" t="s">
        <v>325</v>
      </c>
      <c r="O110" s="145" t="s">
        <v>325</v>
      </c>
      <c r="P110" s="145"/>
      <c r="Q110" s="101" t="s">
        <v>507</v>
      </c>
      <c r="R110" s="101" t="s">
        <v>507</v>
      </c>
      <c r="S110" s="101" t="s">
        <v>501</v>
      </c>
      <c r="T110" s="101" t="s">
        <v>503</v>
      </c>
      <c r="U110" s="101" t="s">
        <v>502</v>
      </c>
      <c r="V110" s="65" t="s">
        <v>610</v>
      </c>
      <c r="W110" s="65" t="s">
        <v>571</v>
      </c>
      <c r="X110" s="65" t="s">
        <v>262</v>
      </c>
      <c r="Y110" s="65" t="s">
        <v>254</v>
      </c>
      <c r="Z110" s="65">
        <f>IF(ISERROR(Hoja3!E136)=TRUE," ",Hoja3!C136*Hoja3!D136)</f>
        <v>6</v>
      </c>
      <c r="AA110" s="65" t="str">
        <f t="shared" si="4"/>
        <v>Medio</v>
      </c>
      <c r="AB110" s="65">
        <f>IF(ISERROR(Hoja3!G136)=TRUE," ",Hoja3!G136)</f>
        <v>150</v>
      </c>
      <c r="AC110" s="65" t="str">
        <f t="shared" si="5"/>
        <v>II</v>
      </c>
      <c r="AD110" s="65" t="str">
        <f t="shared" si="6"/>
        <v>Aceptable con control específico</v>
      </c>
      <c r="AE110" s="101" t="s">
        <v>507</v>
      </c>
      <c r="AF110" s="101" t="s">
        <v>507</v>
      </c>
      <c r="AG110" s="101" t="s">
        <v>500</v>
      </c>
      <c r="AH110" s="101" t="s">
        <v>504</v>
      </c>
      <c r="AI110" s="118" t="s">
        <v>519</v>
      </c>
    </row>
    <row r="111" spans="1:35" s="10" customFormat="1" ht="122.45" customHeight="1" x14ac:dyDescent="0.2">
      <c r="A111" s="285"/>
      <c r="B111" s="313"/>
      <c r="C111" s="306"/>
      <c r="D111" s="99" t="s">
        <v>699</v>
      </c>
      <c r="E111" s="25" t="s">
        <v>2</v>
      </c>
      <c r="F111" s="94" t="s">
        <v>701</v>
      </c>
      <c r="G111" s="94" t="s">
        <v>325</v>
      </c>
      <c r="H111" s="144"/>
      <c r="I111" s="94"/>
      <c r="J111" s="25" t="s">
        <v>129</v>
      </c>
      <c r="K111" s="94" t="s">
        <v>505</v>
      </c>
      <c r="L111" s="25" t="str">
        <f>IF(J111=0,"",VLOOKUP(J111,Hoja2!$P$5:$S$62,4,FALSE))</f>
        <v>Infecciones en  la piel y del sistema respiratorio y alteraciones del sistema digestivo</v>
      </c>
      <c r="M111" s="147" t="s">
        <v>325</v>
      </c>
      <c r="N111" s="147" t="s">
        <v>325</v>
      </c>
      <c r="O111" s="147" t="s">
        <v>325</v>
      </c>
      <c r="P111" s="147"/>
      <c r="Q111" s="94" t="s">
        <v>507</v>
      </c>
      <c r="R111" s="94" t="s">
        <v>507</v>
      </c>
      <c r="S111" s="94" t="s">
        <v>507</v>
      </c>
      <c r="T111" s="94" t="s">
        <v>508</v>
      </c>
      <c r="U111" s="94" t="s">
        <v>509</v>
      </c>
      <c r="V111" s="25" t="s">
        <v>520</v>
      </c>
      <c r="W111" s="25" t="s">
        <v>571</v>
      </c>
      <c r="X111" s="25" t="s">
        <v>263</v>
      </c>
      <c r="Y111" s="25" t="s">
        <v>254</v>
      </c>
      <c r="Z111" s="25">
        <f>IF(ISERROR(Hoja3!E137)=TRUE," ",Hoja3!C137*Hoja3!D137)</f>
        <v>4</v>
      </c>
      <c r="AA111" s="25" t="str">
        <f t="shared" si="4"/>
        <v>Bajo</v>
      </c>
      <c r="AB111" s="25">
        <f>IF(ISERROR(Hoja3!G137)=TRUE," ",Hoja3!G137)</f>
        <v>100</v>
      </c>
      <c r="AC111" s="25" t="str">
        <f t="shared" si="5"/>
        <v>III</v>
      </c>
      <c r="AD111" s="25" t="str">
        <f t="shared" si="6"/>
        <v>Aceptable</v>
      </c>
      <c r="AE111" s="94" t="s">
        <v>507</v>
      </c>
      <c r="AF111" s="94" t="s">
        <v>507</v>
      </c>
      <c r="AG111" s="94" t="s">
        <v>507</v>
      </c>
      <c r="AH111" s="94" t="s">
        <v>510</v>
      </c>
      <c r="AI111" s="119" t="s">
        <v>519</v>
      </c>
    </row>
    <row r="112" spans="1:35" s="10" customFormat="1" ht="122.45" customHeight="1" x14ac:dyDescent="0.2">
      <c r="A112" s="285"/>
      <c r="B112" s="313"/>
      <c r="C112" s="306"/>
      <c r="D112" s="99" t="s">
        <v>363</v>
      </c>
      <c r="E112" s="25" t="s">
        <v>2</v>
      </c>
      <c r="F112" s="144" t="s">
        <v>702</v>
      </c>
      <c r="G112" s="94" t="s">
        <v>325</v>
      </c>
      <c r="H112" s="94"/>
      <c r="I112" s="94"/>
      <c r="J112" s="25" t="s">
        <v>132</v>
      </c>
      <c r="K112" s="94" t="s">
        <v>731</v>
      </c>
      <c r="L112" s="25" t="str">
        <f>IF(J112=0,"",VLOOKUP(J112,Hoja2!$P$5:$S$62,4,FALSE))</f>
        <v>Enfermedades gastrointestinales, reacciones alérgicas por artrópodos (ácaros)</v>
      </c>
      <c r="M112" s="147" t="s">
        <v>325</v>
      </c>
      <c r="N112" s="147" t="s">
        <v>325</v>
      </c>
      <c r="O112" s="147" t="s">
        <v>325</v>
      </c>
      <c r="P112" s="147"/>
      <c r="Q112" s="94" t="s">
        <v>507</v>
      </c>
      <c r="R112" s="94" t="s">
        <v>507</v>
      </c>
      <c r="S112" s="94" t="s">
        <v>524</v>
      </c>
      <c r="T112" s="94" t="s">
        <v>613</v>
      </c>
      <c r="U112" s="94" t="s">
        <v>532</v>
      </c>
      <c r="V112" s="25" t="s">
        <v>525</v>
      </c>
      <c r="W112" s="25" t="s">
        <v>571</v>
      </c>
      <c r="X112" s="25" t="s">
        <v>263</v>
      </c>
      <c r="Y112" s="25" t="s">
        <v>254</v>
      </c>
      <c r="Z112" s="25">
        <f>IF(ISERROR(Hoja3!E138)=TRUE," ",Hoja3!C138*Hoja3!D138)</f>
        <v>4</v>
      </c>
      <c r="AA112" s="25" t="str">
        <f t="shared" si="4"/>
        <v>Bajo</v>
      </c>
      <c r="AB112" s="25">
        <f>IF(ISERROR(Hoja3!G138)=TRUE," ",Hoja3!G138)</f>
        <v>100</v>
      </c>
      <c r="AC112" s="25" t="str">
        <f t="shared" si="5"/>
        <v>III</v>
      </c>
      <c r="AD112" s="25" t="str">
        <f t="shared" si="6"/>
        <v>Aceptable</v>
      </c>
      <c r="AE112" s="94" t="s">
        <v>507</v>
      </c>
      <c r="AF112" s="94" t="s">
        <v>514</v>
      </c>
      <c r="AG112" s="94" t="s">
        <v>516</v>
      </c>
      <c r="AH112" s="94" t="s">
        <v>510</v>
      </c>
      <c r="AI112" s="119" t="s">
        <v>515</v>
      </c>
    </row>
    <row r="113" spans="1:35" s="10" customFormat="1" ht="122.45" customHeight="1" x14ac:dyDescent="0.2">
      <c r="A113" s="285"/>
      <c r="B113" s="313"/>
      <c r="C113" s="306"/>
      <c r="D113" s="99" t="s">
        <v>337</v>
      </c>
      <c r="E113" s="25" t="s">
        <v>2</v>
      </c>
      <c r="F113" s="94" t="s">
        <v>694</v>
      </c>
      <c r="G113" s="94" t="s">
        <v>325</v>
      </c>
      <c r="H113" s="94"/>
      <c r="I113" s="94"/>
      <c r="J113" s="25" t="s">
        <v>191</v>
      </c>
      <c r="K113" s="94" t="s">
        <v>528</v>
      </c>
      <c r="L113" s="25" t="str">
        <f>IF(J113=0,"",VLOOKUP(J113,Hoja2!$P$5:$S$62,4,FALSE))</f>
        <v xml:space="preserve">Lumbalgias, Cervicalgias </v>
      </c>
      <c r="M113" s="149" t="s">
        <v>325</v>
      </c>
      <c r="N113" s="149" t="s">
        <v>325</v>
      </c>
      <c r="O113" s="150"/>
      <c r="P113" s="150"/>
      <c r="Q113" s="94" t="s">
        <v>507</v>
      </c>
      <c r="R113" s="94" t="s">
        <v>507</v>
      </c>
      <c r="S113" s="94" t="s">
        <v>524</v>
      </c>
      <c r="T113" s="94" t="s">
        <v>613</v>
      </c>
      <c r="U113" s="94" t="s">
        <v>532</v>
      </c>
      <c r="V113" s="25" t="s">
        <v>525</v>
      </c>
      <c r="W113" s="25" t="s">
        <v>571</v>
      </c>
      <c r="X113" s="25" t="s">
        <v>261</v>
      </c>
      <c r="Y113" s="25" t="s">
        <v>254</v>
      </c>
      <c r="Z113" s="25">
        <f>IF(ISERROR(Hoja3!E139)=TRUE," ",Hoja3!C139*Hoja3!D139)</f>
        <v>8</v>
      </c>
      <c r="AA113" s="25" t="str">
        <f t="shared" si="4"/>
        <v>Medio</v>
      </c>
      <c r="AB113" s="25">
        <f>IF(ISERROR(Hoja3!G139)=TRUE," ",Hoja3!G139)</f>
        <v>200</v>
      </c>
      <c r="AC113" s="25" t="str">
        <f t="shared" si="5"/>
        <v>II</v>
      </c>
      <c r="AD113" s="25" t="str">
        <f t="shared" si="6"/>
        <v>Aceptable con control específico</v>
      </c>
      <c r="AE113" s="94" t="s">
        <v>507</v>
      </c>
      <c r="AF113" s="94" t="s">
        <v>507</v>
      </c>
      <c r="AG113" s="94" t="s">
        <v>527</v>
      </c>
      <c r="AH113" s="94" t="s">
        <v>526</v>
      </c>
      <c r="AI113" s="119" t="s">
        <v>529</v>
      </c>
    </row>
    <row r="114" spans="1:35" s="10" customFormat="1" ht="122.45" customHeight="1" x14ac:dyDescent="0.2">
      <c r="A114" s="285"/>
      <c r="B114" s="313"/>
      <c r="C114" s="306"/>
      <c r="D114" s="99" t="s">
        <v>347</v>
      </c>
      <c r="E114" s="25" t="s">
        <v>3</v>
      </c>
      <c r="F114" s="94" t="s">
        <v>695</v>
      </c>
      <c r="G114" s="94" t="s">
        <v>325</v>
      </c>
      <c r="H114" s="94"/>
      <c r="I114" s="94"/>
      <c r="J114" s="25" t="s">
        <v>193</v>
      </c>
      <c r="K114" s="94" t="s">
        <v>533</v>
      </c>
      <c r="L114" s="25" t="str">
        <f>IF(J114=0,"",VLOOKUP(J114,Hoja2!$P$5:$S$62,4,FALSE))</f>
        <v>Lesiones del túnel del carpo, epicondilitis, Enfermedad de Quervaín</v>
      </c>
      <c r="M114" s="149" t="s">
        <v>325</v>
      </c>
      <c r="N114" s="149" t="s">
        <v>325</v>
      </c>
      <c r="O114" s="149"/>
      <c r="P114" s="149"/>
      <c r="Q114" s="94" t="s">
        <v>507</v>
      </c>
      <c r="R114" s="94" t="s">
        <v>507</v>
      </c>
      <c r="S114" s="94" t="s">
        <v>534</v>
      </c>
      <c r="T114" s="94" t="s">
        <v>535</v>
      </c>
      <c r="U114" s="94" t="s">
        <v>531</v>
      </c>
      <c r="V114" s="25" t="s">
        <v>525</v>
      </c>
      <c r="W114" s="25" t="s">
        <v>250</v>
      </c>
      <c r="X114" s="25" t="s">
        <v>261</v>
      </c>
      <c r="Y114" s="25" t="s">
        <v>254</v>
      </c>
      <c r="Z114" s="25">
        <f>IF(ISERROR(Hoja3!E140)=TRUE," ",Hoja3!C140*Hoja3!D140)</f>
        <v>24</v>
      </c>
      <c r="AA114" s="25" t="str">
        <f t="shared" si="4"/>
        <v>Muy alto</v>
      </c>
      <c r="AB114" s="25">
        <f>IF(ISERROR(Hoja3!G140)=TRUE," ",Hoja3!G140)</f>
        <v>600</v>
      </c>
      <c r="AC114" s="25" t="str">
        <f t="shared" si="5"/>
        <v>I</v>
      </c>
      <c r="AD114" s="25" t="str">
        <f t="shared" si="6"/>
        <v>No Aceptable</v>
      </c>
      <c r="AE114" s="94" t="s">
        <v>507</v>
      </c>
      <c r="AF114" s="94" t="s">
        <v>507</v>
      </c>
      <c r="AG114" s="94" t="s">
        <v>536</v>
      </c>
      <c r="AH114" s="94" t="s">
        <v>537</v>
      </c>
      <c r="AI114" s="119" t="s">
        <v>538</v>
      </c>
    </row>
    <row r="115" spans="1:35" s="10" customFormat="1" ht="122.45" customHeight="1" x14ac:dyDescent="0.2">
      <c r="A115" s="285"/>
      <c r="B115" s="313"/>
      <c r="C115" s="306"/>
      <c r="D115" s="99" t="s">
        <v>364</v>
      </c>
      <c r="E115" s="25" t="s">
        <v>2</v>
      </c>
      <c r="F115" s="94" t="s">
        <v>703</v>
      </c>
      <c r="G115" s="94" t="s">
        <v>325</v>
      </c>
      <c r="H115" s="94"/>
      <c r="I115" s="94"/>
      <c r="J115" s="25" t="s">
        <v>194</v>
      </c>
      <c r="K115" s="94" t="s">
        <v>539</v>
      </c>
      <c r="L115" s="25" t="str">
        <f>IF(J115=0,"",VLOOKUP(J115,Hoja2!$P$5:$S$62,4,FALSE))</f>
        <v>Lesiones de columna</v>
      </c>
      <c r="M115" s="149" t="s">
        <v>325</v>
      </c>
      <c r="N115" s="149"/>
      <c r="O115" s="149"/>
      <c r="P115" s="149"/>
      <c r="Q115" s="94" t="s">
        <v>507</v>
      </c>
      <c r="R115" s="94" t="s">
        <v>507</v>
      </c>
      <c r="S115" s="94" t="s">
        <v>543</v>
      </c>
      <c r="T115" s="94" t="s">
        <v>542</v>
      </c>
      <c r="U115" s="94" t="s">
        <v>541</v>
      </c>
      <c r="V115" s="25" t="s">
        <v>544</v>
      </c>
      <c r="W115" s="25" t="s">
        <v>571</v>
      </c>
      <c r="X115" s="25" t="s">
        <v>263</v>
      </c>
      <c r="Y115" s="25" t="s">
        <v>254</v>
      </c>
      <c r="Z115" s="25">
        <f>IF(ISERROR(Hoja3!E141)=TRUE," ",Hoja3!C141*Hoja3!D141)</f>
        <v>4</v>
      </c>
      <c r="AA115" s="25" t="str">
        <f t="shared" si="4"/>
        <v>Bajo</v>
      </c>
      <c r="AB115" s="25">
        <f>IF(ISERROR(Hoja3!G141)=TRUE," ",Hoja3!G141)</f>
        <v>100</v>
      </c>
      <c r="AC115" s="25" t="str">
        <f t="shared" si="5"/>
        <v>III</v>
      </c>
      <c r="AD115" s="25" t="str">
        <f t="shared" si="6"/>
        <v>Aceptable</v>
      </c>
      <c r="AE115" s="94" t="s">
        <v>545</v>
      </c>
      <c r="AF115" s="94" t="s">
        <v>507</v>
      </c>
      <c r="AG115" s="94" t="s">
        <v>546</v>
      </c>
      <c r="AH115" s="94" t="s">
        <v>547</v>
      </c>
      <c r="AI115" s="119" t="s">
        <v>541</v>
      </c>
    </row>
    <row r="116" spans="1:35" s="10" customFormat="1" ht="122.45" customHeight="1" x14ac:dyDescent="0.2">
      <c r="A116" s="285"/>
      <c r="B116" s="313"/>
      <c r="C116" s="306"/>
      <c r="D116" s="99" t="s">
        <v>365</v>
      </c>
      <c r="E116" s="25" t="s">
        <v>2</v>
      </c>
      <c r="F116" s="94" t="s">
        <v>668</v>
      </c>
      <c r="G116" s="94" t="s">
        <v>325</v>
      </c>
      <c r="H116" s="94"/>
      <c r="I116" s="94"/>
      <c r="J116" s="25" t="s">
        <v>243</v>
      </c>
      <c r="K116" s="94" t="s">
        <v>565</v>
      </c>
      <c r="L116" s="25" t="str">
        <f>IF(J116=0,"",VLOOKUP(J116,Hoja2!$P$5:$S$62,4,FALSE))</f>
        <v>Electrocución</v>
      </c>
      <c r="M116" s="149" t="s">
        <v>325</v>
      </c>
      <c r="N116" s="149"/>
      <c r="O116" s="149"/>
      <c r="P116" s="149"/>
      <c r="Q116" s="94" t="s">
        <v>507</v>
      </c>
      <c r="R116" s="94" t="s">
        <v>507</v>
      </c>
      <c r="S116" s="94" t="s">
        <v>549</v>
      </c>
      <c r="T116" s="94" t="s">
        <v>548</v>
      </c>
      <c r="U116" s="94" t="s">
        <v>550</v>
      </c>
      <c r="V116" s="25" t="s">
        <v>551</v>
      </c>
      <c r="W116" s="25" t="s">
        <v>571</v>
      </c>
      <c r="X116" s="25" t="s">
        <v>262</v>
      </c>
      <c r="Y116" s="25" t="s">
        <v>256</v>
      </c>
      <c r="Z116" s="25">
        <f>IF(ISERROR(Hoja3!E142)=TRUE," ",Hoja3!C142*Hoja3!D142)</f>
        <v>6</v>
      </c>
      <c r="AA116" s="25" t="str">
        <f t="shared" si="4"/>
        <v>Medio</v>
      </c>
      <c r="AB116" s="25">
        <f>IF(ISERROR(Hoja3!G142)=TRUE," ",Hoja3!G142)</f>
        <v>600</v>
      </c>
      <c r="AC116" s="25" t="str">
        <f t="shared" si="5"/>
        <v>I</v>
      </c>
      <c r="AD116" s="25" t="str">
        <f t="shared" si="6"/>
        <v>No Aceptable</v>
      </c>
      <c r="AE116" s="94" t="s">
        <v>552</v>
      </c>
      <c r="AF116" s="94" t="s">
        <v>507</v>
      </c>
      <c r="AG116" s="94" t="s">
        <v>553</v>
      </c>
      <c r="AH116" s="94" t="s">
        <v>554</v>
      </c>
      <c r="AI116" s="119" t="s">
        <v>555</v>
      </c>
    </row>
    <row r="117" spans="1:35" s="10" customFormat="1" ht="122.45" customHeight="1" x14ac:dyDescent="0.2">
      <c r="A117" s="285"/>
      <c r="B117" s="313"/>
      <c r="C117" s="306"/>
      <c r="D117" s="99" t="s">
        <v>366</v>
      </c>
      <c r="E117" s="25" t="s">
        <v>2</v>
      </c>
      <c r="F117" s="94" t="s">
        <v>704</v>
      </c>
      <c r="G117" s="94" t="s">
        <v>325</v>
      </c>
      <c r="H117" s="94"/>
      <c r="I117" s="94"/>
      <c r="J117" s="25" t="s">
        <v>245</v>
      </c>
      <c r="K117" s="94" t="s">
        <v>556</v>
      </c>
      <c r="L117" s="25" t="str">
        <f>IF(J117=0,"",VLOOKUP(J117,Hoja2!$P$5:$S$62,4,FALSE))</f>
        <v>Torceduras, Esguinces, Desgarros musculares, traumatismos o Golpes por caídas al mismo nivel</v>
      </c>
      <c r="M117" s="149" t="s">
        <v>325</v>
      </c>
      <c r="N117" s="149" t="s">
        <v>325</v>
      </c>
      <c r="O117" s="149" t="s">
        <v>325</v>
      </c>
      <c r="P117" s="149"/>
      <c r="Q117" s="94" t="s">
        <v>507</v>
      </c>
      <c r="R117" s="94" t="s">
        <v>507</v>
      </c>
      <c r="S117" s="94" t="s">
        <v>558</v>
      </c>
      <c r="T117" s="94" t="s">
        <v>559</v>
      </c>
      <c r="U117" s="94" t="s">
        <v>560</v>
      </c>
      <c r="V117" s="25" t="s">
        <v>561</v>
      </c>
      <c r="W117" s="25" t="s">
        <v>571</v>
      </c>
      <c r="X117" s="25" t="s">
        <v>262</v>
      </c>
      <c r="Y117" s="25" t="s">
        <v>255</v>
      </c>
      <c r="Z117" s="25">
        <f>IF(ISERROR(Hoja3!E143)=TRUE," ",Hoja3!C143*Hoja3!D143)</f>
        <v>6</v>
      </c>
      <c r="AA117" s="25" t="str">
        <f t="shared" si="4"/>
        <v>Medio</v>
      </c>
      <c r="AB117" s="25">
        <f>IF(ISERROR(Hoja3!G143)=TRUE," ",Hoja3!G143)</f>
        <v>60</v>
      </c>
      <c r="AC117" s="25" t="str">
        <f t="shared" si="5"/>
        <v>III</v>
      </c>
      <c r="AD117" s="25" t="str">
        <f t="shared" si="6"/>
        <v>Aceptable</v>
      </c>
      <c r="AE117" s="94" t="s">
        <v>552</v>
      </c>
      <c r="AF117" s="94" t="s">
        <v>552</v>
      </c>
      <c r="AG117" s="94" t="s">
        <v>562</v>
      </c>
      <c r="AH117" s="94" t="s">
        <v>563</v>
      </c>
      <c r="AI117" s="119" t="s">
        <v>564</v>
      </c>
    </row>
    <row r="118" spans="1:35" s="10" customFormat="1" ht="122.45" customHeight="1" x14ac:dyDescent="0.2">
      <c r="A118" s="285"/>
      <c r="B118" s="313"/>
      <c r="C118" s="306"/>
      <c r="D118" s="99" t="s">
        <v>367</v>
      </c>
      <c r="E118" s="25" t="s">
        <v>2</v>
      </c>
      <c r="F118" s="94" t="s">
        <v>705</v>
      </c>
      <c r="G118" s="94" t="s">
        <v>325</v>
      </c>
      <c r="H118" s="94"/>
      <c r="I118" s="94"/>
      <c r="J118" s="25" t="s">
        <v>203</v>
      </c>
      <c r="K118" s="94" t="s">
        <v>566</v>
      </c>
      <c r="L118" s="25" t="str">
        <f>IF(J118=0,"",VLOOKUP(J118,Hoja2!$P$5:$S$62,4,FALSE))</f>
        <v>Muerte</v>
      </c>
      <c r="M118" s="149" t="s">
        <v>325</v>
      </c>
      <c r="N118" s="149" t="s">
        <v>325</v>
      </c>
      <c r="O118" s="149" t="s">
        <v>325</v>
      </c>
      <c r="P118" s="149" t="s">
        <v>325</v>
      </c>
      <c r="Q118" s="94" t="s">
        <v>507</v>
      </c>
      <c r="R118" s="94" t="s">
        <v>507</v>
      </c>
      <c r="S118" s="94" t="s">
        <v>567</v>
      </c>
      <c r="T118" s="94" t="s">
        <v>568</v>
      </c>
      <c r="U118" s="94" t="s">
        <v>569</v>
      </c>
      <c r="V118" s="25" t="s">
        <v>634</v>
      </c>
      <c r="W118" s="25" t="s">
        <v>571</v>
      </c>
      <c r="X118" s="25" t="s">
        <v>264</v>
      </c>
      <c r="Y118" s="25" t="s">
        <v>256</v>
      </c>
      <c r="Z118" s="25">
        <f>IF(ISERROR(Hoja3!E144)=TRUE," ",Hoja3!C144*Hoja3!D144)</f>
        <v>2</v>
      </c>
      <c r="AA118" s="25" t="str">
        <f t="shared" si="4"/>
        <v>Bajo</v>
      </c>
      <c r="AB118" s="25">
        <f>IF(ISERROR(Hoja3!G144)=TRUE," ",Hoja3!G144)</f>
        <v>200</v>
      </c>
      <c r="AC118" s="25" t="str">
        <f t="shared" si="5"/>
        <v>II</v>
      </c>
      <c r="AD118" s="25" t="str">
        <f t="shared" si="6"/>
        <v>Aceptable con control específico</v>
      </c>
      <c r="AE118" s="94" t="s">
        <v>552</v>
      </c>
      <c r="AF118" s="94" t="s">
        <v>552</v>
      </c>
      <c r="AG118" s="94" t="s">
        <v>572</v>
      </c>
      <c r="AH118" s="94" t="s">
        <v>573</v>
      </c>
      <c r="AI118" s="119" t="s">
        <v>574</v>
      </c>
    </row>
    <row r="119" spans="1:35" s="10" customFormat="1" ht="122.45" customHeight="1" x14ac:dyDescent="0.2">
      <c r="A119" s="285"/>
      <c r="B119" s="313"/>
      <c r="C119" s="306"/>
      <c r="D119" s="99" t="s">
        <v>368</v>
      </c>
      <c r="E119" s="25" t="s">
        <v>2</v>
      </c>
      <c r="F119" s="94" t="s">
        <v>705</v>
      </c>
      <c r="G119" s="94" t="s">
        <v>325</v>
      </c>
      <c r="H119" s="94"/>
      <c r="I119" s="94"/>
      <c r="J119" s="25" t="s">
        <v>105</v>
      </c>
      <c r="K119" s="94" t="s">
        <v>577</v>
      </c>
      <c r="L119" s="25" t="str">
        <f>IF(J119=0,"",VLOOKUP(J119,Hoja2!$P$5:$S$62,4,FALSE))</f>
        <v>Fatiga visual</v>
      </c>
      <c r="M119" s="149" t="s">
        <v>325</v>
      </c>
      <c r="N119" s="149"/>
      <c r="O119" s="149"/>
      <c r="P119" s="149"/>
      <c r="Q119" s="94" t="s">
        <v>507</v>
      </c>
      <c r="R119" s="94" t="s">
        <v>507</v>
      </c>
      <c r="S119" s="94" t="s">
        <v>578</v>
      </c>
      <c r="T119" s="94" t="s">
        <v>579</v>
      </c>
      <c r="U119" s="94" t="s">
        <v>580</v>
      </c>
      <c r="V119" s="25" t="s">
        <v>581</v>
      </c>
      <c r="W119" s="25" t="s">
        <v>260</v>
      </c>
      <c r="X119" s="25" t="s">
        <v>261</v>
      </c>
      <c r="Y119" s="25" t="s">
        <v>255</v>
      </c>
      <c r="Z119" s="25">
        <f>IF(ISERROR(Hoja3!E145)=TRUE," ",Hoja3!C145*Hoja3!D145)</f>
        <v>4</v>
      </c>
      <c r="AA119" s="25" t="str">
        <f t="shared" si="4"/>
        <v>Bajo</v>
      </c>
      <c r="AB119" s="25">
        <f>IF(ISERROR(Hoja3!G145)=TRUE," ",Hoja3!G145)</f>
        <v>40</v>
      </c>
      <c r="AC119" s="25" t="str">
        <f t="shared" si="5"/>
        <v>IV</v>
      </c>
      <c r="AD119" s="25" t="str">
        <f t="shared" si="6"/>
        <v>Aceptable</v>
      </c>
      <c r="AE119" s="94" t="s">
        <v>507</v>
      </c>
      <c r="AF119" s="94" t="s">
        <v>507</v>
      </c>
      <c r="AG119" s="94" t="s">
        <v>582</v>
      </c>
      <c r="AH119" s="94" t="s">
        <v>583</v>
      </c>
      <c r="AI119" s="119" t="s">
        <v>584</v>
      </c>
    </row>
    <row r="120" spans="1:35" s="10" customFormat="1" ht="122.45" customHeight="1" x14ac:dyDescent="0.2">
      <c r="A120" s="285"/>
      <c r="B120" s="313"/>
      <c r="C120" s="306"/>
      <c r="D120" s="99"/>
      <c r="E120" s="25"/>
      <c r="F120" s="94"/>
      <c r="G120" s="94"/>
      <c r="H120" s="94"/>
      <c r="I120" s="94"/>
      <c r="J120" s="25" t="s">
        <v>142</v>
      </c>
      <c r="K120" s="94" t="s">
        <v>588</v>
      </c>
      <c r="L120" s="25" t="str">
        <f>IF(J120=0,"",VLOOKUP(J120,Hoja2!$P$5:$S$62,4,FALSE))</f>
        <v>Estrés, fatiga crónica, afectaciones a sistema circulatorio, digestivo, y sistema inmune</v>
      </c>
      <c r="M120" s="149" t="s">
        <v>325</v>
      </c>
      <c r="N120" s="149" t="s">
        <v>325</v>
      </c>
      <c r="O120" s="149"/>
      <c r="P120" s="149"/>
      <c r="Q120" s="94" t="s">
        <v>507</v>
      </c>
      <c r="R120" s="94" t="s">
        <v>507</v>
      </c>
      <c r="S120" s="94" t="s">
        <v>590</v>
      </c>
      <c r="T120" s="94" t="s">
        <v>591</v>
      </c>
      <c r="U120" s="94" t="s">
        <v>592</v>
      </c>
      <c r="V120" s="25" t="s">
        <v>593</v>
      </c>
      <c r="W120" s="25" t="s">
        <v>250</v>
      </c>
      <c r="X120" s="25" t="s">
        <v>262</v>
      </c>
      <c r="Y120" s="25" t="s">
        <v>254</v>
      </c>
      <c r="Z120" s="25">
        <f>IF(ISERROR(Hoja3!E146)=TRUE," ",Hoja3!C146*Hoja3!D146)</f>
        <v>18</v>
      </c>
      <c r="AA120" s="25" t="str">
        <f t="shared" si="4"/>
        <v>Alto</v>
      </c>
      <c r="AB120" s="25">
        <f>IF(ISERROR(Hoja3!G146)=TRUE," ",Hoja3!G146)</f>
        <v>450</v>
      </c>
      <c r="AC120" s="25" t="str">
        <f t="shared" si="5"/>
        <v>II</v>
      </c>
      <c r="AD120" s="25" t="str">
        <f t="shared" si="6"/>
        <v>Aceptable con control específico</v>
      </c>
      <c r="AE120" s="94" t="s">
        <v>507</v>
      </c>
      <c r="AF120" s="94" t="s">
        <v>507</v>
      </c>
      <c r="AG120" s="94" t="s">
        <v>590</v>
      </c>
      <c r="AH120" s="94" t="s">
        <v>591</v>
      </c>
      <c r="AI120" s="119" t="s">
        <v>592</v>
      </c>
    </row>
    <row r="121" spans="1:35" s="10" customFormat="1" ht="122.45" customHeight="1" x14ac:dyDescent="0.2">
      <c r="A121" s="285"/>
      <c r="B121" s="313"/>
      <c r="C121" s="306"/>
      <c r="D121" s="99"/>
      <c r="E121" s="25"/>
      <c r="F121" s="94"/>
      <c r="G121" s="94"/>
      <c r="H121" s="94"/>
      <c r="I121" s="94"/>
      <c r="J121" s="25" t="s">
        <v>147</v>
      </c>
      <c r="K121" s="94" t="s">
        <v>588</v>
      </c>
      <c r="L121" s="25" t="str">
        <f>IF(J121=0,"",VLOOKUP(J121,Hoja2!$P$5:$S$62,4,FALSE))</f>
        <v>Estrés, fatiga crónica, afectaciones a sistema circulatorio, digestivo, y sistema inmune</v>
      </c>
      <c r="M121" s="149" t="s">
        <v>325</v>
      </c>
      <c r="N121" s="149" t="s">
        <v>325</v>
      </c>
      <c r="O121" s="149"/>
      <c r="P121" s="149"/>
      <c r="Q121" s="94" t="s">
        <v>507</v>
      </c>
      <c r="R121" s="94" t="s">
        <v>507</v>
      </c>
      <c r="S121" s="94" t="s">
        <v>590</v>
      </c>
      <c r="T121" s="94" t="s">
        <v>591</v>
      </c>
      <c r="U121" s="94" t="s">
        <v>592</v>
      </c>
      <c r="V121" s="25" t="s">
        <v>593</v>
      </c>
      <c r="W121" s="25" t="s">
        <v>250</v>
      </c>
      <c r="X121" s="25" t="s">
        <v>262</v>
      </c>
      <c r="Y121" s="25" t="s">
        <v>254</v>
      </c>
      <c r="Z121" s="25">
        <f>IF(ISERROR(Hoja3!E147)=TRUE," ",Hoja3!C147*Hoja3!D147)</f>
        <v>18</v>
      </c>
      <c r="AA121" s="25" t="str">
        <f t="shared" si="4"/>
        <v>Alto</v>
      </c>
      <c r="AB121" s="25">
        <f>IF(ISERROR(Hoja3!G147)=TRUE," ",Hoja3!G147)</f>
        <v>450</v>
      </c>
      <c r="AC121" s="25" t="str">
        <f t="shared" si="5"/>
        <v>II</v>
      </c>
      <c r="AD121" s="25" t="str">
        <f t="shared" si="6"/>
        <v>Aceptable con control específico</v>
      </c>
      <c r="AE121" s="94" t="s">
        <v>507</v>
      </c>
      <c r="AF121" s="94" t="s">
        <v>507</v>
      </c>
      <c r="AG121" s="94" t="s">
        <v>590</v>
      </c>
      <c r="AH121" s="94" t="s">
        <v>591</v>
      </c>
      <c r="AI121" s="119" t="s">
        <v>592</v>
      </c>
    </row>
    <row r="122" spans="1:35" s="10" customFormat="1" ht="122.45" customHeight="1" x14ac:dyDescent="0.2">
      <c r="A122" s="285"/>
      <c r="B122" s="313"/>
      <c r="C122" s="306"/>
      <c r="D122" s="99"/>
      <c r="E122" s="25"/>
      <c r="F122" s="94"/>
      <c r="G122" s="94"/>
      <c r="H122" s="94"/>
      <c r="I122" s="94"/>
      <c r="J122" s="25" t="s">
        <v>207</v>
      </c>
      <c r="K122" s="94" t="s">
        <v>594</v>
      </c>
      <c r="L122" s="25" t="str">
        <f>IF(J122=0,"",VLOOKUP(J122,Hoja2!$P$5:$S$62,4,FALSE))</f>
        <v>Muerte</v>
      </c>
      <c r="M122" s="149" t="s">
        <v>325</v>
      </c>
      <c r="N122" s="149" t="s">
        <v>325</v>
      </c>
      <c r="O122" s="149" t="s">
        <v>325</v>
      </c>
      <c r="P122" s="149" t="s">
        <v>325</v>
      </c>
      <c r="Q122" s="94" t="s">
        <v>507</v>
      </c>
      <c r="R122" s="94" t="s">
        <v>507</v>
      </c>
      <c r="S122" s="94" t="s">
        <v>595</v>
      </c>
      <c r="T122" s="94" t="s">
        <v>598</v>
      </c>
      <c r="U122" s="94" t="s">
        <v>597</v>
      </c>
      <c r="V122" s="25" t="s">
        <v>596</v>
      </c>
      <c r="W122" s="25" t="s">
        <v>571</v>
      </c>
      <c r="X122" s="25" t="s">
        <v>264</v>
      </c>
      <c r="Y122" s="25" t="s">
        <v>256</v>
      </c>
      <c r="Z122" s="25">
        <f>IF(ISERROR(Hoja3!E148)=TRUE," ",Hoja3!C148*Hoja3!D148)</f>
        <v>2</v>
      </c>
      <c r="AA122" s="25" t="str">
        <f t="shared" si="4"/>
        <v>Bajo</v>
      </c>
      <c r="AB122" s="25">
        <f>IF(ISERROR(Hoja3!G148)=TRUE," ",Hoja3!G148)</f>
        <v>200</v>
      </c>
      <c r="AC122" s="25" t="str">
        <f t="shared" si="5"/>
        <v>II</v>
      </c>
      <c r="AD122" s="25" t="str">
        <f t="shared" si="6"/>
        <v>Aceptable con control específico</v>
      </c>
      <c r="AE122" s="94" t="s">
        <v>507</v>
      </c>
      <c r="AF122" s="94" t="s">
        <v>507</v>
      </c>
      <c r="AG122" s="94" t="s">
        <v>599</v>
      </c>
      <c r="AH122" s="94" t="s">
        <v>600</v>
      </c>
      <c r="AI122" s="119" t="s">
        <v>597</v>
      </c>
    </row>
    <row r="123" spans="1:35" s="10" customFormat="1" ht="122.45" customHeight="1" x14ac:dyDescent="0.2">
      <c r="A123" s="285"/>
      <c r="B123" s="313"/>
      <c r="C123" s="306"/>
      <c r="D123" s="99"/>
      <c r="E123" s="25"/>
      <c r="F123" s="94"/>
      <c r="G123" s="94"/>
      <c r="H123" s="94"/>
      <c r="I123" s="94"/>
      <c r="J123" s="25" t="s">
        <v>120</v>
      </c>
      <c r="K123" s="94" t="s">
        <v>601</v>
      </c>
      <c r="L123" s="25" t="str">
        <f>IF(J123=0,"",VLOOKUP(J123,Hoja2!$P$5:$S$62,4,FALSE))</f>
        <v>Neumoconiosis orgánica, Rinitis, complicaciones relacionadas con el asma</v>
      </c>
      <c r="M123" s="149" t="s">
        <v>325</v>
      </c>
      <c r="N123" s="149"/>
      <c r="O123" s="149"/>
      <c r="P123" s="149"/>
      <c r="Q123" s="94" t="s">
        <v>602</v>
      </c>
      <c r="R123" s="94" t="s">
        <v>507</v>
      </c>
      <c r="S123" s="94" t="s">
        <v>608</v>
      </c>
      <c r="T123" s="94" t="s">
        <v>603</v>
      </c>
      <c r="U123" s="94" t="s">
        <v>606</v>
      </c>
      <c r="V123" s="25" t="s">
        <v>607</v>
      </c>
      <c r="W123" s="25" t="s">
        <v>250</v>
      </c>
      <c r="X123" s="25" t="s">
        <v>262</v>
      </c>
      <c r="Y123" s="25" t="s">
        <v>254</v>
      </c>
      <c r="Z123" s="25">
        <f>IF(ISERROR(Hoja3!E149)=TRUE," ",Hoja3!C149*Hoja3!D149)</f>
        <v>18</v>
      </c>
      <c r="AA123" s="25" t="str">
        <f t="shared" si="4"/>
        <v>Alto</v>
      </c>
      <c r="AB123" s="25">
        <f>IF(ISERROR(Hoja3!G149)=TRUE," ",Hoja3!G149)</f>
        <v>450</v>
      </c>
      <c r="AC123" s="25" t="str">
        <f t="shared" si="5"/>
        <v>II</v>
      </c>
      <c r="AD123" s="25" t="str">
        <f t="shared" si="6"/>
        <v>Aceptable con control específico</v>
      </c>
      <c r="AE123" s="94" t="s">
        <v>602</v>
      </c>
      <c r="AF123" s="94" t="s">
        <v>507</v>
      </c>
      <c r="AG123" s="94" t="s">
        <v>608</v>
      </c>
      <c r="AH123" s="94" t="s">
        <v>603</v>
      </c>
      <c r="AI123" s="119" t="s">
        <v>606</v>
      </c>
    </row>
    <row r="124" spans="1:35" s="10" customFormat="1" ht="122.45" customHeight="1" x14ac:dyDescent="0.2">
      <c r="A124" s="285"/>
      <c r="B124" s="313"/>
      <c r="C124" s="306"/>
      <c r="D124" s="99"/>
      <c r="E124" s="25"/>
      <c r="F124" s="94"/>
      <c r="G124" s="94"/>
      <c r="H124" s="94"/>
      <c r="I124" s="94"/>
      <c r="J124" s="25" t="s">
        <v>246</v>
      </c>
      <c r="K124" s="94" t="s">
        <v>730</v>
      </c>
      <c r="L124" s="25" t="str">
        <f>IF(J124=0,"",VLOOKUP(J124,Hoja2!$P$5:$S$62,4,FALSE))</f>
        <v>Muerte</v>
      </c>
      <c r="M124" s="149" t="s">
        <v>325</v>
      </c>
      <c r="N124" s="149" t="s">
        <v>325</v>
      </c>
      <c r="O124" s="149" t="s">
        <v>325</v>
      </c>
      <c r="P124" s="149" t="s">
        <v>325</v>
      </c>
      <c r="Q124" s="94" t="s">
        <v>507</v>
      </c>
      <c r="R124" s="94" t="s">
        <v>507</v>
      </c>
      <c r="S124" s="94" t="s">
        <v>732</v>
      </c>
      <c r="T124" s="94" t="s">
        <v>734</v>
      </c>
      <c r="U124" s="94" t="s">
        <v>735</v>
      </c>
      <c r="V124" s="25" t="s">
        <v>736</v>
      </c>
      <c r="W124" s="25" t="s">
        <v>571</v>
      </c>
      <c r="X124" s="25" t="s">
        <v>261</v>
      </c>
      <c r="Y124" s="25" t="s">
        <v>256</v>
      </c>
      <c r="Z124" s="25">
        <f>IF(ISERROR(Hoja3!E150)=TRUE," ",Hoja3!C150*Hoja3!D150)</f>
        <v>8</v>
      </c>
      <c r="AA124" s="25" t="str">
        <f t="shared" si="4"/>
        <v>Medio</v>
      </c>
      <c r="AB124" s="25">
        <f>IF(ISERROR(Hoja3!G150)=TRUE," ",Hoja3!G150)</f>
        <v>800</v>
      </c>
      <c r="AC124" s="25" t="str">
        <f t="shared" si="5"/>
        <v>I</v>
      </c>
      <c r="AD124" s="25" t="str">
        <f t="shared" si="6"/>
        <v>No Aceptable</v>
      </c>
      <c r="AE124" s="94" t="s">
        <v>507</v>
      </c>
      <c r="AF124" s="94" t="s">
        <v>507</v>
      </c>
      <c r="AG124" s="94" t="s">
        <v>732</v>
      </c>
      <c r="AH124" s="94" t="s">
        <v>733</v>
      </c>
      <c r="AI124" s="119" t="s">
        <v>735</v>
      </c>
    </row>
    <row r="125" spans="1:35" s="10" customFormat="1" ht="122.45" customHeight="1" x14ac:dyDescent="0.2">
      <c r="A125" s="285"/>
      <c r="B125" s="313"/>
      <c r="C125" s="306"/>
      <c r="D125" s="99"/>
      <c r="E125" s="25"/>
      <c r="F125" s="94"/>
      <c r="G125" s="94"/>
      <c r="H125" s="94"/>
      <c r="I125" s="94"/>
      <c r="J125" s="25" t="s">
        <v>492</v>
      </c>
      <c r="K125" s="94" t="s">
        <v>636</v>
      </c>
      <c r="L125" s="25" t="str">
        <f>IF(J125=0,"",VLOOKUP(J125,Hoja2!$P$5:$S$62,4,FALSE))</f>
        <v>Muerte</v>
      </c>
      <c r="M125" s="149" t="s">
        <v>325</v>
      </c>
      <c r="N125" s="149" t="s">
        <v>325</v>
      </c>
      <c r="O125" s="149" t="s">
        <v>325</v>
      </c>
      <c r="P125" s="149" t="s">
        <v>325</v>
      </c>
      <c r="Q125" s="94" t="s">
        <v>507</v>
      </c>
      <c r="R125" s="94" t="s">
        <v>507</v>
      </c>
      <c r="S125" s="94" t="s">
        <v>576</v>
      </c>
      <c r="T125" s="94" t="s">
        <v>637</v>
      </c>
      <c r="U125" s="94" t="s">
        <v>638</v>
      </c>
      <c r="V125" s="25" t="s">
        <v>585</v>
      </c>
      <c r="W125" s="25" t="s">
        <v>571</v>
      </c>
      <c r="X125" s="25" t="s">
        <v>261</v>
      </c>
      <c r="Y125" s="25" t="s">
        <v>256</v>
      </c>
      <c r="Z125" s="25">
        <f>IF(ISERROR(Hoja3!E151)=TRUE," ",Hoja3!C151*Hoja3!D151)</f>
        <v>8</v>
      </c>
      <c r="AA125" s="25" t="str">
        <f t="shared" si="4"/>
        <v>Medio</v>
      </c>
      <c r="AB125" s="25">
        <f>IF(ISERROR(Hoja3!G151)=TRUE," ",Hoja3!G151)</f>
        <v>800</v>
      </c>
      <c r="AC125" s="25" t="str">
        <f t="shared" si="5"/>
        <v>I</v>
      </c>
      <c r="AD125" s="25" t="str">
        <f t="shared" si="6"/>
        <v>No Aceptable</v>
      </c>
      <c r="AE125" s="94" t="s">
        <v>507</v>
      </c>
      <c r="AF125" s="94" t="s">
        <v>507</v>
      </c>
      <c r="AG125" s="94" t="s">
        <v>639</v>
      </c>
      <c r="AH125" s="94" t="s">
        <v>586</v>
      </c>
      <c r="AI125" s="119" t="s">
        <v>587</v>
      </c>
    </row>
    <row r="126" spans="1:35" s="10" customFormat="1" ht="122.45" customHeight="1" x14ac:dyDescent="0.2">
      <c r="A126" s="285"/>
      <c r="B126" s="313"/>
      <c r="C126" s="306"/>
      <c r="D126" s="99"/>
      <c r="E126" s="25"/>
      <c r="F126" s="94"/>
      <c r="G126" s="94"/>
      <c r="H126" s="94"/>
      <c r="I126" s="94"/>
      <c r="J126" s="25" t="s">
        <v>103</v>
      </c>
      <c r="K126" s="94" t="s">
        <v>626</v>
      </c>
      <c r="L126" s="25" t="str">
        <f>IF(J126=0,"",VLOOKUP(J126,Hoja2!$P$5:$S$96,4,FALSE))</f>
        <v>Sordera, hipoacusia neurosensorial</v>
      </c>
      <c r="M126" s="149" t="s">
        <v>325</v>
      </c>
      <c r="N126" s="149" t="s">
        <v>325</v>
      </c>
      <c r="O126" s="149"/>
      <c r="P126" s="149" t="s">
        <v>511</v>
      </c>
      <c r="Q126" s="94" t="s">
        <v>507</v>
      </c>
      <c r="R126" s="94" t="s">
        <v>507</v>
      </c>
      <c r="S126" s="94" t="s">
        <v>631</v>
      </c>
      <c r="T126" s="94" t="s">
        <v>627</v>
      </c>
      <c r="U126" s="94" t="s">
        <v>628</v>
      </c>
      <c r="V126" s="25" t="s">
        <v>859</v>
      </c>
      <c r="W126" s="25" t="s">
        <v>571</v>
      </c>
      <c r="X126" s="25" t="s">
        <v>262</v>
      </c>
      <c r="Y126" s="25" t="s">
        <v>253</v>
      </c>
      <c r="Z126" s="25">
        <f>IF(ISERROR(Hoja3!E152)=TRUE," ",Hoja3!C152*Hoja3!D152)</f>
        <v>6</v>
      </c>
      <c r="AA126" s="25" t="str">
        <f t="shared" si="4"/>
        <v>Medio</v>
      </c>
      <c r="AB126" s="25">
        <f>IF(ISERROR(Hoja3!G152)=TRUE," ",Hoja3!G152)</f>
        <v>360</v>
      </c>
      <c r="AC126" s="25" t="str">
        <f t="shared" si="5"/>
        <v>II</v>
      </c>
      <c r="AD126" s="25" t="str">
        <f t="shared" si="6"/>
        <v>Aceptable con control específico</v>
      </c>
      <c r="AE126" s="94" t="s">
        <v>552</v>
      </c>
      <c r="AF126" s="94" t="s">
        <v>630</v>
      </c>
      <c r="AG126" s="94" t="s">
        <v>633</v>
      </c>
      <c r="AH126" s="94" t="s">
        <v>627</v>
      </c>
      <c r="AI126" s="119" t="s">
        <v>632</v>
      </c>
    </row>
    <row r="127" spans="1:35" s="10" customFormat="1" ht="122.45" customHeight="1" thickBot="1" x14ac:dyDescent="0.25">
      <c r="A127" s="285"/>
      <c r="B127" s="314"/>
      <c r="C127" s="306"/>
      <c r="D127" s="99"/>
      <c r="E127" s="132"/>
      <c r="F127" s="97"/>
      <c r="G127" s="97"/>
      <c r="H127" s="97"/>
      <c r="I127" s="97"/>
      <c r="J127" s="132" t="s">
        <v>109</v>
      </c>
      <c r="K127" s="97" t="s">
        <v>854</v>
      </c>
      <c r="L127" s="132" t="str">
        <f>IF(J127=0,"",VLOOKUP(J127,Hoja2!$P$5:$S$96,4,FALSE))</f>
        <v xml:space="preserve">Disconfort o estrés térmico, cefaleas, parálisis facial, fatiga física. </v>
      </c>
      <c r="M127" s="154" t="s">
        <v>325</v>
      </c>
      <c r="N127" s="154" t="s">
        <v>325</v>
      </c>
      <c r="O127" s="156"/>
      <c r="P127" s="154" t="s">
        <v>511</v>
      </c>
      <c r="Q127" s="97" t="s">
        <v>507</v>
      </c>
      <c r="R127" s="97" t="s">
        <v>507</v>
      </c>
      <c r="S127" s="97" t="s">
        <v>855</v>
      </c>
      <c r="T127" s="97" t="s">
        <v>856</v>
      </c>
      <c r="U127" s="97" t="s">
        <v>857</v>
      </c>
      <c r="V127" s="132" t="s">
        <v>858</v>
      </c>
      <c r="W127" s="132" t="s">
        <v>250</v>
      </c>
      <c r="X127" s="132" t="s">
        <v>261</v>
      </c>
      <c r="Y127" s="132" t="s">
        <v>255</v>
      </c>
      <c r="Z127" s="132">
        <f>IF(ISERROR(Hoja3!E153)=TRUE," ",Hoja3!C153*Hoja3!D153)</f>
        <v>24</v>
      </c>
      <c r="AA127" s="132" t="str">
        <f t="shared" si="4"/>
        <v>Muy alto</v>
      </c>
      <c r="AB127" s="132">
        <f>IF(ISERROR(Hoja3!G153)=TRUE," ",Hoja3!G153)</f>
        <v>240</v>
      </c>
      <c r="AC127" s="132" t="str">
        <f t="shared" si="5"/>
        <v>II</v>
      </c>
      <c r="AD127" s="132" t="str">
        <f t="shared" si="6"/>
        <v>Aceptable con control específico</v>
      </c>
      <c r="AE127" s="97" t="s">
        <v>507</v>
      </c>
      <c r="AF127" s="97" t="s">
        <v>507</v>
      </c>
      <c r="AG127" s="97" t="s">
        <v>861</v>
      </c>
      <c r="AH127" s="97" t="s">
        <v>860</v>
      </c>
      <c r="AI127" s="137" t="s">
        <v>862</v>
      </c>
    </row>
    <row r="128" spans="1:35" s="10" customFormat="1" ht="122.45" customHeight="1" x14ac:dyDescent="0.2">
      <c r="A128" s="285"/>
      <c r="B128" s="303" t="s">
        <v>925</v>
      </c>
      <c r="C128" s="303" t="s">
        <v>912</v>
      </c>
      <c r="D128" s="123" t="s">
        <v>369</v>
      </c>
      <c r="E128" s="65" t="s">
        <v>2</v>
      </c>
      <c r="F128" s="80" t="s">
        <v>693</v>
      </c>
      <c r="G128" s="80" t="s">
        <v>325</v>
      </c>
      <c r="H128" s="80"/>
      <c r="I128" s="80"/>
      <c r="J128" s="65" t="s">
        <v>128</v>
      </c>
      <c r="K128" s="104" t="s">
        <v>728</v>
      </c>
      <c r="L128" s="65" t="str">
        <f>IF(J128=0,"",VLOOKUP(J128,Hoja2!$P$5:$S$62,4,FALSE))</f>
        <v xml:space="preserve">Contagio de COVID 19, Fiebre, Tos, Cansancio, Malestar general incapacitante </v>
      </c>
      <c r="M128" s="82" t="s">
        <v>325</v>
      </c>
      <c r="N128" s="82" t="s">
        <v>325</v>
      </c>
      <c r="O128" s="82" t="s">
        <v>325</v>
      </c>
      <c r="P128" s="82"/>
      <c r="Q128" s="105" t="s">
        <v>507</v>
      </c>
      <c r="R128" s="105" t="s">
        <v>507</v>
      </c>
      <c r="S128" s="105" t="s">
        <v>501</v>
      </c>
      <c r="T128" s="105" t="s">
        <v>503</v>
      </c>
      <c r="U128" s="105" t="s">
        <v>502</v>
      </c>
      <c r="V128" s="65" t="s">
        <v>610</v>
      </c>
      <c r="W128" s="65" t="s">
        <v>571</v>
      </c>
      <c r="X128" s="65" t="s">
        <v>262</v>
      </c>
      <c r="Y128" s="65" t="s">
        <v>254</v>
      </c>
      <c r="Z128" s="65">
        <f>IF(ISERROR(Hoja3!E154)=TRUE," ",Hoja3!C154*Hoja3!D154)</f>
        <v>6</v>
      </c>
      <c r="AA128" s="65" t="str">
        <f t="shared" si="4"/>
        <v>Medio</v>
      </c>
      <c r="AB128" s="65">
        <f>IF(ISERROR(Hoja3!G154)=TRUE," ",Hoja3!G154)</f>
        <v>150</v>
      </c>
      <c r="AC128" s="65" t="str">
        <f t="shared" si="5"/>
        <v>II</v>
      </c>
      <c r="AD128" s="65" t="str">
        <f t="shared" si="6"/>
        <v>Aceptable con control específico</v>
      </c>
      <c r="AE128" s="105" t="s">
        <v>507</v>
      </c>
      <c r="AF128" s="105" t="s">
        <v>507</v>
      </c>
      <c r="AG128" s="105" t="s">
        <v>500</v>
      </c>
      <c r="AH128" s="105" t="s">
        <v>504</v>
      </c>
      <c r="AI128" s="124" t="s">
        <v>519</v>
      </c>
    </row>
    <row r="129" spans="1:35" s="10" customFormat="1" ht="122.45" customHeight="1" x14ac:dyDescent="0.2">
      <c r="A129" s="285"/>
      <c r="B129" s="304"/>
      <c r="C129" s="304"/>
      <c r="D129" s="127" t="s">
        <v>699</v>
      </c>
      <c r="E129" s="25" t="s">
        <v>2</v>
      </c>
      <c r="F129" s="76" t="s">
        <v>701</v>
      </c>
      <c r="G129" s="76" t="s">
        <v>325</v>
      </c>
      <c r="H129" s="76"/>
      <c r="I129" s="76"/>
      <c r="J129" s="25" t="s">
        <v>129</v>
      </c>
      <c r="K129" s="106" t="s">
        <v>505</v>
      </c>
      <c r="L129" s="25" t="str">
        <f>IF(J129=0,"",VLOOKUP(J129,Hoja2!$P$5:$S$62,4,FALSE))</f>
        <v>Infecciones en  la piel y del sistema respiratorio y alteraciones del sistema digestivo</v>
      </c>
      <c r="M129" s="38" t="s">
        <v>325</v>
      </c>
      <c r="N129" s="38" t="s">
        <v>325</v>
      </c>
      <c r="O129" s="38" t="s">
        <v>325</v>
      </c>
      <c r="P129" s="38"/>
      <c r="Q129" s="106" t="s">
        <v>507</v>
      </c>
      <c r="R129" s="106" t="s">
        <v>507</v>
      </c>
      <c r="S129" s="106" t="s">
        <v>507</v>
      </c>
      <c r="T129" s="106" t="s">
        <v>508</v>
      </c>
      <c r="U129" s="106" t="s">
        <v>509</v>
      </c>
      <c r="V129" s="25" t="s">
        <v>520</v>
      </c>
      <c r="W129" s="25" t="s">
        <v>571</v>
      </c>
      <c r="X129" s="25" t="s">
        <v>263</v>
      </c>
      <c r="Y129" s="25" t="s">
        <v>254</v>
      </c>
      <c r="Z129" s="25">
        <f>IF(ISERROR(Hoja3!E155)=TRUE," ",Hoja3!C155*Hoja3!D155)</f>
        <v>4</v>
      </c>
      <c r="AA129" s="25" t="str">
        <f t="shared" si="4"/>
        <v>Bajo</v>
      </c>
      <c r="AB129" s="25">
        <f>IF(ISERROR(Hoja3!G155)=TRUE," ",Hoja3!G155)</f>
        <v>100</v>
      </c>
      <c r="AC129" s="25" t="str">
        <f t="shared" si="5"/>
        <v>III</v>
      </c>
      <c r="AD129" s="25" t="str">
        <f t="shared" si="6"/>
        <v>Aceptable</v>
      </c>
      <c r="AE129" s="106" t="s">
        <v>507</v>
      </c>
      <c r="AF129" s="106" t="s">
        <v>507</v>
      </c>
      <c r="AG129" s="106" t="s">
        <v>507</v>
      </c>
      <c r="AH129" s="106" t="s">
        <v>510</v>
      </c>
      <c r="AI129" s="125" t="s">
        <v>519</v>
      </c>
    </row>
    <row r="130" spans="1:35" s="10" customFormat="1" ht="122.45" customHeight="1" x14ac:dyDescent="0.2">
      <c r="A130" s="285"/>
      <c r="B130" s="304"/>
      <c r="C130" s="304"/>
      <c r="D130" s="127" t="s">
        <v>348</v>
      </c>
      <c r="E130" s="25" t="s">
        <v>2</v>
      </c>
      <c r="F130" s="44" t="s">
        <v>702</v>
      </c>
      <c r="G130" s="76" t="s">
        <v>724</v>
      </c>
      <c r="H130" s="76"/>
      <c r="I130" s="76"/>
      <c r="J130" s="25" t="s">
        <v>132</v>
      </c>
      <c r="K130" s="106" t="s">
        <v>731</v>
      </c>
      <c r="L130" s="25" t="str">
        <f>IF(J130=0,"",VLOOKUP(J130,Hoja2!$P$5:$S$62,4,FALSE))</f>
        <v>Enfermedades gastrointestinales, reacciones alérgicas por artrópodos (ácaros)</v>
      </c>
      <c r="M130" s="38" t="s">
        <v>325</v>
      </c>
      <c r="N130" s="38" t="s">
        <v>325</v>
      </c>
      <c r="O130" s="38" t="s">
        <v>325</v>
      </c>
      <c r="P130" s="38"/>
      <c r="Q130" s="106" t="s">
        <v>507</v>
      </c>
      <c r="R130" s="106" t="s">
        <v>507</v>
      </c>
      <c r="S130" s="106" t="s">
        <v>524</v>
      </c>
      <c r="T130" s="106" t="s">
        <v>613</v>
      </c>
      <c r="U130" s="106" t="s">
        <v>532</v>
      </c>
      <c r="V130" s="25" t="s">
        <v>525</v>
      </c>
      <c r="W130" s="25" t="s">
        <v>571</v>
      </c>
      <c r="X130" s="25" t="s">
        <v>263</v>
      </c>
      <c r="Y130" s="25" t="s">
        <v>254</v>
      </c>
      <c r="Z130" s="25">
        <f>IF(ISERROR(Hoja3!E156)=TRUE," ",Hoja3!C156*Hoja3!D156)</f>
        <v>4</v>
      </c>
      <c r="AA130" s="25" t="str">
        <f t="shared" si="4"/>
        <v>Bajo</v>
      </c>
      <c r="AB130" s="25">
        <f>IF(ISERROR(Hoja3!G156)=TRUE," ",Hoja3!G156)</f>
        <v>100</v>
      </c>
      <c r="AC130" s="25" t="str">
        <f t="shared" si="5"/>
        <v>III</v>
      </c>
      <c r="AD130" s="25" t="str">
        <f t="shared" si="6"/>
        <v>Aceptable</v>
      </c>
      <c r="AE130" s="106" t="s">
        <v>507</v>
      </c>
      <c r="AF130" s="106" t="s">
        <v>514</v>
      </c>
      <c r="AG130" s="106" t="s">
        <v>516</v>
      </c>
      <c r="AH130" s="106" t="s">
        <v>510</v>
      </c>
      <c r="AI130" s="125" t="s">
        <v>515</v>
      </c>
    </row>
    <row r="131" spans="1:35" s="10" customFormat="1" ht="122.45" customHeight="1" x14ac:dyDescent="0.2">
      <c r="A131" s="285"/>
      <c r="B131" s="304"/>
      <c r="C131" s="304"/>
      <c r="D131" s="127" t="s">
        <v>337</v>
      </c>
      <c r="E131" s="25" t="s">
        <v>2</v>
      </c>
      <c r="F131" s="76" t="s">
        <v>694</v>
      </c>
      <c r="G131" s="76" t="s">
        <v>325</v>
      </c>
      <c r="H131" s="76"/>
      <c r="I131" s="76"/>
      <c r="J131" s="25" t="s">
        <v>191</v>
      </c>
      <c r="K131" s="106" t="s">
        <v>528</v>
      </c>
      <c r="L131" s="25" t="str">
        <f>IF(J131=0,"",VLOOKUP(J131,Hoja2!$P$5:$S$62,4,FALSE))</f>
        <v xml:space="preserve">Lumbalgias, Cervicalgias </v>
      </c>
      <c r="M131" s="43" t="s">
        <v>325</v>
      </c>
      <c r="N131" s="43" t="s">
        <v>325</v>
      </c>
      <c r="O131" s="100"/>
      <c r="P131" s="100"/>
      <c r="Q131" s="106" t="s">
        <v>507</v>
      </c>
      <c r="R131" s="106" t="s">
        <v>507</v>
      </c>
      <c r="S131" s="106" t="s">
        <v>524</v>
      </c>
      <c r="T131" s="106" t="s">
        <v>613</v>
      </c>
      <c r="U131" s="106" t="s">
        <v>532</v>
      </c>
      <c r="V131" s="25" t="s">
        <v>525</v>
      </c>
      <c r="W131" s="25" t="s">
        <v>571</v>
      </c>
      <c r="X131" s="25" t="s">
        <v>261</v>
      </c>
      <c r="Y131" s="25" t="s">
        <v>254</v>
      </c>
      <c r="Z131" s="25">
        <f>IF(ISERROR(Hoja3!E157)=TRUE," ",Hoja3!C157*Hoja3!D157)</f>
        <v>8</v>
      </c>
      <c r="AA131" s="25" t="str">
        <f t="shared" si="4"/>
        <v>Medio</v>
      </c>
      <c r="AB131" s="25">
        <f>IF(ISERROR(Hoja3!G157)=TRUE," ",Hoja3!G157)</f>
        <v>200</v>
      </c>
      <c r="AC131" s="25" t="str">
        <f t="shared" si="5"/>
        <v>II</v>
      </c>
      <c r="AD131" s="25" t="str">
        <f t="shared" si="6"/>
        <v>Aceptable con control específico</v>
      </c>
      <c r="AE131" s="106" t="s">
        <v>507</v>
      </c>
      <c r="AF131" s="106" t="s">
        <v>507</v>
      </c>
      <c r="AG131" s="106" t="s">
        <v>527</v>
      </c>
      <c r="AH131" s="106" t="s">
        <v>526</v>
      </c>
      <c r="AI131" s="125" t="s">
        <v>529</v>
      </c>
    </row>
    <row r="132" spans="1:35" s="10" customFormat="1" ht="122.45" customHeight="1" x14ac:dyDescent="0.2">
      <c r="A132" s="285"/>
      <c r="B132" s="304"/>
      <c r="C132" s="304"/>
      <c r="D132" s="127" t="s">
        <v>332</v>
      </c>
      <c r="E132" s="25" t="s">
        <v>3</v>
      </c>
      <c r="F132" s="76" t="s">
        <v>695</v>
      </c>
      <c r="G132" s="76" t="s">
        <v>325</v>
      </c>
      <c r="H132" s="76"/>
      <c r="I132" s="76"/>
      <c r="J132" s="25" t="s">
        <v>193</v>
      </c>
      <c r="K132" s="106" t="s">
        <v>533</v>
      </c>
      <c r="L132" s="25" t="str">
        <f>IF(J132=0,"",VLOOKUP(J132,Hoja2!$P$5:$S$62,4,FALSE))</f>
        <v>Lesiones del túnel del carpo, epicondilitis, Enfermedad de Quervaín</v>
      </c>
      <c r="M132" s="43" t="s">
        <v>325</v>
      </c>
      <c r="N132" s="43" t="s">
        <v>325</v>
      </c>
      <c r="O132" s="43"/>
      <c r="P132" s="43"/>
      <c r="Q132" s="106" t="s">
        <v>507</v>
      </c>
      <c r="R132" s="106" t="s">
        <v>507</v>
      </c>
      <c r="S132" s="106" t="s">
        <v>534</v>
      </c>
      <c r="T132" s="106" t="s">
        <v>535</v>
      </c>
      <c r="U132" s="106" t="s">
        <v>531</v>
      </c>
      <c r="V132" s="25" t="s">
        <v>525</v>
      </c>
      <c r="W132" s="25" t="s">
        <v>250</v>
      </c>
      <c r="X132" s="25" t="s">
        <v>261</v>
      </c>
      <c r="Y132" s="25" t="s">
        <v>254</v>
      </c>
      <c r="Z132" s="25">
        <f>IF(ISERROR(Hoja3!E158)=TRUE," ",Hoja3!C158*Hoja3!D158)</f>
        <v>24</v>
      </c>
      <c r="AA132" s="25" t="str">
        <f t="shared" si="4"/>
        <v>Muy alto</v>
      </c>
      <c r="AB132" s="25">
        <f>IF(ISERROR(Hoja3!G158)=TRUE," ",Hoja3!G158)</f>
        <v>600</v>
      </c>
      <c r="AC132" s="25" t="str">
        <f t="shared" si="5"/>
        <v>I</v>
      </c>
      <c r="AD132" s="25" t="str">
        <f t="shared" si="6"/>
        <v>No Aceptable</v>
      </c>
      <c r="AE132" s="106" t="s">
        <v>507</v>
      </c>
      <c r="AF132" s="106" t="s">
        <v>507</v>
      </c>
      <c r="AG132" s="106" t="s">
        <v>536</v>
      </c>
      <c r="AH132" s="106" t="s">
        <v>537</v>
      </c>
      <c r="AI132" s="125" t="s">
        <v>538</v>
      </c>
    </row>
    <row r="133" spans="1:35" s="10" customFormat="1" ht="122.45" customHeight="1" x14ac:dyDescent="0.2">
      <c r="A133" s="285"/>
      <c r="B133" s="304"/>
      <c r="C133" s="304"/>
      <c r="D133" s="127" t="s">
        <v>370</v>
      </c>
      <c r="E133" s="25" t="s">
        <v>3</v>
      </c>
      <c r="F133" s="76" t="s">
        <v>703</v>
      </c>
      <c r="G133" s="76" t="s">
        <v>325</v>
      </c>
      <c r="H133" s="76"/>
      <c r="I133" s="76"/>
      <c r="J133" s="25" t="s">
        <v>194</v>
      </c>
      <c r="K133" s="106" t="s">
        <v>539</v>
      </c>
      <c r="L133" s="25" t="str">
        <f>IF(J133=0,"",VLOOKUP(J133,Hoja2!$P$5:$S$62,4,FALSE))</f>
        <v>Lesiones de columna</v>
      </c>
      <c r="M133" s="43" t="s">
        <v>325</v>
      </c>
      <c r="N133" s="43"/>
      <c r="O133" s="43"/>
      <c r="P133" s="43"/>
      <c r="Q133" s="106" t="s">
        <v>507</v>
      </c>
      <c r="R133" s="106" t="s">
        <v>507</v>
      </c>
      <c r="S133" s="106" t="s">
        <v>543</v>
      </c>
      <c r="T133" s="106" t="s">
        <v>542</v>
      </c>
      <c r="U133" s="106" t="s">
        <v>541</v>
      </c>
      <c r="V133" s="25" t="s">
        <v>544</v>
      </c>
      <c r="W133" s="25" t="s">
        <v>571</v>
      </c>
      <c r="X133" s="25" t="s">
        <v>263</v>
      </c>
      <c r="Y133" s="25" t="s">
        <v>254</v>
      </c>
      <c r="Z133" s="25">
        <f>IF(ISERROR(Hoja3!E159)=TRUE," ",Hoja3!C159*Hoja3!D159)</f>
        <v>4</v>
      </c>
      <c r="AA133" s="25" t="str">
        <f t="shared" si="4"/>
        <v>Bajo</v>
      </c>
      <c r="AB133" s="25">
        <f>IF(ISERROR(Hoja3!G159)=TRUE," ",Hoja3!G159)</f>
        <v>100</v>
      </c>
      <c r="AC133" s="25" t="str">
        <f t="shared" si="5"/>
        <v>III</v>
      </c>
      <c r="AD133" s="25" t="str">
        <f t="shared" si="6"/>
        <v>Aceptable</v>
      </c>
      <c r="AE133" s="106" t="s">
        <v>545</v>
      </c>
      <c r="AF133" s="106" t="s">
        <v>507</v>
      </c>
      <c r="AG133" s="106" t="s">
        <v>546</v>
      </c>
      <c r="AH133" s="106" t="s">
        <v>547</v>
      </c>
      <c r="AI133" s="125" t="s">
        <v>541</v>
      </c>
    </row>
    <row r="134" spans="1:35" s="10" customFormat="1" ht="122.45" customHeight="1" x14ac:dyDescent="0.2">
      <c r="A134" s="285"/>
      <c r="B134" s="304"/>
      <c r="C134" s="304"/>
      <c r="D134" s="127" t="s">
        <v>365</v>
      </c>
      <c r="E134" s="25" t="s">
        <v>3</v>
      </c>
      <c r="F134" s="76" t="s">
        <v>668</v>
      </c>
      <c r="G134" s="76" t="s">
        <v>325</v>
      </c>
      <c r="H134" s="76"/>
      <c r="I134" s="76"/>
      <c r="J134" s="25" t="s">
        <v>243</v>
      </c>
      <c r="K134" s="106" t="s">
        <v>565</v>
      </c>
      <c r="L134" s="25" t="str">
        <f>IF(J134=0,"",VLOOKUP(J134,Hoja2!$P$5:$S$62,4,FALSE))</f>
        <v>Electrocución</v>
      </c>
      <c r="M134" s="43" t="s">
        <v>325</v>
      </c>
      <c r="N134" s="43"/>
      <c r="O134" s="43"/>
      <c r="P134" s="43"/>
      <c r="Q134" s="106" t="s">
        <v>507</v>
      </c>
      <c r="R134" s="106" t="s">
        <v>507</v>
      </c>
      <c r="S134" s="106" t="s">
        <v>549</v>
      </c>
      <c r="T134" s="106" t="s">
        <v>548</v>
      </c>
      <c r="U134" s="106" t="s">
        <v>550</v>
      </c>
      <c r="V134" s="25" t="s">
        <v>551</v>
      </c>
      <c r="W134" s="25" t="s">
        <v>571</v>
      </c>
      <c r="X134" s="25" t="s">
        <v>262</v>
      </c>
      <c r="Y134" s="25" t="s">
        <v>256</v>
      </c>
      <c r="Z134" s="25">
        <f>IF(ISERROR(Hoja3!E160)=TRUE," ",Hoja3!C160*Hoja3!D160)</f>
        <v>6</v>
      </c>
      <c r="AA134" s="25" t="str">
        <f t="shared" si="4"/>
        <v>Medio</v>
      </c>
      <c r="AB134" s="25">
        <f>IF(ISERROR(Hoja3!G160)=TRUE," ",Hoja3!G160)</f>
        <v>600</v>
      </c>
      <c r="AC134" s="25" t="str">
        <f t="shared" si="5"/>
        <v>I</v>
      </c>
      <c r="AD134" s="25" t="str">
        <f t="shared" si="6"/>
        <v>No Aceptable</v>
      </c>
      <c r="AE134" s="106" t="s">
        <v>552</v>
      </c>
      <c r="AF134" s="106" t="s">
        <v>507</v>
      </c>
      <c r="AG134" s="106" t="s">
        <v>553</v>
      </c>
      <c r="AH134" s="106" t="s">
        <v>554</v>
      </c>
      <c r="AI134" s="125" t="s">
        <v>555</v>
      </c>
    </row>
    <row r="135" spans="1:35" s="10" customFormat="1" ht="122.45" customHeight="1" x14ac:dyDescent="0.2">
      <c r="A135" s="285"/>
      <c r="B135" s="304"/>
      <c r="C135" s="304"/>
      <c r="D135" s="138" t="s">
        <v>371</v>
      </c>
      <c r="E135" s="25" t="s">
        <v>2</v>
      </c>
      <c r="F135" s="76" t="s">
        <v>704</v>
      </c>
      <c r="G135" s="76" t="s">
        <v>325</v>
      </c>
      <c r="H135" s="76"/>
      <c r="I135" s="76"/>
      <c r="J135" s="25" t="s">
        <v>245</v>
      </c>
      <c r="K135" s="106" t="s">
        <v>556</v>
      </c>
      <c r="L135" s="25" t="str">
        <f>IF(J135=0,"",VLOOKUP(J135,Hoja2!$P$5:$S$62,4,FALSE))</f>
        <v>Torceduras, Esguinces, Desgarros musculares, traumatismos o Golpes por caídas al mismo nivel</v>
      </c>
      <c r="M135" s="43" t="s">
        <v>325</v>
      </c>
      <c r="N135" s="43" t="s">
        <v>325</v>
      </c>
      <c r="O135" s="43" t="s">
        <v>325</v>
      </c>
      <c r="P135" s="43"/>
      <c r="Q135" s="106" t="s">
        <v>507</v>
      </c>
      <c r="R135" s="106" t="s">
        <v>507</v>
      </c>
      <c r="S135" s="106" t="s">
        <v>558</v>
      </c>
      <c r="T135" s="106" t="s">
        <v>559</v>
      </c>
      <c r="U135" s="106" t="s">
        <v>560</v>
      </c>
      <c r="V135" s="25" t="s">
        <v>561</v>
      </c>
      <c r="W135" s="25" t="s">
        <v>571</v>
      </c>
      <c r="X135" s="25" t="s">
        <v>262</v>
      </c>
      <c r="Y135" s="25" t="s">
        <v>255</v>
      </c>
      <c r="Z135" s="25">
        <f>IF(ISERROR(Hoja3!E161)=TRUE," ",Hoja3!C161*Hoja3!D161)</f>
        <v>6</v>
      </c>
      <c r="AA135" s="25" t="str">
        <f t="shared" si="4"/>
        <v>Medio</v>
      </c>
      <c r="AB135" s="25">
        <f>IF(ISERROR(Hoja3!G161)=TRUE," ",Hoja3!G161)</f>
        <v>60</v>
      </c>
      <c r="AC135" s="25" t="str">
        <f t="shared" si="5"/>
        <v>III</v>
      </c>
      <c r="AD135" s="25" t="str">
        <f t="shared" si="6"/>
        <v>Aceptable</v>
      </c>
      <c r="AE135" s="106" t="s">
        <v>552</v>
      </c>
      <c r="AF135" s="106" t="s">
        <v>552</v>
      </c>
      <c r="AG135" s="106" t="s">
        <v>562</v>
      </c>
      <c r="AH135" s="106" t="s">
        <v>563</v>
      </c>
      <c r="AI135" s="125" t="s">
        <v>564</v>
      </c>
    </row>
    <row r="136" spans="1:35" s="10" customFormat="1" ht="122.45" customHeight="1" x14ac:dyDescent="0.2">
      <c r="A136" s="285"/>
      <c r="B136" s="304"/>
      <c r="C136" s="304"/>
      <c r="D136" s="138"/>
      <c r="E136" s="25"/>
      <c r="F136" s="76"/>
      <c r="G136" s="76"/>
      <c r="H136" s="76"/>
      <c r="I136" s="76"/>
      <c r="J136" s="25" t="s">
        <v>203</v>
      </c>
      <c r="K136" s="106" t="s">
        <v>566</v>
      </c>
      <c r="L136" s="25" t="str">
        <f>IF(J136=0,"",VLOOKUP(J136,Hoja2!$P$5:$S$62,4,FALSE))</f>
        <v>Muerte</v>
      </c>
      <c r="M136" s="43" t="s">
        <v>325</v>
      </c>
      <c r="N136" s="43" t="s">
        <v>325</v>
      </c>
      <c r="O136" s="43" t="s">
        <v>325</v>
      </c>
      <c r="P136" s="43" t="s">
        <v>325</v>
      </c>
      <c r="Q136" s="106" t="s">
        <v>507</v>
      </c>
      <c r="R136" s="106" t="s">
        <v>507</v>
      </c>
      <c r="S136" s="106" t="s">
        <v>567</v>
      </c>
      <c r="T136" s="106" t="s">
        <v>568</v>
      </c>
      <c r="U136" s="106" t="s">
        <v>569</v>
      </c>
      <c r="V136" s="25" t="s">
        <v>634</v>
      </c>
      <c r="W136" s="25" t="s">
        <v>571</v>
      </c>
      <c r="X136" s="25" t="s">
        <v>264</v>
      </c>
      <c r="Y136" s="25" t="s">
        <v>256</v>
      </c>
      <c r="Z136" s="25">
        <f>IF(ISERROR(Hoja3!E162)=TRUE," ",Hoja3!C162*Hoja3!D162)</f>
        <v>2</v>
      </c>
      <c r="AA136" s="25" t="str">
        <f t="shared" si="4"/>
        <v>Bajo</v>
      </c>
      <c r="AB136" s="25">
        <f>IF(ISERROR(Hoja3!G162)=TRUE," ",Hoja3!G162)</f>
        <v>200</v>
      </c>
      <c r="AC136" s="25" t="str">
        <f t="shared" si="5"/>
        <v>II</v>
      </c>
      <c r="AD136" s="25" t="str">
        <f t="shared" si="6"/>
        <v>Aceptable con control específico</v>
      </c>
      <c r="AE136" s="106" t="s">
        <v>552</v>
      </c>
      <c r="AF136" s="106" t="s">
        <v>552</v>
      </c>
      <c r="AG136" s="106" t="s">
        <v>572</v>
      </c>
      <c r="AH136" s="106" t="s">
        <v>573</v>
      </c>
      <c r="AI136" s="125" t="s">
        <v>574</v>
      </c>
    </row>
    <row r="137" spans="1:35" s="10" customFormat="1" ht="122.45" customHeight="1" x14ac:dyDescent="0.2">
      <c r="A137" s="285"/>
      <c r="B137" s="304"/>
      <c r="C137" s="304"/>
      <c r="D137" s="138"/>
      <c r="E137" s="25"/>
      <c r="F137" s="76"/>
      <c r="G137" s="76"/>
      <c r="H137" s="76"/>
      <c r="I137" s="76"/>
      <c r="J137" s="25" t="s">
        <v>105</v>
      </c>
      <c r="K137" s="106" t="s">
        <v>577</v>
      </c>
      <c r="L137" s="25" t="str">
        <f>IF(J137=0,"",VLOOKUP(J137,Hoja2!$P$5:$S$62,4,FALSE))</f>
        <v>Fatiga visual</v>
      </c>
      <c r="M137" s="43" t="s">
        <v>325</v>
      </c>
      <c r="N137" s="43"/>
      <c r="O137" s="43"/>
      <c r="P137" s="43"/>
      <c r="Q137" s="106" t="s">
        <v>507</v>
      </c>
      <c r="R137" s="106" t="s">
        <v>507</v>
      </c>
      <c r="S137" s="106" t="s">
        <v>578</v>
      </c>
      <c r="T137" s="106" t="s">
        <v>579</v>
      </c>
      <c r="U137" s="106" t="s">
        <v>580</v>
      </c>
      <c r="V137" s="25" t="s">
        <v>581</v>
      </c>
      <c r="W137" s="25" t="s">
        <v>260</v>
      </c>
      <c r="X137" s="25" t="s">
        <v>261</v>
      </c>
      <c r="Y137" s="25" t="s">
        <v>255</v>
      </c>
      <c r="Z137" s="25">
        <f>IF(ISERROR(Hoja3!E163)=TRUE," ",Hoja3!C163*Hoja3!D163)</f>
        <v>4</v>
      </c>
      <c r="AA137" s="25" t="str">
        <f t="shared" si="4"/>
        <v>Bajo</v>
      </c>
      <c r="AB137" s="25">
        <f>IF(ISERROR(Hoja3!G163)=TRUE," ",Hoja3!G163)</f>
        <v>40</v>
      </c>
      <c r="AC137" s="25" t="str">
        <f t="shared" si="5"/>
        <v>IV</v>
      </c>
      <c r="AD137" s="25" t="str">
        <f t="shared" si="6"/>
        <v>Aceptable</v>
      </c>
      <c r="AE137" s="106" t="s">
        <v>507</v>
      </c>
      <c r="AF137" s="106" t="s">
        <v>507</v>
      </c>
      <c r="AG137" s="106" t="s">
        <v>582</v>
      </c>
      <c r="AH137" s="106" t="s">
        <v>583</v>
      </c>
      <c r="AI137" s="125" t="s">
        <v>584</v>
      </c>
    </row>
    <row r="138" spans="1:35" s="10" customFormat="1" ht="122.45" customHeight="1" x14ac:dyDescent="0.2">
      <c r="A138" s="285"/>
      <c r="B138" s="304"/>
      <c r="C138" s="304"/>
      <c r="D138" s="138"/>
      <c r="E138" s="25"/>
      <c r="F138" s="76"/>
      <c r="G138" s="76"/>
      <c r="H138" s="76"/>
      <c r="I138" s="76"/>
      <c r="J138" s="25" t="s">
        <v>142</v>
      </c>
      <c r="K138" s="106" t="s">
        <v>588</v>
      </c>
      <c r="L138" s="25" t="str">
        <f>IF(J138=0,"",VLOOKUP(J138,Hoja2!$P$5:$S$62,4,FALSE))</f>
        <v>Estrés, fatiga crónica, afectaciones a sistema circulatorio, digestivo, y sistema inmune</v>
      </c>
      <c r="M138" s="43" t="s">
        <v>325</v>
      </c>
      <c r="N138" s="43" t="s">
        <v>325</v>
      </c>
      <c r="O138" s="43"/>
      <c r="P138" s="43"/>
      <c r="Q138" s="106" t="s">
        <v>507</v>
      </c>
      <c r="R138" s="106" t="s">
        <v>507</v>
      </c>
      <c r="S138" s="106" t="s">
        <v>590</v>
      </c>
      <c r="T138" s="106" t="s">
        <v>591</v>
      </c>
      <c r="U138" s="106" t="s">
        <v>592</v>
      </c>
      <c r="V138" s="25" t="s">
        <v>593</v>
      </c>
      <c r="W138" s="25" t="s">
        <v>250</v>
      </c>
      <c r="X138" s="25" t="s">
        <v>262</v>
      </c>
      <c r="Y138" s="25" t="s">
        <v>254</v>
      </c>
      <c r="Z138" s="25">
        <f>IF(ISERROR(Hoja3!E164)=TRUE," ",Hoja3!C164*Hoja3!D164)</f>
        <v>18</v>
      </c>
      <c r="AA138" s="25" t="str">
        <f t="shared" si="4"/>
        <v>Alto</v>
      </c>
      <c r="AB138" s="25">
        <f>IF(ISERROR(Hoja3!G164)=TRUE," ",Hoja3!G164)</f>
        <v>450</v>
      </c>
      <c r="AC138" s="25" t="str">
        <f t="shared" si="5"/>
        <v>II</v>
      </c>
      <c r="AD138" s="25" t="str">
        <f t="shared" si="6"/>
        <v>Aceptable con control específico</v>
      </c>
      <c r="AE138" s="106" t="s">
        <v>507</v>
      </c>
      <c r="AF138" s="106" t="s">
        <v>507</v>
      </c>
      <c r="AG138" s="106" t="s">
        <v>590</v>
      </c>
      <c r="AH138" s="106" t="s">
        <v>591</v>
      </c>
      <c r="AI138" s="125" t="s">
        <v>592</v>
      </c>
    </row>
    <row r="139" spans="1:35" s="10" customFormat="1" ht="122.45" customHeight="1" x14ac:dyDescent="0.2">
      <c r="A139" s="285"/>
      <c r="B139" s="304"/>
      <c r="C139" s="304"/>
      <c r="D139" s="138"/>
      <c r="E139" s="25"/>
      <c r="F139" s="76"/>
      <c r="G139" s="76"/>
      <c r="H139" s="76"/>
      <c r="I139" s="76"/>
      <c r="J139" s="25" t="s">
        <v>147</v>
      </c>
      <c r="K139" s="106" t="s">
        <v>588</v>
      </c>
      <c r="L139" s="25" t="str">
        <f>IF(J139=0,"",VLOOKUP(J139,Hoja2!$P$5:$S$62,4,FALSE))</f>
        <v>Estrés, fatiga crónica, afectaciones a sistema circulatorio, digestivo, y sistema inmune</v>
      </c>
      <c r="M139" s="43" t="s">
        <v>325</v>
      </c>
      <c r="N139" s="43" t="s">
        <v>325</v>
      </c>
      <c r="O139" s="43"/>
      <c r="P139" s="43"/>
      <c r="Q139" s="106" t="s">
        <v>507</v>
      </c>
      <c r="R139" s="106" t="s">
        <v>507</v>
      </c>
      <c r="S139" s="106" t="s">
        <v>590</v>
      </c>
      <c r="T139" s="106" t="s">
        <v>591</v>
      </c>
      <c r="U139" s="106" t="s">
        <v>592</v>
      </c>
      <c r="V139" s="25" t="s">
        <v>593</v>
      </c>
      <c r="W139" s="25" t="s">
        <v>250</v>
      </c>
      <c r="X139" s="25" t="s">
        <v>262</v>
      </c>
      <c r="Y139" s="25" t="s">
        <v>254</v>
      </c>
      <c r="Z139" s="25">
        <f>IF(ISERROR(Hoja3!E165)=TRUE," ",Hoja3!C165*Hoja3!D165)</f>
        <v>18</v>
      </c>
      <c r="AA139" s="25" t="str">
        <f t="shared" si="4"/>
        <v>Alto</v>
      </c>
      <c r="AB139" s="25">
        <f>IF(ISERROR(Hoja3!G165)=TRUE," ",Hoja3!G165)</f>
        <v>450</v>
      </c>
      <c r="AC139" s="25" t="str">
        <f t="shared" si="5"/>
        <v>II</v>
      </c>
      <c r="AD139" s="25" t="str">
        <f t="shared" si="6"/>
        <v>Aceptable con control específico</v>
      </c>
      <c r="AE139" s="106" t="s">
        <v>507</v>
      </c>
      <c r="AF139" s="106" t="s">
        <v>507</v>
      </c>
      <c r="AG139" s="106" t="s">
        <v>590</v>
      </c>
      <c r="AH139" s="106" t="s">
        <v>591</v>
      </c>
      <c r="AI139" s="125" t="s">
        <v>592</v>
      </c>
    </row>
    <row r="140" spans="1:35" s="10" customFormat="1" ht="122.45" customHeight="1" x14ac:dyDescent="0.2">
      <c r="A140" s="285"/>
      <c r="B140" s="304"/>
      <c r="C140" s="304"/>
      <c r="D140" s="138"/>
      <c r="E140" s="25"/>
      <c r="F140" s="76"/>
      <c r="G140" s="76"/>
      <c r="H140" s="76"/>
      <c r="I140" s="76"/>
      <c r="J140" s="25" t="s">
        <v>207</v>
      </c>
      <c r="K140" s="106" t="s">
        <v>594</v>
      </c>
      <c r="L140" s="25" t="str">
        <f>IF(J140=0,"",VLOOKUP(J140,Hoja2!$P$5:$S$62,4,FALSE))</f>
        <v>Muerte</v>
      </c>
      <c r="M140" s="43" t="s">
        <v>325</v>
      </c>
      <c r="N140" s="43" t="s">
        <v>325</v>
      </c>
      <c r="O140" s="43" t="s">
        <v>325</v>
      </c>
      <c r="P140" s="43" t="s">
        <v>325</v>
      </c>
      <c r="Q140" s="106" t="s">
        <v>507</v>
      </c>
      <c r="R140" s="106" t="s">
        <v>507</v>
      </c>
      <c r="S140" s="106" t="s">
        <v>595</v>
      </c>
      <c r="T140" s="106" t="s">
        <v>598</v>
      </c>
      <c r="U140" s="106" t="s">
        <v>597</v>
      </c>
      <c r="V140" s="25" t="s">
        <v>596</v>
      </c>
      <c r="W140" s="25" t="s">
        <v>571</v>
      </c>
      <c r="X140" s="25" t="s">
        <v>264</v>
      </c>
      <c r="Y140" s="25" t="s">
        <v>256</v>
      </c>
      <c r="Z140" s="25">
        <f>IF(ISERROR(Hoja3!E166)=TRUE," ",Hoja3!C166*Hoja3!D166)</f>
        <v>2</v>
      </c>
      <c r="AA140" s="25" t="str">
        <f t="shared" ref="AA140:AA203" si="7">IF(Z140=" "," ",VLOOKUP(Z140,np,2,FALSE))</f>
        <v>Bajo</v>
      </c>
      <c r="AB140" s="25">
        <f>IF(ISERROR(Hoja3!G166)=TRUE," ",Hoja3!G166)</f>
        <v>200</v>
      </c>
      <c r="AC140" s="25" t="str">
        <f t="shared" si="5"/>
        <v>II</v>
      </c>
      <c r="AD140" s="25" t="str">
        <f t="shared" si="6"/>
        <v>Aceptable con control específico</v>
      </c>
      <c r="AE140" s="106" t="s">
        <v>507</v>
      </c>
      <c r="AF140" s="106" t="s">
        <v>507</v>
      </c>
      <c r="AG140" s="106" t="s">
        <v>599</v>
      </c>
      <c r="AH140" s="106" t="s">
        <v>600</v>
      </c>
      <c r="AI140" s="125" t="s">
        <v>597</v>
      </c>
    </row>
    <row r="141" spans="1:35" s="10" customFormat="1" ht="122.45" customHeight="1" x14ac:dyDescent="0.2">
      <c r="A141" s="285"/>
      <c r="B141" s="304"/>
      <c r="C141" s="304"/>
      <c r="D141" s="138"/>
      <c r="E141" s="25"/>
      <c r="F141" s="76"/>
      <c r="G141" s="76"/>
      <c r="H141" s="76"/>
      <c r="I141" s="76"/>
      <c r="J141" s="25" t="s">
        <v>120</v>
      </c>
      <c r="K141" s="106" t="s">
        <v>601</v>
      </c>
      <c r="L141" s="25" t="str">
        <f>IF(J141=0,"",VLOOKUP(J141,Hoja2!$P$5:$S$62,4,FALSE))</f>
        <v>Neumoconiosis orgánica, Rinitis, complicaciones relacionadas con el asma</v>
      </c>
      <c r="M141" s="43" t="s">
        <v>325</v>
      </c>
      <c r="N141" s="43"/>
      <c r="O141" s="43"/>
      <c r="P141" s="43"/>
      <c r="Q141" s="106" t="s">
        <v>602</v>
      </c>
      <c r="R141" s="106" t="s">
        <v>507</v>
      </c>
      <c r="S141" s="106" t="s">
        <v>608</v>
      </c>
      <c r="T141" s="106" t="s">
        <v>603</v>
      </c>
      <c r="U141" s="106" t="s">
        <v>606</v>
      </c>
      <c r="V141" s="25" t="s">
        <v>607</v>
      </c>
      <c r="W141" s="25" t="s">
        <v>250</v>
      </c>
      <c r="X141" s="25" t="s">
        <v>262</v>
      </c>
      <c r="Y141" s="25" t="s">
        <v>254</v>
      </c>
      <c r="Z141" s="25">
        <f>IF(ISERROR(Hoja3!E167)=TRUE," ",Hoja3!C167*Hoja3!D167)</f>
        <v>18</v>
      </c>
      <c r="AA141" s="25" t="str">
        <f t="shared" si="7"/>
        <v>Alto</v>
      </c>
      <c r="AB141" s="25">
        <f>IF(ISERROR(Hoja3!G167)=TRUE," ",Hoja3!G167)</f>
        <v>450</v>
      </c>
      <c r="AC141" s="25" t="str">
        <f t="shared" si="5"/>
        <v>II</v>
      </c>
      <c r="AD141" s="25" t="str">
        <f t="shared" si="6"/>
        <v>Aceptable con control específico</v>
      </c>
      <c r="AE141" s="106" t="s">
        <v>602</v>
      </c>
      <c r="AF141" s="106" t="s">
        <v>507</v>
      </c>
      <c r="AG141" s="106" t="s">
        <v>608</v>
      </c>
      <c r="AH141" s="106" t="s">
        <v>603</v>
      </c>
      <c r="AI141" s="125" t="s">
        <v>606</v>
      </c>
    </row>
    <row r="142" spans="1:35" s="10" customFormat="1" ht="122.45" customHeight="1" x14ac:dyDescent="0.2">
      <c r="A142" s="285"/>
      <c r="B142" s="304"/>
      <c r="C142" s="304"/>
      <c r="D142" s="138"/>
      <c r="E142" s="25"/>
      <c r="F142" s="76"/>
      <c r="G142" s="76"/>
      <c r="H142" s="76"/>
      <c r="I142" s="76"/>
      <c r="J142" s="25" t="s">
        <v>246</v>
      </c>
      <c r="K142" s="106" t="s">
        <v>730</v>
      </c>
      <c r="L142" s="25" t="str">
        <f>IF(J142=0,"",VLOOKUP(J142,Hoja2!$P$5:$S$62,4,FALSE))</f>
        <v>Muerte</v>
      </c>
      <c r="M142" s="43" t="s">
        <v>325</v>
      </c>
      <c r="N142" s="43" t="s">
        <v>325</v>
      </c>
      <c r="O142" s="43" t="s">
        <v>325</v>
      </c>
      <c r="P142" s="43" t="s">
        <v>325</v>
      </c>
      <c r="Q142" s="106" t="s">
        <v>507</v>
      </c>
      <c r="R142" s="106" t="s">
        <v>507</v>
      </c>
      <c r="S142" s="106" t="s">
        <v>732</v>
      </c>
      <c r="T142" s="106" t="s">
        <v>734</v>
      </c>
      <c r="U142" s="106" t="s">
        <v>735</v>
      </c>
      <c r="V142" s="25" t="s">
        <v>736</v>
      </c>
      <c r="W142" s="25" t="s">
        <v>571</v>
      </c>
      <c r="X142" s="25" t="s">
        <v>261</v>
      </c>
      <c r="Y142" s="25" t="s">
        <v>256</v>
      </c>
      <c r="Z142" s="25">
        <f>IF(ISERROR(Hoja3!E168)=TRUE," ",Hoja3!C168*Hoja3!D168)</f>
        <v>8</v>
      </c>
      <c r="AA142" s="25" t="str">
        <f t="shared" si="7"/>
        <v>Medio</v>
      </c>
      <c r="AB142" s="25">
        <f>IF(ISERROR(Hoja3!G168)=TRUE," ",Hoja3!G168)</f>
        <v>800</v>
      </c>
      <c r="AC142" s="25" t="str">
        <f t="shared" si="5"/>
        <v>I</v>
      </c>
      <c r="AD142" s="25" t="str">
        <f t="shared" si="6"/>
        <v>No Aceptable</v>
      </c>
      <c r="AE142" s="106" t="s">
        <v>507</v>
      </c>
      <c r="AF142" s="106" t="s">
        <v>507</v>
      </c>
      <c r="AG142" s="106" t="s">
        <v>732</v>
      </c>
      <c r="AH142" s="106" t="s">
        <v>733</v>
      </c>
      <c r="AI142" s="125" t="s">
        <v>735</v>
      </c>
    </row>
    <row r="143" spans="1:35" s="10" customFormat="1" ht="122.45" customHeight="1" x14ac:dyDescent="0.2">
      <c r="A143" s="285"/>
      <c r="B143" s="304"/>
      <c r="C143" s="304"/>
      <c r="D143" s="138"/>
      <c r="E143" s="25"/>
      <c r="F143" s="76"/>
      <c r="G143" s="76"/>
      <c r="H143" s="76"/>
      <c r="I143" s="76"/>
      <c r="J143" s="25" t="s">
        <v>492</v>
      </c>
      <c r="K143" s="106" t="s">
        <v>636</v>
      </c>
      <c r="L143" s="25" t="str">
        <f>IF(J143=0,"",VLOOKUP(J143,Hoja2!$P$5:$S$62,4,FALSE))</f>
        <v>Muerte</v>
      </c>
      <c r="M143" s="43" t="s">
        <v>325</v>
      </c>
      <c r="N143" s="43" t="s">
        <v>325</v>
      </c>
      <c r="O143" s="43" t="s">
        <v>325</v>
      </c>
      <c r="P143" s="43" t="s">
        <v>325</v>
      </c>
      <c r="Q143" s="106" t="s">
        <v>507</v>
      </c>
      <c r="R143" s="106" t="s">
        <v>507</v>
      </c>
      <c r="S143" s="106" t="s">
        <v>576</v>
      </c>
      <c r="T143" s="106" t="s">
        <v>637</v>
      </c>
      <c r="U143" s="106" t="s">
        <v>638</v>
      </c>
      <c r="V143" s="25" t="s">
        <v>585</v>
      </c>
      <c r="W143" s="25" t="s">
        <v>571</v>
      </c>
      <c r="X143" s="25" t="s">
        <v>261</v>
      </c>
      <c r="Y143" s="25" t="s">
        <v>256</v>
      </c>
      <c r="Z143" s="25">
        <f>IF(ISERROR(Hoja3!E169)=TRUE," ",Hoja3!C169*Hoja3!D169)</f>
        <v>8</v>
      </c>
      <c r="AA143" s="25" t="str">
        <f t="shared" si="7"/>
        <v>Medio</v>
      </c>
      <c r="AB143" s="25">
        <f>IF(ISERROR(Hoja3!G169)=TRUE," ",Hoja3!G169)</f>
        <v>800</v>
      </c>
      <c r="AC143" s="25" t="str">
        <f t="shared" si="5"/>
        <v>I</v>
      </c>
      <c r="AD143" s="25" t="str">
        <f t="shared" si="6"/>
        <v>No Aceptable</v>
      </c>
      <c r="AE143" s="106" t="s">
        <v>507</v>
      </c>
      <c r="AF143" s="106" t="s">
        <v>507</v>
      </c>
      <c r="AG143" s="106" t="s">
        <v>639</v>
      </c>
      <c r="AH143" s="106" t="s">
        <v>586</v>
      </c>
      <c r="AI143" s="125" t="s">
        <v>587</v>
      </c>
    </row>
    <row r="144" spans="1:35" s="10" customFormat="1" ht="122.45" customHeight="1" x14ac:dyDescent="0.2">
      <c r="A144" s="285"/>
      <c r="B144" s="304"/>
      <c r="C144" s="304"/>
      <c r="D144" s="138"/>
      <c r="E144" s="25"/>
      <c r="F144" s="76"/>
      <c r="G144" s="76"/>
      <c r="H144" s="76"/>
      <c r="I144" s="76"/>
      <c r="J144" s="25" t="s">
        <v>103</v>
      </c>
      <c r="K144" s="106" t="s">
        <v>626</v>
      </c>
      <c r="L144" s="25" t="str">
        <f>IF(J144=0,"",VLOOKUP(J144,Hoja2!$P$5:$S$96,4,FALSE))</f>
        <v>Sordera, hipoacusia neurosensorial</v>
      </c>
      <c r="M144" s="43" t="s">
        <v>325</v>
      </c>
      <c r="N144" s="43" t="s">
        <v>325</v>
      </c>
      <c r="O144" s="43"/>
      <c r="P144" s="43" t="s">
        <v>511</v>
      </c>
      <c r="Q144" s="106" t="s">
        <v>507</v>
      </c>
      <c r="R144" s="106" t="s">
        <v>507</v>
      </c>
      <c r="S144" s="106" t="s">
        <v>631</v>
      </c>
      <c r="T144" s="106" t="s">
        <v>627</v>
      </c>
      <c r="U144" s="106" t="s">
        <v>628</v>
      </c>
      <c r="V144" s="25" t="s">
        <v>859</v>
      </c>
      <c r="W144" s="25" t="s">
        <v>571</v>
      </c>
      <c r="X144" s="25" t="s">
        <v>262</v>
      </c>
      <c r="Y144" s="25" t="s">
        <v>253</v>
      </c>
      <c r="Z144" s="25">
        <f>IF(ISERROR(Hoja3!E170)=TRUE," ",Hoja3!C170*Hoja3!D170)</f>
        <v>6</v>
      </c>
      <c r="AA144" s="25" t="str">
        <f t="shared" si="7"/>
        <v>Medio</v>
      </c>
      <c r="AB144" s="25">
        <f>IF(ISERROR(Hoja3!G170)=TRUE," ",Hoja3!G170)</f>
        <v>360</v>
      </c>
      <c r="AC144" s="25" t="str">
        <f t="shared" si="5"/>
        <v>II</v>
      </c>
      <c r="AD144" s="25" t="str">
        <f t="shared" si="6"/>
        <v>Aceptable con control específico</v>
      </c>
      <c r="AE144" s="106" t="s">
        <v>552</v>
      </c>
      <c r="AF144" s="106" t="s">
        <v>630</v>
      </c>
      <c r="AG144" s="106" t="s">
        <v>633</v>
      </c>
      <c r="AH144" s="106" t="s">
        <v>627</v>
      </c>
      <c r="AI144" s="125" t="s">
        <v>632</v>
      </c>
    </row>
    <row r="145" spans="1:35" s="10" customFormat="1" ht="122.45" customHeight="1" thickBot="1" x14ac:dyDescent="0.25">
      <c r="A145" s="285"/>
      <c r="B145" s="304"/>
      <c r="C145" s="304"/>
      <c r="D145" s="138"/>
      <c r="E145" s="132"/>
      <c r="F145" s="96"/>
      <c r="G145" s="96"/>
      <c r="H145" s="96"/>
      <c r="I145" s="96"/>
      <c r="J145" s="132" t="s">
        <v>109</v>
      </c>
      <c r="K145" s="133" t="s">
        <v>854</v>
      </c>
      <c r="L145" s="132" t="str">
        <f>IF(J145=0,"",VLOOKUP(J145,Hoja2!$P$5:$S$96,4,FALSE))</f>
        <v xml:space="preserve">Disconfort o estrés térmico, cefaleas, parálisis facial, fatiga física. </v>
      </c>
      <c r="M145" s="134" t="s">
        <v>325</v>
      </c>
      <c r="N145" s="134" t="s">
        <v>325</v>
      </c>
      <c r="O145" s="140"/>
      <c r="P145" s="134" t="s">
        <v>511</v>
      </c>
      <c r="Q145" s="133" t="s">
        <v>507</v>
      </c>
      <c r="R145" s="133" t="s">
        <v>507</v>
      </c>
      <c r="S145" s="133" t="s">
        <v>855</v>
      </c>
      <c r="T145" s="133" t="s">
        <v>856</v>
      </c>
      <c r="U145" s="133" t="s">
        <v>857</v>
      </c>
      <c r="V145" s="132" t="s">
        <v>858</v>
      </c>
      <c r="W145" s="132" t="s">
        <v>250</v>
      </c>
      <c r="X145" s="132" t="s">
        <v>261</v>
      </c>
      <c r="Y145" s="132" t="s">
        <v>255</v>
      </c>
      <c r="Z145" s="132">
        <f>IF(ISERROR(Hoja3!E171)=TRUE," ",Hoja3!C171*Hoja3!D171)</f>
        <v>24</v>
      </c>
      <c r="AA145" s="132" t="str">
        <f t="shared" si="7"/>
        <v>Muy alto</v>
      </c>
      <c r="AB145" s="132">
        <f>IF(ISERROR(Hoja3!G171)=TRUE," ",Hoja3!G171)</f>
        <v>240</v>
      </c>
      <c r="AC145" s="132" t="str">
        <f t="shared" si="5"/>
        <v>II</v>
      </c>
      <c r="AD145" s="132" t="str">
        <f t="shared" si="6"/>
        <v>Aceptable con control específico</v>
      </c>
      <c r="AE145" s="133" t="s">
        <v>507</v>
      </c>
      <c r="AF145" s="133" t="s">
        <v>507</v>
      </c>
      <c r="AG145" s="133" t="s">
        <v>861</v>
      </c>
      <c r="AH145" s="133" t="s">
        <v>860</v>
      </c>
      <c r="AI145" s="136" t="s">
        <v>862</v>
      </c>
    </row>
    <row r="146" spans="1:35" s="10" customFormat="1" ht="122.45" customHeight="1" x14ac:dyDescent="0.2">
      <c r="A146" s="285"/>
      <c r="B146" s="305" t="s">
        <v>925</v>
      </c>
      <c r="C146" s="305" t="s">
        <v>373</v>
      </c>
      <c r="D146" s="117" t="s">
        <v>374</v>
      </c>
      <c r="E146" s="65" t="s">
        <v>2</v>
      </c>
      <c r="F146" s="101" t="s">
        <v>706</v>
      </c>
      <c r="G146" s="101" t="s">
        <v>325</v>
      </c>
      <c r="H146" s="101"/>
      <c r="I146" s="101"/>
      <c r="J146" s="65" t="s">
        <v>128</v>
      </c>
      <c r="K146" s="101" t="s">
        <v>728</v>
      </c>
      <c r="L146" s="65" t="str">
        <f>IF(J146=0,"",VLOOKUP(J146,Hoja2!$P$5:$S$62,4,FALSE))</f>
        <v xml:space="preserve">Contagio de COVID 19, Fiebre, Tos, Cansancio, Malestar general incapacitante </v>
      </c>
      <c r="M146" s="145" t="s">
        <v>325</v>
      </c>
      <c r="N146" s="145" t="s">
        <v>325</v>
      </c>
      <c r="O146" s="145" t="s">
        <v>325</v>
      </c>
      <c r="P146" s="145"/>
      <c r="Q146" s="101" t="s">
        <v>507</v>
      </c>
      <c r="R146" s="101" t="s">
        <v>507</v>
      </c>
      <c r="S146" s="101" t="s">
        <v>501</v>
      </c>
      <c r="T146" s="101" t="s">
        <v>503</v>
      </c>
      <c r="U146" s="101" t="s">
        <v>502</v>
      </c>
      <c r="V146" s="65" t="s">
        <v>610</v>
      </c>
      <c r="W146" s="65" t="s">
        <v>571</v>
      </c>
      <c r="X146" s="65" t="s">
        <v>262</v>
      </c>
      <c r="Y146" s="65" t="s">
        <v>254</v>
      </c>
      <c r="Z146" s="65">
        <f>IF(ISERROR(Hoja3!E172)=TRUE," ",Hoja3!C172*Hoja3!D172)</f>
        <v>6</v>
      </c>
      <c r="AA146" s="65" t="str">
        <f t="shared" si="7"/>
        <v>Medio</v>
      </c>
      <c r="AB146" s="65">
        <f>IF(ISERROR(Hoja3!G172)=TRUE," ",Hoja3!G172)</f>
        <v>150</v>
      </c>
      <c r="AC146" s="65" t="str">
        <f t="shared" si="5"/>
        <v>II</v>
      </c>
      <c r="AD146" s="65" t="str">
        <f t="shared" si="6"/>
        <v>Aceptable con control específico</v>
      </c>
      <c r="AE146" s="101" t="s">
        <v>507</v>
      </c>
      <c r="AF146" s="101" t="s">
        <v>507</v>
      </c>
      <c r="AG146" s="101" t="s">
        <v>500</v>
      </c>
      <c r="AH146" s="101" t="s">
        <v>504</v>
      </c>
      <c r="AI146" s="118" t="s">
        <v>519</v>
      </c>
    </row>
    <row r="147" spans="1:35" s="10" customFormat="1" ht="122.45" customHeight="1" x14ac:dyDescent="0.2">
      <c r="A147" s="285"/>
      <c r="B147" s="306"/>
      <c r="C147" s="306"/>
      <c r="D147" s="99" t="s">
        <v>375</v>
      </c>
      <c r="E147" s="25" t="s">
        <v>2</v>
      </c>
      <c r="F147" s="94" t="s">
        <v>706</v>
      </c>
      <c r="G147" s="94" t="s">
        <v>325</v>
      </c>
      <c r="H147" s="94"/>
      <c r="I147" s="94"/>
      <c r="J147" s="25" t="s">
        <v>129</v>
      </c>
      <c r="K147" s="94" t="s">
        <v>505</v>
      </c>
      <c r="L147" s="25" t="str">
        <f>IF(J147=0,"",VLOOKUP(J147,Hoja2!$P$5:$S$62,4,FALSE))</f>
        <v>Infecciones en  la piel y del sistema respiratorio y alteraciones del sistema digestivo</v>
      </c>
      <c r="M147" s="147" t="s">
        <v>325</v>
      </c>
      <c r="N147" s="147" t="s">
        <v>325</v>
      </c>
      <c r="O147" s="147" t="s">
        <v>325</v>
      </c>
      <c r="P147" s="147"/>
      <c r="Q147" s="94" t="s">
        <v>507</v>
      </c>
      <c r="R147" s="94" t="s">
        <v>507</v>
      </c>
      <c r="S147" s="94" t="s">
        <v>507</v>
      </c>
      <c r="T147" s="94" t="s">
        <v>508</v>
      </c>
      <c r="U147" s="94" t="s">
        <v>509</v>
      </c>
      <c r="V147" s="25" t="s">
        <v>520</v>
      </c>
      <c r="W147" s="25" t="s">
        <v>571</v>
      </c>
      <c r="X147" s="25" t="s">
        <v>263</v>
      </c>
      <c r="Y147" s="25" t="s">
        <v>254</v>
      </c>
      <c r="Z147" s="25">
        <f>IF(ISERROR(Hoja3!E173)=TRUE," ",Hoja3!C173*Hoja3!D173)</f>
        <v>4</v>
      </c>
      <c r="AA147" s="25" t="str">
        <f t="shared" si="7"/>
        <v>Bajo</v>
      </c>
      <c r="AB147" s="25">
        <f>IF(ISERROR(Hoja3!G173)=TRUE," ",Hoja3!G173)</f>
        <v>100</v>
      </c>
      <c r="AC147" s="25" t="str">
        <f t="shared" si="5"/>
        <v>III</v>
      </c>
      <c r="AD147" s="25" t="str">
        <f t="shared" si="6"/>
        <v>Aceptable</v>
      </c>
      <c r="AE147" s="94" t="s">
        <v>507</v>
      </c>
      <c r="AF147" s="94" t="s">
        <v>507</v>
      </c>
      <c r="AG147" s="94" t="s">
        <v>507</v>
      </c>
      <c r="AH147" s="94" t="s">
        <v>510</v>
      </c>
      <c r="AI147" s="119" t="s">
        <v>519</v>
      </c>
    </row>
    <row r="148" spans="1:35" s="10" customFormat="1" ht="122.45" customHeight="1" x14ac:dyDescent="0.2">
      <c r="A148" s="285"/>
      <c r="B148" s="306"/>
      <c r="C148" s="306"/>
      <c r="D148" s="99" t="s">
        <v>376</v>
      </c>
      <c r="E148" s="25" t="s">
        <v>2</v>
      </c>
      <c r="F148" s="94" t="s">
        <v>706</v>
      </c>
      <c r="G148" s="94" t="s">
        <v>325</v>
      </c>
      <c r="H148" s="94"/>
      <c r="I148" s="94"/>
      <c r="J148" s="25" t="s">
        <v>132</v>
      </c>
      <c r="K148" s="94" t="s">
        <v>731</v>
      </c>
      <c r="L148" s="25" t="str">
        <f>IF(J148=0,"",VLOOKUP(J148,Hoja2!$P$5:$S$62,4,FALSE))</f>
        <v>Enfermedades gastrointestinales, reacciones alérgicas por artrópodos (ácaros)</v>
      </c>
      <c r="M148" s="147" t="s">
        <v>325</v>
      </c>
      <c r="N148" s="147" t="s">
        <v>325</v>
      </c>
      <c r="O148" s="147" t="s">
        <v>325</v>
      </c>
      <c r="P148" s="147"/>
      <c r="Q148" s="94" t="s">
        <v>507</v>
      </c>
      <c r="R148" s="94" t="s">
        <v>507</v>
      </c>
      <c r="S148" s="94" t="s">
        <v>524</v>
      </c>
      <c r="T148" s="94" t="s">
        <v>613</v>
      </c>
      <c r="U148" s="94" t="s">
        <v>532</v>
      </c>
      <c r="V148" s="25" t="s">
        <v>525</v>
      </c>
      <c r="W148" s="25" t="s">
        <v>571</v>
      </c>
      <c r="X148" s="25" t="s">
        <v>263</v>
      </c>
      <c r="Y148" s="25" t="s">
        <v>254</v>
      </c>
      <c r="Z148" s="25">
        <f>IF(ISERROR(Hoja3!E174)=TRUE," ",Hoja3!C174*Hoja3!D174)</f>
        <v>4</v>
      </c>
      <c r="AA148" s="25" t="str">
        <f t="shared" si="7"/>
        <v>Bajo</v>
      </c>
      <c r="AB148" s="25">
        <f>IF(ISERROR(Hoja3!G174)=TRUE," ",Hoja3!G174)</f>
        <v>100</v>
      </c>
      <c r="AC148" s="25" t="str">
        <f t="shared" si="5"/>
        <v>III</v>
      </c>
      <c r="AD148" s="25" t="str">
        <f t="shared" si="6"/>
        <v>Aceptable</v>
      </c>
      <c r="AE148" s="94" t="s">
        <v>507</v>
      </c>
      <c r="AF148" s="94" t="s">
        <v>514</v>
      </c>
      <c r="AG148" s="94" t="s">
        <v>516</v>
      </c>
      <c r="AH148" s="94" t="s">
        <v>510</v>
      </c>
      <c r="AI148" s="119" t="s">
        <v>515</v>
      </c>
    </row>
    <row r="149" spans="1:35" s="10" customFormat="1" ht="122.45" customHeight="1" x14ac:dyDescent="0.2">
      <c r="A149" s="285"/>
      <c r="B149" s="306"/>
      <c r="C149" s="306"/>
      <c r="D149" s="99" t="s">
        <v>377</v>
      </c>
      <c r="E149" s="25" t="s">
        <v>2</v>
      </c>
      <c r="F149" s="94" t="s">
        <v>706</v>
      </c>
      <c r="G149" s="94" t="s">
        <v>325</v>
      </c>
      <c r="H149" s="94"/>
      <c r="I149" s="94"/>
      <c r="J149" s="25" t="s">
        <v>191</v>
      </c>
      <c r="K149" s="94" t="s">
        <v>528</v>
      </c>
      <c r="L149" s="25" t="str">
        <f>IF(J149=0,"",VLOOKUP(J149,Hoja2!$P$5:$S$62,4,FALSE))</f>
        <v xml:space="preserve">Lumbalgias, Cervicalgias </v>
      </c>
      <c r="M149" s="149" t="s">
        <v>325</v>
      </c>
      <c r="N149" s="149" t="s">
        <v>325</v>
      </c>
      <c r="O149" s="150"/>
      <c r="P149" s="150"/>
      <c r="Q149" s="94" t="s">
        <v>507</v>
      </c>
      <c r="R149" s="94" t="s">
        <v>507</v>
      </c>
      <c r="S149" s="94" t="s">
        <v>524</v>
      </c>
      <c r="T149" s="94" t="s">
        <v>613</v>
      </c>
      <c r="U149" s="94" t="s">
        <v>532</v>
      </c>
      <c r="V149" s="25" t="s">
        <v>525</v>
      </c>
      <c r="W149" s="25" t="s">
        <v>571</v>
      </c>
      <c r="X149" s="25" t="s">
        <v>261</v>
      </c>
      <c r="Y149" s="25" t="s">
        <v>254</v>
      </c>
      <c r="Z149" s="25">
        <f>IF(ISERROR(Hoja3!E175)=TRUE," ",Hoja3!C175*Hoja3!D175)</f>
        <v>8</v>
      </c>
      <c r="AA149" s="25" t="str">
        <f t="shared" si="7"/>
        <v>Medio</v>
      </c>
      <c r="AB149" s="25">
        <f>IF(ISERROR(Hoja3!G175)=TRUE," ",Hoja3!G175)</f>
        <v>200</v>
      </c>
      <c r="AC149" s="25" t="str">
        <f t="shared" si="5"/>
        <v>II</v>
      </c>
      <c r="AD149" s="25" t="str">
        <f t="shared" si="6"/>
        <v>Aceptable con control específico</v>
      </c>
      <c r="AE149" s="94" t="s">
        <v>507</v>
      </c>
      <c r="AF149" s="94" t="s">
        <v>507</v>
      </c>
      <c r="AG149" s="94" t="s">
        <v>527</v>
      </c>
      <c r="AH149" s="94" t="s">
        <v>526</v>
      </c>
      <c r="AI149" s="119" t="s">
        <v>529</v>
      </c>
    </row>
    <row r="150" spans="1:35" s="10" customFormat="1" ht="122.45" customHeight="1" x14ac:dyDescent="0.2">
      <c r="A150" s="285"/>
      <c r="B150" s="306"/>
      <c r="C150" s="306"/>
      <c r="D150" s="99" t="s">
        <v>371</v>
      </c>
      <c r="E150" s="25" t="s">
        <v>2</v>
      </c>
      <c r="F150" s="94" t="s">
        <v>706</v>
      </c>
      <c r="G150" s="94" t="s">
        <v>325</v>
      </c>
      <c r="H150" s="94"/>
      <c r="I150" s="94"/>
      <c r="J150" s="25" t="s">
        <v>193</v>
      </c>
      <c r="K150" s="94" t="s">
        <v>533</v>
      </c>
      <c r="L150" s="25" t="str">
        <f>IF(J150=0,"",VLOOKUP(J150,Hoja2!$P$5:$S$62,4,FALSE))</f>
        <v>Lesiones del túnel del carpo, epicondilitis, Enfermedad de Quervaín</v>
      </c>
      <c r="M150" s="149" t="s">
        <v>325</v>
      </c>
      <c r="N150" s="149" t="s">
        <v>325</v>
      </c>
      <c r="O150" s="149"/>
      <c r="P150" s="149"/>
      <c r="Q150" s="94" t="s">
        <v>507</v>
      </c>
      <c r="R150" s="94" t="s">
        <v>507</v>
      </c>
      <c r="S150" s="94" t="s">
        <v>534</v>
      </c>
      <c r="T150" s="94" t="s">
        <v>535</v>
      </c>
      <c r="U150" s="94" t="s">
        <v>531</v>
      </c>
      <c r="V150" s="25" t="s">
        <v>525</v>
      </c>
      <c r="W150" s="25" t="s">
        <v>250</v>
      </c>
      <c r="X150" s="25" t="s">
        <v>261</v>
      </c>
      <c r="Y150" s="25" t="s">
        <v>254</v>
      </c>
      <c r="Z150" s="25">
        <f>IF(ISERROR(Hoja3!E176)=TRUE," ",Hoja3!C176*Hoja3!D176)</f>
        <v>24</v>
      </c>
      <c r="AA150" s="25" t="str">
        <f t="shared" si="7"/>
        <v>Muy alto</v>
      </c>
      <c r="AB150" s="25">
        <f>IF(ISERROR(Hoja3!G176)=TRUE," ",Hoja3!G176)</f>
        <v>600</v>
      </c>
      <c r="AC150" s="25" t="str">
        <f t="shared" si="5"/>
        <v>I</v>
      </c>
      <c r="AD150" s="25" t="str">
        <f t="shared" si="6"/>
        <v>No Aceptable</v>
      </c>
      <c r="AE150" s="94" t="s">
        <v>507</v>
      </c>
      <c r="AF150" s="94" t="s">
        <v>507</v>
      </c>
      <c r="AG150" s="94" t="s">
        <v>536</v>
      </c>
      <c r="AH150" s="94" t="s">
        <v>537</v>
      </c>
      <c r="AI150" s="119" t="s">
        <v>538</v>
      </c>
    </row>
    <row r="151" spans="1:35" s="10" customFormat="1" ht="122.45" customHeight="1" x14ac:dyDescent="0.2">
      <c r="A151" s="285"/>
      <c r="B151" s="306"/>
      <c r="C151" s="306"/>
      <c r="D151" s="99"/>
      <c r="E151" s="25"/>
      <c r="F151" s="94"/>
      <c r="G151" s="94"/>
      <c r="H151" s="94"/>
      <c r="I151" s="94"/>
      <c r="J151" s="25" t="s">
        <v>194</v>
      </c>
      <c r="K151" s="94" t="s">
        <v>539</v>
      </c>
      <c r="L151" s="25" t="str">
        <f>IF(J151=0,"",VLOOKUP(J151,Hoja2!$P$5:$S$62,4,FALSE))</f>
        <v>Lesiones de columna</v>
      </c>
      <c r="M151" s="149" t="s">
        <v>325</v>
      </c>
      <c r="N151" s="149"/>
      <c r="O151" s="149"/>
      <c r="P151" s="149"/>
      <c r="Q151" s="94" t="s">
        <v>507</v>
      </c>
      <c r="R151" s="94" t="s">
        <v>507</v>
      </c>
      <c r="S151" s="94" t="s">
        <v>543</v>
      </c>
      <c r="T151" s="94" t="s">
        <v>542</v>
      </c>
      <c r="U151" s="94" t="s">
        <v>541</v>
      </c>
      <c r="V151" s="25" t="s">
        <v>544</v>
      </c>
      <c r="W151" s="25" t="s">
        <v>571</v>
      </c>
      <c r="X151" s="25" t="s">
        <v>263</v>
      </c>
      <c r="Y151" s="25" t="s">
        <v>254</v>
      </c>
      <c r="Z151" s="25">
        <f>IF(ISERROR(Hoja3!E177)=TRUE," ",Hoja3!C177*Hoja3!D177)</f>
        <v>4</v>
      </c>
      <c r="AA151" s="25" t="str">
        <f t="shared" si="7"/>
        <v>Bajo</v>
      </c>
      <c r="AB151" s="25">
        <f>IF(ISERROR(Hoja3!G177)=TRUE," ",Hoja3!G177)</f>
        <v>100</v>
      </c>
      <c r="AC151" s="25" t="str">
        <f t="shared" si="5"/>
        <v>III</v>
      </c>
      <c r="AD151" s="25" t="str">
        <f t="shared" si="6"/>
        <v>Aceptable</v>
      </c>
      <c r="AE151" s="94" t="s">
        <v>545</v>
      </c>
      <c r="AF151" s="94" t="s">
        <v>507</v>
      </c>
      <c r="AG151" s="94" t="s">
        <v>546</v>
      </c>
      <c r="AH151" s="94" t="s">
        <v>547</v>
      </c>
      <c r="AI151" s="119" t="s">
        <v>541</v>
      </c>
    </row>
    <row r="152" spans="1:35" s="10" customFormat="1" ht="122.45" customHeight="1" x14ac:dyDescent="0.2">
      <c r="A152" s="285"/>
      <c r="B152" s="306"/>
      <c r="C152" s="306"/>
      <c r="D152" s="99"/>
      <c r="E152" s="25"/>
      <c r="F152" s="94"/>
      <c r="G152" s="94"/>
      <c r="H152" s="94"/>
      <c r="I152" s="94"/>
      <c r="J152" s="25" t="s">
        <v>243</v>
      </c>
      <c r="K152" s="94" t="s">
        <v>565</v>
      </c>
      <c r="L152" s="25" t="str">
        <f>IF(J152=0,"",VLOOKUP(J152,Hoja2!$P$5:$S$62,4,FALSE))</f>
        <v>Electrocución</v>
      </c>
      <c r="M152" s="149" t="s">
        <v>325</v>
      </c>
      <c r="N152" s="149"/>
      <c r="O152" s="149"/>
      <c r="P152" s="149"/>
      <c r="Q152" s="94" t="s">
        <v>507</v>
      </c>
      <c r="R152" s="94" t="s">
        <v>507</v>
      </c>
      <c r="S152" s="94" t="s">
        <v>549</v>
      </c>
      <c r="T152" s="94" t="s">
        <v>548</v>
      </c>
      <c r="U152" s="94" t="s">
        <v>550</v>
      </c>
      <c r="V152" s="25" t="s">
        <v>551</v>
      </c>
      <c r="W152" s="25" t="s">
        <v>571</v>
      </c>
      <c r="X152" s="25" t="s">
        <v>262</v>
      </c>
      <c r="Y152" s="25" t="s">
        <v>256</v>
      </c>
      <c r="Z152" s="25">
        <f>IF(ISERROR(Hoja3!E178)=TRUE," ",Hoja3!C178*Hoja3!D178)</f>
        <v>6</v>
      </c>
      <c r="AA152" s="25" t="str">
        <f t="shared" si="7"/>
        <v>Medio</v>
      </c>
      <c r="AB152" s="25">
        <f>IF(ISERROR(Hoja3!G178)=TRUE," ",Hoja3!G178)</f>
        <v>600</v>
      </c>
      <c r="AC152" s="25" t="str">
        <f t="shared" si="5"/>
        <v>I</v>
      </c>
      <c r="AD152" s="25" t="str">
        <f t="shared" si="6"/>
        <v>No Aceptable</v>
      </c>
      <c r="AE152" s="94" t="s">
        <v>552</v>
      </c>
      <c r="AF152" s="94" t="s">
        <v>507</v>
      </c>
      <c r="AG152" s="94" t="s">
        <v>553</v>
      </c>
      <c r="AH152" s="94" t="s">
        <v>554</v>
      </c>
      <c r="AI152" s="119" t="s">
        <v>555</v>
      </c>
    </row>
    <row r="153" spans="1:35" s="10" customFormat="1" ht="122.45" customHeight="1" x14ac:dyDescent="0.2">
      <c r="A153" s="285"/>
      <c r="B153" s="306"/>
      <c r="C153" s="306"/>
      <c r="D153" s="99"/>
      <c r="E153" s="25"/>
      <c r="F153" s="94"/>
      <c r="G153" s="94"/>
      <c r="H153" s="94"/>
      <c r="I153" s="94"/>
      <c r="J153" s="25" t="s">
        <v>245</v>
      </c>
      <c r="K153" s="94" t="s">
        <v>556</v>
      </c>
      <c r="L153" s="25" t="str">
        <f>IF(J153=0,"",VLOOKUP(J153,Hoja2!$P$5:$S$62,4,FALSE))</f>
        <v>Torceduras, Esguinces, Desgarros musculares, traumatismos o Golpes por caídas al mismo nivel</v>
      </c>
      <c r="M153" s="149" t="s">
        <v>325</v>
      </c>
      <c r="N153" s="149" t="s">
        <v>325</v>
      </c>
      <c r="O153" s="149" t="s">
        <v>325</v>
      </c>
      <c r="P153" s="149"/>
      <c r="Q153" s="94" t="s">
        <v>507</v>
      </c>
      <c r="R153" s="94" t="s">
        <v>507</v>
      </c>
      <c r="S153" s="94" t="s">
        <v>558</v>
      </c>
      <c r="T153" s="94" t="s">
        <v>559</v>
      </c>
      <c r="U153" s="94" t="s">
        <v>560</v>
      </c>
      <c r="V153" s="25" t="s">
        <v>561</v>
      </c>
      <c r="W153" s="25" t="s">
        <v>571</v>
      </c>
      <c r="X153" s="25" t="s">
        <v>262</v>
      </c>
      <c r="Y153" s="25" t="s">
        <v>255</v>
      </c>
      <c r="Z153" s="25">
        <f>IF(ISERROR(Hoja3!E179)=TRUE," ",Hoja3!C179*Hoja3!D179)</f>
        <v>6</v>
      </c>
      <c r="AA153" s="25" t="str">
        <f t="shared" si="7"/>
        <v>Medio</v>
      </c>
      <c r="AB153" s="25">
        <f>IF(ISERROR(Hoja3!G179)=TRUE," ",Hoja3!G179)</f>
        <v>60</v>
      </c>
      <c r="AC153" s="25" t="str">
        <f t="shared" si="5"/>
        <v>III</v>
      </c>
      <c r="AD153" s="25" t="str">
        <f t="shared" si="6"/>
        <v>Aceptable</v>
      </c>
      <c r="AE153" s="94" t="s">
        <v>552</v>
      </c>
      <c r="AF153" s="94" t="s">
        <v>552</v>
      </c>
      <c r="AG153" s="94" t="s">
        <v>562</v>
      </c>
      <c r="AH153" s="94" t="s">
        <v>563</v>
      </c>
      <c r="AI153" s="119" t="s">
        <v>564</v>
      </c>
    </row>
    <row r="154" spans="1:35" s="10" customFormat="1" ht="122.45" customHeight="1" x14ac:dyDescent="0.2">
      <c r="A154" s="285"/>
      <c r="B154" s="306"/>
      <c r="C154" s="306"/>
      <c r="D154" s="99"/>
      <c r="E154" s="25"/>
      <c r="F154" s="94"/>
      <c r="G154" s="94"/>
      <c r="H154" s="94"/>
      <c r="I154" s="94"/>
      <c r="J154" s="25" t="s">
        <v>203</v>
      </c>
      <c r="K154" s="94" t="s">
        <v>566</v>
      </c>
      <c r="L154" s="25" t="str">
        <f>IF(J154=0,"",VLOOKUP(J154,Hoja2!$P$5:$S$62,4,FALSE))</f>
        <v>Muerte</v>
      </c>
      <c r="M154" s="149" t="s">
        <v>325</v>
      </c>
      <c r="N154" s="149" t="s">
        <v>325</v>
      </c>
      <c r="O154" s="149" t="s">
        <v>325</v>
      </c>
      <c r="P154" s="149" t="s">
        <v>325</v>
      </c>
      <c r="Q154" s="94" t="s">
        <v>507</v>
      </c>
      <c r="R154" s="94" t="s">
        <v>507</v>
      </c>
      <c r="S154" s="94" t="s">
        <v>567</v>
      </c>
      <c r="T154" s="94" t="s">
        <v>568</v>
      </c>
      <c r="U154" s="94" t="s">
        <v>569</v>
      </c>
      <c r="V154" s="25" t="s">
        <v>634</v>
      </c>
      <c r="W154" s="25" t="s">
        <v>571</v>
      </c>
      <c r="X154" s="25" t="s">
        <v>264</v>
      </c>
      <c r="Y154" s="25" t="s">
        <v>256</v>
      </c>
      <c r="Z154" s="25">
        <f>IF(ISERROR(Hoja3!E180)=TRUE," ",Hoja3!C180*Hoja3!D180)</f>
        <v>2</v>
      </c>
      <c r="AA154" s="25" t="str">
        <f t="shared" si="7"/>
        <v>Bajo</v>
      </c>
      <c r="AB154" s="25">
        <f>IF(ISERROR(Hoja3!G180)=TRUE," ",Hoja3!G180)</f>
        <v>200</v>
      </c>
      <c r="AC154" s="25" t="str">
        <f t="shared" si="5"/>
        <v>II</v>
      </c>
      <c r="AD154" s="25" t="str">
        <f t="shared" si="6"/>
        <v>Aceptable con control específico</v>
      </c>
      <c r="AE154" s="94" t="s">
        <v>552</v>
      </c>
      <c r="AF154" s="94" t="s">
        <v>552</v>
      </c>
      <c r="AG154" s="94" t="s">
        <v>572</v>
      </c>
      <c r="AH154" s="94" t="s">
        <v>573</v>
      </c>
      <c r="AI154" s="119" t="s">
        <v>574</v>
      </c>
    </row>
    <row r="155" spans="1:35" s="10" customFormat="1" ht="122.45" customHeight="1" x14ac:dyDescent="0.2">
      <c r="A155" s="285"/>
      <c r="B155" s="306"/>
      <c r="C155" s="306"/>
      <c r="D155" s="99"/>
      <c r="E155" s="25"/>
      <c r="F155" s="94"/>
      <c r="G155" s="94"/>
      <c r="H155" s="94"/>
      <c r="I155" s="94"/>
      <c r="J155" s="25" t="s">
        <v>105</v>
      </c>
      <c r="K155" s="94" t="s">
        <v>577</v>
      </c>
      <c r="L155" s="25" t="str">
        <f>IF(J155=0,"",VLOOKUP(J155,Hoja2!$P$5:$S$62,4,FALSE))</f>
        <v>Fatiga visual</v>
      </c>
      <c r="M155" s="149" t="s">
        <v>325</v>
      </c>
      <c r="N155" s="149"/>
      <c r="O155" s="149"/>
      <c r="P155" s="149"/>
      <c r="Q155" s="94" t="s">
        <v>507</v>
      </c>
      <c r="R155" s="94" t="s">
        <v>507</v>
      </c>
      <c r="S155" s="94" t="s">
        <v>578</v>
      </c>
      <c r="T155" s="94" t="s">
        <v>579</v>
      </c>
      <c r="U155" s="94" t="s">
        <v>580</v>
      </c>
      <c r="V155" s="25" t="s">
        <v>581</v>
      </c>
      <c r="W155" s="25" t="s">
        <v>260</v>
      </c>
      <c r="X155" s="25" t="s">
        <v>261</v>
      </c>
      <c r="Y155" s="25" t="s">
        <v>255</v>
      </c>
      <c r="Z155" s="25">
        <f>IF(ISERROR(Hoja3!E181)=TRUE," ",Hoja3!C181*Hoja3!D181)</f>
        <v>4</v>
      </c>
      <c r="AA155" s="25" t="str">
        <f t="shared" si="7"/>
        <v>Bajo</v>
      </c>
      <c r="AB155" s="25">
        <f>IF(ISERROR(Hoja3!G181)=TRUE," ",Hoja3!G181)</f>
        <v>40</v>
      </c>
      <c r="AC155" s="25" t="str">
        <f t="shared" ref="AC155:AC218" si="8">IF(W155="El riesgo está controlado","IV",IF(AB155=0," ",IF(AB155=" "," ",IF(AB155&gt;500,"I",IF(AB155&gt;120,"II",IF(AB155&gt;20,"III","IV"))))))</f>
        <v>IV</v>
      </c>
      <c r="AD155" s="25" t="str">
        <f t="shared" si="6"/>
        <v>Aceptable</v>
      </c>
      <c r="AE155" s="94" t="s">
        <v>507</v>
      </c>
      <c r="AF155" s="94" t="s">
        <v>507</v>
      </c>
      <c r="AG155" s="94" t="s">
        <v>582</v>
      </c>
      <c r="AH155" s="94" t="s">
        <v>583</v>
      </c>
      <c r="AI155" s="119" t="s">
        <v>584</v>
      </c>
    </row>
    <row r="156" spans="1:35" s="10" customFormat="1" ht="122.45" customHeight="1" x14ac:dyDescent="0.2">
      <c r="A156" s="285"/>
      <c r="B156" s="306"/>
      <c r="C156" s="306"/>
      <c r="D156" s="99"/>
      <c r="E156" s="25"/>
      <c r="F156" s="94"/>
      <c r="G156" s="94"/>
      <c r="H156" s="94"/>
      <c r="I156" s="94"/>
      <c r="J156" s="25" t="s">
        <v>142</v>
      </c>
      <c r="K156" s="94" t="s">
        <v>588</v>
      </c>
      <c r="L156" s="25" t="str">
        <f>IF(J156=0,"",VLOOKUP(J156,Hoja2!$P$5:$S$62,4,FALSE))</f>
        <v>Estrés, fatiga crónica, afectaciones a sistema circulatorio, digestivo, y sistema inmune</v>
      </c>
      <c r="M156" s="149" t="s">
        <v>325</v>
      </c>
      <c r="N156" s="149" t="s">
        <v>325</v>
      </c>
      <c r="O156" s="149"/>
      <c r="P156" s="149"/>
      <c r="Q156" s="94" t="s">
        <v>507</v>
      </c>
      <c r="R156" s="94" t="s">
        <v>507</v>
      </c>
      <c r="S156" s="94" t="s">
        <v>590</v>
      </c>
      <c r="T156" s="94" t="s">
        <v>591</v>
      </c>
      <c r="U156" s="94" t="s">
        <v>592</v>
      </c>
      <c r="V156" s="25" t="s">
        <v>593</v>
      </c>
      <c r="W156" s="25" t="s">
        <v>250</v>
      </c>
      <c r="X156" s="25" t="s">
        <v>262</v>
      </c>
      <c r="Y156" s="25" t="s">
        <v>254</v>
      </c>
      <c r="Z156" s="25">
        <f>IF(ISERROR(Hoja3!E182)=TRUE," ",Hoja3!C182*Hoja3!D182)</f>
        <v>18</v>
      </c>
      <c r="AA156" s="25" t="str">
        <f t="shared" si="7"/>
        <v>Alto</v>
      </c>
      <c r="AB156" s="25">
        <f>IF(ISERROR(Hoja3!G182)=TRUE," ",Hoja3!G182)</f>
        <v>450</v>
      </c>
      <c r="AC156" s="25" t="str">
        <f t="shared" si="8"/>
        <v>II</v>
      </c>
      <c r="AD156" s="25" t="str">
        <f t="shared" si="6"/>
        <v>Aceptable con control específico</v>
      </c>
      <c r="AE156" s="94" t="s">
        <v>507</v>
      </c>
      <c r="AF156" s="94" t="s">
        <v>507</v>
      </c>
      <c r="AG156" s="94" t="s">
        <v>590</v>
      </c>
      <c r="AH156" s="94" t="s">
        <v>591</v>
      </c>
      <c r="AI156" s="119" t="s">
        <v>592</v>
      </c>
    </row>
    <row r="157" spans="1:35" s="10" customFormat="1" ht="122.45" customHeight="1" x14ac:dyDescent="0.2">
      <c r="A157" s="285"/>
      <c r="B157" s="306"/>
      <c r="C157" s="306"/>
      <c r="D157" s="99"/>
      <c r="E157" s="25"/>
      <c r="F157" s="94"/>
      <c r="G157" s="94"/>
      <c r="H157" s="94"/>
      <c r="I157" s="94"/>
      <c r="J157" s="25" t="s">
        <v>147</v>
      </c>
      <c r="K157" s="94" t="s">
        <v>588</v>
      </c>
      <c r="L157" s="25" t="str">
        <f>IF(J157=0,"",VLOOKUP(J157,Hoja2!$P$5:$S$62,4,FALSE))</f>
        <v>Estrés, fatiga crónica, afectaciones a sistema circulatorio, digestivo, y sistema inmune</v>
      </c>
      <c r="M157" s="149" t="s">
        <v>325</v>
      </c>
      <c r="N157" s="149" t="s">
        <v>325</v>
      </c>
      <c r="O157" s="149"/>
      <c r="P157" s="149"/>
      <c r="Q157" s="94" t="s">
        <v>507</v>
      </c>
      <c r="R157" s="94" t="s">
        <v>507</v>
      </c>
      <c r="S157" s="94" t="s">
        <v>590</v>
      </c>
      <c r="T157" s="94" t="s">
        <v>591</v>
      </c>
      <c r="U157" s="94" t="s">
        <v>592</v>
      </c>
      <c r="V157" s="25" t="s">
        <v>593</v>
      </c>
      <c r="W157" s="25" t="s">
        <v>250</v>
      </c>
      <c r="X157" s="25" t="s">
        <v>262</v>
      </c>
      <c r="Y157" s="25" t="s">
        <v>254</v>
      </c>
      <c r="Z157" s="25">
        <f>IF(ISERROR(Hoja3!E183)=TRUE," ",Hoja3!C183*Hoja3!D183)</f>
        <v>18</v>
      </c>
      <c r="AA157" s="25" t="str">
        <f t="shared" si="7"/>
        <v>Alto</v>
      </c>
      <c r="AB157" s="25">
        <f>IF(ISERROR(Hoja3!G183)=TRUE," ",Hoja3!G183)</f>
        <v>450</v>
      </c>
      <c r="AC157" s="25" t="str">
        <f t="shared" si="8"/>
        <v>II</v>
      </c>
      <c r="AD157" s="25" t="str">
        <f t="shared" ref="AD157:AD220" si="9">IF(W157="El riesgo está controlado","Aceptable",IF(AB157=0," ",IF(AB157=" "," ",IF(AB157&gt;500,"No Aceptable",IF(AB157&gt;120,"Aceptable con control específico",IF(AB157&gt;20,"Aceptable","Aceptable"))))))</f>
        <v>Aceptable con control específico</v>
      </c>
      <c r="AE157" s="94" t="s">
        <v>507</v>
      </c>
      <c r="AF157" s="94" t="s">
        <v>507</v>
      </c>
      <c r="AG157" s="94" t="s">
        <v>590</v>
      </c>
      <c r="AH157" s="94" t="s">
        <v>591</v>
      </c>
      <c r="AI157" s="119" t="s">
        <v>592</v>
      </c>
    </row>
    <row r="158" spans="1:35" s="10" customFormat="1" ht="122.45" customHeight="1" x14ac:dyDescent="0.2">
      <c r="A158" s="285"/>
      <c r="B158" s="306"/>
      <c r="C158" s="306"/>
      <c r="D158" s="99"/>
      <c r="E158" s="25"/>
      <c r="F158" s="94"/>
      <c r="G158" s="94"/>
      <c r="H158" s="94"/>
      <c r="I158" s="94"/>
      <c r="J158" s="25" t="s">
        <v>207</v>
      </c>
      <c r="K158" s="94" t="s">
        <v>594</v>
      </c>
      <c r="L158" s="25" t="str">
        <f>IF(J158=0,"",VLOOKUP(J158,Hoja2!$P$5:$S$62,4,FALSE))</f>
        <v>Muerte</v>
      </c>
      <c r="M158" s="149" t="s">
        <v>325</v>
      </c>
      <c r="N158" s="149" t="s">
        <v>325</v>
      </c>
      <c r="O158" s="149" t="s">
        <v>325</v>
      </c>
      <c r="P158" s="149" t="s">
        <v>325</v>
      </c>
      <c r="Q158" s="94" t="s">
        <v>507</v>
      </c>
      <c r="R158" s="94" t="s">
        <v>507</v>
      </c>
      <c r="S158" s="94" t="s">
        <v>595</v>
      </c>
      <c r="T158" s="94" t="s">
        <v>598</v>
      </c>
      <c r="U158" s="94" t="s">
        <v>597</v>
      </c>
      <c r="V158" s="25" t="s">
        <v>596</v>
      </c>
      <c r="W158" s="25" t="s">
        <v>571</v>
      </c>
      <c r="X158" s="25" t="s">
        <v>264</v>
      </c>
      <c r="Y158" s="25" t="s">
        <v>256</v>
      </c>
      <c r="Z158" s="25">
        <f>IF(ISERROR(Hoja3!E184)=TRUE," ",Hoja3!C184*Hoja3!D184)</f>
        <v>2</v>
      </c>
      <c r="AA158" s="25" t="str">
        <f t="shared" si="7"/>
        <v>Bajo</v>
      </c>
      <c r="AB158" s="25">
        <f>IF(ISERROR(Hoja3!G184)=TRUE," ",Hoja3!G184)</f>
        <v>200</v>
      </c>
      <c r="AC158" s="25" t="str">
        <f t="shared" si="8"/>
        <v>II</v>
      </c>
      <c r="AD158" s="25" t="str">
        <f t="shared" si="9"/>
        <v>Aceptable con control específico</v>
      </c>
      <c r="AE158" s="94" t="s">
        <v>507</v>
      </c>
      <c r="AF158" s="94" t="s">
        <v>507</v>
      </c>
      <c r="AG158" s="94" t="s">
        <v>599</v>
      </c>
      <c r="AH158" s="94" t="s">
        <v>600</v>
      </c>
      <c r="AI158" s="119" t="s">
        <v>597</v>
      </c>
    </row>
    <row r="159" spans="1:35" s="10" customFormat="1" ht="122.45" customHeight="1" x14ac:dyDescent="0.2">
      <c r="A159" s="285"/>
      <c r="B159" s="306"/>
      <c r="C159" s="306"/>
      <c r="D159" s="99"/>
      <c r="E159" s="25"/>
      <c r="F159" s="94"/>
      <c r="G159" s="94"/>
      <c r="H159" s="94"/>
      <c r="I159" s="94"/>
      <c r="J159" s="25" t="s">
        <v>120</v>
      </c>
      <c r="K159" s="94" t="s">
        <v>601</v>
      </c>
      <c r="L159" s="25" t="str">
        <f>IF(J159=0,"",VLOOKUP(J159,Hoja2!$P$5:$S$62,4,FALSE))</f>
        <v>Neumoconiosis orgánica, Rinitis, complicaciones relacionadas con el asma</v>
      </c>
      <c r="M159" s="149" t="s">
        <v>325</v>
      </c>
      <c r="N159" s="149"/>
      <c r="O159" s="149"/>
      <c r="P159" s="149"/>
      <c r="Q159" s="94" t="s">
        <v>602</v>
      </c>
      <c r="R159" s="94" t="s">
        <v>507</v>
      </c>
      <c r="S159" s="94" t="s">
        <v>608</v>
      </c>
      <c r="T159" s="94" t="s">
        <v>603</v>
      </c>
      <c r="U159" s="94" t="s">
        <v>606</v>
      </c>
      <c r="V159" s="25" t="s">
        <v>607</v>
      </c>
      <c r="W159" s="25" t="s">
        <v>250</v>
      </c>
      <c r="X159" s="25" t="s">
        <v>262</v>
      </c>
      <c r="Y159" s="25" t="s">
        <v>254</v>
      </c>
      <c r="Z159" s="25">
        <f>IF(ISERROR(Hoja3!E185)=TRUE," ",Hoja3!C185*Hoja3!D185)</f>
        <v>18</v>
      </c>
      <c r="AA159" s="25" t="str">
        <f t="shared" si="7"/>
        <v>Alto</v>
      </c>
      <c r="AB159" s="25">
        <f>IF(ISERROR(Hoja3!G185)=TRUE," ",Hoja3!G185)</f>
        <v>450</v>
      </c>
      <c r="AC159" s="25" t="str">
        <f t="shared" si="8"/>
        <v>II</v>
      </c>
      <c r="AD159" s="25" t="str">
        <f t="shared" si="9"/>
        <v>Aceptable con control específico</v>
      </c>
      <c r="AE159" s="94" t="s">
        <v>602</v>
      </c>
      <c r="AF159" s="94" t="s">
        <v>507</v>
      </c>
      <c r="AG159" s="94" t="s">
        <v>608</v>
      </c>
      <c r="AH159" s="94" t="s">
        <v>603</v>
      </c>
      <c r="AI159" s="119" t="s">
        <v>606</v>
      </c>
    </row>
    <row r="160" spans="1:35" s="10" customFormat="1" ht="122.45" customHeight="1" x14ac:dyDescent="0.2">
      <c r="A160" s="285"/>
      <c r="B160" s="306"/>
      <c r="C160" s="306"/>
      <c r="D160" s="99"/>
      <c r="E160" s="25"/>
      <c r="F160" s="94"/>
      <c r="G160" s="94"/>
      <c r="H160" s="94"/>
      <c r="I160" s="94"/>
      <c r="J160" s="25" t="s">
        <v>246</v>
      </c>
      <c r="K160" s="94" t="s">
        <v>730</v>
      </c>
      <c r="L160" s="25" t="str">
        <f>IF(J160=0,"",VLOOKUP(J160,Hoja2!$P$5:$S$62,4,FALSE))</f>
        <v>Muerte</v>
      </c>
      <c r="M160" s="149" t="s">
        <v>325</v>
      </c>
      <c r="N160" s="149" t="s">
        <v>325</v>
      </c>
      <c r="O160" s="149" t="s">
        <v>325</v>
      </c>
      <c r="P160" s="149" t="s">
        <v>325</v>
      </c>
      <c r="Q160" s="94" t="s">
        <v>507</v>
      </c>
      <c r="R160" s="94" t="s">
        <v>507</v>
      </c>
      <c r="S160" s="94" t="s">
        <v>732</v>
      </c>
      <c r="T160" s="94" t="s">
        <v>734</v>
      </c>
      <c r="U160" s="94" t="s">
        <v>735</v>
      </c>
      <c r="V160" s="25" t="s">
        <v>736</v>
      </c>
      <c r="W160" s="25" t="s">
        <v>571</v>
      </c>
      <c r="X160" s="25" t="s">
        <v>261</v>
      </c>
      <c r="Y160" s="25" t="s">
        <v>256</v>
      </c>
      <c r="Z160" s="25">
        <f>IF(ISERROR(Hoja3!E186)=TRUE," ",Hoja3!C186*Hoja3!D186)</f>
        <v>8</v>
      </c>
      <c r="AA160" s="25" t="str">
        <f t="shared" si="7"/>
        <v>Medio</v>
      </c>
      <c r="AB160" s="25">
        <f>IF(ISERROR(Hoja3!G186)=TRUE," ",Hoja3!G186)</f>
        <v>800</v>
      </c>
      <c r="AC160" s="25" t="str">
        <f t="shared" si="8"/>
        <v>I</v>
      </c>
      <c r="AD160" s="25" t="str">
        <f t="shared" si="9"/>
        <v>No Aceptable</v>
      </c>
      <c r="AE160" s="94" t="s">
        <v>507</v>
      </c>
      <c r="AF160" s="94" t="s">
        <v>507</v>
      </c>
      <c r="AG160" s="94" t="s">
        <v>732</v>
      </c>
      <c r="AH160" s="94" t="s">
        <v>733</v>
      </c>
      <c r="AI160" s="119" t="s">
        <v>735</v>
      </c>
    </row>
    <row r="161" spans="1:35" s="10" customFormat="1" ht="122.45" customHeight="1" x14ac:dyDescent="0.2">
      <c r="A161" s="285"/>
      <c r="B161" s="306"/>
      <c r="C161" s="306"/>
      <c r="D161" s="99"/>
      <c r="E161" s="25"/>
      <c r="F161" s="94"/>
      <c r="G161" s="94"/>
      <c r="H161" s="94"/>
      <c r="I161" s="94"/>
      <c r="J161" s="25" t="s">
        <v>492</v>
      </c>
      <c r="K161" s="94" t="s">
        <v>636</v>
      </c>
      <c r="L161" s="25" t="str">
        <f>IF(J161=0,"",VLOOKUP(J161,Hoja2!$P$5:$S$62,4,FALSE))</f>
        <v>Muerte</v>
      </c>
      <c r="M161" s="149" t="s">
        <v>325</v>
      </c>
      <c r="N161" s="149" t="s">
        <v>325</v>
      </c>
      <c r="O161" s="149" t="s">
        <v>325</v>
      </c>
      <c r="P161" s="149" t="s">
        <v>325</v>
      </c>
      <c r="Q161" s="94" t="s">
        <v>507</v>
      </c>
      <c r="R161" s="94" t="s">
        <v>507</v>
      </c>
      <c r="S161" s="94" t="s">
        <v>576</v>
      </c>
      <c r="T161" s="94" t="s">
        <v>637</v>
      </c>
      <c r="U161" s="94" t="s">
        <v>638</v>
      </c>
      <c r="V161" s="25" t="s">
        <v>585</v>
      </c>
      <c r="W161" s="25" t="s">
        <v>571</v>
      </c>
      <c r="X161" s="25" t="s">
        <v>261</v>
      </c>
      <c r="Y161" s="25" t="s">
        <v>256</v>
      </c>
      <c r="Z161" s="25">
        <f>IF(ISERROR(Hoja3!E187)=TRUE," ",Hoja3!C187*Hoja3!D187)</f>
        <v>8</v>
      </c>
      <c r="AA161" s="25" t="str">
        <f t="shared" si="7"/>
        <v>Medio</v>
      </c>
      <c r="AB161" s="25">
        <f>IF(ISERROR(Hoja3!G187)=TRUE," ",Hoja3!G187)</f>
        <v>800</v>
      </c>
      <c r="AC161" s="25" t="str">
        <f t="shared" si="8"/>
        <v>I</v>
      </c>
      <c r="AD161" s="25" t="str">
        <f t="shared" si="9"/>
        <v>No Aceptable</v>
      </c>
      <c r="AE161" s="94" t="s">
        <v>507</v>
      </c>
      <c r="AF161" s="94" t="s">
        <v>507</v>
      </c>
      <c r="AG161" s="94" t="s">
        <v>639</v>
      </c>
      <c r="AH161" s="94" t="s">
        <v>586</v>
      </c>
      <c r="AI161" s="119" t="s">
        <v>587</v>
      </c>
    </row>
    <row r="162" spans="1:35" s="10" customFormat="1" ht="122.45" customHeight="1" x14ac:dyDescent="0.2">
      <c r="A162" s="285"/>
      <c r="B162" s="306"/>
      <c r="C162" s="306"/>
      <c r="D162" s="99"/>
      <c r="E162" s="25"/>
      <c r="F162" s="94"/>
      <c r="G162" s="94"/>
      <c r="H162" s="94"/>
      <c r="I162" s="94"/>
      <c r="J162" s="25" t="s">
        <v>103</v>
      </c>
      <c r="K162" s="94" t="s">
        <v>626</v>
      </c>
      <c r="L162" s="25" t="str">
        <f>IF(J162=0,"",VLOOKUP(J162,Hoja2!$P$5:$S$96,4,FALSE))</f>
        <v>Sordera, hipoacusia neurosensorial</v>
      </c>
      <c r="M162" s="149" t="s">
        <v>325</v>
      </c>
      <c r="N162" s="149" t="s">
        <v>325</v>
      </c>
      <c r="O162" s="149"/>
      <c r="P162" s="149" t="s">
        <v>511</v>
      </c>
      <c r="Q162" s="94" t="s">
        <v>507</v>
      </c>
      <c r="R162" s="94" t="s">
        <v>507</v>
      </c>
      <c r="S162" s="94" t="s">
        <v>631</v>
      </c>
      <c r="T162" s="94" t="s">
        <v>627</v>
      </c>
      <c r="U162" s="94" t="s">
        <v>628</v>
      </c>
      <c r="V162" s="25" t="s">
        <v>859</v>
      </c>
      <c r="W162" s="25" t="s">
        <v>571</v>
      </c>
      <c r="X162" s="25" t="s">
        <v>262</v>
      </c>
      <c r="Y162" s="25" t="s">
        <v>253</v>
      </c>
      <c r="Z162" s="25">
        <f>IF(ISERROR(Hoja3!E188)=TRUE," ",Hoja3!C188*Hoja3!D188)</f>
        <v>6</v>
      </c>
      <c r="AA162" s="25" t="str">
        <f t="shared" si="7"/>
        <v>Medio</v>
      </c>
      <c r="AB162" s="25">
        <f>IF(ISERROR(Hoja3!G188)=TRUE," ",Hoja3!G188)</f>
        <v>360</v>
      </c>
      <c r="AC162" s="25" t="str">
        <f t="shared" si="8"/>
        <v>II</v>
      </c>
      <c r="AD162" s="25" t="str">
        <f t="shared" si="9"/>
        <v>Aceptable con control específico</v>
      </c>
      <c r="AE162" s="94" t="s">
        <v>552</v>
      </c>
      <c r="AF162" s="94" t="s">
        <v>630</v>
      </c>
      <c r="AG162" s="94" t="s">
        <v>633</v>
      </c>
      <c r="AH162" s="94" t="s">
        <v>627</v>
      </c>
      <c r="AI162" s="119" t="s">
        <v>632</v>
      </c>
    </row>
    <row r="163" spans="1:35" s="10" customFormat="1" ht="122.45" customHeight="1" thickBot="1" x14ac:dyDescent="0.25">
      <c r="A163" s="285"/>
      <c r="B163" s="306"/>
      <c r="C163" s="306"/>
      <c r="D163" s="99"/>
      <c r="E163" s="132"/>
      <c r="F163" s="97"/>
      <c r="G163" s="97"/>
      <c r="H163" s="97"/>
      <c r="I163" s="97"/>
      <c r="J163" s="132" t="s">
        <v>109</v>
      </c>
      <c r="K163" s="97" t="s">
        <v>854</v>
      </c>
      <c r="L163" s="132" t="str">
        <f>IF(J163=0,"",VLOOKUP(J163,Hoja2!$P$5:$S$96,4,FALSE))</f>
        <v xml:space="preserve">Disconfort o estrés térmico, cefaleas, parálisis facial, fatiga física. </v>
      </c>
      <c r="M163" s="154" t="s">
        <v>325</v>
      </c>
      <c r="N163" s="154" t="s">
        <v>325</v>
      </c>
      <c r="O163" s="156"/>
      <c r="P163" s="154" t="s">
        <v>511</v>
      </c>
      <c r="Q163" s="97" t="s">
        <v>507</v>
      </c>
      <c r="R163" s="97" t="s">
        <v>507</v>
      </c>
      <c r="S163" s="97" t="s">
        <v>855</v>
      </c>
      <c r="T163" s="97" t="s">
        <v>856</v>
      </c>
      <c r="U163" s="97" t="s">
        <v>857</v>
      </c>
      <c r="V163" s="132" t="s">
        <v>858</v>
      </c>
      <c r="W163" s="132" t="s">
        <v>250</v>
      </c>
      <c r="X163" s="132" t="s">
        <v>261</v>
      </c>
      <c r="Y163" s="132" t="s">
        <v>255</v>
      </c>
      <c r="Z163" s="132">
        <f>IF(ISERROR(Hoja3!E189)=TRUE," ",Hoja3!C189*Hoja3!D189)</f>
        <v>24</v>
      </c>
      <c r="AA163" s="132" t="str">
        <f t="shared" si="7"/>
        <v>Muy alto</v>
      </c>
      <c r="AB163" s="132">
        <f>IF(ISERROR(Hoja3!G189)=TRUE," ",Hoja3!G189)</f>
        <v>240</v>
      </c>
      <c r="AC163" s="132" t="str">
        <f t="shared" si="8"/>
        <v>II</v>
      </c>
      <c r="AD163" s="132" t="str">
        <f t="shared" si="9"/>
        <v>Aceptable con control específico</v>
      </c>
      <c r="AE163" s="97" t="s">
        <v>507</v>
      </c>
      <c r="AF163" s="97" t="s">
        <v>507</v>
      </c>
      <c r="AG163" s="97" t="s">
        <v>861</v>
      </c>
      <c r="AH163" s="97" t="s">
        <v>860</v>
      </c>
      <c r="AI163" s="137" t="s">
        <v>862</v>
      </c>
    </row>
    <row r="164" spans="1:35" s="10" customFormat="1" ht="122.45" customHeight="1" x14ac:dyDescent="0.2">
      <c r="A164" s="285"/>
      <c r="B164" s="284" t="s">
        <v>925</v>
      </c>
      <c r="C164" s="295" t="s">
        <v>378</v>
      </c>
      <c r="D164" s="123" t="s">
        <v>379</v>
      </c>
      <c r="E164" s="65" t="s">
        <v>2</v>
      </c>
      <c r="F164" s="80" t="s">
        <v>707</v>
      </c>
      <c r="G164" s="80"/>
      <c r="H164" s="80"/>
      <c r="I164" s="80"/>
      <c r="J164" s="65" t="s">
        <v>128</v>
      </c>
      <c r="K164" s="104" t="s">
        <v>728</v>
      </c>
      <c r="L164" s="65" t="str">
        <f>IF(J164=0,"",VLOOKUP(J164,Hoja2!$P$5:$S$62,4,FALSE))</f>
        <v xml:space="preserve">Contagio de COVID 19, Fiebre, Tos, Cansancio, Malestar general incapacitante </v>
      </c>
      <c r="M164" s="82" t="s">
        <v>325</v>
      </c>
      <c r="N164" s="82" t="s">
        <v>325</v>
      </c>
      <c r="O164" s="82" t="s">
        <v>325</v>
      </c>
      <c r="P164" s="82"/>
      <c r="Q164" s="105" t="s">
        <v>507</v>
      </c>
      <c r="R164" s="105" t="s">
        <v>507</v>
      </c>
      <c r="S164" s="105" t="s">
        <v>501</v>
      </c>
      <c r="T164" s="105" t="s">
        <v>503</v>
      </c>
      <c r="U164" s="105" t="s">
        <v>502</v>
      </c>
      <c r="V164" s="65" t="s">
        <v>610</v>
      </c>
      <c r="W164" s="65" t="s">
        <v>571</v>
      </c>
      <c r="X164" s="65" t="s">
        <v>262</v>
      </c>
      <c r="Y164" s="65" t="s">
        <v>254</v>
      </c>
      <c r="Z164" s="65">
        <f>IF(ISERROR(Hoja3!E190)=TRUE," ",Hoja3!C190*Hoja3!D190)</f>
        <v>6</v>
      </c>
      <c r="AA164" s="65" t="str">
        <f t="shared" si="7"/>
        <v>Medio</v>
      </c>
      <c r="AB164" s="65">
        <f>IF(ISERROR(Hoja3!G190)=TRUE," ",Hoja3!G190)</f>
        <v>150</v>
      </c>
      <c r="AC164" s="65" t="str">
        <f t="shared" si="8"/>
        <v>II</v>
      </c>
      <c r="AD164" s="65" t="str">
        <f t="shared" si="9"/>
        <v>Aceptable con control específico</v>
      </c>
      <c r="AE164" s="105" t="s">
        <v>507</v>
      </c>
      <c r="AF164" s="105" t="s">
        <v>507</v>
      </c>
      <c r="AG164" s="105" t="s">
        <v>500</v>
      </c>
      <c r="AH164" s="105" t="s">
        <v>504</v>
      </c>
      <c r="AI164" s="124" t="s">
        <v>519</v>
      </c>
    </row>
    <row r="165" spans="1:35" s="10" customFormat="1" ht="122.45" customHeight="1" x14ac:dyDescent="0.2">
      <c r="A165" s="285"/>
      <c r="B165" s="285"/>
      <c r="C165" s="296"/>
      <c r="D165" s="127" t="s">
        <v>380</v>
      </c>
      <c r="E165" s="25" t="s">
        <v>3</v>
      </c>
      <c r="F165" s="76" t="s">
        <v>725</v>
      </c>
      <c r="G165" s="76" t="s">
        <v>325</v>
      </c>
      <c r="H165" s="76"/>
      <c r="I165" s="76"/>
      <c r="J165" s="25" t="s">
        <v>129</v>
      </c>
      <c r="K165" s="106" t="s">
        <v>505</v>
      </c>
      <c r="L165" s="25" t="str">
        <f>IF(J165=0,"",VLOOKUP(J165,Hoja2!$P$5:$S$62,4,FALSE))</f>
        <v>Infecciones en  la piel y del sistema respiratorio y alteraciones del sistema digestivo</v>
      </c>
      <c r="M165" s="38" t="s">
        <v>325</v>
      </c>
      <c r="N165" s="38" t="s">
        <v>325</v>
      </c>
      <c r="O165" s="38" t="s">
        <v>325</v>
      </c>
      <c r="P165" s="38"/>
      <c r="Q165" s="106" t="s">
        <v>507</v>
      </c>
      <c r="R165" s="106" t="s">
        <v>507</v>
      </c>
      <c r="S165" s="106" t="s">
        <v>507</v>
      </c>
      <c r="T165" s="106" t="s">
        <v>508</v>
      </c>
      <c r="U165" s="106" t="s">
        <v>509</v>
      </c>
      <c r="V165" s="25" t="s">
        <v>520</v>
      </c>
      <c r="W165" s="25" t="s">
        <v>571</v>
      </c>
      <c r="X165" s="25" t="s">
        <v>263</v>
      </c>
      <c r="Y165" s="25" t="s">
        <v>254</v>
      </c>
      <c r="Z165" s="25">
        <f>IF(ISERROR(Hoja3!E191)=TRUE," ",Hoja3!C191*Hoja3!D191)</f>
        <v>4</v>
      </c>
      <c r="AA165" s="25" t="str">
        <f t="shared" si="7"/>
        <v>Bajo</v>
      </c>
      <c r="AB165" s="25">
        <f>IF(ISERROR(Hoja3!G191)=TRUE," ",Hoja3!G191)</f>
        <v>100</v>
      </c>
      <c r="AC165" s="25" t="str">
        <f t="shared" si="8"/>
        <v>III</v>
      </c>
      <c r="AD165" s="25" t="str">
        <f t="shared" si="9"/>
        <v>Aceptable</v>
      </c>
      <c r="AE165" s="106" t="s">
        <v>507</v>
      </c>
      <c r="AF165" s="106" t="s">
        <v>507</v>
      </c>
      <c r="AG165" s="106" t="s">
        <v>507</v>
      </c>
      <c r="AH165" s="106" t="s">
        <v>510</v>
      </c>
      <c r="AI165" s="125" t="s">
        <v>519</v>
      </c>
    </row>
    <row r="166" spans="1:35" s="10" customFormat="1" ht="122.45" customHeight="1" x14ac:dyDescent="0.2">
      <c r="A166" s="285"/>
      <c r="B166" s="285"/>
      <c r="C166" s="296"/>
      <c r="D166" s="127" t="s">
        <v>381</v>
      </c>
      <c r="E166" s="25" t="s">
        <v>3</v>
      </c>
      <c r="F166" s="76" t="s">
        <v>726</v>
      </c>
      <c r="G166" s="76" t="s">
        <v>325</v>
      </c>
      <c r="H166" s="76"/>
      <c r="I166" s="76"/>
      <c r="J166" s="25" t="s">
        <v>132</v>
      </c>
      <c r="K166" s="106" t="s">
        <v>731</v>
      </c>
      <c r="L166" s="25" t="str">
        <f>IF(J166=0,"",VLOOKUP(J166,Hoja2!$P$5:$S$62,4,FALSE))</f>
        <v>Enfermedades gastrointestinales, reacciones alérgicas por artrópodos (ácaros)</v>
      </c>
      <c r="M166" s="38" t="s">
        <v>325</v>
      </c>
      <c r="N166" s="38" t="s">
        <v>325</v>
      </c>
      <c r="O166" s="38" t="s">
        <v>325</v>
      </c>
      <c r="P166" s="38"/>
      <c r="Q166" s="106" t="s">
        <v>507</v>
      </c>
      <c r="R166" s="106" t="s">
        <v>507</v>
      </c>
      <c r="S166" s="106" t="s">
        <v>524</v>
      </c>
      <c r="T166" s="106" t="s">
        <v>613</v>
      </c>
      <c r="U166" s="106" t="s">
        <v>532</v>
      </c>
      <c r="V166" s="25" t="s">
        <v>525</v>
      </c>
      <c r="W166" s="25" t="s">
        <v>571</v>
      </c>
      <c r="X166" s="25" t="s">
        <v>263</v>
      </c>
      <c r="Y166" s="25" t="s">
        <v>254</v>
      </c>
      <c r="Z166" s="25">
        <f>IF(ISERROR(Hoja3!E192)=TRUE," ",Hoja3!C192*Hoja3!D192)</f>
        <v>4</v>
      </c>
      <c r="AA166" s="25" t="str">
        <f t="shared" si="7"/>
        <v>Bajo</v>
      </c>
      <c r="AB166" s="25">
        <f>IF(ISERROR(Hoja3!G192)=TRUE," ",Hoja3!G192)</f>
        <v>100</v>
      </c>
      <c r="AC166" s="25" t="str">
        <f t="shared" si="8"/>
        <v>III</v>
      </c>
      <c r="AD166" s="25" t="str">
        <f t="shared" si="9"/>
        <v>Aceptable</v>
      </c>
      <c r="AE166" s="106" t="s">
        <v>507</v>
      </c>
      <c r="AF166" s="106" t="s">
        <v>514</v>
      </c>
      <c r="AG166" s="106" t="s">
        <v>516</v>
      </c>
      <c r="AH166" s="106" t="s">
        <v>510</v>
      </c>
      <c r="AI166" s="125" t="s">
        <v>515</v>
      </c>
    </row>
    <row r="167" spans="1:35" s="10" customFormat="1" ht="122.45" customHeight="1" x14ac:dyDescent="0.2">
      <c r="A167" s="285"/>
      <c r="B167" s="285"/>
      <c r="C167" s="296"/>
      <c r="D167" s="127" t="s">
        <v>372</v>
      </c>
      <c r="E167" s="25" t="s">
        <v>2</v>
      </c>
      <c r="F167" s="76" t="s">
        <v>726</v>
      </c>
      <c r="G167" s="76" t="s">
        <v>325</v>
      </c>
      <c r="H167" s="76"/>
      <c r="I167" s="76"/>
      <c r="J167" s="25" t="s">
        <v>191</v>
      </c>
      <c r="K167" s="106" t="s">
        <v>528</v>
      </c>
      <c r="L167" s="25" t="str">
        <f>IF(J167=0,"",VLOOKUP(J167,Hoja2!$P$5:$S$62,4,FALSE))</f>
        <v xml:space="preserve">Lumbalgias, Cervicalgias </v>
      </c>
      <c r="M167" s="43" t="s">
        <v>325</v>
      </c>
      <c r="N167" s="43" t="s">
        <v>325</v>
      </c>
      <c r="O167" s="100"/>
      <c r="P167" s="100"/>
      <c r="Q167" s="106" t="s">
        <v>507</v>
      </c>
      <c r="R167" s="106" t="s">
        <v>507</v>
      </c>
      <c r="S167" s="106" t="s">
        <v>524</v>
      </c>
      <c r="T167" s="106" t="s">
        <v>613</v>
      </c>
      <c r="U167" s="106" t="s">
        <v>532</v>
      </c>
      <c r="V167" s="25" t="s">
        <v>525</v>
      </c>
      <c r="W167" s="25" t="s">
        <v>571</v>
      </c>
      <c r="X167" s="25" t="s">
        <v>261</v>
      </c>
      <c r="Y167" s="25" t="s">
        <v>254</v>
      </c>
      <c r="Z167" s="25">
        <f>IF(ISERROR(Hoja3!E193)=TRUE," ",Hoja3!C193*Hoja3!D193)</f>
        <v>8</v>
      </c>
      <c r="AA167" s="25" t="str">
        <f t="shared" si="7"/>
        <v>Medio</v>
      </c>
      <c r="AB167" s="25">
        <f>IF(ISERROR(Hoja3!G193)=TRUE," ",Hoja3!G193)</f>
        <v>200</v>
      </c>
      <c r="AC167" s="25" t="str">
        <f t="shared" si="8"/>
        <v>II</v>
      </c>
      <c r="AD167" s="25" t="str">
        <f t="shared" si="9"/>
        <v>Aceptable con control específico</v>
      </c>
      <c r="AE167" s="106" t="s">
        <v>507</v>
      </c>
      <c r="AF167" s="106" t="s">
        <v>507</v>
      </c>
      <c r="AG167" s="106" t="s">
        <v>527</v>
      </c>
      <c r="AH167" s="106" t="s">
        <v>526</v>
      </c>
      <c r="AI167" s="125" t="s">
        <v>529</v>
      </c>
    </row>
    <row r="168" spans="1:35" s="10" customFormat="1" ht="122.45" customHeight="1" x14ac:dyDescent="0.2">
      <c r="A168" s="285"/>
      <c r="B168" s="285"/>
      <c r="C168" s="296"/>
      <c r="D168" s="127" t="s">
        <v>382</v>
      </c>
      <c r="E168" s="25" t="s">
        <v>2</v>
      </c>
      <c r="F168" s="76" t="s">
        <v>727</v>
      </c>
      <c r="G168" s="76" t="s">
        <v>325</v>
      </c>
      <c r="H168" s="76"/>
      <c r="I168" s="76"/>
      <c r="J168" s="25" t="s">
        <v>193</v>
      </c>
      <c r="K168" s="106" t="s">
        <v>533</v>
      </c>
      <c r="L168" s="25" t="str">
        <f>IF(J168=0,"",VLOOKUP(J168,Hoja2!$P$5:$S$62,4,FALSE))</f>
        <v>Lesiones del túnel del carpo, epicondilitis, Enfermedad de Quervaín</v>
      </c>
      <c r="M168" s="43" t="s">
        <v>325</v>
      </c>
      <c r="N168" s="43" t="s">
        <v>325</v>
      </c>
      <c r="O168" s="43"/>
      <c r="P168" s="43"/>
      <c r="Q168" s="106" t="s">
        <v>507</v>
      </c>
      <c r="R168" s="106" t="s">
        <v>507</v>
      </c>
      <c r="S168" s="106" t="s">
        <v>534</v>
      </c>
      <c r="T168" s="106" t="s">
        <v>535</v>
      </c>
      <c r="U168" s="106" t="s">
        <v>531</v>
      </c>
      <c r="V168" s="25" t="s">
        <v>525</v>
      </c>
      <c r="W168" s="25" t="s">
        <v>250</v>
      </c>
      <c r="X168" s="25" t="s">
        <v>261</v>
      </c>
      <c r="Y168" s="25" t="s">
        <v>254</v>
      </c>
      <c r="Z168" s="25">
        <f>IF(ISERROR(Hoja3!E194)=TRUE," ",Hoja3!C194*Hoja3!D194)</f>
        <v>24</v>
      </c>
      <c r="AA168" s="25" t="str">
        <f t="shared" si="7"/>
        <v>Muy alto</v>
      </c>
      <c r="AB168" s="25">
        <f>IF(ISERROR(Hoja3!G194)=TRUE," ",Hoja3!G194)</f>
        <v>600</v>
      </c>
      <c r="AC168" s="25" t="str">
        <f t="shared" si="8"/>
        <v>I</v>
      </c>
      <c r="AD168" s="25" t="str">
        <f t="shared" si="9"/>
        <v>No Aceptable</v>
      </c>
      <c r="AE168" s="106" t="s">
        <v>507</v>
      </c>
      <c r="AF168" s="106" t="s">
        <v>507</v>
      </c>
      <c r="AG168" s="106" t="s">
        <v>536</v>
      </c>
      <c r="AH168" s="106" t="s">
        <v>537</v>
      </c>
      <c r="AI168" s="125" t="s">
        <v>538</v>
      </c>
    </row>
    <row r="169" spans="1:35" s="10" customFormat="1" ht="122.45" customHeight="1" x14ac:dyDescent="0.2">
      <c r="A169" s="285"/>
      <c r="B169" s="285"/>
      <c r="C169" s="296"/>
      <c r="D169" s="127"/>
      <c r="E169" s="25"/>
      <c r="F169" s="76"/>
      <c r="G169" s="76"/>
      <c r="H169" s="76"/>
      <c r="I169" s="76"/>
      <c r="J169" s="25" t="s">
        <v>194</v>
      </c>
      <c r="K169" s="106" t="s">
        <v>539</v>
      </c>
      <c r="L169" s="25" t="str">
        <f>IF(J169=0,"",VLOOKUP(J169,Hoja2!$P$5:$S$62,4,FALSE))</f>
        <v>Lesiones de columna</v>
      </c>
      <c r="M169" s="43" t="s">
        <v>325</v>
      </c>
      <c r="N169" s="43"/>
      <c r="O169" s="43"/>
      <c r="P169" s="43"/>
      <c r="Q169" s="106" t="s">
        <v>507</v>
      </c>
      <c r="R169" s="106" t="s">
        <v>507</v>
      </c>
      <c r="S169" s="106" t="s">
        <v>543</v>
      </c>
      <c r="T169" s="106" t="s">
        <v>542</v>
      </c>
      <c r="U169" s="106" t="s">
        <v>541</v>
      </c>
      <c r="V169" s="25" t="s">
        <v>544</v>
      </c>
      <c r="W169" s="25" t="s">
        <v>571</v>
      </c>
      <c r="X169" s="25" t="s">
        <v>263</v>
      </c>
      <c r="Y169" s="25" t="s">
        <v>254</v>
      </c>
      <c r="Z169" s="25">
        <f>IF(ISERROR(Hoja3!E195)=TRUE," ",Hoja3!C195*Hoja3!D195)</f>
        <v>4</v>
      </c>
      <c r="AA169" s="25" t="str">
        <f t="shared" si="7"/>
        <v>Bajo</v>
      </c>
      <c r="AB169" s="25">
        <f>IF(ISERROR(Hoja3!G195)=TRUE," ",Hoja3!G195)</f>
        <v>100</v>
      </c>
      <c r="AC169" s="25" t="str">
        <f t="shared" si="8"/>
        <v>III</v>
      </c>
      <c r="AD169" s="25" t="str">
        <f t="shared" si="9"/>
        <v>Aceptable</v>
      </c>
      <c r="AE169" s="106" t="s">
        <v>545</v>
      </c>
      <c r="AF169" s="106" t="s">
        <v>507</v>
      </c>
      <c r="AG169" s="106" t="s">
        <v>546</v>
      </c>
      <c r="AH169" s="106" t="s">
        <v>547</v>
      </c>
      <c r="AI169" s="125" t="s">
        <v>541</v>
      </c>
    </row>
    <row r="170" spans="1:35" s="10" customFormat="1" ht="122.45" customHeight="1" x14ac:dyDescent="0.2">
      <c r="A170" s="285"/>
      <c r="B170" s="285"/>
      <c r="C170" s="296"/>
      <c r="D170" s="127"/>
      <c r="E170" s="25"/>
      <c r="F170" s="76"/>
      <c r="G170" s="76"/>
      <c r="H170" s="76"/>
      <c r="I170" s="76"/>
      <c r="J170" s="25" t="s">
        <v>243</v>
      </c>
      <c r="K170" s="106" t="s">
        <v>565</v>
      </c>
      <c r="L170" s="25" t="str">
        <f>IF(J170=0,"",VLOOKUP(J170,Hoja2!$P$5:$S$62,4,FALSE))</f>
        <v>Electrocución</v>
      </c>
      <c r="M170" s="43" t="s">
        <v>325</v>
      </c>
      <c r="N170" s="43"/>
      <c r="O170" s="43"/>
      <c r="P170" s="43"/>
      <c r="Q170" s="106" t="s">
        <v>507</v>
      </c>
      <c r="R170" s="106" t="s">
        <v>507</v>
      </c>
      <c r="S170" s="106" t="s">
        <v>549</v>
      </c>
      <c r="T170" s="106" t="s">
        <v>548</v>
      </c>
      <c r="U170" s="106" t="s">
        <v>550</v>
      </c>
      <c r="V170" s="25" t="s">
        <v>551</v>
      </c>
      <c r="W170" s="25" t="s">
        <v>571</v>
      </c>
      <c r="X170" s="25" t="s">
        <v>262</v>
      </c>
      <c r="Y170" s="25" t="s">
        <v>256</v>
      </c>
      <c r="Z170" s="25">
        <f>IF(ISERROR(Hoja3!E196)=TRUE," ",Hoja3!C196*Hoja3!D196)</f>
        <v>6</v>
      </c>
      <c r="AA170" s="25" t="str">
        <f t="shared" si="7"/>
        <v>Medio</v>
      </c>
      <c r="AB170" s="25">
        <f>IF(ISERROR(Hoja3!G196)=TRUE," ",Hoja3!G196)</f>
        <v>600</v>
      </c>
      <c r="AC170" s="25" t="str">
        <f t="shared" si="8"/>
        <v>I</v>
      </c>
      <c r="AD170" s="25" t="str">
        <f t="shared" si="9"/>
        <v>No Aceptable</v>
      </c>
      <c r="AE170" s="106" t="s">
        <v>552</v>
      </c>
      <c r="AF170" s="106" t="s">
        <v>507</v>
      </c>
      <c r="AG170" s="106" t="s">
        <v>553</v>
      </c>
      <c r="AH170" s="106" t="s">
        <v>554</v>
      </c>
      <c r="AI170" s="125" t="s">
        <v>555</v>
      </c>
    </row>
    <row r="171" spans="1:35" s="10" customFormat="1" ht="122.45" customHeight="1" x14ac:dyDescent="0.2">
      <c r="A171" s="285"/>
      <c r="B171" s="285"/>
      <c r="C171" s="296"/>
      <c r="D171" s="127"/>
      <c r="E171" s="25"/>
      <c r="F171" s="76"/>
      <c r="G171" s="76"/>
      <c r="H171" s="76"/>
      <c r="I171" s="76"/>
      <c r="J171" s="25" t="s">
        <v>245</v>
      </c>
      <c r="K171" s="106" t="s">
        <v>556</v>
      </c>
      <c r="L171" s="25" t="str">
        <f>IF(J171=0,"",VLOOKUP(J171,Hoja2!$P$5:$S$62,4,FALSE))</f>
        <v>Torceduras, Esguinces, Desgarros musculares, traumatismos o Golpes por caídas al mismo nivel</v>
      </c>
      <c r="M171" s="43" t="s">
        <v>325</v>
      </c>
      <c r="N171" s="43" t="s">
        <v>325</v>
      </c>
      <c r="O171" s="43" t="s">
        <v>325</v>
      </c>
      <c r="P171" s="43"/>
      <c r="Q171" s="106" t="s">
        <v>507</v>
      </c>
      <c r="R171" s="106" t="s">
        <v>507</v>
      </c>
      <c r="S171" s="106" t="s">
        <v>558</v>
      </c>
      <c r="T171" s="106" t="s">
        <v>559</v>
      </c>
      <c r="U171" s="106" t="s">
        <v>560</v>
      </c>
      <c r="V171" s="25" t="s">
        <v>561</v>
      </c>
      <c r="W171" s="25" t="s">
        <v>571</v>
      </c>
      <c r="X171" s="25" t="s">
        <v>262</v>
      </c>
      <c r="Y171" s="25" t="s">
        <v>255</v>
      </c>
      <c r="Z171" s="25">
        <f>IF(ISERROR(Hoja3!E197)=TRUE," ",Hoja3!C197*Hoja3!D197)</f>
        <v>6</v>
      </c>
      <c r="AA171" s="25" t="str">
        <f t="shared" si="7"/>
        <v>Medio</v>
      </c>
      <c r="AB171" s="25">
        <f>IF(ISERROR(Hoja3!G197)=TRUE," ",Hoja3!G197)</f>
        <v>60</v>
      </c>
      <c r="AC171" s="25" t="str">
        <f t="shared" si="8"/>
        <v>III</v>
      </c>
      <c r="AD171" s="25" t="str">
        <f t="shared" si="9"/>
        <v>Aceptable</v>
      </c>
      <c r="AE171" s="106" t="s">
        <v>552</v>
      </c>
      <c r="AF171" s="106" t="s">
        <v>552</v>
      </c>
      <c r="AG171" s="106" t="s">
        <v>562</v>
      </c>
      <c r="AH171" s="106" t="s">
        <v>563</v>
      </c>
      <c r="AI171" s="125" t="s">
        <v>564</v>
      </c>
    </row>
    <row r="172" spans="1:35" s="10" customFormat="1" ht="122.45" customHeight="1" x14ac:dyDescent="0.2">
      <c r="A172" s="285"/>
      <c r="B172" s="285"/>
      <c r="C172" s="296"/>
      <c r="D172" s="127"/>
      <c r="E172" s="25"/>
      <c r="F172" s="76"/>
      <c r="G172" s="76"/>
      <c r="H172" s="76"/>
      <c r="I172" s="76"/>
      <c r="J172" s="25" t="s">
        <v>203</v>
      </c>
      <c r="K172" s="106" t="s">
        <v>566</v>
      </c>
      <c r="L172" s="25" t="str">
        <f>IF(J172=0,"",VLOOKUP(J172,Hoja2!$P$5:$S$62,4,FALSE))</f>
        <v>Muerte</v>
      </c>
      <c r="M172" s="43" t="s">
        <v>325</v>
      </c>
      <c r="N172" s="43" t="s">
        <v>325</v>
      </c>
      <c r="O172" s="43" t="s">
        <v>325</v>
      </c>
      <c r="P172" s="43" t="s">
        <v>325</v>
      </c>
      <c r="Q172" s="106" t="s">
        <v>507</v>
      </c>
      <c r="R172" s="106" t="s">
        <v>507</v>
      </c>
      <c r="S172" s="106" t="s">
        <v>567</v>
      </c>
      <c r="T172" s="106" t="s">
        <v>568</v>
      </c>
      <c r="U172" s="106" t="s">
        <v>569</v>
      </c>
      <c r="V172" s="25" t="s">
        <v>634</v>
      </c>
      <c r="W172" s="25" t="s">
        <v>571</v>
      </c>
      <c r="X172" s="25" t="s">
        <v>264</v>
      </c>
      <c r="Y172" s="25" t="s">
        <v>256</v>
      </c>
      <c r="Z172" s="25">
        <f>IF(ISERROR(Hoja3!E198)=TRUE," ",Hoja3!C198*Hoja3!D198)</f>
        <v>2</v>
      </c>
      <c r="AA172" s="25" t="str">
        <f t="shared" si="7"/>
        <v>Bajo</v>
      </c>
      <c r="AB172" s="25">
        <f>IF(ISERROR(Hoja3!G198)=TRUE," ",Hoja3!G198)</f>
        <v>200</v>
      </c>
      <c r="AC172" s="25" t="str">
        <f t="shared" si="8"/>
        <v>II</v>
      </c>
      <c r="AD172" s="25" t="str">
        <f t="shared" si="9"/>
        <v>Aceptable con control específico</v>
      </c>
      <c r="AE172" s="106" t="s">
        <v>552</v>
      </c>
      <c r="AF172" s="106" t="s">
        <v>552</v>
      </c>
      <c r="AG172" s="106" t="s">
        <v>572</v>
      </c>
      <c r="AH172" s="106" t="s">
        <v>573</v>
      </c>
      <c r="AI172" s="125" t="s">
        <v>574</v>
      </c>
    </row>
    <row r="173" spans="1:35" s="10" customFormat="1" ht="122.45" customHeight="1" x14ac:dyDescent="0.2">
      <c r="A173" s="285"/>
      <c r="B173" s="285"/>
      <c r="C173" s="296"/>
      <c r="D173" s="127"/>
      <c r="E173" s="25"/>
      <c r="F173" s="76"/>
      <c r="G173" s="76"/>
      <c r="H173" s="76"/>
      <c r="I173" s="76"/>
      <c r="J173" s="25" t="s">
        <v>105</v>
      </c>
      <c r="K173" s="106" t="s">
        <v>577</v>
      </c>
      <c r="L173" s="25" t="str">
        <f>IF(J173=0,"",VLOOKUP(J173,Hoja2!$P$5:$S$62,4,FALSE))</f>
        <v>Fatiga visual</v>
      </c>
      <c r="M173" s="43" t="s">
        <v>325</v>
      </c>
      <c r="N173" s="43"/>
      <c r="O173" s="43"/>
      <c r="P173" s="43"/>
      <c r="Q173" s="106" t="s">
        <v>507</v>
      </c>
      <c r="R173" s="106" t="s">
        <v>507</v>
      </c>
      <c r="S173" s="106" t="s">
        <v>578</v>
      </c>
      <c r="T173" s="106" t="s">
        <v>579</v>
      </c>
      <c r="U173" s="106" t="s">
        <v>580</v>
      </c>
      <c r="V173" s="25" t="s">
        <v>581</v>
      </c>
      <c r="W173" s="25" t="s">
        <v>260</v>
      </c>
      <c r="X173" s="25" t="s">
        <v>261</v>
      </c>
      <c r="Y173" s="25" t="s">
        <v>255</v>
      </c>
      <c r="Z173" s="25">
        <f>IF(ISERROR(Hoja3!E199)=TRUE," ",Hoja3!C199*Hoja3!D199)</f>
        <v>4</v>
      </c>
      <c r="AA173" s="25" t="str">
        <f t="shared" si="7"/>
        <v>Bajo</v>
      </c>
      <c r="AB173" s="25">
        <f>IF(ISERROR(Hoja3!G199)=TRUE," ",Hoja3!G199)</f>
        <v>40</v>
      </c>
      <c r="AC173" s="25" t="str">
        <f t="shared" si="8"/>
        <v>IV</v>
      </c>
      <c r="AD173" s="25" t="str">
        <f t="shared" si="9"/>
        <v>Aceptable</v>
      </c>
      <c r="AE173" s="106" t="s">
        <v>507</v>
      </c>
      <c r="AF173" s="106" t="s">
        <v>507</v>
      </c>
      <c r="AG173" s="106" t="s">
        <v>582</v>
      </c>
      <c r="AH173" s="106" t="s">
        <v>583</v>
      </c>
      <c r="AI173" s="125" t="s">
        <v>584</v>
      </c>
    </row>
    <row r="174" spans="1:35" s="10" customFormat="1" ht="122.45" customHeight="1" x14ac:dyDescent="0.2">
      <c r="A174" s="285"/>
      <c r="B174" s="285"/>
      <c r="C174" s="296"/>
      <c r="D174" s="127"/>
      <c r="E174" s="25"/>
      <c r="F174" s="76"/>
      <c r="G174" s="76"/>
      <c r="H174" s="76"/>
      <c r="I174" s="76"/>
      <c r="J174" s="25" t="s">
        <v>142</v>
      </c>
      <c r="K174" s="106" t="s">
        <v>588</v>
      </c>
      <c r="L174" s="25" t="str">
        <f>IF(J174=0,"",VLOOKUP(J174,Hoja2!$P$5:$S$62,4,FALSE))</f>
        <v>Estrés, fatiga crónica, afectaciones a sistema circulatorio, digestivo, y sistema inmune</v>
      </c>
      <c r="M174" s="43" t="s">
        <v>325</v>
      </c>
      <c r="N174" s="43" t="s">
        <v>325</v>
      </c>
      <c r="O174" s="43"/>
      <c r="P174" s="43"/>
      <c r="Q174" s="106" t="s">
        <v>507</v>
      </c>
      <c r="R174" s="106" t="s">
        <v>507</v>
      </c>
      <c r="S174" s="106" t="s">
        <v>590</v>
      </c>
      <c r="T174" s="106" t="s">
        <v>591</v>
      </c>
      <c r="U174" s="106" t="s">
        <v>592</v>
      </c>
      <c r="V174" s="25" t="s">
        <v>593</v>
      </c>
      <c r="W174" s="25" t="s">
        <v>250</v>
      </c>
      <c r="X174" s="25" t="s">
        <v>262</v>
      </c>
      <c r="Y174" s="25" t="s">
        <v>254</v>
      </c>
      <c r="Z174" s="25">
        <f>IF(ISERROR(Hoja3!E200)=TRUE," ",Hoja3!C200*Hoja3!D200)</f>
        <v>18</v>
      </c>
      <c r="AA174" s="25" t="str">
        <f t="shared" si="7"/>
        <v>Alto</v>
      </c>
      <c r="AB174" s="25">
        <f>IF(ISERROR(Hoja3!G200)=TRUE," ",Hoja3!G200)</f>
        <v>450</v>
      </c>
      <c r="AC174" s="25" t="str">
        <f t="shared" si="8"/>
        <v>II</v>
      </c>
      <c r="AD174" s="25" t="str">
        <f t="shared" si="9"/>
        <v>Aceptable con control específico</v>
      </c>
      <c r="AE174" s="106" t="s">
        <v>507</v>
      </c>
      <c r="AF174" s="106" t="s">
        <v>507</v>
      </c>
      <c r="AG174" s="106" t="s">
        <v>590</v>
      </c>
      <c r="AH174" s="106" t="s">
        <v>591</v>
      </c>
      <c r="AI174" s="125" t="s">
        <v>592</v>
      </c>
    </row>
    <row r="175" spans="1:35" s="10" customFormat="1" ht="122.45" customHeight="1" x14ac:dyDescent="0.2">
      <c r="A175" s="285"/>
      <c r="B175" s="285"/>
      <c r="C175" s="296"/>
      <c r="D175" s="127"/>
      <c r="E175" s="25"/>
      <c r="F175" s="76"/>
      <c r="G175" s="76"/>
      <c r="H175" s="76"/>
      <c r="I175" s="76"/>
      <c r="J175" s="25" t="s">
        <v>147</v>
      </c>
      <c r="K175" s="106" t="s">
        <v>588</v>
      </c>
      <c r="L175" s="25" t="str">
        <f>IF(J175=0,"",VLOOKUP(J175,Hoja2!$P$5:$S$62,4,FALSE))</f>
        <v>Estrés, fatiga crónica, afectaciones a sistema circulatorio, digestivo, y sistema inmune</v>
      </c>
      <c r="M175" s="43" t="s">
        <v>325</v>
      </c>
      <c r="N175" s="43" t="s">
        <v>325</v>
      </c>
      <c r="O175" s="43"/>
      <c r="P175" s="43"/>
      <c r="Q175" s="106" t="s">
        <v>507</v>
      </c>
      <c r="R175" s="106" t="s">
        <v>507</v>
      </c>
      <c r="S175" s="106" t="s">
        <v>590</v>
      </c>
      <c r="T175" s="106" t="s">
        <v>591</v>
      </c>
      <c r="U175" s="106" t="s">
        <v>592</v>
      </c>
      <c r="V175" s="25" t="s">
        <v>593</v>
      </c>
      <c r="W175" s="25" t="s">
        <v>250</v>
      </c>
      <c r="X175" s="25" t="s">
        <v>262</v>
      </c>
      <c r="Y175" s="25" t="s">
        <v>254</v>
      </c>
      <c r="Z175" s="25">
        <f>IF(ISERROR(Hoja3!E201)=TRUE," ",Hoja3!C201*Hoja3!D201)</f>
        <v>18</v>
      </c>
      <c r="AA175" s="25" t="str">
        <f t="shared" si="7"/>
        <v>Alto</v>
      </c>
      <c r="AB175" s="25">
        <f>IF(ISERROR(Hoja3!G201)=TRUE," ",Hoja3!G201)</f>
        <v>450</v>
      </c>
      <c r="AC175" s="25" t="str">
        <f t="shared" si="8"/>
        <v>II</v>
      </c>
      <c r="AD175" s="25" t="str">
        <f t="shared" si="9"/>
        <v>Aceptable con control específico</v>
      </c>
      <c r="AE175" s="106" t="s">
        <v>507</v>
      </c>
      <c r="AF175" s="106" t="s">
        <v>507</v>
      </c>
      <c r="AG175" s="106" t="s">
        <v>590</v>
      </c>
      <c r="AH175" s="106" t="s">
        <v>591</v>
      </c>
      <c r="AI175" s="125" t="s">
        <v>592</v>
      </c>
    </row>
    <row r="176" spans="1:35" s="10" customFormat="1" ht="122.45" customHeight="1" x14ac:dyDescent="0.2">
      <c r="A176" s="285"/>
      <c r="B176" s="285"/>
      <c r="C176" s="296"/>
      <c r="D176" s="127"/>
      <c r="E176" s="25"/>
      <c r="F176" s="76"/>
      <c r="G176" s="76"/>
      <c r="H176" s="76"/>
      <c r="I176" s="76"/>
      <c r="J176" s="25" t="s">
        <v>207</v>
      </c>
      <c r="K176" s="106" t="s">
        <v>594</v>
      </c>
      <c r="L176" s="25" t="str">
        <f>IF(J176=0,"",VLOOKUP(J176,Hoja2!$P$5:$S$62,4,FALSE))</f>
        <v>Muerte</v>
      </c>
      <c r="M176" s="43" t="s">
        <v>325</v>
      </c>
      <c r="N176" s="43" t="s">
        <v>325</v>
      </c>
      <c r="O176" s="43" t="s">
        <v>325</v>
      </c>
      <c r="P176" s="43" t="s">
        <v>325</v>
      </c>
      <c r="Q176" s="106" t="s">
        <v>507</v>
      </c>
      <c r="R176" s="106" t="s">
        <v>507</v>
      </c>
      <c r="S176" s="106" t="s">
        <v>595</v>
      </c>
      <c r="T176" s="106" t="s">
        <v>598</v>
      </c>
      <c r="U176" s="106" t="s">
        <v>597</v>
      </c>
      <c r="V176" s="25" t="s">
        <v>596</v>
      </c>
      <c r="W176" s="25" t="s">
        <v>571</v>
      </c>
      <c r="X176" s="25" t="s">
        <v>264</v>
      </c>
      <c r="Y176" s="25" t="s">
        <v>256</v>
      </c>
      <c r="Z176" s="25">
        <f>IF(ISERROR(Hoja3!E202)=TRUE," ",Hoja3!C202*Hoja3!D202)</f>
        <v>2</v>
      </c>
      <c r="AA176" s="25" t="str">
        <f t="shared" si="7"/>
        <v>Bajo</v>
      </c>
      <c r="AB176" s="25">
        <f>IF(ISERROR(Hoja3!G202)=TRUE," ",Hoja3!G202)</f>
        <v>200</v>
      </c>
      <c r="AC176" s="25" t="str">
        <f t="shared" si="8"/>
        <v>II</v>
      </c>
      <c r="AD176" s="25" t="str">
        <f t="shared" si="9"/>
        <v>Aceptable con control específico</v>
      </c>
      <c r="AE176" s="106" t="s">
        <v>507</v>
      </c>
      <c r="AF176" s="106" t="s">
        <v>507</v>
      </c>
      <c r="AG176" s="106" t="s">
        <v>599</v>
      </c>
      <c r="AH176" s="106" t="s">
        <v>600</v>
      </c>
      <c r="AI176" s="125" t="s">
        <v>597</v>
      </c>
    </row>
    <row r="177" spans="1:35" s="10" customFormat="1" ht="122.45" customHeight="1" x14ac:dyDescent="0.2">
      <c r="A177" s="285"/>
      <c r="B177" s="285"/>
      <c r="C177" s="296"/>
      <c r="D177" s="127"/>
      <c r="E177" s="25"/>
      <c r="F177" s="76"/>
      <c r="G177" s="76"/>
      <c r="H177" s="76"/>
      <c r="I177" s="76"/>
      <c r="J177" s="25" t="s">
        <v>120</v>
      </c>
      <c r="K177" s="106" t="s">
        <v>601</v>
      </c>
      <c r="L177" s="25" t="str">
        <f>IF(J177=0,"",VLOOKUP(J177,Hoja2!$P$5:$S$62,4,FALSE))</f>
        <v>Neumoconiosis orgánica, Rinitis, complicaciones relacionadas con el asma</v>
      </c>
      <c r="M177" s="43" t="s">
        <v>325</v>
      </c>
      <c r="N177" s="43"/>
      <c r="O177" s="43"/>
      <c r="P177" s="43"/>
      <c r="Q177" s="106" t="s">
        <v>602</v>
      </c>
      <c r="R177" s="106" t="s">
        <v>507</v>
      </c>
      <c r="S177" s="106" t="s">
        <v>608</v>
      </c>
      <c r="T177" s="106" t="s">
        <v>603</v>
      </c>
      <c r="U177" s="106" t="s">
        <v>606</v>
      </c>
      <c r="V177" s="25" t="s">
        <v>607</v>
      </c>
      <c r="W177" s="25" t="s">
        <v>250</v>
      </c>
      <c r="X177" s="25" t="s">
        <v>262</v>
      </c>
      <c r="Y177" s="25" t="s">
        <v>254</v>
      </c>
      <c r="Z177" s="25">
        <f>IF(ISERROR(Hoja3!E203)=TRUE," ",Hoja3!C203*Hoja3!D203)</f>
        <v>18</v>
      </c>
      <c r="AA177" s="25" t="str">
        <f t="shared" si="7"/>
        <v>Alto</v>
      </c>
      <c r="AB177" s="25">
        <f>IF(ISERROR(Hoja3!G203)=TRUE," ",Hoja3!G203)</f>
        <v>450</v>
      </c>
      <c r="AC177" s="25" t="str">
        <f t="shared" si="8"/>
        <v>II</v>
      </c>
      <c r="AD177" s="25" t="str">
        <f t="shared" si="9"/>
        <v>Aceptable con control específico</v>
      </c>
      <c r="AE177" s="106" t="s">
        <v>602</v>
      </c>
      <c r="AF177" s="106" t="s">
        <v>507</v>
      </c>
      <c r="AG177" s="106" t="s">
        <v>608</v>
      </c>
      <c r="AH177" s="106" t="s">
        <v>603</v>
      </c>
      <c r="AI177" s="125" t="s">
        <v>606</v>
      </c>
    </row>
    <row r="178" spans="1:35" s="10" customFormat="1" ht="122.45" customHeight="1" x14ac:dyDescent="0.2">
      <c r="A178" s="285"/>
      <c r="B178" s="285"/>
      <c r="C178" s="296"/>
      <c r="D178" s="127"/>
      <c r="E178" s="25"/>
      <c r="F178" s="76"/>
      <c r="G178" s="76"/>
      <c r="H178" s="76"/>
      <c r="I178" s="76"/>
      <c r="J178" s="25" t="s">
        <v>246</v>
      </c>
      <c r="K178" s="106" t="s">
        <v>730</v>
      </c>
      <c r="L178" s="25" t="str">
        <f>IF(J178=0,"",VLOOKUP(J178,Hoja2!$P$5:$S$62,4,FALSE))</f>
        <v>Muerte</v>
      </c>
      <c r="M178" s="43" t="s">
        <v>325</v>
      </c>
      <c r="N178" s="43" t="s">
        <v>325</v>
      </c>
      <c r="O178" s="43" t="s">
        <v>325</v>
      </c>
      <c r="P178" s="43" t="s">
        <v>325</v>
      </c>
      <c r="Q178" s="106" t="s">
        <v>507</v>
      </c>
      <c r="R178" s="106" t="s">
        <v>507</v>
      </c>
      <c r="S178" s="106" t="s">
        <v>732</v>
      </c>
      <c r="T178" s="106" t="s">
        <v>734</v>
      </c>
      <c r="U178" s="106" t="s">
        <v>735</v>
      </c>
      <c r="V178" s="25" t="s">
        <v>736</v>
      </c>
      <c r="W178" s="25" t="s">
        <v>571</v>
      </c>
      <c r="X178" s="25" t="s">
        <v>261</v>
      </c>
      <c r="Y178" s="25" t="s">
        <v>256</v>
      </c>
      <c r="Z178" s="25">
        <f>IF(ISERROR(Hoja3!E204)=TRUE," ",Hoja3!C204*Hoja3!D204)</f>
        <v>8</v>
      </c>
      <c r="AA178" s="25" t="str">
        <f t="shared" si="7"/>
        <v>Medio</v>
      </c>
      <c r="AB178" s="25">
        <f>IF(ISERROR(Hoja3!G204)=TRUE," ",Hoja3!G204)</f>
        <v>800</v>
      </c>
      <c r="AC178" s="25" t="str">
        <f t="shared" si="8"/>
        <v>I</v>
      </c>
      <c r="AD178" s="25" t="str">
        <f t="shared" si="9"/>
        <v>No Aceptable</v>
      </c>
      <c r="AE178" s="106" t="s">
        <v>507</v>
      </c>
      <c r="AF178" s="106" t="s">
        <v>507</v>
      </c>
      <c r="AG178" s="106" t="s">
        <v>732</v>
      </c>
      <c r="AH178" s="106" t="s">
        <v>733</v>
      </c>
      <c r="AI178" s="125" t="s">
        <v>735</v>
      </c>
    </row>
    <row r="179" spans="1:35" s="10" customFormat="1" ht="122.45" customHeight="1" x14ac:dyDescent="0.2">
      <c r="A179" s="285"/>
      <c r="B179" s="285"/>
      <c r="C179" s="296"/>
      <c r="D179" s="127"/>
      <c r="E179" s="25"/>
      <c r="F179" s="76"/>
      <c r="G179" s="76"/>
      <c r="H179" s="76"/>
      <c r="I179" s="76"/>
      <c r="J179" s="25" t="s">
        <v>492</v>
      </c>
      <c r="K179" s="106" t="s">
        <v>636</v>
      </c>
      <c r="L179" s="25" t="str">
        <f>IF(J179=0,"",VLOOKUP(J179,Hoja2!$P$5:$S$62,4,FALSE))</f>
        <v>Muerte</v>
      </c>
      <c r="M179" s="43" t="s">
        <v>325</v>
      </c>
      <c r="N179" s="43" t="s">
        <v>325</v>
      </c>
      <c r="O179" s="43" t="s">
        <v>325</v>
      </c>
      <c r="P179" s="43" t="s">
        <v>325</v>
      </c>
      <c r="Q179" s="106" t="s">
        <v>507</v>
      </c>
      <c r="R179" s="106" t="s">
        <v>507</v>
      </c>
      <c r="S179" s="106" t="s">
        <v>576</v>
      </c>
      <c r="T179" s="106" t="s">
        <v>637</v>
      </c>
      <c r="U179" s="106" t="s">
        <v>638</v>
      </c>
      <c r="V179" s="25" t="s">
        <v>585</v>
      </c>
      <c r="W179" s="25" t="s">
        <v>571</v>
      </c>
      <c r="X179" s="25" t="s">
        <v>261</v>
      </c>
      <c r="Y179" s="25" t="s">
        <v>256</v>
      </c>
      <c r="Z179" s="25">
        <f>IF(ISERROR(Hoja3!E205)=TRUE," ",Hoja3!C205*Hoja3!D205)</f>
        <v>8</v>
      </c>
      <c r="AA179" s="25" t="str">
        <f t="shared" si="7"/>
        <v>Medio</v>
      </c>
      <c r="AB179" s="25">
        <f>IF(ISERROR(Hoja3!G205)=TRUE," ",Hoja3!G205)</f>
        <v>800</v>
      </c>
      <c r="AC179" s="25" t="str">
        <f t="shared" si="8"/>
        <v>I</v>
      </c>
      <c r="AD179" s="25" t="str">
        <f t="shared" si="9"/>
        <v>No Aceptable</v>
      </c>
      <c r="AE179" s="106" t="s">
        <v>507</v>
      </c>
      <c r="AF179" s="106" t="s">
        <v>507</v>
      </c>
      <c r="AG179" s="106" t="s">
        <v>639</v>
      </c>
      <c r="AH179" s="106" t="s">
        <v>586</v>
      </c>
      <c r="AI179" s="125" t="s">
        <v>587</v>
      </c>
    </row>
    <row r="180" spans="1:35" s="10" customFormat="1" ht="122.45" customHeight="1" x14ac:dyDescent="0.2">
      <c r="A180" s="285"/>
      <c r="B180" s="285"/>
      <c r="C180" s="296"/>
      <c r="D180" s="127"/>
      <c r="E180" s="25"/>
      <c r="F180" s="76"/>
      <c r="G180" s="76"/>
      <c r="H180" s="76"/>
      <c r="I180" s="76"/>
      <c r="J180" s="25" t="s">
        <v>103</v>
      </c>
      <c r="K180" s="106" t="s">
        <v>626</v>
      </c>
      <c r="L180" s="25" t="str">
        <f>IF(J180=0,"",VLOOKUP(J180,Hoja2!$P$5:$S$96,4,FALSE))</f>
        <v>Sordera, hipoacusia neurosensorial</v>
      </c>
      <c r="M180" s="43" t="s">
        <v>325</v>
      </c>
      <c r="N180" s="43" t="s">
        <v>325</v>
      </c>
      <c r="O180" s="43"/>
      <c r="P180" s="43" t="s">
        <v>511</v>
      </c>
      <c r="Q180" s="106" t="s">
        <v>507</v>
      </c>
      <c r="R180" s="106" t="s">
        <v>507</v>
      </c>
      <c r="S180" s="106" t="s">
        <v>631</v>
      </c>
      <c r="T180" s="106" t="s">
        <v>627</v>
      </c>
      <c r="U180" s="106" t="s">
        <v>628</v>
      </c>
      <c r="V180" s="25" t="s">
        <v>859</v>
      </c>
      <c r="W180" s="25" t="s">
        <v>571</v>
      </c>
      <c r="X180" s="25" t="s">
        <v>262</v>
      </c>
      <c r="Y180" s="25" t="s">
        <v>253</v>
      </c>
      <c r="Z180" s="25">
        <f>IF(ISERROR(Hoja3!E206)=TRUE," ",Hoja3!C206*Hoja3!D206)</f>
        <v>6</v>
      </c>
      <c r="AA180" s="25" t="str">
        <f t="shared" si="7"/>
        <v>Medio</v>
      </c>
      <c r="AB180" s="25">
        <f>IF(ISERROR(Hoja3!G206)=TRUE," ",Hoja3!G206)</f>
        <v>360</v>
      </c>
      <c r="AC180" s="25" t="str">
        <f t="shared" si="8"/>
        <v>II</v>
      </c>
      <c r="AD180" s="25" t="str">
        <f t="shared" si="9"/>
        <v>Aceptable con control específico</v>
      </c>
      <c r="AE180" s="106" t="s">
        <v>552</v>
      </c>
      <c r="AF180" s="106" t="s">
        <v>630</v>
      </c>
      <c r="AG180" s="106" t="s">
        <v>633</v>
      </c>
      <c r="AH180" s="106" t="s">
        <v>627</v>
      </c>
      <c r="AI180" s="125" t="s">
        <v>632</v>
      </c>
    </row>
    <row r="181" spans="1:35" s="10" customFormat="1" ht="122.45" customHeight="1" thickBot="1" x14ac:dyDescent="0.25">
      <c r="A181" s="285"/>
      <c r="B181" s="307"/>
      <c r="C181" s="296"/>
      <c r="D181" s="127"/>
      <c r="E181" s="132"/>
      <c r="F181" s="96"/>
      <c r="G181" s="96"/>
      <c r="H181" s="96"/>
      <c r="I181" s="96"/>
      <c r="J181" s="132" t="s">
        <v>109</v>
      </c>
      <c r="K181" s="133" t="s">
        <v>854</v>
      </c>
      <c r="L181" s="132" t="str">
        <f>IF(J181=0,"",VLOOKUP(J181,Hoja2!$P$5:$S$96,4,FALSE))</f>
        <v xml:space="preserve">Disconfort o estrés térmico, cefaleas, parálisis facial, fatiga física. </v>
      </c>
      <c r="M181" s="134" t="s">
        <v>325</v>
      </c>
      <c r="N181" s="134" t="s">
        <v>325</v>
      </c>
      <c r="O181" s="140"/>
      <c r="P181" s="134" t="s">
        <v>511</v>
      </c>
      <c r="Q181" s="133" t="s">
        <v>507</v>
      </c>
      <c r="R181" s="133" t="s">
        <v>507</v>
      </c>
      <c r="S181" s="133" t="s">
        <v>855</v>
      </c>
      <c r="T181" s="133" t="s">
        <v>856</v>
      </c>
      <c r="U181" s="133" t="s">
        <v>857</v>
      </c>
      <c r="V181" s="132" t="s">
        <v>858</v>
      </c>
      <c r="W181" s="132" t="s">
        <v>250</v>
      </c>
      <c r="X181" s="132" t="s">
        <v>261</v>
      </c>
      <c r="Y181" s="132" t="s">
        <v>255</v>
      </c>
      <c r="Z181" s="132">
        <f>IF(ISERROR(Hoja3!E207)=TRUE," ",Hoja3!C207*Hoja3!D207)</f>
        <v>24</v>
      </c>
      <c r="AA181" s="132" t="str">
        <f t="shared" si="7"/>
        <v>Muy alto</v>
      </c>
      <c r="AB181" s="132">
        <f>IF(ISERROR(Hoja3!G207)=TRUE," ",Hoja3!G207)</f>
        <v>240</v>
      </c>
      <c r="AC181" s="132" t="str">
        <f t="shared" si="8"/>
        <v>II</v>
      </c>
      <c r="AD181" s="132" t="str">
        <f t="shared" si="9"/>
        <v>Aceptable con control específico</v>
      </c>
      <c r="AE181" s="133" t="s">
        <v>507</v>
      </c>
      <c r="AF181" s="133" t="s">
        <v>507</v>
      </c>
      <c r="AG181" s="133" t="s">
        <v>861</v>
      </c>
      <c r="AH181" s="133" t="s">
        <v>860</v>
      </c>
      <c r="AI181" s="136" t="s">
        <v>862</v>
      </c>
    </row>
    <row r="182" spans="1:35" s="10" customFormat="1" ht="122.45" customHeight="1" x14ac:dyDescent="0.2">
      <c r="A182" s="285"/>
      <c r="B182" s="293" t="s">
        <v>925</v>
      </c>
      <c r="C182" s="293" t="s">
        <v>692</v>
      </c>
      <c r="D182" s="117" t="s">
        <v>383</v>
      </c>
      <c r="E182" s="65" t="s">
        <v>2</v>
      </c>
      <c r="F182" s="101" t="s">
        <v>708</v>
      </c>
      <c r="G182" s="101" t="s">
        <v>325</v>
      </c>
      <c r="H182" s="101"/>
      <c r="I182" s="101"/>
      <c r="J182" s="65" t="s">
        <v>128</v>
      </c>
      <c r="K182" s="101" t="s">
        <v>728</v>
      </c>
      <c r="L182" s="65" t="str">
        <f>IF(J182=0,"",VLOOKUP(J182,Hoja2!$P$5:$S$62,4,FALSE))</f>
        <v xml:space="preserve">Contagio de COVID 19, Fiebre, Tos, Cansancio, Malestar general incapacitante </v>
      </c>
      <c r="M182" s="145" t="s">
        <v>325</v>
      </c>
      <c r="N182" s="145" t="s">
        <v>325</v>
      </c>
      <c r="O182" s="145" t="s">
        <v>325</v>
      </c>
      <c r="P182" s="145"/>
      <c r="Q182" s="101" t="s">
        <v>507</v>
      </c>
      <c r="R182" s="101" t="s">
        <v>507</v>
      </c>
      <c r="S182" s="101" t="s">
        <v>501</v>
      </c>
      <c r="T182" s="101" t="s">
        <v>503</v>
      </c>
      <c r="U182" s="101" t="s">
        <v>502</v>
      </c>
      <c r="V182" s="65" t="s">
        <v>610</v>
      </c>
      <c r="W182" s="65" t="s">
        <v>571</v>
      </c>
      <c r="X182" s="65" t="s">
        <v>262</v>
      </c>
      <c r="Y182" s="65" t="s">
        <v>254</v>
      </c>
      <c r="Z182" s="65">
        <f>IF(ISERROR(Hoja3!E208)=TRUE," ",Hoja3!C208*Hoja3!D208)</f>
        <v>6</v>
      </c>
      <c r="AA182" s="65" t="str">
        <f t="shared" si="7"/>
        <v>Medio</v>
      </c>
      <c r="AB182" s="65">
        <f>IF(ISERROR(Hoja3!G208)=TRUE," ",Hoja3!G208)</f>
        <v>150</v>
      </c>
      <c r="AC182" s="65" t="str">
        <f t="shared" si="8"/>
        <v>II</v>
      </c>
      <c r="AD182" s="65" t="str">
        <f t="shared" si="9"/>
        <v>Aceptable con control específico</v>
      </c>
      <c r="AE182" s="101" t="s">
        <v>507</v>
      </c>
      <c r="AF182" s="101" t="s">
        <v>507</v>
      </c>
      <c r="AG182" s="101" t="s">
        <v>500</v>
      </c>
      <c r="AH182" s="101" t="s">
        <v>504</v>
      </c>
      <c r="AI182" s="118" t="s">
        <v>519</v>
      </c>
    </row>
    <row r="183" spans="1:35" s="10" customFormat="1" ht="122.45" customHeight="1" x14ac:dyDescent="0.2">
      <c r="A183" s="285"/>
      <c r="B183" s="294"/>
      <c r="C183" s="294"/>
      <c r="D183" s="99" t="s">
        <v>384</v>
      </c>
      <c r="E183" s="25" t="s">
        <v>2</v>
      </c>
      <c r="F183" s="94" t="s">
        <v>709</v>
      </c>
      <c r="G183" s="94" t="s">
        <v>325</v>
      </c>
      <c r="H183" s="94"/>
      <c r="I183" s="94"/>
      <c r="J183" s="25" t="s">
        <v>129</v>
      </c>
      <c r="K183" s="94" t="s">
        <v>505</v>
      </c>
      <c r="L183" s="25" t="str">
        <f>IF(J183=0,"",VLOOKUP(J183,Hoja2!$P$5:$S$62,4,FALSE))</f>
        <v>Infecciones en  la piel y del sistema respiratorio y alteraciones del sistema digestivo</v>
      </c>
      <c r="M183" s="147" t="s">
        <v>325</v>
      </c>
      <c r="N183" s="147" t="s">
        <v>325</v>
      </c>
      <c r="O183" s="147" t="s">
        <v>325</v>
      </c>
      <c r="P183" s="147"/>
      <c r="Q183" s="94" t="s">
        <v>507</v>
      </c>
      <c r="R183" s="94" t="s">
        <v>507</v>
      </c>
      <c r="S183" s="94" t="s">
        <v>507</v>
      </c>
      <c r="T183" s="94" t="s">
        <v>508</v>
      </c>
      <c r="U183" s="94" t="s">
        <v>509</v>
      </c>
      <c r="V183" s="25" t="s">
        <v>520</v>
      </c>
      <c r="W183" s="25" t="s">
        <v>571</v>
      </c>
      <c r="X183" s="25" t="s">
        <v>263</v>
      </c>
      <c r="Y183" s="25" t="s">
        <v>254</v>
      </c>
      <c r="Z183" s="25">
        <f>IF(ISERROR(Hoja3!E209)=TRUE," ",Hoja3!C209*Hoja3!D209)</f>
        <v>4</v>
      </c>
      <c r="AA183" s="25" t="str">
        <f t="shared" si="7"/>
        <v>Bajo</v>
      </c>
      <c r="AB183" s="25">
        <f>IF(ISERROR(Hoja3!G209)=TRUE," ",Hoja3!G209)</f>
        <v>100</v>
      </c>
      <c r="AC183" s="25" t="str">
        <f t="shared" si="8"/>
        <v>III</v>
      </c>
      <c r="AD183" s="25" t="str">
        <f t="shared" si="9"/>
        <v>Aceptable</v>
      </c>
      <c r="AE183" s="94" t="s">
        <v>507</v>
      </c>
      <c r="AF183" s="94" t="s">
        <v>507</v>
      </c>
      <c r="AG183" s="94" t="s">
        <v>507</v>
      </c>
      <c r="AH183" s="94" t="s">
        <v>510</v>
      </c>
      <c r="AI183" s="119" t="s">
        <v>519</v>
      </c>
    </row>
    <row r="184" spans="1:35" s="10" customFormat="1" ht="122.45" customHeight="1" x14ac:dyDescent="0.2">
      <c r="A184" s="285"/>
      <c r="B184" s="294"/>
      <c r="C184" s="294"/>
      <c r="D184" s="99" t="s">
        <v>385</v>
      </c>
      <c r="E184" s="25" t="s">
        <v>2</v>
      </c>
      <c r="F184" s="94" t="s">
        <v>710</v>
      </c>
      <c r="G184" s="94" t="s">
        <v>325</v>
      </c>
      <c r="H184" s="94"/>
      <c r="I184" s="94"/>
      <c r="J184" s="25" t="s">
        <v>132</v>
      </c>
      <c r="K184" s="94" t="s">
        <v>731</v>
      </c>
      <c r="L184" s="25" t="str">
        <f>IF(J184=0,"",VLOOKUP(J184,Hoja2!$P$5:$S$62,4,FALSE))</f>
        <v>Enfermedades gastrointestinales, reacciones alérgicas por artrópodos (ácaros)</v>
      </c>
      <c r="M184" s="147" t="s">
        <v>325</v>
      </c>
      <c r="N184" s="147" t="s">
        <v>325</v>
      </c>
      <c r="O184" s="147" t="s">
        <v>325</v>
      </c>
      <c r="P184" s="147"/>
      <c r="Q184" s="94" t="s">
        <v>507</v>
      </c>
      <c r="R184" s="94" t="s">
        <v>507</v>
      </c>
      <c r="S184" s="94" t="s">
        <v>524</v>
      </c>
      <c r="T184" s="94" t="s">
        <v>613</v>
      </c>
      <c r="U184" s="94" t="s">
        <v>532</v>
      </c>
      <c r="V184" s="25" t="s">
        <v>525</v>
      </c>
      <c r="W184" s="25" t="s">
        <v>571</v>
      </c>
      <c r="X184" s="25" t="s">
        <v>263</v>
      </c>
      <c r="Y184" s="25" t="s">
        <v>254</v>
      </c>
      <c r="Z184" s="25">
        <f>IF(ISERROR(Hoja3!E210)=TRUE," ",Hoja3!C210*Hoja3!D210)</f>
        <v>4</v>
      </c>
      <c r="AA184" s="25" t="str">
        <f t="shared" si="7"/>
        <v>Bajo</v>
      </c>
      <c r="AB184" s="25">
        <f>IF(ISERROR(Hoja3!G210)=TRUE," ",Hoja3!G210)</f>
        <v>100</v>
      </c>
      <c r="AC184" s="25" t="str">
        <f t="shared" si="8"/>
        <v>III</v>
      </c>
      <c r="AD184" s="25" t="str">
        <f t="shared" si="9"/>
        <v>Aceptable</v>
      </c>
      <c r="AE184" s="94" t="s">
        <v>507</v>
      </c>
      <c r="AF184" s="94" t="s">
        <v>514</v>
      </c>
      <c r="AG184" s="94" t="s">
        <v>516</v>
      </c>
      <c r="AH184" s="94" t="s">
        <v>510</v>
      </c>
      <c r="AI184" s="119" t="s">
        <v>515</v>
      </c>
    </row>
    <row r="185" spans="1:35" s="10" customFormat="1" ht="122.45" customHeight="1" x14ac:dyDescent="0.2">
      <c r="A185" s="285"/>
      <c r="B185" s="294"/>
      <c r="C185" s="294"/>
      <c r="D185" s="99" t="s">
        <v>386</v>
      </c>
      <c r="E185" s="25" t="s">
        <v>2</v>
      </c>
      <c r="F185" s="94" t="s">
        <v>711</v>
      </c>
      <c r="G185" s="94" t="s">
        <v>325</v>
      </c>
      <c r="H185" s="94"/>
      <c r="I185" s="94"/>
      <c r="J185" s="25" t="s">
        <v>191</v>
      </c>
      <c r="K185" s="94" t="s">
        <v>528</v>
      </c>
      <c r="L185" s="25" t="str">
        <f>IF(J185=0,"",VLOOKUP(J185,Hoja2!$P$5:$S$62,4,FALSE))</f>
        <v xml:space="preserve">Lumbalgias, Cervicalgias </v>
      </c>
      <c r="M185" s="149" t="s">
        <v>325</v>
      </c>
      <c r="N185" s="149" t="s">
        <v>325</v>
      </c>
      <c r="O185" s="150"/>
      <c r="P185" s="150"/>
      <c r="Q185" s="94" t="s">
        <v>507</v>
      </c>
      <c r="R185" s="94" t="s">
        <v>507</v>
      </c>
      <c r="S185" s="94" t="s">
        <v>524</v>
      </c>
      <c r="T185" s="94" t="s">
        <v>613</v>
      </c>
      <c r="U185" s="94" t="s">
        <v>532</v>
      </c>
      <c r="V185" s="25" t="s">
        <v>525</v>
      </c>
      <c r="W185" s="25" t="s">
        <v>571</v>
      </c>
      <c r="X185" s="25" t="s">
        <v>261</v>
      </c>
      <c r="Y185" s="25" t="s">
        <v>254</v>
      </c>
      <c r="Z185" s="25">
        <f>IF(ISERROR(Hoja3!E211)=TRUE," ",Hoja3!C211*Hoja3!D211)</f>
        <v>8</v>
      </c>
      <c r="AA185" s="25" t="str">
        <f t="shared" si="7"/>
        <v>Medio</v>
      </c>
      <c r="AB185" s="25">
        <f>IF(ISERROR(Hoja3!G211)=TRUE," ",Hoja3!G211)</f>
        <v>200</v>
      </c>
      <c r="AC185" s="25" t="str">
        <f t="shared" si="8"/>
        <v>II</v>
      </c>
      <c r="AD185" s="25" t="str">
        <f t="shared" si="9"/>
        <v>Aceptable con control específico</v>
      </c>
      <c r="AE185" s="94" t="s">
        <v>507</v>
      </c>
      <c r="AF185" s="94" t="s">
        <v>507</v>
      </c>
      <c r="AG185" s="94" t="s">
        <v>527</v>
      </c>
      <c r="AH185" s="94" t="s">
        <v>526</v>
      </c>
      <c r="AI185" s="119" t="s">
        <v>529</v>
      </c>
    </row>
    <row r="186" spans="1:35" s="10" customFormat="1" ht="122.45" customHeight="1" x14ac:dyDescent="0.2">
      <c r="A186" s="285"/>
      <c r="B186" s="294"/>
      <c r="C186" s="294"/>
      <c r="D186" s="99" t="s">
        <v>337</v>
      </c>
      <c r="E186" s="25" t="s">
        <v>2</v>
      </c>
      <c r="F186" s="94" t="s">
        <v>712</v>
      </c>
      <c r="G186" s="94" t="s">
        <v>325</v>
      </c>
      <c r="H186" s="94"/>
      <c r="I186" s="94"/>
      <c r="J186" s="25" t="s">
        <v>193</v>
      </c>
      <c r="K186" s="94" t="s">
        <v>533</v>
      </c>
      <c r="L186" s="25" t="str">
        <f>IF(J186=0,"",VLOOKUP(J186,Hoja2!$P$5:$S$62,4,FALSE))</f>
        <v>Lesiones del túnel del carpo, epicondilitis, Enfermedad de Quervaín</v>
      </c>
      <c r="M186" s="149" t="s">
        <v>325</v>
      </c>
      <c r="N186" s="149" t="s">
        <v>325</v>
      </c>
      <c r="O186" s="149"/>
      <c r="P186" s="149"/>
      <c r="Q186" s="94" t="s">
        <v>507</v>
      </c>
      <c r="R186" s="94" t="s">
        <v>507</v>
      </c>
      <c r="S186" s="94" t="s">
        <v>534</v>
      </c>
      <c r="T186" s="94" t="s">
        <v>535</v>
      </c>
      <c r="U186" s="94" t="s">
        <v>531</v>
      </c>
      <c r="V186" s="25" t="s">
        <v>525</v>
      </c>
      <c r="W186" s="25" t="s">
        <v>250</v>
      </c>
      <c r="X186" s="25" t="s">
        <v>261</v>
      </c>
      <c r="Y186" s="25" t="s">
        <v>254</v>
      </c>
      <c r="Z186" s="25">
        <f>IF(ISERROR(Hoja3!E212)=TRUE," ",Hoja3!C212*Hoja3!D212)</f>
        <v>24</v>
      </c>
      <c r="AA186" s="25" t="str">
        <f t="shared" si="7"/>
        <v>Muy alto</v>
      </c>
      <c r="AB186" s="25">
        <f>IF(ISERROR(Hoja3!G212)=TRUE," ",Hoja3!G212)</f>
        <v>600</v>
      </c>
      <c r="AC186" s="25" t="str">
        <f t="shared" si="8"/>
        <v>I</v>
      </c>
      <c r="AD186" s="25" t="str">
        <f t="shared" si="9"/>
        <v>No Aceptable</v>
      </c>
      <c r="AE186" s="94" t="s">
        <v>507</v>
      </c>
      <c r="AF186" s="94" t="s">
        <v>507</v>
      </c>
      <c r="AG186" s="94" t="s">
        <v>536</v>
      </c>
      <c r="AH186" s="94" t="s">
        <v>537</v>
      </c>
      <c r="AI186" s="119" t="s">
        <v>538</v>
      </c>
    </row>
    <row r="187" spans="1:35" s="10" customFormat="1" ht="122.45" customHeight="1" x14ac:dyDescent="0.2">
      <c r="A187" s="285"/>
      <c r="B187" s="294"/>
      <c r="C187" s="294"/>
      <c r="D187" s="99"/>
      <c r="E187" s="25"/>
      <c r="F187" s="94"/>
      <c r="G187" s="94"/>
      <c r="H187" s="94"/>
      <c r="I187" s="94"/>
      <c r="J187" s="25" t="s">
        <v>194</v>
      </c>
      <c r="K187" s="94" t="s">
        <v>539</v>
      </c>
      <c r="L187" s="25" t="str">
        <f>IF(J187=0,"",VLOOKUP(J187,Hoja2!$P$5:$S$62,4,FALSE))</f>
        <v>Lesiones de columna</v>
      </c>
      <c r="M187" s="149" t="s">
        <v>325</v>
      </c>
      <c r="N187" s="149"/>
      <c r="O187" s="149"/>
      <c r="P187" s="149"/>
      <c r="Q187" s="94" t="s">
        <v>507</v>
      </c>
      <c r="R187" s="94" t="s">
        <v>507</v>
      </c>
      <c r="S187" s="94" t="s">
        <v>543</v>
      </c>
      <c r="T187" s="94" t="s">
        <v>542</v>
      </c>
      <c r="U187" s="94" t="s">
        <v>541</v>
      </c>
      <c r="V187" s="25" t="s">
        <v>544</v>
      </c>
      <c r="W187" s="25" t="s">
        <v>571</v>
      </c>
      <c r="X187" s="25" t="s">
        <v>263</v>
      </c>
      <c r="Y187" s="25" t="s">
        <v>254</v>
      </c>
      <c r="Z187" s="25">
        <f>IF(ISERROR(Hoja3!E213)=TRUE," ",Hoja3!C213*Hoja3!D213)</f>
        <v>4</v>
      </c>
      <c r="AA187" s="25" t="str">
        <f t="shared" si="7"/>
        <v>Bajo</v>
      </c>
      <c r="AB187" s="25">
        <f>IF(ISERROR(Hoja3!G213)=TRUE," ",Hoja3!G213)</f>
        <v>100</v>
      </c>
      <c r="AC187" s="25" t="str">
        <f t="shared" si="8"/>
        <v>III</v>
      </c>
      <c r="AD187" s="25" t="str">
        <f t="shared" si="9"/>
        <v>Aceptable</v>
      </c>
      <c r="AE187" s="94" t="s">
        <v>545</v>
      </c>
      <c r="AF187" s="94" t="s">
        <v>507</v>
      </c>
      <c r="AG187" s="94" t="s">
        <v>546</v>
      </c>
      <c r="AH187" s="94" t="s">
        <v>547</v>
      </c>
      <c r="AI187" s="119" t="s">
        <v>541</v>
      </c>
    </row>
    <row r="188" spans="1:35" s="10" customFormat="1" ht="122.45" customHeight="1" x14ac:dyDescent="0.2">
      <c r="A188" s="285"/>
      <c r="B188" s="294"/>
      <c r="C188" s="294"/>
      <c r="D188" s="99"/>
      <c r="E188" s="25"/>
      <c r="F188" s="94"/>
      <c r="G188" s="94"/>
      <c r="H188" s="94"/>
      <c r="I188" s="94"/>
      <c r="J188" s="25" t="s">
        <v>243</v>
      </c>
      <c r="K188" s="94" t="s">
        <v>565</v>
      </c>
      <c r="L188" s="25" t="str">
        <f>IF(J188=0,"",VLOOKUP(J188,Hoja2!$P$5:$S$62,4,FALSE))</f>
        <v>Electrocución</v>
      </c>
      <c r="M188" s="149" t="s">
        <v>325</v>
      </c>
      <c r="N188" s="149"/>
      <c r="O188" s="149"/>
      <c r="P188" s="149"/>
      <c r="Q188" s="94" t="s">
        <v>507</v>
      </c>
      <c r="R188" s="94" t="s">
        <v>507</v>
      </c>
      <c r="S188" s="94" t="s">
        <v>549</v>
      </c>
      <c r="T188" s="94" t="s">
        <v>548</v>
      </c>
      <c r="U188" s="94" t="s">
        <v>550</v>
      </c>
      <c r="V188" s="25" t="s">
        <v>551</v>
      </c>
      <c r="W188" s="25" t="s">
        <v>571</v>
      </c>
      <c r="X188" s="25" t="s">
        <v>262</v>
      </c>
      <c r="Y188" s="25" t="s">
        <v>256</v>
      </c>
      <c r="Z188" s="25">
        <f>IF(ISERROR(Hoja3!E214)=TRUE," ",Hoja3!C214*Hoja3!D214)</f>
        <v>6</v>
      </c>
      <c r="AA188" s="25" t="str">
        <f t="shared" si="7"/>
        <v>Medio</v>
      </c>
      <c r="AB188" s="25">
        <f>IF(ISERROR(Hoja3!G214)=TRUE," ",Hoja3!G214)</f>
        <v>600</v>
      </c>
      <c r="AC188" s="25" t="str">
        <f t="shared" si="8"/>
        <v>I</v>
      </c>
      <c r="AD188" s="25" t="str">
        <f t="shared" si="9"/>
        <v>No Aceptable</v>
      </c>
      <c r="AE188" s="94" t="s">
        <v>552</v>
      </c>
      <c r="AF188" s="94" t="s">
        <v>507</v>
      </c>
      <c r="AG188" s="94" t="s">
        <v>553</v>
      </c>
      <c r="AH188" s="94" t="s">
        <v>554</v>
      </c>
      <c r="AI188" s="119" t="s">
        <v>555</v>
      </c>
    </row>
    <row r="189" spans="1:35" s="10" customFormat="1" ht="122.45" customHeight="1" x14ac:dyDescent="0.2">
      <c r="A189" s="285"/>
      <c r="B189" s="294"/>
      <c r="C189" s="294"/>
      <c r="D189" s="99"/>
      <c r="E189" s="25"/>
      <c r="F189" s="94"/>
      <c r="G189" s="94"/>
      <c r="H189" s="94"/>
      <c r="I189" s="94"/>
      <c r="J189" s="25" t="s">
        <v>245</v>
      </c>
      <c r="K189" s="94" t="s">
        <v>556</v>
      </c>
      <c r="L189" s="25" t="str">
        <f>IF(J189=0,"",VLOOKUP(J189,Hoja2!$P$5:$S$62,4,FALSE))</f>
        <v>Torceduras, Esguinces, Desgarros musculares, traumatismos o Golpes por caídas al mismo nivel</v>
      </c>
      <c r="M189" s="149" t="s">
        <v>325</v>
      </c>
      <c r="N189" s="149" t="s">
        <v>325</v>
      </c>
      <c r="O189" s="149" t="s">
        <v>325</v>
      </c>
      <c r="P189" s="149"/>
      <c r="Q189" s="94" t="s">
        <v>507</v>
      </c>
      <c r="R189" s="94" t="s">
        <v>507</v>
      </c>
      <c r="S189" s="94" t="s">
        <v>558</v>
      </c>
      <c r="T189" s="94" t="s">
        <v>559</v>
      </c>
      <c r="U189" s="94" t="s">
        <v>560</v>
      </c>
      <c r="V189" s="25" t="s">
        <v>561</v>
      </c>
      <c r="W189" s="25" t="s">
        <v>571</v>
      </c>
      <c r="X189" s="25" t="s">
        <v>262</v>
      </c>
      <c r="Y189" s="25" t="s">
        <v>255</v>
      </c>
      <c r="Z189" s="25">
        <f>IF(ISERROR(Hoja3!E215)=TRUE," ",Hoja3!C215*Hoja3!D215)</f>
        <v>6</v>
      </c>
      <c r="AA189" s="25" t="str">
        <f t="shared" si="7"/>
        <v>Medio</v>
      </c>
      <c r="AB189" s="25">
        <f>IF(ISERROR(Hoja3!G215)=TRUE," ",Hoja3!G215)</f>
        <v>60</v>
      </c>
      <c r="AC189" s="25" t="str">
        <f t="shared" si="8"/>
        <v>III</v>
      </c>
      <c r="AD189" s="25" t="str">
        <f t="shared" si="9"/>
        <v>Aceptable</v>
      </c>
      <c r="AE189" s="94" t="s">
        <v>552</v>
      </c>
      <c r="AF189" s="94" t="s">
        <v>552</v>
      </c>
      <c r="AG189" s="94" t="s">
        <v>562</v>
      </c>
      <c r="AH189" s="94" t="s">
        <v>563</v>
      </c>
      <c r="AI189" s="119" t="s">
        <v>564</v>
      </c>
    </row>
    <row r="190" spans="1:35" s="10" customFormat="1" ht="122.45" customHeight="1" x14ac:dyDescent="0.2">
      <c r="A190" s="285"/>
      <c r="B190" s="294"/>
      <c r="C190" s="294"/>
      <c r="D190" s="99"/>
      <c r="E190" s="25"/>
      <c r="F190" s="94"/>
      <c r="G190" s="94"/>
      <c r="H190" s="94"/>
      <c r="I190" s="94"/>
      <c r="J190" s="25" t="s">
        <v>203</v>
      </c>
      <c r="K190" s="94" t="s">
        <v>566</v>
      </c>
      <c r="L190" s="25" t="str">
        <f>IF(J190=0,"",VLOOKUP(J190,Hoja2!$P$5:$S$62,4,FALSE))</f>
        <v>Muerte</v>
      </c>
      <c r="M190" s="149" t="s">
        <v>325</v>
      </c>
      <c r="N190" s="149" t="s">
        <v>325</v>
      </c>
      <c r="O190" s="149" t="s">
        <v>325</v>
      </c>
      <c r="P190" s="149" t="s">
        <v>325</v>
      </c>
      <c r="Q190" s="94" t="s">
        <v>507</v>
      </c>
      <c r="R190" s="94" t="s">
        <v>507</v>
      </c>
      <c r="S190" s="94" t="s">
        <v>567</v>
      </c>
      <c r="T190" s="94" t="s">
        <v>568</v>
      </c>
      <c r="U190" s="94" t="s">
        <v>569</v>
      </c>
      <c r="V190" s="25" t="s">
        <v>634</v>
      </c>
      <c r="W190" s="25" t="s">
        <v>571</v>
      </c>
      <c r="X190" s="25" t="s">
        <v>264</v>
      </c>
      <c r="Y190" s="25" t="s">
        <v>256</v>
      </c>
      <c r="Z190" s="25">
        <f>IF(ISERROR(Hoja3!E216)=TRUE," ",Hoja3!C216*Hoja3!D216)</f>
        <v>2</v>
      </c>
      <c r="AA190" s="25" t="str">
        <f t="shared" si="7"/>
        <v>Bajo</v>
      </c>
      <c r="AB190" s="25">
        <f>IF(ISERROR(Hoja3!G216)=TRUE," ",Hoja3!G216)</f>
        <v>200</v>
      </c>
      <c r="AC190" s="25" t="str">
        <f t="shared" si="8"/>
        <v>II</v>
      </c>
      <c r="AD190" s="25" t="str">
        <f t="shared" si="9"/>
        <v>Aceptable con control específico</v>
      </c>
      <c r="AE190" s="94" t="s">
        <v>552</v>
      </c>
      <c r="AF190" s="94" t="s">
        <v>552</v>
      </c>
      <c r="AG190" s="94" t="s">
        <v>572</v>
      </c>
      <c r="AH190" s="94" t="s">
        <v>573</v>
      </c>
      <c r="AI190" s="119" t="s">
        <v>574</v>
      </c>
    </row>
    <row r="191" spans="1:35" s="10" customFormat="1" ht="122.45" customHeight="1" x14ac:dyDescent="0.2">
      <c r="A191" s="285"/>
      <c r="B191" s="294"/>
      <c r="C191" s="294"/>
      <c r="D191" s="99"/>
      <c r="E191" s="25"/>
      <c r="F191" s="94"/>
      <c r="G191" s="94"/>
      <c r="H191" s="94"/>
      <c r="I191" s="94"/>
      <c r="J191" s="25" t="s">
        <v>105</v>
      </c>
      <c r="K191" s="94" t="s">
        <v>577</v>
      </c>
      <c r="L191" s="25" t="str">
        <f>IF(J191=0,"",VLOOKUP(J191,Hoja2!$P$5:$S$62,4,FALSE))</f>
        <v>Fatiga visual</v>
      </c>
      <c r="M191" s="149" t="s">
        <v>325</v>
      </c>
      <c r="N191" s="149"/>
      <c r="O191" s="149"/>
      <c r="P191" s="149"/>
      <c r="Q191" s="94" t="s">
        <v>507</v>
      </c>
      <c r="R191" s="94" t="s">
        <v>507</v>
      </c>
      <c r="S191" s="94" t="s">
        <v>578</v>
      </c>
      <c r="T191" s="94" t="s">
        <v>579</v>
      </c>
      <c r="U191" s="94" t="s">
        <v>580</v>
      </c>
      <c r="V191" s="25" t="s">
        <v>581</v>
      </c>
      <c r="W191" s="25" t="s">
        <v>260</v>
      </c>
      <c r="X191" s="25" t="s">
        <v>261</v>
      </c>
      <c r="Y191" s="25" t="s">
        <v>255</v>
      </c>
      <c r="Z191" s="25">
        <f>IF(ISERROR(Hoja3!E217)=TRUE," ",Hoja3!C217*Hoja3!D217)</f>
        <v>4</v>
      </c>
      <c r="AA191" s="25" t="str">
        <f t="shared" si="7"/>
        <v>Bajo</v>
      </c>
      <c r="AB191" s="25">
        <f>IF(ISERROR(Hoja3!G217)=TRUE," ",Hoja3!G217)</f>
        <v>40</v>
      </c>
      <c r="AC191" s="25" t="str">
        <f t="shared" si="8"/>
        <v>IV</v>
      </c>
      <c r="AD191" s="25" t="str">
        <f t="shared" si="9"/>
        <v>Aceptable</v>
      </c>
      <c r="AE191" s="94" t="s">
        <v>507</v>
      </c>
      <c r="AF191" s="94" t="s">
        <v>507</v>
      </c>
      <c r="AG191" s="94" t="s">
        <v>582</v>
      </c>
      <c r="AH191" s="94" t="s">
        <v>583</v>
      </c>
      <c r="AI191" s="119" t="s">
        <v>584</v>
      </c>
    </row>
    <row r="192" spans="1:35" s="10" customFormat="1" ht="122.45" customHeight="1" x14ac:dyDescent="0.2">
      <c r="A192" s="285"/>
      <c r="B192" s="294"/>
      <c r="C192" s="294"/>
      <c r="D192" s="99"/>
      <c r="E192" s="25"/>
      <c r="F192" s="94"/>
      <c r="G192" s="94"/>
      <c r="H192" s="94"/>
      <c r="I192" s="94"/>
      <c r="J192" s="25" t="s">
        <v>142</v>
      </c>
      <c r="K192" s="94" t="s">
        <v>588</v>
      </c>
      <c r="L192" s="25" t="str">
        <f>IF(J192=0,"",VLOOKUP(J192,Hoja2!$P$5:$S$62,4,FALSE))</f>
        <v>Estrés, fatiga crónica, afectaciones a sistema circulatorio, digestivo, y sistema inmune</v>
      </c>
      <c r="M192" s="149" t="s">
        <v>325</v>
      </c>
      <c r="N192" s="149" t="s">
        <v>325</v>
      </c>
      <c r="O192" s="149"/>
      <c r="P192" s="149"/>
      <c r="Q192" s="94" t="s">
        <v>507</v>
      </c>
      <c r="R192" s="94" t="s">
        <v>507</v>
      </c>
      <c r="S192" s="94" t="s">
        <v>590</v>
      </c>
      <c r="T192" s="94" t="s">
        <v>591</v>
      </c>
      <c r="U192" s="94" t="s">
        <v>592</v>
      </c>
      <c r="V192" s="25" t="s">
        <v>593</v>
      </c>
      <c r="W192" s="25" t="s">
        <v>250</v>
      </c>
      <c r="X192" s="25" t="s">
        <v>262</v>
      </c>
      <c r="Y192" s="25" t="s">
        <v>254</v>
      </c>
      <c r="Z192" s="25">
        <f>IF(ISERROR(Hoja3!E218)=TRUE," ",Hoja3!C218*Hoja3!D218)</f>
        <v>18</v>
      </c>
      <c r="AA192" s="25" t="str">
        <f t="shared" si="7"/>
        <v>Alto</v>
      </c>
      <c r="AB192" s="25">
        <f>IF(ISERROR(Hoja3!G218)=TRUE," ",Hoja3!G218)</f>
        <v>450</v>
      </c>
      <c r="AC192" s="25" t="str">
        <f t="shared" si="8"/>
        <v>II</v>
      </c>
      <c r="AD192" s="25" t="str">
        <f t="shared" si="9"/>
        <v>Aceptable con control específico</v>
      </c>
      <c r="AE192" s="94" t="s">
        <v>507</v>
      </c>
      <c r="AF192" s="94" t="s">
        <v>507</v>
      </c>
      <c r="AG192" s="94" t="s">
        <v>590</v>
      </c>
      <c r="AH192" s="94" t="s">
        <v>591</v>
      </c>
      <c r="AI192" s="119" t="s">
        <v>592</v>
      </c>
    </row>
    <row r="193" spans="1:35" s="10" customFormat="1" ht="122.45" customHeight="1" x14ac:dyDescent="0.2">
      <c r="A193" s="285"/>
      <c r="B193" s="294"/>
      <c r="C193" s="294"/>
      <c r="D193" s="99"/>
      <c r="E193" s="25"/>
      <c r="F193" s="94"/>
      <c r="G193" s="94"/>
      <c r="H193" s="94"/>
      <c r="I193" s="94"/>
      <c r="J193" s="25" t="s">
        <v>147</v>
      </c>
      <c r="K193" s="94" t="s">
        <v>588</v>
      </c>
      <c r="L193" s="25" t="str">
        <f>IF(J193=0,"",VLOOKUP(J193,Hoja2!$P$5:$S$62,4,FALSE))</f>
        <v>Estrés, fatiga crónica, afectaciones a sistema circulatorio, digestivo, y sistema inmune</v>
      </c>
      <c r="M193" s="149" t="s">
        <v>325</v>
      </c>
      <c r="N193" s="149" t="s">
        <v>325</v>
      </c>
      <c r="O193" s="149"/>
      <c r="P193" s="149"/>
      <c r="Q193" s="94" t="s">
        <v>507</v>
      </c>
      <c r="R193" s="94" t="s">
        <v>507</v>
      </c>
      <c r="S193" s="94" t="s">
        <v>590</v>
      </c>
      <c r="T193" s="94" t="s">
        <v>591</v>
      </c>
      <c r="U193" s="94" t="s">
        <v>592</v>
      </c>
      <c r="V193" s="25" t="s">
        <v>593</v>
      </c>
      <c r="W193" s="25" t="s">
        <v>250</v>
      </c>
      <c r="X193" s="25" t="s">
        <v>262</v>
      </c>
      <c r="Y193" s="25" t="s">
        <v>254</v>
      </c>
      <c r="Z193" s="25">
        <f>IF(ISERROR(Hoja3!E219)=TRUE," ",Hoja3!C219*Hoja3!D219)</f>
        <v>18</v>
      </c>
      <c r="AA193" s="25" t="str">
        <f t="shared" si="7"/>
        <v>Alto</v>
      </c>
      <c r="AB193" s="25">
        <f>IF(ISERROR(Hoja3!G219)=TRUE," ",Hoja3!G219)</f>
        <v>450</v>
      </c>
      <c r="AC193" s="25" t="str">
        <f t="shared" si="8"/>
        <v>II</v>
      </c>
      <c r="AD193" s="25" t="str">
        <f t="shared" si="9"/>
        <v>Aceptable con control específico</v>
      </c>
      <c r="AE193" s="94" t="s">
        <v>507</v>
      </c>
      <c r="AF193" s="94" t="s">
        <v>507</v>
      </c>
      <c r="AG193" s="94" t="s">
        <v>590</v>
      </c>
      <c r="AH193" s="94" t="s">
        <v>591</v>
      </c>
      <c r="AI193" s="119" t="s">
        <v>592</v>
      </c>
    </row>
    <row r="194" spans="1:35" s="10" customFormat="1" ht="122.45" customHeight="1" x14ac:dyDescent="0.2">
      <c r="A194" s="285"/>
      <c r="B194" s="294"/>
      <c r="C194" s="294"/>
      <c r="D194" s="99"/>
      <c r="E194" s="25"/>
      <c r="F194" s="94"/>
      <c r="G194" s="94"/>
      <c r="H194" s="94"/>
      <c r="I194" s="94"/>
      <c r="J194" s="25" t="s">
        <v>207</v>
      </c>
      <c r="K194" s="94" t="s">
        <v>594</v>
      </c>
      <c r="L194" s="25" t="str">
        <f>IF(J194=0,"",VLOOKUP(J194,Hoja2!$P$5:$S$62,4,FALSE))</f>
        <v>Muerte</v>
      </c>
      <c r="M194" s="149" t="s">
        <v>325</v>
      </c>
      <c r="N194" s="149" t="s">
        <v>325</v>
      </c>
      <c r="O194" s="149" t="s">
        <v>325</v>
      </c>
      <c r="P194" s="149" t="s">
        <v>325</v>
      </c>
      <c r="Q194" s="94" t="s">
        <v>507</v>
      </c>
      <c r="R194" s="94" t="s">
        <v>507</v>
      </c>
      <c r="S194" s="94" t="s">
        <v>595</v>
      </c>
      <c r="T194" s="94" t="s">
        <v>598</v>
      </c>
      <c r="U194" s="94" t="s">
        <v>597</v>
      </c>
      <c r="V194" s="25" t="s">
        <v>596</v>
      </c>
      <c r="W194" s="25" t="s">
        <v>571</v>
      </c>
      <c r="X194" s="25" t="s">
        <v>264</v>
      </c>
      <c r="Y194" s="25" t="s">
        <v>256</v>
      </c>
      <c r="Z194" s="25">
        <f>IF(ISERROR(Hoja3!E220)=TRUE," ",Hoja3!C220*Hoja3!D220)</f>
        <v>2</v>
      </c>
      <c r="AA194" s="25" t="str">
        <f t="shared" si="7"/>
        <v>Bajo</v>
      </c>
      <c r="AB194" s="25">
        <f>IF(ISERROR(Hoja3!G220)=TRUE," ",Hoja3!G220)</f>
        <v>200</v>
      </c>
      <c r="AC194" s="25" t="str">
        <f t="shared" si="8"/>
        <v>II</v>
      </c>
      <c r="AD194" s="25" t="str">
        <f t="shared" si="9"/>
        <v>Aceptable con control específico</v>
      </c>
      <c r="AE194" s="94" t="s">
        <v>507</v>
      </c>
      <c r="AF194" s="94" t="s">
        <v>507</v>
      </c>
      <c r="AG194" s="94" t="s">
        <v>599</v>
      </c>
      <c r="AH194" s="94" t="s">
        <v>600</v>
      </c>
      <c r="AI194" s="119" t="s">
        <v>597</v>
      </c>
    </row>
    <row r="195" spans="1:35" s="10" customFormat="1" ht="122.45" customHeight="1" x14ac:dyDescent="0.2">
      <c r="A195" s="285"/>
      <c r="B195" s="294"/>
      <c r="C195" s="294"/>
      <c r="D195" s="99"/>
      <c r="E195" s="25"/>
      <c r="F195" s="94"/>
      <c r="G195" s="94"/>
      <c r="H195" s="94"/>
      <c r="I195" s="94"/>
      <c r="J195" s="25" t="s">
        <v>120</v>
      </c>
      <c r="K195" s="94" t="s">
        <v>601</v>
      </c>
      <c r="L195" s="25" t="str">
        <f>IF(J195=0,"",VLOOKUP(J195,Hoja2!$P$5:$S$62,4,FALSE))</f>
        <v>Neumoconiosis orgánica, Rinitis, complicaciones relacionadas con el asma</v>
      </c>
      <c r="M195" s="149" t="s">
        <v>325</v>
      </c>
      <c r="N195" s="149"/>
      <c r="O195" s="149"/>
      <c r="P195" s="149"/>
      <c r="Q195" s="94" t="s">
        <v>602</v>
      </c>
      <c r="R195" s="94" t="s">
        <v>507</v>
      </c>
      <c r="S195" s="94" t="s">
        <v>608</v>
      </c>
      <c r="T195" s="94" t="s">
        <v>603</v>
      </c>
      <c r="U195" s="94" t="s">
        <v>606</v>
      </c>
      <c r="V195" s="25" t="s">
        <v>607</v>
      </c>
      <c r="W195" s="25" t="s">
        <v>250</v>
      </c>
      <c r="X195" s="25" t="s">
        <v>262</v>
      </c>
      <c r="Y195" s="25" t="s">
        <v>254</v>
      </c>
      <c r="Z195" s="25">
        <f>IF(ISERROR(Hoja3!E221)=TRUE," ",Hoja3!C221*Hoja3!D221)</f>
        <v>18</v>
      </c>
      <c r="AA195" s="25" t="str">
        <f t="shared" si="7"/>
        <v>Alto</v>
      </c>
      <c r="AB195" s="25">
        <f>IF(ISERROR(Hoja3!G221)=TRUE," ",Hoja3!G221)</f>
        <v>450</v>
      </c>
      <c r="AC195" s="25" t="str">
        <f t="shared" si="8"/>
        <v>II</v>
      </c>
      <c r="AD195" s="25" t="str">
        <f t="shared" si="9"/>
        <v>Aceptable con control específico</v>
      </c>
      <c r="AE195" s="94" t="s">
        <v>602</v>
      </c>
      <c r="AF195" s="94" t="s">
        <v>507</v>
      </c>
      <c r="AG195" s="94" t="s">
        <v>608</v>
      </c>
      <c r="AH195" s="94" t="s">
        <v>603</v>
      </c>
      <c r="AI195" s="119" t="s">
        <v>606</v>
      </c>
    </row>
    <row r="196" spans="1:35" s="10" customFormat="1" ht="122.45" customHeight="1" x14ac:dyDescent="0.2">
      <c r="A196" s="285"/>
      <c r="B196" s="294"/>
      <c r="C196" s="294"/>
      <c r="D196" s="99"/>
      <c r="E196" s="25"/>
      <c r="F196" s="94"/>
      <c r="G196" s="94"/>
      <c r="H196" s="94"/>
      <c r="I196" s="94"/>
      <c r="J196" s="25" t="s">
        <v>246</v>
      </c>
      <c r="K196" s="94" t="s">
        <v>730</v>
      </c>
      <c r="L196" s="25" t="str">
        <f>IF(J196=0,"",VLOOKUP(J196,Hoja2!$P$5:$S$62,4,FALSE))</f>
        <v>Muerte</v>
      </c>
      <c r="M196" s="149" t="s">
        <v>325</v>
      </c>
      <c r="N196" s="149" t="s">
        <v>325</v>
      </c>
      <c r="O196" s="149" t="s">
        <v>325</v>
      </c>
      <c r="P196" s="149" t="s">
        <v>325</v>
      </c>
      <c r="Q196" s="94" t="s">
        <v>507</v>
      </c>
      <c r="R196" s="94" t="s">
        <v>507</v>
      </c>
      <c r="S196" s="94" t="s">
        <v>732</v>
      </c>
      <c r="T196" s="94" t="s">
        <v>734</v>
      </c>
      <c r="U196" s="94" t="s">
        <v>735</v>
      </c>
      <c r="V196" s="25" t="s">
        <v>736</v>
      </c>
      <c r="W196" s="25" t="s">
        <v>571</v>
      </c>
      <c r="X196" s="25" t="s">
        <v>261</v>
      </c>
      <c r="Y196" s="25" t="s">
        <v>256</v>
      </c>
      <c r="Z196" s="25">
        <f>IF(ISERROR(Hoja3!E222)=TRUE," ",Hoja3!C222*Hoja3!D222)</f>
        <v>8</v>
      </c>
      <c r="AA196" s="25" t="str">
        <f t="shared" si="7"/>
        <v>Medio</v>
      </c>
      <c r="AB196" s="25">
        <f>IF(ISERROR(Hoja3!G222)=TRUE," ",Hoja3!G222)</f>
        <v>800</v>
      </c>
      <c r="AC196" s="25" t="str">
        <f t="shared" si="8"/>
        <v>I</v>
      </c>
      <c r="AD196" s="25" t="str">
        <f t="shared" si="9"/>
        <v>No Aceptable</v>
      </c>
      <c r="AE196" s="94" t="s">
        <v>507</v>
      </c>
      <c r="AF196" s="94" t="s">
        <v>507</v>
      </c>
      <c r="AG196" s="94" t="s">
        <v>732</v>
      </c>
      <c r="AH196" s="94" t="s">
        <v>733</v>
      </c>
      <c r="AI196" s="119" t="s">
        <v>735</v>
      </c>
    </row>
    <row r="197" spans="1:35" s="10" customFormat="1" ht="122.45" customHeight="1" x14ac:dyDescent="0.2">
      <c r="A197" s="285"/>
      <c r="B197" s="294"/>
      <c r="C197" s="294"/>
      <c r="D197" s="99"/>
      <c r="E197" s="25"/>
      <c r="F197" s="94"/>
      <c r="G197" s="94"/>
      <c r="H197" s="94"/>
      <c r="I197" s="94"/>
      <c r="J197" s="25" t="s">
        <v>492</v>
      </c>
      <c r="K197" s="94" t="s">
        <v>636</v>
      </c>
      <c r="L197" s="25" t="str">
        <f>IF(J197=0,"",VLOOKUP(J197,Hoja2!$P$5:$S$62,4,FALSE))</f>
        <v>Muerte</v>
      </c>
      <c r="M197" s="149" t="s">
        <v>325</v>
      </c>
      <c r="N197" s="149" t="s">
        <v>325</v>
      </c>
      <c r="O197" s="149" t="s">
        <v>325</v>
      </c>
      <c r="P197" s="149" t="s">
        <v>325</v>
      </c>
      <c r="Q197" s="94" t="s">
        <v>507</v>
      </c>
      <c r="R197" s="94" t="s">
        <v>507</v>
      </c>
      <c r="S197" s="94" t="s">
        <v>576</v>
      </c>
      <c r="T197" s="94" t="s">
        <v>637</v>
      </c>
      <c r="U197" s="94" t="s">
        <v>638</v>
      </c>
      <c r="V197" s="25" t="s">
        <v>585</v>
      </c>
      <c r="W197" s="25" t="s">
        <v>571</v>
      </c>
      <c r="X197" s="25" t="s">
        <v>261</v>
      </c>
      <c r="Y197" s="25" t="s">
        <v>256</v>
      </c>
      <c r="Z197" s="25">
        <f>IF(ISERROR(Hoja3!E223)=TRUE," ",Hoja3!C223*Hoja3!D223)</f>
        <v>8</v>
      </c>
      <c r="AA197" s="25" t="str">
        <f t="shared" si="7"/>
        <v>Medio</v>
      </c>
      <c r="AB197" s="25">
        <f>IF(ISERROR(Hoja3!G223)=TRUE," ",Hoja3!G223)</f>
        <v>800</v>
      </c>
      <c r="AC197" s="25" t="str">
        <f t="shared" si="8"/>
        <v>I</v>
      </c>
      <c r="AD197" s="25" t="str">
        <f t="shared" si="9"/>
        <v>No Aceptable</v>
      </c>
      <c r="AE197" s="94" t="s">
        <v>507</v>
      </c>
      <c r="AF197" s="94" t="s">
        <v>507</v>
      </c>
      <c r="AG197" s="94" t="s">
        <v>639</v>
      </c>
      <c r="AH197" s="94" t="s">
        <v>586</v>
      </c>
      <c r="AI197" s="119" t="s">
        <v>587</v>
      </c>
    </row>
    <row r="198" spans="1:35" s="10" customFormat="1" ht="122.45" customHeight="1" x14ac:dyDescent="0.2">
      <c r="A198" s="285"/>
      <c r="B198" s="294"/>
      <c r="C198" s="294"/>
      <c r="D198" s="99"/>
      <c r="E198" s="25"/>
      <c r="F198" s="94"/>
      <c r="G198" s="94"/>
      <c r="H198" s="94"/>
      <c r="I198" s="94"/>
      <c r="J198" s="25" t="s">
        <v>103</v>
      </c>
      <c r="K198" s="94" t="s">
        <v>626</v>
      </c>
      <c r="L198" s="25" t="str">
        <f>IF(J198=0,"",VLOOKUP(J198,Hoja2!$P$5:$S$96,4,FALSE))</f>
        <v>Sordera, hipoacusia neurosensorial</v>
      </c>
      <c r="M198" s="149" t="s">
        <v>325</v>
      </c>
      <c r="N198" s="149" t="s">
        <v>325</v>
      </c>
      <c r="O198" s="149"/>
      <c r="P198" s="149" t="s">
        <v>511</v>
      </c>
      <c r="Q198" s="94" t="s">
        <v>507</v>
      </c>
      <c r="R198" s="94" t="s">
        <v>507</v>
      </c>
      <c r="S198" s="94" t="s">
        <v>631</v>
      </c>
      <c r="T198" s="94" t="s">
        <v>627</v>
      </c>
      <c r="U198" s="94" t="s">
        <v>628</v>
      </c>
      <c r="V198" s="25" t="s">
        <v>859</v>
      </c>
      <c r="W198" s="25" t="s">
        <v>571</v>
      </c>
      <c r="X198" s="25" t="s">
        <v>262</v>
      </c>
      <c r="Y198" s="25" t="s">
        <v>253</v>
      </c>
      <c r="Z198" s="25">
        <f>IF(ISERROR(Hoja3!E224)=TRUE," ",Hoja3!C224*Hoja3!D224)</f>
        <v>6</v>
      </c>
      <c r="AA198" s="25" t="str">
        <f t="shared" si="7"/>
        <v>Medio</v>
      </c>
      <c r="AB198" s="25">
        <f>IF(ISERROR(Hoja3!G224)=TRUE," ",Hoja3!G224)</f>
        <v>360</v>
      </c>
      <c r="AC198" s="25" t="str">
        <f t="shared" si="8"/>
        <v>II</v>
      </c>
      <c r="AD198" s="25" t="str">
        <f t="shared" si="9"/>
        <v>Aceptable con control específico</v>
      </c>
      <c r="AE198" s="94" t="s">
        <v>552</v>
      </c>
      <c r="AF198" s="94" t="s">
        <v>630</v>
      </c>
      <c r="AG198" s="94" t="s">
        <v>633</v>
      </c>
      <c r="AH198" s="94" t="s">
        <v>627</v>
      </c>
      <c r="AI198" s="119" t="s">
        <v>632</v>
      </c>
    </row>
    <row r="199" spans="1:35" s="10" customFormat="1" ht="122.45" customHeight="1" thickBot="1" x14ac:dyDescent="0.25">
      <c r="A199" s="285"/>
      <c r="B199" s="294"/>
      <c r="C199" s="294"/>
      <c r="D199" s="99"/>
      <c r="E199" s="132"/>
      <c r="F199" s="97"/>
      <c r="G199" s="97"/>
      <c r="H199" s="97"/>
      <c r="I199" s="97"/>
      <c r="J199" s="132" t="s">
        <v>109</v>
      </c>
      <c r="K199" s="97" t="s">
        <v>854</v>
      </c>
      <c r="L199" s="132" t="str">
        <f>IF(J199=0,"",VLOOKUP(J199,Hoja2!$P$5:$S$96,4,FALSE))</f>
        <v xml:space="preserve">Disconfort o estrés térmico, cefaleas, parálisis facial, fatiga física. </v>
      </c>
      <c r="M199" s="154" t="s">
        <v>325</v>
      </c>
      <c r="N199" s="154" t="s">
        <v>325</v>
      </c>
      <c r="O199" s="156"/>
      <c r="P199" s="154" t="s">
        <v>511</v>
      </c>
      <c r="Q199" s="97" t="s">
        <v>507</v>
      </c>
      <c r="R199" s="97" t="s">
        <v>507</v>
      </c>
      <c r="S199" s="97" t="s">
        <v>855</v>
      </c>
      <c r="T199" s="97" t="s">
        <v>856</v>
      </c>
      <c r="U199" s="97" t="s">
        <v>857</v>
      </c>
      <c r="V199" s="132" t="s">
        <v>858</v>
      </c>
      <c r="W199" s="132" t="s">
        <v>250</v>
      </c>
      <c r="X199" s="132" t="s">
        <v>261</v>
      </c>
      <c r="Y199" s="132" t="s">
        <v>255</v>
      </c>
      <c r="Z199" s="132">
        <f>IF(ISERROR(Hoja3!E225)=TRUE," ",Hoja3!C225*Hoja3!D225)</f>
        <v>24</v>
      </c>
      <c r="AA199" s="132" t="str">
        <f t="shared" si="7"/>
        <v>Muy alto</v>
      </c>
      <c r="AB199" s="132">
        <f>IF(ISERROR(Hoja3!G225)=TRUE," ",Hoja3!G225)</f>
        <v>240</v>
      </c>
      <c r="AC199" s="132" t="str">
        <f t="shared" si="8"/>
        <v>II</v>
      </c>
      <c r="AD199" s="132" t="str">
        <f t="shared" si="9"/>
        <v>Aceptable con control específico</v>
      </c>
      <c r="AE199" s="97" t="s">
        <v>507</v>
      </c>
      <c r="AF199" s="97" t="s">
        <v>507</v>
      </c>
      <c r="AG199" s="97" t="s">
        <v>861</v>
      </c>
      <c r="AH199" s="97" t="s">
        <v>860</v>
      </c>
      <c r="AI199" s="137" t="s">
        <v>862</v>
      </c>
    </row>
    <row r="200" spans="1:35" s="10" customFormat="1" ht="122.45" customHeight="1" x14ac:dyDescent="0.2">
      <c r="A200" s="285"/>
      <c r="B200" s="284" t="s">
        <v>925</v>
      </c>
      <c r="C200" s="295" t="s">
        <v>700</v>
      </c>
      <c r="D200" s="141" t="s">
        <v>384</v>
      </c>
      <c r="E200" s="65" t="s">
        <v>2</v>
      </c>
      <c r="F200" s="80" t="s">
        <v>705</v>
      </c>
      <c r="G200" s="80" t="s">
        <v>325</v>
      </c>
      <c r="H200" s="80"/>
      <c r="I200" s="80"/>
      <c r="J200" s="65" t="s">
        <v>128</v>
      </c>
      <c r="K200" s="104" t="s">
        <v>728</v>
      </c>
      <c r="L200" s="65" t="str">
        <f>IF(J200=0,"",VLOOKUP(J200,Hoja2!$P$5:$S$62,4,FALSE))</f>
        <v xml:space="preserve">Contagio de COVID 19, Fiebre, Tos, Cansancio, Malestar general incapacitante </v>
      </c>
      <c r="M200" s="82" t="s">
        <v>325</v>
      </c>
      <c r="N200" s="82" t="s">
        <v>325</v>
      </c>
      <c r="O200" s="82" t="s">
        <v>325</v>
      </c>
      <c r="P200" s="82"/>
      <c r="Q200" s="105" t="s">
        <v>507</v>
      </c>
      <c r="R200" s="105" t="s">
        <v>507</v>
      </c>
      <c r="S200" s="105" t="s">
        <v>501</v>
      </c>
      <c r="T200" s="105" t="s">
        <v>503</v>
      </c>
      <c r="U200" s="105" t="s">
        <v>502</v>
      </c>
      <c r="V200" s="65" t="s">
        <v>610</v>
      </c>
      <c r="W200" s="65" t="s">
        <v>571</v>
      </c>
      <c r="X200" s="65" t="s">
        <v>262</v>
      </c>
      <c r="Y200" s="65" t="s">
        <v>254</v>
      </c>
      <c r="Z200" s="65">
        <f>IF(ISERROR(Hoja3!E226)=TRUE," ",Hoja3!C226*Hoja3!D226)</f>
        <v>6</v>
      </c>
      <c r="AA200" s="65" t="str">
        <f t="shared" si="7"/>
        <v>Medio</v>
      </c>
      <c r="AB200" s="65">
        <f>IF(ISERROR(Hoja3!G226)=TRUE," ",Hoja3!G226)</f>
        <v>150</v>
      </c>
      <c r="AC200" s="65" t="str">
        <f t="shared" si="8"/>
        <v>II</v>
      </c>
      <c r="AD200" s="65" t="str">
        <f t="shared" si="9"/>
        <v>Aceptable con control específico</v>
      </c>
      <c r="AE200" s="105" t="s">
        <v>507</v>
      </c>
      <c r="AF200" s="105" t="s">
        <v>507</v>
      </c>
      <c r="AG200" s="105" t="s">
        <v>500</v>
      </c>
      <c r="AH200" s="105" t="s">
        <v>504</v>
      </c>
      <c r="AI200" s="124" t="s">
        <v>519</v>
      </c>
    </row>
    <row r="201" spans="1:35" s="10" customFormat="1" ht="122.45" customHeight="1" x14ac:dyDescent="0.2">
      <c r="A201" s="285"/>
      <c r="B201" s="285"/>
      <c r="C201" s="296"/>
      <c r="D201" s="127" t="s">
        <v>387</v>
      </c>
      <c r="E201" s="25" t="s">
        <v>2</v>
      </c>
      <c r="F201" s="76" t="s">
        <v>713</v>
      </c>
      <c r="G201" s="76" t="s">
        <v>325</v>
      </c>
      <c r="H201" s="76"/>
      <c r="I201" s="76"/>
      <c r="J201" s="25" t="s">
        <v>129</v>
      </c>
      <c r="K201" s="106" t="s">
        <v>505</v>
      </c>
      <c r="L201" s="25" t="str">
        <f>IF(J201=0,"",VLOOKUP(J201,Hoja2!$P$5:$S$62,4,FALSE))</f>
        <v>Infecciones en  la piel y del sistema respiratorio y alteraciones del sistema digestivo</v>
      </c>
      <c r="M201" s="38" t="s">
        <v>325</v>
      </c>
      <c r="N201" s="38" t="s">
        <v>325</v>
      </c>
      <c r="O201" s="38" t="s">
        <v>325</v>
      </c>
      <c r="P201" s="38"/>
      <c r="Q201" s="106" t="s">
        <v>507</v>
      </c>
      <c r="R201" s="106" t="s">
        <v>507</v>
      </c>
      <c r="S201" s="106" t="s">
        <v>507</v>
      </c>
      <c r="T201" s="106" t="s">
        <v>508</v>
      </c>
      <c r="U201" s="106" t="s">
        <v>509</v>
      </c>
      <c r="V201" s="25" t="s">
        <v>520</v>
      </c>
      <c r="W201" s="25" t="s">
        <v>571</v>
      </c>
      <c r="X201" s="25" t="s">
        <v>263</v>
      </c>
      <c r="Y201" s="25" t="s">
        <v>254</v>
      </c>
      <c r="Z201" s="25">
        <f>IF(ISERROR(Hoja3!E227)=TRUE," ",Hoja3!C227*Hoja3!D227)</f>
        <v>4</v>
      </c>
      <c r="AA201" s="25" t="str">
        <f t="shared" si="7"/>
        <v>Bajo</v>
      </c>
      <c r="AB201" s="25">
        <f>IF(ISERROR(Hoja3!G227)=TRUE," ",Hoja3!G227)</f>
        <v>100</v>
      </c>
      <c r="AC201" s="25" t="str">
        <f t="shared" si="8"/>
        <v>III</v>
      </c>
      <c r="AD201" s="25" t="str">
        <f t="shared" si="9"/>
        <v>Aceptable</v>
      </c>
      <c r="AE201" s="106" t="s">
        <v>507</v>
      </c>
      <c r="AF201" s="106" t="s">
        <v>507</v>
      </c>
      <c r="AG201" s="106" t="s">
        <v>507</v>
      </c>
      <c r="AH201" s="106" t="s">
        <v>510</v>
      </c>
      <c r="AI201" s="125" t="s">
        <v>519</v>
      </c>
    </row>
    <row r="202" spans="1:35" s="10" customFormat="1" ht="122.45" customHeight="1" x14ac:dyDescent="0.2">
      <c r="A202" s="285"/>
      <c r="B202" s="285"/>
      <c r="C202" s="296"/>
      <c r="D202" s="127" t="s">
        <v>389</v>
      </c>
      <c r="E202" s="25" t="s">
        <v>2</v>
      </c>
      <c r="F202" s="76" t="s">
        <v>714</v>
      </c>
      <c r="G202" s="76" t="s">
        <v>325</v>
      </c>
      <c r="H202" s="76"/>
      <c r="I202" s="76"/>
      <c r="J202" s="25" t="s">
        <v>132</v>
      </c>
      <c r="K202" s="106" t="s">
        <v>731</v>
      </c>
      <c r="L202" s="25" t="str">
        <f>IF(J202=0,"",VLOOKUP(J202,Hoja2!$P$5:$S$62,4,FALSE))</f>
        <v>Enfermedades gastrointestinales, reacciones alérgicas por artrópodos (ácaros)</v>
      </c>
      <c r="M202" s="38" t="s">
        <v>325</v>
      </c>
      <c r="N202" s="38" t="s">
        <v>325</v>
      </c>
      <c r="O202" s="38" t="s">
        <v>325</v>
      </c>
      <c r="P202" s="38"/>
      <c r="Q202" s="106" t="s">
        <v>507</v>
      </c>
      <c r="R202" s="106" t="s">
        <v>507</v>
      </c>
      <c r="S202" s="106" t="s">
        <v>524</v>
      </c>
      <c r="T202" s="106" t="s">
        <v>613</v>
      </c>
      <c r="U202" s="106" t="s">
        <v>532</v>
      </c>
      <c r="V202" s="25" t="s">
        <v>525</v>
      </c>
      <c r="W202" s="25" t="s">
        <v>571</v>
      </c>
      <c r="X202" s="25" t="s">
        <v>263</v>
      </c>
      <c r="Y202" s="25" t="s">
        <v>254</v>
      </c>
      <c r="Z202" s="25">
        <f>IF(ISERROR(Hoja3!E228)=TRUE," ",Hoja3!C228*Hoja3!D228)</f>
        <v>4</v>
      </c>
      <c r="AA202" s="25" t="str">
        <f t="shared" si="7"/>
        <v>Bajo</v>
      </c>
      <c r="AB202" s="25">
        <f>IF(ISERROR(Hoja3!G228)=TRUE," ",Hoja3!G228)</f>
        <v>100</v>
      </c>
      <c r="AC202" s="25" t="str">
        <f t="shared" si="8"/>
        <v>III</v>
      </c>
      <c r="AD202" s="25" t="str">
        <f t="shared" si="9"/>
        <v>Aceptable</v>
      </c>
      <c r="AE202" s="106" t="s">
        <v>507</v>
      </c>
      <c r="AF202" s="106" t="s">
        <v>514</v>
      </c>
      <c r="AG202" s="106" t="s">
        <v>516</v>
      </c>
      <c r="AH202" s="106" t="s">
        <v>510</v>
      </c>
      <c r="AI202" s="125" t="s">
        <v>515</v>
      </c>
    </row>
    <row r="203" spans="1:35" s="10" customFormat="1" ht="122.45" customHeight="1" x14ac:dyDescent="0.2">
      <c r="A203" s="285"/>
      <c r="B203" s="285"/>
      <c r="C203" s="296"/>
      <c r="D203" s="169" t="s">
        <v>388</v>
      </c>
      <c r="E203" s="25" t="s">
        <v>2</v>
      </c>
      <c r="F203" s="76" t="s">
        <v>715</v>
      </c>
      <c r="G203" s="76" t="s">
        <v>325</v>
      </c>
      <c r="H203" s="76"/>
      <c r="I203" s="76"/>
      <c r="J203" s="25" t="s">
        <v>191</v>
      </c>
      <c r="K203" s="106" t="s">
        <v>528</v>
      </c>
      <c r="L203" s="25" t="str">
        <f>IF(J203=0,"",VLOOKUP(J203,Hoja2!$P$5:$S$62,4,FALSE))</f>
        <v xml:space="preserve">Lumbalgias, Cervicalgias </v>
      </c>
      <c r="M203" s="43" t="s">
        <v>325</v>
      </c>
      <c r="N203" s="43" t="s">
        <v>325</v>
      </c>
      <c r="O203" s="100"/>
      <c r="P203" s="100"/>
      <c r="Q203" s="106" t="s">
        <v>507</v>
      </c>
      <c r="R203" s="106" t="s">
        <v>507</v>
      </c>
      <c r="S203" s="106" t="s">
        <v>524</v>
      </c>
      <c r="T203" s="106" t="s">
        <v>613</v>
      </c>
      <c r="U203" s="106" t="s">
        <v>532</v>
      </c>
      <c r="V203" s="25" t="s">
        <v>525</v>
      </c>
      <c r="W203" s="25" t="s">
        <v>571</v>
      </c>
      <c r="X203" s="25" t="s">
        <v>261</v>
      </c>
      <c r="Y203" s="25" t="s">
        <v>254</v>
      </c>
      <c r="Z203" s="25">
        <f>IF(ISERROR(Hoja3!E229)=TRUE," ",Hoja3!C229*Hoja3!D229)</f>
        <v>8</v>
      </c>
      <c r="AA203" s="25" t="str">
        <f t="shared" si="7"/>
        <v>Medio</v>
      </c>
      <c r="AB203" s="25">
        <f>IF(ISERROR(Hoja3!G229)=TRUE," ",Hoja3!G229)</f>
        <v>200</v>
      </c>
      <c r="AC203" s="25" t="str">
        <f t="shared" si="8"/>
        <v>II</v>
      </c>
      <c r="AD203" s="25" t="str">
        <f t="shared" si="9"/>
        <v>Aceptable con control específico</v>
      </c>
      <c r="AE203" s="106" t="s">
        <v>507</v>
      </c>
      <c r="AF203" s="106" t="s">
        <v>507</v>
      </c>
      <c r="AG203" s="106" t="s">
        <v>527</v>
      </c>
      <c r="AH203" s="106" t="s">
        <v>526</v>
      </c>
      <c r="AI203" s="125" t="s">
        <v>529</v>
      </c>
    </row>
    <row r="204" spans="1:35" s="10" customFormat="1" ht="122.45" customHeight="1" x14ac:dyDescent="0.2">
      <c r="A204" s="285"/>
      <c r="B204" s="285"/>
      <c r="C204" s="296"/>
      <c r="D204" s="169"/>
      <c r="E204" s="25"/>
      <c r="F204" s="76"/>
      <c r="G204" s="76"/>
      <c r="H204" s="76"/>
      <c r="I204" s="76"/>
      <c r="J204" s="25" t="s">
        <v>193</v>
      </c>
      <c r="K204" s="106" t="s">
        <v>533</v>
      </c>
      <c r="L204" s="25" t="str">
        <f>IF(J204=0,"",VLOOKUP(J204,Hoja2!$P$5:$S$62,4,FALSE))</f>
        <v>Lesiones del túnel del carpo, epicondilitis, Enfermedad de Quervaín</v>
      </c>
      <c r="M204" s="43" t="s">
        <v>325</v>
      </c>
      <c r="N204" s="43" t="s">
        <v>325</v>
      </c>
      <c r="O204" s="43"/>
      <c r="P204" s="43"/>
      <c r="Q204" s="106" t="s">
        <v>507</v>
      </c>
      <c r="R204" s="106" t="s">
        <v>507</v>
      </c>
      <c r="S204" s="106" t="s">
        <v>534</v>
      </c>
      <c r="T204" s="106" t="s">
        <v>535</v>
      </c>
      <c r="U204" s="106" t="s">
        <v>531</v>
      </c>
      <c r="V204" s="25" t="s">
        <v>525</v>
      </c>
      <c r="W204" s="25" t="s">
        <v>250</v>
      </c>
      <c r="X204" s="25" t="s">
        <v>261</v>
      </c>
      <c r="Y204" s="25" t="s">
        <v>254</v>
      </c>
      <c r="Z204" s="25">
        <f>IF(ISERROR(Hoja3!E230)=TRUE," ",Hoja3!C230*Hoja3!D230)</f>
        <v>24</v>
      </c>
      <c r="AA204" s="25" t="str">
        <f t="shared" ref="AA204:AA235" si="10">IF(Z204=" "," ",VLOOKUP(Z204,np,2,FALSE))</f>
        <v>Muy alto</v>
      </c>
      <c r="AB204" s="25">
        <f>IF(ISERROR(Hoja3!G230)=TRUE," ",Hoja3!G230)</f>
        <v>600</v>
      </c>
      <c r="AC204" s="25" t="str">
        <f t="shared" si="8"/>
        <v>I</v>
      </c>
      <c r="AD204" s="25" t="str">
        <f t="shared" si="9"/>
        <v>No Aceptable</v>
      </c>
      <c r="AE204" s="106" t="s">
        <v>507</v>
      </c>
      <c r="AF204" s="106" t="s">
        <v>507</v>
      </c>
      <c r="AG204" s="106" t="s">
        <v>536</v>
      </c>
      <c r="AH204" s="106" t="s">
        <v>537</v>
      </c>
      <c r="AI204" s="125" t="s">
        <v>538</v>
      </c>
    </row>
    <row r="205" spans="1:35" s="10" customFormat="1" ht="122.45" customHeight="1" x14ac:dyDescent="0.2">
      <c r="A205" s="285"/>
      <c r="B205" s="285"/>
      <c r="C205" s="296"/>
      <c r="D205" s="169"/>
      <c r="E205" s="25"/>
      <c r="F205" s="76"/>
      <c r="G205" s="76"/>
      <c r="H205" s="76"/>
      <c r="I205" s="76"/>
      <c r="J205" s="25" t="s">
        <v>194</v>
      </c>
      <c r="K205" s="106" t="s">
        <v>539</v>
      </c>
      <c r="L205" s="25" t="str">
        <f>IF(J205=0,"",VLOOKUP(J205,Hoja2!$P$5:$S$62,4,FALSE))</f>
        <v>Lesiones de columna</v>
      </c>
      <c r="M205" s="43" t="s">
        <v>325</v>
      </c>
      <c r="N205" s="43"/>
      <c r="O205" s="43"/>
      <c r="P205" s="43"/>
      <c r="Q205" s="106" t="s">
        <v>507</v>
      </c>
      <c r="R205" s="106" t="s">
        <v>507</v>
      </c>
      <c r="S205" s="106" t="s">
        <v>543</v>
      </c>
      <c r="T205" s="106" t="s">
        <v>542</v>
      </c>
      <c r="U205" s="106" t="s">
        <v>541</v>
      </c>
      <c r="V205" s="25" t="s">
        <v>544</v>
      </c>
      <c r="W205" s="25" t="s">
        <v>571</v>
      </c>
      <c r="X205" s="25" t="s">
        <v>263</v>
      </c>
      <c r="Y205" s="25" t="s">
        <v>254</v>
      </c>
      <c r="Z205" s="25">
        <f>IF(ISERROR(Hoja3!E231)=TRUE," ",Hoja3!C231*Hoja3!D231)</f>
        <v>4</v>
      </c>
      <c r="AA205" s="25" t="str">
        <f t="shared" si="10"/>
        <v>Bajo</v>
      </c>
      <c r="AB205" s="25">
        <f>IF(ISERROR(Hoja3!G231)=TRUE," ",Hoja3!G231)</f>
        <v>100</v>
      </c>
      <c r="AC205" s="25" t="str">
        <f t="shared" si="8"/>
        <v>III</v>
      </c>
      <c r="AD205" s="25" t="str">
        <f t="shared" si="9"/>
        <v>Aceptable</v>
      </c>
      <c r="AE205" s="106" t="s">
        <v>545</v>
      </c>
      <c r="AF205" s="106" t="s">
        <v>507</v>
      </c>
      <c r="AG205" s="106" t="s">
        <v>546</v>
      </c>
      <c r="AH205" s="106" t="s">
        <v>547</v>
      </c>
      <c r="AI205" s="125" t="s">
        <v>541</v>
      </c>
    </row>
    <row r="206" spans="1:35" s="10" customFormat="1" ht="122.45" customHeight="1" x14ac:dyDescent="0.2">
      <c r="A206" s="285"/>
      <c r="B206" s="285"/>
      <c r="C206" s="296"/>
      <c r="D206" s="169"/>
      <c r="E206" s="25"/>
      <c r="F206" s="76"/>
      <c r="G206" s="76"/>
      <c r="H206" s="76"/>
      <c r="I206" s="76"/>
      <c r="J206" s="25" t="s">
        <v>243</v>
      </c>
      <c r="K206" s="106" t="s">
        <v>565</v>
      </c>
      <c r="L206" s="25" t="str">
        <f>IF(J206=0,"",VLOOKUP(J206,Hoja2!$P$5:$S$62,4,FALSE))</f>
        <v>Electrocución</v>
      </c>
      <c r="M206" s="43" t="s">
        <v>325</v>
      </c>
      <c r="N206" s="43"/>
      <c r="O206" s="43"/>
      <c r="P206" s="43"/>
      <c r="Q206" s="106" t="s">
        <v>507</v>
      </c>
      <c r="R206" s="106" t="s">
        <v>507</v>
      </c>
      <c r="S206" s="106" t="s">
        <v>549</v>
      </c>
      <c r="T206" s="106" t="s">
        <v>548</v>
      </c>
      <c r="U206" s="106" t="s">
        <v>550</v>
      </c>
      <c r="V206" s="25" t="s">
        <v>551</v>
      </c>
      <c r="W206" s="25" t="s">
        <v>571</v>
      </c>
      <c r="X206" s="25" t="s">
        <v>262</v>
      </c>
      <c r="Y206" s="25" t="s">
        <v>256</v>
      </c>
      <c r="Z206" s="25">
        <f>IF(ISERROR(Hoja3!E232)=TRUE," ",Hoja3!C232*Hoja3!D232)</f>
        <v>6</v>
      </c>
      <c r="AA206" s="25" t="str">
        <f t="shared" si="10"/>
        <v>Medio</v>
      </c>
      <c r="AB206" s="25">
        <f>IF(ISERROR(Hoja3!G232)=TRUE," ",Hoja3!G232)</f>
        <v>600</v>
      </c>
      <c r="AC206" s="25" t="str">
        <f t="shared" si="8"/>
        <v>I</v>
      </c>
      <c r="AD206" s="25" t="str">
        <f t="shared" si="9"/>
        <v>No Aceptable</v>
      </c>
      <c r="AE206" s="106" t="s">
        <v>552</v>
      </c>
      <c r="AF206" s="106" t="s">
        <v>507</v>
      </c>
      <c r="AG206" s="106" t="s">
        <v>553</v>
      </c>
      <c r="AH206" s="106" t="s">
        <v>554</v>
      </c>
      <c r="AI206" s="125" t="s">
        <v>555</v>
      </c>
    </row>
    <row r="207" spans="1:35" s="10" customFormat="1" ht="122.45" customHeight="1" x14ac:dyDescent="0.2">
      <c r="A207" s="285"/>
      <c r="B207" s="285"/>
      <c r="C207" s="296"/>
      <c r="D207" s="169"/>
      <c r="E207" s="25"/>
      <c r="F207" s="76"/>
      <c r="G207" s="76"/>
      <c r="H207" s="76"/>
      <c r="I207" s="76"/>
      <c r="J207" s="25" t="s">
        <v>245</v>
      </c>
      <c r="K207" s="106" t="s">
        <v>556</v>
      </c>
      <c r="L207" s="25" t="str">
        <f>IF(J207=0,"",VLOOKUP(J207,Hoja2!$P$5:$S$62,4,FALSE))</f>
        <v>Torceduras, Esguinces, Desgarros musculares, traumatismos o Golpes por caídas al mismo nivel</v>
      </c>
      <c r="M207" s="43" t="s">
        <v>325</v>
      </c>
      <c r="N207" s="43" t="s">
        <v>325</v>
      </c>
      <c r="O207" s="43" t="s">
        <v>325</v>
      </c>
      <c r="P207" s="43"/>
      <c r="Q207" s="106" t="s">
        <v>507</v>
      </c>
      <c r="R207" s="106" t="s">
        <v>507</v>
      </c>
      <c r="S207" s="106" t="s">
        <v>558</v>
      </c>
      <c r="T207" s="106" t="s">
        <v>559</v>
      </c>
      <c r="U207" s="106" t="s">
        <v>560</v>
      </c>
      <c r="V207" s="25" t="s">
        <v>561</v>
      </c>
      <c r="W207" s="25" t="s">
        <v>571</v>
      </c>
      <c r="X207" s="25" t="s">
        <v>262</v>
      </c>
      <c r="Y207" s="25" t="s">
        <v>255</v>
      </c>
      <c r="Z207" s="25">
        <f>IF(ISERROR(Hoja3!E233)=TRUE," ",Hoja3!C233*Hoja3!D233)</f>
        <v>6</v>
      </c>
      <c r="AA207" s="25" t="str">
        <f t="shared" si="10"/>
        <v>Medio</v>
      </c>
      <c r="AB207" s="25">
        <f>IF(ISERROR(Hoja3!G233)=TRUE," ",Hoja3!G233)</f>
        <v>60</v>
      </c>
      <c r="AC207" s="25" t="str">
        <f t="shared" si="8"/>
        <v>III</v>
      </c>
      <c r="AD207" s="25" t="str">
        <f t="shared" si="9"/>
        <v>Aceptable</v>
      </c>
      <c r="AE207" s="106" t="s">
        <v>552</v>
      </c>
      <c r="AF207" s="106" t="s">
        <v>552</v>
      </c>
      <c r="AG207" s="106" t="s">
        <v>562</v>
      </c>
      <c r="AH207" s="106" t="s">
        <v>563</v>
      </c>
      <c r="AI207" s="125" t="s">
        <v>564</v>
      </c>
    </row>
    <row r="208" spans="1:35" s="10" customFormat="1" ht="122.45" customHeight="1" x14ac:dyDescent="0.2">
      <c r="A208" s="285"/>
      <c r="B208" s="285"/>
      <c r="C208" s="296"/>
      <c r="D208" s="169"/>
      <c r="E208" s="25"/>
      <c r="F208" s="76"/>
      <c r="G208" s="76"/>
      <c r="H208" s="76"/>
      <c r="I208" s="76"/>
      <c r="J208" s="25" t="s">
        <v>203</v>
      </c>
      <c r="K208" s="106" t="s">
        <v>566</v>
      </c>
      <c r="L208" s="25" t="str">
        <f>IF(J208=0,"",VLOOKUP(J208,Hoja2!$P$5:$S$62,4,FALSE))</f>
        <v>Muerte</v>
      </c>
      <c r="M208" s="43" t="s">
        <v>325</v>
      </c>
      <c r="N208" s="43" t="s">
        <v>325</v>
      </c>
      <c r="O208" s="43" t="s">
        <v>325</v>
      </c>
      <c r="P208" s="43" t="s">
        <v>325</v>
      </c>
      <c r="Q208" s="106" t="s">
        <v>507</v>
      </c>
      <c r="R208" s="106" t="s">
        <v>507</v>
      </c>
      <c r="S208" s="106" t="s">
        <v>567</v>
      </c>
      <c r="T208" s="106" t="s">
        <v>568</v>
      </c>
      <c r="U208" s="106" t="s">
        <v>569</v>
      </c>
      <c r="V208" s="25" t="s">
        <v>634</v>
      </c>
      <c r="W208" s="25" t="s">
        <v>571</v>
      </c>
      <c r="X208" s="25" t="s">
        <v>264</v>
      </c>
      <c r="Y208" s="25" t="s">
        <v>256</v>
      </c>
      <c r="Z208" s="25">
        <f>IF(ISERROR(Hoja3!E234)=TRUE," ",Hoja3!C234*Hoja3!D234)</f>
        <v>2</v>
      </c>
      <c r="AA208" s="25" t="str">
        <f t="shared" si="10"/>
        <v>Bajo</v>
      </c>
      <c r="AB208" s="25">
        <f>IF(ISERROR(Hoja3!G234)=TRUE," ",Hoja3!G234)</f>
        <v>200</v>
      </c>
      <c r="AC208" s="25" t="str">
        <f t="shared" si="8"/>
        <v>II</v>
      </c>
      <c r="AD208" s="25" t="str">
        <f t="shared" si="9"/>
        <v>Aceptable con control específico</v>
      </c>
      <c r="AE208" s="106" t="s">
        <v>552</v>
      </c>
      <c r="AF208" s="106" t="s">
        <v>552</v>
      </c>
      <c r="AG208" s="106" t="s">
        <v>572</v>
      </c>
      <c r="AH208" s="106" t="s">
        <v>573</v>
      </c>
      <c r="AI208" s="125" t="s">
        <v>574</v>
      </c>
    </row>
    <row r="209" spans="1:35" s="10" customFormat="1" ht="122.45" customHeight="1" x14ac:dyDescent="0.2">
      <c r="A209" s="285"/>
      <c r="B209" s="285"/>
      <c r="C209" s="296"/>
      <c r="D209" s="169"/>
      <c r="E209" s="25"/>
      <c r="F209" s="76"/>
      <c r="G209" s="76"/>
      <c r="H209" s="76"/>
      <c r="I209" s="76"/>
      <c r="J209" s="25" t="s">
        <v>105</v>
      </c>
      <c r="K209" s="106" t="s">
        <v>577</v>
      </c>
      <c r="L209" s="25" t="str">
        <f>IF(J209=0,"",VLOOKUP(J209,Hoja2!$P$5:$S$62,4,FALSE))</f>
        <v>Fatiga visual</v>
      </c>
      <c r="M209" s="43" t="s">
        <v>325</v>
      </c>
      <c r="N209" s="43"/>
      <c r="O209" s="43"/>
      <c r="P209" s="43"/>
      <c r="Q209" s="106" t="s">
        <v>507</v>
      </c>
      <c r="R209" s="106" t="s">
        <v>507</v>
      </c>
      <c r="S209" s="106" t="s">
        <v>578</v>
      </c>
      <c r="T209" s="106" t="s">
        <v>579</v>
      </c>
      <c r="U209" s="106" t="s">
        <v>580</v>
      </c>
      <c r="V209" s="25" t="s">
        <v>581</v>
      </c>
      <c r="W209" s="25" t="s">
        <v>260</v>
      </c>
      <c r="X209" s="25" t="s">
        <v>261</v>
      </c>
      <c r="Y209" s="25" t="s">
        <v>255</v>
      </c>
      <c r="Z209" s="25">
        <f>IF(ISERROR(Hoja3!E235)=TRUE," ",Hoja3!C235*Hoja3!D235)</f>
        <v>4</v>
      </c>
      <c r="AA209" s="25" t="str">
        <f t="shared" si="10"/>
        <v>Bajo</v>
      </c>
      <c r="AB209" s="25">
        <f>IF(ISERROR(Hoja3!G235)=TRUE," ",Hoja3!G235)</f>
        <v>40</v>
      </c>
      <c r="AC209" s="25" t="str">
        <f t="shared" si="8"/>
        <v>IV</v>
      </c>
      <c r="AD209" s="25" t="str">
        <f t="shared" si="9"/>
        <v>Aceptable</v>
      </c>
      <c r="AE209" s="106" t="s">
        <v>507</v>
      </c>
      <c r="AF209" s="106" t="s">
        <v>507</v>
      </c>
      <c r="AG209" s="106" t="s">
        <v>582</v>
      </c>
      <c r="AH209" s="106" t="s">
        <v>583</v>
      </c>
      <c r="AI209" s="125" t="s">
        <v>584</v>
      </c>
    </row>
    <row r="210" spans="1:35" s="10" customFormat="1" ht="122.45" customHeight="1" x14ac:dyDescent="0.2">
      <c r="A210" s="285"/>
      <c r="B210" s="285"/>
      <c r="C210" s="296"/>
      <c r="D210" s="169"/>
      <c r="E210" s="25"/>
      <c r="F210" s="76"/>
      <c r="G210" s="76"/>
      <c r="H210" s="76"/>
      <c r="I210" s="76"/>
      <c r="J210" s="25" t="s">
        <v>142</v>
      </c>
      <c r="K210" s="106" t="s">
        <v>588</v>
      </c>
      <c r="L210" s="25" t="str">
        <f>IF(J210=0,"",VLOOKUP(J210,Hoja2!$P$5:$S$62,4,FALSE))</f>
        <v>Estrés, fatiga crónica, afectaciones a sistema circulatorio, digestivo, y sistema inmune</v>
      </c>
      <c r="M210" s="43" t="s">
        <v>325</v>
      </c>
      <c r="N210" s="43" t="s">
        <v>325</v>
      </c>
      <c r="O210" s="43"/>
      <c r="P210" s="43"/>
      <c r="Q210" s="106" t="s">
        <v>507</v>
      </c>
      <c r="R210" s="106" t="s">
        <v>507</v>
      </c>
      <c r="S210" s="106" t="s">
        <v>590</v>
      </c>
      <c r="T210" s="106" t="s">
        <v>591</v>
      </c>
      <c r="U210" s="106" t="s">
        <v>592</v>
      </c>
      <c r="V210" s="25" t="s">
        <v>593</v>
      </c>
      <c r="W210" s="25" t="s">
        <v>250</v>
      </c>
      <c r="X210" s="25" t="s">
        <v>262</v>
      </c>
      <c r="Y210" s="25" t="s">
        <v>254</v>
      </c>
      <c r="Z210" s="25">
        <f>IF(ISERROR(Hoja3!E236)=TRUE," ",Hoja3!C236*Hoja3!D236)</f>
        <v>18</v>
      </c>
      <c r="AA210" s="25" t="str">
        <f t="shared" si="10"/>
        <v>Alto</v>
      </c>
      <c r="AB210" s="25">
        <f>IF(ISERROR(Hoja3!G236)=TRUE," ",Hoja3!G236)</f>
        <v>450</v>
      </c>
      <c r="AC210" s="25" t="str">
        <f t="shared" si="8"/>
        <v>II</v>
      </c>
      <c r="AD210" s="25" t="str">
        <f t="shared" si="9"/>
        <v>Aceptable con control específico</v>
      </c>
      <c r="AE210" s="106" t="s">
        <v>507</v>
      </c>
      <c r="AF210" s="106" t="s">
        <v>507</v>
      </c>
      <c r="AG210" s="106" t="s">
        <v>590</v>
      </c>
      <c r="AH210" s="106" t="s">
        <v>591</v>
      </c>
      <c r="AI210" s="125" t="s">
        <v>592</v>
      </c>
    </row>
    <row r="211" spans="1:35" s="10" customFormat="1" ht="122.45" customHeight="1" x14ac:dyDescent="0.2">
      <c r="A211" s="285"/>
      <c r="B211" s="285"/>
      <c r="C211" s="296"/>
      <c r="D211" s="169"/>
      <c r="E211" s="25"/>
      <c r="F211" s="76"/>
      <c r="G211" s="76"/>
      <c r="H211" s="76"/>
      <c r="I211" s="76"/>
      <c r="J211" s="25" t="s">
        <v>147</v>
      </c>
      <c r="K211" s="106" t="s">
        <v>588</v>
      </c>
      <c r="L211" s="25" t="str">
        <f>IF(J211=0,"",VLOOKUP(J211,Hoja2!$P$5:$S$62,4,FALSE))</f>
        <v>Estrés, fatiga crónica, afectaciones a sistema circulatorio, digestivo, y sistema inmune</v>
      </c>
      <c r="M211" s="43" t="s">
        <v>325</v>
      </c>
      <c r="N211" s="43" t="s">
        <v>325</v>
      </c>
      <c r="O211" s="43"/>
      <c r="P211" s="43"/>
      <c r="Q211" s="106" t="s">
        <v>507</v>
      </c>
      <c r="R211" s="106" t="s">
        <v>507</v>
      </c>
      <c r="S211" s="106" t="s">
        <v>590</v>
      </c>
      <c r="T211" s="106" t="s">
        <v>591</v>
      </c>
      <c r="U211" s="106" t="s">
        <v>592</v>
      </c>
      <c r="V211" s="25" t="s">
        <v>593</v>
      </c>
      <c r="W211" s="25" t="s">
        <v>250</v>
      </c>
      <c r="X211" s="25" t="s">
        <v>262</v>
      </c>
      <c r="Y211" s="25" t="s">
        <v>254</v>
      </c>
      <c r="Z211" s="25">
        <f>IF(ISERROR(Hoja3!E237)=TRUE," ",Hoja3!C237*Hoja3!D237)</f>
        <v>18</v>
      </c>
      <c r="AA211" s="25" t="str">
        <f t="shared" si="10"/>
        <v>Alto</v>
      </c>
      <c r="AB211" s="25">
        <f>IF(ISERROR(Hoja3!G237)=TRUE," ",Hoja3!G237)</f>
        <v>450</v>
      </c>
      <c r="AC211" s="25" t="str">
        <f t="shared" si="8"/>
        <v>II</v>
      </c>
      <c r="AD211" s="25" t="str">
        <f t="shared" si="9"/>
        <v>Aceptable con control específico</v>
      </c>
      <c r="AE211" s="106" t="s">
        <v>507</v>
      </c>
      <c r="AF211" s="106" t="s">
        <v>507</v>
      </c>
      <c r="AG211" s="106" t="s">
        <v>590</v>
      </c>
      <c r="AH211" s="106" t="s">
        <v>591</v>
      </c>
      <c r="AI211" s="125" t="s">
        <v>592</v>
      </c>
    </row>
    <row r="212" spans="1:35" s="10" customFormat="1" ht="122.45" customHeight="1" x14ac:dyDescent="0.2">
      <c r="A212" s="285"/>
      <c r="B212" s="285"/>
      <c r="C212" s="296"/>
      <c r="D212" s="169"/>
      <c r="E212" s="25"/>
      <c r="F212" s="76"/>
      <c r="G212" s="76"/>
      <c r="H212" s="76"/>
      <c r="I212" s="76"/>
      <c r="J212" s="25" t="s">
        <v>207</v>
      </c>
      <c r="K212" s="106" t="s">
        <v>594</v>
      </c>
      <c r="L212" s="25" t="str">
        <f>IF(J212=0,"",VLOOKUP(J212,Hoja2!$P$5:$S$62,4,FALSE))</f>
        <v>Muerte</v>
      </c>
      <c r="M212" s="43" t="s">
        <v>325</v>
      </c>
      <c r="N212" s="43" t="s">
        <v>325</v>
      </c>
      <c r="O212" s="43" t="s">
        <v>325</v>
      </c>
      <c r="P212" s="43" t="s">
        <v>325</v>
      </c>
      <c r="Q212" s="106" t="s">
        <v>507</v>
      </c>
      <c r="R212" s="106" t="s">
        <v>507</v>
      </c>
      <c r="S212" s="106" t="s">
        <v>595</v>
      </c>
      <c r="T212" s="106" t="s">
        <v>598</v>
      </c>
      <c r="U212" s="106" t="s">
        <v>597</v>
      </c>
      <c r="V212" s="25" t="s">
        <v>596</v>
      </c>
      <c r="W212" s="25" t="s">
        <v>571</v>
      </c>
      <c r="X212" s="25" t="s">
        <v>264</v>
      </c>
      <c r="Y212" s="25" t="s">
        <v>256</v>
      </c>
      <c r="Z212" s="25">
        <f>IF(ISERROR(Hoja3!E238)=TRUE," ",Hoja3!C238*Hoja3!D238)</f>
        <v>2</v>
      </c>
      <c r="AA212" s="25" t="str">
        <f t="shared" si="10"/>
        <v>Bajo</v>
      </c>
      <c r="AB212" s="25">
        <f>IF(ISERROR(Hoja3!G238)=TRUE," ",Hoja3!G238)</f>
        <v>200</v>
      </c>
      <c r="AC212" s="25" t="str">
        <f t="shared" si="8"/>
        <v>II</v>
      </c>
      <c r="AD212" s="25" t="str">
        <f t="shared" si="9"/>
        <v>Aceptable con control específico</v>
      </c>
      <c r="AE212" s="106" t="s">
        <v>507</v>
      </c>
      <c r="AF212" s="106" t="s">
        <v>507</v>
      </c>
      <c r="AG212" s="106" t="s">
        <v>599</v>
      </c>
      <c r="AH212" s="106" t="s">
        <v>600</v>
      </c>
      <c r="AI212" s="125" t="s">
        <v>597</v>
      </c>
    </row>
    <row r="213" spans="1:35" s="10" customFormat="1" ht="122.45" customHeight="1" x14ac:dyDescent="0.2">
      <c r="A213" s="285"/>
      <c r="B213" s="285"/>
      <c r="C213" s="296"/>
      <c r="D213" s="169"/>
      <c r="E213" s="25"/>
      <c r="F213" s="76"/>
      <c r="G213" s="76"/>
      <c r="H213" s="76"/>
      <c r="I213" s="76"/>
      <c r="J213" s="25" t="s">
        <v>120</v>
      </c>
      <c r="K213" s="106" t="s">
        <v>601</v>
      </c>
      <c r="L213" s="25" t="str">
        <f>IF(J213=0,"",VLOOKUP(J213,Hoja2!$P$5:$S$62,4,FALSE))</f>
        <v>Neumoconiosis orgánica, Rinitis, complicaciones relacionadas con el asma</v>
      </c>
      <c r="M213" s="43" t="s">
        <v>325</v>
      </c>
      <c r="N213" s="43"/>
      <c r="O213" s="43"/>
      <c r="P213" s="43"/>
      <c r="Q213" s="106" t="s">
        <v>602</v>
      </c>
      <c r="R213" s="106" t="s">
        <v>507</v>
      </c>
      <c r="S213" s="106" t="s">
        <v>608</v>
      </c>
      <c r="T213" s="106" t="s">
        <v>603</v>
      </c>
      <c r="U213" s="106" t="s">
        <v>606</v>
      </c>
      <c r="V213" s="25" t="s">
        <v>607</v>
      </c>
      <c r="W213" s="25" t="s">
        <v>250</v>
      </c>
      <c r="X213" s="25" t="s">
        <v>262</v>
      </c>
      <c r="Y213" s="25" t="s">
        <v>254</v>
      </c>
      <c r="Z213" s="25">
        <f>IF(ISERROR(Hoja3!E239)=TRUE," ",Hoja3!C239*Hoja3!D239)</f>
        <v>18</v>
      </c>
      <c r="AA213" s="25" t="str">
        <f t="shared" si="10"/>
        <v>Alto</v>
      </c>
      <c r="AB213" s="25">
        <f>IF(ISERROR(Hoja3!G239)=TRUE," ",Hoja3!G239)</f>
        <v>450</v>
      </c>
      <c r="AC213" s="25" t="str">
        <f t="shared" si="8"/>
        <v>II</v>
      </c>
      <c r="AD213" s="25" t="str">
        <f t="shared" si="9"/>
        <v>Aceptable con control específico</v>
      </c>
      <c r="AE213" s="106" t="s">
        <v>602</v>
      </c>
      <c r="AF213" s="106" t="s">
        <v>507</v>
      </c>
      <c r="AG213" s="106" t="s">
        <v>608</v>
      </c>
      <c r="AH213" s="106" t="s">
        <v>603</v>
      </c>
      <c r="AI213" s="125" t="s">
        <v>606</v>
      </c>
    </row>
    <row r="214" spans="1:35" s="10" customFormat="1" ht="122.45" customHeight="1" x14ac:dyDescent="0.2">
      <c r="A214" s="285"/>
      <c r="B214" s="285"/>
      <c r="C214" s="296"/>
      <c r="D214" s="169"/>
      <c r="E214" s="25"/>
      <c r="F214" s="76"/>
      <c r="G214" s="76"/>
      <c r="H214" s="76"/>
      <c r="I214" s="76"/>
      <c r="J214" s="25" t="s">
        <v>246</v>
      </c>
      <c r="K214" s="106" t="s">
        <v>730</v>
      </c>
      <c r="L214" s="25" t="str">
        <f>IF(J214=0,"",VLOOKUP(J214,Hoja2!$P$5:$S$62,4,FALSE))</f>
        <v>Muerte</v>
      </c>
      <c r="M214" s="43" t="s">
        <v>325</v>
      </c>
      <c r="N214" s="43" t="s">
        <v>325</v>
      </c>
      <c r="O214" s="43" t="s">
        <v>325</v>
      </c>
      <c r="P214" s="43" t="s">
        <v>325</v>
      </c>
      <c r="Q214" s="106" t="s">
        <v>507</v>
      </c>
      <c r="R214" s="106" t="s">
        <v>507</v>
      </c>
      <c r="S214" s="106" t="s">
        <v>732</v>
      </c>
      <c r="T214" s="106" t="s">
        <v>734</v>
      </c>
      <c r="U214" s="106" t="s">
        <v>735</v>
      </c>
      <c r="V214" s="25" t="s">
        <v>736</v>
      </c>
      <c r="W214" s="25" t="s">
        <v>571</v>
      </c>
      <c r="X214" s="25" t="s">
        <v>261</v>
      </c>
      <c r="Y214" s="25" t="s">
        <v>256</v>
      </c>
      <c r="Z214" s="25">
        <f>IF(ISERROR(Hoja3!E240)=TRUE," ",Hoja3!C240*Hoja3!D240)</f>
        <v>8</v>
      </c>
      <c r="AA214" s="25" t="str">
        <f t="shared" si="10"/>
        <v>Medio</v>
      </c>
      <c r="AB214" s="25">
        <f>IF(ISERROR(Hoja3!G240)=TRUE," ",Hoja3!G240)</f>
        <v>800</v>
      </c>
      <c r="AC214" s="25" t="str">
        <f t="shared" si="8"/>
        <v>I</v>
      </c>
      <c r="AD214" s="25" t="str">
        <f t="shared" si="9"/>
        <v>No Aceptable</v>
      </c>
      <c r="AE214" s="106" t="s">
        <v>507</v>
      </c>
      <c r="AF214" s="106" t="s">
        <v>507</v>
      </c>
      <c r="AG214" s="106" t="s">
        <v>732</v>
      </c>
      <c r="AH214" s="106" t="s">
        <v>733</v>
      </c>
      <c r="AI214" s="125" t="s">
        <v>735</v>
      </c>
    </row>
    <row r="215" spans="1:35" s="10" customFormat="1" ht="122.45" customHeight="1" x14ac:dyDescent="0.2">
      <c r="A215" s="285"/>
      <c r="B215" s="285"/>
      <c r="C215" s="296"/>
      <c r="D215" s="169"/>
      <c r="E215" s="25"/>
      <c r="F215" s="76"/>
      <c r="G215" s="76"/>
      <c r="H215" s="76"/>
      <c r="I215" s="76"/>
      <c r="J215" s="25" t="s">
        <v>492</v>
      </c>
      <c r="K215" s="106" t="s">
        <v>636</v>
      </c>
      <c r="L215" s="25" t="str">
        <f>IF(J215=0,"",VLOOKUP(J215,Hoja2!$P$5:$S$62,4,FALSE))</f>
        <v>Muerte</v>
      </c>
      <c r="M215" s="43" t="s">
        <v>325</v>
      </c>
      <c r="N215" s="43" t="s">
        <v>325</v>
      </c>
      <c r="O215" s="43" t="s">
        <v>325</v>
      </c>
      <c r="P215" s="43" t="s">
        <v>325</v>
      </c>
      <c r="Q215" s="106" t="s">
        <v>507</v>
      </c>
      <c r="R215" s="106" t="s">
        <v>507</v>
      </c>
      <c r="S215" s="106" t="s">
        <v>576</v>
      </c>
      <c r="T215" s="106" t="s">
        <v>637</v>
      </c>
      <c r="U215" s="106" t="s">
        <v>638</v>
      </c>
      <c r="V215" s="25" t="s">
        <v>585</v>
      </c>
      <c r="W215" s="25" t="s">
        <v>571</v>
      </c>
      <c r="X215" s="25" t="s">
        <v>261</v>
      </c>
      <c r="Y215" s="25" t="s">
        <v>256</v>
      </c>
      <c r="Z215" s="25">
        <f>IF(ISERROR(Hoja3!E241)=TRUE," ",Hoja3!C241*Hoja3!D241)</f>
        <v>8</v>
      </c>
      <c r="AA215" s="25" t="str">
        <f t="shared" si="10"/>
        <v>Medio</v>
      </c>
      <c r="AB215" s="25">
        <f>IF(ISERROR(Hoja3!G241)=TRUE," ",Hoja3!G241)</f>
        <v>800</v>
      </c>
      <c r="AC215" s="25" t="str">
        <f t="shared" si="8"/>
        <v>I</v>
      </c>
      <c r="AD215" s="25" t="str">
        <f t="shared" si="9"/>
        <v>No Aceptable</v>
      </c>
      <c r="AE215" s="106" t="s">
        <v>507</v>
      </c>
      <c r="AF215" s="106" t="s">
        <v>507</v>
      </c>
      <c r="AG215" s="106" t="s">
        <v>639</v>
      </c>
      <c r="AH215" s="106" t="s">
        <v>586</v>
      </c>
      <c r="AI215" s="125" t="s">
        <v>587</v>
      </c>
    </row>
    <row r="216" spans="1:35" s="10" customFormat="1" ht="122.45" customHeight="1" x14ac:dyDescent="0.2">
      <c r="A216" s="285"/>
      <c r="B216" s="285"/>
      <c r="C216" s="296"/>
      <c r="D216" s="138"/>
      <c r="E216" s="25"/>
      <c r="F216" s="76"/>
      <c r="G216" s="76"/>
      <c r="H216" s="76"/>
      <c r="I216" s="76"/>
      <c r="J216" s="25" t="s">
        <v>103</v>
      </c>
      <c r="K216" s="106" t="s">
        <v>626</v>
      </c>
      <c r="L216" s="25" t="str">
        <f>IF(J216=0,"",VLOOKUP(J216,Hoja2!$P$5:$S$96,4,FALSE))</f>
        <v>Sordera, hipoacusia neurosensorial</v>
      </c>
      <c r="M216" s="43" t="s">
        <v>325</v>
      </c>
      <c r="N216" s="43" t="s">
        <v>325</v>
      </c>
      <c r="O216" s="43"/>
      <c r="P216" s="43" t="s">
        <v>511</v>
      </c>
      <c r="Q216" s="106" t="s">
        <v>507</v>
      </c>
      <c r="R216" s="106" t="s">
        <v>507</v>
      </c>
      <c r="S216" s="106" t="s">
        <v>631</v>
      </c>
      <c r="T216" s="106" t="s">
        <v>627</v>
      </c>
      <c r="U216" s="106" t="s">
        <v>628</v>
      </c>
      <c r="V216" s="25" t="s">
        <v>859</v>
      </c>
      <c r="W216" s="25" t="s">
        <v>571</v>
      </c>
      <c r="X216" s="25" t="s">
        <v>262</v>
      </c>
      <c r="Y216" s="25" t="s">
        <v>253</v>
      </c>
      <c r="Z216" s="25">
        <f>IF(ISERROR(Hoja3!E242)=TRUE," ",Hoja3!C242*Hoja3!D242)</f>
        <v>6</v>
      </c>
      <c r="AA216" s="25" t="str">
        <f t="shared" si="10"/>
        <v>Medio</v>
      </c>
      <c r="AB216" s="25">
        <f>IF(ISERROR(Hoja3!G242)=TRUE," ",Hoja3!G242)</f>
        <v>360</v>
      </c>
      <c r="AC216" s="25" t="str">
        <f t="shared" si="8"/>
        <v>II</v>
      </c>
      <c r="AD216" s="25" t="str">
        <f t="shared" si="9"/>
        <v>Aceptable con control específico</v>
      </c>
      <c r="AE216" s="106" t="s">
        <v>552</v>
      </c>
      <c r="AF216" s="106" t="s">
        <v>630</v>
      </c>
      <c r="AG216" s="106" t="s">
        <v>633</v>
      </c>
      <c r="AH216" s="106" t="s">
        <v>627</v>
      </c>
      <c r="AI216" s="125" t="s">
        <v>632</v>
      </c>
    </row>
    <row r="217" spans="1:35" s="10" customFormat="1" ht="122.45" customHeight="1" thickBot="1" x14ac:dyDescent="0.25">
      <c r="A217" s="285"/>
      <c r="B217" s="307"/>
      <c r="C217" s="296"/>
      <c r="D217" s="138"/>
      <c r="E217" s="132"/>
      <c r="F217" s="96"/>
      <c r="G217" s="96"/>
      <c r="H217" s="96"/>
      <c r="I217" s="96"/>
      <c r="J217" s="132" t="s">
        <v>109</v>
      </c>
      <c r="K217" s="133" t="s">
        <v>854</v>
      </c>
      <c r="L217" s="132" t="str">
        <f>IF(J217=0,"",VLOOKUP(J217,Hoja2!$P$5:$S$96,4,FALSE))</f>
        <v xml:space="preserve">Disconfort o estrés térmico, cefaleas, parálisis facial, fatiga física. </v>
      </c>
      <c r="M217" s="134" t="s">
        <v>325</v>
      </c>
      <c r="N217" s="134" t="s">
        <v>325</v>
      </c>
      <c r="O217" s="140"/>
      <c r="P217" s="134" t="s">
        <v>511</v>
      </c>
      <c r="Q217" s="133" t="s">
        <v>507</v>
      </c>
      <c r="R217" s="133" t="s">
        <v>507</v>
      </c>
      <c r="S217" s="133" t="s">
        <v>855</v>
      </c>
      <c r="T217" s="133" t="s">
        <v>856</v>
      </c>
      <c r="U217" s="133" t="s">
        <v>857</v>
      </c>
      <c r="V217" s="132" t="s">
        <v>858</v>
      </c>
      <c r="W217" s="132" t="s">
        <v>250</v>
      </c>
      <c r="X217" s="132" t="s">
        <v>261</v>
      </c>
      <c r="Y217" s="132" t="s">
        <v>255</v>
      </c>
      <c r="Z217" s="132">
        <f>IF(ISERROR(Hoja3!E243)=TRUE," ",Hoja3!C243*Hoja3!D243)</f>
        <v>24</v>
      </c>
      <c r="AA217" s="132" t="str">
        <f t="shared" si="10"/>
        <v>Muy alto</v>
      </c>
      <c r="AB217" s="132">
        <f>IF(ISERROR(Hoja3!G243)=TRUE," ",Hoja3!G243)</f>
        <v>240</v>
      </c>
      <c r="AC217" s="132" t="str">
        <f t="shared" si="8"/>
        <v>II</v>
      </c>
      <c r="AD217" s="132" t="str">
        <f t="shared" si="9"/>
        <v>Aceptable con control específico</v>
      </c>
      <c r="AE217" s="133" t="s">
        <v>507</v>
      </c>
      <c r="AF217" s="133" t="s">
        <v>507</v>
      </c>
      <c r="AG217" s="133" t="s">
        <v>861</v>
      </c>
      <c r="AH217" s="133" t="s">
        <v>860</v>
      </c>
      <c r="AI217" s="136" t="s">
        <v>862</v>
      </c>
    </row>
    <row r="218" spans="1:35" s="10" customFormat="1" ht="122.45" customHeight="1" x14ac:dyDescent="0.2">
      <c r="A218" s="285"/>
      <c r="B218" s="312" t="s">
        <v>925</v>
      </c>
      <c r="C218" s="305" t="s">
        <v>390</v>
      </c>
      <c r="D218" s="157" t="s">
        <v>391</v>
      </c>
      <c r="E218" s="65" t="s">
        <v>2</v>
      </c>
      <c r="F218" s="101" t="s">
        <v>716</v>
      </c>
      <c r="G218" s="101" t="s">
        <v>325</v>
      </c>
      <c r="H218" s="101"/>
      <c r="I218" s="101"/>
      <c r="J218" s="65" t="s">
        <v>128</v>
      </c>
      <c r="K218" s="101" t="s">
        <v>728</v>
      </c>
      <c r="L218" s="65" t="str">
        <f>IF(J218=0,"",VLOOKUP(J218,Hoja2!$P$5:$S$62,4,FALSE))</f>
        <v xml:space="preserve">Contagio de COVID 19, Fiebre, Tos, Cansancio, Malestar general incapacitante </v>
      </c>
      <c r="M218" s="145" t="s">
        <v>325</v>
      </c>
      <c r="N218" s="145" t="s">
        <v>325</v>
      </c>
      <c r="O218" s="145" t="s">
        <v>325</v>
      </c>
      <c r="P218" s="145"/>
      <c r="Q218" s="101" t="s">
        <v>507</v>
      </c>
      <c r="R218" s="101" t="s">
        <v>507</v>
      </c>
      <c r="S218" s="101" t="s">
        <v>501</v>
      </c>
      <c r="T218" s="101" t="s">
        <v>503</v>
      </c>
      <c r="U218" s="101" t="s">
        <v>502</v>
      </c>
      <c r="V218" s="65" t="s">
        <v>610</v>
      </c>
      <c r="W218" s="65" t="s">
        <v>571</v>
      </c>
      <c r="X218" s="65" t="s">
        <v>262</v>
      </c>
      <c r="Y218" s="65" t="s">
        <v>254</v>
      </c>
      <c r="Z218" s="65">
        <f>IF(ISERROR(Hoja3!E244)=TRUE," ",Hoja3!C244*Hoja3!D244)</f>
        <v>6</v>
      </c>
      <c r="AA218" s="65" t="str">
        <f t="shared" si="10"/>
        <v>Medio</v>
      </c>
      <c r="AB218" s="65">
        <f>IF(ISERROR(Hoja3!G244)=TRUE," ",Hoja3!G244)</f>
        <v>150</v>
      </c>
      <c r="AC218" s="65" t="str">
        <f t="shared" si="8"/>
        <v>II</v>
      </c>
      <c r="AD218" s="65" t="str">
        <f t="shared" si="9"/>
        <v>Aceptable con control específico</v>
      </c>
      <c r="AE218" s="101" t="s">
        <v>507</v>
      </c>
      <c r="AF218" s="101" t="s">
        <v>507</v>
      </c>
      <c r="AG218" s="101" t="s">
        <v>500</v>
      </c>
      <c r="AH218" s="101" t="s">
        <v>504</v>
      </c>
      <c r="AI218" s="118" t="s">
        <v>519</v>
      </c>
    </row>
    <row r="219" spans="1:35" s="10" customFormat="1" ht="122.45" customHeight="1" x14ac:dyDescent="0.2">
      <c r="A219" s="285"/>
      <c r="B219" s="313"/>
      <c r="C219" s="306"/>
      <c r="D219" s="158" t="s">
        <v>392</v>
      </c>
      <c r="E219" s="25" t="s">
        <v>2</v>
      </c>
      <c r="F219" s="94" t="s">
        <v>717</v>
      </c>
      <c r="G219" s="94" t="s">
        <v>325</v>
      </c>
      <c r="H219" s="94"/>
      <c r="I219" s="94"/>
      <c r="J219" s="25" t="s">
        <v>129</v>
      </c>
      <c r="K219" s="94" t="s">
        <v>505</v>
      </c>
      <c r="L219" s="25" t="str">
        <f>IF(J219=0,"",VLOOKUP(J219,Hoja2!$P$5:$S$62,4,FALSE))</f>
        <v>Infecciones en  la piel y del sistema respiratorio y alteraciones del sistema digestivo</v>
      </c>
      <c r="M219" s="147" t="s">
        <v>325</v>
      </c>
      <c r="N219" s="147" t="s">
        <v>325</v>
      </c>
      <c r="O219" s="147" t="s">
        <v>325</v>
      </c>
      <c r="P219" s="147"/>
      <c r="Q219" s="94" t="s">
        <v>507</v>
      </c>
      <c r="R219" s="94" t="s">
        <v>507</v>
      </c>
      <c r="S219" s="94" t="s">
        <v>507</v>
      </c>
      <c r="T219" s="94" t="s">
        <v>508</v>
      </c>
      <c r="U219" s="94" t="s">
        <v>509</v>
      </c>
      <c r="V219" s="25" t="s">
        <v>520</v>
      </c>
      <c r="W219" s="25" t="s">
        <v>571</v>
      </c>
      <c r="X219" s="25" t="s">
        <v>263</v>
      </c>
      <c r="Y219" s="25" t="s">
        <v>254</v>
      </c>
      <c r="Z219" s="25">
        <f>IF(ISERROR(Hoja3!E245)=TRUE," ",Hoja3!C245*Hoja3!D245)</f>
        <v>4</v>
      </c>
      <c r="AA219" s="25" t="str">
        <f t="shared" si="10"/>
        <v>Bajo</v>
      </c>
      <c r="AB219" s="25">
        <f>IF(ISERROR(Hoja3!G245)=TRUE," ",Hoja3!G245)</f>
        <v>100</v>
      </c>
      <c r="AC219" s="25" t="str">
        <f t="shared" ref="AC219:AC235" si="11">IF(W219="El riesgo está controlado","IV",IF(AB219=0," ",IF(AB219=" "," ",IF(AB219&gt;500,"I",IF(AB219&gt;120,"II",IF(AB219&gt;20,"III","IV"))))))</f>
        <v>III</v>
      </c>
      <c r="AD219" s="25" t="str">
        <f t="shared" si="9"/>
        <v>Aceptable</v>
      </c>
      <c r="AE219" s="94" t="s">
        <v>507</v>
      </c>
      <c r="AF219" s="94" t="s">
        <v>507</v>
      </c>
      <c r="AG219" s="94" t="s">
        <v>507</v>
      </c>
      <c r="AH219" s="94" t="s">
        <v>510</v>
      </c>
      <c r="AI219" s="119" t="s">
        <v>519</v>
      </c>
    </row>
    <row r="220" spans="1:35" s="10" customFormat="1" ht="122.45" customHeight="1" x14ac:dyDescent="0.2">
      <c r="A220" s="285"/>
      <c r="B220" s="313"/>
      <c r="C220" s="306"/>
      <c r="D220" s="158" t="s">
        <v>393</v>
      </c>
      <c r="E220" s="25" t="s">
        <v>2</v>
      </c>
      <c r="F220" s="94" t="s">
        <v>718</v>
      </c>
      <c r="G220" s="94" t="s">
        <v>325</v>
      </c>
      <c r="H220" s="94"/>
      <c r="I220" s="94"/>
      <c r="J220" s="25" t="s">
        <v>132</v>
      </c>
      <c r="K220" s="94" t="s">
        <v>731</v>
      </c>
      <c r="L220" s="25" t="str">
        <f>IF(J220=0,"",VLOOKUP(J220,Hoja2!$P$5:$S$62,4,FALSE))</f>
        <v>Enfermedades gastrointestinales, reacciones alérgicas por artrópodos (ácaros)</v>
      </c>
      <c r="M220" s="147" t="s">
        <v>325</v>
      </c>
      <c r="N220" s="147" t="s">
        <v>325</v>
      </c>
      <c r="O220" s="147" t="s">
        <v>325</v>
      </c>
      <c r="P220" s="147"/>
      <c r="Q220" s="94" t="s">
        <v>507</v>
      </c>
      <c r="R220" s="94" t="s">
        <v>507</v>
      </c>
      <c r="S220" s="94" t="s">
        <v>524</v>
      </c>
      <c r="T220" s="94" t="s">
        <v>613</v>
      </c>
      <c r="U220" s="94" t="s">
        <v>532</v>
      </c>
      <c r="V220" s="25" t="s">
        <v>525</v>
      </c>
      <c r="W220" s="25" t="s">
        <v>571</v>
      </c>
      <c r="X220" s="25" t="s">
        <v>263</v>
      </c>
      <c r="Y220" s="25" t="s">
        <v>254</v>
      </c>
      <c r="Z220" s="25">
        <f>IF(ISERROR(Hoja3!E246)=TRUE," ",Hoja3!C246*Hoja3!D246)</f>
        <v>4</v>
      </c>
      <c r="AA220" s="25" t="str">
        <f t="shared" si="10"/>
        <v>Bajo</v>
      </c>
      <c r="AB220" s="25">
        <f>IF(ISERROR(Hoja3!G246)=TRUE," ",Hoja3!G246)</f>
        <v>100</v>
      </c>
      <c r="AC220" s="25" t="str">
        <f t="shared" si="11"/>
        <v>III</v>
      </c>
      <c r="AD220" s="25" t="str">
        <f t="shared" si="9"/>
        <v>Aceptable</v>
      </c>
      <c r="AE220" s="94" t="s">
        <v>507</v>
      </c>
      <c r="AF220" s="94" t="s">
        <v>514</v>
      </c>
      <c r="AG220" s="94" t="s">
        <v>516</v>
      </c>
      <c r="AH220" s="94" t="s">
        <v>510</v>
      </c>
      <c r="AI220" s="119" t="s">
        <v>515</v>
      </c>
    </row>
    <row r="221" spans="1:35" s="10" customFormat="1" ht="122.45" customHeight="1" x14ac:dyDescent="0.2">
      <c r="A221" s="285"/>
      <c r="B221" s="313"/>
      <c r="C221" s="306"/>
      <c r="D221" s="158" t="s">
        <v>394</v>
      </c>
      <c r="E221" s="25" t="s">
        <v>2</v>
      </c>
      <c r="F221" s="94" t="s">
        <v>719</v>
      </c>
      <c r="G221" s="94" t="s">
        <v>325</v>
      </c>
      <c r="H221" s="94"/>
      <c r="I221" s="94"/>
      <c r="J221" s="25" t="s">
        <v>191</v>
      </c>
      <c r="K221" s="94" t="s">
        <v>528</v>
      </c>
      <c r="L221" s="25" t="str">
        <f>IF(J221=0,"",VLOOKUP(J221,Hoja2!$P$5:$S$62,4,FALSE))</f>
        <v xml:space="preserve">Lumbalgias, Cervicalgias </v>
      </c>
      <c r="M221" s="149" t="s">
        <v>325</v>
      </c>
      <c r="N221" s="149" t="s">
        <v>325</v>
      </c>
      <c r="O221" s="150"/>
      <c r="P221" s="150"/>
      <c r="Q221" s="94" t="s">
        <v>507</v>
      </c>
      <c r="R221" s="94" t="s">
        <v>507</v>
      </c>
      <c r="S221" s="94" t="s">
        <v>524</v>
      </c>
      <c r="T221" s="94" t="s">
        <v>613</v>
      </c>
      <c r="U221" s="94" t="s">
        <v>532</v>
      </c>
      <c r="V221" s="25" t="s">
        <v>525</v>
      </c>
      <c r="W221" s="25" t="s">
        <v>571</v>
      </c>
      <c r="X221" s="25" t="s">
        <v>261</v>
      </c>
      <c r="Y221" s="25" t="s">
        <v>254</v>
      </c>
      <c r="Z221" s="25">
        <f>IF(ISERROR(Hoja3!E247)=TRUE," ",Hoja3!C247*Hoja3!D247)</f>
        <v>8</v>
      </c>
      <c r="AA221" s="25" t="str">
        <f t="shared" si="10"/>
        <v>Medio</v>
      </c>
      <c r="AB221" s="25">
        <f>IF(ISERROR(Hoja3!G247)=TRUE," ",Hoja3!G247)</f>
        <v>200</v>
      </c>
      <c r="AC221" s="25" t="str">
        <f t="shared" si="11"/>
        <v>II</v>
      </c>
      <c r="AD221" s="25" t="str">
        <f t="shared" ref="AD221:AD235" si="12">IF(W221="El riesgo está controlado","Aceptable",IF(AB221=0," ",IF(AB221=" "," ",IF(AB221&gt;500,"No Aceptable",IF(AB221&gt;120,"Aceptable con control específico",IF(AB221&gt;20,"Aceptable","Aceptable"))))))</f>
        <v>Aceptable con control específico</v>
      </c>
      <c r="AE221" s="94" t="s">
        <v>507</v>
      </c>
      <c r="AF221" s="94" t="s">
        <v>507</v>
      </c>
      <c r="AG221" s="94" t="s">
        <v>527</v>
      </c>
      <c r="AH221" s="94" t="s">
        <v>526</v>
      </c>
      <c r="AI221" s="119" t="s">
        <v>529</v>
      </c>
    </row>
    <row r="222" spans="1:35" s="10" customFormat="1" ht="122.45" customHeight="1" x14ac:dyDescent="0.2">
      <c r="A222" s="285"/>
      <c r="B222" s="313"/>
      <c r="C222" s="306"/>
      <c r="D222" s="158" t="s">
        <v>397</v>
      </c>
      <c r="E222" s="25" t="s">
        <v>2</v>
      </c>
      <c r="F222" s="94" t="s">
        <v>720</v>
      </c>
      <c r="G222" s="94" t="s">
        <v>325</v>
      </c>
      <c r="H222" s="94"/>
      <c r="I222" s="94"/>
      <c r="J222" s="25" t="s">
        <v>193</v>
      </c>
      <c r="K222" s="94" t="s">
        <v>533</v>
      </c>
      <c r="L222" s="25" t="str">
        <f>IF(J222=0,"",VLOOKUP(J222,Hoja2!$P$5:$S$62,4,FALSE))</f>
        <v>Lesiones del túnel del carpo, epicondilitis, Enfermedad de Quervaín</v>
      </c>
      <c r="M222" s="149" t="s">
        <v>325</v>
      </c>
      <c r="N222" s="149" t="s">
        <v>325</v>
      </c>
      <c r="O222" s="149"/>
      <c r="P222" s="149"/>
      <c r="Q222" s="94" t="s">
        <v>507</v>
      </c>
      <c r="R222" s="94" t="s">
        <v>507</v>
      </c>
      <c r="S222" s="94" t="s">
        <v>534</v>
      </c>
      <c r="T222" s="94" t="s">
        <v>535</v>
      </c>
      <c r="U222" s="94" t="s">
        <v>531</v>
      </c>
      <c r="V222" s="25" t="s">
        <v>525</v>
      </c>
      <c r="W222" s="25" t="s">
        <v>250</v>
      </c>
      <c r="X222" s="25" t="s">
        <v>261</v>
      </c>
      <c r="Y222" s="25" t="s">
        <v>254</v>
      </c>
      <c r="Z222" s="25">
        <f>IF(ISERROR(Hoja3!E248)=TRUE," ",Hoja3!C248*Hoja3!D248)</f>
        <v>24</v>
      </c>
      <c r="AA222" s="25" t="str">
        <f t="shared" si="10"/>
        <v>Muy alto</v>
      </c>
      <c r="AB222" s="25">
        <f>IF(ISERROR(Hoja3!G248)=TRUE," ",Hoja3!G248)</f>
        <v>600</v>
      </c>
      <c r="AC222" s="25" t="str">
        <f t="shared" si="11"/>
        <v>I</v>
      </c>
      <c r="AD222" s="25" t="str">
        <f t="shared" si="12"/>
        <v>No Aceptable</v>
      </c>
      <c r="AE222" s="94" t="s">
        <v>507</v>
      </c>
      <c r="AF222" s="94" t="s">
        <v>507</v>
      </c>
      <c r="AG222" s="94" t="s">
        <v>536</v>
      </c>
      <c r="AH222" s="94" t="s">
        <v>537</v>
      </c>
      <c r="AI222" s="119" t="s">
        <v>538</v>
      </c>
    </row>
    <row r="223" spans="1:35" s="10" customFormat="1" ht="122.45" customHeight="1" x14ac:dyDescent="0.2">
      <c r="A223" s="285"/>
      <c r="B223" s="313"/>
      <c r="C223" s="306"/>
      <c r="D223" s="159" t="s">
        <v>396</v>
      </c>
      <c r="E223" s="25" t="s">
        <v>2</v>
      </c>
      <c r="F223" s="94" t="s">
        <v>716</v>
      </c>
      <c r="G223" s="94" t="s">
        <v>325</v>
      </c>
      <c r="H223" s="94"/>
      <c r="I223" s="94"/>
      <c r="J223" s="25" t="s">
        <v>194</v>
      </c>
      <c r="K223" s="94" t="s">
        <v>539</v>
      </c>
      <c r="L223" s="25" t="str">
        <f>IF(J223=0,"",VLOOKUP(J223,Hoja2!$P$5:$S$62,4,FALSE))</f>
        <v>Lesiones de columna</v>
      </c>
      <c r="M223" s="149" t="s">
        <v>325</v>
      </c>
      <c r="N223" s="149"/>
      <c r="O223" s="149"/>
      <c r="P223" s="149"/>
      <c r="Q223" s="94" t="s">
        <v>507</v>
      </c>
      <c r="R223" s="94" t="s">
        <v>507</v>
      </c>
      <c r="S223" s="94" t="s">
        <v>543</v>
      </c>
      <c r="T223" s="94" t="s">
        <v>542</v>
      </c>
      <c r="U223" s="94" t="s">
        <v>541</v>
      </c>
      <c r="V223" s="25" t="s">
        <v>544</v>
      </c>
      <c r="W223" s="25" t="s">
        <v>571</v>
      </c>
      <c r="X223" s="25" t="s">
        <v>263</v>
      </c>
      <c r="Y223" s="25" t="s">
        <v>254</v>
      </c>
      <c r="Z223" s="25">
        <f>IF(ISERROR(Hoja3!E249)=TRUE," ",Hoja3!C249*Hoja3!D249)</f>
        <v>4</v>
      </c>
      <c r="AA223" s="25" t="str">
        <f t="shared" si="10"/>
        <v>Bajo</v>
      </c>
      <c r="AB223" s="25">
        <f>IF(ISERROR(Hoja3!G249)=TRUE," ",Hoja3!G249)</f>
        <v>100</v>
      </c>
      <c r="AC223" s="25" t="str">
        <f t="shared" si="11"/>
        <v>III</v>
      </c>
      <c r="AD223" s="25" t="str">
        <f t="shared" si="12"/>
        <v>Aceptable</v>
      </c>
      <c r="AE223" s="94" t="s">
        <v>545</v>
      </c>
      <c r="AF223" s="94" t="s">
        <v>507</v>
      </c>
      <c r="AG223" s="94" t="s">
        <v>546</v>
      </c>
      <c r="AH223" s="94" t="s">
        <v>547</v>
      </c>
      <c r="AI223" s="119" t="s">
        <v>541</v>
      </c>
    </row>
    <row r="224" spans="1:35" s="10" customFormat="1" ht="122.45" customHeight="1" x14ac:dyDescent="0.2">
      <c r="A224" s="285"/>
      <c r="B224" s="313"/>
      <c r="C224" s="306"/>
      <c r="D224" s="160" t="s">
        <v>337</v>
      </c>
      <c r="E224" s="25" t="s">
        <v>2</v>
      </c>
      <c r="F224" s="94" t="s">
        <v>721</v>
      </c>
      <c r="G224" s="94" t="s">
        <v>325</v>
      </c>
      <c r="H224" s="94"/>
      <c r="I224" s="94"/>
      <c r="J224" s="25" t="s">
        <v>243</v>
      </c>
      <c r="K224" s="94" t="s">
        <v>565</v>
      </c>
      <c r="L224" s="25" t="str">
        <f>IF(J224=0,"",VLOOKUP(J224,Hoja2!$P$5:$S$62,4,FALSE))</f>
        <v>Electrocución</v>
      </c>
      <c r="M224" s="149" t="s">
        <v>325</v>
      </c>
      <c r="N224" s="149"/>
      <c r="O224" s="149"/>
      <c r="P224" s="149"/>
      <c r="Q224" s="94" t="s">
        <v>507</v>
      </c>
      <c r="R224" s="94" t="s">
        <v>507</v>
      </c>
      <c r="S224" s="94" t="s">
        <v>549</v>
      </c>
      <c r="T224" s="94" t="s">
        <v>548</v>
      </c>
      <c r="U224" s="94" t="s">
        <v>550</v>
      </c>
      <c r="V224" s="25" t="s">
        <v>551</v>
      </c>
      <c r="W224" s="25" t="s">
        <v>571</v>
      </c>
      <c r="X224" s="25" t="s">
        <v>262</v>
      </c>
      <c r="Y224" s="25" t="s">
        <v>256</v>
      </c>
      <c r="Z224" s="25">
        <f>IF(ISERROR(Hoja3!E250)=TRUE," ",Hoja3!C250*Hoja3!D250)</f>
        <v>6</v>
      </c>
      <c r="AA224" s="25" t="str">
        <f t="shared" si="10"/>
        <v>Medio</v>
      </c>
      <c r="AB224" s="25">
        <f>IF(ISERROR(Hoja3!G250)=TRUE," ",Hoja3!G250)</f>
        <v>600</v>
      </c>
      <c r="AC224" s="25" t="str">
        <f t="shared" si="11"/>
        <v>I</v>
      </c>
      <c r="AD224" s="25" t="str">
        <f t="shared" si="12"/>
        <v>No Aceptable</v>
      </c>
      <c r="AE224" s="94" t="s">
        <v>552</v>
      </c>
      <c r="AF224" s="94" t="s">
        <v>507</v>
      </c>
      <c r="AG224" s="94" t="s">
        <v>553</v>
      </c>
      <c r="AH224" s="94" t="s">
        <v>554</v>
      </c>
      <c r="AI224" s="119" t="s">
        <v>555</v>
      </c>
    </row>
    <row r="225" spans="1:35" s="10" customFormat="1" ht="122.45" customHeight="1" x14ac:dyDescent="0.2">
      <c r="A225" s="285"/>
      <c r="B225" s="313"/>
      <c r="C225" s="306"/>
      <c r="D225" s="99"/>
      <c r="E225" s="25"/>
      <c r="F225" s="94"/>
      <c r="G225" s="94"/>
      <c r="H225" s="94"/>
      <c r="I225" s="94"/>
      <c r="J225" s="25" t="s">
        <v>245</v>
      </c>
      <c r="K225" s="94" t="s">
        <v>556</v>
      </c>
      <c r="L225" s="25" t="str">
        <f>IF(J225=0,"",VLOOKUP(J225,Hoja2!$P$5:$S$62,4,FALSE))</f>
        <v>Torceduras, Esguinces, Desgarros musculares, traumatismos o Golpes por caídas al mismo nivel</v>
      </c>
      <c r="M225" s="149" t="s">
        <v>325</v>
      </c>
      <c r="N225" s="149" t="s">
        <v>325</v>
      </c>
      <c r="O225" s="149" t="s">
        <v>325</v>
      </c>
      <c r="P225" s="149"/>
      <c r="Q225" s="94" t="s">
        <v>507</v>
      </c>
      <c r="R225" s="94" t="s">
        <v>507</v>
      </c>
      <c r="S225" s="94" t="s">
        <v>558</v>
      </c>
      <c r="T225" s="94" t="s">
        <v>559</v>
      </c>
      <c r="U225" s="94" t="s">
        <v>560</v>
      </c>
      <c r="V225" s="25" t="s">
        <v>561</v>
      </c>
      <c r="W225" s="25" t="s">
        <v>571</v>
      </c>
      <c r="X225" s="25" t="s">
        <v>262</v>
      </c>
      <c r="Y225" s="25" t="s">
        <v>255</v>
      </c>
      <c r="Z225" s="25">
        <f>IF(ISERROR(Hoja3!E251)=TRUE," ",Hoja3!C251*Hoja3!D251)</f>
        <v>6</v>
      </c>
      <c r="AA225" s="25" t="str">
        <f t="shared" si="10"/>
        <v>Medio</v>
      </c>
      <c r="AB225" s="25">
        <f>IF(ISERROR(Hoja3!G251)=TRUE," ",Hoja3!G251)</f>
        <v>60</v>
      </c>
      <c r="AC225" s="25" t="str">
        <f t="shared" si="11"/>
        <v>III</v>
      </c>
      <c r="AD225" s="25" t="str">
        <f t="shared" si="12"/>
        <v>Aceptable</v>
      </c>
      <c r="AE225" s="94" t="s">
        <v>552</v>
      </c>
      <c r="AF225" s="94" t="s">
        <v>552</v>
      </c>
      <c r="AG225" s="94" t="s">
        <v>562</v>
      </c>
      <c r="AH225" s="94" t="s">
        <v>563</v>
      </c>
      <c r="AI225" s="119" t="s">
        <v>564</v>
      </c>
    </row>
    <row r="226" spans="1:35" s="10" customFormat="1" ht="122.25" customHeight="1" x14ac:dyDescent="0.2">
      <c r="A226" s="285"/>
      <c r="B226" s="313"/>
      <c r="C226" s="306"/>
      <c r="D226" s="161"/>
      <c r="E226" s="25"/>
      <c r="F226" s="94"/>
      <c r="G226" s="94"/>
      <c r="H226" s="94"/>
      <c r="I226" s="94"/>
      <c r="J226" s="25" t="s">
        <v>203</v>
      </c>
      <c r="K226" s="94" t="s">
        <v>566</v>
      </c>
      <c r="L226" s="25" t="str">
        <f>IF(J226=0,"",VLOOKUP(J226,Hoja2!$P$5:$S$62,4,FALSE))</f>
        <v>Muerte</v>
      </c>
      <c r="M226" s="149" t="s">
        <v>325</v>
      </c>
      <c r="N226" s="149" t="s">
        <v>325</v>
      </c>
      <c r="O226" s="149" t="s">
        <v>325</v>
      </c>
      <c r="P226" s="149" t="s">
        <v>325</v>
      </c>
      <c r="Q226" s="94" t="s">
        <v>507</v>
      </c>
      <c r="R226" s="94" t="s">
        <v>507</v>
      </c>
      <c r="S226" s="94" t="s">
        <v>567</v>
      </c>
      <c r="T226" s="94" t="s">
        <v>568</v>
      </c>
      <c r="U226" s="94" t="s">
        <v>569</v>
      </c>
      <c r="V226" s="25" t="s">
        <v>634</v>
      </c>
      <c r="W226" s="25" t="s">
        <v>571</v>
      </c>
      <c r="X226" s="25" t="s">
        <v>264</v>
      </c>
      <c r="Y226" s="25" t="s">
        <v>256</v>
      </c>
      <c r="Z226" s="25">
        <f>IF(ISERROR(Hoja3!E252)=TRUE," ",Hoja3!C252*Hoja3!D252)</f>
        <v>2</v>
      </c>
      <c r="AA226" s="25" t="str">
        <f t="shared" si="10"/>
        <v>Bajo</v>
      </c>
      <c r="AB226" s="25">
        <f>IF(ISERROR(Hoja3!G252)=TRUE," ",Hoja3!G252)</f>
        <v>200</v>
      </c>
      <c r="AC226" s="25" t="str">
        <f t="shared" si="11"/>
        <v>II</v>
      </c>
      <c r="AD226" s="25" t="str">
        <f t="shared" si="12"/>
        <v>Aceptable con control específico</v>
      </c>
      <c r="AE226" s="94" t="s">
        <v>552</v>
      </c>
      <c r="AF226" s="94" t="s">
        <v>552</v>
      </c>
      <c r="AG226" s="94" t="s">
        <v>572</v>
      </c>
      <c r="AH226" s="94" t="s">
        <v>573</v>
      </c>
      <c r="AI226" s="119" t="s">
        <v>574</v>
      </c>
    </row>
    <row r="227" spans="1:35" s="10" customFormat="1" ht="122.25" customHeight="1" x14ac:dyDescent="0.2">
      <c r="A227" s="285"/>
      <c r="B227" s="313"/>
      <c r="C227" s="306"/>
      <c r="D227" s="161"/>
      <c r="E227" s="25"/>
      <c r="F227" s="94"/>
      <c r="G227" s="94"/>
      <c r="H227" s="94"/>
      <c r="I227" s="94"/>
      <c r="J227" s="25" t="s">
        <v>105</v>
      </c>
      <c r="K227" s="94" t="s">
        <v>577</v>
      </c>
      <c r="L227" s="25" t="str">
        <f>IF(J227=0,"",VLOOKUP(J227,Hoja2!$P$5:$S$62,4,FALSE))</f>
        <v>Fatiga visual</v>
      </c>
      <c r="M227" s="149" t="s">
        <v>325</v>
      </c>
      <c r="N227" s="149"/>
      <c r="O227" s="149"/>
      <c r="P227" s="149"/>
      <c r="Q227" s="94" t="s">
        <v>507</v>
      </c>
      <c r="R227" s="94" t="s">
        <v>507</v>
      </c>
      <c r="S227" s="94" t="s">
        <v>578</v>
      </c>
      <c r="T227" s="94" t="s">
        <v>579</v>
      </c>
      <c r="U227" s="94" t="s">
        <v>580</v>
      </c>
      <c r="V227" s="25" t="s">
        <v>581</v>
      </c>
      <c r="W227" s="25" t="s">
        <v>260</v>
      </c>
      <c r="X227" s="25" t="s">
        <v>261</v>
      </c>
      <c r="Y227" s="25" t="s">
        <v>255</v>
      </c>
      <c r="Z227" s="25">
        <f>IF(ISERROR(Hoja3!E253)=TRUE," ",Hoja3!C253*Hoja3!D253)</f>
        <v>4</v>
      </c>
      <c r="AA227" s="25" t="str">
        <f t="shared" si="10"/>
        <v>Bajo</v>
      </c>
      <c r="AB227" s="25">
        <f>IF(ISERROR(Hoja3!G253)=TRUE," ",Hoja3!G253)</f>
        <v>40</v>
      </c>
      <c r="AC227" s="25" t="str">
        <f t="shared" si="11"/>
        <v>IV</v>
      </c>
      <c r="AD227" s="25" t="str">
        <f t="shared" si="12"/>
        <v>Aceptable</v>
      </c>
      <c r="AE227" s="94" t="s">
        <v>507</v>
      </c>
      <c r="AF227" s="94" t="s">
        <v>507</v>
      </c>
      <c r="AG227" s="94" t="s">
        <v>582</v>
      </c>
      <c r="AH227" s="94" t="s">
        <v>583</v>
      </c>
      <c r="AI227" s="119" t="s">
        <v>584</v>
      </c>
    </row>
    <row r="228" spans="1:35" s="10" customFormat="1" ht="122.25" customHeight="1" x14ac:dyDescent="0.2">
      <c r="A228" s="285"/>
      <c r="B228" s="313"/>
      <c r="C228" s="306"/>
      <c r="D228" s="161"/>
      <c r="E228" s="25"/>
      <c r="F228" s="94"/>
      <c r="G228" s="94"/>
      <c r="H228" s="94"/>
      <c r="I228" s="94"/>
      <c r="J228" s="25" t="s">
        <v>142</v>
      </c>
      <c r="K228" s="94" t="s">
        <v>588</v>
      </c>
      <c r="L228" s="25" t="str">
        <f>IF(J228=0,"",VLOOKUP(J228,Hoja2!$P$5:$S$62,4,FALSE))</f>
        <v>Estrés, fatiga crónica, afectaciones a sistema circulatorio, digestivo, y sistema inmune</v>
      </c>
      <c r="M228" s="149" t="s">
        <v>325</v>
      </c>
      <c r="N228" s="149" t="s">
        <v>325</v>
      </c>
      <c r="O228" s="149"/>
      <c r="P228" s="149"/>
      <c r="Q228" s="94" t="s">
        <v>507</v>
      </c>
      <c r="R228" s="94" t="s">
        <v>507</v>
      </c>
      <c r="S228" s="94" t="s">
        <v>590</v>
      </c>
      <c r="T228" s="94" t="s">
        <v>591</v>
      </c>
      <c r="U228" s="94" t="s">
        <v>592</v>
      </c>
      <c r="V228" s="25" t="s">
        <v>593</v>
      </c>
      <c r="W228" s="25" t="s">
        <v>250</v>
      </c>
      <c r="X228" s="25" t="s">
        <v>262</v>
      </c>
      <c r="Y228" s="25" t="s">
        <v>254</v>
      </c>
      <c r="Z228" s="25">
        <f>IF(ISERROR(Hoja3!E254)=TRUE," ",Hoja3!C254*Hoja3!D254)</f>
        <v>18</v>
      </c>
      <c r="AA228" s="25" t="str">
        <f t="shared" si="10"/>
        <v>Alto</v>
      </c>
      <c r="AB228" s="25">
        <f>IF(ISERROR(Hoja3!G254)=TRUE," ",Hoja3!G254)</f>
        <v>450</v>
      </c>
      <c r="AC228" s="25" t="str">
        <f t="shared" si="11"/>
        <v>II</v>
      </c>
      <c r="AD228" s="25" t="str">
        <f t="shared" si="12"/>
        <v>Aceptable con control específico</v>
      </c>
      <c r="AE228" s="94" t="s">
        <v>507</v>
      </c>
      <c r="AF228" s="94" t="s">
        <v>507</v>
      </c>
      <c r="AG228" s="94" t="s">
        <v>590</v>
      </c>
      <c r="AH228" s="94" t="s">
        <v>591</v>
      </c>
      <c r="AI228" s="119" t="s">
        <v>592</v>
      </c>
    </row>
    <row r="229" spans="1:35" s="10" customFormat="1" ht="122.25" customHeight="1" x14ac:dyDescent="0.2">
      <c r="A229" s="285"/>
      <c r="B229" s="313"/>
      <c r="C229" s="306"/>
      <c r="D229" s="161"/>
      <c r="E229" s="25"/>
      <c r="F229" s="94"/>
      <c r="G229" s="94"/>
      <c r="H229" s="94"/>
      <c r="I229" s="94"/>
      <c r="J229" s="25" t="s">
        <v>147</v>
      </c>
      <c r="K229" s="94" t="s">
        <v>588</v>
      </c>
      <c r="L229" s="25" t="str">
        <f>IF(J229=0,"",VLOOKUP(J229,Hoja2!$P$5:$S$62,4,FALSE))</f>
        <v>Estrés, fatiga crónica, afectaciones a sistema circulatorio, digestivo, y sistema inmune</v>
      </c>
      <c r="M229" s="149" t="s">
        <v>325</v>
      </c>
      <c r="N229" s="149" t="s">
        <v>325</v>
      </c>
      <c r="O229" s="149"/>
      <c r="P229" s="149"/>
      <c r="Q229" s="94" t="s">
        <v>507</v>
      </c>
      <c r="R229" s="94" t="s">
        <v>507</v>
      </c>
      <c r="S229" s="94" t="s">
        <v>590</v>
      </c>
      <c r="T229" s="94" t="s">
        <v>591</v>
      </c>
      <c r="U229" s="94" t="s">
        <v>592</v>
      </c>
      <c r="V229" s="25" t="s">
        <v>593</v>
      </c>
      <c r="W229" s="25" t="s">
        <v>250</v>
      </c>
      <c r="X229" s="25" t="s">
        <v>262</v>
      </c>
      <c r="Y229" s="25" t="s">
        <v>254</v>
      </c>
      <c r="Z229" s="25">
        <f>IF(ISERROR(Hoja3!E255)=TRUE," ",Hoja3!C255*Hoja3!D255)</f>
        <v>18</v>
      </c>
      <c r="AA229" s="25" t="str">
        <f t="shared" si="10"/>
        <v>Alto</v>
      </c>
      <c r="AB229" s="25">
        <f>IF(ISERROR(Hoja3!G255)=TRUE," ",Hoja3!G255)</f>
        <v>450</v>
      </c>
      <c r="AC229" s="25" t="str">
        <f t="shared" si="11"/>
        <v>II</v>
      </c>
      <c r="AD229" s="25" t="str">
        <f t="shared" si="12"/>
        <v>Aceptable con control específico</v>
      </c>
      <c r="AE229" s="94" t="s">
        <v>507</v>
      </c>
      <c r="AF229" s="94" t="s">
        <v>507</v>
      </c>
      <c r="AG229" s="94" t="s">
        <v>590</v>
      </c>
      <c r="AH229" s="94" t="s">
        <v>591</v>
      </c>
      <c r="AI229" s="119" t="s">
        <v>592</v>
      </c>
    </row>
    <row r="230" spans="1:35" s="10" customFormat="1" ht="122.25" customHeight="1" x14ac:dyDescent="0.2">
      <c r="A230" s="285"/>
      <c r="B230" s="313"/>
      <c r="C230" s="306"/>
      <c r="D230" s="161"/>
      <c r="E230" s="25"/>
      <c r="F230" s="94"/>
      <c r="G230" s="94"/>
      <c r="H230" s="94"/>
      <c r="I230" s="94"/>
      <c r="J230" s="25" t="s">
        <v>207</v>
      </c>
      <c r="K230" s="94" t="s">
        <v>594</v>
      </c>
      <c r="L230" s="25" t="str">
        <f>IF(J230=0,"",VLOOKUP(J230,Hoja2!$P$5:$S$62,4,FALSE))</f>
        <v>Muerte</v>
      </c>
      <c r="M230" s="149" t="s">
        <v>325</v>
      </c>
      <c r="N230" s="149" t="s">
        <v>325</v>
      </c>
      <c r="O230" s="149" t="s">
        <v>325</v>
      </c>
      <c r="P230" s="149" t="s">
        <v>325</v>
      </c>
      <c r="Q230" s="94" t="s">
        <v>507</v>
      </c>
      <c r="R230" s="94" t="s">
        <v>507</v>
      </c>
      <c r="S230" s="94" t="s">
        <v>595</v>
      </c>
      <c r="T230" s="94" t="s">
        <v>598</v>
      </c>
      <c r="U230" s="94" t="s">
        <v>597</v>
      </c>
      <c r="V230" s="25" t="s">
        <v>596</v>
      </c>
      <c r="W230" s="25" t="s">
        <v>571</v>
      </c>
      <c r="X230" s="25" t="s">
        <v>264</v>
      </c>
      <c r="Y230" s="25" t="s">
        <v>256</v>
      </c>
      <c r="Z230" s="25">
        <f>IF(ISERROR(Hoja3!E256)=TRUE," ",Hoja3!C256*Hoja3!D256)</f>
        <v>2</v>
      </c>
      <c r="AA230" s="25" t="str">
        <f t="shared" si="10"/>
        <v>Bajo</v>
      </c>
      <c r="AB230" s="25">
        <f>IF(ISERROR(Hoja3!G256)=TRUE," ",Hoja3!G256)</f>
        <v>200</v>
      </c>
      <c r="AC230" s="25" t="str">
        <f t="shared" si="11"/>
        <v>II</v>
      </c>
      <c r="AD230" s="25" t="str">
        <f t="shared" si="12"/>
        <v>Aceptable con control específico</v>
      </c>
      <c r="AE230" s="94" t="s">
        <v>507</v>
      </c>
      <c r="AF230" s="94" t="s">
        <v>507</v>
      </c>
      <c r="AG230" s="94" t="s">
        <v>599</v>
      </c>
      <c r="AH230" s="94" t="s">
        <v>600</v>
      </c>
      <c r="AI230" s="119" t="s">
        <v>597</v>
      </c>
    </row>
    <row r="231" spans="1:35" s="10" customFormat="1" ht="122.25" customHeight="1" x14ac:dyDescent="0.2">
      <c r="A231" s="285"/>
      <c r="B231" s="313"/>
      <c r="C231" s="306"/>
      <c r="D231" s="161"/>
      <c r="E231" s="25"/>
      <c r="F231" s="94"/>
      <c r="G231" s="94"/>
      <c r="H231" s="94"/>
      <c r="I231" s="94"/>
      <c r="J231" s="25" t="s">
        <v>120</v>
      </c>
      <c r="K231" s="94" t="s">
        <v>601</v>
      </c>
      <c r="L231" s="25" t="str">
        <f>IF(J231=0,"",VLOOKUP(J231,Hoja2!$P$5:$S$62,4,FALSE))</f>
        <v>Neumoconiosis orgánica, Rinitis, complicaciones relacionadas con el asma</v>
      </c>
      <c r="M231" s="149" t="s">
        <v>325</v>
      </c>
      <c r="N231" s="149"/>
      <c r="O231" s="149"/>
      <c r="P231" s="149"/>
      <c r="Q231" s="94" t="s">
        <v>602</v>
      </c>
      <c r="R231" s="94" t="s">
        <v>507</v>
      </c>
      <c r="S231" s="94" t="s">
        <v>608</v>
      </c>
      <c r="T231" s="94" t="s">
        <v>603</v>
      </c>
      <c r="U231" s="94" t="s">
        <v>606</v>
      </c>
      <c r="V231" s="25" t="s">
        <v>607</v>
      </c>
      <c r="W231" s="25" t="s">
        <v>250</v>
      </c>
      <c r="X231" s="25" t="s">
        <v>262</v>
      </c>
      <c r="Y231" s="25" t="s">
        <v>254</v>
      </c>
      <c r="Z231" s="25">
        <f>IF(ISERROR(Hoja3!E257)=TRUE," ",Hoja3!C257*Hoja3!D257)</f>
        <v>18</v>
      </c>
      <c r="AA231" s="25" t="str">
        <f t="shared" si="10"/>
        <v>Alto</v>
      </c>
      <c r="AB231" s="25">
        <f>IF(ISERROR(Hoja3!G257)=TRUE," ",Hoja3!G257)</f>
        <v>450</v>
      </c>
      <c r="AC231" s="25" t="str">
        <f t="shared" si="11"/>
        <v>II</v>
      </c>
      <c r="AD231" s="25" t="str">
        <f t="shared" si="12"/>
        <v>Aceptable con control específico</v>
      </c>
      <c r="AE231" s="94" t="s">
        <v>602</v>
      </c>
      <c r="AF231" s="94" t="s">
        <v>507</v>
      </c>
      <c r="AG231" s="94" t="s">
        <v>608</v>
      </c>
      <c r="AH231" s="94" t="s">
        <v>603</v>
      </c>
      <c r="AI231" s="119" t="s">
        <v>606</v>
      </c>
    </row>
    <row r="232" spans="1:35" s="10" customFormat="1" ht="122.45" customHeight="1" x14ac:dyDescent="0.2">
      <c r="A232" s="285"/>
      <c r="B232" s="313"/>
      <c r="C232" s="306"/>
      <c r="D232" s="161"/>
      <c r="E232" s="25"/>
      <c r="F232" s="94"/>
      <c r="G232" s="94"/>
      <c r="H232" s="94"/>
      <c r="I232" s="94"/>
      <c r="J232" s="25" t="s">
        <v>246</v>
      </c>
      <c r="K232" s="94" t="s">
        <v>730</v>
      </c>
      <c r="L232" s="25" t="str">
        <f>IF(J232=0,"",VLOOKUP(J232,Hoja2!$P$5:$S$62,4,FALSE))</f>
        <v>Muerte</v>
      </c>
      <c r="M232" s="149" t="s">
        <v>325</v>
      </c>
      <c r="N232" s="149" t="s">
        <v>325</v>
      </c>
      <c r="O232" s="149" t="s">
        <v>325</v>
      </c>
      <c r="P232" s="149" t="s">
        <v>325</v>
      </c>
      <c r="Q232" s="94" t="s">
        <v>507</v>
      </c>
      <c r="R232" s="94" t="s">
        <v>507</v>
      </c>
      <c r="S232" s="94" t="s">
        <v>732</v>
      </c>
      <c r="T232" s="94" t="s">
        <v>734</v>
      </c>
      <c r="U232" s="94" t="s">
        <v>735</v>
      </c>
      <c r="V232" s="25" t="s">
        <v>736</v>
      </c>
      <c r="W232" s="25" t="s">
        <v>571</v>
      </c>
      <c r="X232" s="25" t="s">
        <v>261</v>
      </c>
      <c r="Y232" s="25" t="s">
        <v>256</v>
      </c>
      <c r="Z232" s="25">
        <f>IF(ISERROR(Hoja3!E258)=TRUE," ",Hoja3!C258*Hoja3!D258)</f>
        <v>8</v>
      </c>
      <c r="AA232" s="25" t="str">
        <f t="shared" si="10"/>
        <v>Medio</v>
      </c>
      <c r="AB232" s="25">
        <f>IF(ISERROR(Hoja3!G258)=TRUE," ",Hoja3!G258)</f>
        <v>800</v>
      </c>
      <c r="AC232" s="25" t="str">
        <f t="shared" si="11"/>
        <v>I</v>
      </c>
      <c r="AD232" s="25" t="str">
        <f t="shared" si="12"/>
        <v>No Aceptable</v>
      </c>
      <c r="AE232" s="94" t="s">
        <v>507</v>
      </c>
      <c r="AF232" s="94" t="s">
        <v>507</v>
      </c>
      <c r="AG232" s="94" t="s">
        <v>732</v>
      </c>
      <c r="AH232" s="94" t="s">
        <v>733</v>
      </c>
      <c r="AI232" s="119" t="s">
        <v>735</v>
      </c>
    </row>
    <row r="233" spans="1:35" s="10" customFormat="1" ht="122.45" customHeight="1" x14ac:dyDescent="0.2">
      <c r="A233" s="285"/>
      <c r="B233" s="313"/>
      <c r="C233" s="306"/>
      <c r="D233" s="161"/>
      <c r="E233" s="25"/>
      <c r="F233" s="94"/>
      <c r="G233" s="94"/>
      <c r="H233" s="94"/>
      <c r="I233" s="94"/>
      <c r="J233" s="25" t="s">
        <v>492</v>
      </c>
      <c r="K233" s="94" t="s">
        <v>636</v>
      </c>
      <c r="L233" s="25" t="str">
        <f>IF(J233=0,"",VLOOKUP(J233,Hoja2!$P$5:$S$62,4,FALSE))</f>
        <v>Muerte</v>
      </c>
      <c r="M233" s="149" t="s">
        <v>325</v>
      </c>
      <c r="N233" s="149" t="s">
        <v>325</v>
      </c>
      <c r="O233" s="149" t="s">
        <v>325</v>
      </c>
      <c r="P233" s="149" t="s">
        <v>325</v>
      </c>
      <c r="Q233" s="94" t="s">
        <v>507</v>
      </c>
      <c r="R233" s="94" t="s">
        <v>507</v>
      </c>
      <c r="S233" s="94" t="s">
        <v>576</v>
      </c>
      <c r="T233" s="94" t="s">
        <v>637</v>
      </c>
      <c r="U233" s="94" t="s">
        <v>638</v>
      </c>
      <c r="V233" s="25" t="s">
        <v>585</v>
      </c>
      <c r="W233" s="25" t="s">
        <v>571</v>
      </c>
      <c r="X233" s="25" t="s">
        <v>261</v>
      </c>
      <c r="Y233" s="25" t="s">
        <v>256</v>
      </c>
      <c r="Z233" s="25">
        <f>IF(ISERROR(Hoja3!E259)=TRUE," ",Hoja3!C259*Hoja3!D259)</f>
        <v>8</v>
      </c>
      <c r="AA233" s="25" t="str">
        <f t="shared" si="10"/>
        <v>Medio</v>
      </c>
      <c r="AB233" s="25">
        <f>IF(ISERROR(Hoja3!G259)=TRUE," ",Hoja3!G259)</f>
        <v>800</v>
      </c>
      <c r="AC233" s="25" t="str">
        <f t="shared" si="11"/>
        <v>I</v>
      </c>
      <c r="AD233" s="25" t="str">
        <f t="shared" si="12"/>
        <v>No Aceptable</v>
      </c>
      <c r="AE233" s="94" t="s">
        <v>507</v>
      </c>
      <c r="AF233" s="94" t="s">
        <v>507</v>
      </c>
      <c r="AG233" s="94" t="s">
        <v>639</v>
      </c>
      <c r="AH233" s="94" t="s">
        <v>586</v>
      </c>
      <c r="AI233" s="119" t="s">
        <v>587</v>
      </c>
    </row>
    <row r="234" spans="1:35" s="10" customFormat="1" ht="122.45" customHeight="1" x14ac:dyDescent="0.2">
      <c r="A234" s="285"/>
      <c r="B234" s="313"/>
      <c r="C234" s="306"/>
      <c r="D234" s="99"/>
      <c r="E234" s="25"/>
      <c r="F234" s="94"/>
      <c r="G234" s="94"/>
      <c r="H234" s="94"/>
      <c r="I234" s="94"/>
      <c r="J234" s="25" t="s">
        <v>103</v>
      </c>
      <c r="K234" s="94" t="s">
        <v>626</v>
      </c>
      <c r="L234" s="25" t="str">
        <f>IF(J234=0,"",VLOOKUP(J234,Hoja2!$P$5:$S$96,4,FALSE))</f>
        <v>Sordera, hipoacusia neurosensorial</v>
      </c>
      <c r="M234" s="149" t="s">
        <v>325</v>
      </c>
      <c r="N234" s="149" t="s">
        <v>325</v>
      </c>
      <c r="O234" s="149"/>
      <c r="P234" s="149" t="s">
        <v>511</v>
      </c>
      <c r="Q234" s="94" t="s">
        <v>507</v>
      </c>
      <c r="R234" s="94" t="s">
        <v>507</v>
      </c>
      <c r="S234" s="94" t="s">
        <v>631</v>
      </c>
      <c r="T234" s="94" t="s">
        <v>627</v>
      </c>
      <c r="U234" s="94" t="s">
        <v>628</v>
      </c>
      <c r="V234" s="25" t="s">
        <v>859</v>
      </c>
      <c r="W234" s="25" t="s">
        <v>571</v>
      </c>
      <c r="X234" s="25" t="s">
        <v>262</v>
      </c>
      <c r="Y234" s="25" t="s">
        <v>253</v>
      </c>
      <c r="Z234" s="25">
        <f>IF(ISERROR(Hoja3!E260)=TRUE," ",Hoja3!C260*Hoja3!D260)</f>
        <v>6</v>
      </c>
      <c r="AA234" s="25" t="str">
        <f t="shared" si="10"/>
        <v>Medio</v>
      </c>
      <c r="AB234" s="25">
        <f>IF(ISERROR(Hoja3!G260)=TRUE," ",Hoja3!G260)</f>
        <v>360</v>
      </c>
      <c r="AC234" s="25" t="str">
        <f t="shared" si="11"/>
        <v>II</v>
      </c>
      <c r="AD234" s="25" t="str">
        <f t="shared" si="12"/>
        <v>Aceptable con control específico</v>
      </c>
      <c r="AE234" s="94" t="s">
        <v>552</v>
      </c>
      <c r="AF234" s="94" t="s">
        <v>630</v>
      </c>
      <c r="AG234" s="94" t="s">
        <v>633</v>
      </c>
      <c r="AH234" s="94" t="s">
        <v>627</v>
      </c>
      <c r="AI234" s="119" t="s">
        <v>632</v>
      </c>
    </row>
    <row r="235" spans="1:35" s="10" customFormat="1" ht="122.45" customHeight="1" thickBot="1" x14ac:dyDescent="0.25">
      <c r="A235" s="307"/>
      <c r="B235" s="314"/>
      <c r="C235" s="308"/>
      <c r="D235" s="120"/>
      <c r="E235" s="110"/>
      <c r="F235" s="162"/>
      <c r="G235" s="162"/>
      <c r="H235" s="121"/>
      <c r="I235" s="121"/>
      <c r="J235" s="110" t="s">
        <v>109</v>
      </c>
      <c r="K235" s="121" t="s">
        <v>854</v>
      </c>
      <c r="L235" s="110" t="str">
        <f>IF(J235=0,"",VLOOKUP(J235,Hoja2!$P$5:$S$96,4,FALSE))</f>
        <v xml:space="preserve">Disconfort o estrés térmico, cefaleas, parálisis facial, fatiga física. </v>
      </c>
      <c r="M235" s="153" t="s">
        <v>325</v>
      </c>
      <c r="N235" s="153" t="s">
        <v>325</v>
      </c>
      <c r="O235" s="155"/>
      <c r="P235" s="153" t="s">
        <v>511</v>
      </c>
      <c r="Q235" s="121" t="s">
        <v>507</v>
      </c>
      <c r="R235" s="121" t="s">
        <v>507</v>
      </c>
      <c r="S235" s="121" t="s">
        <v>855</v>
      </c>
      <c r="T235" s="121" t="s">
        <v>856</v>
      </c>
      <c r="U235" s="121" t="s">
        <v>857</v>
      </c>
      <c r="V235" s="110" t="s">
        <v>858</v>
      </c>
      <c r="W235" s="110" t="s">
        <v>250</v>
      </c>
      <c r="X235" s="110" t="s">
        <v>261</v>
      </c>
      <c r="Y235" s="110" t="s">
        <v>255</v>
      </c>
      <c r="Z235" s="110">
        <f>IF(ISERROR(Hoja3!E261)=TRUE," ",Hoja3!C261*Hoja3!D261)</f>
        <v>24</v>
      </c>
      <c r="AA235" s="110" t="str">
        <f t="shared" si="10"/>
        <v>Muy alto</v>
      </c>
      <c r="AB235" s="110">
        <f>IF(ISERROR(Hoja3!G261)=TRUE," ",Hoja3!G261)</f>
        <v>240</v>
      </c>
      <c r="AC235" s="110" t="str">
        <f t="shared" si="11"/>
        <v>II</v>
      </c>
      <c r="AD235" s="110" t="str">
        <f t="shared" si="12"/>
        <v>Aceptable con control específico</v>
      </c>
      <c r="AE235" s="121" t="s">
        <v>507</v>
      </c>
      <c r="AF235" s="121" t="s">
        <v>507</v>
      </c>
      <c r="AG235" s="121" t="s">
        <v>861</v>
      </c>
      <c r="AH235" s="121" t="s">
        <v>860</v>
      </c>
      <c r="AI235" s="122" t="s">
        <v>862</v>
      </c>
    </row>
    <row r="236" spans="1:35" ht="22.5" customHeight="1" x14ac:dyDescent="0.2">
      <c r="M236" s="13"/>
      <c r="N236" s="13"/>
      <c r="O236" s="13"/>
      <c r="P236" s="13"/>
    </row>
    <row r="237" spans="1:35" ht="22.5" customHeight="1" x14ac:dyDescent="0.2">
      <c r="M237" s="13"/>
      <c r="N237" s="13"/>
      <c r="O237" s="13"/>
      <c r="P237" s="13"/>
    </row>
    <row r="238" spans="1:35" ht="22.5" customHeight="1" x14ac:dyDescent="0.2">
      <c r="M238" s="13"/>
      <c r="N238" s="13"/>
      <c r="O238" s="13"/>
      <c r="P238" s="13"/>
    </row>
    <row r="239" spans="1:35" ht="22.5" customHeight="1" x14ac:dyDescent="0.2">
      <c r="M239" s="13"/>
      <c r="N239" s="13"/>
      <c r="O239" s="13"/>
      <c r="P239" s="13"/>
    </row>
  </sheetData>
  <autoFilter ref="W9:Y29" xr:uid="{00000000-0009-0000-0000-000001000000}"/>
  <mergeCells count="44">
    <mergeCell ref="AE7:AI8"/>
    <mergeCell ref="J8:L8"/>
    <mergeCell ref="M8:O8"/>
    <mergeCell ref="P8:P9"/>
    <mergeCell ref="W8:AC8"/>
    <mergeCell ref="V7:V9"/>
    <mergeCell ref="W7:AD7"/>
    <mergeCell ref="J7:P7"/>
    <mergeCell ref="Q7:U8"/>
    <mergeCell ref="A3:AI3"/>
    <mergeCell ref="F5:G5"/>
    <mergeCell ref="H5:J5"/>
    <mergeCell ref="L5:N5"/>
    <mergeCell ref="O5:R5"/>
    <mergeCell ref="A5:D5"/>
    <mergeCell ref="C218:C235"/>
    <mergeCell ref="A10:A235"/>
    <mergeCell ref="C92:C109"/>
    <mergeCell ref="C10:C25"/>
    <mergeCell ref="C42:C57"/>
    <mergeCell ref="C26:C41"/>
    <mergeCell ref="B10:B25"/>
    <mergeCell ref="B26:B41"/>
    <mergeCell ref="B42:B57"/>
    <mergeCell ref="B128:B145"/>
    <mergeCell ref="B58:B73"/>
    <mergeCell ref="B74:B91"/>
    <mergeCell ref="B92:B109"/>
    <mergeCell ref="B110:B127"/>
    <mergeCell ref="B218:B235"/>
    <mergeCell ref="B200:B217"/>
    <mergeCell ref="A7:E8"/>
    <mergeCell ref="F7:I8"/>
    <mergeCell ref="C182:C199"/>
    <mergeCell ref="C200:C217"/>
    <mergeCell ref="C58:C73"/>
    <mergeCell ref="C74:C91"/>
    <mergeCell ref="C128:C145"/>
    <mergeCell ref="C146:C163"/>
    <mergeCell ref="C110:C127"/>
    <mergeCell ref="C164:C181"/>
    <mergeCell ref="B182:B199"/>
    <mergeCell ref="B164:B181"/>
    <mergeCell ref="B146:B163"/>
  </mergeCells>
  <conditionalFormatting sqref="AA10:AA235">
    <cfRule type="containsText" dxfId="30" priority="5" operator="containsText" text="Muy Alto">
      <formula>NOT(ISERROR(SEARCH("Muy Alto",AA10)))</formula>
    </cfRule>
    <cfRule type="containsText" dxfId="29" priority="6" operator="containsText" text="Alto">
      <formula>NOT(ISERROR(SEARCH("Alto",AA10)))</formula>
    </cfRule>
    <cfRule type="containsText" dxfId="28" priority="7" operator="containsText" text="Medio">
      <formula>NOT(ISERROR(SEARCH("Medio",AA10)))</formula>
    </cfRule>
    <cfRule type="containsText" dxfId="27" priority="8" operator="containsText" text="Bajo">
      <formula>NOT(ISERROR(SEARCH("Bajo",AA10)))</formula>
    </cfRule>
  </conditionalFormatting>
  <conditionalFormatting sqref="AD10:AD235">
    <cfRule type="containsText" dxfId="26" priority="2" operator="containsText" text="No Aceptable">
      <formula>NOT(ISERROR(SEARCH("No Aceptable",AD10)))</formula>
    </cfRule>
    <cfRule type="containsText" dxfId="25" priority="3" operator="containsText" text="No Aceptable - Aceptable con correcciones ">
      <formula>NOT(ISERROR(SEARCH("No Aceptable - Aceptable con correcciones ",AD10)))</formula>
    </cfRule>
    <cfRule type="containsText" dxfId="24" priority="4" stopIfTrue="1" operator="containsText" text="Aceptable">
      <formula>NOT(ISERROR(SEARCH("Aceptable",AD10)))</formula>
    </cfRule>
  </conditionalFormatting>
  <conditionalFormatting sqref="AD10:AD235">
    <cfRule type="containsText" dxfId="23" priority="1" operator="containsText" text="Aceptable con control específico">
      <formula>NOT(ISERROR(SEARCH("Aceptable con control específico",AD10)))</formula>
    </cfRule>
  </conditionalFormatting>
  <dataValidations count="5">
    <dataValidation type="list" allowBlank="1" showInputMessage="1" showErrorMessage="1" sqref="W9:W1048576" xr:uid="{00000000-0002-0000-0100-000000000000}">
      <formula1>defi</formula1>
    </dataValidation>
    <dataValidation type="list" allowBlank="1" showInputMessage="1" showErrorMessage="1" sqref="J9:J1048576" xr:uid="{00000000-0002-0000-0100-000001000000}">
      <formula1>FR</formula1>
    </dataValidation>
    <dataValidation type="list" allowBlank="1" showInputMessage="1" showErrorMessage="1" sqref="X9:X65556" xr:uid="{00000000-0002-0000-0100-000002000000}">
      <formula1>expo</formula1>
    </dataValidation>
    <dataValidation type="list" allowBlank="1" showInputMessage="1" showErrorMessage="1" sqref="Y9:Y65556" xr:uid="{00000000-0002-0000-0100-000003000000}">
      <formula1>con</formula1>
    </dataValidation>
    <dataValidation type="list" allowBlank="1" showInputMessage="1" showErrorMessage="1" sqref="E9:E234 E236:E1048576" xr:uid="{00000000-0002-0000-0100-000004000000}">
      <formula1>Tipo</formula1>
    </dataValidation>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AI144"/>
  <sheetViews>
    <sheetView showGridLines="0" topLeftCell="A131" zoomScale="52" zoomScaleNormal="52" zoomScaleSheetLayoutView="70" zoomScalePageLayoutView="60" workbookViewId="0">
      <selection activeCell="C125" sqref="C125:C140"/>
    </sheetView>
  </sheetViews>
  <sheetFormatPr baseColWidth="10" defaultColWidth="11.42578125" defaultRowHeight="22.5" customHeight="1" x14ac:dyDescent="0.2"/>
  <cols>
    <col min="1" max="2" width="22.140625" style="4" customWidth="1"/>
    <col min="3" max="3" width="20.140625" style="4" customWidth="1"/>
    <col min="4" max="4" width="44.140625" style="4" customWidth="1"/>
    <col min="5" max="5" width="11.42578125" style="4" customWidth="1"/>
    <col min="6" max="6" width="20.28515625" style="4" customWidth="1"/>
    <col min="7" max="7" width="12.140625" style="4" customWidth="1"/>
    <col min="8" max="8" width="13.42578125" style="4" customWidth="1"/>
    <col min="9" max="9" width="11.5703125" style="4" customWidth="1"/>
    <col min="10" max="10" width="27.7109375" style="4" customWidth="1"/>
    <col min="11" max="11" width="33.140625" style="4" customWidth="1"/>
    <col min="12" max="12" width="18.85546875" style="4" customWidth="1"/>
    <col min="13" max="14" width="12.140625" style="5" customWidth="1"/>
    <col min="15" max="15" width="12.7109375" style="5" customWidth="1"/>
    <col min="16" max="16" width="19.7109375" style="5" customWidth="1"/>
    <col min="17" max="21" width="17.28515625" style="4" customWidth="1"/>
    <col min="22" max="24" width="15.5703125" style="4" customWidth="1"/>
    <col min="25" max="25" width="16.7109375" style="4" customWidth="1"/>
    <col min="26" max="26" width="15.5703125" style="4" customWidth="1"/>
    <col min="27" max="27" width="17.42578125" style="4" customWidth="1"/>
    <col min="28" max="28" width="15.5703125" style="4" customWidth="1"/>
    <col min="29" max="30" width="17" style="4" customWidth="1"/>
    <col min="31" max="35" width="24.7109375" style="4" customWidth="1"/>
    <col min="36" max="16384" width="11.42578125" style="4"/>
  </cols>
  <sheetData>
    <row r="1" spans="1:35" ht="93.6" customHeight="1" x14ac:dyDescent="0.2"/>
    <row r="2" spans="1:35" ht="70.5" customHeight="1" x14ac:dyDescent="0.2"/>
    <row r="3" spans="1:35" s="6" customFormat="1" ht="20.25" customHeight="1" x14ac:dyDescent="0.2">
      <c r="A3" s="287" t="s">
        <v>288</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row>
    <row r="4" spans="1:35" s="6" customFormat="1" ht="8.25" customHeight="1" thickBot="1" x14ac:dyDescent="0.25">
      <c r="A4" s="15"/>
      <c r="B4" s="15"/>
      <c r="C4" s="15"/>
      <c r="D4" s="15"/>
      <c r="E4" s="15"/>
      <c r="F4" s="14"/>
      <c r="G4" s="14"/>
      <c r="H4" s="14"/>
      <c r="I4" s="14"/>
      <c r="J4" s="16"/>
      <c r="K4" s="17"/>
      <c r="L4" s="17"/>
      <c r="M4" s="17"/>
      <c r="N4" s="17"/>
      <c r="O4" s="17"/>
      <c r="P4" s="17"/>
      <c r="Q4" s="15"/>
      <c r="R4" s="15"/>
      <c r="S4" s="15"/>
      <c r="T4" s="15"/>
      <c r="U4" s="14"/>
      <c r="V4" s="14"/>
      <c r="W4" s="14"/>
      <c r="X4" s="14"/>
      <c r="Y4" s="14"/>
      <c r="Z4" s="14"/>
      <c r="AA4" s="14"/>
      <c r="AB4" s="14"/>
      <c r="AC4" s="14"/>
      <c r="AD4" s="14"/>
      <c r="AE4" s="14"/>
      <c r="AF4" s="14"/>
      <c r="AG4" s="14"/>
      <c r="AH4" s="14"/>
      <c r="AI4" s="14"/>
    </row>
    <row r="5" spans="1:35" s="6" customFormat="1" ht="26.25" customHeight="1" thickBot="1" x14ac:dyDescent="0.25">
      <c r="A5" s="291" t="s">
        <v>300</v>
      </c>
      <c r="B5" s="291"/>
      <c r="C5" s="291"/>
      <c r="D5" s="291"/>
      <c r="E5" s="15"/>
      <c r="F5" s="288" t="s">
        <v>301</v>
      </c>
      <c r="G5" s="288"/>
      <c r="H5" s="289" t="s">
        <v>910</v>
      </c>
      <c r="I5" s="289"/>
      <c r="J5" s="289"/>
      <c r="K5" s="21"/>
      <c r="L5" s="290" t="s">
        <v>302</v>
      </c>
      <c r="M5" s="290"/>
      <c r="N5" s="290"/>
      <c r="O5" s="289" t="s">
        <v>911</v>
      </c>
      <c r="P5" s="289"/>
      <c r="Q5" s="289"/>
      <c r="R5" s="289"/>
      <c r="S5" s="21"/>
      <c r="T5" s="21"/>
      <c r="U5" s="14"/>
      <c r="V5" s="14"/>
      <c r="W5" s="14"/>
      <c r="X5" s="14"/>
      <c r="Y5" s="14"/>
      <c r="Z5" s="14"/>
      <c r="AA5" s="14"/>
      <c r="AB5" s="14"/>
      <c r="AC5" s="14"/>
      <c r="AD5" s="14"/>
      <c r="AE5" s="14"/>
      <c r="AF5" s="14"/>
      <c r="AG5" s="14"/>
      <c r="AH5" s="14"/>
      <c r="AI5" s="14"/>
    </row>
    <row r="6" spans="1:35" s="6" customFormat="1" ht="8.25" customHeight="1" x14ac:dyDescent="0.2">
      <c r="A6" s="15"/>
      <c r="B6" s="15"/>
      <c r="C6" s="15"/>
      <c r="D6" s="15"/>
      <c r="E6" s="15"/>
      <c r="F6" s="14"/>
      <c r="G6" s="14"/>
      <c r="H6" s="14"/>
      <c r="I6" s="14"/>
      <c r="J6" s="14"/>
      <c r="K6" s="15"/>
      <c r="L6" s="15"/>
      <c r="M6" s="15"/>
      <c r="N6" s="15"/>
      <c r="O6" s="15"/>
      <c r="P6" s="15"/>
      <c r="Q6" s="15"/>
      <c r="R6" s="15"/>
      <c r="S6" s="15"/>
      <c r="T6" s="15"/>
      <c r="U6" s="14"/>
      <c r="V6" s="14"/>
      <c r="W6" s="14"/>
      <c r="X6" s="14"/>
      <c r="Y6" s="14"/>
      <c r="Z6" s="14"/>
      <c r="AA6" s="14"/>
      <c r="AB6" s="14"/>
      <c r="AC6" s="14"/>
      <c r="AD6" s="14"/>
      <c r="AE6" s="14"/>
      <c r="AF6" s="14"/>
      <c r="AG6" s="14"/>
      <c r="AH6" s="14"/>
      <c r="AI6" s="14"/>
    </row>
    <row r="7" spans="1:35" s="7" customFormat="1" ht="26.25" customHeight="1" x14ac:dyDescent="0.2">
      <c r="A7" s="259" t="s">
        <v>290</v>
      </c>
      <c r="B7" s="260"/>
      <c r="C7" s="260"/>
      <c r="D7" s="260"/>
      <c r="E7" s="261"/>
      <c r="F7" s="292" t="s">
        <v>291</v>
      </c>
      <c r="G7" s="292"/>
      <c r="H7" s="292"/>
      <c r="I7" s="292"/>
      <c r="J7" s="292" t="s">
        <v>292</v>
      </c>
      <c r="K7" s="292"/>
      <c r="L7" s="292"/>
      <c r="M7" s="292"/>
      <c r="N7" s="292"/>
      <c r="O7" s="292"/>
      <c r="P7" s="292"/>
      <c r="Q7" s="292" t="s">
        <v>294</v>
      </c>
      <c r="R7" s="292"/>
      <c r="S7" s="292"/>
      <c r="T7" s="292"/>
      <c r="U7" s="292"/>
      <c r="V7" s="292" t="s">
        <v>295</v>
      </c>
      <c r="W7" s="259" t="s">
        <v>296</v>
      </c>
      <c r="X7" s="260"/>
      <c r="Y7" s="260"/>
      <c r="Z7" s="260"/>
      <c r="AA7" s="260"/>
      <c r="AB7" s="260"/>
      <c r="AC7" s="260"/>
      <c r="AD7" s="261"/>
      <c r="AE7" s="292" t="s">
        <v>299</v>
      </c>
      <c r="AF7" s="292"/>
      <c r="AG7" s="292"/>
      <c r="AH7" s="292"/>
      <c r="AI7" s="292"/>
    </row>
    <row r="8" spans="1:35" s="7" customFormat="1" ht="21.75" customHeight="1" x14ac:dyDescent="0.2">
      <c r="A8" s="262"/>
      <c r="B8" s="263"/>
      <c r="C8" s="263"/>
      <c r="D8" s="263"/>
      <c r="E8" s="264"/>
      <c r="F8" s="292"/>
      <c r="G8" s="292"/>
      <c r="H8" s="292"/>
      <c r="I8" s="292"/>
      <c r="J8" s="292" t="s">
        <v>217</v>
      </c>
      <c r="K8" s="292"/>
      <c r="L8" s="292"/>
      <c r="M8" s="315" t="s">
        <v>287</v>
      </c>
      <c r="N8" s="315"/>
      <c r="O8" s="315"/>
      <c r="P8" s="315" t="s">
        <v>293</v>
      </c>
      <c r="Q8" s="292"/>
      <c r="R8" s="292"/>
      <c r="S8" s="292"/>
      <c r="T8" s="292"/>
      <c r="U8" s="292"/>
      <c r="V8" s="292"/>
      <c r="W8" s="292" t="s">
        <v>297</v>
      </c>
      <c r="X8" s="292"/>
      <c r="Y8" s="292"/>
      <c r="Z8" s="292"/>
      <c r="AA8" s="292"/>
      <c r="AB8" s="292"/>
      <c r="AC8" s="292"/>
      <c r="AD8" s="18" t="s">
        <v>298</v>
      </c>
      <c r="AE8" s="292"/>
      <c r="AF8" s="292"/>
      <c r="AG8" s="292"/>
      <c r="AH8" s="292"/>
      <c r="AI8" s="292"/>
    </row>
    <row r="9" spans="1:35" s="8" customFormat="1" ht="62.25" customHeight="1" thickBot="1" x14ac:dyDescent="0.25">
      <c r="A9" s="22" t="s">
        <v>283</v>
      </c>
      <c r="B9" s="248" t="s">
        <v>922</v>
      </c>
      <c r="C9" s="22" t="s">
        <v>289</v>
      </c>
      <c r="D9" s="22" t="s">
        <v>232</v>
      </c>
      <c r="E9" s="22" t="s">
        <v>1</v>
      </c>
      <c r="F9" s="131" t="s">
        <v>231</v>
      </c>
      <c r="G9" s="131" t="s">
        <v>284</v>
      </c>
      <c r="H9" s="131" t="s">
        <v>285</v>
      </c>
      <c r="I9" s="131" t="s">
        <v>286</v>
      </c>
      <c r="J9" s="131" t="s">
        <v>219</v>
      </c>
      <c r="K9" s="131" t="s">
        <v>218</v>
      </c>
      <c r="L9" s="131" t="s">
        <v>265</v>
      </c>
      <c r="M9" s="130" t="s">
        <v>280</v>
      </c>
      <c r="N9" s="130" t="s">
        <v>281</v>
      </c>
      <c r="O9" s="130" t="s">
        <v>282</v>
      </c>
      <c r="P9" s="271"/>
      <c r="Q9" s="131" t="s">
        <v>226</v>
      </c>
      <c r="R9" s="131" t="s">
        <v>227</v>
      </c>
      <c r="S9" s="131" t="s">
        <v>228</v>
      </c>
      <c r="T9" s="131" t="s">
        <v>229</v>
      </c>
      <c r="U9" s="131" t="s">
        <v>230</v>
      </c>
      <c r="V9" s="273"/>
      <c r="W9" s="131" t="s">
        <v>221</v>
      </c>
      <c r="X9" s="131" t="s">
        <v>222</v>
      </c>
      <c r="Y9" s="131" t="s">
        <v>223</v>
      </c>
      <c r="Z9" s="131" t="s">
        <v>233</v>
      </c>
      <c r="AA9" s="131" t="s">
        <v>235</v>
      </c>
      <c r="AB9" s="131" t="s">
        <v>234</v>
      </c>
      <c r="AC9" s="131" t="s">
        <v>224</v>
      </c>
      <c r="AD9" s="131" t="s">
        <v>225</v>
      </c>
      <c r="AE9" s="131" t="s">
        <v>226</v>
      </c>
      <c r="AF9" s="131" t="s">
        <v>227</v>
      </c>
      <c r="AG9" s="131" t="s">
        <v>228</v>
      </c>
      <c r="AH9" s="131" t="s">
        <v>229</v>
      </c>
      <c r="AI9" s="131" t="s">
        <v>230</v>
      </c>
    </row>
    <row r="10" spans="1:35" s="10" customFormat="1" ht="87.75" customHeight="1" x14ac:dyDescent="0.2">
      <c r="A10" s="316" t="s">
        <v>398</v>
      </c>
      <c r="B10" s="305" t="s">
        <v>926</v>
      </c>
      <c r="C10" s="305" t="s">
        <v>399</v>
      </c>
      <c r="D10" s="117" t="s">
        <v>413</v>
      </c>
      <c r="E10" s="65" t="s">
        <v>2</v>
      </c>
      <c r="F10" s="101" t="s">
        <v>827</v>
      </c>
      <c r="G10" s="101" t="s">
        <v>325</v>
      </c>
      <c r="H10" s="101" t="s">
        <v>325</v>
      </c>
      <c r="I10" s="101"/>
      <c r="J10" s="65" t="s">
        <v>128</v>
      </c>
      <c r="K10" s="95" t="s">
        <v>728</v>
      </c>
      <c r="L10" s="65" t="str">
        <f>IF(J10=0,"",VLOOKUP(J10,Hoja2!$P$5:$S$62,4,FALSE))</f>
        <v xml:space="preserve">Contagio de COVID 19, Fiebre, Tos, Cansancio, Malestar general incapacitante </v>
      </c>
      <c r="M10" s="145" t="s">
        <v>325</v>
      </c>
      <c r="N10" s="145" t="s">
        <v>325</v>
      </c>
      <c r="O10" s="145" t="s">
        <v>325</v>
      </c>
      <c r="P10" s="145"/>
      <c r="Q10" s="101" t="s">
        <v>507</v>
      </c>
      <c r="R10" s="101" t="s">
        <v>507</v>
      </c>
      <c r="S10" s="101" t="s">
        <v>501</v>
      </c>
      <c r="T10" s="101" t="s">
        <v>503</v>
      </c>
      <c r="U10" s="101" t="s">
        <v>502</v>
      </c>
      <c r="V10" s="65" t="s">
        <v>610</v>
      </c>
      <c r="W10" s="65" t="s">
        <v>571</v>
      </c>
      <c r="X10" s="65" t="s">
        <v>262</v>
      </c>
      <c r="Y10" s="65" t="s">
        <v>254</v>
      </c>
      <c r="Z10" s="65">
        <f>IF(ISERROR(Hoja3!E262)=TRUE," ",Hoja3!C262*Hoja3!D262)</f>
        <v>6</v>
      </c>
      <c r="AA10" s="65" t="str">
        <f t="shared" ref="AA10:AA73" si="0">IF(Z10=" "," ",VLOOKUP(Z10,np,2,FALSE))</f>
        <v>Medio</v>
      </c>
      <c r="AB10" s="65">
        <f>IF(ISERROR(Hoja3!G262)=TRUE," ",Hoja3!G262)</f>
        <v>150</v>
      </c>
      <c r="AC10" s="65" t="str">
        <f>IF(W10="El riesgo está controlado","IV",IF(AB10=0," ",IF(AB10=" "," ",IF(AB10&gt;500,"I",IF(AB10&gt;120,"II",IF(AB10&gt;20,"III","IV"))))))</f>
        <v>II</v>
      </c>
      <c r="AD10" s="65" t="str">
        <f>IF(W10="El riesgo está controlado","Aceptable",IF(AB10=0," ",IF(AB10=" "," ",IF(AB10&gt;500,"No Aceptable",IF(AB10&gt;120,"Aceptable con control específico",IF(AB10&gt;20,"Aceptable","Aceptable"))))))</f>
        <v>Aceptable con control específico</v>
      </c>
      <c r="AE10" s="101" t="s">
        <v>507</v>
      </c>
      <c r="AF10" s="101" t="s">
        <v>507</v>
      </c>
      <c r="AG10" s="101" t="s">
        <v>500</v>
      </c>
      <c r="AH10" s="101" t="s">
        <v>504</v>
      </c>
      <c r="AI10" s="118" t="s">
        <v>519</v>
      </c>
    </row>
    <row r="11" spans="1:35" s="10" customFormat="1" ht="111.6" customHeight="1" x14ac:dyDescent="0.2">
      <c r="A11" s="317"/>
      <c r="B11" s="306"/>
      <c r="C11" s="306"/>
      <c r="D11" s="99" t="s">
        <v>401</v>
      </c>
      <c r="E11" s="25" t="s">
        <v>2</v>
      </c>
      <c r="F11" s="94" t="s">
        <v>827</v>
      </c>
      <c r="G11" s="94" t="s">
        <v>325</v>
      </c>
      <c r="H11" s="94" t="s">
        <v>325</v>
      </c>
      <c r="I11" s="94"/>
      <c r="J11" s="25" t="s">
        <v>129</v>
      </c>
      <c r="K11" s="94" t="s">
        <v>505</v>
      </c>
      <c r="L11" s="25" t="str">
        <f>IF(J11=0,"",VLOOKUP(J11,Hoja2!$P$5:$S$62,4,FALSE))</f>
        <v>Infecciones en  la piel y del sistema respiratorio y alteraciones del sistema digestivo</v>
      </c>
      <c r="M11" s="147" t="s">
        <v>325</v>
      </c>
      <c r="N11" s="147" t="s">
        <v>325</v>
      </c>
      <c r="O11" s="147" t="s">
        <v>325</v>
      </c>
      <c r="P11" s="147"/>
      <c r="Q11" s="94" t="s">
        <v>507</v>
      </c>
      <c r="R11" s="94" t="s">
        <v>507</v>
      </c>
      <c r="S11" s="94" t="s">
        <v>507</v>
      </c>
      <c r="T11" s="94" t="s">
        <v>508</v>
      </c>
      <c r="U11" s="94" t="s">
        <v>509</v>
      </c>
      <c r="V11" s="25" t="s">
        <v>520</v>
      </c>
      <c r="W11" s="25" t="s">
        <v>571</v>
      </c>
      <c r="X11" s="25" t="s">
        <v>263</v>
      </c>
      <c r="Y11" s="25" t="s">
        <v>254</v>
      </c>
      <c r="Z11" s="25">
        <f>IF(ISERROR(Hoja3!E263)=TRUE," ",Hoja3!C263*Hoja3!D263)</f>
        <v>4</v>
      </c>
      <c r="AA11" s="25" t="str">
        <f t="shared" si="0"/>
        <v>Bajo</v>
      </c>
      <c r="AB11" s="25">
        <f>IF(ISERROR(Hoja3!G263)=TRUE," ",Hoja3!G263)</f>
        <v>100</v>
      </c>
      <c r="AC11" s="25" t="str">
        <f t="shared" ref="AC11:AC76" si="1">IF(W11="El riesgo está controlado","IV",IF(AB11=0," ",IF(AB11=" "," ",IF(AB11&gt;500,"I",IF(AB11&gt;120,"II",IF(AB11&gt;20,"III","IV"))))))</f>
        <v>III</v>
      </c>
      <c r="AD11" s="25" t="str">
        <f t="shared" ref="AD11:AD76" si="2">IF(W11="El riesgo está controlado","Aceptable",IF(AB11=0," ",IF(AB11=" "," ",IF(AB11&gt;500,"No Aceptable",IF(AB11&gt;120,"Aceptable con control específico",IF(AB11&gt;20,"Aceptable","Aceptable"))))))</f>
        <v>Aceptable</v>
      </c>
      <c r="AE11" s="94" t="s">
        <v>507</v>
      </c>
      <c r="AF11" s="94" t="s">
        <v>507</v>
      </c>
      <c r="AG11" s="94" t="s">
        <v>507</v>
      </c>
      <c r="AH11" s="94" t="s">
        <v>510</v>
      </c>
      <c r="AI11" s="119" t="s">
        <v>519</v>
      </c>
    </row>
    <row r="12" spans="1:35" s="10" customFormat="1" ht="127.9" customHeight="1" x14ac:dyDescent="0.2">
      <c r="A12" s="317"/>
      <c r="B12" s="306"/>
      <c r="C12" s="306"/>
      <c r="D12" s="99" t="s">
        <v>400</v>
      </c>
      <c r="E12" s="25" t="s">
        <v>2</v>
      </c>
      <c r="F12" s="94" t="s">
        <v>827</v>
      </c>
      <c r="G12" s="94" t="s">
        <v>325</v>
      </c>
      <c r="H12" s="94" t="s">
        <v>325</v>
      </c>
      <c r="I12" s="94"/>
      <c r="J12" s="25" t="s">
        <v>132</v>
      </c>
      <c r="K12" s="94" t="s">
        <v>731</v>
      </c>
      <c r="L12" s="25" t="str">
        <f>IF(J12=0,"",VLOOKUP(J12,Hoja2!$P$5:$S$62,4,FALSE))</f>
        <v>Enfermedades gastrointestinales, reacciones alérgicas por artrópodos (ácaros)</v>
      </c>
      <c r="M12" s="147" t="s">
        <v>325</v>
      </c>
      <c r="N12" s="147" t="s">
        <v>325</v>
      </c>
      <c r="O12" s="147" t="s">
        <v>325</v>
      </c>
      <c r="P12" s="147"/>
      <c r="Q12" s="94" t="s">
        <v>507</v>
      </c>
      <c r="R12" s="94" t="s">
        <v>507</v>
      </c>
      <c r="S12" s="94" t="s">
        <v>524</v>
      </c>
      <c r="T12" s="94" t="s">
        <v>613</v>
      </c>
      <c r="U12" s="94" t="s">
        <v>532</v>
      </c>
      <c r="V12" s="25" t="s">
        <v>525</v>
      </c>
      <c r="W12" s="25" t="s">
        <v>571</v>
      </c>
      <c r="X12" s="25" t="s">
        <v>263</v>
      </c>
      <c r="Y12" s="25" t="s">
        <v>254</v>
      </c>
      <c r="Z12" s="25">
        <f>IF(ISERROR(Hoja3!E264)=TRUE," ",Hoja3!C264*Hoja3!D264)</f>
        <v>4</v>
      </c>
      <c r="AA12" s="25" t="str">
        <f t="shared" si="0"/>
        <v>Bajo</v>
      </c>
      <c r="AB12" s="25">
        <f>IF(ISERROR(Hoja3!G264)=TRUE," ",Hoja3!G264)</f>
        <v>100</v>
      </c>
      <c r="AC12" s="25" t="str">
        <f t="shared" si="1"/>
        <v>III</v>
      </c>
      <c r="AD12" s="25" t="str">
        <f t="shared" si="2"/>
        <v>Aceptable</v>
      </c>
      <c r="AE12" s="94" t="s">
        <v>507</v>
      </c>
      <c r="AF12" s="94" t="s">
        <v>514</v>
      </c>
      <c r="AG12" s="94" t="s">
        <v>516</v>
      </c>
      <c r="AH12" s="94" t="s">
        <v>510</v>
      </c>
      <c r="AI12" s="119" t="s">
        <v>515</v>
      </c>
    </row>
    <row r="13" spans="1:35" s="10" customFormat="1" ht="124.9" customHeight="1" x14ac:dyDescent="0.2">
      <c r="A13" s="317"/>
      <c r="B13" s="306"/>
      <c r="C13" s="306"/>
      <c r="D13" s="99" t="s">
        <v>402</v>
      </c>
      <c r="E13" s="25" t="s">
        <v>2</v>
      </c>
      <c r="F13" s="94" t="s">
        <v>828</v>
      </c>
      <c r="G13" s="94" t="s">
        <v>325</v>
      </c>
      <c r="H13" s="94" t="s">
        <v>325</v>
      </c>
      <c r="I13" s="94"/>
      <c r="J13" s="25" t="s">
        <v>191</v>
      </c>
      <c r="K13" s="94" t="s">
        <v>528</v>
      </c>
      <c r="L13" s="25" t="str">
        <f>IF(J13=0,"",VLOOKUP(J13,Hoja2!$P$5:$S$62,4,FALSE))</f>
        <v xml:space="preserve">Lumbalgias, Cervicalgias </v>
      </c>
      <c r="M13" s="149" t="s">
        <v>325</v>
      </c>
      <c r="N13" s="149" t="s">
        <v>325</v>
      </c>
      <c r="O13" s="150"/>
      <c r="P13" s="150"/>
      <c r="Q13" s="94" t="s">
        <v>507</v>
      </c>
      <c r="R13" s="94" t="s">
        <v>507</v>
      </c>
      <c r="S13" s="94" t="s">
        <v>524</v>
      </c>
      <c r="T13" s="94" t="s">
        <v>613</v>
      </c>
      <c r="U13" s="94" t="s">
        <v>532</v>
      </c>
      <c r="V13" s="25" t="s">
        <v>525</v>
      </c>
      <c r="W13" s="25" t="s">
        <v>571</v>
      </c>
      <c r="X13" s="25" t="s">
        <v>261</v>
      </c>
      <c r="Y13" s="25" t="s">
        <v>254</v>
      </c>
      <c r="Z13" s="25">
        <f>IF(ISERROR(Hoja3!E265)=TRUE," ",Hoja3!C265*Hoja3!D265)</f>
        <v>8</v>
      </c>
      <c r="AA13" s="25" t="str">
        <f t="shared" si="0"/>
        <v>Medio</v>
      </c>
      <c r="AB13" s="25">
        <f>IF(ISERROR(Hoja3!G265)=TRUE," ",Hoja3!G265)</f>
        <v>200</v>
      </c>
      <c r="AC13" s="25" t="str">
        <f t="shared" si="1"/>
        <v>II</v>
      </c>
      <c r="AD13" s="25" t="str">
        <f t="shared" si="2"/>
        <v>Aceptable con control específico</v>
      </c>
      <c r="AE13" s="94" t="s">
        <v>507</v>
      </c>
      <c r="AF13" s="94" t="s">
        <v>507</v>
      </c>
      <c r="AG13" s="94" t="s">
        <v>527</v>
      </c>
      <c r="AH13" s="94" t="s">
        <v>526</v>
      </c>
      <c r="AI13" s="119" t="s">
        <v>529</v>
      </c>
    </row>
    <row r="14" spans="1:35" s="10" customFormat="1" ht="122.45" customHeight="1" x14ac:dyDescent="0.2">
      <c r="A14" s="317"/>
      <c r="B14" s="306"/>
      <c r="C14" s="306"/>
      <c r="D14" s="99" t="s">
        <v>403</v>
      </c>
      <c r="E14" s="25" t="s">
        <v>2</v>
      </c>
      <c r="F14" s="94" t="s">
        <v>829</v>
      </c>
      <c r="G14" s="94" t="s">
        <v>325</v>
      </c>
      <c r="H14" s="94" t="s">
        <v>325</v>
      </c>
      <c r="I14" s="94"/>
      <c r="J14" s="25" t="s">
        <v>193</v>
      </c>
      <c r="K14" s="94" t="s">
        <v>533</v>
      </c>
      <c r="L14" s="25" t="str">
        <f>IF(J14=0,"",VLOOKUP(J14,Hoja2!$P$5:$S$62,4,FALSE))</f>
        <v>Lesiones del túnel del carpo, epicondilitis, Enfermedad de Quervaín</v>
      </c>
      <c r="M14" s="149" t="s">
        <v>325</v>
      </c>
      <c r="N14" s="149" t="s">
        <v>325</v>
      </c>
      <c r="O14" s="149"/>
      <c r="P14" s="149"/>
      <c r="Q14" s="94" t="s">
        <v>507</v>
      </c>
      <c r="R14" s="94" t="s">
        <v>507</v>
      </c>
      <c r="S14" s="94" t="s">
        <v>534</v>
      </c>
      <c r="T14" s="94" t="s">
        <v>535</v>
      </c>
      <c r="U14" s="94" t="s">
        <v>531</v>
      </c>
      <c r="V14" s="25" t="s">
        <v>525</v>
      </c>
      <c r="W14" s="25" t="s">
        <v>250</v>
      </c>
      <c r="X14" s="25" t="s">
        <v>261</v>
      </c>
      <c r="Y14" s="25" t="s">
        <v>254</v>
      </c>
      <c r="Z14" s="25">
        <f>IF(ISERROR(Hoja3!E266)=TRUE," ",Hoja3!C266*Hoja3!D266)</f>
        <v>24</v>
      </c>
      <c r="AA14" s="25" t="str">
        <f t="shared" si="0"/>
        <v>Muy alto</v>
      </c>
      <c r="AB14" s="25">
        <f>IF(ISERROR(Hoja3!G266)=TRUE," ",Hoja3!G266)</f>
        <v>600</v>
      </c>
      <c r="AC14" s="25" t="str">
        <f t="shared" si="1"/>
        <v>I</v>
      </c>
      <c r="AD14" s="25" t="str">
        <f t="shared" si="2"/>
        <v>No Aceptable</v>
      </c>
      <c r="AE14" s="94" t="s">
        <v>507</v>
      </c>
      <c r="AF14" s="94" t="s">
        <v>507</v>
      </c>
      <c r="AG14" s="94" t="s">
        <v>536</v>
      </c>
      <c r="AH14" s="94" t="s">
        <v>537</v>
      </c>
      <c r="AI14" s="119" t="s">
        <v>538</v>
      </c>
    </row>
    <row r="15" spans="1:35" s="10" customFormat="1" ht="122.45" customHeight="1" x14ac:dyDescent="0.2">
      <c r="A15" s="317"/>
      <c r="B15" s="306"/>
      <c r="C15" s="306"/>
      <c r="D15" s="99" t="s">
        <v>404</v>
      </c>
      <c r="E15" s="25" t="s">
        <v>3</v>
      </c>
      <c r="F15" s="94" t="s">
        <v>830</v>
      </c>
      <c r="G15" s="94" t="s">
        <v>325</v>
      </c>
      <c r="H15" s="94" t="s">
        <v>325</v>
      </c>
      <c r="I15" s="94"/>
      <c r="J15" s="25" t="s">
        <v>194</v>
      </c>
      <c r="K15" s="94" t="s">
        <v>539</v>
      </c>
      <c r="L15" s="25" t="str">
        <f>IF(J15=0,"",VLOOKUP(J15,Hoja2!$P$5:$S$62,4,FALSE))</f>
        <v>Lesiones de columna</v>
      </c>
      <c r="M15" s="149" t="s">
        <v>325</v>
      </c>
      <c r="N15" s="149"/>
      <c r="O15" s="149"/>
      <c r="P15" s="149"/>
      <c r="Q15" s="94" t="s">
        <v>507</v>
      </c>
      <c r="R15" s="94" t="s">
        <v>507</v>
      </c>
      <c r="S15" s="94" t="s">
        <v>543</v>
      </c>
      <c r="T15" s="94" t="s">
        <v>542</v>
      </c>
      <c r="U15" s="94" t="s">
        <v>541</v>
      </c>
      <c r="V15" s="25" t="s">
        <v>544</v>
      </c>
      <c r="W15" s="25" t="s">
        <v>571</v>
      </c>
      <c r="X15" s="25" t="s">
        <v>263</v>
      </c>
      <c r="Y15" s="25" t="s">
        <v>254</v>
      </c>
      <c r="Z15" s="25">
        <f>IF(ISERROR(Hoja3!E267)=TRUE," ",Hoja3!C267*Hoja3!D267)</f>
        <v>4</v>
      </c>
      <c r="AA15" s="25" t="str">
        <f t="shared" si="0"/>
        <v>Bajo</v>
      </c>
      <c r="AB15" s="25">
        <f>IF(ISERROR(Hoja3!G267)=TRUE," ",Hoja3!G267)</f>
        <v>100</v>
      </c>
      <c r="AC15" s="25" t="str">
        <f t="shared" si="1"/>
        <v>III</v>
      </c>
      <c r="AD15" s="25" t="str">
        <f t="shared" si="2"/>
        <v>Aceptable</v>
      </c>
      <c r="AE15" s="94" t="s">
        <v>545</v>
      </c>
      <c r="AF15" s="94" t="s">
        <v>507</v>
      </c>
      <c r="AG15" s="94" t="s">
        <v>546</v>
      </c>
      <c r="AH15" s="94" t="s">
        <v>547</v>
      </c>
      <c r="AI15" s="119" t="s">
        <v>541</v>
      </c>
    </row>
    <row r="16" spans="1:35" s="10" customFormat="1" ht="122.45" customHeight="1" x14ac:dyDescent="0.2">
      <c r="A16" s="317"/>
      <c r="B16" s="306"/>
      <c r="C16" s="306"/>
      <c r="D16" s="99" t="s">
        <v>405</v>
      </c>
      <c r="E16" s="25" t="s">
        <v>2</v>
      </c>
      <c r="F16" s="94" t="s">
        <v>828</v>
      </c>
      <c r="G16" s="94" t="s">
        <v>325</v>
      </c>
      <c r="H16" s="94" t="s">
        <v>325</v>
      </c>
      <c r="I16" s="94"/>
      <c r="J16" s="25" t="s">
        <v>243</v>
      </c>
      <c r="K16" s="94" t="s">
        <v>565</v>
      </c>
      <c r="L16" s="25" t="str">
        <f>IF(J16=0,"",VLOOKUP(J16,Hoja2!$P$5:$S$62,4,FALSE))</f>
        <v>Electrocución</v>
      </c>
      <c r="M16" s="149" t="s">
        <v>325</v>
      </c>
      <c r="N16" s="149"/>
      <c r="O16" s="149"/>
      <c r="P16" s="149"/>
      <c r="Q16" s="94" t="s">
        <v>507</v>
      </c>
      <c r="R16" s="94" t="s">
        <v>507</v>
      </c>
      <c r="S16" s="94" t="s">
        <v>549</v>
      </c>
      <c r="T16" s="94" t="s">
        <v>548</v>
      </c>
      <c r="U16" s="94" t="s">
        <v>550</v>
      </c>
      <c r="V16" s="25" t="s">
        <v>551</v>
      </c>
      <c r="W16" s="25" t="s">
        <v>571</v>
      </c>
      <c r="X16" s="25" t="s">
        <v>262</v>
      </c>
      <c r="Y16" s="25" t="s">
        <v>256</v>
      </c>
      <c r="Z16" s="25">
        <f>IF(ISERROR(Hoja3!E268)=TRUE," ",Hoja3!C268*Hoja3!D268)</f>
        <v>6</v>
      </c>
      <c r="AA16" s="25" t="str">
        <f t="shared" si="0"/>
        <v>Medio</v>
      </c>
      <c r="AB16" s="25">
        <f>IF(ISERROR(Hoja3!G268)=TRUE," ",Hoja3!G268)</f>
        <v>600</v>
      </c>
      <c r="AC16" s="25" t="str">
        <f t="shared" si="1"/>
        <v>I</v>
      </c>
      <c r="AD16" s="25" t="str">
        <f t="shared" si="2"/>
        <v>No Aceptable</v>
      </c>
      <c r="AE16" s="94" t="s">
        <v>552</v>
      </c>
      <c r="AF16" s="94" t="s">
        <v>507</v>
      </c>
      <c r="AG16" s="94" t="s">
        <v>553</v>
      </c>
      <c r="AH16" s="94" t="s">
        <v>554</v>
      </c>
      <c r="AI16" s="119" t="s">
        <v>555</v>
      </c>
    </row>
    <row r="17" spans="1:35" s="10" customFormat="1" ht="122.45" customHeight="1" x14ac:dyDescent="0.2">
      <c r="A17" s="317"/>
      <c r="B17" s="306"/>
      <c r="C17" s="306"/>
      <c r="D17" s="99" t="s">
        <v>864</v>
      </c>
      <c r="E17" s="25" t="s">
        <v>2</v>
      </c>
      <c r="F17" s="94" t="s">
        <v>834</v>
      </c>
      <c r="G17" s="94" t="s">
        <v>325</v>
      </c>
      <c r="H17" s="94" t="s">
        <v>325</v>
      </c>
      <c r="I17" s="94"/>
      <c r="J17" s="25" t="s">
        <v>245</v>
      </c>
      <c r="K17" s="94" t="s">
        <v>556</v>
      </c>
      <c r="L17" s="25" t="str">
        <f>IF(J17=0,"",VLOOKUP(J17,Hoja2!$P$5:$S$62,4,FALSE))</f>
        <v>Torceduras, Esguinces, Desgarros musculares, traumatismos o Golpes por caídas al mismo nivel</v>
      </c>
      <c r="M17" s="149" t="s">
        <v>325</v>
      </c>
      <c r="N17" s="149" t="s">
        <v>325</v>
      </c>
      <c r="O17" s="149" t="s">
        <v>325</v>
      </c>
      <c r="P17" s="149"/>
      <c r="Q17" s="94" t="s">
        <v>507</v>
      </c>
      <c r="R17" s="94" t="s">
        <v>507</v>
      </c>
      <c r="S17" s="94" t="s">
        <v>558</v>
      </c>
      <c r="T17" s="94" t="s">
        <v>559</v>
      </c>
      <c r="U17" s="94" t="s">
        <v>560</v>
      </c>
      <c r="V17" s="25" t="s">
        <v>561</v>
      </c>
      <c r="W17" s="25" t="s">
        <v>571</v>
      </c>
      <c r="X17" s="25" t="s">
        <v>262</v>
      </c>
      <c r="Y17" s="25" t="s">
        <v>255</v>
      </c>
      <c r="Z17" s="25">
        <f>IF(ISERROR(Hoja3!E269)=TRUE," ",Hoja3!C269*Hoja3!D269)</f>
        <v>6</v>
      </c>
      <c r="AA17" s="25" t="str">
        <f t="shared" si="0"/>
        <v>Medio</v>
      </c>
      <c r="AB17" s="25">
        <f>IF(ISERROR(Hoja3!G269)=TRUE," ",Hoja3!G269)</f>
        <v>60</v>
      </c>
      <c r="AC17" s="25" t="str">
        <f t="shared" si="1"/>
        <v>III</v>
      </c>
      <c r="AD17" s="25" t="str">
        <f t="shared" si="2"/>
        <v>Aceptable</v>
      </c>
      <c r="AE17" s="94" t="s">
        <v>552</v>
      </c>
      <c r="AF17" s="94" t="s">
        <v>552</v>
      </c>
      <c r="AG17" s="94" t="s">
        <v>562</v>
      </c>
      <c r="AH17" s="94" t="s">
        <v>563</v>
      </c>
      <c r="AI17" s="119" t="s">
        <v>564</v>
      </c>
    </row>
    <row r="18" spans="1:35" s="10" customFormat="1" ht="122.45" customHeight="1" x14ac:dyDescent="0.2">
      <c r="A18" s="317"/>
      <c r="B18" s="306"/>
      <c r="C18" s="306"/>
      <c r="D18" s="99" t="s">
        <v>406</v>
      </c>
      <c r="E18" s="25" t="s">
        <v>3</v>
      </c>
      <c r="F18" s="94" t="s">
        <v>828</v>
      </c>
      <c r="G18" s="94" t="s">
        <v>325</v>
      </c>
      <c r="H18" s="94" t="s">
        <v>325</v>
      </c>
      <c r="I18" s="94"/>
      <c r="J18" s="25" t="s">
        <v>203</v>
      </c>
      <c r="K18" s="94" t="s">
        <v>566</v>
      </c>
      <c r="L18" s="25" t="str">
        <f>IF(J18=0,"",VLOOKUP(J18,Hoja2!$P$5:$S$62,4,FALSE))</f>
        <v>Muerte</v>
      </c>
      <c r="M18" s="149" t="s">
        <v>325</v>
      </c>
      <c r="N18" s="149" t="s">
        <v>325</v>
      </c>
      <c r="O18" s="149" t="s">
        <v>325</v>
      </c>
      <c r="P18" s="149" t="s">
        <v>325</v>
      </c>
      <c r="Q18" s="94" t="s">
        <v>507</v>
      </c>
      <c r="R18" s="94" t="s">
        <v>507</v>
      </c>
      <c r="S18" s="94" t="s">
        <v>567</v>
      </c>
      <c r="T18" s="94" t="s">
        <v>568</v>
      </c>
      <c r="U18" s="94" t="s">
        <v>569</v>
      </c>
      <c r="V18" s="25" t="s">
        <v>634</v>
      </c>
      <c r="W18" s="25" t="s">
        <v>571</v>
      </c>
      <c r="X18" s="25" t="s">
        <v>264</v>
      </c>
      <c r="Y18" s="25" t="s">
        <v>256</v>
      </c>
      <c r="Z18" s="25">
        <f>IF(ISERROR(Hoja3!E270)=TRUE," ",Hoja3!C270*Hoja3!D270)</f>
        <v>2</v>
      </c>
      <c r="AA18" s="25" t="str">
        <f t="shared" si="0"/>
        <v>Bajo</v>
      </c>
      <c r="AB18" s="25">
        <f>IF(ISERROR(Hoja3!G270)=TRUE," ",Hoja3!G270)</f>
        <v>200</v>
      </c>
      <c r="AC18" s="25" t="str">
        <f t="shared" si="1"/>
        <v>II</v>
      </c>
      <c r="AD18" s="25" t="str">
        <f t="shared" si="2"/>
        <v>Aceptable con control específico</v>
      </c>
      <c r="AE18" s="94" t="s">
        <v>552</v>
      </c>
      <c r="AF18" s="94" t="s">
        <v>552</v>
      </c>
      <c r="AG18" s="94" t="s">
        <v>572</v>
      </c>
      <c r="AH18" s="94" t="s">
        <v>573</v>
      </c>
      <c r="AI18" s="119" t="s">
        <v>574</v>
      </c>
    </row>
    <row r="19" spans="1:35" s="10" customFormat="1" ht="122.45" customHeight="1" x14ac:dyDescent="0.2">
      <c r="A19" s="317"/>
      <c r="B19" s="306"/>
      <c r="C19" s="306"/>
      <c r="D19" s="99" t="s">
        <v>407</v>
      </c>
      <c r="E19" s="25" t="s">
        <v>3</v>
      </c>
      <c r="F19" s="94" t="s">
        <v>863</v>
      </c>
      <c r="G19" s="94" t="s">
        <v>325</v>
      </c>
      <c r="H19" s="94" t="s">
        <v>325</v>
      </c>
      <c r="I19" s="94"/>
      <c r="J19" s="25" t="s">
        <v>105</v>
      </c>
      <c r="K19" s="94" t="s">
        <v>577</v>
      </c>
      <c r="L19" s="25" t="str">
        <f>IF(J19=0,"",VLOOKUP(J19,Hoja2!$P$5:$S$62,4,FALSE))</f>
        <v>Fatiga visual</v>
      </c>
      <c r="M19" s="149" t="s">
        <v>325</v>
      </c>
      <c r="N19" s="149"/>
      <c r="O19" s="149"/>
      <c r="P19" s="149"/>
      <c r="Q19" s="94" t="s">
        <v>507</v>
      </c>
      <c r="R19" s="94" t="s">
        <v>507</v>
      </c>
      <c r="S19" s="94" t="s">
        <v>578</v>
      </c>
      <c r="T19" s="94" t="s">
        <v>579</v>
      </c>
      <c r="U19" s="94" t="s">
        <v>580</v>
      </c>
      <c r="V19" s="25" t="s">
        <v>581</v>
      </c>
      <c r="W19" s="25" t="s">
        <v>260</v>
      </c>
      <c r="X19" s="25" t="s">
        <v>261</v>
      </c>
      <c r="Y19" s="25" t="s">
        <v>255</v>
      </c>
      <c r="Z19" s="25">
        <f>IF(ISERROR(Hoja3!E271)=TRUE," ",Hoja3!C271*Hoja3!D271)</f>
        <v>4</v>
      </c>
      <c r="AA19" s="25" t="str">
        <f t="shared" si="0"/>
        <v>Bajo</v>
      </c>
      <c r="AB19" s="25">
        <f>IF(ISERROR(Hoja3!G271)=TRUE," ",Hoja3!G271)</f>
        <v>40</v>
      </c>
      <c r="AC19" s="25" t="str">
        <f t="shared" si="1"/>
        <v>IV</v>
      </c>
      <c r="AD19" s="25" t="str">
        <f t="shared" si="2"/>
        <v>Aceptable</v>
      </c>
      <c r="AE19" s="94" t="s">
        <v>507</v>
      </c>
      <c r="AF19" s="94" t="s">
        <v>507</v>
      </c>
      <c r="AG19" s="94" t="s">
        <v>582</v>
      </c>
      <c r="AH19" s="94" t="s">
        <v>583</v>
      </c>
      <c r="AI19" s="119" t="s">
        <v>584</v>
      </c>
    </row>
    <row r="20" spans="1:35" s="10" customFormat="1" ht="122.45" customHeight="1" x14ac:dyDescent="0.2">
      <c r="A20" s="317"/>
      <c r="B20" s="306"/>
      <c r="C20" s="306"/>
      <c r="D20" s="99" t="s">
        <v>408</v>
      </c>
      <c r="E20" s="25" t="s">
        <v>2</v>
      </c>
      <c r="F20" s="94" t="s">
        <v>832</v>
      </c>
      <c r="G20" s="94" t="s">
        <v>325</v>
      </c>
      <c r="H20" s="94" t="s">
        <v>325</v>
      </c>
      <c r="I20" s="94"/>
      <c r="J20" s="25" t="s">
        <v>142</v>
      </c>
      <c r="K20" s="94" t="s">
        <v>588</v>
      </c>
      <c r="L20" s="25" t="str">
        <f>IF(J20=0,"",VLOOKUP(J20,Hoja2!$P$5:$S$62,4,FALSE))</f>
        <v>Estrés, fatiga crónica, afectaciones a sistema circulatorio, digestivo, y sistema inmune</v>
      </c>
      <c r="M20" s="149" t="s">
        <v>325</v>
      </c>
      <c r="N20" s="149" t="s">
        <v>325</v>
      </c>
      <c r="O20" s="149"/>
      <c r="P20" s="149"/>
      <c r="Q20" s="94" t="s">
        <v>507</v>
      </c>
      <c r="R20" s="94" t="s">
        <v>507</v>
      </c>
      <c r="S20" s="94" t="s">
        <v>590</v>
      </c>
      <c r="T20" s="94" t="s">
        <v>591</v>
      </c>
      <c r="U20" s="94" t="s">
        <v>592</v>
      </c>
      <c r="V20" s="25" t="s">
        <v>593</v>
      </c>
      <c r="W20" s="25" t="s">
        <v>250</v>
      </c>
      <c r="X20" s="25" t="s">
        <v>262</v>
      </c>
      <c r="Y20" s="25" t="s">
        <v>254</v>
      </c>
      <c r="Z20" s="25">
        <f>IF(ISERROR(Hoja3!E272)=TRUE," ",Hoja3!C272*Hoja3!D272)</f>
        <v>18</v>
      </c>
      <c r="AA20" s="25" t="str">
        <f t="shared" si="0"/>
        <v>Alto</v>
      </c>
      <c r="AB20" s="25">
        <f>IF(ISERROR(Hoja3!G272)=TRUE," ",Hoja3!G272)</f>
        <v>450</v>
      </c>
      <c r="AC20" s="25" t="str">
        <f t="shared" si="1"/>
        <v>II</v>
      </c>
      <c r="AD20" s="25" t="str">
        <f t="shared" si="2"/>
        <v>Aceptable con control específico</v>
      </c>
      <c r="AE20" s="94" t="s">
        <v>507</v>
      </c>
      <c r="AF20" s="94" t="s">
        <v>507</v>
      </c>
      <c r="AG20" s="94" t="s">
        <v>590</v>
      </c>
      <c r="AH20" s="94" t="s">
        <v>591</v>
      </c>
      <c r="AI20" s="119" t="s">
        <v>592</v>
      </c>
    </row>
    <row r="21" spans="1:35" s="10" customFormat="1" ht="122.45" customHeight="1" x14ac:dyDescent="0.2">
      <c r="A21" s="317"/>
      <c r="B21" s="306"/>
      <c r="C21" s="306"/>
      <c r="D21" s="99" t="s">
        <v>409</v>
      </c>
      <c r="E21" s="25" t="s">
        <v>2</v>
      </c>
      <c r="F21" s="94" t="s">
        <v>833</v>
      </c>
      <c r="G21" s="94" t="s">
        <v>325</v>
      </c>
      <c r="H21" s="94" t="s">
        <v>325</v>
      </c>
      <c r="I21" s="94"/>
      <c r="J21" s="25" t="s">
        <v>147</v>
      </c>
      <c r="K21" s="94" t="s">
        <v>588</v>
      </c>
      <c r="L21" s="25" t="str">
        <f>IF(J21=0,"",VLOOKUP(J21,Hoja2!$P$5:$S$62,4,FALSE))</f>
        <v>Estrés, fatiga crónica, afectaciones a sistema circulatorio, digestivo, y sistema inmune</v>
      </c>
      <c r="M21" s="149" t="s">
        <v>325</v>
      </c>
      <c r="N21" s="149" t="s">
        <v>325</v>
      </c>
      <c r="O21" s="149"/>
      <c r="P21" s="149"/>
      <c r="Q21" s="94" t="s">
        <v>507</v>
      </c>
      <c r="R21" s="94" t="s">
        <v>507</v>
      </c>
      <c r="S21" s="94" t="s">
        <v>590</v>
      </c>
      <c r="T21" s="94" t="s">
        <v>591</v>
      </c>
      <c r="U21" s="94" t="s">
        <v>592</v>
      </c>
      <c r="V21" s="25" t="s">
        <v>593</v>
      </c>
      <c r="W21" s="25" t="s">
        <v>250</v>
      </c>
      <c r="X21" s="25" t="s">
        <v>262</v>
      </c>
      <c r="Y21" s="25" t="s">
        <v>254</v>
      </c>
      <c r="Z21" s="25">
        <f>IF(ISERROR(Hoja3!E273)=TRUE," ",Hoja3!C273*Hoja3!D273)</f>
        <v>18</v>
      </c>
      <c r="AA21" s="25" t="str">
        <f t="shared" si="0"/>
        <v>Alto</v>
      </c>
      <c r="AB21" s="25">
        <f>IF(ISERROR(Hoja3!G273)=TRUE," ",Hoja3!G273)</f>
        <v>450</v>
      </c>
      <c r="AC21" s="25" t="str">
        <f t="shared" si="1"/>
        <v>II</v>
      </c>
      <c r="AD21" s="25" t="str">
        <f t="shared" si="2"/>
        <v>Aceptable con control específico</v>
      </c>
      <c r="AE21" s="94" t="s">
        <v>507</v>
      </c>
      <c r="AF21" s="94" t="s">
        <v>507</v>
      </c>
      <c r="AG21" s="94" t="s">
        <v>590</v>
      </c>
      <c r="AH21" s="94" t="s">
        <v>591</v>
      </c>
      <c r="AI21" s="119" t="s">
        <v>592</v>
      </c>
    </row>
    <row r="22" spans="1:35" s="10" customFormat="1" ht="122.45" customHeight="1" x14ac:dyDescent="0.2">
      <c r="A22" s="317"/>
      <c r="B22" s="306"/>
      <c r="C22" s="306"/>
      <c r="D22" s="99" t="s">
        <v>412</v>
      </c>
      <c r="E22" s="25" t="s">
        <v>3</v>
      </c>
      <c r="F22" s="94" t="s">
        <v>837</v>
      </c>
      <c r="G22" s="94" t="s">
        <v>325</v>
      </c>
      <c r="H22" s="94" t="s">
        <v>325</v>
      </c>
      <c r="I22" s="94"/>
      <c r="J22" s="25" t="s">
        <v>207</v>
      </c>
      <c r="K22" s="94" t="s">
        <v>594</v>
      </c>
      <c r="L22" s="25" t="str">
        <f>IF(J22=0,"",VLOOKUP(J22,Hoja2!$P$5:$S$62,4,FALSE))</f>
        <v>Muerte</v>
      </c>
      <c r="M22" s="149" t="s">
        <v>325</v>
      </c>
      <c r="N22" s="149" t="s">
        <v>325</v>
      </c>
      <c r="O22" s="149" t="s">
        <v>325</v>
      </c>
      <c r="P22" s="149" t="s">
        <v>325</v>
      </c>
      <c r="Q22" s="94" t="s">
        <v>507</v>
      </c>
      <c r="R22" s="94" t="s">
        <v>507</v>
      </c>
      <c r="S22" s="94" t="s">
        <v>595</v>
      </c>
      <c r="T22" s="94" t="s">
        <v>598</v>
      </c>
      <c r="U22" s="94" t="s">
        <v>597</v>
      </c>
      <c r="V22" s="25" t="s">
        <v>596</v>
      </c>
      <c r="W22" s="25" t="s">
        <v>571</v>
      </c>
      <c r="X22" s="25" t="s">
        <v>264</v>
      </c>
      <c r="Y22" s="25" t="s">
        <v>256</v>
      </c>
      <c r="Z22" s="25">
        <f>IF(ISERROR(Hoja3!E274)=TRUE," ",Hoja3!C274*Hoja3!D274)</f>
        <v>2</v>
      </c>
      <c r="AA22" s="25" t="str">
        <f t="shared" si="0"/>
        <v>Bajo</v>
      </c>
      <c r="AB22" s="25">
        <f>IF(ISERROR(Hoja3!G274)=TRUE," ",Hoja3!G274)</f>
        <v>200</v>
      </c>
      <c r="AC22" s="25" t="str">
        <f t="shared" si="1"/>
        <v>II</v>
      </c>
      <c r="AD22" s="25" t="str">
        <f t="shared" si="2"/>
        <v>Aceptable con control específico</v>
      </c>
      <c r="AE22" s="94" t="s">
        <v>507</v>
      </c>
      <c r="AF22" s="94" t="s">
        <v>507</v>
      </c>
      <c r="AG22" s="94" t="s">
        <v>599</v>
      </c>
      <c r="AH22" s="94" t="s">
        <v>600</v>
      </c>
      <c r="AI22" s="119" t="s">
        <v>597</v>
      </c>
    </row>
    <row r="23" spans="1:35" s="10" customFormat="1" ht="122.45" customHeight="1" x14ac:dyDescent="0.2">
      <c r="A23" s="317"/>
      <c r="B23" s="306"/>
      <c r="C23" s="306"/>
      <c r="D23" s="99" t="s">
        <v>410</v>
      </c>
      <c r="E23" s="25" t="s">
        <v>2</v>
      </c>
      <c r="F23" s="94" t="s">
        <v>835</v>
      </c>
      <c r="G23" s="94" t="s">
        <v>325</v>
      </c>
      <c r="H23" s="94" t="s">
        <v>325</v>
      </c>
      <c r="I23" s="94"/>
      <c r="J23" s="25" t="s">
        <v>120</v>
      </c>
      <c r="K23" s="94" t="s">
        <v>601</v>
      </c>
      <c r="L23" s="25" t="str">
        <f>IF(J23=0,"",VLOOKUP(J23,Hoja2!$P$5:$S$62,4,FALSE))</f>
        <v>Neumoconiosis orgánica, Rinitis, complicaciones relacionadas con el asma</v>
      </c>
      <c r="M23" s="149" t="s">
        <v>325</v>
      </c>
      <c r="N23" s="149"/>
      <c r="O23" s="149"/>
      <c r="P23" s="149"/>
      <c r="Q23" s="94" t="s">
        <v>602</v>
      </c>
      <c r="R23" s="94" t="s">
        <v>507</v>
      </c>
      <c r="S23" s="94" t="s">
        <v>608</v>
      </c>
      <c r="T23" s="94" t="s">
        <v>603</v>
      </c>
      <c r="U23" s="94" t="s">
        <v>606</v>
      </c>
      <c r="V23" s="25" t="s">
        <v>607</v>
      </c>
      <c r="W23" s="25" t="s">
        <v>250</v>
      </c>
      <c r="X23" s="25" t="s">
        <v>262</v>
      </c>
      <c r="Y23" s="25" t="s">
        <v>254</v>
      </c>
      <c r="Z23" s="25">
        <f>IF(ISERROR(Hoja3!E275)=TRUE," ",Hoja3!C275*Hoja3!D275)</f>
        <v>18</v>
      </c>
      <c r="AA23" s="25" t="str">
        <f t="shared" si="0"/>
        <v>Alto</v>
      </c>
      <c r="AB23" s="25">
        <f>IF(ISERROR(Hoja3!G275)=TRUE," ",Hoja3!G275)</f>
        <v>450</v>
      </c>
      <c r="AC23" s="25" t="str">
        <f t="shared" si="1"/>
        <v>II</v>
      </c>
      <c r="AD23" s="25" t="str">
        <f t="shared" si="2"/>
        <v>Aceptable con control específico</v>
      </c>
      <c r="AE23" s="94" t="s">
        <v>602</v>
      </c>
      <c r="AF23" s="94" t="s">
        <v>507</v>
      </c>
      <c r="AG23" s="94" t="s">
        <v>608</v>
      </c>
      <c r="AH23" s="94" t="s">
        <v>603</v>
      </c>
      <c r="AI23" s="119" t="s">
        <v>606</v>
      </c>
    </row>
    <row r="24" spans="1:35" s="10" customFormat="1" ht="122.45" customHeight="1" x14ac:dyDescent="0.2">
      <c r="A24" s="317"/>
      <c r="B24" s="306"/>
      <c r="C24" s="306"/>
      <c r="D24" s="99" t="s">
        <v>411</v>
      </c>
      <c r="E24" s="25" t="s">
        <v>2</v>
      </c>
      <c r="F24" s="94" t="s">
        <v>836</v>
      </c>
      <c r="G24" s="94" t="s">
        <v>325</v>
      </c>
      <c r="H24" s="94" t="s">
        <v>325</v>
      </c>
      <c r="I24" s="94"/>
      <c r="J24" s="25" t="s">
        <v>246</v>
      </c>
      <c r="K24" s="94" t="s">
        <v>730</v>
      </c>
      <c r="L24" s="25" t="str">
        <f>IF(J24=0,"",VLOOKUP(J24,Hoja2!$P$5:$S$62,4,FALSE))</f>
        <v>Muerte</v>
      </c>
      <c r="M24" s="149" t="s">
        <v>325</v>
      </c>
      <c r="N24" s="149" t="s">
        <v>325</v>
      </c>
      <c r="O24" s="149" t="s">
        <v>325</v>
      </c>
      <c r="P24" s="149" t="s">
        <v>325</v>
      </c>
      <c r="Q24" s="94" t="s">
        <v>507</v>
      </c>
      <c r="R24" s="94" t="s">
        <v>507</v>
      </c>
      <c r="S24" s="94" t="s">
        <v>732</v>
      </c>
      <c r="T24" s="94" t="s">
        <v>734</v>
      </c>
      <c r="U24" s="94" t="s">
        <v>735</v>
      </c>
      <c r="V24" s="25" t="s">
        <v>736</v>
      </c>
      <c r="W24" s="25" t="s">
        <v>571</v>
      </c>
      <c r="X24" s="25" t="s">
        <v>261</v>
      </c>
      <c r="Y24" s="25" t="s">
        <v>256</v>
      </c>
      <c r="Z24" s="25">
        <f>IF(ISERROR(Hoja3!E276)=TRUE," ",Hoja3!C276*Hoja3!D276)</f>
        <v>8</v>
      </c>
      <c r="AA24" s="25" t="str">
        <f t="shared" si="0"/>
        <v>Medio</v>
      </c>
      <c r="AB24" s="25">
        <f>IF(ISERROR(Hoja3!G276)=TRUE," ",Hoja3!G276)</f>
        <v>800</v>
      </c>
      <c r="AC24" s="25" t="str">
        <f t="shared" si="1"/>
        <v>I</v>
      </c>
      <c r="AD24" s="25" t="str">
        <f t="shared" si="2"/>
        <v>No Aceptable</v>
      </c>
      <c r="AE24" s="94" t="s">
        <v>507</v>
      </c>
      <c r="AF24" s="94" t="s">
        <v>507</v>
      </c>
      <c r="AG24" s="94" t="s">
        <v>732</v>
      </c>
      <c r="AH24" s="94" t="s">
        <v>733</v>
      </c>
      <c r="AI24" s="119" t="s">
        <v>735</v>
      </c>
    </row>
    <row r="25" spans="1:35" s="10" customFormat="1" ht="122.45" customHeight="1" thickBot="1" x14ac:dyDescent="0.25">
      <c r="A25" s="317"/>
      <c r="B25" s="306"/>
      <c r="C25" s="306"/>
      <c r="D25" s="99" t="s">
        <v>865</v>
      </c>
      <c r="E25" s="132" t="s">
        <v>2</v>
      </c>
      <c r="F25" s="97" t="s">
        <v>866</v>
      </c>
      <c r="G25" s="97" t="s">
        <v>325</v>
      </c>
      <c r="H25" s="97" t="s">
        <v>325</v>
      </c>
      <c r="I25" s="97"/>
      <c r="J25" s="132" t="s">
        <v>492</v>
      </c>
      <c r="K25" s="97" t="s">
        <v>636</v>
      </c>
      <c r="L25" s="132" t="str">
        <f>IF(J25=0,"",VLOOKUP(J25,Hoja2!$P$5:$S$62,4,FALSE))</f>
        <v>Muerte</v>
      </c>
      <c r="M25" s="154" t="s">
        <v>325</v>
      </c>
      <c r="N25" s="154" t="s">
        <v>325</v>
      </c>
      <c r="O25" s="154" t="s">
        <v>325</v>
      </c>
      <c r="P25" s="154" t="s">
        <v>325</v>
      </c>
      <c r="Q25" s="97" t="s">
        <v>507</v>
      </c>
      <c r="R25" s="97" t="s">
        <v>507</v>
      </c>
      <c r="S25" s="97" t="s">
        <v>576</v>
      </c>
      <c r="T25" s="97" t="s">
        <v>637</v>
      </c>
      <c r="U25" s="97" t="s">
        <v>638</v>
      </c>
      <c r="V25" s="132" t="s">
        <v>585</v>
      </c>
      <c r="W25" s="132" t="s">
        <v>571</v>
      </c>
      <c r="X25" s="132" t="s">
        <v>261</v>
      </c>
      <c r="Y25" s="132" t="s">
        <v>256</v>
      </c>
      <c r="Z25" s="132">
        <f>IF(ISERROR(Hoja3!E277)=TRUE," ",Hoja3!C277*Hoja3!D277)</f>
        <v>8</v>
      </c>
      <c r="AA25" s="132" t="str">
        <f t="shared" si="0"/>
        <v>Medio</v>
      </c>
      <c r="AB25" s="132">
        <f>IF(ISERROR(Hoja3!G277)=TRUE," ",Hoja3!G277)</f>
        <v>800</v>
      </c>
      <c r="AC25" s="132" t="str">
        <f t="shared" si="1"/>
        <v>I</v>
      </c>
      <c r="AD25" s="132" t="str">
        <f t="shared" si="2"/>
        <v>No Aceptable</v>
      </c>
      <c r="AE25" s="97" t="s">
        <v>507</v>
      </c>
      <c r="AF25" s="97" t="s">
        <v>507</v>
      </c>
      <c r="AG25" s="97" t="s">
        <v>639</v>
      </c>
      <c r="AH25" s="97" t="s">
        <v>586</v>
      </c>
      <c r="AI25" s="137" t="s">
        <v>587</v>
      </c>
    </row>
    <row r="26" spans="1:35" s="10" customFormat="1" ht="122.45" customHeight="1" x14ac:dyDescent="0.2">
      <c r="A26" s="317"/>
      <c r="B26" s="295" t="s">
        <v>926</v>
      </c>
      <c r="C26" s="295" t="s">
        <v>781</v>
      </c>
      <c r="D26" s="80" t="s">
        <v>347</v>
      </c>
      <c r="E26" s="65" t="s">
        <v>3</v>
      </c>
      <c r="F26" s="80" t="s">
        <v>867</v>
      </c>
      <c r="G26" s="80" t="s">
        <v>325</v>
      </c>
      <c r="H26" s="80" t="s">
        <v>325</v>
      </c>
      <c r="I26" s="80"/>
      <c r="J26" s="65" t="s">
        <v>128</v>
      </c>
      <c r="K26" s="104" t="s">
        <v>728</v>
      </c>
      <c r="L26" s="65" t="str">
        <f>IF(J26=0,"",VLOOKUP(J26,Hoja2!$P$5:$S$62,4,FALSE))</f>
        <v xml:space="preserve">Contagio de COVID 19, Fiebre, Tos, Cansancio, Malestar general incapacitante </v>
      </c>
      <c r="M26" s="82" t="s">
        <v>325</v>
      </c>
      <c r="N26" s="82" t="s">
        <v>325</v>
      </c>
      <c r="O26" s="82" t="s">
        <v>325</v>
      </c>
      <c r="P26" s="82"/>
      <c r="Q26" s="105" t="s">
        <v>507</v>
      </c>
      <c r="R26" s="105" t="s">
        <v>507</v>
      </c>
      <c r="S26" s="105" t="s">
        <v>501</v>
      </c>
      <c r="T26" s="105" t="s">
        <v>503</v>
      </c>
      <c r="U26" s="105" t="s">
        <v>502</v>
      </c>
      <c r="V26" s="65" t="s">
        <v>610</v>
      </c>
      <c r="W26" s="65" t="s">
        <v>571</v>
      </c>
      <c r="X26" s="65" t="s">
        <v>262</v>
      </c>
      <c r="Y26" s="65" t="s">
        <v>254</v>
      </c>
      <c r="Z26" s="65">
        <f>IF(ISERROR(Hoja3!E278)=TRUE," ",Hoja3!C278*Hoja3!D278)</f>
        <v>6</v>
      </c>
      <c r="AA26" s="65" t="str">
        <f t="shared" si="0"/>
        <v>Medio</v>
      </c>
      <c r="AB26" s="65">
        <f>IF(ISERROR(Hoja3!G278)=TRUE," ",Hoja3!G278)</f>
        <v>150</v>
      </c>
      <c r="AC26" s="65" t="str">
        <f t="shared" si="1"/>
        <v>II</v>
      </c>
      <c r="AD26" s="65" t="str">
        <f t="shared" si="2"/>
        <v>Aceptable con control específico</v>
      </c>
      <c r="AE26" s="105" t="s">
        <v>507</v>
      </c>
      <c r="AF26" s="105" t="s">
        <v>507</v>
      </c>
      <c r="AG26" s="105" t="s">
        <v>500</v>
      </c>
      <c r="AH26" s="105" t="s">
        <v>504</v>
      </c>
      <c r="AI26" s="124" t="s">
        <v>519</v>
      </c>
    </row>
    <row r="27" spans="1:35" s="10" customFormat="1" ht="122.45" customHeight="1" x14ac:dyDescent="0.2">
      <c r="A27" s="317"/>
      <c r="B27" s="296"/>
      <c r="C27" s="296"/>
      <c r="D27" s="76" t="s">
        <v>737</v>
      </c>
      <c r="E27" s="25" t="s">
        <v>3</v>
      </c>
      <c r="F27" s="76" t="s">
        <v>798</v>
      </c>
      <c r="G27" s="76" t="s">
        <v>325</v>
      </c>
      <c r="H27" s="76" t="s">
        <v>325</v>
      </c>
      <c r="I27" s="76"/>
      <c r="J27" s="25" t="s">
        <v>129</v>
      </c>
      <c r="K27" s="106" t="s">
        <v>505</v>
      </c>
      <c r="L27" s="25" t="str">
        <f>IF(J27=0,"",VLOOKUP(J27,Hoja2!$P$5:$S$62,4,FALSE))</f>
        <v>Infecciones en  la piel y del sistema respiratorio y alteraciones del sistema digestivo</v>
      </c>
      <c r="M27" s="38" t="s">
        <v>325</v>
      </c>
      <c r="N27" s="38" t="s">
        <v>325</v>
      </c>
      <c r="O27" s="38" t="s">
        <v>325</v>
      </c>
      <c r="P27" s="38"/>
      <c r="Q27" s="106" t="s">
        <v>507</v>
      </c>
      <c r="R27" s="106" t="s">
        <v>507</v>
      </c>
      <c r="S27" s="106" t="s">
        <v>507</v>
      </c>
      <c r="T27" s="106" t="s">
        <v>508</v>
      </c>
      <c r="U27" s="106" t="s">
        <v>509</v>
      </c>
      <c r="V27" s="25" t="s">
        <v>520</v>
      </c>
      <c r="W27" s="25" t="s">
        <v>571</v>
      </c>
      <c r="X27" s="25" t="s">
        <v>263</v>
      </c>
      <c r="Y27" s="25" t="s">
        <v>254</v>
      </c>
      <c r="Z27" s="25">
        <f>IF(ISERROR(Hoja3!E279)=TRUE," ",Hoja3!C279*Hoja3!D279)</f>
        <v>4</v>
      </c>
      <c r="AA27" s="25" t="str">
        <f t="shared" si="0"/>
        <v>Bajo</v>
      </c>
      <c r="AB27" s="25">
        <f>IF(ISERROR(Hoja3!G279)=TRUE," ",Hoja3!G279)</f>
        <v>100</v>
      </c>
      <c r="AC27" s="25" t="str">
        <f t="shared" si="1"/>
        <v>III</v>
      </c>
      <c r="AD27" s="25" t="str">
        <f t="shared" si="2"/>
        <v>Aceptable</v>
      </c>
      <c r="AE27" s="106" t="s">
        <v>507</v>
      </c>
      <c r="AF27" s="106" t="s">
        <v>507</v>
      </c>
      <c r="AG27" s="106" t="s">
        <v>507</v>
      </c>
      <c r="AH27" s="106" t="s">
        <v>510</v>
      </c>
      <c r="AI27" s="125" t="s">
        <v>519</v>
      </c>
    </row>
    <row r="28" spans="1:35" s="10" customFormat="1" ht="122.45" customHeight="1" x14ac:dyDescent="0.2">
      <c r="A28" s="317"/>
      <c r="B28" s="296"/>
      <c r="C28" s="296"/>
      <c r="D28" s="76" t="s">
        <v>738</v>
      </c>
      <c r="E28" s="25" t="s">
        <v>3</v>
      </c>
      <c r="F28" s="76" t="s">
        <v>799</v>
      </c>
      <c r="G28" s="76" t="s">
        <v>325</v>
      </c>
      <c r="H28" s="76" t="s">
        <v>325</v>
      </c>
      <c r="I28" s="76"/>
      <c r="J28" s="25" t="s">
        <v>132</v>
      </c>
      <c r="K28" s="106" t="s">
        <v>731</v>
      </c>
      <c r="L28" s="25" t="str">
        <f>IF(J28=0,"",VLOOKUP(J28,Hoja2!$P$5:$S$62,4,FALSE))</f>
        <v>Enfermedades gastrointestinales, reacciones alérgicas por artrópodos (ácaros)</v>
      </c>
      <c r="M28" s="38" t="s">
        <v>325</v>
      </c>
      <c r="N28" s="38" t="s">
        <v>325</v>
      </c>
      <c r="O28" s="38" t="s">
        <v>325</v>
      </c>
      <c r="P28" s="38"/>
      <c r="Q28" s="106" t="s">
        <v>507</v>
      </c>
      <c r="R28" s="106" t="s">
        <v>507</v>
      </c>
      <c r="S28" s="106" t="s">
        <v>524</v>
      </c>
      <c r="T28" s="106" t="s">
        <v>613</v>
      </c>
      <c r="U28" s="106" t="s">
        <v>532</v>
      </c>
      <c r="V28" s="25" t="s">
        <v>525</v>
      </c>
      <c r="W28" s="25" t="s">
        <v>571</v>
      </c>
      <c r="X28" s="25" t="s">
        <v>263</v>
      </c>
      <c r="Y28" s="25" t="s">
        <v>254</v>
      </c>
      <c r="Z28" s="25">
        <f>IF(ISERROR(Hoja3!E280)=TRUE," ",Hoja3!C280*Hoja3!D280)</f>
        <v>4</v>
      </c>
      <c r="AA28" s="25" t="str">
        <f t="shared" si="0"/>
        <v>Bajo</v>
      </c>
      <c r="AB28" s="25">
        <f>IF(ISERROR(Hoja3!G280)=TRUE," ",Hoja3!G280)</f>
        <v>100</v>
      </c>
      <c r="AC28" s="25" t="str">
        <f t="shared" si="1"/>
        <v>III</v>
      </c>
      <c r="AD28" s="25" t="str">
        <f t="shared" si="2"/>
        <v>Aceptable</v>
      </c>
      <c r="AE28" s="106" t="s">
        <v>507</v>
      </c>
      <c r="AF28" s="106" t="s">
        <v>514</v>
      </c>
      <c r="AG28" s="106" t="s">
        <v>516</v>
      </c>
      <c r="AH28" s="106" t="s">
        <v>510</v>
      </c>
      <c r="AI28" s="125" t="s">
        <v>515</v>
      </c>
    </row>
    <row r="29" spans="1:35" s="10" customFormat="1" ht="122.45" customHeight="1" x14ac:dyDescent="0.2">
      <c r="A29" s="317"/>
      <c r="B29" s="296"/>
      <c r="C29" s="296"/>
      <c r="D29" s="76" t="s">
        <v>739</v>
      </c>
      <c r="E29" s="25" t="s">
        <v>3</v>
      </c>
      <c r="F29" s="76" t="s">
        <v>800</v>
      </c>
      <c r="G29" s="76" t="s">
        <v>325</v>
      </c>
      <c r="H29" s="76" t="s">
        <v>325</v>
      </c>
      <c r="I29" s="76"/>
      <c r="J29" s="25" t="s">
        <v>191</v>
      </c>
      <c r="K29" s="106" t="s">
        <v>528</v>
      </c>
      <c r="L29" s="25" t="str">
        <f>IF(J29=0,"",VLOOKUP(J29,Hoja2!$P$5:$S$62,4,FALSE))</f>
        <v xml:space="preserve">Lumbalgias, Cervicalgias </v>
      </c>
      <c r="M29" s="43" t="s">
        <v>325</v>
      </c>
      <c r="N29" s="43" t="s">
        <v>325</v>
      </c>
      <c r="O29" s="100"/>
      <c r="P29" s="100"/>
      <c r="Q29" s="106" t="s">
        <v>507</v>
      </c>
      <c r="R29" s="106" t="s">
        <v>507</v>
      </c>
      <c r="S29" s="106" t="s">
        <v>524</v>
      </c>
      <c r="T29" s="106" t="s">
        <v>613</v>
      </c>
      <c r="U29" s="106" t="s">
        <v>532</v>
      </c>
      <c r="V29" s="25" t="s">
        <v>525</v>
      </c>
      <c r="W29" s="25" t="s">
        <v>571</v>
      </c>
      <c r="X29" s="25" t="s">
        <v>261</v>
      </c>
      <c r="Y29" s="25" t="s">
        <v>254</v>
      </c>
      <c r="Z29" s="25">
        <f>IF(ISERROR(Hoja3!E281)=TRUE," ",Hoja3!C281*Hoja3!D281)</f>
        <v>8</v>
      </c>
      <c r="AA29" s="25" t="str">
        <f t="shared" si="0"/>
        <v>Medio</v>
      </c>
      <c r="AB29" s="25">
        <f>IF(ISERROR(Hoja3!G281)=TRUE," ",Hoja3!G281)</f>
        <v>200</v>
      </c>
      <c r="AC29" s="25" t="str">
        <f t="shared" si="1"/>
        <v>II</v>
      </c>
      <c r="AD29" s="25" t="str">
        <f t="shared" si="2"/>
        <v>Aceptable con control específico</v>
      </c>
      <c r="AE29" s="106" t="s">
        <v>507</v>
      </c>
      <c r="AF29" s="106" t="s">
        <v>507</v>
      </c>
      <c r="AG29" s="106" t="s">
        <v>527</v>
      </c>
      <c r="AH29" s="106" t="s">
        <v>526</v>
      </c>
      <c r="AI29" s="125" t="s">
        <v>529</v>
      </c>
    </row>
    <row r="30" spans="1:35" s="10" customFormat="1" ht="122.45" customHeight="1" x14ac:dyDescent="0.2">
      <c r="A30" s="317"/>
      <c r="B30" s="296"/>
      <c r="C30" s="296"/>
      <c r="D30" s="76" t="s">
        <v>740</v>
      </c>
      <c r="E30" s="25" t="s">
        <v>3</v>
      </c>
      <c r="F30" s="76" t="s">
        <v>801</v>
      </c>
      <c r="G30" s="76" t="s">
        <v>325</v>
      </c>
      <c r="H30" s="76" t="s">
        <v>325</v>
      </c>
      <c r="I30" s="76"/>
      <c r="J30" s="25" t="s">
        <v>193</v>
      </c>
      <c r="K30" s="106" t="s">
        <v>533</v>
      </c>
      <c r="L30" s="25" t="str">
        <f>IF(J30=0,"",VLOOKUP(J30,Hoja2!$P$5:$S$62,4,FALSE))</f>
        <v>Lesiones del túnel del carpo, epicondilitis, Enfermedad de Quervaín</v>
      </c>
      <c r="M30" s="43" t="s">
        <v>325</v>
      </c>
      <c r="N30" s="43" t="s">
        <v>325</v>
      </c>
      <c r="O30" s="43"/>
      <c r="P30" s="43"/>
      <c r="Q30" s="106" t="s">
        <v>507</v>
      </c>
      <c r="R30" s="106" t="s">
        <v>507</v>
      </c>
      <c r="S30" s="106" t="s">
        <v>534</v>
      </c>
      <c r="T30" s="106" t="s">
        <v>535</v>
      </c>
      <c r="U30" s="106" t="s">
        <v>531</v>
      </c>
      <c r="V30" s="25" t="s">
        <v>525</v>
      </c>
      <c r="W30" s="25" t="s">
        <v>250</v>
      </c>
      <c r="X30" s="25" t="s">
        <v>261</v>
      </c>
      <c r="Y30" s="25" t="s">
        <v>254</v>
      </c>
      <c r="Z30" s="25">
        <f>IF(ISERROR(Hoja3!E282)=TRUE," ",Hoja3!C282*Hoja3!D282)</f>
        <v>24</v>
      </c>
      <c r="AA30" s="25" t="str">
        <f t="shared" si="0"/>
        <v>Muy alto</v>
      </c>
      <c r="AB30" s="25">
        <f>IF(ISERROR(Hoja3!G282)=TRUE," ",Hoja3!G282)</f>
        <v>600</v>
      </c>
      <c r="AC30" s="25" t="str">
        <f t="shared" si="1"/>
        <v>I</v>
      </c>
      <c r="AD30" s="25" t="str">
        <f t="shared" si="2"/>
        <v>No Aceptable</v>
      </c>
      <c r="AE30" s="106" t="s">
        <v>507</v>
      </c>
      <c r="AF30" s="106" t="s">
        <v>507</v>
      </c>
      <c r="AG30" s="106" t="s">
        <v>536</v>
      </c>
      <c r="AH30" s="106" t="s">
        <v>537</v>
      </c>
      <c r="AI30" s="125" t="s">
        <v>538</v>
      </c>
    </row>
    <row r="31" spans="1:35" s="10" customFormat="1" ht="122.45" customHeight="1" x14ac:dyDescent="0.2">
      <c r="A31" s="317"/>
      <c r="B31" s="296"/>
      <c r="C31" s="296"/>
      <c r="D31" s="76" t="s">
        <v>741</v>
      </c>
      <c r="E31" s="25" t="s">
        <v>3</v>
      </c>
      <c r="F31" s="76" t="s">
        <v>802</v>
      </c>
      <c r="G31" s="76" t="s">
        <v>325</v>
      </c>
      <c r="H31" s="76" t="s">
        <v>325</v>
      </c>
      <c r="I31" s="76"/>
      <c r="J31" s="25" t="s">
        <v>194</v>
      </c>
      <c r="K31" s="106" t="s">
        <v>539</v>
      </c>
      <c r="L31" s="25" t="str">
        <f>IF(J31=0,"",VLOOKUP(J31,Hoja2!$P$5:$S$62,4,FALSE))</f>
        <v>Lesiones de columna</v>
      </c>
      <c r="M31" s="43" t="s">
        <v>325</v>
      </c>
      <c r="N31" s="43"/>
      <c r="O31" s="43"/>
      <c r="P31" s="43"/>
      <c r="Q31" s="106" t="s">
        <v>507</v>
      </c>
      <c r="R31" s="106" t="s">
        <v>507</v>
      </c>
      <c r="S31" s="106" t="s">
        <v>543</v>
      </c>
      <c r="T31" s="106" t="s">
        <v>542</v>
      </c>
      <c r="U31" s="106" t="s">
        <v>541</v>
      </c>
      <c r="V31" s="25" t="s">
        <v>544</v>
      </c>
      <c r="W31" s="25" t="s">
        <v>571</v>
      </c>
      <c r="X31" s="25" t="s">
        <v>263</v>
      </c>
      <c r="Y31" s="25" t="s">
        <v>254</v>
      </c>
      <c r="Z31" s="25">
        <f>IF(ISERROR(Hoja3!E283)=TRUE," ",Hoja3!C283*Hoja3!D283)</f>
        <v>4</v>
      </c>
      <c r="AA31" s="25" t="str">
        <f t="shared" si="0"/>
        <v>Bajo</v>
      </c>
      <c r="AB31" s="25">
        <f>IF(ISERROR(Hoja3!G283)=TRUE," ",Hoja3!G283)</f>
        <v>100</v>
      </c>
      <c r="AC31" s="25" t="str">
        <f t="shared" si="1"/>
        <v>III</v>
      </c>
      <c r="AD31" s="25" t="str">
        <f t="shared" si="2"/>
        <v>Aceptable</v>
      </c>
      <c r="AE31" s="106" t="s">
        <v>545</v>
      </c>
      <c r="AF31" s="106" t="s">
        <v>507</v>
      </c>
      <c r="AG31" s="106" t="s">
        <v>546</v>
      </c>
      <c r="AH31" s="106" t="s">
        <v>547</v>
      </c>
      <c r="AI31" s="125" t="s">
        <v>541</v>
      </c>
    </row>
    <row r="32" spans="1:35" s="10" customFormat="1" ht="122.45" customHeight="1" x14ac:dyDescent="0.2">
      <c r="A32" s="317"/>
      <c r="B32" s="296"/>
      <c r="C32" s="296"/>
      <c r="D32" s="76" t="s">
        <v>742</v>
      </c>
      <c r="E32" s="25" t="s">
        <v>3</v>
      </c>
      <c r="F32" s="76" t="s">
        <v>803</v>
      </c>
      <c r="G32" s="76" t="s">
        <v>325</v>
      </c>
      <c r="H32" s="76" t="s">
        <v>325</v>
      </c>
      <c r="I32" s="76"/>
      <c r="J32" s="25" t="s">
        <v>243</v>
      </c>
      <c r="K32" s="106" t="s">
        <v>565</v>
      </c>
      <c r="L32" s="25" t="str">
        <f>IF(J32=0,"",VLOOKUP(J32,Hoja2!$P$5:$S$62,4,FALSE))</f>
        <v>Electrocución</v>
      </c>
      <c r="M32" s="43" t="s">
        <v>325</v>
      </c>
      <c r="N32" s="43"/>
      <c r="O32" s="43"/>
      <c r="P32" s="43"/>
      <c r="Q32" s="106" t="s">
        <v>507</v>
      </c>
      <c r="R32" s="106" t="s">
        <v>507</v>
      </c>
      <c r="S32" s="106" t="s">
        <v>549</v>
      </c>
      <c r="T32" s="106" t="s">
        <v>548</v>
      </c>
      <c r="U32" s="106" t="s">
        <v>550</v>
      </c>
      <c r="V32" s="25" t="s">
        <v>551</v>
      </c>
      <c r="W32" s="25" t="s">
        <v>571</v>
      </c>
      <c r="X32" s="25" t="s">
        <v>262</v>
      </c>
      <c r="Y32" s="25" t="s">
        <v>256</v>
      </c>
      <c r="Z32" s="25">
        <f>IF(ISERROR(Hoja3!E284)=TRUE," ",Hoja3!C284*Hoja3!D284)</f>
        <v>6</v>
      </c>
      <c r="AA32" s="25" t="str">
        <f t="shared" si="0"/>
        <v>Medio</v>
      </c>
      <c r="AB32" s="25">
        <f>IF(ISERROR(Hoja3!G284)=TRUE," ",Hoja3!G284)</f>
        <v>600</v>
      </c>
      <c r="AC32" s="25" t="str">
        <f t="shared" si="1"/>
        <v>I</v>
      </c>
      <c r="AD32" s="25" t="str">
        <f t="shared" si="2"/>
        <v>No Aceptable</v>
      </c>
      <c r="AE32" s="106" t="s">
        <v>552</v>
      </c>
      <c r="AF32" s="106" t="s">
        <v>507</v>
      </c>
      <c r="AG32" s="106" t="s">
        <v>553</v>
      </c>
      <c r="AH32" s="106" t="s">
        <v>554</v>
      </c>
      <c r="AI32" s="125" t="s">
        <v>555</v>
      </c>
    </row>
    <row r="33" spans="1:35" s="10" customFormat="1" ht="122.45" customHeight="1" x14ac:dyDescent="0.2">
      <c r="A33" s="317"/>
      <c r="B33" s="296"/>
      <c r="C33" s="296"/>
      <c r="D33" s="76" t="s">
        <v>743</v>
      </c>
      <c r="E33" s="25" t="s">
        <v>2</v>
      </c>
      <c r="F33" s="76" t="s">
        <v>804</v>
      </c>
      <c r="G33" s="76" t="s">
        <v>325</v>
      </c>
      <c r="H33" s="76" t="s">
        <v>325</v>
      </c>
      <c r="I33" s="76"/>
      <c r="J33" s="25" t="s">
        <v>245</v>
      </c>
      <c r="K33" s="106" t="s">
        <v>556</v>
      </c>
      <c r="L33" s="25" t="str">
        <f>IF(J33=0,"",VLOOKUP(J33,Hoja2!$P$5:$S$62,4,FALSE))</f>
        <v>Torceduras, Esguinces, Desgarros musculares, traumatismos o Golpes por caídas al mismo nivel</v>
      </c>
      <c r="M33" s="43" t="s">
        <v>325</v>
      </c>
      <c r="N33" s="43" t="s">
        <v>325</v>
      </c>
      <c r="O33" s="43" t="s">
        <v>325</v>
      </c>
      <c r="P33" s="43"/>
      <c r="Q33" s="106" t="s">
        <v>507</v>
      </c>
      <c r="R33" s="106" t="s">
        <v>507</v>
      </c>
      <c r="S33" s="106" t="s">
        <v>558</v>
      </c>
      <c r="T33" s="106" t="s">
        <v>559</v>
      </c>
      <c r="U33" s="106" t="s">
        <v>560</v>
      </c>
      <c r="V33" s="25" t="s">
        <v>561</v>
      </c>
      <c r="W33" s="25" t="s">
        <v>571</v>
      </c>
      <c r="X33" s="25" t="s">
        <v>262</v>
      </c>
      <c r="Y33" s="25" t="s">
        <v>255</v>
      </c>
      <c r="Z33" s="25">
        <f>IF(ISERROR(Hoja3!E285)=TRUE," ",Hoja3!C285*Hoja3!D285)</f>
        <v>6</v>
      </c>
      <c r="AA33" s="25" t="str">
        <f t="shared" si="0"/>
        <v>Medio</v>
      </c>
      <c r="AB33" s="25">
        <f>IF(ISERROR(Hoja3!G285)=TRUE," ",Hoja3!G285)</f>
        <v>60</v>
      </c>
      <c r="AC33" s="25" t="str">
        <f t="shared" si="1"/>
        <v>III</v>
      </c>
      <c r="AD33" s="25" t="str">
        <f t="shared" si="2"/>
        <v>Aceptable</v>
      </c>
      <c r="AE33" s="106" t="s">
        <v>552</v>
      </c>
      <c r="AF33" s="106" t="s">
        <v>552</v>
      </c>
      <c r="AG33" s="106" t="s">
        <v>562</v>
      </c>
      <c r="AH33" s="106" t="s">
        <v>563</v>
      </c>
      <c r="AI33" s="125" t="s">
        <v>564</v>
      </c>
    </row>
    <row r="34" spans="1:35" s="10" customFormat="1" ht="122.45" customHeight="1" x14ac:dyDescent="0.2">
      <c r="A34" s="317"/>
      <c r="B34" s="296"/>
      <c r="C34" s="296"/>
      <c r="D34" s="76" t="s">
        <v>744</v>
      </c>
      <c r="E34" s="25" t="s">
        <v>3</v>
      </c>
      <c r="F34" s="76" t="s">
        <v>805</v>
      </c>
      <c r="G34" s="76" t="s">
        <v>325</v>
      </c>
      <c r="H34" s="76" t="s">
        <v>325</v>
      </c>
      <c r="I34" s="76"/>
      <c r="J34" s="25" t="s">
        <v>203</v>
      </c>
      <c r="K34" s="106" t="s">
        <v>566</v>
      </c>
      <c r="L34" s="25" t="str">
        <f>IF(J34=0,"",VLOOKUP(J34,Hoja2!$P$5:$S$62,4,FALSE))</f>
        <v>Muerte</v>
      </c>
      <c r="M34" s="43" t="s">
        <v>325</v>
      </c>
      <c r="N34" s="43" t="s">
        <v>325</v>
      </c>
      <c r="O34" s="43" t="s">
        <v>325</v>
      </c>
      <c r="P34" s="43" t="s">
        <v>325</v>
      </c>
      <c r="Q34" s="106" t="s">
        <v>507</v>
      </c>
      <c r="R34" s="106" t="s">
        <v>507</v>
      </c>
      <c r="S34" s="106" t="s">
        <v>567</v>
      </c>
      <c r="T34" s="106" t="s">
        <v>568</v>
      </c>
      <c r="U34" s="106" t="s">
        <v>569</v>
      </c>
      <c r="V34" s="25" t="s">
        <v>634</v>
      </c>
      <c r="W34" s="25" t="s">
        <v>571</v>
      </c>
      <c r="X34" s="25" t="s">
        <v>264</v>
      </c>
      <c r="Y34" s="25" t="s">
        <v>256</v>
      </c>
      <c r="Z34" s="25">
        <f>IF(ISERROR(Hoja3!E286)=TRUE," ",Hoja3!C286*Hoja3!D286)</f>
        <v>2</v>
      </c>
      <c r="AA34" s="25" t="str">
        <f t="shared" si="0"/>
        <v>Bajo</v>
      </c>
      <c r="AB34" s="25">
        <f>IF(ISERROR(Hoja3!G286)=TRUE," ",Hoja3!G286)</f>
        <v>200</v>
      </c>
      <c r="AC34" s="25" t="str">
        <f t="shared" si="1"/>
        <v>II</v>
      </c>
      <c r="AD34" s="25" t="str">
        <f t="shared" si="2"/>
        <v>Aceptable con control específico</v>
      </c>
      <c r="AE34" s="106" t="s">
        <v>552</v>
      </c>
      <c r="AF34" s="106" t="s">
        <v>552</v>
      </c>
      <c r="AG34" s="106" t="s">
        <v>572</v>
      </c>
      <c r="AH34" s="106" t="s">
        <v>573</v>
      </c>
      <c r="AI34" s="125" t="s">
        <v>574</v>
      </c>
    </row>
    <row r="35" spans="1:35" s="10" customFormat="1" ht="122.45" customHeight="1" x14ac:dyDescent="0.2">
      <c r="A35" s="317"/>
      <c r="B35" s="296"/>
      <c r="C35" s="296"/>
      <c r="D35" s="76" t="s">
        <v>745</v>
      </c>
      <c r="E35" s="25" t="s">
        <v>2</v>
      </c>
      <c r="F35" s="76" t="s">
        <v>804</v>
      </c>
      <c r="G35" s="76" t="s">
        <v>325</v>
      </c>
      <c r="H35" s="76" t="s">
        <v>325</v>
      </c>
      <c r="I35" s="76"/>
      <c r="J35" s="25" t="s">
        <v>105</v>
      </c>
      <c r="K35" s="106" t="s">
        <v>577</v>
      </c>
      <c r="L35" s="25" t="str">
        <f>IF(J35=0,"",VLOOKUP(J35,Hoja2!$P$5:$S$62,4,FALSE))</f>
        <v>Fatiga visual</v>
      </c>
      <c r="M35" s="43" t="s">
        <v>325</v>
      </c>
      <c r="N35" s="43"/>
      <c r="O35" s="43"/>
      <c r="P35" s="43"/>
      <c r="Q35" s="106" t="s">
        <v>507</v>
      </c>
      <c r="R35" s="106" t="s">
        <v>507</v>
      </c>
      <c r="S35" s="106" t="s">
        <v>578</v>
      </c>
      <c r="T35" s="106" t="s">
        <v>579</v>
      </c>
      <c r="U35" s="106" t="s">
        <v>580</v>
      </c>
      <c r="V35" s="25" t="s">
        <v>581</v>
      </c>
      <c r="W35" s="25" t="s">
        <v>260</v>
      </c>
      <c r="X35" s="25" t="s">
        <v>261</v>
      </c>
      <c r="Y35" s="25" t="s">
        <v>255</v>
      </c>
      <c r="Z35" s="25">
        <f>IF(ISERROR(Hoja3!E287)=TRUE," ",Hoja3!C287*Hoja3!D287)</f>
        <v>4</v>
      </c>
      <c r="AA35" s="25" t="str">
        <f t="shared" si="0"/>
        <v>Bajo</v>
      </c>
      <c r="AB35" s="25">
        <f>IF(ISERROR(Hoja3!G287)=TRUE," ",Hoja3!G287)</f>
        <v>40</v>
      </c>
      <c r="AC35" s="25" t="str">
        <f t="shared" si="1"/>
        <v>IV</v>
      </c>
      <c r="AD35" s="25" t="str">
        <f t="shared" si="2"/>
        <v>Aceptable</v>
      </c>
      <c r="AE35" s="106" t="s">
        <v>507</v>
      </c>
      <c r="AF35" s="106" t="s">
        <v>507</v>
      </c>
      <c r="AG35" s="106" t="s">
        <v>582</v>
      </c>
      <c r="AH35" s="106" t="s">
        <v>583</v>
      </c>
      <c r="AI35" s="125" t="s">
        <v>584</v>
      </c>
    </row>
    <row r="36" spans="1:35" s="10" customFormat="1" ht="122.45" customHeight="1" x14ac:dyDescent="0.2">
      <c r="A36" s="317"/>
      <c r="B36" s="296"/>
      <c r="C36" s="296"/>
      <c r="D36" s="76" t="s">
        <v>746</v>
      </c>
      <c r="E36" s="25" t="s">
        <v>3</v>
      </c>
      <c r="F36" s="76" t="s">
        <v>804</v>
      </c>
      <c r="G36" s="76" t="s">
        <v>325</v>
      </c>
      <c r="H36" s="76" t="s">
        <v>325</v>
      </c>
      <c r="I36" s="76"/>
      <c r="J36" s="25" t="s">
        <v>142</v>
      </c>
      <c r="K36" s="106" t="s">
        <v>588</v>
      </c>
      <c r="L36" s="25" t="str">
        <f>IF(J36=0,"",VLOOKUP(J36,Hoja2!$P$5:$S$62,4,FALSE))</f>
        <v>Estrés, fatiga crónica, afectaciones a sistema circulatorio, digestivo, y sistema inmune</v>
      </c>
      <c r="M36" s="43" t="s">
        <v>325</v>
      </c>
      <c r="N36" s="43" t="s">
        <v>325</v>
      </c>
      <c r="O36" s="43"/>
      <c r="P36" s="43"/>
      <c r="Q36" s="106" t="s">
        <v>507</v>
      </c>
      <c r="R36" s="106" t="s">
        <v>507</v>
      </c>
      <c r="S36" s="106" t="s">
        <v>590</v>
      </c>
      <c r="T36" s="106" t="s">
        <v>591</v>
      </c>
      <c r="U36" s="106" t="s">
        <v>592</v>
      </c>
      <c r="V36" s="25" t="s">
        <v>593</v>
      </c>
      <c r="W36" s="25" t="s">
        <v>250</v>
      </c>
      <c r="X36" s="25" t="s">
        <v>262</v>
      </c>
      <c r="Y36" s="25" t="s">
        <v>254</v>
      </c>
      <c r="Z36" s="25">
        <f>IF(ISERROR(Hoja3!E288)=TRUE," ",Hoja3!C288*Hoja3!D288)</f>
        <v>18</v>
      </c>
      <c r="AA36" s="25" t="str">
        <f t="shared" si="0"/>
        <v>Alto</v>
      </c>
      <c r="AB36" s="25">
        <f>IF(ISERROR(Hoja3!G288)=TRUE," ",Hoja3!G288)</f>
        <v>450</v>
      </c>
      <c r="AC36" s="25" t="str">
        <f t="shared" si="1"/>
        <v>II</v>
      </c>
      <c r="AD36" s="25" t="str">
        <f t="shared" si="2"/>
        <v>Aceptable con control específico</v>
      </c>
      <c r="AE36" s="106" t="s">
        <v>507</v>
      </c>
      <c r="AF36" s="106" t="s">
        <v>507</v>
      </c>
      <c r="AG36" s="106" t="s">
        <v>590</v>
      </c>
      <c r="AH36" s="106" t="s">
        <v>591</v>
      </c>
      <c r="AI36" s="125" t="s">
        <v>592</v>
      </c>
    </row>
    <row r="37" spans="1:35" s="10" customFormat="1" ht="122.45" customHeight="1" x14ac:dyDescent="0.2">
      <c r="A37" s="317"/>
      <c r="B37" s="296"/>
      <c r="C37" s="296"/>
      <c r="D37" s="76" t="s">
        <v>747</v>
      </c>
      <c r="E37" s="25" t="s">
        <v>3</v>
      </c>
      <c r="F37" s="76" t="s">
        <v>804</v>
      </c>
      <c r="G37" s="76" t="s">
        <v>325</v>
      </c>
      <c r="H37" s="76" t="s">
        <v>325</v>
      </c>
      <c r="I37" s="76"/>
      <c r="J37" s="25" t="s">
        <v>147</v>
      </c>
      <c r="K37" s="106" t="s">
        <v>588</v>
      </c>
      <c r="L37" s="25" t="str">
        <f>IF(J37=0,"",VLOOKUP(J37,Hoja2!$P$5:$S$62,4,FALSE))</f>
        <v>Estrés, fatiga crónica, afectaciones a sistema circulatorio, digestivo, y sistema inmune</v>
      </c>
      <c r="M37" s="43" t="s">
        <v>325</v>
      </c>
      <c r="N37" s="43" t="s">
        <v>325</v>
      </c>
      <c r="O37" s="43"/>
      <c r="P37" s="43"/>
      <c r="Q37" s="106" t="s">
        <v>507</v>
      </c>
      <c r="R37" s="106" t="s">
        <v>507</v>
      </c>
      <c r="S37" s="106" t="s">
        <v>590</v>
      </c>
      <c r="T37" s="106" t="s">
        <v>591</v>
      </c>
      <c r="U37" s="106" t="s">
        <v>592</v>
      </c>
      <c r="V37" s="25" t="s">
        <v>593</v>
      </c>
      <c r="W37" s="25" t="s">
        <v>250</v>
      </c>
      <c r="X37" s="25" t="s">
        <v>262</v>
      </c>
      <c r="Y37" s="25" t="s">
        <v>254</v>
      </c>
      <c r="Z37" s="25">
        <f>IF(ISERROR(Hoja3!E289)=TRUE," ",Hoja3!C289*Hoja3!D289)</f>
        <v>18</v>
      </c>
      <c r="AA37" s="25" t="str">
        <f t="shared" si="0"/>
        <v>Alto</v>
      </c>
      <c r="AB37" s="25">
        <f>IF(ISERROR(Hoja3!G289)=TRUE," ",Hoja3!G289)</f>
        <v>450</v>
      </c>
      <c r="AC37" s="25" t="str">
        <f t="shared" si="1"/>
        <v>II</v>
      </c>
      <c r="AD37" s="25" t="str">
        <f t="shared" si="2"/>
        <v>Aceptable con control específico</v>
      </c>
      <c r="AE37" s="106" t="s">
        <v>507</v>
      </c>
      <c r="AF37" s="106" t="s">
        <v>507</v>
      </c>
      <c r="AG37" s="106" t="s">
        <v>590</v>
      </c>
      <c r="AH37" s="106" t="s">
        <v>591</v>
      </c>
      <c r="AI37" s="125" t="s">
        <v>592</v>
      </c>
    </row>
    <row r="38" spans="1:35" s="10" customFormat="1" ht="122.45" customHeight="1" x14ac:dyDescent="0.2">
      <c r="A38" s="317"/>
      <c r="B38" s="296"/>
      <c r="C38" s="296"/>
      <c r="D38" s="76"/>
      <c r="E38" s="25"/>
      <c r="F38" s="76"/>
      <c r="G38" s="76" t="s">
        <v>325</v>
      </c>
      <c r="H38" s="76" t="s">
        <v>325</v>
      </c>
      <c r="I38" s="76"/>
      <c r="J38" s="25" t="s">
        <v>207</v>
      </c>
      <c r="K38" s="106" t="s">
        <v>594</v>
      </c>
      <c r="L38" s="25" t="str">
        <f>IF(J38=0,"",VLOOKUP(J38,Hoja2!$P$5:$S$62,4,FALSE))</f>
        <v>Muerte</v>
      </c>
      <c r="M38" s="43" t="s">
        <v>325</v>
      </c>
      <c r="N38" s="43" t="s">
        <v>325</v>
      </c>
      <c r="O38" s="43" t="s">
        <v>325</v>
      </c>
      <c r="P38" s="43" t="s">
        <v>325</v>
      </c>
      <c r="Q38" s="106" t="s">
        <v>507</v>
      </c>
      <c r="R38" s="106" t="s">
        <v>507</v>
      </c>
      <c r="S38" s="106" t="s">
        <v>595</v>
      </c>
      <c r="T38" s="106" t="s">
        <v>598</v>
      </c>
      <c r="U38" s="106" t="s">
        <v>597</v>
      </c>
      <c r="V38" s="25" t="s">
        <v>596</v>
      </c>
      <c r="W38" s="25" t="s">
        <v>571</v>
      </c>
      <c r="X38" s="25" t="s">
        <v>264</v>
      </c>
      <c r="Y38" s="25" t="s">
        <v>256</v>
      </c>
      <c r="Z38" s="25">
        <f>IF(ISERROR(Hoja3!E290)=TRUE," ",Hoja3!C290*Hoja3!D290)</f>
        <v>2</v>
      </c>
      <c r="AA38" s="25" t="str">
        <f t="shared" si="0"/>
        <v>Bajo</v>
      </c>
      <c r="AB38" s="25">
        <f>IF(ISERROR(Hoja3!G290)=TRUE," ",Hoja3!G290)</f>
        <v>200</v>
      </c>
      <c r="AC38" s="25" t="str">
        <f t="shared" si="1"/>
        <v>II</v>
      </c>
      <c r="AD38" s="25" t="str">
        <f t="shared" si="2"/>
        <v>Aceptable con control específico</v>
      </c>
      <c r="AE38" s="106" t="s">
        <v>507</v>
      </c>
      <c r="AF38" s="106" t="s">
        <v>507</v>
      </c>
      <c r="AG38" s="106" t="s">
        <v>599</v>
      </c>
      <c r="AH38" s="106" t="s">
        <v>600</v>
      </c>
      <c r="AI38" s="125" t="s">
        <v>597</v>
      </c>
    </row>
    <row r="39" spans="1:35" s="10" customFormat="1" ht="122.45" customHeight="1" x14ac:dyDescent="0.2">
      <c r="A39" s="317"/>
      <c r="B39" s="296"/>
      <c r="C39" s="296"/>
      <c r="D39" s="76"/>
      <c r="E39" s="25"/>
      <c r="F39" s="76"/>
      <c r="G39" s="76" t="s">
        <v>325</v>
      </c>
      <c r="H39" s="76" t="s">
        <v>325</v>
      </c>
      <c r="I39" s="76"/>
      <c r="J39" s="25" t="s">
        <v>120</v>
      </c>
      <c r="K39" s="106" t="s">
        <v>601</v>
      </c>
      <c r="L39" s="25" t="str">
        <f>IF(J39=0,"",VLOOKUP(J39,Hoja2!$P$5:$S$62,4,FALSE))</f>
        <v>Neumoconiosis orgánica, Rinitis, complicaciones relacionadas con el asma</v>
      </c>
      <c r="M39" s="43" t="s">
        <v>325</v>
      </c>
      <c r="N39" s="43"/>
      <c r="O39" s="43"/>
      <c r="P39" s="43"/>
      <c r="Q39" s="106" t="s">
        <v>602</v>
      </c>
      <c r="R39" s="106" t="s">
        <v>507</v>
      </c>
      <c r="S39" s="106" t="s">
        <v>608</v>
      </c>
      <c r="T39" s="106" t="s">
        <v>603</v>
      </c>
      <c r="U39" s="106" t="s">
        <v>606</v>
      </c>
      <c r="V39" s="25" t="s">
        <v>607</v>
      </c>
      <c r="W39" s="25" t="s">
        <v>250</v>
      </c>
      <c r="X39" s="25" t="s">
        <v>262</v>
      </c>
      <c r="Y39" s="25" t="s">
        <v>254</v>
      </c>
      <c r="Z39" s="25">
        <f>IF(ISERROR(Hoja3!E291)=TRUE," ",Hoja3!C291*Hoja3!D291)</f>
        <v>18</v>
      </c>
      <c r="AA39" s="25" t="str">
        <f t="shared" si="0"/>
        <v>Alto</v>
      </c>
      <c r="AB39" s="25">
        <f>IF(ISERROR(Hoja3!G291)=TRUE," ",Hoja3!G291)</f>
        <v>450</v>
      </c>
      <c r="AC39" s="25" t="str">
        <f t="shared" si="1"/>
        <v>II</v>
      </c>
      <c r="AD39" s="25" t="str">
        <f t="shared" si="2"/>
        <v>Aceptable con control específico</v>
      </c>
      <c r="AE39" s="106" t="s">
        <v>602</v>
      </c>
      <c r="AF39" s="106" t="s">
        <v>507</v>
      </c>
      <c r="AG39" s="106" t="s">
        <v>608</v>
      </c>
      <c r="AH39" s="106" t="s">
        <v>603</v>
      </c>
      <c r="AI39" s="125" t="s">
        <v>606</v>
      </c>
    </row>
    <row r="40" spans="1:35" s="10" customFormat="1" ht="122.45" customHeight="1" x14ac:dyDescent="0.2">
      <c r="A40" s="317"/>
      <c r="B40" s="296"/>
      <c r="C40" s="296"/>
      <c r="D40" s="76"/>
      <c r="E40" s="25"/>
      <c r="F40" s="76"/>
      <c r="G40" s="76" t="s">
        <v>325</v>
      </c>
      <c r="H40" s="76" t="s">
        <v>325</v>
      </c>
      <c r="I40" s="76"/>
      <c r="J40" s="25" t="s">
        <v>246</v>
      </c>
      <c r="K40" s="106" t="s">
        <v>730</v>
      </c>
      <c r="L40" s="25" t="str">
        <f>IF(J40=0,"",VLOOKUP(J40,Hoja2!$P$5:$S$62,4,FALSE))</f>
        <v>Muerte</v>
      </c>
      <c r="M40" s="43" t="s">
        <v>325</v>
      </c>
      <c r="N40" s="43" t="s">
        <v>325</v>
      </c>
      <c r="O40" s="43" t="s">
        <v>325</v>
      </c>
      <c r="P40" s="43" t="s">
        <v>325</v>
      </c>
      <c r="Q40" s="106" t="s">
        <v>507</v>
      </c>
      <c r="R40" s="106" t="s">
        <v>507</v>
      </c>
      <c r="S40" s="106" t="s">
        <v>732</v>
      </c>
      <c r="T40" s="106" t="s">
        <v>734</v>
      </c>
      <c r="U40" s="106" t="s">
        <v>735</v>
      </c>
      <c r="V40" s="25" t="s">
        <v>736</v>
      </c>
      <c r="W40" s="25" t="s">
        <v>571</v>
      </c>
      <c r="X40" s="25" t="s">
        <v>261</v>
      </c>
      <c r="Y40" s="25" t="s">
        <v>256</v>
      </c>
      <c r="Z40" s="25">
        <f>IF(ISERROR(Hoja3!E292)=TRUE," ",Hoja3!C292*Hoja3!D292)</f>
        <v>8</v>
      </c>
      <c r="AA40" s="25" t="str">
        <f t="shared" si="0"/>
        <v>Medio</v>
      </c>
      <c r="AB40" s="25">
        <f>IF(ISERROR(Hoja3!G292)=TRUE," ",Hoja3!G292)</f>
        <v>800</v>
      </c>
      <c r="AC40" s="25" t="str">
        <f t="shared" si="1"/>
        <v>I</v>
      </c>
      <c r="AD40" s="25" t="str">
        <f t="shared" si="2"/>
        <v>No Aceptable</v>
      </c>
      <c r="AE40" s="106" t="s">
        <v>507</v>
      </c>
      <c r="AF40" s="106" t="s">
        <v>507</v>
      </c>
      <c r="AG40" s="106" t="s">
        <v>732</v>
      </c>
      <c r="AH40" s="106" t="s">
        <v>733</v>
      </c>
      <c r="AI40" s="125" t="s">
        <v>735</v>
      </c>
    </row>
    <row r="41" spans="1:35" s="10" customFormat="1" ht="122.45" customHeight="1" x14ac:dyDescent="0.2">
      <c r="A41" s="317"/>
      <c r="B41" s="296"/>
      <c r="C41" s="296"/>
      <c r="D41" s="76"/>
      <c r="E41" s="25"/>
      <c r="F41" s="76"/>
      <c r="G41" s="76" t="s">
        <v>325</v>
      </c>
      <c r="H41" s="76" t="s">
        <v>325</v>
      </c>
      <c r="I41" s="76"/>
      <c r="J41" s="25" t="s">
        <v>492</v>
      </c>
      <c r="K41" s="106" t="s">
        <v>636</v>
      </c>
      <c r="L41" s="25" t="str">
        <f>IF(J41=0,"",VLOOKUP(J41,Hoja2!$P$5:$S$62,4,FALSE))</f>
        <v>Muerte</v>
      </c>
      <c r="M41" s="43" t="s">
        <v>325</v>
      </c>
      <c r="N41" s="43" t="s">
        <v>325</v>
      </c>
      <c r="O41" s="43" t="s">
        <v>325</v>
      </c>
      <c r="P41" s="43" t="s">
        <v>325</v>
      </c>
      <c r="Q41" s="106" t="s">
        <v>507</v>
      </c>
      <c r="R41" s="106" t="s">
        <v>507</v>
      </c>
      <c r="S41" s="106" t="s">
        <v>576</v>
      </c>
      <c r="T41" s="106" t="s">
        <v>637</v>
      </c>
      <c r="U41" s="106" t="s">
        <v>638</v>
      </c>
      <c r="V41" s="25" t="s">
        <v>585</v>
      </c>
      <c r="W41" s="25" t="s">
        <v>571</v>
      </c>
      <c r="X41" s="25" t="s">
        <v>261</v>
      </c>
      <c r="Y41" s="25" t="s">
        <v>256</v>
      </c>
      <c r="Z41" s="25">
        <f>IF(ISERROR(Hoja3!E293)=TRUE," ",Hoja3!C293*Hoja3!D293)</f>
        <v>8</v>
      </c>
      <c r="AA41" s="25" t="str">
        <f t="shared" si="0"/>
        <v>Medio</v>
      </c>
      <c r="AB41" s="25">
        <f>IF(ISERROR(Hoja3!G293)=TRUE," ",Hoja3!G293)</f>
        <v>800</v>
      </c>
      <c r="AC41" s="25" t="str">
        <f t="shared" si="1"/>
        <v>I</v>
      </c>
      <c r="AD41" s="25" t="str">
        <f t="shared" si="2"/>
        <v>No Aceptable</v>
      </c>
      <c r="AE41" s="106" t="s">
        <v>507</v>
      </c>
      <c r="AF41" s="106" t="s">
        <v>507</v>
      </c>
      <c r="AG41" s="106" t="s">
        <v>639</v>
      </c>
      <c r="AH41" s="106" t="s">
        <v>586</v>
      </c>
      <c r="AI41" s="125" t="s">
        <v>587</v>
      </c>
    </row>
    <row r="42" spans="1:35" s="10" customFormat="1" ht="122.45" customHeight="1" thickBot="1" x14ac:dyDescent="0.25">
      <c r="A42" s="317"/>
      <c r="B42" s="320"/>
      <c r="C42" s="320"/>
      <c r="D42" s="96"/>
      <c r="E42" s="132"/>
      <c r="F42" s="96"/>
      <c r="G42" s="96" t="s">
        <v>325</v>
      </c>
      <c r="H42" s="96" t="s">
        <v>325</v>
      </c>
      <c r="I42" s="96"/>
      <c r="J42" s="132" t="s">
        <v>109</v>
      </c>
      <c r="K42" s="133" t="s">
        <v>854</v>
      </c>
      <c r="L42" s="132" t="str">
        <f>IF(J42=0,"",VLOOKUP(J42,Hoja2!$P$5:$S$96,4,FALSE))</f>
        <v xml:space="preserve">Disconfort o estrés térmico, cefaleas, parálisis facial, fatiga física. </v>
      </c>
      <c r="M42" s="134" t="s">
        <v>325</v>
      </c>
      <c r="N42" s="134" t="s">
        <v>325</v>
      </c>
      <c r="O42" s="140"/>
      <c r="P42" s="134" t="s">
        <v>511</v>
      </c>
      <c r="Q42" s="133" t="s">
        <v>507</v>
      </c>
      <c r="R42" s="133" t="s">
        <v>507</v>
      </c>
      <c r="S42" s="133" t="s">
        <v>855</v>
      </c>
      <c r="T42" s="133" t="s">
        <v>856</v>
      </c>
      <c r="U42" s="133" t="s">
        <v>857</v>
      </c>
      <c r="V42" s="132" t="s">
        <v>858</v>
      </c>
      <c r="W42" s="132" t="s">
        <v>250</v>
      </c>
      <c r="X42" s="132" t="s">
        <v>261</v>
      </c>
      <c r="Y42" s="132" t="s">
        <v>255</v>
      </c>
      <c r="Z42" s="132">
        <f>IF(ISERROR(Hoja3!E294)=TRUE," ",Hoja3!C294*Hoja3!D294)</f>
        <v>24</v>
      </c>
      <c r="AA42" s="132" t="str">
        <f t="shared" si="0"/>
        <v>Muy alto</v>
      </c>
      <c r="AB42" s="132">
        <f>IF(ISERROR(Hoja3!G294)=TRUE," ",Hoja3!G294)</f>
        <v>240</v>
      </c>
      <c r="AC42" s="132" t="str">
        <f t="shared" si="1"/>
        <v>II</v>
      </c>
      <c r="AD42" s="132" t="str">
        <f t="shared" si="2"/>
        <v>Aceptable con control específico</v>
      </c>
      <c r="AE42" s="133" t="s">
        <v>507</v>
      </c>
      <c r="AF42" s="133" t="s">
        <v>507</v>
      </c>
      <c r="AG42" s="133" t="s">
        <v>861</v>
      </c>
      <c r="AH42" s="133" t="s">
        <v>860</v>
      </c>
      <c r="AI42" s="136" t="s">
        <v>862</v>
      </c>
    </row>
    <row r="43" spans="1:35" s="10" customFormat="1" ht="122.45" customHeight="1" x14ac:dyDescent="0.2">
      <c r="A43" s="317"/>
      <c r="B43" s="305" t="s">
        <v>926</v>
      </c>
      <c r="C43" s="305" t="s">
        <v>782</v>
      </c>
      <c r="D43" s="117" t="s">
        <v>748</v>
      </c>
      <c r="E43" s="65" t="s">
        <v>3</v>
      </c>
      <c r="F43" s="101" t="s">
        <v>806</v>
      </c>
      <c r="G43" s="117" t="s">
        <v>325</v>
      </c>
      <c r="H43" s="117" t="s">
        <v>325</v>
      </c>
      <c r="I43" s="101"/>
      <c r="J43" s="65" t="s">
        <v>128</v>
      </c>
      <c r="K43" s="95" t="s">
        <v>728</v>
      </c>
      <c r="L43" s="68" t="str">
        <f>IF(J43=0,"",VLOOKUP(J43,Hoja2!$P$5:$S$62,4,FALSE))</f>
        <v xml:space="preserve">Contagio de COVID 19, Fiebre, Tos, Cansancio, Malestar general incapacitante </v>
      </c>
      <c r="M43" s="145" t="s">
        <v>325</v>
      </c>
      <c r="N43" s="145" t="s">
        <v>325</v>
      </c>
      <c r="O43" s="145" t="s">
        <v>325</v>
      </c>
      <c r="P43" s="146"/>
      <c r="Q43" s="101" t="s">
        <v>507</v>
      </c>
      <c r="R43" s="101" t="s">
        <v>507</v>
      </c>
      <c r="S43" s="101" t="s">
        <v>501</v>
      </c>
      <c r="T43" s="101" t="s">
        <v>503</v>
      </c>
      <c r="U43" s="101" t="s">
        <v>502</v>
      </c>
      <c r="V43" s="65" t="s">
        <v>610</v>
      </c>
      <c r="W43" s="65" t="s">
        <v>571</v>
      </c>
      <c r="X43" s="65" t="s">
        <v>262</v>
      </c>
      <c r="Y43" s="65" t="s">
        <v>254</v>
      </c>
      <c r="Z43" s="177">
        <f>IF(ISERROR(Hoja3!E295)=TRUE," ",Hoja3!C295*Hoja3!D295)</f>
        <v>6</v>
      </c>
      <c r="AA43" s="177" t="str">
        <f t="shared" si="0"/>
        <v>Medio</v>
      </c>
      <c r="AB43" s="177">
        <f>IF(ISERROR(Hoja3!G295)=TRUE," ",Hoja3!G295)</f>
        <v>150</v>
      </c>
      <c r="AC43" s="177" t="str">
        <f t="shared" si="1"/>
        <v>II</v>
      </c>
      <c r="AD43" s="177" t="str">
        <f t="shared" si="2"/>
        <v>Aceptable con control específico</v>
      </c>
      <c r="AE43" s="101" t="s">
        <v>507</v>
      </c>
      <c r="AF43" s="101" t="s">
        <v>507</v>
      </c>
      <c r="AG43" s="101" t="s">
        <v>500</v>
      </c>
      <c r="AH43" s="101" t="s">
        <v>504</v>
      </c>
      <c r="AI43" s="118" t="s">
        <v>519</v>
      </c>
    </row>
    <row r="44" spans="1:35" s="10" customFormat="1" ht="122.45" customHeight="1" x14ac:dyDescent="0.2">
      <c r="A44" s="317"/>
      <c r="B44" s="306"/>
      <c r="C44" s="306"/>
      <c r="D44" s="99" t="s">
        <v>749</v>
      </c>
      <c r="E44" s="25" t="s">
        <v>3</v>
      </c>
      <c r="F44" s="94" t="s">
        <v>807</v>
      </c>
      <c r="G44" s="94" t="s">
        <v>325</v>
      </c>
      <c r="H44" s="94" t="s">
        <v>325</v>
      </c>
      <c r="I44" s="94"/>
      <c r="J44" s="19" t="s">
        <v>129</v>
      </c>
      <c r="K44" s="98" t="s">
        <v>505</v>
      </c>
      <c r="L44" s="20" t="str">
        <f>IF(J44=0,"",VLOOKUP(J44,Hoja2!$P$5:$S$62,4,FALSE))</f>
        <v>Infecciones en  la piel y del sistema respiratorio y alteraciones del sistema digestivo</v>
      </c>
      <c r="M44" s="147" t="s">
        <v>325</v>
      </c>
      <c r="N44" s="147" t="s">
        <v>325</v>
      </c>
      <c r="O44" s="147" t="s">
        <v>325</v>
      </c>
      <c r="P44" s="148"/>
      <c r="Q44" s="102" t="s">
        <v>507</v>
      </c>
      <c r="R44" s="102" t="s">
        <v>507</v>
      </c>
      <c r="S44" s="102" t="s">
        <v>507</v>
      </c>
      <c r="T44" s="98" t="s">
        <v>508</v>
      </c>
      <c r="U44" s="98" t="s">
        <v>509</v>
      </c>
      <c r="V44" s="19" t="s">
        <v>520</v>
      </c>
      <c r="W44" s="19" t="s">
        <v>571</v>
      </c>
      <c r="X44" s="19" t="s">
        <v>263</v>
      </c>
      <c r="Y44" s="19" t="s">
        <v>254</v>
      </c>
      <c r="Z44" s="132">
        <f>IF(ISERROR(Hoja3!E296)=TRUE," ",Hoja3!C296*Hoja3!D296)</f>
        <v>4</v>
      </c>
      <c r="AA44" s="132" t="str">
        <f t="shared" si="0"/>
        <v>Bajo</v>
      </c>
      <c r="AB44" s="132">
        <f>IF(ISERROR(Hoja3!G296)=TRUE," ",Hoja3!G296)</f>
        <v>100</v>
      </c>
      <c r="AC44" s="132" t="str">
        <f t="shared" si="1"/>
        <v>III</v>
      </c>
      <c r="AD44" s="132" t="str">
        <f t="shared" si="2"/>
        <v>Aceptable</v>
      </c>
      <c r="AE44" s="94" t="s">
        <v>507</v>
      </c>
      <c r="AF44" s="94" t="s">
        <v>507</v>
      </c>
      <c r="AG44" s="94" t="s">
        <v>507</v>
      </c>
      <c r="AH44" s="94" t="s">
        <v>510</v>
      </c>
      <c r="AI44" s="119" t="s">
        <v>519</v>
      </c>
    </row>
    <row r="45" spans="1:35" s="10" customFormat="1" ht="122.45" customHeight="1" x14ac:dyDescent="0.2">
      <c r="A45" s="317"/>
      <c r="B45" s="306"/>
      <c r="C45" s="306"/>
      <c r="D45" s="99" t="s">
        <v>750</v>
      </c>
      <c r="E45" s="25" t="s">
        <v>3</v>
      </c>
      <c r="F45" s="94" t="s">
        <v>807</v>
      </c>
      <c r="G45" s="94" t="s">
        <v>325</v>
      </c>
      <c r="H45" s="94" t="s">
        <v>325</v>
      </c>
      <c r="I45" s="94"/>
      <c r="J45" s="19" t="s">
        <v>132</v>
      </c>
      <c r="K45" s="98" t="s">
        <v>731</v>
      </c>
      <c r="L45" s="20" t="str">
        <f>IF(J45=0,"",VLOOKUP(J45,Hoja2!$P$5:$S$62,4,FALSE))</f>
        <v>Enfermedades gastrointestinales, reacciones alérgicas por artrópodos (ácaros)</v>
      </c>
      <c r="M45" s="147" t="s">
        <v>325</v>
      </c>
      <c r="N45" s="147" t="s">
        <v>325</v>
      </c>
      <c r="O45" s="147" t="s">
        <v>325</v>
      </c>
      <c r="P45" s="148"/>
      <c r="Q45" s="102" t="s">
        <v>507</v>
      </c>
      <c r="R45" s="98" t="s">
        <v>507</v>
      </c>
      <c r="S45" s="98" t="s">
        <v>524</v>
      </c>
      <c r="T45" s="98" t="s">
        <v>613</v>
      </c>
      <c r="U45" s="98" t="s">
        <v>532</v>
      </c>
      <c r="V45" s="19" t="s">
        <v>525</v>
      </c>
      <c r="W45" s="19" t="s">
        <v>571</v>
      </c>
      <c r="X45" s="19" t="s">
        <v>263</v>
      </c>
      <c r="Y45" s="19" t="s">
        <v>254</v>
      </c>
      <c r="Z45" s="132">
        <f>IF(ISERROR(Hoja3!E297)=TRUE," ",Hoja3!C297*Hoja3!D297)</f>
        <v>4</v>
      </c>
      <c r="AA45" s="132" t="str">
        <f t="shared" si="0"/>
        <v>Bajo</v>
      </c>
      <c r="AB45" s="132">
        <f>IF(ISERROR(Hoja3!G297)=TRUE," ",Hoja3!G297)</f>
        <v>100</v>
      </c>
      <c r="AC45" s="132" t="str">
        <f t="shared" si="1"/>
        <v>III</v>
      </c>
      <c r="AD45" s="132" t="str">
        <f t="shared" si="2"/>
        <v>Aceptable</v>
      </c>
      <c r="AE45" s="94" t="s">
        <v>507</v>
      </c>
      <c r="AF45" s="94" t="s">
        <v>514</v>
      </c>
      <c r="AG45" s="94" t="s">
        <v>516</v>
      </c>
      <c r="AH45" s="94" t="s">
        <v>510</v>
      </c>
      <c r="AI45" s="119" t="s">
        <v>515</v>
      </c>
    </row>
    <row r="46" spans="1:35" s="10" customFormat="1" ht="122.45" customHeight="1" x14ac:dyDescent="0.2">
      <c r="A46" s="317"/>
      <c r="B46" s="306"/>
      <c r="C46" s="306"/>
      <c r="D46" s="99" t="s">
        <v>751</v>
      </c>
      <c r="E46" s="25" t="s">
        <v>3</v>
      </c>
      <c r="F46" s="94" t="s">
        <v>806</v>
      </c>
      <c r="G46" s="94" t="s">
        <v>325</v>
      </c>
      <c r="H46" s="94" t="s">
        <v>325</v>
      </c>
      <c r="I46" s="94"/>
      <c r="J46" s="19" t="s">
        <v>191</v>
      </c>
      <c r="K46" s="98" t="s">
        <v>528</v>
      </c>
      <c r="L46" s="20" t="str">
        <f>IF(J46=0,"",VLOOKUP(J46,Hoja2!$P$5:$S$62,4,FALSE))</f>
        <v xml:space="preserve">Lumbalgias, Cervicalgias </v>
      </c>
      <c r="M46" s="149" t="s">
        <v>325</v>
      </c>
      <c r="N46" s="149" t="s">
        <v>325</v>
      </c>
      <c r="O46" s="150"/>
      <c r="P46" s="151"/>
      <c r="Q46" s="102" t="s">
        <v>507</v>
      </c>
      <c r="R46" s="98" t="s">
        <v>507</v>
      </c>
      <c r="S46" s="98" t="s">
        <v>524</v>
      </c>
      <c r="T46" s="98" t="s">
        <v>613</v>
      </c>
      <c r="U46" s="98" t="s">
        <v>532</v>
      </c>
      <c r="V46" s="19" t="s">
        <v>525</v>
      </c>
      <c r="W46" s="19" t="s">
        <v>571</v>
      </c>
      <c r="X46" s="19" t="s">
        <v>261</v>
      </c>
      <c r="Y46" s="19" t="s">
        <v>254</v>
      </c>
      <c r="Z46" s="132">
        <f>IF(ISERROR(Hoja3!E298)=TRUE," ",Hoja3!C298*Hoja3!D298)</f>
        <v>8</v>
      </c>
      <c r="AA46" s="132" t="str">
        <f t="shared" si="0"/>
        <v>Medio</v>
      </c>
      <c r="AB46" s="132">
        <f>IF(ISERROR(Hoja3!G298)=TRUE," ",Hoja3!G298)</f>
        <v>200</v>
      </c>
      <c r="AC46" s="132" t="str">
        <f t="shared" si="1"/>
        <v>II</v>
      </c>
      <c r="AD46" s="132" t="str">
        <f t="shared" si="2"/>
        <v>Aceptable con control específico</v>
      </c>
      <c r="AE46" s="94" t="s">
        <v>507</v>
      </c>
      <c r="AF46" s="94" t="s">
        <v>507</v>
      </c>
      <c r="AG46" s="94" t="s">
        <v>527</v>
      </c>
      <c r="AH46" s="94" t="s">
        <v>526</v>
      </c>
      <c r="AI46" s="119" t="s">
        <v>529</v>
      </c>
    </row>
    <row r="47" spans="1:35" s="10" customFormat="1" ht="122.45" customHeight="1" x14ac:dyDescent="0.2">
      <c r="A47" s="317"/>
      <c r="B47" s="306"/>
      <c r="C47" s="306"/>
      <c r="D47" s="99" t="s">
        <v>752</v>
      </c>
      <c r="E47" s="25" t="s">
        <v>3</v>
      </c>
      <c r="F47" s="94" t="s">
        <v>808</v>
      </c>
      <c r="G47" s="94" t="s">
        <v>325</v>
      </c>
      <c r="H47" s="94" t="s">
        <v>325</v>
      </c>
      <c r="I47" s="94"/>
      <c r="J47" s="19" t="s">
        <v>193</v>
      </c>
      <c r="K47" s="98" t="s">
        <v>533</v>
      </c>
      <c r="L47" s="20" t="str">
        <f>IF(J47=0,"",VLOOKUP(J47,Hoja2!$P$5:$S$62,4,FALSE))</f>
        <v>Lesiones del túnel del carpo, epicondilitis, Enfermedad de Quervaín</v>
      </c>
      <c r="M47" s="149" t="s">
        <v>325</v>
      </c>
      <c r="N47" s="149" t="s">
        <v>325</v>
      </c>
      <c r="O47" s="149"/>
      <c r="P47" s="152"/>
      <c r="Q47" s="102" t="s">
        <v>507</v>
      </c>
      <c r="R47" s="98" t="s">
        <v>507</v>
      </c>
      <c r="S47" s="98" t="s">
        <v>534</v>
      </c>
      <c r="T47" s="98" t="s">
        <v>535</v>
      </c>
      <c r="U47" s="98" t="s">
        <v>531</v>
      </c>
      <c r="V47" s="19" t="s">
        <v>525</v>
      </c>
      <c r="W47" s="19" t="s">
        <v>250</v>
      </c>
      <c r="X47" s="19" t="s">
        <v>261</v>
      </c>
      <c r="Y47" s="19" t="s">
        <v>254</v>
      </c>
      <c r="Z47" s="132">
        <f>IF(ISERROR(Hoja3!E299)=TRUE," ",Hoja3!C299*Hoja3!D299)</f>
        <v>24</v>
      </c>
      <c r="AA47" s="132" t="str">
        <f t="shared" si="0"/>
        <v>Muy alto</v>
      </c>
      <c r="AB47" s="132">
        <f>IF(ISERROR(Hoja3!G299)=TRUE," ",Hoja3!G299)</f>
        <v>600</v>
      </c>
      <c r="AC47" s="132" t="str">
        <f t="shared" si="1"/>
        <v>I</v>
      </c>
      <c r="AD47" s="132" t="str">
        <f t="shared" si="2"/>
        <v>No Aceptable</v>
      </c>
      <c r="AE47" s="94" t="s">
        <v>507</v>
      </c>
      <c r="AF47" s="94" t="s">
        <v>507</v>
      </c>
      <c r="AG47" s="94" t="s">
        <v>536</v>
      </c>
      <c r="AH47" s="94" t="s">
        <v>537</v>
      </c>
      <c r="AI47" s="119" t="s">
        <v>538</v>
      </c>
    </row>
    <row r="48" spans="1:35" s="10" customFormat="1" ht="122.45" customHeight="1" x14ac:dyDescent="0.2">
      <c r="A48" s="317"/>
      <c r="B48" s="306"/>
      <c r="C48" s="306"/>
      <c r="D48" s="99" t="s">
        <v>753</v>
      </c>
      <c r="E48" s="25" t="s">
        <v>2</v>
      </c>
      <c r="F48" s="94" t="s">
        <v>809</v>
      </c>
      <c r="G48" s="94" t="s">
        <v>325</v>
      </c>
      <c r="H48" s="94" t="s">
        <v>325</v>
      </c>
      <c r="I48" s="94"/>
      <c r="J48" s="19" t="s">
        <v>194</v>
      </c>
      <c r="K48" s="98" t="s">
        <v>539</v>
      </c>
      <c r="L48" s="20" t="str">
        <f>IF(J48=0,"",VLOOKUP(J48,Hoja2!$P$5:$S$62,4,FALSE))</f>
        <v>Lesiones de columna</v>
      </c>
      <c r="M48" s="149" t="s">
        <v>325</v>
      </c>
      <c r="N48" s="149"/>
      <c r="O48" s="149"/>
      <c r="P48" s="152"/>
      <c r="Q48" s="102" t="s">
        <v>507</v>
      </c>
      <c r="R48" s="98" t="s">
        <v>507</v>
      </c>
      <c r="S48" s="98" t="s">
        <v>543</v>
      </c>
      <c r="T48" s="98" t="s">
        <v>542</v>
      </c>
      <c r="U48" s="98" t="s">
        <v>541</v>
      </c>
      <c r="V48" s="19" t="s">
        <v>544</v>
      </c>
      <c r="W48" s="19" t="s">
        <v>571</v>
      </c>
      <c r="X48" s="19" t="s">
        <v>263</v>
      </c>
      <c r="Y48" s="19" t="s">
        <v>254</v>
      </c>
      <c r="Z48" s="132">
        <f>IF(ISERROR(Hoja3!E300)=TRUE," ",Hoja3!C300*Hoja3!D300)</f>
        <v>4</v>
      </c>
      <c r="AA48" s="132" t="str">
        <f t="shared" si="0"/>
        <v>Bajo</v>
      </c>
      <c r="AB48" s="132">
        <f>IF(ISERROR(Hoja3!G300)=TRUE," ",Hoja3!G300)</f>
        <v>100</v>
      </c>
      <c r="AC48" s="132" t="str">
        <f t="shared" si="1"/>
        <v>III</v>
      </c>
      <c r="AD48" s="132" t="str">
        <f t="shared" si="2"/>
        <v>Aceptable</v>
      </c>
      <c r="AE48" s="94" t="s">
        <v>545</v>
      </c>
      <c r="AF48" s="94" t="s">
        <v>507</v>
      </c>
      <c r="AG48" s="94" t="s">
        <v>546</v>
      </c>
      <c r="AH48" s="94" t="s">
        <v>547</v>
      </c>
      <c r="AI48" s="119" t="s">
        <v>541</v>
      </c>
    </row>
    <row r="49" spans="1:35" s="10" customFormat="1" ht="122.45" customHeight="1" x14ac:dyDescent="0.2">
      <c r="A49" s="317"/>
      <c r="B49" s="306"/>
      <c r="C49" s="306"/>
      <c r="D49" s="99" t="s">
        <v>754</v>
      </c>
      <c r="E49" s="25" t="s">
        <v>3</v>
      </c>
      <c r="F49" s="94" t="s">
        <v>810</v>
      </c>
      <c r="G49" s="94" t="s">
        <v>325</v>
      </c>
      <c r="H49" s="94" t="s">
        <v>325</v>
      </c>
      <c r="I49" s="94"/>
      <c r="J49" s="19" t="s">
        <v>243</v>
      </c>
      <c r="K49" s="98" t="s">
        <v>565</v>
      </c>
      <c r="L49" s="20" t="str">
        <f>IF(J49=0,"",VLOOKUP(J49,Hoja2!$P$5:$S$62,4,FALSE))</f>
        <v>Electrocución</v>
      </c>
      <c r="M49" s="149" t="s">
        <v>325</v>
      </c>
      <c r="N49" s="149"/>
      <c r="O49" s="149"/>
      <c r="P49" s="152"/>
      <c r="Q49" s="102" t="s">
        <v>507</v>
      </c>
      <c r="R49" s="98" t="s">
        <v>507</v>
      </c>
      <c r="S49" s="98" t="s">
        <v>549</v>
      </c>
      <c r="T49" s="98" t="s">
        <v>548</v>
      </c>
      <c r="U49" s="98" t="s">
        <v>550</v>
      </c>
      <c r="V49" s="19" t="s">
        <v>551</v>
      </c>
      <c r="W49" s="19" t="s">
        <v>571</v>
      </c>
      <c r="X49" s="19" t="s">
        <v>262</v>
      </c>
      <c r="Y49" s="19" t="s">
        <v>256</v>
      </c>
      <c r="Z49" s="132">
        <f>IF(ISERROR(Hoja3!E301)=TRUE," ",Hoja3!C301*Hoja3!D301)</f>
        <v>6</v>
      </c>
      <c r="AA49" s="132" t="str">
        <f t="shared" si="0"/>
        <v>Medio</v>
      </c>
      <c r="AB49" s="132">
        <f>IF(ISERROR(Hoja3!G301)=TRUE," ",Hoja3!G301)</f>
        <v>600</v>
      </c>
      <c r="AC49" s="132" t="str">
        <f t="shared" si="1"/>
        <v>I</v>
      </c>
      <c r="AD49" s="132" t="str">
        <f t="shared" si="2"/>
        <v>No Aceptable</v>
      </c>
      <c r="AE49" s="94" t="s">
        <v>552</v>
      </c>
      <c r="AF49" s="94" t="s">
        <v>507</v>
      </c>
      <c r="AG49" s="94" t="s">
        <v>553</v>
      </c>
      <c r="AH49" s="94" t="s">
        <v>554</v>
      </c>
      <c r="AI49" s="119" t="s">
        <v>555</v>
      </c>
    </row>
    <row r="50" spans="1:35" s="10" customFormat="1" ht="122.45" customHeight="1" x14ac:dyDescent="0.2">
      <c r="A50" s="317"/>
      <c r="B50" s="306"/>
      <c r="C50" s="306"/>
      <c r="D50" s="99" t="s">
        <v>755</v>
      </c>
      <c r="E50" s="25" t="s">
        <v>3</v>
      </c>
      <c r="F50" s="94" t="s">
        <v>811</v>
      </c>
      <c r="G50" s="94" t="s">
        <v>325</v>
      </c>
      <c r="H50" s="94" t="s">
        <v>325</v>
      </c>
      <c r="I50" s="94"/>
      <c r="J50" s="19" t="s">
        <v>245</v>
      </c>
      <c r="K50" s="98" t="s">
        <v>556</v>
      </c>
      <c r="L50" s="20" t="str">
        <f>IF(J50=0,"",VLOOKUP(J50,Hoja2!$P$5:$S$62,4,FALSE))</f>
        <v>Torceduras, Esguinces, Desgarros musculares, traumatismos o Golpes por caídas al mismo nivel</v>
      </c>
      <c r="M50" s="149" t="s">
        <v>325</v>
      </c>
      <c r="N50" s="149" t="s">
        <v>325</v>
      </c>
      <c r="O50" s="149" t="s">
        <v>325</v>
      </c>
      <c r="P50" s="152"/>
      <c r="Q50" s="102" t="s">
        <v>507</v>
      </c>
      <c r="R50" s="98" t="s">
        <v>507</v>
      </c>
      <c r="S50" s="98" t="s">
        <v>558</v>
      </c>
      <c r="T50" s="98" t="s">
        <v>559</v>
      </c>
      <c r="U50" s="98" t="s">
        <v>560</v>
      </c>
      <c r="V50" s="19" t="s">
        <v>561</v>
      </c>
      <c r="W50" s="19" t="s">
        <v>571</v>
      </c>
      <c r="X50" s="19" t="s">
        <v>262</v>
      </c>
      <c r="Y50" s="19" t="s">
        <v>255</v>
      </c>
      <c r="Z50" s="132">
        <f>IF(ISERROR(Hoja3!E302)=TRUE," ",Hoja3!C302*Hoja3!D302)</f>
        <v>6</v>
      </c>
      <c r="AA50" s="132" t="str">
        <f t="shared" si="0"/>
        <v>Medio</v>
      </c>
      <c r="AB50" s="132">
        <f>IF(ISERROR(Hoja3!G302)=TRUE," ",Hoja3!G302)</f>
        <v>60</v>
      </c>
      <c r="AC50" s="132" t="str">
        <f t="shared" si="1"/>
        <v>III</v>
      </c>
      <c r="AD50" s="132" t="str">
        <f t="shared" si="2"/>
        <v>Aceptable</v>
      </c>
      <c r="AE50" s="94" t="s">
        <v>552</v>
      </c>
      <c r="AF50" s="94" t="s">
        <v>552</v>
      </c>
      <c r="AG50" s="94" t="s">
        <v>562</v>
      </c>
      <c r="AH50" s="94" t="s">
        <v>563</v>
      </c>
      <c r="AI50" s="119" t="s">
        <v>564</v>
      </c>
    </row>
    <row r="51" spans="1:35" s="10" customFormat="1" ht="122.45" customHeight="1" x14ac:dyDescent="0.2">
      <c r="A51" s="317"/>
      <c r="B51" s="306"/>
      <c r="C51" s="306"/>
      <c r="D51" s="99" t="s">
        <v>756</v>
      </c>
      <c r="E51" s="25" t="s">
        <v>3</v>
      </c>
      <c r="F51" s="94" t="s">
        <v>812</v>
      </c>
      <c r="G51" s="94" t="s">
        <v>325</v>
      </c>
      <c r="H51" s="94" t="s">
        <v>325</v>
      </c>
      <c r="I51" s="94"/>
      <c r="J51" s="25" t="s">
        <v>203</v>
      </c>
      <c r="K51" s="94" t="s">
        <v>566</v>
      </c>
      <c r="L51" s="20" t="str">
        <f>IF(J51=0,"",VLOOKUP(J51,Hoja2!$P$5:$S$62,4,FALSE))</f>
        <v>Muerte</v>
      </c>
      <c r="M51" s="149" t="s">
        <v>325</v>
      </c>
      <c r="N51" s="149" t="s">
        <v>325</v>
      </c>
      <c r="O51" s="149" t="s">
        <v>325</v>
      </c>
      <c r="P51" s="152" t="s">
        <v>325</v>
      </c>
      <c r="Q51" s="102" t="s">
        <v>507</v>
      </c>
      <c r="R51" s="98" t="s">
        <v>507</v>
      </c>
      <c r="S51" s="98" t="s">
        <v>567</v>
      </c>
      <c r="T51" s="98" t="s">
        <v>568</v>
      </c>
      <c r="U51" s="98" t="s">
        <v>569</v>
      </c>
      <c r="V51" s="19" t="s">
        <v>634</v>
      </c>
      <c r="W51" s="19" t="s">
        <v>571</v>
      </c>
      <c r="X51" s="19" t="s">
        <v>264</v>
      </c>
      <c r="Y51" s="19" t="s">
        <v>256</v>
      </c>
      <c r="Z51" s="132">
        <f>IF(ISERROR(Hoja3!E303)=TRUE," ",Hoja3!C303*Hoja3!D303)</f>
        <v>2</v>
      </c>
      <c r="AA51" s="132" t="str">
        <f t="shared" si="0"/>
        <v>Bajo</v>
      </c>
      <c r="AB51" s="132">
        <f>IF(ISERROR(Hoja3!G303)=TRUE," ",Hoja3!G303)</f>
        <v>200</v>
      </c>
      <c r="AC51" s="132" t="str">
        <f t="shared" si="1"/>
        <v>II</v>
      </c>
      <c r="AD51" s="132" t="str">
        <f t="shared" si="2"/>
        <v>Aceptable con control específico</v>
      </c>
      <c r="AE51" s="94" t="s">
        <v>552</v>
      </c>
      <c r="AF51" s="94" t="s">
        <v>552</v>
      </c>
      <c r="AG51" s="94" t="s">
        <v>572</v>
      </c>
      <c r="AH51" s="94" t="s">
        <v>573</v>
      </c>
      <c r="AI51" s="119" t="s">
        <v>574</v>
      </c>
    </row>
    <row r="52" spans="1:35" s="10" customFormat="1" ht="122.45" customHeight="1" x14ac:dyDescent="0.2">
      <c r="A52" s="317"/>
      <c r="B52" s="306"/>
      <c r="C52" s="306"/>
      <c r="D52" s="99" t="s">
        <v>757</v>
      </c>
      <c r="E52" s="25" t="s">
        <v>2</v>
      </c>
      <c r="F52" s="94" t="s">
        <v>813</v>
      </c>
      <c r="G52" s="94" t="s">
        <v>325</v>
      </c>
      <c r="H52" s="94" t="s">
        <v>325</v>
      </c>
      <c r="I52" s="94"/>
      <c r="J52" s="19" t="s">
        <v>105</v>
      </c>
      <c r="K52" s="98" t="s">
        <v>577</v>
      </c>
      <c r="L52" s="20" t="str">
        <f>IF(J52=0,"",VLOOKUP(J52,Hoja2!$P$5:$S$62,4,FALSE))</f>
        <v>Fatiga visual</v>
      </c>
      <c r="M52" s="149" t="s">
        <v>325</v>
      </c>
      <c r="N52" s="149"/>
      <c r="O52" s="149"/>
      <c r="P52" s="152"/>
      <c r="Q52" s="102" t="s">
        <v>507</v>
      </c>
      <c r="R52" s="98" t="s">
        <v>507</v>
      </c>
      <c r="S52" s="98" t="s">
        <v>578</v>
      </c>
      <c r="T52" s="98" t="s">
        <v>579</v>
      </c>
      <c r="U52" s="98" t="s">
        <v>580</v>
      </c>
      <c r="V52" s="19" t="s">
        <v>581</v>
      </c>
      <c r="W52" s="19" t="s">
        <v>260</v>
      </c>
      <c r="X52" s="19" t="s">
        <v>261</v>
      </c>
      <c r="Y52" s="19" t="s">
        <v>255</v>
      </c>
      <c r="Z52" s="132">
        <f>IF(ISERROR(Hoja3!E304)=TRUE," ",Hoja3!C304*Hoja3!D304)</f>
        <v>4</v>
      </c>
      <c r="AA52" s="132" t="str">
        <f t="shared" si="0"/>
        <v>Bajo</v>
      </c>
      <c r="AB52" s="132">
        <f>IF(ISERROR(Hoja3!G304)=TRUE," ",Hoja3!G304)</f>
        <v>40</v>
      </c>
      <c r="AC52" s="132" t="str">
        <f t="shared" si="1"/>
        <v>IV</v>
      </c>
      <c r="AD52" s="132" t="str">
        <f t="shared" si="2"/>
        <v>Aceptable</v>
      </c>
      <c r="AE52" s="94" t="s">
        <v>507</v>
      </c>
      <c r="AF52" s="94" t="s">
        <v>507</v>
      </c>
      <c r="AG52" s="94" t="s">
        <v>582</v>
      </c>
      <c r="AH52" s="94" t="s">
        <v>583</v>
      </c>
      <c r="AI52" s="119" t="s">
        <v>584</v>
      </c>
    </row>
    <row r="53" spans="1:35" s="10" customFormat="1" ht="122.45" customHeight="1" x14ac:dyDescent="0.2">
      <c r="A53" s="317"/>
      <c r="B53" s="306"/>
      <c r="C53" s="306"/>
      <c r="D53" s="99" t="s">
        <v>758</v>
      </c>
      <c r="E53" s="25" t="s">
        <v>2</v>
      </c>
      <c r="F53" s="94" t="s">
        <v>814</v>
      </c>
      <c r="G53" s="94" t="s">
        <v>325</v>
      </c>
      <c r="H53" s="94" t="s">
        <v>325</v>
      </c>
      <c r="I53" s="94"/>
      <c r="J53" s="19" t="s">
        <v>142</v>
      </c>
      <c r="K53" s="98" t="s">
        <v>588</v>
      </c>
      <c r="L53" s="20" t="str">
        <f>IF(J53=0,"",VLOOKUP(J53,Hoja2!$P$5:$S$62,4,FALSE))</f>
        <v>Estrés, fatiga crónica, afectaciones a sistema circulatorio, digestivo, y sistema inmune</v>
      </c>
      <c r="M53" s="149" t="s">
        <v>325</v>
      </c>
      <c r="N53" s="149" t="s">
        <v>325</v>
      </c>
      <c r="O53" s="149"/>
      <c r="P53" s="152"/>
      <c r="Q53" s="102" t="s">
        <v>507</v>
      </c>
      <c r="R53" s="98" t="s">
        <v>507</v>
      </c>
      <c r="S53" s="98" t="s">
        <v>590</v>
      </c>
      <c r="T53" s="98" t="s">
        <v>591</v>
      </c>
      <c r="U53" s="98" t="s">
        <v>592</v>
      </c>
      <c r="V53" s="19" t="s">
        <v>593</v>
      </c>
      <c r="W53" s="19" t="s">
        <v>250</v>
      </c>
      <c r="X53" s="19" t="s">
        <v>262</v>
      </c>
      <c r="Y53" s="19" t="s">
        <v>254</v>
      </c>
      <c r="Z53" s="132">
        <f>IF(ISERROR(Hoja3!E305)=TRUE," ",Hoja3!C305*Hoja3!D305)</f>
        <v>18</v>
      </c>
      <c r="AA53" s="132" t="str">
        <f t="shared" si="0"/>
        <v>Alto</v>
      </c>
      <c r="AB53" s="132">
        <f>IF(ISERROR(Hoja3!G305)=TRUE," ",Hoja3!G305)</f>
        <v>450</v>
      </c>
      <c r="AC53" s="132" t="str">
        <f t="shared" si="1"/>
        <v>II</v>
      </c>
      <c r="AD53" s="132" t="str">
        <f t="shared" si="2"/>
        <v>Aceptable con control específico</v>
      </c>
      <c r="AE53" s="94" t="s">
        <v>507</v>
      </c>
      <c r="AF53" s="94" t="s">
        <v>507</v>
      </c>
      <c r="AG53" s="94" t="s">
        <v>590</v>
      </c>
      <c r="AH53" s="94" t="s">
        <v>591</v>
      </c>
      <c r="AI53" s="119" t="s">
        <v>592</v>
      </c>
    </row>
    <row r="54" spans="1:35" s="10" customFormat="1" ht="122.45" customHeight="1" x14ac:dyDescent="0.2">
      <c r="A54" s="317"/>
      <c r="B54" s="306"/>
      <c r="C54" s="306"/>
      <c r="D54" s="99" t="s">
        <v>759</v>
      </c>
      <c r="E54" s="25" t="s">
        <v>3</v>
      </c>
      <c r="F54" s="94" t="s">
        <v>816</v>
      </c>
      <c r="G54" s="94" t="s">
        <v>325</v>
      </c>
      <c r="H54" s="94" t="s">
        <v>325</v>
      </c>
      <c r="I54" s="94"/>
      <c r="J54" s="19" t="s">
        <v>147</v>
      </c>
      <c r="K54" s="98" t="s">
        <v>588</v>
      </c>
      <c r="L54" s="20" t="str">
        <f>IF(J54=0,"",VLOOKUP(J54,Hoja2!$P$5:$S$62,4,FALSE))</f>
        <v>Estrés, fatiga crónica, afectaciones a sistema circulatorio, digestivo, y sistema inmune</v>
      </c>
      <c r="M54" s="149" t="s">
        <v>325</v>
      </c>
      <c r="N54" s="149" t="s">
        <v>325</v>
      </c>
      <c r="O54" s="149"/>
      <c r="P54" s="152"/>
      <c r="Q54" s="102" t="s">
        <v>507</v>
      </c>
      <c r="R54" s="98" t="s">
        <v>507</v>
      </c>
      <c r="S54" s="98" t="s">
        <v>590</v>
      </c>
      <c r="T54" s="98" t="s">
        <v>591</v>
      </c>
      <c r="U54" s="98" t="s">
        <v>592</v>
      </c>
      <c r="V54" s="19" t="s">
        <v>593</v>
      </c>
      <c r="W54" s="19" t="s">
        <v>250</v>
      </c>
      <c r="X54" s="19" t="s">
        <v>262</v>
      </c>
      <c r="Y54" s="19" t="s">
        <v>254</v>
      </c>
      <c r="Z54" s="132">
        <f>IF(ISERROR(Hoja3!E306)=TRUE," ",Hoja3!C306*Hoja3!D306)</f>
        <v>18</v>
      </c>
      <c r="AA54" s="132" t="str">
        <f t="shared" si="0"/>
        <v>Alto</v>
      </c>
      <c r="AB54" s="132">
        <f>IF(ISERROR(Hoja3!G306)=TRUE," ",Hoja3!G306)</f>
        <v>450</v>
      </c>
      <c r="AC54" s="132" t="str">
        <f t="shared" si="1"/>
        <v>II</v>
      </c>
      <c r="AD54" s="132" t="str">
        <f t="shared" si="2"/>
        <v>Aceptable con control específico</v>
      </c>
      <c r="AE54" s="94" t="s">
        <v>507</v>
      </c>
      <c r="AF54" s="94" t="s">
        <v>507</v>
      </c>
      <c r="AG54" s="94" t="s">
        <v>590</v>
      </c>
      <c r="AH54" s="94" t="s">
        <v>591</v>
      </c>
      <c r="AI54" s="119" t="s">
        <v>592</v>
      </c>
    </row>
    <row r="55" spans="1:35" s="10" customFormat="1" ht="122.45" customHeight="1" x14ac:dyDescent="0.2">
      <c r="A55" s="317"/>
      <c r="B55" s="306"/>
      <c r="C55" s="306"/>
      <c r="D55" s="99" t="s">
        <v>760</v>
      </c>
      <c r="E55" s="25" t="s">
        <v>3</v>
      </c>
      <c r="F55" s="94" t="s">
        <v>815</v>
      </c>
      <c r="G55" s="94" t="s">
        <v>325</v>
      </c>
      <c r="H55" s="94" t="s">
        <v>325</v>
      </c>
      <c r="I55" s="94"/>
      <c r="J55" s="19" t="s">
        <v>207</v>
      </c>
      <c r="K55" s="98" t="s">
        <v>594</v>
      </c>
      <c r="L55" s="20" t="str">
        <f>IF(J55=0,"",VLOOKUP(J55,Hoja2!$P$5:$S$62,4,FALSE))</f>
        <v>Muerte</v>
      </c>
      <c r="M55" s="149" t="s">
        <v>325</v>
      </c>
      <c r="N55" s="149" t="s">
        <v>325</v>
      </c>
      <c r="O55" s="149" t="s">
        <v>325</v>
      </c>
      <c r="P55" s="152" t="s">
        <v>325</v>
      </c>
      <c r="Q55" s="102" t="s">
        <v>507</v>
      </c>
      <c r="R55" s="98" t="s">
        <v>507</v>
      </c>
      <c r="S55" s="98" t="s">
        <v>595</v>
      </c>
      <c r="T55" s="98" t="s">
        <v>598</v>
      </c>
      <c r="U55" s="98" t="s">
        <v>597</v>
      </c>
      <c r="V55" s="19" t="s">
        <v>596</v>
      </c>
      <c r="W55" s="19" t="s">
        <v>571</v>
      </c>
      <c r="X55" s="19" t="s">
        <v>264</v>
      </c>
      <c r="Y55" s="19" t="s">
        <v>256</v>
      </c>
      <c r="Z55" s="132">
        <f>IF(ISERROR(Hoja3!E307)=TRUE," ",Hoja3!C307*Hoja3!D307)</f>
        <v>2</v>
      </c>
      <c r="AA55" s="132" t="str">
        <f t="shared" si="0"/>
        <v>Bajo</v>
      </c>
      <c r="AB55" s="132">
        <f>IF(ISERROR(Hoja3!G307)=TRUE," ",Hoja3!G307)</f>
        <v>200</v>
      </c>
      <c r="AC55" s="132" t="str">
        <f t="shared" si="1"/>
        <v>II</v>
      </c>
      <c r="AD55" s="132" t="str">
        <f t="shared" si="2"/>
        <v>Aceptable con control específico</v>
      </c>
      <c r="AE55" s="94" t="s">
        <v>507</v>
      </c>
      <c r="AF55" s="94" t="s">
        <v>507</v>
      </c>
      <c r="AG55" s="94" t="s">
        <v>599</v>
      </c>
      <c r="AH55" s="94" t="s">
        <v>600</v>
      </c>
      <c r="AI55" s="119" t="s">
        <v>597</v>
      </c>
    </row>
    <row r="56" spans="1:35" s="10" customFormat="1" ht="122.45" customHeight="1" x14ac:dyDescent="0.2">
      <c r="A56" s="317"/>
      <c r="B56" s="306"/>
      <c r="C56" s="306"/>
      <c r="D56" s="99"/>
      <c r="E56" s="25"/>
      <c r="F56" s="94"/>
      <c r="G56" s="94" t="s">
        <v>325</v>
      </c>
      <c r="H56" s="94" t="s">
        <v>325</v>
      </c>
      <c r="I56" s="94"/>
      <c r="J56" s="19" t="s">
        <v>120</v>
      </c>
      <c r="K56" s="98" t="s">
        <v>601</v>
      </c>
      <c r="L56" s="20" t="str">
        <f>IF(J56=0,"",VLOOKUP(J56,Hoja2!$P$5:$S$62,4,FALSE))</f>
        <v>Neumoconiosis orgánica, Rinitis, complicaciones relacionadas con el asma</v>
      </c>
      <c r="M56" s="149" t="s">
        <v>325</v>
      </c>
      <c r="N56" s="149"/>
      <c r="O56" s="149"/>
      <c r="P56" s="152"/>
      <c r="Q56" s="102" t="s">
        <v>602</v>
      </c>
      <c r="R56" s="98" t="s">
        <v>507</v>
      </c>
      <c r="S56" s="98" t="s">
        <v>608</v>
      </c>
      <c r="T56" s="98" t="s">
        <v>603</v>
      </c>
      <c r="U56" s="98" t="s">
        <v>606</v>
      </c>
      <c r="V56" s="19" t="s">
        <v>607</v>
      </c>
      <c r="W56" s="19" t="s">
        <v>250</v>
      </c>
      <c r="X56" s="19" t="s">
        <v>262</v>
      </c>
      <c r="Y56" s="19" t="s">
        <v>254</v>
      </c>
      <c r="Z56" s="132">
        <f>IF(ISERROR(Hoja3!E308)=TRUE," ",Hoja3!C308*Hoja3!D308)</f>
        <v>18</v>
      </c>
      <c r="AA56" s="132" t="str">
        <f t="shared" si="0"/>
        <v>Alto</v>
      </c>
      <c r="AB56" s="132">
        <f>IF(ISERROR(Hoja3!G308)=TRUE," ",Hoja3!G308)</f>
        <v>450</v>
      </c>
      <c r="AC56" s="132" t="str">
        <f t="shared" si="1"/>
        <v>II</v>
      </c>
      <c r="AD56" s="132" t="str">
        <f t="shared" si="2"/>
        <v>Aceptable con control específico</v>
      </c>
      <c r="AE56" s="94" t="s">
        <v>602</v>
      </c>
      <c r="AF56" s="94" t="s">
        <v>507</v>
      </c>
      <c r="AG56" s="94" t="s">
        <v>608</v>
      </c>
      <c r="AH56" s="94" t="s">
        <v>603</v>
      </c>
      <c r="AI56" s="119" t="s">
        <v>606</v>
      </c>
    </row>
    <row r="57" spans="1:35" s="10" customFormat="1" ht="122.45" customHeight="1" x14ac:dyDescent="0.2">
      <c r="A57" s="317"/>
      <c r="B57" s="306"/>
      <c r="C57" s="306"/>
      <c r="D57" s="99"/>
      <c r="E57" s="25"/>
      <c r="F57" s="94"/>
      <c r="G57" s="94" t="s">
        <v>325</v>
      </c>
      <c r="H57" s="94" t="s">
        <v>325</v>
      </c>
      <c r="I57" s="94"/>
      <c r="J57" s="25" t="s">
        <v>246</v>
      </c>
      <c r="K57" s="94" t="s">
        <v>730</v>
      </c>
      <c r="L57" s="25" t="str">
        <f>IF(J57=0,"",VLOOKUP(J57,Hoja2!$P$5:$S$62,4,FALSE))</f>
        <v>Muerte</v>
      </c>
      <c r="M57" s="149" t="s">
        <v>325</v>
      </c>
      <c r="N57" s="149" t="s">
        <v>325</v>
      </c>
      <c r="O57" s="149" t="s">
        <v>325</v>
      </c>
      <c r="P57" s="149" t="s">
        <v>325</v>
      </c>
      <c r="Q57" s="94" t="s">
        <v>507</v>
      </c>
      <c r="R57" s="94" t="s">
        <v>507</v>
      </c>
      <c r="S57" s="94" t="s">
        <v>732</v>
      </c>
      <c r="T57" s="94" t="s">
        <v>734</v>
      </c>
      <c r="U57" s="94" t="s">
        <v>735</v>
      </c>
      <c r="V57" s="25" t="s">
        <v>736</v>
      </c>
      <c r="W57" s="25" t="s">
        <v>571</v>
      </c>
      <c r="X57" s="25" t="s">
        <v>261</v>
      </c>
      <c r="Y57" s="19" t="s">
        <v>256</v>
      </c>
      <c r="Z57" s="132">
        <f>IF(ISERROR(Hoja3!E309)=TRUE," ",Hoja3!C309*Hoja3!D309)</f>
        <v>8</v>
      </c>
      <c r="AA57" s="132" t="str">
        <f t="shared" si="0"/>
        <v>Medio</v>
      </c>
      <c r="AB57" s="132">
        <f>IF(ISERROR(Hoja3!G309)=TRUE," ",Hoja3!G309)</f>
        <v>800</v>
      </c>
      <c r="AC57" s="132" t="str">
        <f t="shared" si="1"/>
        <v>I</v>
      </c>
      <c r="AD57" s="132" t="str">
        <f t="shared" si="2"/>
        <v>No Aceptable</v>
      </c>
      <c r="AE57" s="94" t="s">
        <v>507</v>
      </c>
      <c r="AF57" s="94" t="s">
        <v>507</v>
      </c>
      <c r="AG57" s="94" t="s">
        <v>732</v>
      </c>
      <c r="AH57" s="94" t="s">
        <v>733</v>
      </c>
      <c r="AI57" s="119" t="s">
        <v>735</v>
      </c>
    </row>
    <row r="58" spans="1:35" s="10" customFormat="1" ht="122.45" customHeight="1" thickBot="1" x14ac:dyDescent="0.25">
      <c r="A58" s="317"/>
      <c r="B58" s="306"/>
      <c r="C58" s="306"/>
      <c r="D58" s="99"/>
      <c r="E58" s="132"/>
      <c r="F58" s="97"/>
      <c r="G58" s="97" t="s">
        <v>325</v>
      </c>
      <c r="H58" s="97" t="s">
        <v>325</v>
      </c>
      <c r="I58" s="97"/>
      <c r="J58" s="132" t="s">
        <v>492</v>
      </c>
      <c r="K58" s="97" t="s">
        <v>636</v>
      </c>
      <c r="L58" s="132" t="str">
        <f>IF(J58=0,"",VLOOKUP(J58,Hoja2!$P$5:$S$62,4,FALSE))</f>
        <v>Muerte</v>
      </c>
      <c r="M58" s="154" t="s">
        <v>325</v>
      </c>
      <c r="N58" s="154" t="s">
        <v>325</v>
      </c>
      <c r="O58" s="154" t="s">
        <v>325</v>
      </c>
      <c r="P58" s="154" t="s">
        <v>325</v>
      </c>
      <c r="Q58" s="97" t="s">
        <v>507</v>
      </c>
      <c r="R58" s="97" t="s">
        <v>507</v>
      </c>
      <c r="S58" s="97" t="s">
        <v>576</v>
      </c>
      <c r="T58" s="97" t="s">
        <v>637</v>
      </c>
      <c r="U58" s="97" t="s">
        <v>638</v>
      </c>
      <c r="V58" s="132" t="s">
        <v>585</v>
      </c>
      <c r="W58" s="132" t="s">
        <v>571</v>
      </c>
      <c r="X58" s="132" t="s">
        <v>261</v>
      </c>
      <c r="Y58" s="132" t="s">
        <v>256</v>
      </c>
      <c r="Z58" s="132">
        <f>IF(ISERROR(Hoja3!E310)=TRUE," ",Hoja3!C310*Hoja3!D310)</f>
        <v>8</v>
      </c>
      <c r="AA58" s="132" t="str">
        <f t="shared" si="0"/>
        <v>Medio</v>
      </c>
      <c r="AB58" s="132">
        <f>IF(ISERROR(Hoja3!G310)=TRUE," ",Hoja3!G310)</f>
        <v>800</v>
      </c>
      <c r="AC58" s="132" t="str">
        <f t="shared" si="1"/>
        <v>I</v>
      </c>
      <c r="AD58" s="132" t="str">
        <f t="shared" si="2"/>
        <v>No Aceptable</v>
      </c>
      <c r="AE58" s="97" t="s">
        <v>507</v>
      </c>
      <c r="AF58" s="97" t="s">
        <v>507</v>
      </c>
      <c r="AG58" s="97" t="s">
        <v>639</v>
      </c>
      <c r="AH58" s="97" t="s">
        <v>586</v>
      </c>
      <c r="AI58" s="137" t="s">
        <v>587</v>
      </c>
    </row>
    <row r="59" spans="1:35" s="10" customFormat="1" ht="122.45" customHeight="1" x14ac:dyDescent="0.2">
      <c r="A59" s="317"/>
      <c r="B59" s="295" t="s">
        <v>926</v>
      </c>
      <c r="C59" s="295" t="s">
        <v>783</v>
      </c>
      <c r="D59" s="174" t="s">
        <v>761</v>
      </c>
      <c r="E59" s="65" t="s">
        <v>2</v>
      </c>
      <c r="F59" s="80" t="s">
        <v>824</v>
      </c>
      <c r="G59" s="80" t="s">
        <v>325</v>
      </c>
      <c r="H59" s="80" t="s">
        <v>325</v>
      </c>
      <c r="I59" s="80"/>
      <c r="J59" s="65" t="s">
        <v>128</v>
      </c>
      <c r="K59" s="81" t="s">
        <v>518</v>
      </c>
      <c r="L59" s="65" t="e">
        <f>IF(J59=0,"",VLOOKUP(J59,Hoja2!P39:S130,4,FALSE))</f>
        <v>#N/A</v>
      </c>
      <c r="M59" s="82" t="s">
        <v>325</v>
      </c>
      <c r="N59" s="82" t="s">
        <v>325</v>
      </c>
      <c r="O59" s="82" t="s">
        <v>325</v>
      </c>
      <c r="P59" s="82" t="s">
        <v>499</v>
      </c>
      <c r="Q59" s="83" t="s">
        <v>507</v>
      </c>
      <c r="R59" s="83" t="s">
        <v>507</v>
      </c>
      <c r="S59" s="83" t="s">
        <v>501</v>
      </c>
      <c r="T59" s="83" t="s">
        <v>503</v>
      </c>
      <c r="U59" s="83" t="s">
        <v>502</v>
      </c>
      <c r="V59" s="65" t="s">
        <v>609</v>
      </c>
      <c r="W59" s="65" t="s">
        <v>571</v>
      </c>
      <c r="X59" s="65" t="s">
        <v>262</v>
      </c>
      <c r="Y59" s="65" t="s">
        <v>254</v>
      </c>
      <c r="Z59" s="65">
        <f>IF(ISERROR(Hoja3!E311)=TRUE," ",Hoja3!C311*Hoja3!D311)</f>
        <v>6</v>
      </c>
      <c r="AA59" s="65" t="str">
        <f t="shared" si="0"/>
        <v>Medio</v>
      </c>
      <c r="AB59" s="65">
        <f>IF(ISERROR(Hoja3!G311)=TRUE," ",Hoja3!G311)</f>
        <v>150</v>
      </c>
      <c r="AC59" s="65" t="str">
        <f t="shared" si="1"/>
        <v>II</v>
      </c>
      <c r="AD59" s="65" t="str">
        <f t="shared" si="2"/>
        <v>Aceptable con control específico</v>
      </c>
      <c r="AE59" s="83" t="s">
        <v>507</v>
      </c>
      <c r="AF59" s="83" t="s">
        <v>507</v>
      </c>
      <c r="AG59" s="83" t="s">
        <v>500</v>
      </c>
      <c r="AH59" s="83" t="s">
        <v>504</v>
      </c>
      <c r="AI59" s="84" t="s">
        <v>519</v>
      </c>
    </row>
    <row r="60" spans="1:35" s="10" customFormat="1" ht="122.45" customHeight="1" x14ac:dyDescent="0.2">
      <c r="A60" s="317"/>
      <c r="B60" s="296"/>
      <c r="C60" s="296"/>
      <c r="D60" s="166" t="s">
        <v>762</v>
      </c>
      <c r="E60" s="25" t="s">
        <v>3</v>
      </c>
      <c r="F60" s="76" t="s">
        <v>824</v>
      </c>
      <c r="G60" s="76" t="s">
        <v>325</v>
      </c>
      <c r="H60" s="76" t="s">
        <v>325</v>
      </c>
      <c r="I60" s="76"/>
      <c r="J60" s="25" t="s">
        <v>129</v>
      </c>
      <c r="K60" s="76" t="s">
        <v>611</v>
      </c>
      <c r="L60" s="25" t="e">
        <f>IF(J60=0,"",VLOOKUP(J60,Hoja2!P39:S130,4,FALSE))</f>
        <v>#N/A</v>
      </c>
      <c r="M60" s="43" t="s">
        <v>325</v>
      </c>
      <c r="N60" s="43" t="s">
        <v>325</v>
      </c>
      <c r="O60" s="43" t="s">
        <v>325</v>
      </c>
      <c r="P60" s="43" t="s">
        <v>511</v>
      </c>
      <c r="Q60" s="76" t="s">
        <v>507</v>
      </c>
      <c r="R60" s="76" t="s">
        <v>507</v>
      </c>
      <c r="S60" s="76" t="s">
        <v>507</v>
      </c>
      <c r="T60" s="76" t="s">
        <v>612</v>
      </c>
      <c r="U60" s="76" t="s">
        <v>509</v>
      </c>
      <c r="V60" s="25" t="s">
        <v>520</v>
      </c>
      <c r="W60" s="25" t="s">
        <v>571</v>
      </c>
      <c r="X60" s="25" t="s">
        <v>263</v>
      </c>
      <c r="Y60" s="25" t="s">
        <v>254</v>
      </c>
      <c r="Z60" s="25">
        <f>IF(ISERROR(Hoja3!E312)=TRUE," ",Hoja3!C312*Hoja3!D312)</f>
        <v>4</v>
      </c>
      <c r="AA60" s="25" t="str">
        <f t="shared" si="0"/>
        <v>Bajo</v>
      </c>
      <c r="AB60" s="25">
        <f>IF(ISERROR(Hoja3!G312)=TRUE," ",Hoja3!G312)</f>
        <v>100</v>
      </c>
      <c r="AC60" s="25" t="str">
        <f t="shared" si="1"/>
        <v>III</v>
      </c>
      <c r="AD60" s="25" t="str">
        <f t="shared" si="2"/>
        <v>Aceptable</v>
      </c>
      <c r="AE60" s="76" t="s">
        <v>507</v>
      </c>
      <c r="AF60" s="76" t="s">
        <v>507</v>
      </c>
      <c r="AG60" s="76" t="s">
        <v>507</v>
      </c>
      <c r="AH60" s="76" t="s">
        <v>510</v>
      </c>
      <c r="AI60" s="139" t="s">
        <v>519</v>
      </c>
    </row>
    <row r="61" spans="1:35" s="10" customFormat="1" ht="122.45" customHeight="1" x14ac:dyDescent="0.2">
      <c r="A61" s="317"/>
      <c r="B61" s="296"/>
      <c r="C61" s="296"/>
      <c r="D61" s="166" t="s">
        <v>763</v>
      </c>
      <c r="E61" s="25" t="s">
        <v>3</v>
      </c>
      <c r="F61" s="76" t="s">
        <v>824</v>
      </c>
      <c r="G61" s="76" t="s">
        <v>325</v>
      </c>
      <c r="H61" s="76" t="s">
        <v>325</v>
      </c>
      <c r="I61" s="76"/>
      <c r="J61" s="25" t="s">
        <v>132</v>
      </c>
      <c r="K61" s="76" t="s">
        <v>522</v>
      </c>
      <c r="L61" s="25" t="str">
        <f>IF(J61=0,"",VLOOKUP(J61,Hoja2!$P$5:$S$96,4,FALSE))</f>
        <v>Enfermedades gastrointestinales, reacciones alérgicas por artrópodos (ácaros)</v>
      </c>
      <c r="M61" s="43" t="s">
        <v>325</v>
      </c>
      <c r="N61" s="43" t="s">
        <v>325</v>
      </c>
      <c r="O61" s="43" t="s">
        <v>325</v>
      </c>
      <c r="P61" s="43" t="s">
        <v>511</v>
      </c>
      <c r="Q61" s="76" t="s">
        <v>507</v>
      </c>
      <c r="R61" s="76" t="s">
        <v>507</v>
      </c>
      <c r="S61" s="76" t="s">
        <v>507</v>
      </c>
      <c r="T61" s="76" t="s">
        <v>612</v>
      </c>
      <c r="U61" s="76" t="s">
        <v>509</v>
      </c>
      <c r="V61" s="25" t="s">
        <v>520</v>
      </c>
      <c r="W61" s="25" t="s">
        <v>571</v>
      </c>
      <c r="X61" s="25" t="s">
        <v>263</v>
      </c>
      <c r="Y61" s="25" t="s">
        <v>254</v>
      </c>
      <c r="Z61" s="25">
        <f>IF(ISERROR(Hoja3!E313)=TRUE," ",Hoja3!C313*Hoja3!D313)</f>
        <v>4</v>
      </c>
      <c r="AA61" s="25" t="str">
        <f t="shared" si="0"/>
        <v>Bajo</v>
      </c>
      <c r="AB61" s="25">
        <f>IF(ISERROR(Hoja3!G313)=TRUE," ",Hoja3!G313)</f>
        <v>100</v>
      </c>
      <c r="AC61" s="25" t="str">
        <f t="shared" si="1"/>
        <v>III</v>
      </c>
      <c r="AD61" s="25" t="str">
        <f t="shared" si="2"/>
        <v>Aceptable</v>
      </c>
      <c r="AE61" s="76" t="s">
        <v>507</v>
      </c>
      <c r="AF61" s="76" t="s">
        <v>640</v>
      </c>
      <c r="AG61" s="76" t="s">
        <v>516</v>
      </c>
      <c r="AH61" s="76" t="s">
        <v>510</v>
      </c>
      <c r="AI61" s="139" t="s">
        <v>515</v>
      </c>
    </row>
    <row r="62" spans="1:35" s="10" customFormat="1" ht="122.45" customHeight="1" x14ac:dyDescent="0.2">
      <c r="A62" s="317"/>
      <c r="B62" s="296"/>
      <c r="C62" s="296"/>
      <c r="D62" s="166" t="s">
        <v>764</v>
      </c>
      <c r="E62" s="25" t="s">
        <v>3</v>
      </c>
      <c r="F62" s="76" t="s">
        <v>824</v>
      </c>
      <c r="G62" s="76" t="s">
        <v>325</v>
      </c>
      <c r="H62" s="76" t="s">
        <v>325</v>
      </c>
      <c r="I62" s="76"/>
      <c r="J62" s="25" t="s">
        <v>191</v>
      </c>
      <c r="K62" s="76" t="s">
        <v>528</v>
      </c>
      <c r="L62" s="25" t="str">
        <f>IF(J62=0,"",VLOOKUP(J62,Hoja2!$P$5:$S$96,4,FALSE))</f>
        <v xml:space="preserve">Lumbalgias, Cervicalgias </v>
      </c>
      <c r="M62" s="43" t="s">
        <v>325</v>
      </c>
      <c r="N62" s="43"/>
      <c r="O62" s="43"/>
      <c r="P62" s="43" t="s">
        <v>511</v>
      </c>
      <c r="Q62" s="76" t="s">
        <v>507</v>
      </c>
      <c r="R62" s="76" t="s">
        <v>507</v>
      </c>
      <c r="S62" s="76" t="s">
        <v>641</v>
      </c>
      <c r="T62" s="76" t="s">
        <v>613</v>
      </c>
      <c r="U62" s="76" t="s">
        <v>532</v>
      </c>
      <c r="V62" s="25" t="s">
        <v>525</v>
      </c>
      <c r="W62" s="25" t="s">
        <v>571</v>
      </c>
      <c r="X62" s="25" t="s">
        <v>261</v>
      </c>
      <c r="Y62" s="25" t="s">
        <v>254</v>
      </c>
      <c r="Z62" s="25">
        <f>IF(ISERROR(Hoja3!E314)=TRUE," ",Hoja3!C314*Hoja3!D314)</f>
        <v>8</v>
      </c>
      <c r="AA62" s="25" t="str">
        <f t="shared" si="0"/>
        <v>Medio</v>
      </c>
      <c r="AB62" s="25">
        <f>IF(ISERROR(Hoja3!G314)=TRUE," ",Hoja3!G314)</f>
        <v>200</v>
      </c>
      <c r="AC62" s="25" t="str">
        <f t="shared" si="1"/>
        <v>II</v>
      </c>
      <c r="AD62" s="25" t="str">
        <f t="shared" si="2"/>
        <v>Aceptable con control específico</v>
      </c>
      <c r="AE62" s="76" t="s">
        <v>507</v>
      </c>
      <c r="AF62" s="76" t="s">
        <v>507</v>
      </c>
      <c r="AG62" s="76" t="s">
        <v>527</v>
      </c>
      <c r="AH62" s="76" t="s">
        <v>526</v>
      </c>
      <c r="AI62" s="139" t="s">
        <v>642</v>
      </c>
    </row>
    <row r="63" spans="1:35" s="10" customFormat="1" ht="122.45" customHeight="1" x14ac:dyDescent="0.2">
      <c r="A63" s="317"/>
      <c r="B63" s="296"/>
      <c r="C63" s="296"/>
      <c r="D63" s="166" t="s">
        <v>765</v>
      </c>
      <c r="E63" s="25" t="s">
        <v>3</v>
      </c>
      <c r="F63" s="76" t="s">
        <v>824</v>
      </c>
      <c r="G63" s="76" t="s">
        <v>325</v>
      </c>
      <c r="H63" s="76" t="s">
        <v>325</v>
      </c>
      <c r="I63" s="76"/>
      <c r="J63" s="25" t="s">
        <v>193</v>
      </c>
      <c r="K63" s="76" t="s">
        <v>643</v>
      </c>
      <c r="L63" s="25" t="str">
        <f>IF(J63=0,"",VLOOKUP(J63,Hoja2!$P$5:$S$96,4,FALSE))</f>
        <v>Lesiones del túnel del carpo, epicondilitis, Enfermedad de Quervaín</v>
      </c>
      <c r="M63" s="38" t="s">
        <v>325</v>
      </c>
      <c r="N63" s="38"/>
      <c r="O63" s="38"/>
      <c r="P63" s="38" t="s">
        <v>511</v>
      </c>
      <c r="Q63" s="76" t="s">
        <v>507</v>
      </c>
      <c r="R63" s="76" t="s">
        <v>507</v>
      </c>
      <c r="S63" s="76" t="s">
        <v>534</v>
      </c>
      <c r="T63" s="76" t="s">
        <v>535</v>
      </c>
      <c r="U63" s="76" t="s">
        <v>531</v>
      </c>
      <c r="V63" s="25" t="s">
        <v>525</v>
      </c>
      <c r="W63" s="25" t="s">
        <v>250</v>
      </c>
      <c r="X63" s="25" t="s">
        <v>261</v>
      </c>
      <c r="Y63" s="25" t="s">
        <v>254</v>
      </c>
      <c r="Z63" s="25">
        <f>IF(ISERROR(Hoja3!E315)=TRUE," ",Hoja3!C315*Hoja3!D315)</f>
        <v>24</v>
      </c>
      <c r="AA63" s="25" t="str">
        <f t="shared" si="0"/>
        <v>Muy alto</v>
      </c>
      <c r="AB63" s="25">
        <f>IF(ISERROR(Hoja3!G315)=TRUE," ",Hoja3!G315)</f>
        <v>600</v>
      </c>
      <c r="AC63" s="25" t="str">
        <f t="shared" si="1"/>
        <v>I</v>
      </c>
      <c r="AD63" s="25" t="str">
        <f t="shared" si="2"/>
        <v>No Aceptable</v>
      </c>
      <c r="AE63" s="76" t="s">
        <v>507</v>
      </c>
      <c r="AF63" s="76" t="s">
        <v>507</v>
      </c>
      <c r="AG63" s="76" t="s">
        <v>644</v>
      </c>
      <c r="AH63" s="76" t="s">
        <v>645</v>
      </c>
      <c r="AI63" s="139" t="s">
        <v>538</v>
      </c>
    </row>
    <row r="64" spans="1:35" s="10" customFormat="1" ht="122.45" customHeight="1" x14ac:dyDescent="0.2">
      <c r="A64" s="317"/>
      <c r="B64" s="296"/>
      <c r="C64" s="296"/>
      <c r="D64" s="166" t="s">
        <v>766</v>
      </c>
      <c r="E64" s="25" t="s">
        <v>3</v>
      </c>
      <c r="F64" s="76" t="s">
        <v>824</v>
      </c>
      <c r="G64" s="76" t="s">
        <v>325</v>
      </c>
      <c r="H64" s="76" t="s">
        <v>325</v>
      </c>
      <c r="I64" s="76"/>
      <c r="J64" s="25" t="s">
        <v>192</v>
      </c>
      <c r="K64" s="76" t="s">
        <v>646</v>
      </c>
      <c r="L64" s="25" t="str">
        <f>IF(J64=0,"",VLOOKUP(J64,Hoja2!$P$5:$S$96,4,FALSE))</f>
        <v>Lesiones osteomusculares</v>
      </c>
      <c r="M64" s="43" t="s">
        <v>325</v>
      </c>
      <c r="N64" s="43" t="s">
        <v>325</v>
      </c>
      <c r="O64" s="43"/>
      <c r="P64" s="43" t="s">
        <v>511</v>
      </c>
      <c r="Q64" s="76" t="s">
        <v>507</v>
      </c>
      <c r="R64" s="76" t="s">
        <v>507</v>
      </c>
      <c r="S64" s="76" t="s">
        <v>614</v>
      </c>
      <c r="T64" s="76" t="s">
        <v>542</v>
      </c>
      <c r="U64" s="76" t="s">
        <v>647</v>
      </c>
      <c r="V64" s="25" t="s">
        <v>525</v>
      </c>
      <c r="W64" s="25" t="s">
        <v>571</v>
      </c>
      <c r="X64" s="25" t="s">
        <v>263</v>
      </c>
      <c r="Y64" s="25" t="s">
        <v>254</v>
      </c>
      <c r="Z64" s="25">
        <f>IF(ISERROR(Hoja3!E316)=TRUE," ",Hoja3!C316*Hoja3!D316)</f>
        <v>4</v>
      </c>
      <c r="AA64" s="25" t="str">
        <f t="shared" si="0"/>
        <v>Bajo</v>
      </c>
      <c r="AB64" s="25">
        <f>IF(ISERROR(Hoja3!G316)=TRUE," ",Hoja3!G316)</f>
        <v>100</v>
      </c>
      <c r="AC64" s="25" t="str">
        <f t="shared" si="1"/>
        <v>III</v>
      </c>
      <c r="AD64" s="25" t="str">
        <f t="shared" si="2"/>
        <v>Aceptable</v>
      </c>
      <c r="AE64" s="76" t="s">
        <v>545</v>
      </c>
      <c r="AF64" s="76" t="s">
        <v>507</v>
      </c>
      <c r="AG64" s="76" t="s">
        <v>546</v>
      </c>
      <c r="AH64" s="76" t="s">
        <v>547</v>
      </c>
      <c r="AI64" s="139" t="s">
        <v>647</v>
      </c>
    </row>
    <row r="65" spans="1:35" s="10" customFormat="1" ht="122.45" customHeight="1" x14ac:dyDescent="0.2">
      <c r="A65" s="317"/>
      <c r="B65" s="296"/>
      <c r="C65" s="296"/>
      <c r="D65" s="166" t="s">
        <v>767</v>
      </c>
      <c r="E65" s="25" t="s">
        <v>3</v>
      </c>
      <c r="F65" s="76" t="s">
        <v>825</v>
      </c>
      <c r="G65" s="76" t="s">
        <v>325</v>
      </c>
      <c r="H65" s="76" t="s">
        <v>325</v>
      </c>
      <c r="I65" s="76"/>
      <c r="J65" s="25" t="s">
        <v>243</v>
      </c>
      <c r="K65" s="76" t="s">
        <v>565</v>
      </c>
      <c r="L65" s="25" t="str">
        <f>IF(J65=0,"",VLOOKUP(J65,Hoja2!$P$5:$S$96,4,FALSE))</f>
        <v>Electrocución</v>
      </c>
      <c r="M65" s="43" t="s">
        <v>325</v>
      </c>
      <c r="N65" s="43" t="s">
        <v>325</v>
      </c>
      <c r="O65" s="43"/>
      <c r="P65" s="43" t="s">
        <v>511</v>
      </c>
      <c r="Q65" s="76" t="s">
        <v>507</v>
      </c>
      <c r="R65" s="76" t="s">
        <v>507</v>
      </c>
      <c r="S65" s="76" t="s">
        <v>549</v>
      </c>
      <c r="T65" s="76" t="s">
        <v>548</v>
      </c>
      <c r="U65" s="76" t="s">
        <v>615</v>
      </c>
      <c r="V65" s="25" t="s">
        <v>648</v>
      </c>
      <c r="W65" s="25" t="s">
        <v>571</v>
      </c>
      <c r="X65" s="25" t="s">
        <v>262</v>
      </c>
      <c r="Y65" s="25" t="s">
        <v>256</v>
      </c>
      <c r="Z65" s="25">
        <f>IF(ISERROR(Hoja3!E317)=TRUE," ",Hoja3!C317*Hoja3!D317)</f>
        <v>6</v>
      </c>
      <c r="AA65" s="25" t="str">
        <f t="shared" si="0"/>
        <v>Medio</v>
      </c>
      <c r="AB65" s="25">
        <f>IF(ISERROR(Hoja3!G317)=TRUE," ",Hoja3!G317)</f>
        <v>600</v>
      </c>
      <c r="AC65" s="25" t="str">
        <f t="shared" si="1"/>
        <v>I</v>
      </c>
      <c r="AD65" s="25" t="str">
        <f t="shared" si="2"/>
        <v>No Aceptable</v>
      </c>
      <c r="AE65" s="76" t="s">
        <v>552</v>
      </c>
      <c r="AF65" s="76" t="s">
        <v>507</v>
      </c>
      <c r="AG65" s="76" t="s">
        <v>553</v>
      </c>
      <c r="AH65" s="76" t="s">
        <v>554</v>
      </c>
      <c r="AI65" s="139" t="s">
        <v>555</v>
      </c>
    </row>
    <row r="66" spans="1:35" s="10" customFormat="1" ht="122.45" customHeight="1" x14ac:dyDescent="0.2">
      <c r="A66" s="317"/>
      <c r="B66" s="296"/>
      <c r="C66" s="296"/>
      <c r="D66" s="166" t="s">
        <v>768</v>
      </c>
      <c r="E66" s="25" t="s">
        <v>3</v>
      </c>
      <c r="F66" s="76" t="s">
        <v>824</v>
      </c>
      <c r="G66" s="76" t="s">
        <v>325</v>
      </c>
      <c r="H66" s="76" t="s">
        <v>325</v>
      </c>
      <c r="I66" s="76"/>
      <c r="J66" s="25" t="s">
        <v>244</v>
      </c>
      <c r="K66" s="76" t="s">
        <v>649</v>
      </c>
      <c r="L66" s="25" t="str">
        <f>IF(J66=0,"",VLOOKUP(J66,Hoja2!$P$5:$S$96,4,FALSE))</f>
        <v xml:space="preserve">Atrapamientos, golpes, traumatísmos, contusiones </v>
      </c>
      <c r="M66" s="43" t="s">
        <v>325</v>
      </c>
      <c r="N66" s="43" t="s">
        <v>325</v>
      </c>
      <c r="O66" s="12"/>
      <c r="P66" s="43" t="s">
        <v>511</v>
      </c>
      <c r="Q66" s="76" t="s">
        <v>507</v>
      </c>
      <c r="R66" s="76" t="s">
        <v>507</v>
      </c>
      <c r="S66" s="76" t="s">
        <v>617</v>
      </c>
      <c r="T66" s="76" t="s">
        <v>620</v>
      </c>
      <c r="U66" s="76" t="s">
        <v>618</v>
      </c>
      <c r="V66" s="25" t="s">
        <v>619</v>
      </c>
      <c r="W66" s="25" t="s">
        <v>571</v>
      </c>
      <c r="X66" s="25" t="s">
        <v>262</v>
      </c>
      <c r="Y66" s="25" t="s">
        <v>253</v>
      </c>
      <c r="Z66" s="25">
        <f>IF(ISERROR(Hoja3!E318)=TRUE," ",Hoja3!C318*Hoja3!D318)</f>
        <v>6</v>
      </c>
      <c r="AA66" s="25" t="str">
        <f t="shared" si="0"/>
        <v>Medio</v>
      </c>
      <c r="AB66" s="25">
        <f>IF(ISERROR(Hoja3!G318)=TRUE," ",Hoja3!G318)</f>
        <v>360</v>
      </c>
      <c r="AC66" s="25" t="str">
        <f t="shared" si="1"/>
        <v>II</v>
      </c>
      <c r="AD66" s="25" t="str">
        <f t="shared" si="2"/>
        <v>Aceptable con control específico</v>
      </c>
      <c r="AE66" s="76" t="s">
        <v>552</v>
      </c>
      <c r="AF66" s="76" t="s">
        <v>507</v>
      </c>
      <c r="AG66" s="76" t="s">
        <v>622</v>
      </c>
      <c r="AH66" s="76" t="s">
        <v>621</v>
      </c>
      <c r="AI66" s="139" t="s">
        <v>618</v>
      </c>
    </row>
    <row r="67" spans="1:35" s="10" customFormat="1" ht="122.45" customHeight="1" x14ac:dyDescent="0.2">
      <c r="A67" s="317"/>
      <c r="B67" s="296"/>
      <c r="C67" s="296"/>
      <c r="D67" s="166" t="s">
        <v>769</v>
      </c>
      <c r="E67" s="25" t="s">
        <v>3</v>
      </c>
      <c r="F67" s="76" t="s">
        <v>824</v>
      </c>
      <c r="G67" s="76" t="s">
        <v>325</v>
      </c>
      <c r="H67" s="76" t="s">
        <v>325</v>
      </c>
      <c r="I67" s="76"/>
      <c r="J67" s="25" t="s">
        <v>245</v>
      </c>
      <c r="K67" s="76" t="s">
        <v>556</v>
      </c>
      <c r="L67" s="25" t="str">
        <f>IF(J67=0,"",VLOOKUP(J67,Hoja2!$P$5:$S$96,4,FALSE))</f>
        <v>Torceduras, Esguinces, Desgarros musculares, traumatismos o Golpes por caídas al mismo nivel</v>
      </c>
      <c r="M67" s="43" t="s">
        <v>325</v>
      </c>
      <c r="N67" s="43" t="s">
        <v>325</v>
      </c>
      <c r="O67" s="43"/>
      <c r="P67" s="43" t="s">
        <v>511</v>
      </c>
      <c r="Q67" s="76" t="s">
        <v>507</v>
      </c>
      <c r="R67" s="76" t="s">
        <v>507</v>
      </c>
      <c r="S67" s="76" t="s">
        <v>651</v>
      </c>
      <c r="T67" s="76" t="s">
        <v>559</v>
      </c>
      <c r="U67" s="76" t="s">
        <v>560</v>
      </c>
      <c r="V67" s="25" t="s">
        <v>561</v>
      </c>
      <c r="W67" s="25" t="s">
        <v>571</v>
      </c>
      <c r="X67" s="25" t="s">
        <v>262</v>
      </c>
      <c r="Y67" s="25" t="s">
        <v>255</v>
      </c>
      <c r="Z67" s="25">
        <f>IF(ISERROR(Hoja3!E319)=TRUE," ",Hoja3!C319*Hoja3!D319)</f>
        <v>6</v>
      </c>
      <c r="AA67" s="25" t="str">
        <f t="shared" si="0"/>
        <v>Medio</v>
      </c>
      <c r="AB67" s="25">
        <f>IF(ISERROR(Hoja3!G319)=TRUE," ",Hoja3!G319)</f>
        <v>60</v>
      </c>
      <c r="AC67" s="25" t="str">
        <f t="shared" si="1"/>
        <v>III</v>
      </c>
      <c r="AD67" s="25" t="str">
        <f t="shared" si="2"/>
        <v>Aceptable</v>
      </c>
      <c r="AE67" s="76" t="s">
        <v>552</v>
      </c>
      <c r="AF67" s="76" t="s">
        <v>552</v>
      </c>
      <c r="AG67" s="76" t="s">
        <v>652</v>
      </c>
      <c r="AH67" s="76" t="s">
        <v>563</v>
      </c>
      <c r="AI67" s="139" t="s">
        <v>653</v>
      </c>
    </row>
    <row r="68" spans="1:35" s="10" customFormat="1" ht="122.45" customHeight="1" x14ac:dyDescent="0.2">
      <c r="A68" s="317"/>
      <c r="B68" s="296"/>
      <c r="C68" s="296"/>
      <c r="D68" s="166" t="s">
        <v>770</v>
      </c>
      <c r="E68" s="25" t="s">
        <v>3</v>
      </c>
      <c r="F68" s="76" t="s">
        <v>826</v>
      </c>
      <c r="G68" s="76" t="s">
        <v>325</v>
      </c>
      <c r="H68" s="76" t="s">
        <v>325</v>
      </c>
      <c r="I68" s="76"/>
      <c r="J68" s="25" t="s">
        <v>203</v>
      </c>
      <c r="K68" s="76" t="s">
        <v>654</v>
      </c>
      <c r="L68" s="25" t="str">
        <f>IF(J68=0,"",VLOOKUP(J68,Hoja2!$P$5:$S$96,4,FALSE))</f>
        <v>Muerte</v>
      </c>
      <c r="M68" s="43" t="s">
        <v>325</v>
      </c>
      <c r="N68" s="43" t="s">
        <v>325</v>
      </c>
      <c r="O68" s="43" t="s">
        <v>325</v>
      </c>
      <c r="P68" s="43" t="s">
        <v>499</v>
      </c>
      <c r="Q68" s="76" t="s">
        <v>507</v>
      </c>
      <c r="R68" s="76" t="s">
        <v>507</v>
      </c>
      <c r="S68" s="76" t="s">
        <v>655</v>
      </c>
      <c r="T68" s="76" t="s">
        <v>623</v>
      </c>
      <c r="U68" s="76" t="s">
        <v>656</v>
      </c>
      <c r="V68" s="25" t="s">
        <v>570</v>
      </c>
      <c r="W68" s="25" t="s">
        <v>571</v>
      </c>
      <c r="X68" s="25" t="s">
        <v>264</v>
      </c>
      <c r="Y68" s="25" t="s">
        <v>256</v>
      </c>
      <c r="Z68" s="25">
        <f>IF(ISERROR(Hoja3!E320)=TRUE," ",Hoja3!C320*Hoja3!D320)</f>
        <v>2</v>
      </c>
      <c r="AA68" s="25" t="str">
        <f t="shared" si="0"/>
        <v>Bajo</v>
      </c>
      <c r="AB68" s="25">
        <f>IF(ISERROR(Hoja3!G320)=TRUE," ",Hoja3!G320)</f>
        <v>200</v>
      </c>
      <c r="AC68" s="25" t="str">
        <f t="shared" si="1"/>
        <v>II</v>
      </c>
      <c r="AD68" s="25" t="str">
        <f t="shared" si="2"/>
        <v>Aceptable con control específico</v>
      </c>
      <c r="AE68" s="64" t="s">
        <v>552</v>
      </c>
      <c r="AF68" s="64" t="s">
        <v>552</v>
      </c>
      <c r="AG68" s="64" t="s">
        <v>572</v>
      </c>
      <c r="AH68" s="64" t="s">
        <v>573</v>
      </c>
      <c r="AI68" s="178" t="s">
        <v>574</v>
      </c>
    </row>
    <row r="69" spans="1:35" s="10" customFormat="1" ht="122.45" customHeight="1" x14ac:dyDescent="0.2">
      <c r="A69" s="317"/>
      <c r="B69" s="296"/>
      <c r="C69" s="296"/>
      <c r="D69" s="166"/>
      <c r="E69" s="25"/>
      <c r="F69" s="76"/>
      <c r="G69" s="76"/>
      <c r="H69" s="76"/>
      <c r="I69" s="76"/>
      <c r="J69" s="25" t="s">
        <v>120</v>
      </c>
      <c r="K69" s="106" t="s">
        <v>601</v>
      </c>
      <c r="L69" s="25" t="str">
        <f>IF(J69=0,"",VLOOKUP(J69,Hoja2!$P$5:$S$62,4,FALSE))</f>
        <v>Neumoconiosis orgánica, Rinitis, complicaciones relacionadas con el asma</v>
      </c>
      <c r="M69" s="43" t="s">
        <v>325</v>
      </c>
      <c r="N69" s="43"/>
      <c r="O69" s="43"/>
      <c r="P69" s="43"/>
      <c r="Q69" s="106" t="s">
        <v>602</v>
      </c>
      <c r="R69" s="106" t="s">
        <v>507</v>
      </c>
      <c r="S69" s="106" t="s">
        <v>608</v>
      </c>
      <c r="T69" s="106" t="s">
        <v>603</v>
      </c>
      <c r="U69" s="106" t="s">
        <v>606</v>
      </c>
      <c r="V69" s="25" t="s">
        <v>607</v>
      </c>
      <c r="W69" s="25" t="s">
        <v>250</v>
      </c>
      <c r="X69" s="25" t="s">
        <v>262</v>
      </c>
      <c r="Y69" s="25" t="s">
        <v>254</v>
      </c>
      <c r="Z69" s="25">
        <f>IF(ISERROR(Hoja3!E321)=TRUE," ",Hoja3!C321*Hoja3!D321)</f>
        <v>18</v>
      </c>
      <c r="AA69" s="25" t="str">
        <f t="shared" si="0"/>
        <v>Alto</v>
      </c>
      <c r="AB69" s="25">
        <f>IF(ISERROR(Hoja3!G321)=TRUE," ",Hoja3!G321)</f>
        <v>450</v>
      </c>
      <c r="AC69" s="25" t="str">
        <f t="shared" si="1"/>
        <v>II</v>
      </c>
      <c r="AD69" s="25" t="str">
        <f t="shared" si="2"/>
        <v>Aceptable con control específico</v>
      </c>
      <c r="AE69" s="106" t="s">
        <v>602</v>
      </c>
      <c r="AF69" s="106" t="s">
        <v>507</v>
      </c>
      <c r="AG69" s="106" t="s">
        <v>608</v>
      </c>
      <c r="AH69" s="106" t="s">
        <v>603</v>
      </c>
      <c r="AI69" s="125" t="s">
        <v>606</v>
      </c>
    </row>
    <row r="70" spans="1:35" s="10" customFormat="1" ht="122.45" customHeight="1" x14ac:dyDescent="0.2">
      <c r="A70" s="317"/>
      <c r="B70" s="296"/>
      <c r="C70" s="296"/>
      <c r="D70" s="166"/>
      <c r="E70" s="25"/>
      <c r="F70" s="76"/>
      <c r="G70" s="76"/>
      <c r="H70" s="76"/>
      <c r="I70" s="76"/>
      <c r="J70" s="25" t="s">
        <v>105</v>
      </c>
      <c r="K70" s="76" t="s">
        <v>577</v>
      </c>
      <c r="L70" s="25" t="str">
        <f>IF(J70=0,"",VLOOKUP(J70,Hoja2!$P$5:$S$96,4,FALSE))</f>
        <v>Fatiga visual</v>
      </c>
      <c r="M70" s="43" t="s">
        <v>325</v>
      </c>
      <c r="N70" s="43" t="s">
        <v>325</v>
      </c>
      <c r="O70" s="12"/>
      <c r="P70" s="43" t="s">
        <v>511</v>
      </c>
      <c r="Q70" s="64" t="s">
        <v>507</v>
      </c>
      <c r="R70" s="64" t="s">
        <v>507</v>
      </c>
      <c r="S70" s="64" t="s">
        <v>578</v>
      </c>
      <c r="T70" s="64" t="s">
        <v>657</v>
      </c>
      <c r="U70" s="64" t="s">
        <v>580</v>
      </c>
      <c r="V70" s="25" t="s">
        <v>581</v>
      </c>
      <c r="W70" s="25" t="s">
        <v>260</v>
      </c>
      <c r="X70" s="25" t="s">
        <v>261</v>
      </c>
      <c r="Y70" s="25" t="s">
        <v>255</v>
      </c>
      <c r="Z70" s="25">
        <f>IF(ISERROR(Hoja3!E322)=TRUE," ",Hoja3!C322*Hoja3!D322)</f>
        <v>4</v>
      </c>
      <c r="AA70" s="25" t="str">
        <f t="shared" si="0"/>
        <v>Bajo</v>
      </c>
      <c r="AB70" s="25">
        <f>IF(ISERROR(Hoja3!G322)=TRUE," ",Hoja3!G322)</f>
        <v>40</v>
      </c>
      <c r="AC70" s="25" t="str">
        <f t="shared" si="1"/>
        <v>IV</v>
      </c>
      <c r="AD70" s="25" t="str">
        <f t="shared" si="2"/>
        <v>Aceptable</v>
      </c>
      <c r="AE70" s="76" t="s">
        <v>507</v>
      </c>
      <c r="AF70" s="76" t="s">
        <v>507</v>
      </c>
      <c r="AG70" s="76" t="s">
        <v>582</v>
      </c>
      <c r="AH70" s="76" t="s">
        <v>583</v>
      </c>
      <c r="AI70" s="139" t="s">
        <v>658</v>
      </c>
    </row>
    <row r="71" spans="1:35" s="10" customFormat="1" ht="122.45" customHeight="1" x14ac:dyDescent="0.2">
      <c r="A71" s="317"/>
      <c r="B71" s="296"/>
      <c r="C71" s="296"/>
      <c r="D71" s="166"/>
      <c r="E71" s="25"/>
      <c r="F71" s="76"/>
      <c r="G71" s="76"/>
      <c r="H71" s="76"/>
      <c r="I71" s="76"/>
      <c r="J71" s="25" t="s">
        <v>142</v>
      </c>
      <c r="K71" s="76" t="s">
        <v>588</v>
      </c>
      <c r="L71" s="25" t="str">
        <f>IF(J71=0,"",VLOOKUP(J71,Hoja2!$P$5:$S$96,4,FALSE))</f>
        <v>Estrés, fatiga crónica, afectaciones a sistema circulatorio, digestivo, y sistema inmune</v>
      </c>
      <c r="M71" s="43" t="s">
        <v>325</v>
      </c>
      <c r="N71" s="43" t="s">
        <v>325</v>
      </c>
      <c r="O71" s="12"/>
      <c r="P71" s="43" t="s">
        <v>511</v>
      </c>
      <c r="Q71" s="64" t="s">
        <v>507</v>
      </c>
      <c r="R71" s="64" t="s">
        <v>507</v>
      </c>
      <c r="S71" s="64" t="s">
        <v>590</v>
      </c>
      <c r="T71" s="64" t="s">
        <v>591</v>
      </c>
      <c r="U71" s="64" t="s">
        <v>592</v>
      </c>
      <c r="V71" s="25" t="s">
        <v>593</v>
      </c>
      <c r="W71" s="25" t="s">
        <v>250</v>
      </c>
      <c r="X71" s="25" t="s">
        <v>262</v>
      </c>
      <c r="Y71" s="25" t="s">
        <v>254</v>
      </c>
      <c r="Z71" s="25">
        <f>IF(ISERROR(Hoja3!E323)=TRUE," ",Hoja3!C323*Hoja3!D323)</f>
        <v>18</v>
      </c>
      <c r="AA71" s="25" t="str">
        <f t="shared" si="0"/>
        <v>Alto</v>
      </c>
      <c r="AB71" s="25">
        <f>IF(ISERROR(Hoja3!G323)=TRUE," ",Hoja3!G323)</f>
        <v>450</v>
      </c>
      <c r="AC71" s="25" t="str">
        <f t="shared" si="1"/>
        <v>II</v>
      </c>
      <c r="AD71" s="25" t="str">
        <f t="shared" si="2"/>
        <v>Aceptable con control específico</v>
      </c>
      <c r="AE71" s="76" t="s">
        <v>507</v>
      </c>
      <c r="AF71" s="76" t="s">
        <v>507</v>
      </c>
      <c r="AG71" s="76" t="s">
        <v>590</v>
      </c>
      <c r="AH71" s="76" t="s">
        <v>591</v>
      </c>
      <c r="AI71" s="139" t="s">
        <v>592</v>
      </c>
    </row>
    <row r="72" spans="1:35" s="10" customFormat="1" ht="122.45" customHeight="1" x14ac:dyDescent="0.2">
      <c r="A72" s="317"/>
      <c r="B72" s="296"/>
      <c r="C72" s="296"/>
      <c r="D72" s="166"/>
      <c r="E72" s="25"/>
      <c r="F72" s="76"/>
      <c r="G72" s="76"/>
      <c r="H72" s="76"/>
      <c r="I72" s="76"/>
      <c r="J72" s="25" t="s">
        <v>147</v>
      </c>
      <c r="K72" s="76" t="s">
        <v>588</v>
      </c>
      <c r="L72" s="25" t="str">
        <f>IF(J72=0,"",VLOOKUP(J72,Hoja2!$P$5:$S$96,4,FALSE))</f>
        <v>Estrés, fatiga crónica, afectaciones a sistema circulatorio, digestivo, y sistema inmune</v>
      </c>
      <c r="M72" s="43" t="s">
        <v>325</v>
      </c>
      <c r="N72" s="43" t="s">
        <v>325</v>
      </c>
      <c r="O72" s="12"/>
      <c r="P72" s="43" t="s">
        <v>511</v>
      </c>
      <c r="Q72" s="64" t="s">
        <v>507</v>
      </c>
      <c r="R72" s="64" t="s">
        <v>507</v>
      </c>
      <c r="S72" s="64" t="s">
        <v>590</v>
      </c>
      <c r="T72" s="64" t="s">
        <v>591</v>
      </c>
      <c r="U72" s="64" t="s">
        <v>592</v>
      </c>
      <c r="V72" s="25" t="s">
        <v>593</v>
      </c>
      <c r="W72" s="25" t="s">
        <v>250</v>
      </c>
      <c r="X72" s="25" t="s">
        <v>262</v>
      </c>
      <c r="Y72" s="25" t="s">
        <v>254</v>
      </c>
      <c r="Z72" s="25">
        <f>IF(ISERROR(Hoja3!E324)=TRUE," ",Hoja3!C324*Hoja3!D324)</f>
        <v>18</v>
      </c>
      <c r="AA72" s="25" t="str">
        <f t="shared" si="0"/>
        <v>Alto</v>
      </c>
      <c r="AB72" s="25">
        <f>IF(ISERROR(Hoja3!G324)=TRUE," ",Hoja3!G324)</f>
        <v>450</v>
      </c>
      <c r="AC72" s="25" t="str">
        <f t="shared" si="1"/>
        <v>II</v>
      </c>
      <c r="AD72" s="25" t="str">
        <f t="shared" si="2"/>
        <v>Aceptable con control específico</v>
      </c>
      <c r="AE72" s="76" t="s">
        <v>507</v>
      </c>
      <c r="AF72" s="76" t="s">
        <v>507</v>
      </c>
      <c r="AG72" s="76" t="s">
        <v>590</v>
      </c>
      <c r="AH72" s="76" t="s">
        <v>591</v>
      </c>
      <c r="AI72" s="139" t="s">
        <v>592</v>
      </c>
    </row>
    <row r="73" spans="1:35" s="10" customFormat="1" ht="122.45" customHeight="1" x14ac:dyDescent="0.2">
      <c r="A73" s="317"/>
      <c r="B73" s="296"/>
      <c r="C73" s="296"/>
      <c r="D73" s="166"/>
      <c r="E73" s="25"/>
      <c r="F73" s="76"/>
      <c r="G73" s="76"/>
      <c r="H73" s="76"/>
      <c r="I73" s="76"/>
      <c r="J73" s="25" t="s">
        <v>207</v>
      </c>
      <c r="K73" s="76" t="s">
        <v>594</v>
      </c>
      <c r="L73" s="25" t="str">
        <f>IF(J73=0,"",VLOOKUP(J73,Hoja2!$P$5:$S$96,4,FALSE))</f>
        <v>Muerte</v>
      </c>
      <c r="M73" s="43" t="s">
        <v>325</v>
      </c>
      <c r="N73" s="43" t="s">
        <v>325</v>
      </c>
      <c r="O73" s="43" t="s">
        <v>325</v>
      </c>
      <c r="P73" s="43" t="s">
        <v>499</v>
      </c>
      <c r="Q73" s="64" t="s">
        <v>507</v>
      </c>
      <c r="R73" s="64" t="s">
        <v>507</v>
      </c>
      <c r="S73" s="64" t="s">
        <v>660</v>
      </c>
      <c r="T73" s="64" t="s">
        <v>661</v>
      </c>
      <c r="U73" s="64" t="s">
        <v>597</v>
      </c>
      <c r="V73" s="25" t="s">
        <v>596</v>
      </c>
      <c r="W73" s="25" t="s">
        <v>571</v>
      </c>
      <c r="X73" s="25" t="s">
        <v>264</v>
      </c>
      <c r="Y73" s="25" t="s">
        <v>256</v>
      </c>
      <c r="Z73" s="25">
        <f>IF(ISERROR(Hoja3!E325)=TRUE," ",Hoja3!C325*Hoja3!D325)</f>
        <v>2</v>
      </c>
      <c r="AA73" s="25" t="str">
        <f t="shared" si="0"/>
        <v>Bajo</v>
      </c>
      <c r="AB73" s="25">
        <f>IF(ISERROR(Hoja3!G325)=TRUE," ",Hoja3!G325)</f>
        <v>200</v>
      </c>
      <c r="AC73" s="25" t="str">
        <f t="shared" si="1"/>
        <v>II</v>
      </c>
      <c r="AD73" s="25" t="str">
        <f t="shared" si="2"/>
        <v>Aceptable con control específico</v>
      </c>
      <c r="AE73" s="76" t="s">
        <v>507</v>
      </c>
      <c r="AF73" s="76" t="s">
        <v>507</v>
      </c>
      <c r="AG73" s="76" t="s">
        <v>662</v>
      </c>
      <c r="AH73" s="76" t="s">
        <v>663</v>
      </c>
      <c r="AI73" s="139" t="s">
        <v>597</v>
      </c>
    </row>
    <row r="74" spans="1:35" s="10" customFormat="1" ht="122.45" customHeight="1" x14ac:dyDescent="0.2">
      <c r="A74" s="317"/>
      <c r="B74" s="296"/>
      <c r="C74" s="296"/>
      <c r="D74" s="166"/>
      <c r="E74" s="25"/>
      <c r="F74" s="76"/>
      <c r="G74" s="76"/>
      <c r="H74" s="76"/>
      <c r="I74" s="76"/>
      <c r="J74" s="25" t="s">
        <v>246</v>
      </c>
      <c r="K74" s="106" t="s">
        <v>730</v>
      </c>
      <c r="L74" s="25" t="str">
        <f>IF(J74=0,"",VLOOKUP(J74,Hoja2!$P$5:$S$62,4,FALSE))</f>
        <v>Muerte</v>
      </c>
      <c r="M74" s="43" t="s">
        <v>325</v>
      </c>
      <c r="N74" s="43" t="s">
        <v>325</v>
      </c>
      <c r="O74" s="43" t="s">
        <v>325</v>
      </c>
      <c r="P74" s="43" t="s">
        <v>325</v>
      </c>
      <c r="Q74" s="106" t="s">
        <v>507</v>
      </c>
      <c r="R74" s="106" t="s">
        <v>507</v>
      </c>
      <c r="S74" s="106" t="s">
        <v>732</v>
      </c>
      <c r="T74" s="106" t="s">
        <v>734</v>
      </c>
      <c r="U74" s="106" t="s">
        <v>735</v>
      </c>
      <c r="V74" s="25" t="s">
        <v>736</v>
      </c>
      <c r="W74" s="25" t="s">
        <v>571</v>
      </c>
      <c r="X74" s="25" t="s">
        <v>261</v>
      </c>
      <c r="Y74" s="25" t="s">
        <v>256</v>
      </c>
      <c r="Z74" s="25">
        <f>IF(ISERROR(Hoja3!E326)=TRUE," ",Hoja3!C326*Hoja3!D326)</f>
        <v>8</v>
      </c>
      <c r="AA74" s="25" t="str">
        <f t="shared" ref="AA74:AA137" si="3">IF(Z74=" "," ",VLOOKUP(Z74,np,2,FALSE))</f>
        <v>Medio</v>
      </c>
      <c r="AB74" s="25">
        <f>IF(ISERROR(Hoja3!G326)=TRUE," ",Hoja3!G326)</f>
        <v>800</v>
      </c>
      <c r="AC74" s="25" t="str">
        <f t="shared" si="1"/>
        <v>I</v>
      </c>
      <c r="AD74" s="25" t="str">
        <f t="shared" si="2"/>
        <v>No Aceptable</v>
      </c>
      <c r="AE74" s="106" t="s">
        <v>507</v>
      </c>
      <c r="AF74" s="106" t="s">
        <v>507</v>
      </c>
      <c r="AG74" s="106" t="s">
        <v>732</v>
      </c>
      <c r="AH74" s="106" t="s">
        <v>733</v>
      </c>
      <c r="AI74" s="125" t="s">
        <v>735</v>
      </c>
    </row>
    <row r="75" spans="1:35" s="10" customFormat="1" ht="122.45" customHeight="1" thickBot="1" x14ac:dyDescent="0.25">
      <c r="A75" s="317"/>
      <c r="B75" s="296"/>
      <c r="C75" s="296"/>
      <c r="D75" s="166"/>
      <c r="E75" s="132"/>
      <c r="F75" s="96"/>
      <c r="G75" s="96"/>
      <c r="H75" s="96"/>
      <c r="I75" s="96"/>
      <c r="J75" s="132" t="s">
        <v>492</v>
      </c>
      <c r="K75" s="96" t="s">
        <v>636</v>
      </c>
      <c r="L75" s="132" t="str">
        <f>IF(J75=0,"",VLOOKUP(J75,Hoja2!$P$5:$S$96,4,FALSE))</f>
        <v>Muerte</v>
      </c>
      <c r="M75" s="134" t="s">
        <v>325</v>
      </c>
      <c r="N75" s="134" t="s">
        <v>325</v>
      </c>
      <c r="O75" s="140" t="s">
        <v>325</v>
      </c>
      <c r="P75" s="134" t="s">
        <v>499</v>
      </c>
      <c r="Q75" s="179" t="s">
        <v>507</v>
      </c>
      <c r="R75" s="179" t="s">
        <v>507</v>
      </c>
      <c r="S75" s="179" t="s">
        <v>576</v>
      </c>
      <c r="T75" s="179" t="s">
        <v>637</v>
      </c>
      <c r="U75" s="179" t="s">
        <v>638</v>
      </c>
      <c r="V75" s="132" t="s">
        <v>585</v>
      </c>
      <c r="W75" s="132" t="s">
        <v>571</v>
      </c>
      <c r="X75" s="132" t="s">
        <v>261</v>
      </c>
      <c r="Y75" s="132" t="s">
        <v>256</v>
      </c>
      <c r="Z75" s="132">
        <f>IF(ISERROR(Hoja3!E327)=TRUE," ",Hoja3!C327*Hoja3!D327)</f>
        <v>8</v>
      </c>
      <c r="AA75" s="132" t="str">
        <f t="shared" si="3"/>
        <v>Medio</v>
      </c>
      <c r="AB75" s="132">
        <f>IF(ISERROR(Hoja3!G327)=TRUE," ",Hoja3!G327)</f>
        <v>800</v>
      </c>
      <c r="AC75" s="132" t="str">
        <f t="shared" si="1"/>
        <v>I</v>
      </c>
      <c r="AD75" s="132" t="str">
        <f t="shared" si="2"/>
        <v>No Aceptable</v>
      </c>
      <c r="AE75" s="96" t="s">
        <v>507</v>
      </c>
      <c r="AF75" s="96" t="s">
        <v>507</v>
      </c>
      <c r="AG75" s="96" t="s">
        <v>639</v>
      </c>
      <c r="AH75" s="96" t="s">
        <v>586</v>
      </c>
      <c r="AI75" s="142" t="s">
        <v>587</v>
      </c>
    </row>
    <row r="76" spans="1:35" s="10" customFormat="1" ht="122.45" customHeight="1" x14ac:dyDescent="0.2">
      <c r="A76" s="317"/>
      <c r="B76" s="305" t="s">
        <v>926</v>
      </c>
      <c r="C76" s="305" t="s">
        <v>784</v>
      </c>
      <c r="D76" s="180" t="s">
        <v>771</v>
      </c>
      <c r="E76" s="65" t="s">
        <v>3</v>
      </c>
      <c r="F76" s="101" t="s">
        <v>817</v>
      </c>
      <c r="G76" s="117" t="s">
        <v>325</v>
      </c>
      <c r="H76" s="117" t="s">
        <v>325</v>
      </c>
      <c r="I76" s="101"/>
      <c r="J76" s="65" t="s">
        <v>128</v>
      </c>
      <c r="K76" s="95" t="s">
        <v>728</v>
      </c>
      <c r="L76" s="65" t="str">
        <f>IF(J76=0,"",VLOOKUP(J76,Hoja2!$P$5:$S$62,4,FALSE))</f>
        <v xml:space="preserve">Contagio de COVID 19, Fiebre, Tos, Cansancio, Malestar general incapacitante </v>
      </c>
      <c r="M76" s="145" t="s">
        <v>325</v>
      </c>
      <c r="N76" s="145" t="s">
        <v>325</v>
      </c>
      <c r="O76" s="145" t="s">
        <v>325</v>
      </c>
      <c r="P76" s="145"/>
      <c r="Q76" s="101" t="s">
        <v>507</v>
      </c>
      <c r="R76" s="101" t="s">
        <v>507</v>
      </c>
      <c r="S76" s="101" t="s">
        <v>501</v>
      </c>
      <c r="T76" s="101" t="s">
        <v>503</v>
      </c>
      <c r="U76" s="101" t="s">
        <v>502</v>
      </c>
      <c r="V76" s="65" t="s">
        <v>610</v>
      </c>
      <c r="W76" s="65" t="s">
        <v>571</v>
      </c>
      <c r="X76" s="65" t="s">
        <v>262</v>
      </c>
      <c r="Y76" s="65" t="s">
        <v>254</v>
      </c>
      <c r="Z76" s="65">
        <f>IF(ISERROR(Hoja3!E328)=TRUE," ",Hoja3!C328*Hoja3!D328)</f>
        <v>6</v>
      </c>
      <c r="AA76" s="65" t="str">
        <f t="shared" si="3"/>
        <v>Medio</v>
      </c>
      <c r="AB76" s="65">
        <f>IF(ISERROR(Hoja3!G328)=TRUE," ",Hoja3!G328)</f>
        <v>150</v>
      </c>
      <c r="AC76" s="65" t="str">
        <f t="shared" si="1"/>
        <v>II</v>
      </c>
      <c r="AD76" s="65" t="str">
        <f t="shared" si="2"/>
        <v>Aceptable con control específico</v>
      </c>
      <c r="AE76" s="101" t="s">
        <v>507</v>
      </c>
      <c r="AF76" s="101" t="s">
        <v>507</v>
      </c>
      <c r="AG76" s="101" t="s">
        <v>500</v>
      </c>
      <c r="AH76" s="101" t="s">
        <v>504</v>
      </c>
      <c r="AI76" s="118" t="s">
        <v>519</v>
      </c>
    </row>
    <row r="77" spans="1:35" s="10" customFormat="1" ht="122.45" customHeight="1" x14ac:dyDescent="0.2">
      <c r="A77" s="317"/>
      <c r="B77" s="306"/>
      <c r="C77" s="306"/>
      <c r="D77" s="160" t="s">
        <v>772</v>
      </c>
      <c r="E77" s="25" t="s">
        <v>2</v>
      </c>
      <c r="F77" s="94" t="s">
        <v>818</v>
      </c>
      <c r="G77" s="94" t="s">
        <v>325</v>
      </c>
      <c r="H77" s="94" t="s">
        <v>325</v>
      </c>
      <c r="I77" s="94"/>
      <c r="J77" s="25" t="s">
        <v>129</v>
      </c>
      <c r="K77" s="94" t="s">
        <v>505</v>
      </c>
      <c r="L77" s="25" t="str">
        <f>IF(J77=0,"",VLOOKUP(J77,Hoja2!$P$5:$S$62,4,FALSE))</f>
        <v>Infecciones en  la piel y del sistema respiratorio y alteraciones del sistema digestivo</v>
      </c>
      <c r="M77" s="147" t="s">
        <v>325</v>
      </c>
      <c r="N77" s="147" t="s">
        <v>325</v>
      </c>
      <c r="O77" s="147" t="s">
        <v>325</v>
      </c>
      <c r="P77" s="147"/>
      <c r="Q77" s="94" t="s">
        <v>507</v>
      </c>
      <c r="R77" s="94" t="s">
        <v>507</v>
      </c>
      <c r="S77" s="94" t="s">
        <v>507</v>
      </c>
      <c r="T77" s="94" t="s">
        <v>508</v>
      </c>
      <c r="U77" s="94" t="s">
        <v>509</v>
      </c>
      <c r="V77" s="25" t="s">
        <v>520</v>
      </c>
      <c r="W77" s="25" t="s">
        <v>571</v>
      </c>
      <c r="X77" s="25" t="s">
        <v>263</v>
      </c>
      <c r="Y77" s="25" t="s">
        <v>254</v>
      </c>
      <c r="Z77" s="25">
        <f>IF(ISERROR(Hoja3!E329)=TRUE," ",Hoja3!C329*Hoja3!D329)</f>
        <v>4</v>
      </c>
      <c r="AA77" s="25" t="str">
        <f t="shared" si="3"/>
        <v>Bajo</v>
      </c>
      <c r="AB77" s="25">
        <f>IF(ISERROR(Hoja3!G329)=TRUE," ",Hoja3!G329)</f>
        <v>100</v>
      </c>
      <c r="AC77" s="25" t="str">
        <f t="shared" ref="AC77:AC140" si="4">IF(W77="El riesgo está controlado","IV",IF(AB77=0," ",IF(AB77=" "," ",IF(AB77&gt;500,"I",IF(AB77&gt;120,"II",IF(AB77&gt;20,"III","IV"))))))</f>
        <v>III</v>
      </c>
      <c r="AD77" s="25" t="str">
        <f t="shared" ref="AD77:AD140" si="5">IF(W77="El riesgo está controlado","Aceptable",IF(AB77=0," ",IF(AB77=" "," ",IF(AB77&gt;500,"No Aceptable",IF(AB77&gt;120,"Aceptable con control específico",IF(AB77&gt;20,"Aceptable","Aceptable"))))))</f>
        <v>Aceptable</v>
      </c>
      <c r="AE77" s="94" t="s">
        <v>507</v>
      </c>
      <c r="AF77" s="94" t="s">
        <v>507</v>
      </c>
      <c r="AG77" s="94" t="s">
        <v>507</v>
      </c>
      <c r="AH77" s="94" t="s">
        <v>510</v>
      </c>
      <c r="AI77" s="119" t="s">
        <v>519</v>
      </c>
    </row>
    <row r="78" spans="1:35" s="10" customFormat="1" ht="122.45" customHeight="1" x14ac:dyDescent="0.2">
      <c r="A78" s="317"/>
      <c r="B78" s="306"/>
      <c r="C78" s="306"/>
      <c r="D78" s="160" t="s">
        <v>773</v>
      </c>
      <c r="E78" s="25" t="s">
        <v>2</v>
      </c>
      <c r="F78" s="94" t="s">
        <v>819</v>
      </c>
      <c r="G78" s="94" t="s">
        <v>325</v>
      </c>
      <c r="H78" s="94" t="s">
        <v>325</v>
      </c>
      <c r="I78" s="94"/>
      <c r="J78" s="25" t="s">
        <v>132</v>
      </c>
      <c r="K78" s="94" t="s">
        <v>731</v>
      </c>
      <c r="L78" s="25" t="str">
        <f>IF(J78=0,"",VLOOKUP(J78,Hoja2!$P$5:$S$62,4,FALSE))</f>
        <v>Enfermedades gastrointestinales, reacciones alérgicas por artrópodos (ácaros)</v>
      </c>
      <c r="M78" s="147" t="s">
        <v>325</v>
      </c>
      <c r="N78" s="147" t="s">
        <v>325</v>
      </c>
      <c r="O78" s="147" t="s">
        <v>325</v>
      </c>
      <c r="P78" s="147"/>
      <c r="Q78" s="94" t="s">
        <v>507</v>
      </c>
      <c r="R78" s="94" t="s">
        <v>507</v>
      </c>
      <c r="S78" s="94" t="s">
        <v>524</v>
      </c>
      <c r="T78" s="94" t="s">
        <v>613</v>
      </c>
      <c r="U78" s="94" t="s">
        <v>532</v>
      </c>
      <c r="V78" s="25" t="s">
        <v>525</v>
      </c>
      <c r="W78" s="25" t="s">
        <v>571</v>
      </c>
      <c r="X78" s="25" t="s">
        <v>263</v>
      </c>
      <c r="Y78" s="25" t="s">
        <v>254</v>
      </c>
      <c r="Z78" s="25">
        <f>IF(ISERROR(Hoja3!E330)=TRUE," ",Hoja3!C330*Hoja3!D330)</f>
        <v>4</v>
      </c>
      <c r="AA78" s="25" t="str">
        <f t="shared" si="3"/>
        <v>Bajo</v>
      </c>
      <c r="AB78" s="25">
        <f>IF(ISERROR(Hoja3!G330)=TRUE," ",Hoja3!G330)</f>
        <v>100</v>
      </c>
      <c r="AC78" s="25" t="str">
        <f t="shared" si="4"/>
        <v>III</v>
      </c>
      <c r="AD78" s="25" t="str">
        <f t="shared" si="5"/>
        <v>Aceptable</v>
      </c>
      <c r="AE78" s="94" t="s">
        <v>507</v>
      </c>
      <c r="AF78" s="94" t="s">
        <v>514</v>
      </c>
      <c r="AG78" s="94" t="s">
        <v>516</v>
      </c>
      <c r="AH78" s="94" t="s">
        <v>510</v>
      </c>
      <c r="AI78" s="119" t="s">
        <v>515</v>
      </c>
    </row>
    <row r="79" spans="1:35" s="10" customFormat="1" ht="122.45" customHeight="1" x14ac:dyDescent="0.2">
      <c r="A79" s="317"/>
      <c r="B79" s="306"/>
      <c r="C79" s="306"/>
      <c r="D79" s="160" t="s">
        <v>774</v>
      </c>
      <c r="E79" s="25" t="s">
        <v>3</v>
      </c>
      <c r="F79" s="94" t="s">
        <v>820</v>
      </c>
      <c r="G79" s="94" t="s">
        <v>325</v>
      </c>
      <c r="H79" s="94" t="s">
        <v>325</v>
      </c>
      <c r="I79" s="94"/>
      <c r="J79" s="25" t="s">
        <v>191</v>
      </c>
      <c r="K79" s="94" t="s">
        <v>528</v>
      </c>
      <c r="L79" s="25" t="str">
        <f>IF(J79=0,"",VLOOKUP(J79,Hoja2!$P$5:$S$62,4,FALSE))</f>
        <v xml:space="preserve">Lumbalgias, Cervicalgias </v>
      </c>
      <c r="M79" s="149" t="s">
        <v>325</v>
      </c>
      <c r="N79" s="149" t="s">
        <v>325</v>
      </c>
      <c r="O79" s="150"/>
      <c r="P79" s="150"/>
      <c r="Q79" s="94" t="s">
        <v>507</v>
      </c>
      <c r="R79" s="94" t="s">
        <v>507</v>
      </c>
      <c r="S79" s="94" t="s">
        <v>524</v>
      </c>
      <c r="T79" s="94" t="s">
        <v>613</v>
      </c>
      <c r="U79" s="94" t="s">
        <v>532</v>
      </c>
      <c r="V79" s="25" t="s">
        <v>525</v>
      </c>
      <c r="W79" s="25" t="s">
        <v>571</v>
      </c>
      <c r="X79" s="25" t="s">
        <v>261</v>
      </c>
      <c r="Y79" s="25" t="s">
        <v>254</v>
      </c>
      <c r="Z79" s="25">
        <f>IF(ISERROR(Hoja3!E331)=TRUE," ",Hoja3!C331*Hoja3!D331)</f>
        <v>8</v>
      </c>
      <c r="AA79" s="25" t="str">
        <f t="shared" si="3"/>
        <v>Medio</v>
      </c>
      <c r="AB79" s="25">
        <f>IF(ISERROR(Hoja3!G331)=TRUE," ",Hoja3!G331)</f>
        <v>200</v>
      </c>
      <c r="AC79" s="25" t="str">
        <f t="shared" si="4"/>
        <v>II</v>
      </c>
      <c r="AD79" s="25" t="str">
        <f t="shared" si="5"/>
        <v>Aceptable con control específico</v>
      </c>
      <c r="AE79" s="94" t="s">
        <v>507</v>
      </c>
      <c r="AF79" s="94" t="s">
        <v>507</v>
      </c>
      <c r="AG79" s="94" t="s">
        <v>527</v>
      </c>
      <c r="AH79" s="94" t="s">
        <v>526</v>
      </c>
      <c r="AI79" s="119" t="s">
        <v>529</v>
      </c>
    </row>
    <row r="80" spans="1:35" s="10" customFormat="1" ht="122.45" customHeight="1" x14ac:dyDescent="0.2">
      <c r="A80" s="317"/>
      <c r="B80" s="306"/>
      <c r="C80" s="306"/>
      <c r="D80" s="160" t="s">
        <v>775</v>
      </c>
      <c r="E80" s="25" t="s">
        <v>3</v>
      </c>
      <c r="F80" s="94" t="s">
        <v>819</v>
      </c>
      <c r="G80" s="94" t="s">
        <v>325</v>
      </c>
      <c r="H80" s="94" t="s">
        <v>325</v>
      </c>
      <c r="I80" s="94"/>
      <c r="J80" s="25" t="s">
        <v>193</v>
      </c>
      <c r="K80" s="94" t="s">
        <v>533</v>
      </c>
      <c r="L80" s="25" t="str">
        <f>IF(J80=0,"",VLOOKUP(J80,Hoja2!$P$5:$S$62,4,FALSE))</f>
        <v>Lesiones del túnel del carpo, epicondilitis, Enfermedad de Quervaín</v>
      </c>
      <c r="M80" s="149" t="s">
        <v>325</v>
      </c>
      <c r="N80" s="149" t="s">
        <v>325</v>
      </c>
      <c r="O80" s="149"/>
      <c r="P80" s="149"/>
      <c r="Q80" s="94" t="s">
        <v>507</v>
      </c>
      <c r="R80" s="94" t="s">
        <v>507</v>
      </c>
      <c r="S80" s="94" t="s">
        <v>534</v>
      </c>
      <c r="T80" s="94" t="s">
        <v>535</v>
      </c>
      <c r="U80" s="94" t="s">
        <v>531</v>
      </c>
      <c r="V80" s="25" t="s">
        <v>525</v>
      </c>
      <c r="W80" s="25" t="s">
        <v>250</v>
      </c>
      <c r="X80" s="25" t="s">
        <v>261</v>
      </c>
      <c r="Y80" s="25" t="s">
        <v>254</v>
      </c>
      <c r="Z80" s="25">
        <f>IF(ISERROR(Hoja3!E332)=TRUE," ",Hoja3!C332*Hoja3!D332)</f>
        <v>24</v>
      </c>
      <c r="AA80" s="25" t="str">
        <f t="shared" si="3"/>
        <v>Muy alto</v>
      </c>
      <c r="AB80" s="25">
        <f>IF(ISERROR(Hoja3!G332)=TRUE," ",Hoja3!G332)</f>
        <v>600</v>
      </c>
      <c r="AC80" s="25" t="str">
        <f t="shared" si="4"/>
        <v>I</v>
      </c>
      <c r="AD80" s="25" t="str">
        <f t="shared" si="5"/>
        <v>No Aceptable</v>
      </c>
      <c r="AE80" s="94" t="s">
        <v>507</v>
      </c>
      <c r="AF80" s="94" t="s">
        <v>507</v>
      </c>
      <c r="AG80" s="94" t="s">
        <v>536</v>
      </c>
      <c r="AH80" s="94" t="s">
        <v>537</v>
      </c>
      <c r="AI80" s="119" t="s">
        <v>538</v>
      </c>
    </row>
    <row r="81" spans="1:35" s="10" customFormat="1" ht="122.45" customHeight="1" x14ac:dyDescent="0.2">
      <c r="A81" s="317"/>
      <c r="B81" s="306"/>
      <c r="C81" s="306"/>
      <c r="D81" s="160" t="s">
        <v>776</v>
      </c>
      <c r="E81" s="25" t="s">
        <v>3</v>
      </c>
      <c r="F81" s="94" t="s">
        <v>821</v>
      </c>
      <c r="G81" s="94" t="s">
        <v>325</v>
      </c>
      <c r="H81" s="94" t="s">
        <v>325</v>
      </c>
      <c r="I81" s="94"/>
      <c r="J81" s="25" t="s">
        <v>194</v>
      </c>
      <c r="K81" s="94" t="s">
        <v>539</v>
      </c>
      <c r="L81" s="25" t="str">
        <f>IF(J81=0,"",VLOOKUP(J81,Hoja2!$P$5:$S$62,4,FALSE))</f>
        <v>Lesiones de columna</v>
      </c>
      <c r="M81" s="149" t="s">
        <v>325</v>
      </c>
      <c r="N81" s="149"/>
      <c r="O81" s="149"/>
      <c r="P81" s="149"/>
      <c r="Q81" s="94" t="s">
        <v>507</v>
      </c>
      <c r="R81" s="94" t="s">
        <v>507</v>
      </c>
      <c r="S81" s="94" t="s">
        <v>543</v>
      </c>
      <c r="T81" s="94" t="s">
        <v>542</v>
      </c>
      <c r="U81" s="94" t="s">
        <v>541</v>
      </c>
      <c r="V81" s="25" t="s">
        <v>544</v>
      </c>
      <c r="W81" s="25" t="s">
        <v>571</v>
      </c>
      <c r="X81" s="25" t="s">
        <v>263</v>
      </c>
      <c r="Y81" s="25" t="s">
        <v>254</v>
      </c>
      <c r="Z81" s="25">
        <f>IF(ISERROR(Hoja3!E333)=TRUE," ",Hoja3!C333*Hoja3!D333)</f>
        <v>4</v>
      </c>
      <c r="AA81" s="25" t="str">
        <f t="shared" si="3"/>
        <v>Bajo</v>
      </c>
      <c r="AB81" s="25">
        <f>IF(ISERROR(Hoja3!G333)=TRUE," ",Hoja3!G333)</f>
        <v>100</v>
      </c>
      <c r="AC81" s="25" t="str">
        <f t="shared" si="4"/>
        <v>III</v>
      </c>
      <c r="AD81" s="25" t="str">
        <f t="shared" si="5"/>
        <v>Aceptable</v>
      </c>
      <c r="AE81" s="94" t="s">
        <v>545</v>
      </c>
      <c r="AF81" s="94" t="s">
        <v>507</v>
      </c>
      <c r="AG81" s="94" t="s">
        <v>546</v>
      </c>
      <c r="AH81" s="94" t="s">
        <v>547</v>
      </c>
      <c r="AI81" s="119" t="s">
        <v>541</v>
      </c>
    </row>
    <row r="82" spans="1:35" s="10" customFormat="1" ht="122.45" customHeight="1" x14ac:dyDescent="0.2">
      <c r="A82" s="317"/>
      <c r="B82" s="306"/>
      <c r="C82" s="306"/>
      <c r="D82" s="160" t="s">
        <v>777</v>
      </c>
      <c r="E82" s="25" t="s">
        <v>3</v>
      </c>
      <c r="F82" s="94" t="s">
        <v>822</v>
      </c>
      <c r="G82" s="94" t="s">
        <v>325</v>
      </c>
      <c r="H82" s="94" t="s">
        <v>325</v>
      </c>
      <c r="I82" s="94"/>
      <c r="J82" s="25" t="s">
        <v>243</v>
      </c>
      <c r="K82" s="94" t="s">
        <v>565</v>
      </c>
      <c r="L82" s="25" t="str">
        <f>IF(J82=0,"",VLOOKUP(J82,Hoja2!$P$5:$S$62,4,FALSE))</f>
        <v>Electrocución</v>
      </c>
      <c r="M82" s="149" t="s">
        <v>325</v>
      </c>
      <c r="N82" s="149"/>
      <c r="O82" s="149"/>
      <c r="P82" s="149"/>
      <c r="Q82" s="94" t="s">
        <v>507</v>
      </c>
      <c r="R82" s="94" t="s">
        <v>507</v>
      </c>
      <c r="S82" s="94" t="s">
        <v>549</v>
      </c>
      <c r="T82" s="94" t="s">
        <v>548</v>
      </c>
      <c r="U82" s="94" t="s">
        <v>550</v>
      </c>
      <c r="V82" s="25" t="s">
        <v>551</v>
      </c>
      <c r="W82" s="25" t="s">
        <v>571</v>
      </c>
      <c r="X82" s="25" t="s">
        <v>262</v>
      </c>
      <c r="Y82" s="25" t="s">
        <v>256</v>
      </c>
      <c r="Z82" s="25">
        <f>IF(ISERROR(Hoja3!E334)=TRUE," ",Hoja3!C334*Hoja3!D334)</f>
        <v>6</v>
      </c>
      <c r="AA82" s="25" t="str">
        <f t="shared" si="3"/>
        <v>Medio</v>
      </c>
      <c r="AB82" s="25">
        <f>IF(ISERROR(Hoja3!G334)=TRUE," ",Hoja3!G334)</f>
        <v>600</v>
      </c>
      <c r="AC82" s="25" t="str">
        <f t="shared" si="4"/>
        <v>I</v>
      </c>
      <c r="AD82" s="25" t="str">
        <f t="shared" si="5"/>
        <v>No Aceptable</v>
      </c>
      <c r="AE82" s="94" t="s">
        <v>552</v>
      </c>
      <c r="AF82" s="94" t="s">
        <v>507</v>
      </c>
      <c r="AG82" s="94" t="s">
        <v>553</v>
      </c>
      <c r="AH82" s="94" t="s">
        <v>554</v>
      </c>
      <c r="AI82" s="119" t="s">
        <v>555</v>
      </c>
    </row>
    <row r="83" spans="1:35" s="10" customFormat="1" ht="122.45" customHeight="1" x14ac:dyDescent="0.2">
      <c r="A83" s="317"/>
      <c r="B83" s="306"/>
      <c r="C83" s="306"/>
      <c r="D83" s="160" t="s">
        <v>778</v>
      </c>
      <c r="E83" s="25" t="s">
        <v>3</v>
      </c>
      <c r="F83" s="94" t="s">
        <v>823</v>
      </c>
      <c r="G83" s="94" t="s">
        <v>325</v>
      </c>
      <c r="H83" s="94" t="s">
        <v>325</v>
      </c>
      <c r="I83" s="94"/>
      <c r="J83" s="25" t="s">
        <v>245</v>
      </c>
      <c r="K83" s="94" t="s">
        <v>556</v>
      </c>
      <c r="L83" s="25" t="str">
        <f>IF(J83=0,"",VLOOKUP(J83,Hoja2!$P$5:$S$62,4,FALSE))</f>
        <v>Torceduras, Esguinces, Desgarros musculares, traumatismos o Golpes por caídas al mismo nivel</v>
      </c>
      <c r="M83" s="149" t="s">
        <v>325</v>
      </c>
      <c r="N83" s="149" t="s">
        <v>325</v>
      </c>
      <c r="O83" s="149" t="s">
        <v>325</v>
      </c>
      <c r="P83" s="149"/>
      <c r="Q83" s="94" t="s">
        <v>507</v>
      </c>
      <c r="R83" s="94" t="s">
        <v>507</v>
      </c>
      <c r="S83" s="94" t="s">
        <v>558</v>
      </c>
      <c r="T83" s="94" t="s">
        <v>559</v>
      </c>
      <c r="U83" s="94" t="s">
        <v>560</v>
      </c>
      <c r="V83" s="25" t="s">
        <v>561</v>
      </c>
      <c r="W83" s="25" t="s">
        <v>571</v>
      </c>
      <c r="X83" s="25" t="s">
        <v>262</v>
      </c>
      <c r="Y83" s="25" t="s">
        <v>255</v>
      </c>
      <c r="Z83" s="25">
        <f>IF(ISERROR(Hoja3!E335)=TRUE," ",Hoja3!C335*Hoja3!D335)</f>
        <v>6</v>
      </c>
      <c r="AA83" s="25" t="str">
        <f t="shared" si="3"/>
        <v>Medio</v>
      </c>
      <c r="AB83" s="25">
        <f>IF(ISERROR(Hoja3!G335)=TRUE," ",Hoja3!G335)</f>
        <v>60</v>
      </c>
      <c r="AC83" s="25" t="str">
        <f t="shared" si="4"/>
        <v>III</v>
      </c>
      <c r="AD83" s="25" t="str">
        <f t="shared" si="5"/>
        <v>Aceptable</v>
      </c>
      <c r="AE83" s="94" t="s">
        <v>552</v>
      </c>
      <c r="AF83" s="94" t="s">
        <v>552</v>
      </c>
      <c r="AG83" s="94" t="s">
        <v>562</v>
      </c>
      <c r="AH83" s="94" t="s">
        <v>563</v>
      </c>
      <c r="AI83" s="119" t="s">
        <v>564</v>
      </c>
    </row>
    <row r="84" spans="1:35" s="10" customFormat="1" ht="122.45" customHeight="1" x14ac:dyDescent="0.2">
      <c r="A84" s="317"/>
      <c r="B84" s="306"/>
      <c r="C84" s="306"/>
      <c r="D84" s="160" t="s">
        <v>779</v>
      </c>
      <c r="E84" s="25" t="s">
        <v>3</v>
      </c>
      <c r="F84" s="94" t="s">
        <v>831</v>
      </c>
      <c r="G84" s="94" t="s">
        <v>325</v>
      </c>
      <c r="H84" s="94" t="s">
        <v>325</v>
      </c>
      <c r="I84" s="94"/>
      <c r="J84" s="25" t="s">
        <v>203</v>
      </c>
      <c r="K84" s="94" t="s">
        <v>566</v>
      </c>
      <c r="L84" s="25" t="str">
        <f>IF(J84=0,"",VLOOKUP(J84,Hoja2!$P$5:$S$62,4,FALSE))</f>
        <v>Muerte</v>
      </c>
      <c r="M84" s="149" t="s">
        <v>325</v>
      </c>
      <c r="N84" s="149" t="s">
        <v>325</v>
      </c>
      <c r="O84" s="149" t="s">
        <v>325</v>
      </c>
      <c r="P84" s="149" t="s">
        <v>325</v>
      </c>
      <c r="Q84" s="94" t="s">
        <v>507</v>
      </c>
      <c r="R84" s="94" t="s">
        <v>507</v>
      </c>
      <c r="S84" s="94" t="s">
        <v>567</v>
      </c>
      <c r="T84" s="94" t="s">
        <v>568</v>
      </c>
      <c r="U84" s="94" t="s">
        <v>569</v>
      </c>
      <c r="V84" s="25" t="s">
        <v>634</v>
      </c>
      <c r="W84" s="25" t="s">
        <v>571</v>
      </c>
      <c r="X84" s="25" t="s">
        <v>264</v>
      </c>
      <c r="Y84" s="25" t="s">
        <v>256</v>
      </c>
      <c r="Z84" s="25">
        <f>IF(ISERROR(Hoja3!E336)=TRUE," ",Hoja3!C336*Hoja3!D336)</f>
        <v>2</v>
      </c>
      <c r="AA84" s="25" t="str">
        <f t="shared" si="3"/>
        <v>Bajo</v>
      </c>
      <c r="AB84" s="25">
        <f>IF(ISERROR(Hoja3!G336)=TRUE," ",Hoja3!G336)</f>
        <v>200</v>
      </c>
      <c r="AC84" s="25" t="str">
        <f t="shared" si="4"/>
        <v>II</v>
      </c>
      <c r="AD84" s="25" t="str">
        <f t="shared" si="5"/>
        <v>Aceptable con control específico</v>
      </c>
      <c r="AE84" s="94" t="s">
        <v>552</v>
      </c>
      <c r="AF84" s="94" t="s">
        <v>552</v>
      </c>
      <c r="AG84" s="94" t="s">
        <v>572</v>
      </c>
      <c r="AH84" s="94" t="s">
        <v>573</v>
      </c>
      <c r="AI84" s="119" t="s">
        <v>574</v>
      </c>
    </row>
    <row r="85" spans="1:35" s="10" customFormat="1" ht="122.45" customHeight="1" x14ac:dyDescent="0.2">
      <c r="A85" s="317"/>
      <c r="B85" s="306"/>
      <c r="C85" s="306"/>
      <c r="D85" s="160" t="s">
        <v>780</v>
      </c>
      <c r="E85" s="25" t="s">
        <v>2</v>
      </c>
      <c r="F85" s="94" t="s">
        <v>797</v>
      </c>
      <c r="G85" s="94" t="s">
        <v>325</v>
      </c>
      <c r="H85" s="94" t="s">
        <v>325</v>
      </c>
      <c r="I85" s="94"/>
      <c r="J85" s="25" t="s">
        <v>105</v>
      </c>
      <c r="K85" s="94" t="s">
        <v>577</v>
      </c>
      <c r="L85" s="25" t="str">
        <f>IF(J85=0,"",VLOOKUP(J85,Hoja2!$P$5:$S$62,4,FALSE))</f>
        <v>Fatiga visual</v>
      </c>
      <c r="M85" s="149" t="s">
        <v>325</v>
      </c>
      <c r="N85" s="149"/>
      <c r="O85" s="149"/>
      <c r="P85" s="149"/>
      <c r="Q85" s="94" t="s">
        <v>507</v>
      </c>
      <c r="R85" s="94" t="s">
        <v>507</v>
      </c>
      <c r="S85" s="94" t="s">
        <v>578</v>
      </c>
      <c r="T85" s="94" t="s">
        <v>579</v>
      </c>
      <c r="U85" s="94" t="s">
        <v>580</v>
      </c>
      <c r="V85" s="25" t="s">
        <v>581</v>
      </c>
      <c r="W85" s="25" t="s">
        <v>260</v>
      </c>
      <c r="X85" s="25" t="s">
        <v>261</v>
      </c>
      <c r="Y85" s="25" t="s">
        <v>255</v>
      </c>
      <c r="Z85" s="25">
        <f>IF(ISERROR(Hoja3!E337)=TRUE," ",Hoja3!C337*Hoja3!D337)</f>
        <v>4</v>
      </c>
      <c r="AA85" s="25" t="str">
        <f t="shared" si="3"/>
        <v>Bajo</v>
      </c>
      <c r="AB85" s="25">
        <f>IF(ISERROR(Hoja3!G337)=TRUE," ",Hoja3!G337)</f>
        <v>40</v>
      </c>
      <c r="AC85" s="25" t="str">
        <f t="shared" si="4"/>
        <v>IV</v>
      </c>
      <c r="AD85" s="25" t="str">
        <f t="shared" si="5"/>
        <v>Aceptable</v>
      </c>
      <c r="AE85" s="94" t="s">
        <v>507</v>
      </c>
      <c r="AF85" s="94" t="s">
        <v>507</v>
      </c>
      <c r="AG85" s="94" t="s">
        <v>582</v>
      </c>
      <c r="AH85" s="94" t="s">
        <v>583</v>
      </c>
      <c r="AI85" s="119" t="s">
        <v>584</v>
      </c>
    </row>
    <row r="86" spans="1:35" s="10" customFormat="1" ht="122.45" customHeight="1" x14ac:dyDescent="0.2">
      <c r="A86" s="317"/>
      <c r="B86" s="306"/>
      <c r="C86" s="306"/>
      <c r="D86" s="160"/>
      <c r="E86" s="25"/>
      <c r="F86" s="94"/>
      <c r="G86" s="94" t="s">
        <v>325</v>
      </c>
      <c r="H86" s="94" t="s">
        <v>325</v>
      </c>
      <c r="I86" s="94"/>
      <c r="J86" s="25" t="s">
        <v>142</v>
      </c>
      <c r="K86" s="94" t="s">
        <v>588</v>
      </c>
      <c r="L86" s="25" t="str">
        <f>IF(J86=0,"",VLOOKUP(J86,Hoja2!$P$5:$S$62,4,FALSE))</f>
        <v>Estrés, fatiga crónica, afectaciones a sistema circulatorio, digestivo, y sistema inmune</v>
      </c>
      <c r="M86" s="149" t="s">
        <v>325</v>
      </c>
      <c r="N86" s="149" t="s">
        <v>325</v>
      </c>
      <c r="O86" s="149"/>
      <c r="P86" s="149"/>
      <c r="Q86" s="94" t="s">
        <v>507</v>
      </c>
      <c r="R86" s="94" t="s">
        <v>507</v>
      </c>
      <c r="S86" s="94" t="s">
        <v>590</v>
      </c>
      <c r="T86" s="94" t="s">
        <v>591</v>
      </c>
      <c r="U86" s="94" t="s">
        <v>592</v>
      </c>
      <c r="V86" s="25" t="s">
        <v>593</v>
      </c>
      <c r="W86" s="25" t="s">
        <v>250</v>
      </c>
      <c r="X86" s="25" t="s">
        <v>262</v>
      </c>
      <c r="Y86" s="25" t="s">
        <v>254</v>
      </c>
      <c r="Z86" s="25">
        <f>IF(ISERROR(Hoja3!E338)=TRUE," ",Hoja3!C338*Hoja3!D338)</f>
        <v>18</v>
      </c>
      <c r="AA86" s="25" t="str">
        <f t="shared" si="3"/>
        <v>Alto</v>
      </c>
      <c r="AB86" s="25">
        <f>IF(ISERROR(Hoja3!G338)=TRUE," ",Hoja3!G338)</f>
        <v>450</v>
      </c>
      <c r="AC86" s="25" t="str">
        <f t="shared" si="4"/>
        <v>II</v>
      </c>
      <c r="AD86" s="25" t="str">
        <f t="shared" si="5"/>
        <v>Aceptable con control específico</v>
      </c>
      <c r="AE86" s="94" t="s">
        <v>507</v>
      </c>
      <c r="AF86" s="94" t="s">
        <v>507</v>
      </c>
      <c r="AG86" s="94" t="s">
        <v>590</v>
      </c>
      <c r="AH86" s="94" t="s">
        <v>591</v>
      </c>
      <c r="AI86" s="119" t="s">
        <v>592</v>
      </c>
    </row>
    <row r="87" spans="1:35" s="10" customFormat="1" ht="122.45" customHeight="1" x14ac:dyDescent="0.2">
      <c r="A87" s="317"/>
      <c r="B87" s="306"/>
      <c r="C87" s="306"/>
      <c r="D87" s="160"/>
      <c r="E87" s="25"/>
      <c r="F87" s="94"/>
      <c r="G87" s="94" t="s">
        <v>325</v>
      </c>
      <c r="H87" s="94" t="s">
        <v>325</v>
      </c>
      <c r="I87" s="94"/>
      <c r="J87" s="25" t="s">
        <v>147</v>
      </c>
      <c r="K87" s="94" t="s">
        <v>588</v>
      </c>
      <c r="L87" s="25" t="str">
        <f>IF(J87=0,"",VLOOKUP(J87,Hoja2!$P$5:$S$62,4,FALSE))</f>
        <v>Estrés, fatiga crónica, afectaciones a sistema circulatorio, digestivo, y sistema inmune</v>
      </c>
      <c r="M87" s="149" t="s">
        <v>325</v>
      </c>
      <c r="N87" s="149" t="s">
        <v>325</v>
      </c>
      <c r="O87" s="149"/>
      <c r="P87" s="149"/>
      <c r="Q87" s="94" t="s">
        <v>507</v>
      </c>
      <c r="R87" s="94" t="s">
        <v>507</v>
      </c>
      <c r="S87" s="94" t="s">
        <v>590</v>
      </c>
      <c r="T87" s="94" t="s">
        <v>591</v>
      </c>
      <c r="U87" s="94" t="s">
        <v>592</v>
      </c>
      <c r="V87" s="25" t="s">
        <v>593</v>
      </c>
      <c r="W87" s="25" t="s">
        <v>250</v>
      </c>
      <c r="X87" s="25" t="s">
        <v>262</v>
      </c>
      <c r="Y87" s="25" t="s">
        <v>254</v>
      </c>
      <c r="Z87" s="25">
        <f>IF(ISERROR(Hoja3!E339)=TRUE," ",Hoja3!C339*Hoja3!D339)</f>
        <v>18</v>
      </c>
      <c r="AA87" s="25" t="str">
        <f t="shared" si="3"/>
        <v>Alto</v>
      </c>
      <c r="AB87" s="25">
        <f>IF(ISERROR(Hoja3!G339)=TRUE," ",Hoja3!G339)</f>
        <v>450</v>
      </c>
      <c r="AC87" s="25" t="str">
        <f t="shared" si="4"/>
        <v>II</v>
      </c>
      <c r="AD87" s="25" t="str">
        <f t="shared" si="5"/>
        <v>Aceptable con control específico</v>
      </c>
      <c r="AE87" s="94" t="s">
        <v>507</v>
      </c>
      <c r="AF87" s="94" t="s">
        <v>507</v>
      </c>
      <c r="AG87" s="94" t="s">
        <v>590</v>
      </c>
      <c r="AH87" s="94" t="s">
        <v>591</v>
      </c>
      <c r="AI87" s="119" t="s">
        <v>592</v>
      </c>
    </row>
    <row r="88" spans="1:35" s="10" customFormat="1" ht="122.45" customHeight="1" x14ac:dyDescent="0.2">
      <c r="A88" s="317"/>
      <c r="B88" s="306"/>
      <c r="C88" s="306"/>
      <c r="D88" s="160"/>
      <c r="E88" s="25"/>
      <c r="F88" s="94"/>
      <c r="G88" s="94" t="s">
        <v>325</v>
      </c>
      <c r="H88" s="94" t="s">
        <v>325</v>
      </c>
      <c r="I88" s="94"/>
      <c r="J88" s="25" t="s">
        <v>207</v>
      </c>
      <c r="K88" s="94" t="s">
        <v>594</v>
      </c>
      <c r="L88" s="25" t="str">
        <f>IF(J88=0,"",VLOOKUP(J88,Hoja2!$P$5:$S$62,4,FALSE))</f>
        <v>Muerte</v>
      </c>
      <c r="M88" s="149" t="s">
        <v>325</v>
      </c>
      <c r="N88" s="149" t="s">
        <v>325</v>
      </c>
      <c r="O88" s="149" t="s">
        <v>325</v>
      </c>
      <c r="P88" s="149" t="s">
        <v>325</v>
      </c>
      <c r="Q88" s="94" t="s">
        <v>507</v>
      </c>
      <c r="R88" s="94" t="s">
        <v>507</v>
      </c>
      <c r="S88" s="94" t="s">
        <v>595</v>
      </c>
      <c r="T88" s="94" t="s">
        <v>598</v>
      </c>
      <c r="U88" s="94" t="s">
        <v>597</v>
      </c>
      <c r="V88" s="25" t="s">
        <v>596</v>
      </c>
      <c r="W88" s="25" t="s">
        <v>571</v>
      </c>
      <c r="X88" s="25" t="s">
        <v>264</v>
      </c>
      <c r="Y88" s="25" t="s">
        <v>256</v>
      </c>
      <c r="Z88" s="25">
        <f>IF(ISERROR(Hoja3!E340)=TRUE," ",Hoja3!C340*Hoja3!D340)</f>
        <v>2</v>
      </c>
      <c r="AA88" s="25" t="str">
        <f t="shared" si="3"/>
        <v>Bajo</v>
      </c>
      <c r="AB88" s="25">
        <f>IF(ISERROR(Hoja3!G340)=TRUE," ",Hoja3!G340)</f>
        <v>200</v>
      </c>
      <c r="AC88" s="25" t="str">
        <f t="shared" si="4"/>
        <v>II</v>
      </c>
      <c r="AD88" s="25" t="str">
        <f t="shared" si="5"/>
        <v>Aceptable con control específico</v>
      </c>
      <c r="AE88" s="94" t="s">
        <v>507</v>
      </c>
      <c r="AF88" s="94" t="s">
        <v>507</v>
      </c>
      <c r="AG88" s="94" t="s">
        <v>599</v>
      </c>
      <c r="AH88" s="94" t="s">
        <v>600</v>
      </c>
      <c r="AI88" s="119" t="s">
        <v>597</v>
      </c>
    </row>
    <row r="89" spans="1:35" s="10" customFormat="1" ht="122.45" customHeight="1" x14ac:dyDescent="0.2">
      <c r="A89" s="317"/>
      <c r="B89" s="306"/>
      <c r="C89" s="306"/>
      <c r="D89" s="160"/>
      <c r="E89" s="25"/>
      <c r="F89" s="94"/>
      <c r="G89" s="94" t="s">
        <v>325</v>
      </c>
      <c r="H89" s="94" t="s">
        <v>325</v>
      </c>
      <c r="I89" s="94"/>
      <c r="J89" s="25" t="s">
        <v>120</v>
      </c>
      <c r="K89" s="94" t="s">
        <v>601</v>
      </c>
      <c r="L89" s="25" t="str">
        <f>IF(J89=0,"",VLOOKUP(J89,Hoja2!$P$5:$S$62,4,FALSE))</f>
        <v>Neumoconiosis orgánica, Rinitis, complicaciones relacionadas con el asma</v>
      </c>
      <c r="M89" s="149" t="s">
        <v>325</v>
      </c>
      <c r="N89" s="149"/>
      <c r="O89" s="149"/>
      <c r="P89" s="149"/>
      <c r="Q89" s="94" t="s">
        <v>602</v>
      </c>
      <c r="R89" s="94" t="s">
        <v>507</v>
      </c>
      <c r="S89" s="94" t="s">
        <v>608</v>
      </c>
      <c r="T89" s="94" t="s">
        <v>603</v>
      </c>
      <c r="U89" s="94" t="s">
        <v>606</v>
      </c>
      <c r="V89" s="25" t="s">
        <v>607</v>
      </c>
      <c r="W89" s="25" t="s">
        <v>250</v>
      </c>
      <c r="X89" s="25" t="s">
        <v>262</v>
      </c>
      <c r="Y89" s="25" t="s">
        <v>254</v>
      </c>
      <c r="Z89" s="25">
        <f>IF(ISERROR(Hoja3!E341)=TRUE," ",Hoja3!C341*Hoja3!D341)</f>
        <v>18</v>
      </c>
      <c r="AA89" s="25" t="str">
        <f t="shared" si="3"/>
        <v>Alto</v>
      </c>
      <c r="AB89" s="25">
        <f>IF(ISERROR(Hoja3!G341)=TRUE," ",Hoja3!G341)</f>
        <v>450</v>
      </c>
      <c r="AC89" s="25" t="str">
        <f t="shared" si="4"/>
        <v>II</v>
      </c>
      <c r="AD89" s="25" t="str">
        <f t="shared" si="5"/>
        <v>Aceptable con control específico</v>
      </c>
      <c r="AE89" s="94" t="s">
        <v>602</v>
      </c>
      <c r="AF89" s="94" t="s">
        <v>507</v>
      </c>
      <c r="AG89" s="94" t="s">
        <v>608</v>
      </c>
      <c r="AH89" s="94" t="s">
        <v>603</v>
      </c>
      <c r="AI89" s="119" t="s">
        <v>606</v>
      </c>
    </row>
    <row r="90" spans="1:35" s="10" customFormat="1" ht="122.45" customHeight="1" x14ac:dyDescent="0.2">
      <c r="A90" s="317"/>
      <c r="B90" s="306"/>
      <c r="C90" s="306"/>
      <c r="D90" s="160"/>
      <c r="E90" s="25"/>
      <c r="F90" s="94"/>
      <c r="G90" s="94" t="s">
        <v>325</v>
      </c>
      <c r="H90" s="94" t="s">
        <v>325</v>
      </c>
      <c r="I90" s="94"/>
      <c r="J90" s="25" t="s">
        <v>246</v>
      </c>
      <c r="K90" s="94" t="s">
        <v>730</v>
      </c>
      <c r="L90" s="25" t="str">
        <f>IF(J90=0,"",VLOOKUP(J90,Hoja2!$P$5:$S$62,4,FALSE))</f>
        <v>Muerte</v>
      </c>
      <c r="M90" s="149" t="s">
        <v>325</v>
      </c>
      <c r="N90" s="149" t="s">
        <v>325</v>
      </c>
      <c r="O90" s="149" t="s">
        <v>325</v>
      </c>
      <c r="P90" s="149" t="s">
        <v>325</v>
      </c>
      <c r="Q90" s="94" t="s">
        <v>507</v>
      </c>
      <c r="R90" s="94" t="s">
        <v>507</v>
      </c>
      <c r="S90" s="94" t="s">
        <v>732</v>
      </c>
      <c r="T90" s="94" t="s">
        <v>734</v>
      </c>
      <c r="U90" s="94" t="s">
        <v>735</v>
      </c>
      <c r="V90" s="25" t="s">
        <v>736</v>
      </c>
      <c r="W90" s="25" t="s">
        <v>571</v>
      </c>
      <c r="X90" s="25" t="s">
        <v>261</v>
      </c>
      <c r="Y90" s="25" t="s">
        <v>256</v>
      </c>
      <c r="Z90" s="25">
        <f>IF(ISERROR(Hoja3!E342)=TRUE," ",Hoja3!C342*Hoja3!D342)</f>
        <v>8</v>
      </c>
      <c r="AA90" s="25" t="str">
        <f t="shared" si="3"/>
        <v>Medio</v>
      </c>
      <c r="AB90" s="25">
        <f>IF(ISERROR(Hoja3!G342)=TRUE," ",Hoja3!G342)</f>
        <v>800</v>
      </c>
      <c r="AC90" s="25" t="str">
        <f t="shared" si="4"/>
        <v>I</v>
      </c>
      <c r="AD90" s="25" t="str">
        <f t="shared" si="5"/>
        <v>No Aceptable</v>
      </c>
      <c r="AE90" s="94" t="s">
        <v>507</v>
      </c>
      <c r="AF90" s="94" t="s">
        <v>507</v>
      </c>
      <c r="AG90" s="94" t="s">
        <v>732</v>
      </c>
      <c r="AH90" s="94" t="s">
        <v>733</v>
      </c>
      <c r="AI90" s="119" t="s">
        <v>735</v>
      </c>
    </row>
    <row r="91" spans="1:35" s="10" customFormat="1" ht="122.45" customHeight="1" thickBot="1" x14ac:dyDescent="0.25">
      <c r="A91" s="317"/>
      <c r="B91" s="306"/>
      <c r="C91" s="306"/>
      <c r="D91" s="160"/>
      <c r="E91" s="132"/>
      <c r="F91" s="97"/>
      <c r="G91" s="97" t="s">
        <v>325</v>
      </c>
      <c r="H91" s="97" t="s">
        <v>325</v>
      </c>
      <c r="I91" s="97"/>
      <c r="J91" s="132" t="s">
        <v>492</v>
      </c>
      <c r="K91" s="97" t="s">
        <v>636</v>
      </c>
      <c r="L91" s="132" t="str">
        <f>IF(J91=0,"",VLOOKUP(J91,Hoja2!$P$5:$S$62,4,FALSE))</f>
        <v>Muerte</v>
      </c>
      <c r="M91" s="154" t="s">
        <v>325</v>
      </c>
      <c r="N91" s="154" t="s">
        <v>325</v>
      </c>
      <c r="O91" s="154" t="s">
        <v>325</v>
      </c>
      <c r="P91" s="154" t="s">
        <v>325</v>
      </c>
      <c r="Q91" s="97" t="s">
        <v>507</v>
      </c>
      <c r="R91" s="97" t="s">
        <v>507</v>
      </c>
      <c r="S91" s="97" t="s">
        <v>576</v>
      </c>
      <c r="T91" s="97" t="s">
        <v>637</v>
      </c>
      <c r="U91" s="97" t="s">
        <v>638</v>
      </c>
      <c r="V91" s="132" t="s">
        <v>585</v>
      </c>
      <c r="W91" s="132" t="s">
        <v>571</v>
      </c>
      <c r="X91" s="132" t="s">
        <v>261</v>
      </c>
      <c r="Y91" s="132" t="s">
        <v>256</v>
      </c>
      <c r="Z91" s="132">
        <f>IF(ISERROR(Hoja3!E343)=TRUE," ",Hoja3!C343*Hoja3!D343)</f>
        <v>8</v>
      </c>
      <c r="AA91" s="132" t="str">
        <f t="shared" si="3"/>
        <v>Medio</v>
      </c>
      <c r="AB91" s="132">
        <f>IF(ISERROR(Hoja3!G343)=TRUE," ",Hoja3!G343)</f>
        <v>800</v>
      </c>
      <c r="AC91" s="132" t="str">
        <f t="shared" si="4"/>
        <v>I</v>
      </c>
      <c r="AD91" s="132" t="str">
        <f t="shared" si="5"/>
        <v>No Aceptable</v>
      </c>
      <c r="AE91" s="97" t="s">
        <v>507</v>
      </c>
      <c r="AF91" s="97" t="s">
        <v>507</v>
      </c>
      <c r="AG91" s="97" t="s">
        <v>639</v>
      </c>
      <c r="AH91" s="97" t="s">
        <v>586</v>
      </c>
      <c r="AI91" s="137" t="s">
        <v>587</v>
      </c>
    </row>
    <row r="92" spans="1:35" s="10" customFormat="1" ht="122.25" customHeight="1" x14ac:dyDescent="0.2">
      <c r="A92" s="317"/>
      <c r="B92" s="303" t="s">
        <v>926</v>
      </c>
      <c r="C92" s="303" t="s">
        <v>785</v>
      </c>
      <c r="D92" s="141" t="s">
        <v>868</v>
      </c>
      <c r="E92" s="65"/>
      <c r="F92" s="105" t="s">
        <v>841</v>
      </c>
      <c r="G92" s="105" t="s">
        <v>325</v>
      </c>
      <c r="H92" s="105" t="s">
        <v>325</v>
      </c>
      <c r="I92" s="105"/>
      <c r="J92" s="65" t="s">
        <v>128</v>
      </c>
      <c r="K92" s="81" t="s">
        <v>518</v>
      </c>
      <c r="L92" s="65" t="e">
        <f>IF(J92=0,"",VLOOKUP(J92,Hoja2!P72:S163,4,FALSE))</f>
        <v>#N/A</v>
      </c>
      <c r="M92" s="82" t="s">
        <v>325</v>
      </c>
      <c r="N92" s="82" t="s">
        <v>325</v>
      </c>
      <c r="O92" s="82" t="s">
        <v>325</v>
      </c>
      <c r="P92" s="82" t="s">
        <v>499</v>
      </c>
      <c r="Q92" s="83" t="s">
        <v>507</v>
      </c>
      <c r="R92" s="83" t="s">
        <v>507</v>
      </c>
      <c r="S92" s="83" t="s">
        <v>501</v>
      </c>
      <c r="T92" s="83" t="s">
        <v>503</v>
      </c>
      <c r="U92" s="83" t="s">
        <v>502</v>
      </c>
      <c r="V92" s="65" t="s">
        <v>609</v>
      </c>
      <c r="W92" s="65" t="s">
        <v>571</v>
      </c>
      <c r="X92" s="65" t="s">
        <v>262</v>
      </c>
      <c r="Y92" s="65" t="s">
        <v>254</v>
      </c>
      <c r="Z92" s="65">
        <f>IF(ISERROR(Hoja3!E344)=TRUE," ",Hoja3!C344*Hoja3!D344)</f>
        <v>6</v>
      </c>
      <c r="AA92" s="65" t="str">
        <f t="shared" si="3"/>
        <v>Medio</v>
      </c>
      <c r="AB92" s="65">
        <f>IF(ISERROR(Hoja3!G344)=TRUE," ",Hoja3!G344)</f>
        <v>150</v>
      </c>
      <c r="AC92" s="65" t="str">
        <f t="shared" si="4"/>
        <v>II</v>
      </c>
      <c r="AD92" s="65" t="str">
        <f t="shared" si="5"/>
        <v>Aceptable con control específico</v>
      </c>
      <c r="AE92" s="83" t="s">
        <v>507</v>
      </c>
      <c r="AF92" s="83" t="s">
        <v>507</v>
      </c>
      <c r="AG92" s="83" t="s">
        <v>500</v>
      </c>
      <c r="AH92" s="83" t="s">
        <v>504</v>
      </c>
      <c r="AI92" s="84" t="s">
        <v>519</v>
      </c>
    </row>
    <row r="93" spans="1:35" s="10" customFormat="1" ht="122.25" customHeight="1" x14ac:dyDescent="0.2">
      <c r="A93" s="317"/>
      <c r="B93" s="304"/>
      <c r="C93" s="304"/>
      <c r="D93" s="138" t="s">
        <v>869</v>
      </c>
      <c r="E93" s="25"/>
      <c r="F93" s="106" t="s">
        <v>841</v>
      </c>
      <c r="G93" s="106" t="s">
        <v>325</v>
      </c>
      <c r="H93" s="106" t="s">
        <v>325</v>
      </c>
      <c r="I93" s="106"/>
      <c r="J93" s="25" t="s">
        <v>129</v>
      </c>
      <c r="K93" s="76" t="s">
        <v>611</v>
      </c>
      <c r="L93" s="25" t="e">
        <f>IF(J93=0,"",VLOOKUP(J93,Hoja2!P72:S163,4,FALSE))</f>
        <v>#N/A</v>
      </c>
      <c r="M93" s="43" t="s">
        <v>325</v>
      </c>
      <c r="N93" s="43" t="s">
        <v>325</v>
      </c>
      <c r="O93" s="43" t="s">
        <v>325</v>
      </c>
      <c r="P93" s="43" t="s">
        <v>511</v>
      </c>
      <c r="Q93" s="76" t="s">
        <v>507</v>
      </c>
      <c r="R93" s="76" t="s">
        <v>507</v>
      </c>
      <c r="S93" s="76" t="s">
        <v>507</v>
      </c>
      <c r="T93" s="76" t="s">
        <v>612</v>
      </c>
      <c r="U93" s="76" t="s">
        <v>509</v>
      </c>
      <c r="V93" s="25" t="s">
        <v>520</v>
      </c>
      <c r="W93" s="25" t="s">
        <v>571</v>
      </c>
      <c r="X93" s="25" t="s">
        <v>263</v>
      </c>
      <c r="Y93" s="25" t="s">
        <v>254</v>
      </c>
      <c r="Z93" s="25">
        <f>IF(ISERROR(Hoja3!E345)=TRUE," ",Hoja3!C345*Hoja3!D345)</f>
        <v>4</v>
      </c>
      <c r="AA93" s="25" t="str">
        <f t="shared" si="3"/>
        <v>Bajo</v>
      </c>
      <c r="AB93" s="25">
        <f>IF(ISERROR(Hoja3!G345)=TRUE," ",Hoja3!G345)</f>
        <v>100</v>
      </c>
      <c r="AC93" s="25" t="str">
        <f t="shared" si="4"/>
        <v>III</v>
      </c>
      <c r="AD93" s="25" t="str">
        <f t="shared" si="5"/>
        <v>Aceptable</v>
      </c>
      <c r="AE93" s="76" t="s">
        <v>507</v>
      </c>
      <c r="AF93" s="76" t="s">
        <v>507</v>
      </c>
      <c r="AG93" s="76" t="s">
        <v>507</v>
      </c>
      <c r="AH93" s="76" t="s">
        <v>510</v>
      </c>
      <c r="AI93" s="139" t="s">
        <v>519</v>
      </c>
    </row>
    <row r="94" spans="1:35" s="10" customFormat="1" ht="122.25" customHeight="1" x14ac:dyDescent="0.2">
      <c r="A94" s="317"/>
      <c r="B94" s="304"/>
      <c r="C94" s="304"/>
      <c r="D94" s="138" t="s">
        <v>870</v>
      </c>
      <c r="E94" s="25"/>
      <c r="F94" s="106" t="s">
        <v>841</v>
      </c>
      <c r="G94" s="106" t="s">
        <v>325</v>
      </c>
      <c r="H94" s="106" t="s">
        <v>325</v>
      </c>
      <c r="I94" s="106"/>
      <c r="J94" s="25" t="s">
        <v>132</v>
      </c>
      <c r="K94" s="76" t="s">
        <v>522</v>
      </c>
      <c r="L94" s="25" t="str">
        <f>IF(J94=0,"",VLOOKUP(J94,Hoja2!$P$5:$S$96,4,FALSE))</f>
        <v>Enfermedades gastrointestinales, reacciones alérgicas por artrópodos (ácaros)</v>
      </c>
      <c r="M94" s="43" t="s">
        <v>325</v>
      </c>
      <c r="N94" s="43" t="s">
        <v>325</v>
      </c>
      <c r="O94" s="43" t="s">
        <v>325</v>
      </c>
      <c r="P94" s="43" t="s">
        <v>511</v>
      </c>
      <c r="Q94" s="76" t="s">
        <v>507</v>
      </c>
      <c r="R94" s="76" t="s">
        <v>507</v>
      </c>
      <c r="S94" s="76" t="s">
        <v>507</v>
      </c>
      <c r="T94" s="76" t="s">
        <v>612</v>
      </c>
      <c r="U94" s="76" t="s">
        <v>509</v>
      </c>
      <c r="V94" s="25" t="s">
        <v>520</v>
      </c>
      <c r="W94" s="25" t="s">
        <v>571</v>
      </c>
      <c r="X94" s="25" t="s">
        <v>263</v>
      </c>
      <c r="Y94" s="25" t="s">
        <v>254</v>
      </c>
      <c r="Z94" s="25">
        <f>IF(ISERROR(Hoja3!E346)=TRUE," ",Hoja3!C346*Hoja3!D346)</f>
        <v>4</v>
      </c>
      <c r="AA94" s="25" t="str">
        <f t="shared" si="3"/>
        <v>Bajo</v>
      </c>
      <c r="AB94" s="25">
        <f>IF(ISERROR(Hoja3!G346)=TRUE," ",Hoja3!G346)</f>
        <v>100</v>
      </c>
      <c r="AC94" s="25" t="str">
        <f t="shared" si="4"/>
        <v>III</v>
      </c>
      <c r="AD94" s="25" t="str">
        <f t="shared" si="5"/>
        <v>Aceptable</v>
      </c>
      <c r="AE94" s="76" t="s">
        <v>507</v>
      </c>
      <c r="AF94" s="76" t="s">
        <v>640</v>
      </c>
      <c r="AG94" s="76" t="s">
        <v>516</v>
      </c>
      <c r="AH94" s="76" t="s">
        <v>510</v>
      </c>
      <c r="AI94" s="139" t="s">
        <v>515</v>
      </c>
    </row>
    <row r="95" spans="1:35" s="10" customFormat="1" ht="122.25" customHeight="1" x14ac:dyDescent="0.2">
      <c r="A95" s="317"/>
      <c r="B95" s="304"/>
      <c r="C95" s="304"/>
      <c r="D95" s="138" t="s">
        <v>871</v>
      </c>
      <c r="E95" s="25"/>
      <c r="F95" s="106" t="s">
        <v>841</v>
      </c>
      <c r="G95" s="106" t="s">
        <v>325</v>
      </c>
      <c r="H95" s="106" t="s">
        <v>325</v>
      </c>
      <c r="I95" s="106"/>
      <c r="J95" s="25" t="s">
        <v>191</v>
      </c>
      <c r="K95" s="76" t="s">
        <v>528</v>
      </c>
      <c r="L95" s="25" t="str">
        <f>IF(J95=0,"",VLOOKUP(J95,Hoja2!$P$5:$S$96,4,FALSE))</f>
        <v xml:space="preserve">Lumbalgias, Cervicalgias </v>
      </c>
      <c r="M95" s="43" t="s">
        <v>325</v>
      </c>
      <c r="N95" s="43"/>
      <c r="O95" s="43"/>
      <c r="P95" s="43" t="s">
        <v>511</v>
      </c>
      <c r="Q95" s="76" t="s">
        <v>507</v>
      </c>
      <c r="R95" s="76" t="s">
        <v>507</v>
      </c>
      <c r="S95" s="76" t="s">
        <v>641</v>
      </c>
      <c r="T95" s="76" t="s">
        <v>613</v>
      </c>
      <c r="U95" s="76" t="s">
        <v>532</v>
      </c>
      <c r="V95" s="25" t="s">
        <v>525</v>
      </c>
      <c r="W95" s="25" t="s">
        <v>571</v>
      </c>
      <c r="X95" s="25" t="s">
        <v>261</v>
      </c>
      <c r="Y95" s="25" t="s">
        <v>254</v>
      </c>
      <c r="Z95" s="25">
        <f>IF(ISERROR(Hoja3!E347)=TRUE," ",Hoja3!C347*Hoja3!D347)</f>
        <v>8</v>
      </c>
      <c r="AA95" s="25" t="str">
        <f t="shared" si="3"/>
        <v>Medio</v>
      </c>
      <c r="AB95" s="25">
        <f>IF(ISERROR(Hoja3!G347)=TRUE," ",Hoja3!G347)</f>
        <v>200</v>
      </c>
      <c r="AC95" s="25" t="str">
        <f t="shared" si="4"/>
        <v>II</v>
      </c>
      <c r="AD95" s="25" t="str">
        <f t="shared" si="5"/>
        <v>Aceptable con control específico</v>
      </c>
      <c r="AE95" s="76" t="s">
        <v>507</v>
      </c>
      <c r="AF95" s="76" t="s">
        <v>507</v>
      </c>
      <c r="AG95" s="76" t="s">
        <v>527</v>
      </c>
      <c r="AH95" s="76" t="s">
        <v>526</v>
      </c>
      <c r="AI95" s="139" t="s">
        <v>642</v>
      </c>
    </row>
    <row r="96" spans="1:35" s="10" customFormat="1" ht="122.25" customHeight="1" x14ac:dyDescent="0.2">
      <c r="A96" s="317"/>
      <c r="B96" s="304"/>
      <c r="C96" s="304"/>
      <c r="D96" s="138" t="s">
        <v>872</v>
      </c>
      <c r="E96" s="25"/>
      <c r="F96" s="106" t="s">
        <v>841</v>
      </c>
      <c r="G96" s="106" t="s">
        <v>325</v>
      </c>
      <c r="H96" s="106" t="s">
        <v>325</v>
      </c>
      <c r="I96" s="106"/>
      <c r="J96" s="25" t="s">
        <v>193</v>
      </c>
      <c r="K96" s="76" t="s">
        <v>643</v>
      </c>
      <c r="L96" s="25" t="str">
        <f>IF(J96=0,"",VLOOKUP(J96,Hoja2!$P$5:$S$96,4,FALSE))</f>
        <v>Lesiones del túnel del carpo, epicondilitis, Enfermedad de Quervaín</v>
      </c>
      <c r="M96" s="38" t="s">
        <v>325</v>
      </c>
      <c r="N96" s="38"/>
      <c r="O96" s="38"/>
      <c r="P96" s="38" t="s">
        <v>511</v>
      </c>
      <c r="Q96" s="76" t="s">
        <v>507</v>
      </c>
      <c r="R96" s="76" t="s">
        <v>507</v>
      </c>
      <c r="S96" s="76" t="s">
        <v>534</v>
      </c>
      <c r="T96" s="76" t="s">
        <v>535</v>
      </c>
      <c r="U96" s="76" t="s">
        <v>531</v>
      </c>
      <c r="V96" s="25" t="s">
        <v>525</v>
      </c>
      <c r="W96" s="25" t="s">
        <v>250</v>
      </c>
      <c r="X96" s="25" t="s">
        <v>261</v>
      </c>
      <c r="Y96" s="25" t="s">
        <v>254</v>
      </c>
      <c r="Z96" s="25">
        <f>IF(ISERROR(Hoja3!E348)=TRUE," ",Hoja3!C348*Hoja3!D348)</f>
        <v>24</v>
      </c>
      <c r="AA96" s="25" t="str">
        <f t="shared" si="3"/>
        <v>Muy alto</v>
      </c>
      <c r="AB96" s="25">
        <f>IF(ISERROR(Hoja3!G348)=TRUE," ",Hoja3!G348)</f>
        <v>600</v>
      </c>
      <c r="AC96" s="25" t="str">
        <f t="shared" si="4"/>
        <v>I</v>
      </c>
      <c r="AD96" s="25" t="str">
        <f t="shared" si="5"/>
        <v>No Aceptable</v>
      </c>
      <c r="AE96" s="76" t="s">
        <v>507</v>
      </c>
      <c r="AF96" s="76" t="s">
        <v>507</v>
      </c>
      <c r="AG96" s="76" t="s">
        <v>644</v>
      </c>
      <c r="AH96" s="76" t="s">
        <v>645</v>
      </c>
      <c r="AI96" s="139" t="s">
        <v>538</v>
      </c>
    </row>
    <row r="97" spans="1:35" s="10" customFormat="1" ht="122.25" customHeight="1" x14ac:dyDescent="0.2">
      <c r="A97" s="317"/>
      <c r="B97" s="304"/>
      <c r="C97" s="304"/>
      <c r="D97" s="138" t="s">
        <v>873</v>
      </c>
      <c r="E97" s="25"/>
      <c r="F97" s="106" t="s">
        <v>841</v>
      </c>
      <c r="G97" s="106" t="s">
        <v>325</v>
      </c>
      <c r="H97" s="106" t="s">
        <v>325</v>
      </c>
      <c r="I97" s="106"/>
      <c r="J97" s="25" t="s">
        <v>192</v>
      </c>
      <c r="K97" s="76" t="s">
        <v>646</v>
      </c>
      <c r="L97" s="25" t="str">
        <f>IF(J97=0,"",VLOOKUP(J97,Hoja2!$P$5:$S$96,4,FALSE))</f>
        <v>Lesiones osteomusculares</v>
      </c>
      <c r="M97" s="43" t="s">
        <v>325</v>
      </c>
      <c r="N97" s="43" t="s">
        <v>325</v>
      </c>
      <c r="O97" s="43"/>
      <c r="P97" s="43" t="s">
        <v>511</v>
      </c>
      <c r="Q97" s="76" t="s">
        <v>507</v>
      </c>
      <c r="R97" s="76" t="s">
        <v>507</v>
      </c>
      <c r="S97" s="76" t="s">
        <v>614</v>
      </c>
      <c r="T97" s="76" t="s">
        <v>542</v>
      </c>
      <c r="U97" s="76" t="s">
        <v>647</v>
      </c>
      <c r="V97" s="25" t="s">
        <v>525</v>
      </c>
      <c r="W97" s="25" t="s">
        <v>571</v>
      </c>
      <c r="X97" s="25" t="s">
        <v>263</v>
      </c>
      <c r="Y97" s="25" t="s">
        <v>254</v>
      </c>
      <c r="Z97" s="25">
        <f>IF(ISERROR(Hoja3!E349)=TRUE," ",Hoja3!C349*Hoja3!D349)</f>
        <v>4</v>
      </c>
      <c r="AA97" s="25" t="str">
        <f t="shared" si="3"/>
        <v>Bajo</v>
      </c>
      <c r="AB97" s="25">
        <f>IF(ISERROR(Hoja3!G349)=TRUE," ",Hoja3!G349)</f>
        <v>100</v>
      </c>
      <c r="AC97" s="25" t="str">
        <f t="shared" si="4"/>
        <v>III</v>
      </c>
      <c r="AD97" s="25" t="str">
        <f t="shared" si="5"/>
        <v>Aceptable</v>
      </c>
      <c r="AE97" s="76" t="s">
        <v>545</v>
      </c>
      <c r="AF97" s="76" t="s">
        <v>507</v>
      </c>
      <c r="AG97" s="76" t="s">
        <v>546</v>
      </c>
      <c r="AH97" s="76" t="s">
        <v>547</v>
      </c>
      <c r="AI97" s="139" t="s">
        <v>647</v>
      </c>
    </row>
    <row r="98" spans="1:35" s="10" customFormat="1" ht="122.25" customHeight="1" x14ac:dyDescent="0.2">
      <c r="A98" s="317"/>
      <c r="B98" s="304"/>
      <c r="C98" s="304"/>
      <c r="D98" s="138" t="s">
        <v>874</v>
      </c>
      <c r="E98" s="25"/>
      <c r="F98" s="106" t="s">
        <v>841</v>
      </c>
      <c r="G98" s="106" t="s">
        <v>325</v>
      </c>
      <c r="H98" s="106" t="s">
        <v>325</v>
      </c>
      <c r="I98" s="106"/>
      <c r="J98" s="25" t="s">
        <v>243</v>
      </c>
      <c r="K98" s="76" t="s">
        <v>565</v>
      </c>
      <c r="L98" s="25" t="str">
        <f>IF(J98=0,"",VLOOKUP(J98,Hoja2!$P$5:$S$96,4,FALSE))</f>
        <v>Electrocución</v>
      </c>
      <c r="M98" s="43" t="s">
        <v>325</v>
      </c>
      <c r="N98" s="43" t="s">
        <v>325</v>
      </c>
      <c r="O98" s="43"/>
      <c r="P98" s="43" t="s">
        <v>511</v>
      </c>
      <c r="Q98" s="76" t="s">
        <v>507</v>
      </c>
      <c r="R98" s="76" t="s">
        <v>507</v>
      </c>
      <c r="S98" s="76" t="s">
        <v>549</v>
      </c>
      <c r="T98" s="76" t="s">
        <v>548</v>
      </c>
      <c r="U98" s="76" t="s">
        <v>615</v>
      </c>
      <c r="V98" s="25" t="s">
        <v>648</v>
      </c>
      <c r="W98" s="25" t="s">
        <v>571</v>
      </c>
      <c r="X98" s="25" t="s">
        <v>262</v>
      </c>
      <c r="Y98" s="25" t="s">
        <v>256</v>
      </c>
      <c r="Z98" s="25">
        <f>IF(ISERROR(Hoja3!E350)=TRUE," ",Hoja3!C350*Hoja3!D350)</f>
        <v>6</v>
      </c>
      <c r="AA98" s="25" t="str">
        <f t="shared" si="3"/>
        <v>Medio</v>
      </c>
      <c r="AB98" s="25">
        <f>IF(ISERROR(Hoja3!G350)=TRUE," ",Hoja3!G350)</f>
        <v>600</v>
      </c>
      <c r="AC98" s="25" t="str">
        <f t="shared" si="4"/>
        <v>I</v>
      </c>
      <c r="AD98" s="25" t="str">
        <f t="shared" si="5"/>
        <v>No Aceptable</v>
      </c>
      <c r="AE98" s="76" t="s">
        <v>552</v>
      </c>
      <c r="AF98" s="76" t="s">
        <v>507</v>
      </c>
      <c r="AG98" s="76" t="s">
        <v>553</v>
      </c>
      <c r="AH98" s="76" t="s">
        <v>554</v>
      </c>
      <c r="AI98" s="139" t="s">
        <v>555</v>
      </c>
    </row>
    <row r="99" spans="1:35" s="10" customFormat="1" ht="122.25" customHeight="1" x14ac:dyDescent="0.2">
      <c r="A99" s="317"/>
      <c r="B99" s="304"/>
      <c r="C99" s="304"/>
      <c r="D99" s="138" t="s">
        <v>875</v>
      </c>
      <c r="E99" s="25"/>
      <c r="F99" s="106" t="s">
        <v>841</v>
      </c>
      <c r="G99" s="106" t="s">
        <v>325</v>
      </c>
      <c r="H99" s="106" t="s">
        <v>325</v>
      </c>
      <c r="I99" s="106"/>
      <c r="J99" s="25" t="s">
        <v>244</v>
      </c>
      <c r="K99" s="76" t="s">
        <v>649</v>
      </c>
      <c r="L99" s="25" t="str">
        <f>IF(J99=0,"",VLOOKUP(J99,Hoja2!$P$5:$S$96,4,FALSE))</f>
        <v xml:space="preserve">Atrapamientos, golpes, traumatísmos, contusiones </v>
      </c>
      <c r="M99" s="43" t="s">
        <v>325</v>
      </c>
      <c r="N99" s="43" t="s">
        <v>325</v>
      </c>
      <c r="O99" s="12"/>
      <c r="P99" s="43" t="s">
        <v>511</v>
      </c>
      <c r="Q99" s="76" t="s">
        <v>507</v>
      </c>
      <c r="R99" s="76" t="s">
        <v>507</v>
      </c>
      <c r="S99" s="76" t="s">
        <v>617</v>
      </c>
      <c r="T99" s="76" t="s">
        <v>620</v>
      </c>
      <c r="U99" s="76" t="s">
        <v>618</v>
      </c>
      <c r="V99" s="25" t="s">
        <v>619</v>
      </c>
      <c r="W99" s="25" t="s">
        <v>571</v>
      </c>
      <c r="X99" s="25" t="s">
        <v>262</v>
      </c>
      <c r="Y99" s="25" t="s">
        <v>253</v>
      </c>
      <c r="Z99" s="25">
        <f>IF(ISERROR(Hoja3!E351)=TRUE," ",Hoja3!C351*Hoja3!D351)</f>
        <v>6</v>
      </c>
      <c r="AA99" s="25" t="str">
        <f t="shared" si="3"/>
        <v>Medio</v>
      </c>
      <c r="AB99" s="25">
        <f>IF(ISERROR(Hoja3!G351)=TRUE," ",Hoja3!G351)</f>
        <v>360</v>
      </c>
      <c r="AC99" s="25" t="str">
        <f t="shared" si="4"/>
        <v>II</v>
      </c>
      <c r="AD99" s="25" t="str">
        <f t="shared" si="5"/>
        <v>Aceptable con control específico</v>
      </c>
      <c r="AE99" s="76" t="s">
        <v>552</v>
      </c>
      <c r="AF99" s="76" t="s">
        <v>507</v>
      </c>
      <c r="AG99" s="76" t="s">
        <v>622</v>
      </c>
      <c r="AH99" s="76" t="s">
        <v>621</v>
      </c>
      <c r="AI99" s="139" t="s">
        <v>618</v>
      </c>
    </row>
    <row r="100" spans="1:35" s="10" customFormat="1" ht="122.25" customHeight="1" x14ac:dyDescent="0.2">
      <c r="A100" s="317"/>
      <c r="B100" s="304"/>
      <c r="C100" s="304"/>
      <c r="D100" s="138" t="s">
        <v>876</v>
      </c>
      <c r="E100" s="25"/>
      <c r="F100" s="106" t="s">
        <v>841</v>
      </c>
      <c r="G100" s="106" t="s">
        <v>325</v>
      </c>
      <c r="H100" s="106" t="s">
        <v>325</v>
      </c>
      <c r="I100" s="106"/>
      <c r="J100" s="25" t="s">
        <v>245</v>
      </c>
      <c r="K100" s="76" t="s">
        <v>556</v>
      </c>
      <c r="L100" s="25" t="str">
        <f>IF(J100=0,"",VLOOKUP(J100,Hoja2!$P$5:$S$96,4,FALSE))</f>
        <v>Torceduras, Esguinces, Desgarros musculares, traumatismos o Golpes por caídas al mismo nivel</v>
      </c>
      <c r="M100" s="43" t="s">
        <v>325</v>
      </c>
      <c r="N100" s="43" t="s">
        <v>325</v>
      </c>
      <c r="O100" s="43"/>
      <c r="P100" s="43" t="s">
        <v>511</v>
      </c>
      <c r="Q100" s="76" t="s">
        <v>507</v>
      </c>
      <c r="R100" s="76" t="s">
        <v>507</v>
      </c>
      <c r="S100" s="76" t="s">
        <v>651</v>
      </c>
      <c r="T100" s="76" t="s">
        <v>559</v>
      </c>
      <c r="U100" s="76" t="s">
        <v>560</v>
      </c>
      <c r="V100" s="25" t="s">
        <v>561</v>
      </c>
      <c r="W100" s="25" t="s">
        <v>571</v>
      </c>
      <c r="X100" s="25" t="s">
        <v>262</v>
      </c>
      <c r="Y100" s="25" t="s">
        <v>255</v>
      </c>
      <c r="Z100" s="25">
        <f>IF(ISERROR(Hoja3!E352)=TRUE," ",Hoja3!C352*Hoja3!D352)</f>
        <v>6</v>
      </c>
      <c r="AA100" s="25" t="str">
        <f t="shared" si="3"/>
        <v>Medio</v>
      </c>
      <c r="AB100" s="25">
        <f>IF(ISERROR(Hoja3!G352)=TRUE," ",Hoja3!G352)</f>
        <v>60</v>
      </c>
      <c r="AC100" s="25" t="str">
        <f t="shared" si="4"/>
        <v>III</v>
      </c>
      <c r="AD100" s="25" t="str">
        <f t="shared" si="5"/>
        <v>Aceptable</v>
      </c>
      <c r="AE100" s="76" t="s">
        <v>552</v>
      </c>
      <c r="AF100" s="76" t="s">
        <v>552</v>
      </c>
      <c r="AG100" s="76" t="s">
        <v>652</v>
      </c>
      <c r="AH100" s="76" t="s">
        <v>563</v>
      </c>
      <c r="AI100" s="139" t="s">
        <v>653</v>
      </c>
    </row>
    <row r="101" spans="1:35" s="10" customFormat="1" ht="122.25" customHeight="1" x14ac:dyDescent="0.2">
      <c r="A101" s="317"/>
      <c r="B101" s="304"/>
      <c r="C101" s="304"/>
      <c r="D101" s="138" t="s">
        <v>877</v>
      </c>
      <c r="E101" s="25"/>
      <c r="F101" s="106" t="s">
        <v>841</v>
      </c>
      <c r="G101" s="106" t="s">
        <v>325</v>
      </c>
      <c r="H101" s="106" t="s">
        <v>325</v>
      </c>
      <c r="I101" s="106"/>
      <c r="J101" s="25" t="s">
        <v>203</v>
      </c>
      <c r="K101" s="76" t="s">
        <v>654</v>
      </c>
      <c r="L101" s="25" t="str">
        <f>IF(J101=0,"",VLOOKUP(J101,Hoja2!$P$5:$S$96,4,FALSE))</f>
        <v>Muerte</v>
      </c>
      <c r="M101" s="43" t="s">
        <v>325</v>
      </c>
      <c r="N101" s="43" t="s">
        <v>325</v>
      </c>
      <c r="O101" s="43" t="s">
        <v>325</v>
      </c>
      <c r="P101" s="43" t="s">
        <v>499</v>
      </c>
      <c r="Q101" s="76" t="s">
        <v>507</v>
      </c>
      <c r="R101" s="76" t="s">
        <v>507</v>
      </c>
      <c r="S101" s="76" t="s">
        <v>655</v>
      </c>
      <c r="T101" s="76" t="s">
        <v>623</v>
      </c>
      <c r="U101" s="76" t="s">
        <v>656</v>
      </c>
      <c r="V101" s="25" t="s">
        <v>570</v>
      </c>
      <c r="W101" s="25" t="s">
        <v>571</v>
      </c>
      <c r="X101" s="25" t="s">
        <v>264</v>
      </c>
      <c r="Y101" s="25" t="s">
        <v>256</v>
      </c>
      <c r="Z101" s="25">
        <f>IF(ISERROR(Hoja3!E353)=TRUE," ",Hoja3!C353*Hoja3!D353)</f>
        <v>2</v>
      </c>
      <c r="AA101" s="25" t="str">
        <f t="shared" si="3"/>
        <v>Bajo</v>
      </c>
      <c r="AB101" s="25">
        <f>IF(ISERROR(Hoja3!G353)=TRUE," ",Hoja3!G353)</f>
        <v>200</v>
      </c>
      <c r="AC101" s="25" t="str">
        <f t="shared" si="4"/>
        <v>II</v>
      </c>
      <c r="AD101" s="25" t="str">
        <f t="shared" si="5"/>
        <v>Aceptable con control específico</v>
      </c>
      <c r="AE101" s="64" t="s">
        <v>552</v>
      </c>
      <c r="AF101" s="64" t="s">
        <v>552</v>
      </c>
      <c r="AG101" s="64" t="s">
        <v>572</v>
      </c>
      <c r="AH101" s="64" t="s">
        <v>573</v>
      </c>
      <c r="AI101" s="178" t="s">
        <v>574</v>
      </c>
    </row>
    <row r="102" spans="1:35" s="10" customFormat="1" ht="122.25" customHeight="1" x14ac:dyDescent="0.2">
      <c r="A102" s="317"/>
      <c r="B102" s="304"/>
      <c r="C102" s="304"/>
      <c r="D102" s="138" t="s">
        <v>337</v>
      </c>
      <c r="E102" s="25"/>
      <c r="F102" s="106" t="s">
        <v>841</v>
      </c>
      <c r="G102" s="106" t="s">
        <v>325</v>
      </c>
      <c r="H102" s="106" t="s">
        <v>325</v>
      </c>
      <c r="I102" s="106"/>
      <c r="J102" s="25" t="s">
        <v>120</v>
      </c>
      <c r="K102" s="106" t="s">
        <v>601</v>
      </c>
      <c r="L102" s="25" t="str">
        <f>IF(J102=0,"",VLOOKUP(J102,Hoja2!$P$5:$S$62,4,FALSE))</f>
        <v>Neumoconiosis orgánica, Rinitis, complicaciones relacionadas con el asma</v>
      </c>
      <c r="M102" s="43" t="s">
        <v>325</v>
      </c>
      <c r="N102" s="43"/>
      <c r="O102" s="43"/>
      <c r="P102" s="43"/>
      <c r="Q102" s="106" t="s">
        <v>602</v>
      </c>
      <c r="R102" s="106" t="s">
        <v>507</v>
      </c>
      <c r="S102" s="106" t="s">
        <v>608</v>
      </c>
      <c r="T102" s="106" t="s">
        <v>603</v>
      </c>
      <c r="U102" s="106" t="s">
        <v>606</v>
      </c>
      <c r="V102" s="25" t="s">
        <v>607</v>
      </c>
      <c r="W102" s="25" t="s">
        <v>250</v>
      </c>
      <c r="X102" s="25" t="s">
        <v>262</v>
      </c>
      <c r="Y102" s="25" t="s">
        <v>254</v>
      </c>
      <c r="Z102" s="25">
        <f>IF(ISERROR(Hoja3!E354)=TRUE," ",Hoja3!C354*Hoja3!D354)</f>
        <v>18</v>
      </c>
      <c r="AA102" s="25" t="str">
        <f t="shared" si="3"/>
        <v>Alto</v>
      </c>
      <c r="AB102" s="25">
        <f>IF(ISERROR(Hoja3!G354)=TRUE," ",Hoja3!G354)</f>
        <v>450</v>
      </c>
      <c r="AC102" s="25" t="str">
        <f t="shared" si="4"/>
        <v>II</v>
      </c>
      <c r="AD102" s="25" t="str">
        <f t="shared" si="5"/>
        <v>Aceptable con control específico</v>
      </c>
      <c r="AE102" s="106" t="s">
        <v>602</v>
      </c>
      <c r="AF102" s="106" t="s">
        <v>507</v>
      </c>
      <c r="AG102" s="106" t="s">
        <v>608</v>
      </c>
      <c r="AH102" s="106" t="s">
        <v>603</v>
      </c>
      <c r="AI102" s="125" t="s">
        <v>606</v>
      </c>
    </row>
    <row r="103" spans="1:35" s="10" customFormat="1" ht="122.25" customHeight="1" x14ac:dyDescent="0.2">
      <c r="A103" s="317"/>
      <c r="B103" s="304"/>
      <c r="C103" s="304"/>
      <c r="D103" s="138" t="s">
        <v>878</v>
      </c>
      <c r="E103" s="25"/>
      <c r="F103" s="106" t="s">
        <v>841</v>
      </c>
      <c r="G103" s="106" t="s">
        <v>325</v>
      </c>
      <c r="H103" s="106" t="s">
        <v>325</v>
      </c>
      <c r="I103" s="106"/>
      <c r="J103" s="25" t="s">
        <v>105</v>
      </c>
      <c r="K103" s="76" t="s">
        <v>577</v>
      </c>
      <c r="L103" s="25" t="str">
        <f>IF(J103=0,"",VLOOKUP(J103,Hoja2!$P$5:$S$96,4,FALSE))</f>
        <v>Fatiga visual</v>
      </c>
      <c r="M103" s="43" t="s">
        <v>325</v>
      </c>
      <c r="N103" s="43" t="s">
        <v>325</v>
      </c>
      <c r="O103" s="12"/>
      <c r="P103" s="43" t="s">
        <v>511</v>
      </c>
      <c r="Q103" s="64" t="s">
        <v>507</v>
      </c>
      <c r="R103" s="64" t="s">
        <v>507</v>
      </c>
      <c r="S103" s="64" t="s">
        <v>578</v>
      </c>
      <c r="T103" s="64" t="s">
        <v>657</v>
      </c>
      <c r="U103" s="64" t="s">
        <v>580</v>
      </c>
      <c r="V103" s="25" t="s">
        <v>581</v>
      </c>
      <c r="W103" s="25" t="s">
        <v>260</v>
      </c>
      <c r="X103" s="25" t="s">
        <v>261</v>
      </c>
      <c r="Y103" s="25" t="s">
        <v>255</v>
      </c>
      <c r="Z103" s="25">
        <f>IF(ISERROR(Hoja3!E355)=TRUE," ",Hoja3!C355*Hoja3!D355)</f>
        <v>4</v>
      </c>
      <c r="AA103" s="25" t="str">
        <f t="shared" si="3"/>
        <v>Bajo</v>
      </c>
      <c r="AB103" s="25">
        <f>IF(ISERROR(Hoja3!G355)=TRUE," ",Hoja3!G355)</f>
        <v>40</v>
      </c>
      <c r="AC103" s="25" t="str">
        <f t="shared" si="4"/>
        <v>IV</v>
      </c>
      <c r="AD103" s="25" t="str">
        <f t="shared" si="5"/>
        <v>Aceptable</v>
      </c>
      <c r="AE103" s="76" t="s">
        <v>507</v>
      </c>
      <c r="AF103" s="76" t="s">
        <v>507</v>
      </c>
      <c r="AG103" s="76" t="s">
        <v>582</v>
      </c>
      <c r="AH103" s="76" t="s">
        <v>583</v>
      </c>
      <c r="AI103" s="139" t="s">
        <v>658</v>
      </c>
    </row>
    <row r="104" spans="1:35" s="10" customFormat="1" ht="122.25" customHeight="1" x14ac:dyDescent="0.2">
      <c r="A104" s="317"/>
      <c r="B104" s="304"/>
      <c r="C104" s="304"/>
      <c r="D104" s="138"/>
      <c r="E104" s="25"/>
      <c r="F104" s="106"/>
      <c r="G104" s="106"/>
      <c r="H104" s="106"/>
      <c r="I104" s="106"/>
      <c r="J104" s="25" t="s">
        <v>142</v>
      </c>
      <c r="K104" s="76" t="s">
        <v>588</v>
      </c>
      <c r="L104" s="25" t="str">
        <f>IF(J104=0,"",VLOOKUP(J104,Hoja2!$P$5:$S$96,4,FALSE))</f>
        <v>Estrés, fatiga crónica, afectaciones a sistema circulatorio, digestivo, y sistema inmune</v>
      </c>
      <c r="M104" s="43" t="s">
        <v>325</v>
      </c>
      <c r="N104" s="43" t="s">
        <v>325</v>
      </c>
      <c r="O104" s="12"/>
      <c r="P104" s="43" t="s">
        <v>511</v>
      </c>
      <c r="Q104" s="64" t="s">
        <v>507</v>
      </c>
      <c r="R104" s="64" t="s">
        <v>507</v>
      </c>
      <c r="S104" s="64" t="s">
        <v>590</v>
      </c>
      <c r="T104" s="64" t="s">
        <v>591</v>
      </c>
      <c r="U104" s="64" t="s">
        <v>592</v>
      </c>
      <c r="V104" s="25" t="s">
        <v>593</v>
      </c>
      <c r="W104" s="25" t="s">
        <v>250</v>
      </c>
      <c r="X104" s="25" t="s">
        <v>262</v>
      </c>
      <c r="Y104" s="25" t="s">
        <v>254</v>
      </c>
      <c r="Z104" s="25">
        <f>IF(ISERROR(Hoja3!E356)=TRUE," ",Hoja3!C356*Hoja3!D356)</f>
        <v>18</v>
      </c>
      <c r="AA104" s="25" t="str">
        <f t="shared" si="3"/>
        <v>Alto</v>
      </c>
      <c r="AB104" s="25">
        <f>IF(ISERROR(Hoja3!G356)=TRUE," ",Hoja3!G356)</f>
        <v>450</v>
      </c>
      <c r="AC104" s="25" t="str">
        <f t="shared" si="4"/>
        <v>II</v>
      </c>
      <c r="AD104" s="25" t="str">
        <f t="shared" si="5"/>
        <v>Aceptable con control específico</v>
      </c>
      <c r="AE104" s="76" t="s">
        <v>507</v>
      </c>
      <c r="AF104" s="76" t="s">
        <v>507</v>
      </c>
      <c r="AG104" s="76" t="s">
        <v>590</v>
      </c>
      <c r="AH104" s="76" t="s">
        <v>591</v>
      </c>
      <c r="AI104" s="139" t="s">
        <v>592</v>
      </c>
    </row>
    <row r="105" spans="1:35" s="10" customFormat="1" ht="122.25" customHeight="1" x14ac:dyDescent="0.2">
      <c r="A105" s="317"/>
      <c r="B105" s="304"/>
      <c r="C105" s="304"/>
      <c r="D105" s="138"/>
      <c r="E105" s="25"/>
      <c r="F105" s="106"/>
      <c r="G105" s="106"/>
      <c r="H105" s="106"/>
      <c r="I105" s="106"/>
      <c r="J105" s="25" t="s">
        <v>147</v>
      </c>
      <c r="K105" s="76" t="s">
        <v>588</v>
      </c>
      <c r="L105" s="25" t="str">
        <f>IF(J105=0,"",VLOOKUP(J105,Hoja2!$P$5:$S$96,4,FALSE))</f>
        <v>Estrés, fatiga crónica, afectaciones a sistema circulatorio, digestivo, y sistema inmune</v>
      </c>
      <c r="M105" s="43" t="s">
        <v>325</v>
      </c>
      <c r="N105" s="43" t="s">
        <v>325</v>
      </c>
      <c r="O105" s="12"/>
      <c r="P105" s="43" t="s">
        <v>511</v>
      </c>
      <c r="Q105" s="64" t="s">
        <v>507</v>
      </c>
      <c r="R105" s="64" t="s">
        <v>507</v>
      </c>
      <c r="S105" s="64" t="s">
        <v>590</v>
      </c>
      <c r="T105" s="64" t="s">
        <v>591</v>
      </c>
      <c r="U105" s="64" t="s">
        <v>592</v>
      </c>
      <c r="V105" s="25" t="s">
        <v>593</v>
      </c>
      <c r="W105" s="25" t="s">
        <v>250</v>
      </c>
      <c r="X105" s="25" t="s">
        <v>262</v>
      </c>
      <c r="Y105" s="25" t="s">
        <v>254</v>
      </c>
      <c r="Z105" s="25">
        <f>IF(ISERROR(Hoja3!E357)=TRUE," ",Hoja3!C357*Hoja3!D357)</f>
        <v>18</v>
      </c>
      <c r="AA105" s="25" t="str">
        <f t="shared" si="3"/>
        <v>Alto</v>
      </c>
      <c r="AB105" s="25">
        <f>IF(ISERROR(Hoja3!G357)=TRUE," ",Hoja3!G357)</f>
        <v>450</v>
      </c>
      <c r="AC105" s="25" t="str">
        <f t="shared" si="4"/>
        <v>II</v>
      </c>
      <c r="AD105" s="25" t="str">
        <f t="shared" si="5"/>
        <v>Aceptable con control específico</v>
      </c>
      <c r="AE105" s="76" t="s">
        <v>507</v>
      </c>
      <c r="AF105" s="76" t="s">
        <v>507</v>
      </c>
      <c r="AG105" s="76" t="s">
        <v>590</v>
      </c>
      <c r="AH105" s="76" t="s">
        <v>591</v>
      </c>
      <c r="AI105" s="139" t="s">
        <v>592</v>
      </c>
    </row>
    <row r="106" spans="1:35" s="10" customFormat="1" ht="122.25" customHeight="1" x14ac:dyDescent="0.2">
      <c r="A106" s="317"/>
      <c r="B106" s="304"/>
      <c r="C106" s="304"/>
      <c r="D106" s="138"/>
      <c r="E106" s="25"/>
      <c r="F106" s="106"/>
      <c r="G106" s="106"/>
      <c r="H106" s="106"/>
      <c r="I106" s="106"/>
      <c r="J106" s="25" t="s">
        <v>207</v>
      </c>
      <c r="K106" s="76" t="s">
        <v>594</v>
      </c>
      <c r="L106" s="25" t="str">
        <f>IF(J106=0,"",VLOOKUP(J106,Hoja2!$P$5:$S$96,4,FALSE))</f>
        <v>Muerte</v>
      </c>
      <c r="M106" s="43" t="s">
        <v>325</v>
      </c>
      <c r="N106" s="43" t="s">
        <v>325</v>
      </c>
      <c r="O106" s="43" t="s">
        <v>325</v>
      </c>
      <c r="P106" s="43" t="s">
        <v>499</v>
      </c>
      <c r="Q106" s="64" t="s">
        <v>507</v>
      </c>
      <c r="R106" s="64" t="s">
        <v>507</v>
      </c>
      <c r="S106" s="64" t="s">
        <v>660</v>
      </c>
      <c r="T106" s="64" t="s">
        <v>661</v>
      </c>
      <c r="U106" s="64" t="s">
        <v>597</v>
      </c>
      <c r="V106" s="25" t="s">
        <v>596</v>
      </c>
      <c r="W106" s="25" t="s">
        <v>571</v>
      </c>
      <c r="X106" s="25" t="s">
        <v>264</v>
      </c>
      <c r="Y106" s="25" t="s">
        <v>256</v>
      </c>
      <c r="Z106" s="25">
        <f>IF(ISERROR(Hoja3!E358)=TRUE," ",Hoja3!C358*Hoja3!D358)</f>
        <v>2</v>
      </c>
      <c r="AA106" s="25" t="str">
        <f t="shared" si="3"/>
        <v>Bajo</v>
      </c>
      <c r="AB106" s="25">
        <f>IF(ISERROR(Hoja3!G358)=TRUE," ",Hoja3!G358)</f>
        <v>200</v>
      </c>
      <c r="AC106" s="25" t="str">
        <f t="shared" si="4"/>
        <v>II</v>
      </c>
      <c r="AD106" s="25" t="str">
        <f t="shared" si="5"/>
        <v>Aceptable con control específico</v>
      </c>
      <c r="AE106" s="76" t="s">
        <v>507</v>
      </c>
      <c r="AF106" s="76" t="s">
        <v>507</v>
      </c>
      <c r="AG106" s="76" t="s">
        <v>662</v>
      </c>
      <c r="AH106" s="76" t="s">
        <v>663</v>
      </c>
      <c r="AI106" s="139" t="s">
        <v>597</v>
      </c>
    </row>
    <row r="107" spans="1:35" s="10" customFormat="1" ht="122.25" customHeight="1" x14ac:dyDescent="0.2">
      <c r="A107" s="317"/>
      <c r="B107" s="304"/>
      <c r="C107" s="304"/>
      <c r="D107" s="138"/>
      <c r="E107" s="25"/>
      <c r="F107" s="106"/>
      <c r="G107" s="106"/>
      <c r="H107" s="106"/>
      <c r="I107" s="106"/>
      <c r="J107" s="25" t="s">
        <v>246</v>
      </c>
      <c r="K107" s="106" t="s">
        <v>730</v>
      </c>
      <c r="L107" s="25" t="str">
        <f>IF(J107=0,"",VLOOKUP(J107,Hoja2!$P$5:$S$62,4,FALSE))</f>
        <v>Muerte</v>
      </c>
      <c r="M107" s="43" t="s">
        <v>325</v>
      </c>
      <c r="N107" s="43" t="s">
        <v>325</v>
      </c>
      <c r="O107" s="43" t="s">
        <v>325</v>
      </c>
      <c r="P107" s="43" t="s">
        <v>325</v>
      </c>
      <c r="Q107" s="106" t="s">
        <v>507</v>
      </c>
      <c r="R107" s="106" t="s">
        <v>507</v>
      </c>
      <c r="S107" s="106" t="s">
        <v>732</v>
      </c>
      <c r="T107" s="106" t="s">
        <v>734</v>
      </c>
      <c r="U107" s="106" t="s">
        <v>735</v>
      </c>
      <c r="V107" s="25" t="s">
        <v>736</v>
      </c>
      <c r="W107" s="25" t="s">
        <v>571</v>
      </c>
      <c r="X107" s="25" t="s">
        <v>261</v>
      </c>
      <c r="Y107" s="25" t="s">
        <v>256</v>
      </c>
      <c r="Z107" s="25">
        <f>IF(ISERROR(Hoja3!E359)=TRUE," ",Hoja3!C359*Hoja3!D359)</f>
        <v>8</v>
      </c>
      <c r="AA107" s="25" t="str">
        <f t="shared" si="3"/>
        <v>Medio</v>
      </c>
      <c r="AB107" s="25">
        <f>IF(ISERROR(Hoja3!G359)=TRUE," ",Hoja3!G359)</f>
        <v>800</v>
      </c>
      <c r="AC107" s="25" t="str">
        <f t="shared" si="4"/>
        <v>I</v>
      </c>
      <c r="AD107" s="25" t="str">
        <f t="shared" si="5"/>
        <v>No Aceptable</v>
      </c>
      <c r="AE107" s="106" t="s">
        <v>507</v>
      </c>
      <c r="AF107" s="106" t="s">
        <v>507</v>
      </c>
      <c r="AG107" s="106" t="s">
        <v>732</v>
      </c>
      <c r="AH107" s="106" t="s">
        <v>733</v>
      </c>
      <c r="AI107" s="125" t="s">
        <v>735</v>
      </c>
    </row>
    <row r="108" spans="1:35" s="10" customFormat="1" ht="122.25" customHeight="1" thickBot="1" x14ac:dyDescent="0.25">
      <c r="A108" s="317"/>
      <c r="B108" s="304"/>
      <c r="C108" s="304"/>
      <c r="D108" s="138"/>
      <c r="E108" s="132"/>
      <c r="F108" s="133"/>
      <c r="G108" s="133"/>
      <c r="H108" s="133"/>
      <c r="I108" s="133"/>
      <c r="J108" s="132" t="s">
        <v>492</v>
      </c>
      <c r="K108" s="96" t="s">
        <v>636</v>
      </c>
      <c r="L108" s="132" t="str">
        <f>IF(J108=0,"",VLOOKUP(J108,Hoja2!$P$5:$S$96,4,FALSE))</f>
        <v>Muerte</v>
      </c>
      <c r="M108" s="134" t="s">
        <v>325</v>
      </c>
      <c r="N108" s="134" t="s">
        <v>325</v>
      </c>
      <c r="O108" s="140" t="s">
        <v>325</v>
      </c>
      <c r="P108" s="134" t="s">
        <v>499</v>
      </c>
      <c r="Q108" s="179" t="s">
        <v>507</v>
      </c>
      <c r="R108" s="179" t="s">
        <v>507</v>
      </c>
      <c r="S108" s="179" t="s">
        <v>576</v>
      </c>
      <c r="T108" s="179" t="s">
        <v>637</v>
      </c>
      <c r="U108" s="179" t="s">
        <v>638</v>
      </c>
      <c r="V108" s="132" t="s">
        <v>585</v>
      </c>
      <c r="W108" s="132" t="s">
        <v>571</v>
      </c>
      <c r="X108" s="132" t="s">
        <v>261</v>
      </c>
      <c r="Y108" s="132" t="s">
        <v>256</v>
      </c>
      <c r="Z108" s="132">
        <f>IF(ISERROR(Hoja3!E360)=TRUE," ",Hoja3!C360*Hoja3!D360)</f>
        <v>8</v>
      </c>
      <c r="AA108" s="132" t="str">
        <f t="shared" si="3"/>
        <v>Medio</v>
      </c>
      <c r="AB108" s="132">
        <f>IF(ISERROR(Hoja3!G360)=TRUE," ",Hoja3!G360)</f>
        <v>800</v>
      </c>
      <c r="AC108" s="132" t="str">
        <f t="shared" si="4"/>
        <v>I</v>
      </c>
      <c r="AD108" s="132" t="str">
        <f t="shared" si="5"/>
        <v>No Aceptable</v>
      </c>
      <c r="AE108" s="96" t="s">
        <v>507</v>
      </c>
      <c r="AF108" s="96" t="s">
        <v>507</v>
      </c>
      <c r="AG108" s="96" t="s">
        <v>639</v>
      </c>
      <c r="AH108" s="96" t="s">
        <v>586</v>
      </c>
      <c r="AI108" s="142" t="s">
        <v>587</v>
      </c>
    </row>
    <row r="109" spans="1:35" s="10" customFormat="1" ht="122.45" customHeight="1" x14ac:dyDescent="0.2">
      <c r="A109" s="317"/>
      <c r="B109" s="305" t="s">
        <v>926</v>
      </c>
      <c r="C109" s="305" t="s">
        <v>786</v>
      </c>
      <c r="D109" s="180" t="s">
        <v>337</v>
      </c>
      <c r="E109" s="65"/>
      <c r="F109" s="175" t="s">
        <v>879</v>
      </c>
      <c r="G109" s="101" t="s">
        <v>325</v>
      </c>
      <c r="H109" s="101" t="s">
        <v>325</v>
      </c>
      <c r="I109" s="101"/>
      <c r="J109" s="65" t="s">
        <v>128</v>
      </c>
      <c r="K109" s="95" t="s">
        <v>728</v>
      </c>
      <c r="L109" s="65" t="str">
        <f>IF(J109=0,"",VLOOKUP(J109,Hoja2!$P$5:$S$62,4,FALSE))</f>
        <v xml:space="preserve">Contagio de COVID 19, Fiebre, Tos, Cansancio, Malestar general incapacitante </v>
      </c>
      <c r="M109" s="145" t="s">
        <v>325</v>
      </c>
      <c r="N109" s="145" t="s">
        <v>325</v>
      </c>
      <c r="O109" s="145" t="s">
        <v>325</v>
      </c>
      <c r="P109" s="145"/>
      <c r="Q109" s="101" t="s">
        <v>507</v>
      </c>
      <c r="R109" s="101" t="s">
        <v>507</v>
      </c>
      <c r="S109" s="101" t="s">
        <v>501</v>
      </c>
      <c r="T109" s="101" t="s">
        <v>503</v>
      </c>
      <c r="U109" s="101" t="s">
        <v>502</v>
      </c>
      <c r="V109" s="65" t="s">
        <v>610</v>
      </c>
      <c r="W109" s="65" t="s">
        <v>571</v>
      </c>
      <c r="X109" s="65" t="s">
        <v>262</v>
      </c>
      <c r="Y109" s="65" t="s">
        <v>254</v>
      </c>
      <c r="Z109" s="65">
        <f>IF(ISERROR(Hoja3!E361)=TRUE," ",Hoja3!C361*Hoja3!D361)</f>
        <v>6</v>
      </c>
      <c r="AA109" s="65" t="str">
        <f t="shared" si="3"/>
        <v>Medio</v>
      </c>
      <c r="AB109" s="65">
        <f>IF(ISERROR(Hoja3!G361)=TRUE," ",Hoja3!G361)</f>
        <v>150</v>
      </c>
      <c r="AC109" s="65" t="str">
        <f t="shared" si="4"/>
        <v>II</v>
      </c>
      <c r="AD109" s="65" t="str">
        <f t="shared" si="5"/>
        <v>Aceptable con control específico</v>
      </c>
      <c r="AE109" s="101" t="s">
        <v>507</v>
      </c>
      <c r="AF109" s="101" t="s">
        <v>507</v>
      </c>
      <c r="AG109" s="101" t="s">
        <v>500</v>
      </c>
      <c r="AH109" s="101" t="s">
        <v>504</v>
      </c>
      <c r="AI109" s="118" t="s">
        <v>519</v>
      </c>
    </row>
    <row r="110" spans="1:35" s="10" customFormat="1" ht="122.45" customHeight="1" x14ac:dyDescent="0.2">
      <c r="A110" s="317"/>
      <c r="B110" s="306"/>
      <c r="C110" s="306"/>
      <c r="D110" s="160" t="s">
        <v>787</v>
      </c>
      <c r="E110" s="25"/>
      <c r="F110" s="181" t="s">
        <v>879</v>
      </c>
      <c r="G110" s="94" t="s">
        <v>325</v>
      </c>
      <c r="H110" s="94" t="s">
        <v>325</v>
      </c>
      <c r="I110" s="94"/>
      <c r="J110" s="25" t="s">
        <v>129</v>
      </c>
      <c r="K110" s="94" t="s">
        <v>505</v>
      </c>
      <c r="L110" s="25" t="str">
        <f>IF(J110=0,"",VLOOKUP(J110,Hoja2!$P$5:$S$62,4,FALSE))</f>
        <v>Infecciones en  la piel y del sistema respiratorio y alteraciones del sistema digestivo</v>
      </c>
      <c r="M110" s="147" t="s">
        <v>325</v>
      </c>
      <c r="N110" s="147" t="s">
        <v>325</v>
      </c>
      <c r="O110" s="147" t="s">
        <v>325</v>
      </c>
      <c r="P110" s="147"/>
      <c r="Q110" s="94" t="s">
        <v>507</v>
      </c>
      <c r="R110" s="94" t="s">
        <v>507</v>
      </c>
      <c r="S110" s="94" t="s">
        <v>507</v>
      </c>
      <c r="T110" s="94" t="s">
        <v>508</v>
      </c>
      <c r="U110" s="94" t="s">
        <v>509</v>
      </c>
      <c r="V110" s="25" t="s">
        <v>520</v>
      </c>
      <c r="W110" s="25" t="s">
        <v>571</v>
      </c>
      <c r="X110" s="25" t="s">
        <v>263</v>
      </c>
      <c r="Y110" s="25" t="s">
        <v>254</v>
      </c>
      <c r="Z110" s="25">
        <f>IF(ISERROR(Hoja3!E362)=TRUE," ",Hoja3!C362*Hoja3!D362)</f>
        <v>4</v>
      </c>
      <c r="AA110" s="25" t="str">
        <f t="shared" si="3"/>
        <v>Bajo</v>
      </c>
      <c r="AB110" s="25">
        <f>IF(ISERROR(Hoja3!G362)=TRUE," ",Hoja3!G362)</f>
        <v>100</v>
      </c>
      <c r="AC110" s="25" t="str">
        <f t="shared" si="4"/>
        <v>III</v>
      </c>
      <c r="AD110" s="25" t="str">
        <f t="shared" si="5"/>
        <v>Aceptable</v>
      </c>
      <c r="AE110" s="94" t="s">
        <v>507</v>
      </c>
      <c r="AF110" s="94" t="s">
        <v>507</v>
      </c>
      <c r="AG110" s="94" t="s">
        <v>507</v>
      </c>
      <c r="AH110" s="94" t="s">
        <v>510</v>
      </c>
      <c r="AI110" s="119" t="s">
        <v>519</v>
      </c>
    </row>
    <row r="111" spans="1:35" s="10" customFormat="1" ht="122.45" customHeight="1" x14ac:dyDescent="0.2">
      <c r="A111" s="317"/>
      <c r="B111" s="306"/>
      <c r="C111" s="306"/>
      <c r="D111" s="160" t="s">
        <v>788</v>
      </c>
      <c r="E111" s="25"/>
      <c r="F111" s="181" t="s">
        <v>879</v>
      </c>
      <c r="G111" s="94" t="s">
        <v>325</v>
      </c>
      <c r="H111" s="94" t="s">
        <v>325</v>
      </c>
      <c r="I111" s="94"/>
      <c r="J111" s="25" t="s">
        <v>132</v>
      </c>
      <c r="K111" s="94" t="s">
        <v>731</v>
      </c>
      <c r="L111" s="25" t="str">
        <f>IF(J111=0,"",VLOOKUP(J111,Hoja2!$P$5:$S$62,4,FALSE))</f>
        <v>Enfermedades gastrointestinales, reacciones alérgicas por artrópodos (ácaros)</v>
      </c>
      <c r="M111" s="147" t="s">
        <v>325</v>
      </c>
      <c r="N111" s="147" t="s">
        <v>325</v>
      </c>
      <c r="O111" s="147" t="s">
        <v>325</v>
      </c>
      <c r="P111" s="147"/>
      <c r="Q111" s="94" t="s">
        <v>507</v>
      </c>
      <c r="R111" s="94" t="s">
        <v>507</v>
      </c>
      <c r="S111" s="94" t="s">
        <v>524</v>
      </c>
      <c r="T111" s="94" t="s">
        <v>613</v>
      </c>
      <c r="U111" s="94" t="s">
        <v>532</v>
      </c>
      <c r="V111" s="25" t="s">
        <v>525</v>
      </c>
      <c r="W111" s="25" t="s">
        <v>571</v>
      </c>
      <c r="X111" s="25" t="s">
        <v>263</v>
      </c>
      <c r="Y111" s="25" t="s">
        <v>254</v>
      </c>
      <c r="Z111" s="25">
        <f>IF(ISERROR(Hoja3!E363)=TRUE," ",Hoja3!C363*Hoja3!D363)</f>
        <v>4</v>
      </c>
      <c r="AA111" s="25" t="str">
        <f t="shared" si="3"/>
        <v>Bajo</v>
      </c>
      <c r="AB111" s="25">
        <f>IF(ISERROR(Hoja3!G363)=TRUE," ",Hoja3!G363)</f>
        <v>100</v>
      </c>
      <c r="AC111" s="25" t="str">
        <f t="shared" si="4"/>
        <v>III</v>
      </c>
      <c r="AD111" s="25" t="str">
        <f t="shared" si="5"/>
        <v>Aceptable</v>
      </c>
      <c r="AE111" s="94" t="s">
        <v>507</v>
      </c>
      <c r="AF111" s="94" t="s">
        <v>514</v>
      </c>
      <c r="AG111" s="94" t="s">
        <v>516</v>
      </c>
      <c r="AH111" s="94" t="s">
        <v>510</v>
      </c>
      <c r="AI111" s="119" t="s">
        <v>515</v>
      </c>
    </row>
    <row r="112" spans="1:35" s="10" customFormat="1" ht="122.45" customHeight="1" x14ac:dyDescent="0.2">
      <c r="A112" s="317"/>
      <c r="B112" s="306"/>
      <c r="C112" s="306"/>
      <c r="D112" s="160" t="s">
        <v>789</v>
      </c>
      <c r="E112" s="25"/>
      <c r="F112" s="181" t="s">
        <v>879</v>
      </c>
      <c r="G112" s="94" t="s">
        <v>325</v>
      </c>
      <c r="H112" s="94" t="s">
        <v>325</v>
      </c>
      <c r="I112" s="94"/>
      <c r="J112" s="25" t="s">
        <v>191</v>
      </c>
      <c r="K112" s="94" t="s">
        <v>528</v>
      </c>
      <c r="L112" s="25" t="str">
        <f>IF(J112=0,"",VLOOKUP(J112,Hoja2!$P$5:$S$62,4,FALSE))</f>
        <v xml:space="preserve">Lumbalgias, Cervicalgias </v>
      </c>
      <c r="M112" s="149" t="s">
        <v>325</v>
      </c>
      <c r="N112" s="149" t="s">
        <v>325</v>
      </c>
      <c r="O112" s="150"/>
      <c r="P112" s="150"/>
      <c r="Q112" s="94" t="s">
        <v>507</v>
      </c>
      <c r="R112" s="94" t="s">
        <v>507</v>
      </c>
      <c r="S112" s="94" t="s">
        <v>524</v>
      </c>
      <c r="T112" s="94" t="s">
        <v>613</v>
      </c>
      <c r="U112" s="94" t="s">
        <v>532</v>
      </c>
      <c r="V112" s="25" t="s">
        <v>525</v>
      </c>
      <c r="W112" s="25" t="s">
        <v>571</v>
      </c>
      <c r="X112" s="25" t="s">
        <v>261</v>
      </c>
      <c r="Y112" s="25" t="s">
        <v>254</v>
      </c>
      <c r="Z112" s="25">
        <f>IF(ISERROR(Hoja3!E364)=TRUE," ",Hoja3!C364*Hoja3!D364)</f>
        <v>8</v>
      </c>
      <c r="AA112" s="25" t="str">
        <f t="shared" si="3"/>
        <v>Medio</v>
      </c>
      <c r="AB112" s="25">
        <f>IF(ISERROR(Hoja3!G364)=TRUE," ",Hoja3!G364)</f>
        <v>200</v>
      </c>
      <c r="AC112" s="25" t="str">
        <f t="shared" si="4"/>
        <v>II</v>
      </c>
      <c r="AD112" s="25" t="str">
        <f t="shared" si="5"/>
        <v>Aceptable con control específico</v>
      </c>
      <c r="AE112" s="94" t="s">
        <v>507</v>
      </c>
      <c r="AF112" s="94" t="s">
        <v>507</v>
      </c>
      <c r="AG112" s="94" t="s">
        <v>527</v>
      </c>
      <c r="AH112" s="94" t="s">
        <v>526</v>
      </c>
      <c r="AI112" s="119" t="s">
        <v>529</v>
      </c>
    </row>
    <row r="113" spans="1:35" s="10" customFormat="1" ht="122.45" customHeight="1" x14ac:dyDescent="0.2">
      <c r="A113" s="317"/>
      <c r="B113" s="306"/>
      <c r="C113" s="306"/>
      <c r="D113" s="160" t="s">
        <v>350</v>
      </c>
      <c r="E113" s="25"/>
      <c r="F113" s="181" t="s">
        <v>879</v>
      </c>
      <c r="G113" s="94" t="s">
        <v>325</v>
      </c>
      <c r="H113" s="94" t="s">
        <v>325</v>
      </c>
      <c r="I113" s="94"/>
      <c r="J113" s="25" t="s">
        <v>193</v>
      </c>
      <c r="K113" s="94" t="s">
        <v>533</v>
      </c>
      <c r="L113" s="25" t="str">
        <f>IF(J113=0,"",VLOOKUP(J113,Hoja2!$P$5:$S$62,4,FALSE))</f>
        <v>Lesiones del túnel del carpo, epicondilitis, Enfermedad de Quervaín</v>
      </c>
      <c r="M113" s="149" t="s">
        <v>325</v>
      </c>
      <c r="N113" s="149" t="s">
        <v>325</v>
      </c>
      <c r="O113" s="149"/>
      <c r="P113" s="149"/>
      <c r="Q113" s="94" t="s">
        <v>507</v>
      </c>
      <c r="R113" s="94" t="s">
        <v>507</v>
      </c>
      <c r="S113" s="94" t="s">
        <v>534</v>
      </c>
      <c r="T113" s="94" t="s">
        <v>535</v>
      </c>
      <c r="U113" s="94" t="s">
        <v>531</v>
      </c>
      <c r="V113" s="25" t="s">
        <v>525</v>
      </c>
      <c r="W113" s="25" t="s">
        <v>250</v>
      </c>
      <c r="X113" s="25" t="s">
        <v>261</v>
      </c>
      <c r="Y113" s="25" t="s">
        <v>254</v>
      </c>
      <c r="Z113" s="25">
        <f>IF(ISERROR(Hoja3!E365)=TRUE," ",Hoja3!C365*Hoja3!D365)</f>
        <v>24</v>
      </c>
      <c r="AA113" s="25" t="str">
        <f t="shared" si="3"/>
        <v>Muy alto</v>
      </c>
      <c r="AB113" s="25">
        <f>IF(ISERROR(Hoja3!G365)=TRUE," ",Hoja3!G365)</f>
        <v>600</v>
      </c>
      <c r="AC113" s="25" t="str">
        <f t="shared" si="4"/>
        <v>I</v>
      </c>
      <c r="AD113" s="25" t="str">
        <f t="shared" si="5"/>
        <v>No Aceptable</v>
      </c>
      <c r="AE113" s="94" t="s">
        <v>507</v>
      </c>
      <c r="AF113" s="94" t="s">
        <v>507</v>
      </c>
      <c r="AG113" s="94" t="s">
        <v>536</v>
      </c>
      <c r="AH113" s="94" t="s">
        <v>537</v>
      </c>
      <c r="AI113" s="119" t="s">
        <v>538</v>
      </c>
    </row>
    <row r="114" spans="1:35" s="10" customFormat="1" ht="122.45" customHeight="1" x14ac:dyDescent="0.2">
      <c r="A114" s="317"/>
      <c r="B114" s="306"/>
      <c r="C114" s="306"/>
      <c r="D114" s="160" t="s">
        <v>351</v>
      </c>
      <c r="E114" s="25"/>
      <c r="F114" s="181" t="s">
        <v>879</v>
      </c>
      <c r="G114" s="94" t="s">
        <v>325</v>
      </c>
      <c r="H114" s="94" t="s">
        <v>325</v>
      </c>
      <c r="I114" s="94"/>
      <c r="J114" s="25" t="s">
        <v>194</v>
      </c>
      <c r="K114" s="94" t="s">
        <v>539</v>
      </c>
      <c r="L114" s="25" t="str">
        <f>IF(J114=0,"",VLOOKUP(J114,Hoja2!$P$5:$S$62,4,FALSE))</f>
        <v>Lesiones de columna</v>
      </c>
      <c r="M114" s="149" t="s">
        <v>325</v>
      </c>
      <c r="N114" s="149"/>
      <c r="O114" s="149"/>
      <c r="P114" s="149"/>
      <c r="Q114" s="94" t="s">
        <v>507</v>
      </c>
      <c r="R114" s="94" t="s">
        <v>507</v>
      </c>
      <c r="S114" s="94" t="s">
        <v>543</v>
      </c>
      <c r="T114" s="94" t="s">
        <v>542</v>
      </c>
      <c r="U114" s="94" t="s">
        <v>541</v>
      </c>
      <c r="V114" s="25" t="s">
        <v>544</v>
      </c>
      <c r="W114" s="25" t="s">
        <v>571</v>
      </c>
      <c r="X114" s="25" t="s">
        <v>263</v>
      </c>
      <c r="Y114" s="25" t="s">
        <v>254</v>
      </c>
      <c r="Z114" s="25">
        <f>IF(ISERROR(Hoja3!E366)=TRUE," ",Hoja3!C366*Hoja3!D366)</f>
        <v>4</v>
      </c>
      <c r="AA114" s="25" t="str">
        <f t="shared" si="3"/>
        <v>Bajo</v>
      </c>
      <c r="AB114" s="25">
        <f>IF(ISERROR(Hoja3!G366)=TRUE," ",Hoja3!G366)</f>
        <v>100</v>
      </c>
      <c r="AC114" s="25" t="str">
        <f t="shared" si="4"/>
        <v>III</v>
      </c>
      <c r="AD114" s="25" t="str">
        <f t="shared" si="5"/>
        <v>Aceptable</v>
      </c>
      <c r="AE114" s="94" t="s">
        <v>545</v>
      </c>
      <c r="AF114" s="94" t="s">
        <v>507</v>
      </c>
      <c r="AG114" s="94" t="s">
        <v>546</v>
      </c>
      <c r="AH114" s="94" t="s">
        <v>547</v>
      </c>
      <c r="AI114" s="119" t="s">
        <v>541</v>
      </c>
    </row>
    <row r="115" spans="1:35" s="10" customFormat="1" ht="122.45" customHeight="1" x14ac:dyDescent="0.2">
      <c r="A115" s="317"/>
      <c r="B115" s="306"/>
      <c r="C115" s="306"/>
      <c r="D115" s="160"/>
      <c r="E115" s="25"/>
      <c r="F115" s="94"/>
      <c r="G115" s="94"/>
      <c r="H115" s="94"/>
      <c r="I115" s="94"/>
      <c r="J115" s="25" t="s">
        <v>243</v>
      </c>
      <c r="K115" s="94" t="s">
        <v>565</v>
      </c>
      <c r="L115" s="25" t="str">
        <f>IF(J115=0,"",VLOOKUP(J115,Hoja2!$P$5:$S$62,4,FALSE))</f>
        <v>Electrocución</v>
      </c>
      <c r="M115" s="149" t="s">
        <v>325</v>
      </c>
      <c r="N115" s="149"/>
      <c r="O115" s="149"/>
      <c r="P115" s="149"/>
      <c r="Q115" s="94" t="s">
        <v>507</v>
      </c>
      <c r="R115" s="94" t="s">
        <v>507</v>
      </c>
      <c r="S115" s="94" t="s">
        <v>549</v>
      </c>
      <c r="T115" s="94" t="s">
        <v>548</v>
      </c>
      <c r="U115" s="94" t="s">
        <v>550</v>
      </c>
      <c r="V115" s="25" t="s">
        <v>551</v>
      </c>
      <c r="W115" s="25" t="s">
        <v>571</v>
      </c>
      <c r="X115" s="25" t="s">
        <v>262</v>
      </c>
      <c r="Y115" s="25" t="s">
        <v>256</v>
      </c>
      <c r="Z115" s="25">
        <f>IF(ISERROR(Hoja3!E367)=TRUE," ",Hoja3!C367*Hoja3!D367)</f>
        <v>6</v>
      </c>
      <c r="AA115" s="25" t="str">
        <f t="shared" si="3"/>
        <v>Medio</v>
      </c>
      <c r="AB115" s="25">
        <f>IF(ISERROR(Hoja3!G367)=TRUE," ",Hoja3!G367)</f>
        <v>600</v>
      </c>
      <c r="AC115" s="25" t="str">
        <f t="shared" si="4"/>
        <v>I</v>
      </c>
      <c r="AD115" s="25" t="str">
        <f t="shared" si="5"/>
        <v>No Aceptable</v>
      </c>
      <c r="AE115" s="94" t="s">
        <v>552</v>
      </c>
      <c r="AF115" s="94" t="s">
        <v>507</v>
      </c>
      <c r="AG115" s="94" t="s">
        <v>553</v>
      </c>
      <c r="AH115" s="94" t="s">
        <v>554</v>
      </c>
      <c r="AI115" s="119" t="s">
        <v>555</v>
      </c>
    </row>
    <row r="116" spans="1:35" s="10" customFormat="1" ht="122.45" customHeight="1" x14ac:dyDescent="0.2">
      <c r="A116" s="317"/>
      <c r="B116" s="306"/>
      <c r="C116" s="306"/>
      <c r="D116" s="160"/>
      <c r="E116" s="25"/>
      <c r="F116" s="94"/>
      <c r="G116" s="94"/>
      <c r="H116" s="94"/>
      <c r="I116" s="94"/>
      <c r="J116" s="25" t="s">
        <v>245</v>
      </c>
      <c r="K116" s="94" t="s">
        <v>556</v>
      </c>
      <c r="L116" s="25" t="str">
        <f>IF(J116=0,"",VLOOKUP(J116,Hoja2!$P$5:$S$62,4,FALSE))</f>
        <v>Torceduras, Esguinces, Desgarros musculares, traumatismos o Golpes por caídas al mismo nivel</v>
      </c>
      <c r="M116" s="149" t="s">
        <v>325</v>
      </c>
      <c r="N116" s="149" t="s">
        <v>325</v>
      </c>
      <c r="O116" s="149" t="s">
        <v>325</v>
      </c>
      <c r="P116" s="149"/>
      <c r="Q116" s="94" t="s">
        <v>507</v>
      </c>
      <c r="R116" s="94" t="s">
        <v>507</v>
      </c>
      <c r="S116" s="94" t="s">
        <v>558</v>
      </c>
      <c r="T116" s="94" t="s">
        <v>559</v>
      </c>
      <c r="U116" s="94" t="s">
        <v>560</v>
      </c>
      <c r="V116" s="25" t="s">
        <v>561</v>
      </c>
      <c r="W116" s="25" t="s">
        <v>571</v>
      </c>
      <c r="X116" s="25" t="s">
        <v>262</v>
      </c>
      <c r="Y116" s="25" t="s">
        <v>255</v>
      </c>
      <c r="Z116" s="25">
        <f>IF(ISERROR(Hoja3!E368)=TRUE," ",Hoja3!C368*Hoja3!D368)</f>
        <v>6</v>
      </c>
      <c r="AA116" s="25" t="str">
        <f t="shared" si="3"/>
        <v>Medio</v>
      </c>
      <c r="AB116" s="25">
        <f>IF(ISERROR(Hoja3!G368)=TRUE," ",Hoja3!G368)</f>
        <v>60</v>
      </c>
      <c r="AC116" s="25" t="str">
        <f t="shared" si="4"/>
        <v>III</v>
      </c>
      <c r="AD116" s="25" t="str">
        <f t="shared" si="5"/>
        <v>Aceptable</v>
      </c>
      <c r="AE116" s="94" t="s">
        <v>552</v>
      </c>
      <c r="AF116" s="94" t="s">
        <v>552</v>
      </c>
      <c r="AG116" s="94" t="s">
        <v>562</v>
      </c>
      <c r="AH116" s="94" t="s">
        <v>563</v>
      </c>
      <c r="AI116" s="119" t="s">
        <v>564</v>
      </c>
    </row>
    <row r="117" spans="1:35" s="10" customFormat="1" ht="122.45" customHeight="1" x14ac:dyDescent="0.2">
      <c r="A117" s="317"/>
      <c r="B117" s="306"/>
      <c r="C117" s="306"/>
      <c r="D117" s="160"/>
      <c r="E117" s="25"/>
      <c r="F117" s="94"/>
      <c r="G117" s="94"/>
      <c r="H117" s="94"/>
      <c r="I117" s="94"/>
      <c r="J117" s="25" t="s">
        <v>203</v>
      </c>
      <c r="K117" s="94" t="s">
        <v>566</v>
      </c>
      <c r="L117" s="25" t="str">
        <f>IF(J117=0,"",VLOOKUP(J117,Hoja2!$P$5:$S$62,4,FALSE))</f>
        <v>Muerte</v>
      </c>
      <c r="M117" s="149" t="s">
        <v>325</v>
      </c>
      <c r="N117" s="149" t="s">
        <v>325</v>
      </c>
      <c r="O117" s="149" t="s">
        <v>325</v>
      </c>
      <c r="P117" s="149" t="s">
        <v>325</v>
      </c>
      <c r="Q117" s="94" t="s">
        <v>507</v>
      </c>
      <c r="R117" s="94" t="s">
        <v>507</v>
      </c>
      <c r="S117" s="94" t="s">
        <v>567</v>
      </c>
      <c r="T117" s="94" t="s">
        <v>568</v>
      </c>
      <c r="U117" s="94" t="s">
        <v>569</v>
      </c>
      <c r="V117" s="25" t="s">
        <v>634</v>
      </c>
      <c r="W117" s="25" t="s">
        <v>571</v>
      </c>
      <c r="X117" s="25" t="s">
        <v>264</v>
      </c>
      <c r="Y117" s="25" t="s">
        <v>256</v>
      </c>
      <c r="Z117" s="25">
        <f>IF(ISERROR(Hoja3!E369)=TRUE," ",Hoja3!C369*Hoja3!D369)</f>
        <v>2</v>
      </c>
      <c r="AA117" s="25" t="str">
        <f t="shared" si="3"/>
        <v>Bajo</v>
      </c>
      <c r="AB117" s="25">
        <f>IF(ISERROR(Hoja3!G369)=TRUE," ",Hoja3!G369)</f>
        <v>200</v>
      </c>
      <c r="AC117" s="25" t="str">
        <f t="shared" si="4"/>
        <v>II</v>
      </c>
      <c r="AD117" s="25" t="str">
        <f t="shared" si="5"/>
        <v>Aceptable con control específico</v>
      </c>
      <c r="AE117" s="94" t="s">
        <v>552</v>
      </c>
      <c r="AF117" s="94" t="s">
        <v>552</v>
      </c>
      <c r="AG117" s="94" t="s">
        <v>572</v>
      </c>
      <c r="AH117" s="94" t="s">
        <v>573</v>
      </c>
      <c r="AI117" s="119" t="s">
        <v>574</v>
      </c>
    </row>
    <row r="118" spans="1:35" s="10" customFormat="1" ht="122.45" customHeight="1" x14ac:dyDescent="0.2">
      <c r="A118" s="317"/>
      <c r="B118" s="306"/>
      <c r="C118" s="306"/>
      <c r="D118" s="160"/>
      <c r="E118" s="25"/>
      <c r="F118" s="94"/>
      <c r="G118" s="94"/>
      <c r="H118" s="94"/>
      <c r="I118" s="94"/>
      <c r="J118" s="25" t="s">
        <v>105</v>
      </c>
      <c r="K118" s="94" t="s">
        <v>577</v>
      </c>
      <c r="L118" s="25" t="str">
        <f>IF(J118=0,"",VLOOKUP(J118,Hoja2!$P$5:$S$62,4,FALSE))</f>
        <v>Fatiga visual</v>
      </c>
      <c r="M118" s="149" t="s">
        <v>325</v>
      </c>
      <c r="N118" s="149"/>
      <c r="O118" s="149"/>
      <c r="P118" s="149"/>
      <c r="Q118" s="94" t="s">
        <v>507</v>
      </c>
      <c r="R118" s="94" t="s">
        <v>507</v>
      </c>
      <c r="S118" s="94" t="s">
        <v>578</v>
      </c>
      <c r="T118" s="94" t="s">
        <v>579</v>
      </c>
      <c r="U118" s="94" t="s">
        <v>580</v>
      </c>
      <c r="V118" s="25" t="s">
        <v>581</v>
      </c>
      <c r="W118" s="25" t="s">
        <v>260</v>
      </c>
      <c r="X118" s="25" t="s">
        <v>261</v>
      </c>
      <c r="Y118" s="25" t="s">
        <v>255</v>
      </c>
      <c r="Z118" s="25">
        <f>IF(ISERROR(Hoja3!E370)=TRUE," ",Hoja3!C370*Hoja3!D370)</f>
        <v>4</v>
      </c>
      <c r="AA118" s="25" t="str">
        <f t="shared" si="3"/>
        <v>Bajo</v>
      </c>
      <c r="AB118" s="25">
        <f>IF(ISERROR(Hoja3!G370)=TRUE," ",Hoja3!G370)</f>
        <v>40</v>
      </c>
      <c r="AC118" s="25" t="str">
        <f t="shared" si="4"/>
        <v>IV</v>
      </c>
      <c r="AD118" s="25" t="str">
        <f t="shared" si="5"/>
        <v>Aceptable</v>
      </c>
      <c r="AE118" s="94" t="s">
        <v>507</v>
      </c>
      <c r="AF118" s="94" t="s">
        <v>507</v>
      </c>
      <c r="AG118" s="94" t="s">
        <v>582</v>
      </c>
      <c r="AH118" s="94" t="s">
        <v>583</v>
      </c>
      <c r="AI118" s="119" t="s">
        <v>584</v>
      </c>
    </row>
    <row r="119" spans="1:35" s="10" customFormat="1" ht="122.45" customHeight="1" x14ac:dyDescent="0.2">
      <c r="A119" s="317"/>
      <c r="B119" s="306"/>
      <c r="C119" s="306"/>
      <c r="D119" s="160"/>
      <c r="E119" s="25"/>
      <c r="F119" s="94"/>
      <c r="G119" s="94"/>
      <c r="H119" s="94"/>
      <c r="I119" s="94"/>
      <c r="J119" s="25" t="s">
        <v>142</v>
      </c>
      <c r="K119" s="94" t="s">
        <v>588</v>
      </c>
      <c r="L119" s="25" t="str">
        <f>IF(J119=0,"",VLOOKUP(J119,Hoja2!$P$5:$S$62,4,FALSE))</f>
        <v>Estrés, fatiga crónica, afectaciones a sistema circulatorio, digestivo, y sistema inmune</v>
      </c>
      <c r="M119" s="149" t="s">
        <v>325</v>
      </c>
      <c r="N119" s="149" t="s">
        <v>325</v>
      </c>
      <c r="O119" s="149"/>
      <c r="P119" s="149"/>
      <c r="Q119" s="94" t="s">
        <v>507</v>
      </c>
      <c r="R119" s="94" t="s">
        <v>507</v>
      </c>
      <c r="S119" s="94" t="s">
        <v>590</v>
      </c>
      <c r="T119" s="94" t="s">
        <v>591</v>
      </c>
      <c r="U119" s="94" t="s">
        <v>592</v>
      </c>
      <c r="V119" s="25" t="s">
        <v>593</v>
      </c>
      <c r="W119" s="25" t="s">
        <v>250</v>
      </c>
      <c r="X119" s="25" t="s">
        <v>262</v>
      </c>
      <c r="Y119" s="25" t="s">
        <v>254</v>
      </c>
      <c r="Z119" s="25">
        <f>IF(ISERROR(Hoja3!E371)=TRUE," ",Hoja3!C371*Hoja3!D371)</f>
        <v>18</v>
      </c>
      <c r="AA119" s="25" t="str">
        <f t="shared" si="3"/>
        <v>Alto</v>
      </c>
      <c r="AB119" s="25">
        <f>IF(ISERROR(Hoja3!G371)=TRUE," ",Hoja3!G371)</f>
        <v>450</v>
      </c>
      <c r="AC119" s="25" t="str">
        <f t="shared" si="4"/>
        <v>II</v>
      </c>
      <c r="AD119" s="25" t="str">
        <f t="shared" si="5"/>
        <v>Aceptable con control específico</v>
      </c>
      <c r="AE119" s="94" t="s">
        <v>507</v>
      </c>
      <c r="AF119" s="94" t="s">
        <v>507</v>
      </c>
      <c r="AG119" s="94" t="s">
        <v>590</v>
      </c>
      <c r="AH119" s="94" t="s">
        <v>591</v>
      </c>
      <c r="AI119" s="119" t="s">
        <v>592</v>
      </c>
    </row>
    <row r="120" spans="1:35" s="10" customFormat="1" ht="122.45" customHeight="1" x14ac:dyDescent="0.2">
      <c r="A120" s="317"/>
      <c r="B120" s="306"/>
      <c r="C120" s="306"/>
      <c r="D120" s="160"/>
      <c r="E120" s="25"/>
      <c r="F120" s="94"/>
      <c r="G120" s="94"/>
      <c r="H120" s="94"/>
      <c r="I120" s="94"/>
      <c r="J120" s="25" t="s">
        <v>147</v>
      </c>
      <c r="K120" s="94" t="s">
        <v>588</v>
      </c>
      <c r="L120" s="25" t="str">
        <f>IF(J120=0,"",VLOOKUP(J120,Hoja2!$P$5:$S$62,4,FALSE))</f>
        <v>Estrés, fatiga crónica, afectaciones a sistema circulatorio, digestivo, y sistema inmune</v>
      </c>
      <c r="M120" s="149" t="s">
        <v>325</v>
      </c>
      <c r="N120" s="149" t="s">
        <v>325</v>
      </c>
      <c r="O120" s="149"/>
      <c r="P120" s="149"/>
      <c r="Q120" s="94" t="s">
        <v>507</v>
      </c>
      <c r="R120" s="94" t="s">
        <v>507</v>
      </c>
      <c r="S120" s="94" t="s">
        <v>590</v>
      </c>
      <c r="T120" s="94" t="s">
        <v>591</v>
      </c>
      <c r="U120" s="94" t="s">
        <v>592</v>
      </c>
      <c r="V120" s="25" t="s">
        <v>593</v>
      </c>
      <c r="W120" s="25" t="s">
        <v>250</v>
      </c>
      <c r="X120" s="25" t="s">
        <v>262</v>
      </c>
      <c r="Y120" s="25" t="s">
        <v>254</v>
      </c>
      <c r="Z120" s="25">
        <f>IF(ISERROR(Hoja3!E372)=TRUE," ",Hoja3!C372*Hoja3!D372)</f>
        <v>18</v>
      </c>
      <c r="AA120" s="25" t="str">
        <f t="shared" si="3"/>
        <v>Alto</v>
      </c>
      <c r="AB120" s="25">
        <f>IF(ISERROR(Hoja3!G372)=TRUE," ",Hoja3!G372)</f>
        <v>450</v>
      </c>
      <c r="AC120" s="25" t="str">
        <f t="shared" si="4"/>
        <v>II</v>
      </c>
      <c r="AD120" s="25" t="str">
        <f t="shared" si="5"/>
        <v>Aceptable con control específico</v>
      </c>
      <c r="AE120" s="94" t="s">
        <v>507</v>
      </c>
      <c r="AF120" s="94" t="s">
        <v>507</v>
      </c>
      <c r="AG120" s="94" t="s">
        <v>590</v>
      </c>
      <c r="AH120" s="94" t="s">
        <v>591</v>
      </c>
      <c r="AI120" s="119" t="s">
        <v>592</v>
      </c>
    </row>
    <row r="121" spans="1:35" s="10" customFormat="1" ht="122.45" customHeight="1" x14ac:dyDescent="0.2">
      <c r="A121" s="317"/>
      <c r="B121" s="306"/>
      <c r="C121" s="306"/>
      <c r="D121" s="160"/>
      <c r="E121" s="25"/>
      <c r="F121" s="94"/>
      <c r="G121" s="94"/>
      <c r="H121" s="94"/>
      <c r="I121" s="94"/>
      <c r="J121" s="25" t="s">
        <v>207</v>
      </c>
      <c r="K121" s="94" t="s">
        <v>594</v>
      </c>
      <c r="L121" s="25" t="str">
        <f>IF(J121=0,"",VLOOKUP(J121,Hoja2!$P$5:$S$62,4,FALSE))</f>
        <v>Muerte</v>
      </c>
      <c r="M121" s="149" t="s">
        <v>325</v>
      </c>
      <c r="N121" s="149" t="s">
        <v>325</v>
      </c>
      <c r="O121" s="149" t="s">
        <v>325</v>
      </c>
      <c r="P121" s="149" t="s">
        <v>325</v>
      </c>
      <c r="Q121" s="94" t="s">
        <v>507</v>
      </c>
      <c r="R121" s="94" t="s">
        <v>507</v>
      </c>
      <c r="S121" s="94" t="s">
        <v>595</v>
      </c>
      <c r="T121" s="94" t="s">
        <v>598</v>
      </c>
      <c r="U121" s="94" t="s">
        <v>597</v>
      </c>
      <c r="V121" s="25" t="s">
        <v>596</v>
      </c>
      <c r="W121" s="25" t="s">
        <v>571</v>
      </c>
      <c r="X121" s="25" t="s">
        <v>264</v>
      </c>
      <c r="Y121" s="25" t="s">
        <v>256</v>
      </c>
      <c r="Z121" s="25">
        <f>IF(ISERROR(Hoja3!E373)=TRUE," ",Hoja3!C373*Hoja3!D373)</f>
        <v>2</v>
      </c>
      <c r="AA121" s="25" t="str">
        <f t="shared" si="3"/>
        <v>Bajo</v>
      </c>
      <c r="AB121" s="25">
        <f>IF(ISERROR(Hoja3!G373)=TRUE," ",Hoja3!G373)</f>
        <v>200</v>
      </c>
      <c r="AC121" s="25" t="str">
        <f t="shared" si="4"/>
        <v>II</v>
      </c>
      <c r="AD121" s="25" t="str">
        <f t="shared" si="5"/>
        <v>Aceptable con control específico</v>
      </c>
      <c r="AE121" s="94" t="s">
        <v>507</v>
      </c>
      <c r="AF121" s="94" t="s">
        <v>507</v>
      </c>
      <c r="AG121" s="94" t="s">
        <v>599</v>
      </c>
      <c r="AH121" s="94" t="s">
        <v>600</v>
      </c>
      <c r="AI121" s="119" t="s">
        <v>597</v>
      </c>
    </row>
    <row r="122" spans="1:35" s="10" customFormat="1" ht="122.45" customHeight="1" x14ac:dyDescent="0.2">
      <c r="A122" s="317"/>
      <c r="B122" s="306"/>
      <c r="C122" s="306"/>
      <c r="D122" s="160"/>
      <c r="E122" s="25"/>
      <c r="F122" s="94"/>
      <c r="G122" s="94"/>
      <c r="H122" s="94"/>
      <c r="I122" s="94"/>
      <c r="J122" s="25" t="s">
        <v>120</v>
      </c>
      <c r="K122" s="94" t="s">
        <v>601</v>
      </c>
      <c r="L122" s="25" t="str">
        <f>IF(J122=0,"",VLOOKUP(J122,Hoja2!$P$5:$S$62,4,FALSE))</f>
        <v>Neumoconiosis orgánica, Rinitis, complicaciones relacionadas con el asma</v>
      </c>
      <c r="M122" s="149" t="s">
        <v>325</v>
      </c>
      <c r="N122" s="149"/>
      <c r="O122" s="149"/>
      <c r="P122" s="149"/>
      <c r="Q122" s="94" t="s">
        <v>602</v>
      </c>
      <c r="R122" s="94" t="s">
        <v>507</v>
      </c>
      <c r="S122" s="94" t="s">
        <v>608</v>
      </c>
      <c r="T122" s="94" t="s">
        <v>603</v>
      </c>
      <c r="U122" s="94" t="s">
        <v>606</v>
      </c>
      <c r="V122" s="25" t="s">
        <v>607</v>
      </c>
      <c r="W122" s="25" t="s">
        <v>250</v>
      </c>
      <c r="X122" s="25" t="s">
        <v>262</v>
      </c>
      <c r="Y122" s="25" t="s">
        <v>254</v>
      </c>
      <c r="Z122" s="25">
        <f>IF(ISERROR(Hoja3!E374)=TRUE," ",Hoja3!C374*Hoja3!D374)</f>
        <v>18</v>
      </c>
      <c r="AA122" s="25" t="str">
        <f t="shared" si="3"/>
        <v>Alto</v>
      </c>
      <c r="AB122" s="25">
        <f>IF(ISERROR(Hoja3!G374)=TRUE," ",Hoja3!G374)</f>
        <v>450</v>
      </c>
      <c r="AC122" s="25" t="str">
        <f t="shared" si="4"/>
        <v>II</v>
      </c>
      <c r="AD122" s="25" t="str">
        <f t="shared" si="5"/>
        <v>Aceptable con control específico</v>
      </c>
      <c r="AE122" s="94" t="s">
        <v>602</v>
      </c>
      <c r="AF122" s="94" t="s">
        <v>507</v>
      </c>
      <c r="AG122" s="94" t="s">
        <v>608</v>
      </c>
      <c r="AH122" s="94" t="s">
        <v>603</v>
      </c>
      <c r="AI122" s="119" t="s">
        <v>606</v>
      </c>
    </row>
    <row r="123" spans="1:35" s="10" customFormat="1" ht="122.45" customHeight="1" x14ac:dyDescent="0.2">
      <c r="A123" s="317"/>
      <c r="B123" s="306"/>
      <c r="C123" s="306"/>
      <c r="D123" s="160"/>
      <c r="E123" s="25"/>
      <c r="F123" s="94"/>
      <c r="G123" s="94"/>
      <c r="H123" s="94"/>
      <c r="I123" s="94"/>
      <c r="J123" s="25" t="s">
        <v>246</v>
      </c>
      <c r="K123" s="94" t="s">
        <v>730</v>
      </c>
      <c r="L123" s="25" t="str">
        <f>IF(J123=0,"",VLOOKUP(J123,Hoja2!$P$5:$S$62,4,FALSE))</f>
        <v>Muerte</v>
      </c>
      <c r="M123" s="149" t="s">
        <v>325</v>
      </c>
      <c r="N123" s="149" t="s">
        <v>325</v>
      </c>
      <c r="O123" s="149" t="s">
        <v>325</v>
      </c>
      <c r="P123" s="149" t="s">
        <v>325</v>
      </c>
      <c r="Q123" s="94" t="s">
        <v>507</v>
      </c>
      <c r="R123" s="94" t="s">
        <v>507</v>
      </c>
      <c r="S123" s="94" t="s">
        <v>732</v>
      </c>
      <c r="T123" s="94" t="s">
        <v>734</v>
      </c>
      <c r="U123" s="94" t="s">
        <v>735</v>
      </c>
      <c r="V123" s="25" t="s">
        <v>736</v>
      </c>
      <c r="W123" s="25" t="s">
        <v>571</v>
      </c>
      <c r="X123" s="25" t="s">
        <v>261</v>
      </c>
      <c r="Y123" s="25" t="s">
        <v>256</v>
      </c>
      <c r="Z123" s="25">
        <f>IF(ISERROR(Hoja3!E375)=TRUE," ",Hoja3!C375*Hoja3!D375)</f>
        <v>8</v>
      </c>
      <c r="AA123" s="25" t="str">
        <f t="shared" si="3"/>
        <v>Medio</v>
      </c>
      <c r="AB123" s="25">
        <f>IF(ISERROR(Hoja3!G375)=TRUE," ",Hoja3!G375)</f>
        <v>800</v>
      </c>
      <c r="AC123" s="25" t="str">
        <f t="shared" si="4"/>
        <v>I</v>
      </c>
      <c r="AD123" s="25" t="str">
        <f t="shared" si="5"/>
        <v>No Aceptable</v>
      </c>
      <c r="AE123" s="94" t="s">
        <v>507</v>
      </c>
      <c r="AF123" s="94" t="s">
        <v>507</v>
      </c>
      <c r="AG123" s="94" t="s">
        <v>732</v>
      </c>
      <c r="AH123" s="94" t="s">
        <v>733</v>
      </c>
      <c r="AI123" s="119" t="s">
        <v>735</v>
      </c>
    </row>
    <row r="124" spans="1:35" s="10" customFormat="1" ht="122.45" customHeight="1" thickBot="1" x14ac:dyDescent="0.25">
      <c r="A124" s="317"/>
      <c r="B124" s="306"/>
      <c r="C124" s="306"/>
      <c r="D124" s="160"/>
      <c r="E124" s="132"/>
      <c r="F124" s="97"/>
      <c r="G124" s="97"/>
      <c r="H124" s="97"/>
      <c r="I124" s="97"/>
      <c r="J124" s="132" t="s">
        <v>492</v>
      </c>
      <c r="K124" s="97" t="s">
        <v>636</v>
      </c>
      <c r="L124" s="132" t="str">
        <f>IF(J124=0,"",VLOOKUP(J124,Hoja2!$P$5:$S$62,4,FALSE))</f>
        <v>Muerte</v>
      </c>
      <c r="M124" s="154" t="s">
        <v>325</v>
      </c>
      <c r="N124" s="154" t="s">
        <v>325</v>
      </c>
      <c r="O124" s="154" t="s">
        <v>325</v>
      </c>
      <c r="P124" s="154" t="s">
        <v>325</v>
      </c>
      <c r="Q124" s="97" t="s">
        <v>507</v>
      </c>
      <c r="R124" s="97" t="s">
        <v>507</v>
      </c>
      <c r="S124" s="97" t="s">
        <v>576</v>
      </c>
      <c r="T124" s="97" t="s">
        <v>637</v>
      </c>
      <c r="U124" s="97" t="s">
        <v>638</v>
      </c>
      <c r="V124" s="132" t="s">
        <v>585</v>
      </c>
      <c r="W124" s="132" t="s">
        <v>571</v>
      </c>
      <c r="X124" s="132" t="s">
        <v>261</v>
      </c>
      <c r="Y124" s="132" t="s">
        <v>256</v>
      </c>
      <c r="Z124" s="132">
        <f>IF(ISERROR(Hoja3!E376)=TRUE," ",Hoja3!C376*Hoja3!D376)</f>
        <v>8</v>
      </c>
      <c r="AA124" s="132" t="str">
        <f t="shared" si="3"/>
        <v>Medio</v>
      </c>
      <c r="AB124" s="132">
        <f>IF(ISERROR(Hoja3!G376)=TRUE," ",Hoja3!G376)</f>
        <v>800</v>
      </c>
      <c r="AC124" s="132" t="str">
        <f t="shared" si="4"/>
        <v>I</v>
      </c>
      <c r="AD124" s="132" t="str">
        <f t="shared" si="5"/>
        <v>No Aceptable</v>
      </c>
      <c r="AE124" s="97" t="s">
        <v>507</v>
      </c>
      <c r="AF124" s="97" t="s">
        <v>507</v>
      </c>
      <c r="AG124" s="97" t="s">
        <v>639</v>
      </c>
      <c r="AH124" s="97" t="s">
        <v>586</v>
      </c>
      <c r="AI124" s="137" t="s">
        <v>587</v>
      </c>
    </row>
    <row r="125" spans="1:35" s="10" customFormat="1" ht="122.45" customHeight="1" x14ac:dyDescent="0.2">
      <c r="A125" s="317"/>
      <c r="B125" s="303" t="s">
        <v>926</v>
      </c>
      <c r="C125" s="303" t="s">
        <v>790</v>
      </c>
      <c r="D125" s="184" t="s">
        <v>791</v>
      </c>
      <c r="E125" s="65" t="s">
        <v>2</v>
      </c>
      <c r="F125" s="105" t="s">
        <v>838</v>
      </c>
      <c r="G125" s="105" t="s">
        <v>325</v>
      </c>
      <c r="H125" s="105" t="s">
        <v>325</v>
      </c>
      <c r="I125" s="105"/>
      <c r="J125" s="65" t="s">
        <v>128</v>
      </c>
      <c r="K125" s="104" t="s">
        <v>728</v>
      </c>
      <c r="L125" s="65" t="str">
        <f>IF(J125=0,"",VLOOKUP(J125,Hoja2!$P$5:$S$62,4,FALSE))</f>
        <v xml:space="preserve">Contagio de COVID 19, Fiebre, Tos, Cansancio, Malestar general incapacitante </v>
      </c>
      <c r="M125" s="82" t="s">
        <v>325</v>
      </c>
      <c r="N125" s="82" t="s">
        <v>325</v>
      </c>
      <c r="O125" s="82" t="s">
        <v>325</v>
      </c>
      <c r="P125" s="82"/>
      <c r="Q125" s="105" t="s">
        <v>507</v>
      </c>
      <c r="R125" s="105" t="s">
        <v>507</v>
      </c>
      <c r="S125" s="105" t="s">
        <v>501</v>
      </c>
      <c r="T125" s="105" t="s">
        <v>503</v>
      </c>
      <c r="U125" s="105" t="s">
        <v>502</v>
      </c>
      <c r="V125" s="65" t="s">
        <v>610</v>
      </c>
      <c r="W125" s="65" t="s">
        <v>571</v>
      </c>
      <c r="X125" s="65" t="s">
        <v>262</v>
      </c>
      <c r="Y125" s="65" t="s">
        <v>254</v>
      </c>
      <c r="Z125" s="177">
        <f>IF(ISERROR(Hoja3!E377)=TRUE," ",Hoja3!C377*Hoja3!D377)</f>
        <v>6</v>
      </c>
      <c r="AA125" s="177" t="str">
        <f t="shared" si="3"/>
        <v>Medio</v>
      </c>
      <c r="AB125" s="177">
        <f>IF(ISERROR(Hoja3!G377)=TRUE," ",Hoja3!G377)</f>
        <v>150</v>
      </c>
      <c r="AC125" s="177" t="str">
        <f t="shared" si="4"/>
        <v>II</v>
      </c>
      <c r="AD125" s="177" t="str">
        <f t="shared" si="5"/>
        <v>Aceptable con control específico</v>
      </c>
      <c r="AE125" s="105" t="s">
        <v>507</v>
      </c>
      <c r="AF125" s="105" t="s">
        <v>507</v>
      </c>
      <c r="AG125" s="105" t="s">
        <v>500</v>
      </c>
      <c r="AH125" s="105" t="s">
        <v>504</v>
      </c>
      <c r="AI125" s="124" t="s">
        <v>519</v>
      </c>
    </row>
    <row r="126" spans="1:35" s="10" customFormat="1" ht="122.45" customHeight="1" x14ac:dyDescent="0.2">
      <c r="A126" s="317"/>
      <c r="B126" s="304"/>
      <c r="C126" s="304"/>
      <c r="D126" s="183" t="s">
        <v>792</v>
      </c>
      <c r="E126" s="25" t="s">
        <v>3</v>
      </c>
      <c r="F126" s="106" t="s">
        <v>839</v>
      </c>
      <c r="G126" s="106" t="s">
        <v>325</v>
      </c>
      <c r="H126" s="106" t="s">
        <v>325</v>
      </c>
      <c r="I126" s="106"/>
      <c r="J126" s="25" t="s">
        <v>129</v>
      </c>
      <c r="K126" s="106" t="s">
        <v>505</v>
      </c>
      <c r="L126" s="25" t="str">
        <f>IF(J126=0,"",VLOOKUP(J126,Hoja2!$P$5:$S$62,4,FALSE))</f>
        <v>Infecciones en  la piel y del sistema respiratorio y alteraciones del sistema digestivo</v>
      </c>
      <c r="M126" s="38" t="s">
        <v>325</v>
      </c>
      <c r="N126" s="38" t="s">
        <v>325</v>
      </c>
      <c r="O126" s="38" t="s">
        <v>325</v>
      </c>
      <c r="P126" s="38"/>
      <c r="Q126" s="106" t="s">
        <v>507</v>
      </c>
      <c r="R126" s="106" t="s">
        <v>507</v>
      </c>
      <c r="S126" s="106" t="s">
        <v>507</v>
      </c>
      <c r="T126" s="106" t="s">
        <v>508</v>
      </c>
      <c r="U126" s="106" t="s">
        <v>509</v>
      </c>
      <c r="V126" s="25" t="s">
        <v>520</v>
      </c>
      <c r="W126" s="25" t="s">
        <v>571</v>
      </c>
      <c r="X126" s="25" t="s">
        <v>263</v>
      </c>
      <c r="Y126" s="25" t="s">
        <v>254</v>
      </c>
      <c r="Z126" s="132">
        <f>IF(ISERROR(Hoja3!E378)=TRUE," ",Hoja3!C378*Hoja3!D378)</f>
        <v>4</v>
      </c>
      <c r="AA126" s="132" t="str">
        <f t="shared" si="3"/>
        <v>Bajo</v>
      </c>
      <c r="AB126" s="132">
        <f>IF(ISERROR(Hoja3!G378)=TRUE," ",Hoja3!G378)</f>
        <v>100</v>
      </c>
      <c r="AC126" s="132" t="str">
        <f t="shared" si="4"/>
        <v>III</v>
      </c>
      <c r="AD126" s="132" t="str">
        <f t="shared" si="5"/>
        <v>Aceptable</v>
      </c>
      <c r="AE126" s="106" t="s">
        <v>507</v>
      </c>
      <c r="AF126" s="106" t="s">
        <v>507</v>
      </c>
      <c r="AG126" s="106" t="s">
        <v>507</v>
      </c>
      <c r="AH126" s="106" t="s">
        <v>510</v>
      </c>
      <c r="AI126" s="125" t="s">
        <v>519</v>
      </c>
    </row>
    <row r="127" spans="1:35" s="10" customFormat="1" ht="122.45" customHeight="1" x14ac:dyDescent="0.2">
      <c r="A127" s="317"/>
      <c r="B127" s="304"/>
      <c r="C127" s="304"/>
      <c r="D127" s="183" t="s">
        <v>793</v>
      </c>
      <c r="E127" s="25" t="s">
        <v>3</v>
      </c>
      <c r="F127" s="106" t="s">
        <v>839</v>
      </c>
      <c r="G127" s="106" t="s">
        <v>325</v>
      </c>
      <c r="H127" s="106" t="s">
        <v>325</v>
      </c>
      <c r="I127" s="106"/>
      <c r="J127" s="25" t="s">
        <v>132</v>
      </c>
      <c r="K127" s="106" t="s">
        <v>731</v>
      </c>
      <c r="L127" s="25" t="str">
        <f>IF(J127=0,"",VLOOKUP(J127,Hoja2!$P$5:$S$62,4,FALSE))</f>
        <v>Enfermedades gastrointestinales, reacciones alérgicas por artrópodos (ácaros)</v>
      </c>
      <c r="M127" s="38" t="s">
        <v>325</v>
      </c>
      <c r="N127" s="38" t="s">
        <v>325</v>
      </c>
      <c r="O127" s="38" t="s">
        <v>325</v>
      </c>
      <c r="P127" s="38"/>
      <c r="Q127" s="106" t="s">
        <v>507</v>
      </c>
      <c r="R127" s="106" t="s">
        <v>507</v>
      </c>
      <c r="S127" s="106" t="s">
        <v>524</v>
      </c>
      <c r="T127" s="106" t="s">
        <v>613</v>
      </c>
      <c r="U127" s="106" t="s">
        <v>532</v>
      </c>
      <c r="V127" s="25" t="s">
        <v>525</v>
      </c>
      <c r="W127" s="25" t="s">
        <v>571</v>
      </c>
      <c r="X127" s="25" t="s">
        <v>263</v>
      </c>
      <c r="Y127" s="25" t="s">
        <v>254</v>
      </c>
      <c r="Z127" s="132">
        <f>IF(ISERROR(Hoja3!E379)=TRUE," ",Hoja3!C379*Hoja3!D379)</f>
        <v>4</v>
      </c>
      <c r="AA127" s="132" t="str">
        <f t="shared" si="3"/>
        <v>Bajo</v>
      </c>
      <c r="AB127" s="132">
        <f>IF(ISERROR(Hoja3!G379)=TRUE," ",Hoja3!G379)</f>
        <v>100</v>
      </c>
      <c r="AC127" s="132" t="str">
        <f t="shared" si="4"/>
        <v>III</v>
      </c>
      <c r="AD127" s="132" t="str">
        <f t="shared" si="5"/>
        <v>Aceptable</v>
      </c>
      <c r="AE127" s="106" t="s">
        <v>507</v>
      </c>
      <c r="AF127" s="106" t="s">
        <v>514</v>
      </c>
      <c r="AG127" s="106" t="s">
        <v>516</v>
      </c>
      <c r="AH127" s="106" t="s">
        <v>510</v>
      </c>
      <c r="AI127" s="125" t="s">
        <v>515</v>
      </c>
    </row>
    <row r="128" spans="1:35" s="10" customFormat="1" ht="122.45" customHeight="1" x14ac:dyDescent="0.2">
      <c r="A128" s="317"/>
      <c r="B128" s="304"/>
      <c r="C128" s="304"/>
      <c r="D128" s="183" t="s">
        <v>794</v>
      </c>
      <c r="E128" s="25" t="s">
        <v>2</v>
      </c>
      <c r="F128" s="106" t="s">
        <v>839</v>
      </c>
      <c r="G128" s="106" t="s">
        <v>325</v>
      </c>
      <c r="H128" s="106" t="s">
        <v>325</v>
      </c>
      <c r="I128" s="106"/>
      <c r="J128" s="25" t="s">
        <v>191</v>
      </c>
      <c r="K128" s="106" t="s">
        <v>528</v>
      </c>
      <c r="L128" s="25" t="str">
        <f>IF(J128=0,"",VLOOKUP(J128,Hoja2!$P$5:$S$62,4,FALSE))</f>
        <v xml:space="preserve">Lumbalgias, Cervicalgias </v>
      </c>
      <c r="M128" s="43" t="s">
        <v>325</v>
      </c>
      <c r="N128" s="43" t="s">
        <v>325</v>
      </c>
      <c r="O128" s="100"/>
      <c r="P128" s="100"/>
      <c r="Q128" s="106" t="s">
        <v>507</v>
      </c>
      <c r="R128" s="106" t="s">
        <v>507</v>
      </c>
      <c r="S128" s="106" t="s">
        <v>524</v>
      </c>
      <c r="T128" s="106" t="s">
        <v>613</v>
      </c>
      <c r="U128" s="106" t="s">
        <v>532</v>
      </c>
      <c r="V128" s="25" t="s">
        <v>525</v>
      </c>
      <c r="W128" s="25" t="s">
        <v>571</v>
      </c>
      <c r="X128" s="25" t="s">
        <v>261</v>
      </c>
      <c r="Y128" s="25" t="s">
        <v>254</v>
      </c>
      <c r="Z128" s="132">
        <f>IF(ISERROR(Hoja3!E380)=TRUE," ",Hoja3!C380*Hoja3!D380)</f>
        <v>8</v>
      </c>
      <c r="AA128" s="132" t="str">
        <f t="shared" si="3"/>
        <v>Medio</v>
      </c>
      <c r="AB128" s="132">
        <f>IF(ISERROR(Hoja3!G380)=TRUE," ",Hoja3!G380)</f>
        <v>200</v>
      </c>
      <c r="AC128" s="132" t="str">
        <f t="shared" si="4"/>
        <v>II</v>
      </c>
      <c r="AD128" s="132" t="str">
        <f t="shared" si="5"/>
        <v>Aceptable con control específico</v>
      </c>
      <c r="AE128" s="106" t="s">
        <v>507</v>
      </c>
      <c r="AF128" s="106" t="s">
        <v>507</v>
      </c>
      <c r="AG128" s="106" t="s">
        <v>527</v>
      </c>
      <c r="AH128" s="106" t="s">
        <v>526</v>
      </c>
      <c r="AI128" s="125" t="s">
        <v>529</v>
      </c>
    </row>
    <row r="129" spans="1:35" s="10" customFormat="1" ht="122.45" customHeight="1" x14ac:dyDescent="0.2">
      <c r="A129" s="317"/>
      <c r="B129" s="304"/>
      <c r="C129" s="304"/>
      <c r="D129" s="183" t="s">
        <v>795</v>
      </c>
      <c r="E129" s="25" t="s">
        <v>2</v>
      </c>
      <c r="F129" s="106" t="s">
        <v>840</v>
      </c>
      <c r="G129" s="106" t="s">
        <v>325</v>
      </c>
      <c r="H129" s="106" t="s">
        <v>325</v>
      </c>
      <c r="I129" s="106"/>
      <c r="J129" s="25" t="s">
        <v>193</v>
      </c>
      <c r="K129" s="106" t="s">
        <v>533</v>
      </c>
      <c r="L129" s="25" t="str">
        <f>IF(J129=0,"",VLOOKUP(J129,Hoja2!$P$5:$S$62,4,FALSE))</f>
        <v>Lesiones del túnel del carpo, epicondilitis, Enfermedad de Quervaín</v>
      </c>
      <c r="M129" s="43" t="s">
        <v>325</v>
      </c>
      <c r="N129" s="43" t="s">
        <v>325</v>
      </c>
      <c r="O129" s="43"/>
      <c r="P129" s="43"/>
      <c r="Q129" s="106" t="s">
        <v>507</v>
      </c>
      <c r="R129" s="106" t="s">
        <v>507</v>
      </c>
      <c r="S129" s="106" t="s">
        <v>534</v>
      </c>
      <c r="T129" s="106" t="s">
        <v>535</v>
      </c>
      <c r="U129" s="106" t="s">
        <v>531</v>
      </c>
      <c r="V129" s="25" t="s">
        <v>525</v>
      </c>
      <c r="W129" s="25" t="s">
        <v>250</v>
      </c>
      <c r="X129" s="25" t="s">
        <v>261</v>
      </c>
      <c r="Y129" s="25" t="s">
        <v>254</v>
      </c>
      <c r="Z129" s="132">
        <f>IF(ISERROR(Hoja3!E381)=TRUE," ",Hoja3!C381*Hoja3!D381)</f>
        <v>24</v>
      </c>
      <c r="AA129" s="132" t="str">
        <f t="shared" si="3"/>
        <v>Muy alto</v>
      </c>
      <c r="AB129" s="132">
        <f>IF(ISERROR(Hoja3!G381)=TRUE," ",Hoja3!G381)</f>
        <v>600</v>
      </c>
      <c r="AC129" s="132" t="str">
        <f t="shared" si="4"/>
        <v>I</v>
      </c>
      <c r="AD129" s="132" t="str">
        <f t="shared" si="5"/>
        <v>No Aceptable</v>
      </c>
      <c r="AE129" s="106" t="s">
        <v>507</v>
      </c>
      <c r="AF129" s="106" t="s">
        <v>507</v>
      </c>
      <c r="AG129" s="106" t="s">
        <v>536</v>
      </c>
      <c r="AH129" s="106" t="s">
        <v>537</v>
      </c>
      <c r="AI129" s="125" t="s">
        <v>538</v>
      </c>
    </row>
    <row r="130" spans="1:35" s="10" customFormat="1" ht="122.45" customHeight="1" x14ac:dyDescent="0.2">
      <c r="A130" s="317"/>
      <c r="B130" s="304"/>
      <c r="C130" s="304"/>
      <c r="D130" s="138" t="s">
        <v>796</v>
      </c>
      <c r="E130" s="25" t="s">
        <v>2</v>
      </c>
      <c r="F130" s="106" t="s">
        <v>839</v>
      </c>
      <c r="G130" s="106" t="s">
        <v>325</v>
      </c>
      <c r="H130" s="106" t="s">
        <v>325</v>
      </c>
      <c r="I130" s="106"/>
      <c r="J130" s="25" t="s">
        <v>194</v>
      </c>
      <c r="K130" s="106" t="s">
        <v>539</v>
      </c>
      <c r="L130" s="25" t="str">
        <f>IF(J130=0,"",VLOOKUP(J130,Hoja2!$P$5:$S$62,4,FALSE))</f>
        <v>Lesiones de columna</v>
      </c>
      <c r="M130" s="43" t="s">
        <v>325</v>
      </c>
      <c r="N130" s="43"/>
      <c r="O130" s="43"/>
      <c r="P130" s="43"/>
      <c r="Q130" s="106" t="s">
        <v>507</v>
      </c>
      <c r="R130" s="106" t="s">
        <v>507</v>
      </c>
      <c r="S130" s="106" t="s">
        <v>543</v>
      </c>
      <c r="T130" s="106" t="s">
        <v>542</v>
      </c>
      <c r="U130" s="106" t="s">
        <v>541</v>
      </c>
      <c r="V130" s="25" t="s">
        <v>544</v>
      </c>
      <c r="W130" s="25" t="s">
        <v>571</v>
      </c>
      <c r="X130" s="25" t="s">
        <v>263</v>
      </c>
      <c r="Y130" s="25" t="s">
        <v>254</v>
      </c>
      <c r="Z130" s="132">
        <f>IF(ISERROR(Hoja3!E382)=TRUE," ",Hoja3!C382*Hoja3!D382)</f>
        <v>4</v>
      </c>
      <c r="AA130" s="132" t="str">
        <f t="shared" si="3"/>
        <v>Bajo</v>
      </c>
      <c r="AB130" s="132">
        <f>IF(ISERROR(Hoja3!G382)=TRUE," ",Hoja3!G382)</f>
        <v>100</v>
      </c>
      <c r="AC130" s="132" t="str">
        <f t="shared" si="4"/>
        <v>III</v>
      </c>
      <c r="AD130" s="132" t="str">
        <f t="shared" si="5"/>
        <v>Aceptable</v>
      </c>
      <c r="AE130" s="106" t="s">
        <v>545</v>
      </c>
      <c r="AF130" s="106" t="s">
        <v>507</v>
      </c>
      <c r="AG130" s="106" t="s">
        <v>546</v>
      </c>
      <c r="AH130" s="106" t="s">
        <v>547</v>
      </c>
      <c r="AI130" s="125" t="s">
        <v>541</v>
      </c>
    </row>
    <row r="131" spans="1:35" s="10" customFormat="1" ht="122.45" customHeight="1" x14ac:dyDescent="0.2">
      <c r="A131" s="317"/>
      <c r="B131" s="304"/>
      <c r="C131" s="304"/>
      <c r="D131" s="182"/>
      <c r="E131" s="25"/>
      <c r="F131" s="106"/>
      <c r="G131" s="106"/>
      <c r="H131" s="106"/>
      <c r="I131" s="106"/>
      <c r="J131" s="25" t="s">
        <v>243</v>
      </c>
      <c r="K131" s="106" t="s">
        <v>565</v>
      </c>
      <c r="L131" s="25" t="str">
        <f>IF(J131=0,"",VLOOKUP(J131,Hoja2!$P$5:$S$62,4,FALSE))</f>
        <v>Electrocución</v>
      </c>
      <c r="M131" s="43" t="s">
        <v>325</v>
      </c>
      <c r="N131" s="43"/>
      <c r="O131" s="43"/>
      <c r="P131" s="43"/>
      <c r="Q131" s="106" t="s">
        <v>507</v>
      </c>
      <c r="R131" s="106" t="s">
        <v>507</v>
      </c>
      <c r="S131" s="106" t="s">
        <v>549</v>
      </c>
      <c r="T131" s="106" t="s">
        <v>548</v>
      </c>
      <c r="U131" s="106" t="s">
        <v>550</v>
      </c>
      <c r="V131" s="25" t="s">
        <v>551</v>
      </c>
      <c r="W131" s="25" t="s">
        <v>571</v>
      </c>
      <c r="X131" s="25" t="s">
        <v>262</v>
      </c>
      <c r="Y131" s="25" t="s">
        <v>256</v>
      </c>
      <c r="Z131" s="132">
        <f>IF(ISERROR(Hoja3!E383)=TRUE," ",Hoja3!C383*Hoja3!D383)</f>
        <v>6</v>
      </c>
      <c r="AA131" s="132" t="str">
        <f t="shared" si="3"/>
        <v>Medio</v>
      </c>
      <c r="AB131" s="132">
        <f>IF(ISERROR(Hoja3!G383)=TRUE," ",Hoja3!G383)</f>
        <v>600</v>
      </c>
      <c r="AC131" s="132" t="str">
        <f t="shared" si="4"/>
        <v>I</v>
      </c>
      <c r="AD131" s="132" t="str">
        <f t="shared" si="5"/>
        <v>No Aceptable</v>
      </c>
      <c r="AE131" s="106" t="s">
        <v>552</v>
      </c>
      <c r="AF131" s="106" t="s">
        <v>507</v>
      </c>
      <c r="AG131" s="106" t="s">
        <v>553</v>
      </c>
      <c r="AH131" s="106" t="s">
        <v>554</v>
      </c>
      <c r="AI131" s="125" t="s">
        <v>555</v>
      </c>
    </row>
    <row r="132" spans="1:35" s="10" customFormat="1" ht="122.45" customHeight="1" x14ac:dyDescent="0.2">
      <c r="A132" s="317"/>
      <c r="B132" s="304"/>
      <c r="C132" s="304"/>
      <c r="D132" s="182"/>
      <c r="E132" s="25"/>
      <c r="F132" s="106"/>
      <c r="G132" s="106"/>
      <c r="H132" s="106"/>
      <c r="I132" s="106"/>
      <c r="J132" s="25" t="s">
        <v>245</v>
      </c>
      <c r="K132" s="106" t="s">
        <v>556</v>
      </c>
      <c r="L132" s="25" t="str">
        <f>IF(J132=0,"",VLOOKUP(J132,Hoja2!$P$5:$S$62,4,FALSE))</f>
        <v>Torceduras, Esguinces, Desgarros musculares, traumatismos o Golpes por caídas al mismo nivel</v>
      </c>
      <c r="M132" s="43" t="s">
        <v>325</v>
      </c>
      <c r="N132" s="43" t="s">
        <v>325</v>
      </c>
      <c r="O132" s="43" t="s">
        <v>325</v>
      </c>
      <c r="P132" s="43"/>
      <c r="Q132" s="106" t="s">
        <v>507</v>
      </c>
      <c r="R132" s="106" t="s">
        <v>507</v>
      </c>
      <c r="S132" s="106" t="s">
        <v>558</v>
      </c>
      <c r="T132" s="106" t="s">
        <v>559</v>
      </c>
      <c r="U132" s="106" t="s">
        <v>560</v>
      </c>
      <c r="V132" s="25" t="s">
        <v>561</v>
      </c>
      <c r="W132" s="25" t="s">
        <v>571</v>
      </c>
      <c r="X132" s="25" t="s">
        <v>262</v>
      </c>
      <c r="Y132" s="25" t="s">
        <v>255</v>
      </c>
      <c r="Z132" s="132">
        <f>IF(ISERROR(Hoja3!E384)=TRUE," ",Hoja3!C384*Hoja3!D384)</f>
        <v>6</v>
      </c>
      <c r="AA132" s="132" t="str">
        <f t="shared" si="3"/>
        <v>Medio</v>
      </c>
      <c r="AB132" s="132">
        <f>IF(ISERROR(Hoja3!G384)=TRUE," ",Hoja3!G384)</f>
        <v>60</v>
      </c>
      <c r="AC132" s="132" t="str">
        <f t="shared" si="4"/>
        <v>III</v>
      </c>
      <c r="AD132" s="132" t="str">
        <f t="shared" si="5"/>
        <v>Aceptable</v>
      </c>
      <c r="AE132" s="106" t="s">
        <v>552</v>
      </c>
      <c r="AF132" s="106" t="s">
        <v>552</v>
      </c>
      <c r="AG132" s="106" t="s">
        <v>562</v>
      </c>
      <c r="AH132" s="106" t="s">
        <v>563</v>
      </c>
      <c r="AI132" s="125" t="s">
        <v>564</v>
      </c>
    </row>
    <row r="133" spans="1:35" s="10" customFormat="1" ht="122.45" customHeight="1" x14ac:dyDescent="0.2">
      <c r="A133" s="317"/>
      <c r="B133" s="304"/>
      <c r="C133" s="304"/>
      <c r="D133" s="182"/>
      <c r="E133" s="25"/>
      <c r="F133" s="106"/>
      <c r="G133" s="106"/>
      <c r="H133" s="106"/>
      <c r="I133" s="106"/>
      <c r="J133" s="25" t="s">
        <v>203</v>
      </c>
      <c r="K133" s="106" t="s">
        <v>566</v>
      </c>
      <c r="L133" s="25" t="str">
        <f>IF(J133=0,"",VLOOKUP(J133,Hoja2!$P$5:$S$62,4,FALSE))</f>
        <v>Muerte</v>
      </c>
      <c r="M133" s="43" t="s">
        <v>325</v>
      </c>
      <c r="N133" s="43" t="s">
        <v>325</v>
      </c>
      <c r="O133" s="43" t="s">
        <v>325</v>
      </c>
      <c r="P133" s="43" t="s">
        <v>325</v>
      </c>
      <c r="Q133" s="106" t="s">
        <v>507</v>
      </c>
      <c r="R133" s="106" t="s">
        <v>507</v>
      </c>
      <c r="S133" s="106" t="s">
        <v>567</v>
      </c>
      <c r="T133" s="106" t="s">
        <v>568</v>
      </c>
      <c r="U133" s="106" t="s">
        <v>569</v>
      </c>
      <c r="V133" s="25" t="s">
        <v>634</v>
      </c>
      <c r="W133" s="25" t="s">
        <v>571</v>
      </c>
      <c r="X133" s="25" t="s">
        <v>264</v>
      </c>
      <c r="Y133" s="25" t="s">
        <v>256</v>
      </c>
      <c r="Z133" s="132">
        <f>IF(ISERROR(Hoja3!E385)=TRUE," ",Hoja3!C385*Hoja3!D385)</f>
        <v>2</v>
      </c>
      <c r="AA133" s="132" t="str">
        <f t="shared" si="3"/>
        <v>Bajo</v>
      </c>
      <c r="AB133" s="132">
        <f>IF(ISERROR(Hoja3!G385)=TRUE," ",Hoja3!G385)</f>
        <v>200</v>
      </c>
      <c r="AC133" s="132" t="str">
        <f t="shared" si="4"/>
        <v>II</v>
      </c>
      <c r="AD133" s="132" t="str">
        <f t="shared" si="5"/>
        <v>Aceptable con control específico</v>
      </c>
      <c r="AE133" s="106" t="s">
        <v>552</v>
      </c>
      <c r="AF133" s="106" t="s">
        <v>552</v>
      </c>
      <c r="AG133" s="106" t="s">
        <v>572</v>
      </c>
      <c r="AH133" s="106" t="s">
        <v>573</v>
      </c>
      <c r="AI133" s="125" t="s">
        <v>574</v>
      </c>
    </row>
    <row r="134" spans="1:35" s="10" customFormat="1" ht="122.45" customHeight="1" x14ac:dyDescent="0.2">
      <c r="A134" s="317"/>
      <c r="B134" s="304"/>
      <c r="C134" s="304"/>
      <c r="D134" s="182"/>
      <c r="E134" s="25"/>
      <c r="F134" s="106"/>
      <c r="G134" s="106"/>
      <c r="H134" s="106"/>
      <c r="I134" s="106"/>
      <c r="J134" s="25" t="s">
        <v>105</v>
      </c>
      <c r="K134" s="106" t="s">
        <v>577</v>
      </c>
      <c r="L134" s="25" t="str">
        <f>IF(J134=0,"",VLOOKUP(J134,Hoja2!$P$5:$S$62,4,FALSE))</f>
        <v>Fatiga visual</v>
      </c>
      <c r="M134" s="43" t="s">
        <v>325</v>
      </c>
      <c r="N134" s="43"/>
      <c r="O134" s="43"/>
      <c r="P134" s="43"/>
      <c r="Q134" s="106" t="s">
        <v>507</v>
      </c>
      <c r="R134" s="106" t="s">
        <v>507</v>
      </c>
      <c r="S134" s="106" t="s">
        <v>578</v>
      </c>
      <c r="T134" s="106" t="s">
        <v>579</v>
      </c>
      <c r="U134" s="106" t="s">
        <v>580</v>
      </c>
      <c r="V134" s="25" t="s">
        <v>581</v>
      </c>
      <c r="W134" s="25" t="s">
        <v>260</v>
      </c>
      <c r="X134" s="25" t="s">
        <v>261</v>
      </c>
      <c r="Y134" s="25" t="s">
        <v>255</v>
      </c>
      <c r="Z134" s="132">
        <f>IF(ISERROR(Hoja3!E386)=TRUE," ",Hoja3!C386*Hoja3!D386)</f>
        <v>4</v>
      </c>
      <c r="AA134" s="132" t="str">
        <f t="shared" si="3"/>
        <v>Bajo</v>
      </c>
      <c r="AB134" s="132">
        <f>IF(ISERROR(Hoja3!G386)=TRUE," ",Hoja3!G386)</f>
        <v>40</v>
      </c>
      <c r="AC134" s="132" t="str">
        <f t="shared" si="4"/>
        <v>IV</v>
      </c>
      <c r="AD134" s="132" t="str">
        <f t="shared" si="5"/>
        <v>Aceptable</v>
      </c>
      <c r="AE134" s="106" t="s">
        <v>507</v>
      </c>
      <c r="AF134" s="106" t="s">
        <v>507</v>
      </c>
      <c r="AG134" s="106" t="s">
        <v>582</v>
      </c>
      <c r="AH134" s="106" t="s">
        <v>583</v>
      </c>
      <c r="AI134" s="125" t="s">
        <v>584</v>
      </c>
    </row>
    <row r="135" spans="1:35" s="10" customFormat="1" ht="122.45" customHeight="1" x14ac:dyDescent="0.2">
      <c r="A135" s="317"/>
      <c r="B135" s="304"/>
      <c r="C135" s="304"/>
      <c r="D135" s="182"/>
      <c r="E135" s="25"/>
      <c r="F135" s="106"/>
      <c r="G135" s="106"/>
      <c r="H135" s="106"/>
      <c r="I135" s="106"/>
      <c r="J135" s="25" t="s">
        <v>142</v>
      </c>
      <c r="K135" s="106" t="s">
        <v>588</v>
      </c>
      <c r="L135" s="25" t="str">
        <f>IF(J135=0,"",VLOOKUP(J135,Hoja2!$P$5:$S$62,4,FALSE))</f>
        <v>Estrés, fatiga crónica, afectaciones a sistema circulatorio, digestivo, y sistema inmune</v>
      </c>
      <c r="M135" s="43" t="s">
        <v>325</v>
      </c>
      <c r="N135" s="43" t="s">
        <v>325</v>
      </c>
      <c r="O135" s="43"/>
      <c r="P135" s="43"/>
      <c r="Q135" s="106" t="s">
        <v>507</v>
      </c>
      <c r="R135" s="106" t="s">
        <v>507</v>
      </c>
      <c r="S135" s="106" t="s">
        <v>590</v>
      </c>
      <c r="T135" s="106" t="s">
        <v>591</v>
      </c>
      <c r="U135" s="106" t="s">
        <v>592</v>
      </c>
      <c r="V135" s="25" t="s">
        <v>593</v>
      </c>
      <c r="W135" s="25" t="s">
        <v>250</v>
      </c>
      <c r="X135" s="25" t="s">
        <v>262</v>
      </c>
      <c r="Y135" s="25" t="s">
        <v>254</v>
      </c>
      <c r="Z135" s="132">
        <f>IF(ISERROR(Hoja3!E387)=TRUE," ",Hoja3!C387*Hoja3!D387)</f>
        <v>18</v>
      </c>
      <c r="AA135" s="132" t="str">
        <f t="shared" si="3"/>
        <v>Alto</v>
      </c>
      <c r="AB135" s="132">
        <f>IF(ISERROR(Hoja3!G387)=TRUE," ",Hoja3!G387)</f>
        <v>450</v>
      </c>
      <c r="AC135" s="132" t="str">
        <f t="shared" si="4"/>
        <v>II</v>
      </c>
      <c r="AD135" s="132" t="str">
        <f t="shared" si="5"/>
        <v>Aceptable con control específico</v>
      </c>
      <c r="AE135" s="106" t="s">
        <v>507</v>
      </c>
      <c r="AF135" s="106" t="s">
        <v>507</v>
      </c>
      <c r="AG135" s="106" t="s">
        <v>590</v>
      </c>
      <c r="AH135" s="106" t="s">
        <v>591</v>
      </c>
      <c r="AI135" s="125" t="s">
        <v>592</v>
      </c>
    </row>
    <row r="136" spans="1:35" s="10" customFormat="1" ht="122.45" customHeight="1" x14ac:dyDescent="0.2">
      <c r="A136" s="317"/>
      <c r="B136" s="304"/>
      <c r="C136" s="304"/>
      <c r="D136" s="182"/>
      <c r="E136" s="25"/>
      <c r="F136" s="106"/>
      <c r="G136" s="106"/>
      <c r="H136" s="106"/>
      <c r="I136" s="106"/>
      <c r="J136" s="25" t="s">
        <v>147</v>
      </c>
      <c r="K136" s="106" t="s">
        <v>588</v>
      </c>
      <c r="L136" s="25" t="str">
        <f>IF(J136=0,"",VLOOKUP(J136,Hoja2!$P$5:$S$62,4,FALSE))</f>
        <v>Estrés, fatiga crónica, afectaciones a sistema circulatorio, digestivo, y sistema inmune</v>
      </c>
      <c r="M136" s="43" t="s">
        <v>325</v>
      </c>
      <c r="N136" s="43" t="s">
        <v>325</v>
      </c>
      <c r="O136" s="43"/>
      <c r="P136" s="43"/>
      <c r="Q136" s="106" t="s">
        <v>507</v>
      </c>
      <c r="R136" s="106" t="s">
        <v>507</v>
      </c>
      <c r="S136" s="106" t="s">
        <v>590</v>
      </c>
      <c r="T136" s="106" t="s">
        <v>591</v>
      </c>
      <c r="U136" s="106" t="s">
        <v>592</v>
      </c>
      <c r="V136" s="25" t="s">
        <v>593</v>
      </c>
      <c r="W136" s="25" t="s">
        <v>250</v>
      </c>
      <c r="X136" s="25" t="s">
        <v>262</v>
      </c>
      <c r="Y136" s="25" t="s">
        <v>254</v>
      </c>
      <c r="Z136" s="132">
        <f>IF(ISERROR(Hoja3!E388)=TRUE," ",Hoja3!C388*Hoja3!D388)</f>
        <v>18</v>
      </c>
      <c r="AA136" s="132" t="str">
        <f t="shared" si="3"/>
        <v>Alto</v>
      </c>
      <c r="AB136" s="132">
        <f>IF(ISERROR(Hoja3!G388)=TRUE," ",Hoja3!G388)</f>
        <v>450</v>
      </c>
      <c r="AC136" s="132" t="str">
        <f t="shared" si="4"/>
        <v>II</v>
      </c>
      <c r="AD136" s="132" t="str">
        <f t="shared" si="5"/>
        <v>Aceptable con control específico</v>
      </c>
      <c r="AE136" s="106" t="s">
        <v>507</v>
      </c>
      <c r="AF136" s="106" t="s">
        <v>507</v>
      </c>
      <c r="AG136" s="106" t="s">
        <v>590</v>
      </c>
      <c r="AH136" s="106" t="s">
        <v>591</v>
      </c>
      <c r="AI136" s="125" t="s">
        <v>592</v>
      </c>
    </row>
    <row r="137" spans="1:35" s="10" customFormat="1" ht="122.45" customHeight="1" x14ac:dyDescent="0.2">
      <c r="A137" s="317"/>
      <c r="B137" s="304"/>
      <c r="C137" s="304"/>
      <c r="D137" s="182"/>
      <c r="E137" s="25"/>
      <c r="F137" s="106"/>
      <c r="G137" s="106"/>
      <c r="H137" s="106"/>
      <c r="I137" s="106"/>
      <c r="J137" s="25" t="s">
        <v>207</v>
      </c>
      <c r="K137" s="106" t="s">
        <v>594</v>
      </c>
      <c r="L137" s="25" t="str">
        <f>IF(J137=0,"",VLOOKUP(J137,Hoja2!$P$5:$S$62,4,FALSE))</f>
        <v>Muerte</v>
      </c>
      <c r="M137" s="43" t="s">
        <v>325</v>
      </c>
      <c r="N137" s="43" t="s">
        <v>325</v>
      </c>
      <c r="O137" s="43" t="s">
        <v>325</v>
      </c>
      <c r="P137" s="43" t="s">
        <v>325</v>
      </c>
      <c r="Q137" s="106" t="s">
        <v>507</v>
      </c>
      <c r="R137" s="106" t="s">
        <v>507</v>
      </c>
      <c r="S137" s="106" t="s">
        <v>595</v>
      </c>
      <c r="T137" s="106" t="s">
        <v>598</v>
      </c>
      <c r="U137" s="106" t="s">
        <v>597</v>
      </c>
      <c r="V137" s="25" t="s">
        <v>596</v>
      </c>
      <c r="W137" s="25" t="s">
        <v>571</v>
      </c>
      <c r="X137" s="25" t="s">
        <v>264</v>
      </c>
      <c r="Y137" s="25" t="s">
        <v>256</v>
      </c>
      <c r="Z137" s="132">
        <f>IF(ISERROR(Hoja3!E389)=TRUE," ",Hoja3!C389*Hoja3!D389)</f>
        <v>2</v>
      </c>
      <c r="AA137" s="132" t="str">
        <f t="shared" si="3"/>
        <v>Bajo</v>
      </c>
      <c r="AB137" s="132">
        <f>IF(ISERROR(Hoja3!G389)=TRUE," ",Hoja3!G389)</f>
        <v>200</v>
      </c>
      <c r="AC137" s="132" t="str">
        <f t="shared" si="4"/>
        <v>II</v>
      </c>
      <c r="AD137" s="132" t="str">
        <f t="shared" si="5"/>
        <v>Aceptable con control específico</v>
      </c>
      <c r="AE137" s="106" t="s">
        <v>507</v>
      </c>
      <c r="AF137" s="106" t="s">
        <v>507</v>
      </c>
      <c r="AG137" s="106" t="s">
        <v>599</v>
      </c>
      <c r="AH137" s="106" t="s">
        <v>600</v>
      </c>
      <c r="AI137" s="125" t="s">
        <v>597</v>
      </c>
    </row>
    <row r="138" spans="1:35" s="10" customFormat="1" ht="122.45" customHeight="1" x14ac:dyDescent="0.2">
      <c r="A138" s="317"/>
      <c r="B138" s="304"/>
      <c r="C138" s="304"/>
      <c r="D138" s="182"/>
      <c r="E138" s="25"/>
      <c r="F138" s="106"/>
      <c r="G138" s="106"/>
      <c r="H138" s="106"/>
      <c r="I138" s="106"/>
      <c r="J138" s="25" t="s">
        <v>120</v>
      </c>
      <c r="K138" s="106" t="s">
        <v>601</v>
      </c>
      <c r="L138" s="25" t="str">
        <f>IF(J138=0,"",VLOOKUP(J138,Hoja2!$P$5:$S$62,4,FALSE))</f>
        <v>Neumoconiosis orgánica, Rinitis, complicaciones relacionadas con el asma</v>
      </c>
      <c r="M138" s="43" t="s">
        <v>325</v>
      </c>
      <c r="N138" s="43"/>
      <c r="O138" s="43"/>
      <c r="P138" s="43"/>
      <c r="Q138" s="106" t="s">
        <v>602</v>
      </c>
      <c r="R138" s="106" t="s">
        <v>507</v>
      </c>
      <c r="S138" s="106" t="s">
        <v>608</v>
      </c>
      <c r="T138" s="106" t="s">
        <v>603</v>
      </c>
      <c r="U138" s="106" t="s">
        <v>606</v>
      </c>
      <c r="V138" s="25" t="s">
        <v>607</v>
      </c>
      <c r="W138" s="25" t="s">
        <v>250</v>
      </c>
      <c r="X138" s="25" t="s">
        <v>262</v>
      </c>
      <c r="Y138" s="25" t="s">
        <v>254</v>
      </c>
      <c r="Z138" s="132">
        <f>IF(ISERROR(Hoja3!E390)=TRUE," ",Hoja3!C390*Hoja3!D390)</f>
        <v>18</v>
      </c>
      <c r="AA138" s="132" t="str">
        <f t="shared" ref="AA138:AA140" si="6">IF(Z138=" "," ",VLOOKUP(Z138,np,2,FALSE))</f>
        <v>Alto</v>
      </c>
      <c r="AB138" s="132">
        <f>IF(ISERROR(Hoja3!G390)=TRUE," ",Hoja3!G390)</f>
        <v>450</v>
      </c>
      <c r="AC138" s="132" t="str">
        <f t="shared" si="4"/>
        <v>II</v>
      </c>
      <c r="AD138" s="132" t="str">
        <f t="shared" si="5"/>
        <v>Aceptable con control específico</v>
      </c>
      <c r="AE138" s="106" t="s">
        <v>602</v>
      </c>
      <c r="AF138" s="106" t="s">
        <v>507</v>
      </c>
      <c r="AG138" s="106" t="s">
        <v>608</v>
      </c>
      <c r="AH138" s="106" t="s">
        <v>603</v>
      </c>
      <c r="AI138" s="125" t="s">
        <v>606</v>
      </c>
    </row>
    <row r="139" spans="1:35" s="10" customFormat="1" ht="122.45" customHeight="1" x14ac:dyDescent="0.2">
      <c r="A139" s="317"/>
      <c r="B139" s="304"/>
      <c r="C139" s="304"/>
      <c r="D139" s="182"/>
      <c r="E139" s="25"/>
      <c r="F139" s="106"/>
      <c r="G139" s="106"/>
      <c r="H139" s="106"/>
      <c r="I139" s="106"/>
      <c r="J139" s="25" t="s">
        <v>246</v>
      </c>
      <c r="K139" s="106" t="s">
        <v>730</v>
      </c>
      <c r="L139" s="25" t="str">
        <f>IF(J139=0,"",VLOOKUP(J139,Hoja2!$P$5:$S$62,4,FALSE))</f>
        <v>Muerte</v>
      </c>
      <c r="M139" s="43" t="s">
        <v>325</v>
      </c>
      <c r="N139" s="43" t="s">
        <v>325</v>
      </c>
      <c r="O139" s="43" t="s">
        <v>325</v>
      </c>
      <c r="P139" s="43" t="s">
        <v>325</v>
      </c>
      <c r="Q139" s="106" t="s">
        <v>507</v>
      </c>
      <c r="R139" s="106" t="s">
        <v>507</v>
      </c>
      <c r="S139" s="106" t="s">
        <v>732</v>
      </c>
      <c r="T139" s="106" t="s">
        <v>734</v>
      </c>
      <c r="U139" s="106" t="s">
        <v>735</v>
      </c>
      <c r="V139" s="25" t="s">
        <v>736</v>
      </c>
      <c r="W139" s="25" t="s">
        <v>571</v>
      </c>
      <c r="X139" s="25" t="s">
        <v>261</v>
      </c>
      <c r="Y139" s="25" t="s">
        <v>256</v>
      </c>
      <c r="Z139" s="132">
        <f>IF(ISERROR(Hoja3!E391)=TRUE," ",Hoja3!C391*Hoja3!D391)</f>
        <v>8</v>
      </c>
      <c r="AA139" s="132" t="str">
        <f t="shared" si="6"/>
        <v>Medio</v>
      </c>
      <c r="AB139" s="132">
        <f>IF(ISERROR(Hoja3!G391)=TRUE," ",Hoja3!G391)</f>
        <v>800</v>
      </c>
      <c r="AC139" s="132" t="str">
        <f t="shared" si="4"/>
        <v>I</v>
      </c>
      <c r="AD139" s="132" t="str">
        <f t="shared" si="5"/>
        <v>No Aceptable</v>
      </c>
      <c r="AE139" s="106" t="s">
        <v>507</v>
      </c>
      <c r="AF139" s="106" t="s">
        <v>507</v>
      </c>
      <c r="AG139" s="106" t="s">
        <v>732</v>
      </c>
      <c r="AH139" s="106" t="s">
        <v>733</v>
      </c>
      <c r="AI139" s="125" t="s">
        <v>735</v>
      </c>
    </row>
    <row r="140" spans="1:35" s="10" customFormat="1" ht="122.45" customHeight="1" thickBot="1" x14ac:dyDescent="0.25">
      <c r="A140" s="318"/>
      <c r="B140" s="319"/>
      <c r="C140" s="319"/>
      <c r="D140" s="185"/>
      <c r="E140" s="110"/>
      <c r="F140" s="186"/>
      <c r="G140" s="172"/>
      <c r="H140" s="172"/>
      <c r="I140" s="172"/>
      <c r="J140" s="110" t="s">
        <v>492</v>
      </c>
      <c r="K140" s="172" t="s">
        <v>636</v>
      </c>
      <c r="L140" s="110" t="str">
        <f>IF(J140=0,"",VLOOKUP(J140,Hoja2!$P$5:$S$62,4,FALSE))</f>
        <v>Muerte</v>
      </c>
      <c r="M140" s="88" t="s">
        <v>325</v>
      </c>
      <c r="N140" s="88" t="s">
        <v>325</v>
      </c>
      <c r="O140" s="88" t="s">
        <v>325</v>
      </c>
      <c r="P140" s="88" t="s">
        <v>325</v>
      </c>
      <c r="Q140" s="172" t="s">
        <v>507</v>
      </c>
      <c r="R140" s="172" t="s">
        <v>507</v>
      </c>
      <c r="S140" s="172" t="s">
        <v>576</v>
      </c>
      <c r="T140" s="172" t="s">
        <v>637</v>
      </c>
      <c r="U140" s="172" t="s">
        <v>638</v>
      </c>
      <c r="V140" s="110" t="s">
        <v>585</v>
      </c>
      <c r="W140" s="110" t="s">
        <v>571</v>
      </c>
      <c r="X140" s="110" t="s">
        <v>261</v>
      </c>
      <c r="Y140" s="110" t="s">
        <v>256</v>
      </c>
      <c r="Z140" s="110">
        <f>IF(ISERROR(Hoja3!E392)=TRUE," ",Hoja3!C392*Hoja3!D392)</f>
        <v>8</v>
      </c>
      <c r="AA140" s="110" t="str">
        <f t="shared" si="6"/>
        <v>Medio</v>
      </c>
      <c r="AB140" s="110">
        <f>IF(ISERROR(Hoja3!G392)=TRUE," ",Hoja3!G392)</f>
        <v>800</v>
      </c>
      <c r="AC140" s="110" t="str">
        <f t="shared" si="4"/>
        <v>I</v>
      </c>
      <c r="AD140" s="110" t="str">
        <f t="shared" si="5"/>
        <v>No Aceptable</v>
      </c>
      <c r="AE140" s="172" t="s">
        <v>507</v>
      </c>
      <c r="AF140" s="172" t="s">
        <v>507</v>
      </c>
      <c r="AG140" s="172" t="s">
        <v>639</v>
      </c>
      <c r="AH140" s="172" t="s">
        <v>586</v>
      </c>
      <c r="AI140" s="173" t="s">
        <v>587</v>
      </c>
    </row>
    <row r="141" spans="1:35" ht="22.5" customHeight="1" x14ac:dyDescent="0.2">
      <c r="M141" s="13"/>
      <c r="N141" s="13"/>
      <c r="O141" s="13"/>
      <c r="P141" s="13"/>
      <c r="AC141" s="182"/>
    </row>
    <row r="142" spans="1:35" ht="22.5" customHeight="1" x14ac:dyDescent="0.2">
      <c r="M142" s="13"/>
      <c r="N142" s="13"/>
      <c r="O142" s="13"/>
      <c r="P142" s="13"/>
    </row>
    <row r="143" spans="1:35" ht="22.5" customHeight="1" x14ac:dyDescent="0.2">
      <c r="M143" s="13"/>
      <c r="N143" s="13"/>
      <c r="O143" s="13"/>
      <c r="P143" s="13"/>
    </row>
    <row r="144" spans="1:35" ht="22.5" customHeight="1" x14ac:dyDescent="0.2">
      <c r="M144" s="13"/>
      <c r="N144" s="13"/>
      <c r="O144" s="13"/>
      <c r="P144" s="13"/>
    </row>
  </sheetData>
  <autoFilter ref="W9:Y22" xr:uid="{00000000-0009-0000-0000-000002000000}"/>
  <mergeCells count="34">
    <mergeCell ref="AE7:AI8"/>
    <mergeCell ref="C26:C42"/>
    <mergeCell ref="A10:A140"/>
    <mergeCell ref="C125:C140"/>
    <mergeCell ref="C43:C58"/>
    <mergeCell ref="C59:C75"/>
    <mergeCell ref="C76:C91"/>
    <mergeCell ref="C92:C108"/>
    <mergeCell ref="C109:C124"/>
    <mergeCell ref="B10:B25"/>
    <mergeCell ref="B26:B42"/>
    <mergeCell ref="B43:B58"/>
    <mergeCell ref="B59:B75"/>
    <mergeCell ref="B76:B91"/>
    <mergeCell ref="B92:B108"/>
    <mergeCell ref="B109:B124"/>
    <mergeCell ref="B125:B140"/>
    <mergeCell ref="C10:C25"/>
    <mergeCell ref="A3:AI3"/>
    <mergeCell ref="F5:G5"/>
    <mergeCell ref="A7:E8"/>
    <mergeCell ref="W7:AD7"/>
    <mergeCell ref="W8:AC8"/>
    <mergeCell ref="H5:J5"/>
    <mergeCell ref="L5:N5"/>
    <mergeCell ref="O5:R5"/>
    <mergeCell ref="F7:I8"/>
    <mergeCell ref="V7:V9"/>
    <mergeCell ref="Q7:U8"/>
    <mergeCell ref="J8:L8"/>
    <mergeCell ref="A5:D5"/>
    <mergeCell ref="M8:O8"/>
    <mergeCell ref="J7:P7"/>
    <mergeCell ref="P8:P9"/>
  </mergeCells>
  <conditionalFormatting sqref="AA10:AA140">
    <cfRule type="containsText" dxfId="22" priority="5" operator="containsText" text="Muy Alto">
      <formula>NOT(ISERROR(SEARCH("Muy Alto",AA10)))</formula>
    </cfRule>
    <cfRule type="containsText" dxfId="21" priority="6" operator="containsText" text="Alto">
      <formula>NOT(ISERROR(SEARCH("Alto",AA10)))</formula>
    </cfRule>
    <cfRule type="containsText" dxfId="20" priority="7" operator="containsText" text="Medio">
      <formula>NOT(ISERROR(SEARCH("Medio",AA10)))</formula>
    </cfRule>
    <cfRule type="containsText" dxfId="19" priority="8" operator="containsText" text="Bajo">
      <formula>NOT(ISERROR(SEARCH("Bajo",AA10)))</formula>
    </cfRule>
  </conditionalFormatting>
  <conditionalFormatting sqref="AD10:AD140">
    <cfRule type="containsText" dxfId="18" priority="2" operator="containsText" text="No Aceptable">
      <formula>NOT(ISERROR(SEARCH("No Aceptable",AD10)))</formula>
    </cfRule>
    <cfRule type="containsText" dxfId="17" priority="3" operator="containsText" text="No Aceptable - Aceptable con correcciones ">
      <formula>NOT(ISERROR(SEARCH("No Aceptable - Aceptable con correcciones ",AD10)))</formula>
    </cfRule>
    <cfRule type="containsText" dxfId="16" priority="4" stopIfTrue="1" operator="containsText" text="Aceptable">
      <formula>NOT(ISERROR(SEARCH("Aceptable",AD10)))</formula>
    </cfRule>
  </conditionalFormatting>
  <conditionalFormatting sqref="AD10:AD140">
    <cfRule type="containsText" dxfId="15" priority="1" operator="containsText" text="Aceptable con control específico">
      <formula>NOT(ISERROR(SEARCH("Aceptable con control específico",AD10)))</formula>
    </cfRule>
  </conditionalFormatting>
  <dataValidations count="5">
    <dataValidation type="list" allowBlank="1" showInputMessage="1" showErrorMessage="1" sqref="W9:W1048576" xr:uid="{00000000-0002-0000-0200-000000000000}">
      <formula1>defi</formula1>
    </dataValidation>
    <dataValidation type="list" allowBlank="1" showInputMessage="1" showErrorMessage="1" sqref="E9:E139 E141:E1048576" xr:uid="{00000000-0002-0000-0200-000001000000}">
      <formula1>Tipo</formula1>
    </dataValidation>
    <dataValidation type="list" allowBlank="1" showInputMessage="1" showErrorMessage="1" sqref="J9:J1048576" xr:uid="{00000000-0002-0000-0200-000002000000}">
      <formula1>FR</formula1>
    </dataValidation>
    <dataValidation type="list" allowBlank="1" showInputMessage="1" showErrorMessage="1" sqref="X9:X65461" xr:uid="{00000000-0002-0000-0200-000003000000}">
      <formula1>expo</formula1>
    </dataValidation>
    <dataValidation type="list" allowBlank="1" showInputMessage="1" showErrorMessage="1" sqref="Y9:Y65461" xr:uid="{00000000-0002-0000-0200-000004000000}">
      <formula1>con</formula1>
    </dataValidation>
  </dataValidations>
  <printOptions horizontalCentered="1"/>
  <pageMargins left="0.70866141732283472" right="0.70866141732283472" top="0.74803149606299213" bottom="0.74803149606299213" header="0.31496062992125984" footer="0.31496062992125984"/>
  <pageSetup scale="18" orientation="landscape" r:id="rId1"/>
  <headerFooter>
    <oddFooter xml:space="preserve">&amp;RSST-PGS-DG-03/01.V1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25"/>
  <sheetViews>
    <sheetView showGridLines="0" topLeftCell="A25" zoomScale="34" zoomScaleNormal="34" zoomScaleSheetLayoutView="70" zoomScalePageLayoutView="60" workbookViewId="0">
      <selection activeCell="B10" sqref="B10:B25"/>
    </sheetView>
  </sheetViews>
  <sheetFormatPr baseColWidth="10" defaultColWidth="11.42578125" defaultRowHeight="22.5" customHeight="1" x14ac:dyDescent="0.2"/>
  <cols>
    <col min="1" max="2" width="22.140625" style="4" customWidth="1"/>
    <col min="3" max="3" width="20.140625" style="4" customWidth="1"/>
    <col min="4" max="4" width="44.140625" style="4" customWidth="1"/>
    <col min="5" max="5" width="11.42578125" style="4" customWidth="1"/>
    <col min="6" max="6" width="20.28515625" style="4" customWidth="1"/>
    <col min="7" max="7" width="12.140625" style="4" customWidth="1"/>
    <col min="8" max="8" width="13.42578125" style="4" customWidth="1"/>
    <col min="9" max="9" width="11.5703125" style="4" customWidth="1"/>
    <col min="10" max="10" width="27.7109375" style="4" customWidth="1"/>
    <col min="11" max="11" width="33.140625" style="4" customWidth="1"/>
    <col min="12" max="12" width="18.85546875" style="4" customWidth="1"/>
    <col min="13" max="14" width="12.140625" style="5" customWidth="1"/>
    <col min="15" max="15" width="12.7109375" style="5" customWidth="1"/>
    <col min="16" max="16" width="19.7109375" style="5" customWidth="1"/>
    <col min="17" max="21" width="17.28515625" style="4" customWidth="1"/>
    <col min="22" max="24" width="15.5703125" style="4" customWidth="1"/>
    <col min="25" max="25" width="16.7109375" style="4" customWidth="1"/>
    <col min="26" max="26" width="15.5703125" style="4" customWidth="1"/>
    <col min="27" max="27" width="17.42578125" style="4" customWidth="1"/>
    <col min="28" max="28" width="15.5703125" style="4" customWidth="1"/>
    <col min="29" max="30" width="17" style="4" customWidth="1"/>
    <col min="31" max="35" width="24.7109375" style="4" customWidth="1"/>
    <col min="36" max="16384" width="11.42578125" style="4"/>
  </cols>
  <sheetData>
    <row r="1" spans="1:35" ht="67.900000000000006" customHeight="1" x14ac:dyDescent="0.2"/>
    <row r="2" spans="1:35" ht="70.5" customHeight="1" x14ac:dyDescent="0.2"/>
    <row r="3" spans="1:35" s="6" customFormat="1" ht="20.25" customHeight="1" x14ac:dyDescent="0.2">
      <c r="A3" s="287" t="s">
        <v>288</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row>
    <row r="4" spans="1:35" s="6" customFormat="1" ht="8.25" customHeight="1" thickBot="1" x14ac:dyDescent="0.25">
      <c r="A4" s="15"/>
      <c r="B4" s="15"/>
      <c r="C4" s="15"/>
      <c r="D4" s="15"/>
      <c r="E4" s="15"/>
      <c r="F4" s="126"/>
      <c r="G4" s="126"/>
      <c r="H4" s="126"/>
      <c r="I4" s="126"/>
      <c r="J4" s="129"/>
      <c r="K4" s="17"/>
      <c r="L4" s="17"/>
      <c r="M4" s="17"/>
      <c r="N4" s="17"/>
      <c r="O4" s="17"/>
      <c r="P4" s="17"/>
      <c r="Q4" s="15"/>
      <c r="R4" s="15"/>
      <c r="S4" s="15"/>
      <c r="T4" s="15"/>
      <c r="U4" s="126"/>
      <c r="V4" s="126"/>
      <c r="W4" s="126"/>
      <c r="X4" s="126"/>
      <c r="Y4" s="126"/>
      <c r="Z4" s="126"/>
      <c r="AA4" s="126"/>
      <c r="AB4" s="126"/>
      <c r="AC4" s="126"/>
      <c r="AD4" s="126"/>
      <c r="AE4" s="126"/>
      <c r="AF4" s="126"/>
      <c r="AG4" s="126"/>
      <c r="AH4" s="126"/>
      <c r="AI4" s="126"/>
    </row>
    <row r="5" spans="1:35" s="6" customFormat="1" ht="26.25" customHeight="1" thickBot="1" x14ac:dyDescent="0.25">
      <c r="A5" s="291" t="s">
        <v>300</v>
      </c>
      <c r="B5" s="291"/>
      <c r="C5" s="291"/>
      <c r="D5" s="291"/>
      <c r="E5" s="15"/>
      <c r="F5" s="288" t="s">
        <v>301</v>
      </c>
      <c r="G5" s="288"/>
      <c r="H5" s="289" t="s">
        <v>907</v>
      </c>
      <c r="I5" s="289"/>
      <c r="J5" s="289"/>
      <c r="K5" s="21"/>
      <c r="L5" s="290" t="s">
        <v>302</v>
      </c>
      <c r="M5" s="290"/>
      <c r="N5" s="290"/>
      <c r="O5" s="289" t="s">
        <v>908</v>
      </c>
      <c r="P5" s="289"/>
      <c r="Q5" s="289"/>
      <c r="R5" s="289"/>
      <c r="S5" s="21"/>
      <c r="T5" s="21"/>
      <c r="U5" s="126"/>
      <c r="V5" s="126"/>
      <c r="W5" s="126"/>
      <c r="X5" s="126"/>
      <c r="Y5" s="126"/>
      <c r="Z5" s="126"/>
      <c r="AA5" s="126"/>
      <c r="AB5" s="126"/>
      <c r="AC5" s="126"/>
      <c r="AD5" s="126"/>
      <c r="AE5" s="126"/>
      <c r="AF5" s="126"/>
      <c r="AG5" s="126"/>
      <c r="AH5" s="126"/>
      <c r="AI5" s="126"/>
    </row>
    <row r="6" spans="1:35" s="6" customFormat="1" ht="8.25" customHeight="1" x14ac:dyDescent="0.2">
      <c r="A6" s="15"/>
      <c r="B6" s="15"/>
      <c r="C6" s="15"/>
      <c r="D6" s="15"/>
      <c r="E6" s="15"/>
      <c r="F6" s="126"/>
      <c r="G6" s="126"/>
      <c r="H6" s="126"/>
      <c r="I6" s="126"/>
      <c r="J6" s="126"/>
      <c r="K6" s="15"/>
      <c r="L6" s="15"/>
      <c r="M6" s="15"/>
      <c r="N6" s="15"/>
      <c r="O6" s="15"/>
      <c r="P6" s="15"/>
      <c r="Q6" s="15"/>
      <c r="R6" s="15"/>
      <c r="S6" s="15"/>
      <c r="T6" s="15"/>
      <c r="U6" s="126"/>
      <c r="V6" s="126"/>
      <c r="W6" s="126"/>
      <c r="X6" s="126"/>
      <c r="Y6" s="126"/>
      <c r="Z6" s="126"/>
      <c r="AA6" s="126"/>
      <c r="AB6" s="126"/>
      <c r="AC6" s="126"/>
      <c r="AD6" s="126"/>
      <c r="AE6" s="126"/>
      <c r="AF6" s="126"/>
      <c r="AG6" s="126"/>
      <c r="AH6" s="126"/>
      <c r="AI6" s="126"/>
    </row>
    <row r="7" spans="1:35" s="7" customFormat="1" ht="26.25" customHeight="1" x14ac:dyDescent="0.2">
      <c r="A7" s="259" t="s">
        <v>290</v>
      </c>
      <c r="B7" s="260"/>
      <c r="C7" s="260"/>
      <c r="D7" s="260"/>
      <c r="E7" s="261"/>
      <c r="F7" s="292" t="s">
        <v>291</v>
      </c>
      <c r="G7" s="292"/>
      <c r="H7" s="292"/>
      <c r="I7" s="292"/>
      <c r="J7" s="292" t="s">
        <v>292</v>
      </c>
      <c r="K7" s="292"/>
      <c r="L7" s="292"/>
      <c r="M7" s="292"/>
      <c r="N7" s="292"/>
      <c r="O7" s="292"/>
      <c r="P7" s="292"/>
      <c r="Q7" s="292" t="s">
        <v>294</v>
      </c>
      <c r="R7" s="292"/>
      <c r="S7" s="292"/>
      <c r="T7" s="292"/>
      <c r="U7" s="292"/>
      <c r="V7" s="292" t="s">
        <v>295</v>
      </c>
      <c r="W7" s="259" t="s">
        <v>296</v>
      </c>
      <c r="X7" s="260"/>
      <c r="Y7" s="260"/>
      <c r="Z7" s="260"/>
      <c r="AA7" s="260"/>
      <c r="AB7" s="260"/>
      <c r="AC7" s="260"/>
      <c r="AD7" s="261"/>
      <c r="AE7" s="292" t="s">
        <v>299</v>
      </c>
      <c r="AF7" s="292"/>
      <c r="AG7" s="292"/>
      <c r="AH7" s="292"/>
      <c r="AI7" s="292"/>
    </row>
    <row r="8" spans="1:35" s="7" customFormat="1" ht="21.75" customHeight="1" x14ac:dyDescent="0.2">
      <c r="A8" s="262"/>
      <c r="B8" s="263"/>
      <c r="C8" s="263"/>
      <c r="D8" s="263"/>
      <c r="E8" s="264"/>
      <c r="F8" s="292"/>
      <c r="G8" s="292"/>
      <c r="H8" s="292"/>
      <c r="I8" s="292"/>
      <c r="J8" s="292" t="s">
        <v>217</v>
      </c>
      <c r="K8" s="292"/>
      <c r="L8" s="292"/>
      <c r="M8" s="315" t="s">
        <v>287</v>
      </c>
      <c r="N8" s="315"/>
      <c r="O8" s="315"/>
      <c r="P8" s="315" t="s">
        <v>293</v>
      </c>
      <c r="Q8" s="292"/>
      <c r="R8" s="292"/>
      <c r="S8" s="292"/>
      <c r="T8" s="292"/>
      <c r="U8" s="292"/>
      <c r="V8" s="292"/>
      <c r="W8" s="292" t="s">
        <v>297</v>
      </c>
      <c r="X8" s="292"/>
      <c r="Y8" s="292"/>
      <c r="Z8" s="292"/>
      <c r="AA8" s="292"/>
      <c r="AB8" s="292"/>
      <c r="AC8" s="292"/>
      <c r="AD8" s="128" t="s">
        <v>298</v>
      </c>
      <c r="AE8" s="292"/>
      <c r="AF8" s="292"/>
      <c r="AG8" s="292"/>
      <c r="AH8" s="292"/>
      <c r="AI8" s="292"/>
    </row>
    <row r="9" spans="1:35" s="8" customFormat="1" ht="62.25" customHeight="1" thickBot="1" x14ac:dyDescent="0.25">
      <c r="A9" s="131" t="s">
        <v>283</v>
      </c>
      <c r="B9" s="251" t="s">
        <v>922</v>
      </c>
      <c r="C9" s="131" t="s">
        <v>289</v>
      </c>
      <c r="D9" s="131" t="s">
        <v>232</v>
      </c>
      <c r="E9" s="131" t="s">
        <v>1</v>
      </c>
      <c r="F9" s="131" t="s">
        <v>231</v>
      </c>
      <c r="G9" s="131" t="s">
        <v>284</v>
      </c>
      <c r="H9" s="131" t="s">
        <v>285</v>
      </c>
      <c r="I9" s="131" t="s">
        <v>286</v>
      </c>
      <c r="J9" s="131" t="s">
        <v>219</v>
      </c>
      <c r="K9" s="131" t="s">
        <v>218</v>
      </c>
      <c r="L9" s="131" t="s">
        <v>265</v>
      </c>
      <c r="M9" s="130" t="s">
        <v>280</v>
      </c>
      <c r="N9" s="130" t="s">
        <v>281</v>
      </c>
      <c r="O9" s="130" t="s">
        <v>282</v>
      </c>
      <c r="P9" s="271"/>
      <c r="Q9" s="131" t="s">
        <v>226</v>
      </c>
      <c r="R9" s="131" t="s">
        <v>227</v>
      </c>
      <c r="S9" s="131" t="s">
        <v>228</v>
      </c>
      <c r="T9" s="131" t="s">
        <v>229</v>
      </c>
      <c r="U9" s="131" t="s">
        <v>230</v>
      </c>
      <c r="V9" s="273"/>
      <c r="W9" s="131" t="s">
        <v>221</v>
      </c>
      <c r="X9" s="131" t="s">
        <v>222</v>
      </c>
      <c r="Y9" s="131" t="s">
        <v>223</v>
      </c>
      <c r="Z9" s="131" t="s">
        <v>233</v>
      </c>
      <c r="AA9" s="131" t="s">
        <v>235</v>
      </c>
      <c r="AB9" s="131" t="s">
        <v>234</v>
      </c>
      <c r="AC9" s="131" t="s">
        <v>224</v>
      </c>
      <c r="AD9" s="131" t="s">
        <v>225</v>
      </c>
      <c r="AE9" s="131" t="s">
        <v>226</v>
      </c>
      <c r="AF9" s="131" t="s">
        <v>227</v>
      </c>
      <c r="AG9" s="131" t="s">
        <v>228</v>
      </c>
      <c r="AH9" s="131" t="s">
        <v>229</v>
      </c>
      <c r="AI9" s="131" t="s">
        <v>230</v>
      </c>
    </row>
    <row r="10" spans="1:35" s="10" customFormat="1" ht="87.75" customHeight="1" x14ac:dyDescent="0.2">
      <c r="A10" s="316" t="s">
        <v>842</v>
      </c>
      <c r="B10" s="305" t="s">
        <v>926</v>
      </c>
      <c r="C10" s="305" t="s">
        <v>843</v>
      </c>
      <c r="D10" s="117" t="s">
        <v>309</v>
      </c>
      <c r="E10" s="65" t="s">
        <v>2</v>
      </c>
      <c r="F10" s="101" t="s">
        <v>850</v>
      </c>
      <c r="G10" s="101" t="s">
        <v>325</v>
      </c>
      <c r="H10" s="101"/>
      <c r="I10" s="101"/>
      <c r="J10" s="65" t="s">
        <v>128</v>
      </c>
      <c r="K10" s="95" t="s">
        <v>728</v>
      </c>
      <c r="L10" s="65" t="str">
        <f>IF(J10=0,"",VLOOKUP(J10,Hoja2!$P$5:$S$62,4,FALSE))</f>
        <v xml:space="preserve">Contagio de COVID 19, Fiebre, Tos, Cansancio, Malestar general incapacitante </v>
      </c>
      <c r="M10" s="145" t="s">
        <v>325</v>
      </c>
      <c r="N10" s="145" t="s">
        <v>325</v>
      </c>
      <c r="O10" s="145" t="s">
        <v>325</v>
      </c>
      <c r="P10" s="145"/>
      <c r="Q10" s="101" t="s">
        <v>507</v>
      </c>
      <c r="R10" s="101" t="s">
        <v>507</v>
      </c>
      <c r="S10" s="101" t="s">
        <v>501</v>
      </c>
      <c r="T10" s="101" t="s">
        <v>503</v>
      </c>
      <c r="U10" s="101" t="s">
        <v>502</v>
      </c>
      <c r="V10" s="65" t="s">
        <v>610</v>
      </c>
      <c r="W10" s="65" t="s">
        <v>571</v>
      </c>
      <c r="X10" s="65" t="s">
        <v>262</v>
      </c>
      <c r="Y10" s="65" t="s">
        <v>254</v>
      </c>
      <c r="Z10" s="65">
        <f>IF(ISERROR(Hoja3!E262)=TRUE," ",Hoja3!C262*Hoja3!D262)</f>
        <v>6</v>
      </c>
      <c r="AA10" s="65" t="str">
        <f t="shared" ref="AA10:AA25" si="0">IF(Z10=" "," ",VLOOKUP(Z10,np,2,FALSE))</f>
        <v>Medio</v>
      </c>
      <c r="AB10" s="65">
        <f>IF(ISERROR(Hoja3!G262)=TRUE," ",Hoja3!G262)</f>
        <v>150</v>
      </c>
      <c r="AC10" s="65" t="str">
        <f>IF(W10="El riesgo está controlado","IV",IF(AB10=0," ",IF(AB10=" "," ",IF(AB10&gt;500,"I",IF(AB10&gt;120,"II",IF(AB10&gt;20,"III","IV"))))))</f>
        <v>II</v>
      </c>
      <c r="AD10" s="65" t="str">
        <f>IF(W10="El riesgo está controlado","Aceptable",IF(AB10=0," ",IF(AB10=" "," ",IF(AB10&gt;500,"No Aceptable",IF(AB10&gt;120,"Aceptable con control específico",IF(AB10&gt;20,"Aceptable","Aceptable"))))))</f>
        <v>Aceptable con control específico</v>
      </c>
      <c r="AE10" s="101" t="s">
        <v>507</v>
      </c>
      <c r="AF10" s="101" t="s">
        <v>507</v>
      </c>
      <c r="AG10" s="101" t="s">
        <v>500</v>
      </c>
      <c r="AH10" s="101" t="s">
        <v>504</v>
      </c>
      <c r="AI10" s="118" t="s">
        <v>519</v>
      </c>
    </row>
    <row r="11" spans="1:35" s="10" customFormat="1" ht="111.6" customHeight="1" x14ac:dyDescent="0.2">
      <c r="A11" s="317"/>
      <c r="B11" s="306"/>
      <c r="C11" s="306"/>
      <c r="D11" s="99" t="s">
        <v>844</v>
      </c>
      <c r="E11" s="25" t="s">
        <v>2</v>
      </c>
      <c r="F11" s="94" t="s">
        <v>852</v>
      </c>
      <c r="G11" s="94" t="s">
        <v>325</v>
      </c>
      <c r="H11" s="94"/>
      <c r="I11" s="94"/>
      <c r="J11" s="25" t="s">
        <v>129</v>
      </c>
      <c r="K11" s="94" t="s">
        <v>505</v>
      </c>
      <c r="L11" s="25" t="str">
        <f>IF(J11=0,"",VLOOKUP(J11,Hoja2!$P$5:$S$62,4,FALSE))</f>
        <v>Infecciones en  la piel y del sistema respiratorio y alteraciones del sistema digestivo</v>
      </c>
      <c r="M11" s="147" t="s">
        <v>325</v>
      </c>
      <c r="N11" s="147" t="s">
        <v>325</v>
      </c>
      <c r="O11" s="147" t="s">
        <v>325</v>
      </c>
      <c r="P11" s="147"/>
      <c r="Q11" s="94" t="s">
        <v>507</v>
      </c>
      <c r="R11" s="94" t="s">
        <v>507</v>
      </c>
      <c r="S11" s="94" t="s">
        <v>507</v>
      </c>
      <c r="T11" s="94" t="s">
        <v>508</v>
      </c>
      <c r="U11" s="94" t="s">
        <v>509</v>
      </c>
      <c r="V11" s="25" t="s">
        <v>520</v>
      </c>
      <c r="W11" s="25" t="s">
        <v>571</v>
      </c>
      <c r="X11" s="25" t="s">
        <v>263</v>
      </c>
      <c r="Y11" s="25" t="s">
        <v>254</v>
      </c>
      <c r="Z11" s="25">
        <f>IF(ISERROR(Hoja3!E263)=TRUE," ",Hoja3!C263*Hoja3!D263)</f>
        <v>4</v>
      </c>
      <c r="AA11" s="25" t="str">
        <f t="shared" si="0"/>
        <v>Bajo</v>
      </c>
      <c r="AB11" s="25">
        <f>IF(ISERROR(Hoja3!G263)=TRUE," ",Hoja3!G263)</f>
        <v>100</v>
      </c>
      <c r="AC11" s="25" t="str">
        <f t="shared" ref="AC11:AC25" si="1">IF(W11="El riesgo está controlado","IV",IF(AB11=0," ",IF(AB11=" "," ",IF(AB11&gt;500,"I",IF(AB11&gt;120,"II",IF(AB11&gt;20,"III","IV"))))))</f>
        <v>III</v>
      </c>
      <c r="AD11" s="25" t="str">
        <f t="shared" ref="AD11:AD25" si="2">IF(W11="El riesgo está controlado","Aceptable",IF(AB11=0," ",IF(AB11=" "," ",IF(AB11&gt;500,"No Aceptable",IF(AB11&gt;120,"Aceptable con control específico",IF(AB11&gt;20,"Aceptable","Aceptable"))))))</f>
        <v>Aceptable</v>
      </c>
      <c r="AE11" s="94" t="s">
        <v>507</v>
      </c>
      <c r="AF11" s="94" t="s">
        <v>507</v>
      </c>
      <c r="AG11" s="94" t="s">
        <v>507</v>
      </c>
      <c r="AH11" s="94" t="s">
        <v>510</v>
      </c>
      <c r="AI11" s="119" t="s">
        <v>519</v>
      </c>
    </row>
    <row r="12" spans="1:35" s="10" customFormat="1" ht="127.9" customHeight="1" x14ac:dyDescent="0.2">
      <c r="A12" s="317"/>
      <c r="B12" s="306"/>
      <c r="C12" s="306"/>
      <c r="D12" s="99" t="s">
        <v>845</v>
      </c>
      <c r="E12" s="25" t="s">
        <v>2</v>
      </c>
      <c r="F12" s="94" t="s">
        <v>850</v>
      </c>
      <c r="G12" s="94" t="s">
        <v>325</v>
      </c>
      <c r="H12" s="94"/>
      <c r="I12" s="94"/>
      <c r="J12" s="25" t="s">
        <v>132</v>
      </c>
      <c r="K12" s="94" t="s">
        <v>731</v>
      </c>
      <c r="L12" s="25" t="str">
        <f>IF(J12=0,"",VLOOKUP(J12,Hoja2!$P$5:$S$62,4,FALSE))</f>
        <v>Enfermedades gastrointestinales, reacciones alérgicas por artrópodos (ácaros)</v>
      </c>
      <c r="M12" s="147" t="s">
        <v>325</v>
      </c>
      <c r="N12" s="147" t="s">
        <v>325</v>
      </c>
      <c r="O12" s="147" t="s">
        <v>325</v>
      </c>
      <c r="P12" s="147"/>
      <c r="Q12" s="94" t="s">
        <v>507</v>
      </c>
      <c r="R12" s="94" t="s">
        <v>507</v>
      </c>
      <c r="S12" s="94" t="s">
        <v>524</v>
      </c>
      <c r="T12" s="94" t="s">
        <v>613</v>
      </c>
      <c r="U12" s="94" t="s">
        <v>532</v>
      </c>
      <c r="V12" s="25" t="s">
        <v>525</v>
      </c>
      <c r="W12" s="25" t="s">
        <v>571</v>
      </c>
      <c r="X12" s="25" t="s">
        <v>263</v>
      </c>
      <c r="Y12" s="25" t="s">
        <v>254</v>
      </c>
      <c r="Z12" s="25">
        <f>IF(ISERROR(Hoja3!E264)=TRUE," ",Hoja3!C264*Hoja3!D264)</f>
        <v>4</v>
      </c>
      <c r="AA12" s="25" t="str">
        <f t="shared" si="0"/>
        <v>Bajo</v>
      </c>
      <c r="AB12" s="25">
        <f>IF(ISERROR(Hoja3!G264)=TRUE," ",Hoja3!G264)</f>
        <v>100</v>
      </c>
      <c r="AC12" s="25" t="str">
        <f t="shared" si="1"/>
        <v>III</v>
      </c>
      <c r="AD12" s="25" t="str">
        <f t="shared" si="2"/>
        <v>Aceptable</v>
      </c>
      <c r="AE12" s="94" t="s">
        <v>507</v>
      </c>
      <c r="AF12" s="94" t="s">
        <v>514</v>
      </c>
      <c r="AG12" s="94" t="s">
        <v>516</v>
      </c>
      <c r="AH12" s="94" t="s">
        <v>510</v>
      </c>
      <c r="AI12" s="119" t="s">
        <v>515</v>
      </c>
    </row>
    <row r="13" spans="1:35" s="10" customFormat="1" ht="124.9" customHeight="1" x14ac:dyDescent="0.2">
      <c r="A13" s="317"/>
      <c r="B13" s="306"/>
      <c r="C13" s="306"/>
      <c r="D13" s="99" t="s">
        <v>846</v>
      </c>
      <c r="E13" s="25" t="s">
        <v>2</v>
      </c>
      <c r="F13" s="94" t="s">
        <v>850</v>
      </c>
      <c r="G13" s="94" t="s">
        <v>325</v>
      </c>
      <c r="H13" s="94"/>
      <c r="I13" s="94"/>
      <c r="J13" s="25" t="s">
        <v>191</v>
      </c>
      <c r="K13" s="94" t="s">
        <v>528</v>
      </c>
      <c r="L13" s="25" t="str">
        <f>IF(J13=0,"",VLOOKUP(J13,Hoja2!$P$5:$S$62,4,FALSE))</f>
        <v xml:space="preserve">Lumbalgias, Cervicalgias </v>
      </c>
      <c r="M13" s="149" t="s">
        <v>325</v>
      </c>
      <c r="N13" s="149" t="s">
        <v>325</v>
      </c>
      <c r="O13" s="150"/>
      <c r="P13" s="150"/>
      <c r="Q13" s="94" t="s">
        <v>507</v>
      </c>
      <c r="R13" s="94" t="s">
        <v>507</v>
      </c>
      <c r="S13" s="94" t="s">
        <v>524</v>
      </c>
      <c r="T13" s="94" t="s">
        <v>613</v>
      </c>
      <c r="U13" s="94" t="s">
        <v>532</v>
      </c>
      <c r="V13" s="25" t="s">
        <v>525</v>
      </c>
      <c r="W13" s="25" t="s">
        <v>571</v>
      </c>
      <c r="X13" s="25" t="s">
        <v>261</v>
      </c>
      <c r="Y13" s="25" t="s">
        <v>254</v>
      </c>
      <c r="Z13" s="25">
        <f>IF(ISERROR(Hoja3!E265)=TRUE," ",Hoja3!C265*Hoja3!D265)</f>
        <v>8</v>
      </c>
      <c r="AA13" s="25" t="str">
        <f t="shared" si="0"/>
        <v>Medio</v>
      </c>
      <c r="AB13" s="25">
        <f>IF(ISERROR(Hoja3!G265)=TRUE," ",Hoja3!G265)</f>
        <v>200</v>
      </c>
      <c r="AC13" s="25" t="str">
        <f t="shared" si="1"/>
        <v>II</v>
      </c>
      <c r="AD13" s="25" t="str">
        <f t="shared" si="2"/>
        <v>Aceptable con control específico</v>
      </c>
      <c r="AE13" s="94" t="s">
        <v>507</v>
      </c>
      <c r="AF13" s="94" t="s">
        <v>507</v>
      </c>
      <c r="AG13" s="94" t="s">
        <v>527</v>
      </c>
      <c r="AH13" s="94" t="s">
        <v>526</v>
      </c>
      <c r="AI13" s="119" t="s">
        <v>529</v>
      </c>
    </row>
    <row r="14" spans="1:35" s="10" customFormat="1" ht="122.45" customHeight="1" x14ac:dyDescent="0.2">
      <c r="A14" s="317"/>
      <c r="B14" s="306"/>
      <c r="C14" s="306"/>
      <c r="D14" s="99" t="s">
        <v>847</v>
      </c>
      <c r="E14" s="25" t="s">
        <v>2</v>
      </c>
      <c r="F14" s="94" t="s">
        <v>850</v>
      </c>
      <c r="G14" s="94" t="s">
        <v>325</v>
      </c>
      <c r="H14" s="94"/>
      <c r="I14" s="94"/>
      <c r="J14" s="25" t="s">
        <v>193</v>
      </c>
      <c r="K14" s="94" t="s">
        <v>533</v>
      </c>
      <c r="L14" s="25" t="str">
        <f>IF(J14=0,"",VLOOKUP(J14,Hoja2!$P$5:$S$62,4,FALSE))</f>
        <v>Lesiones del túnel del carpo, epicondilitis, Enfermedad de Quervaín</v>
      </c>
      <c r="M14" s="149" t="s">
        <v>325</v>
      </c>
      <c r="N14" s="149" t="s">
        <v>325</v>
      </c>
      <c r="O14" s="149"/>
      <c r="P14" s="149"/>
      <c r="Q14" s="94" t="s">
        <v>507</v>
      </c>
      <c r="R14" s="94" t="s">
        <v>507</v>
      </c>
      <c r="S14" s="94" t="s">
        <v>534</v>
      </c>
      <c r="T14" s="94" t="s">
        <v>535</v>
      </c>
      <c r="U14" s="94" t="s">
        <v>531</v>
      </c>
      <c r="V14" s="25" t="s">
        <v>525</v>
      </c>
      <c r="W14" s="25" t="s">
        <v>250</v>
      </c>
      <c r="X14" s="25" t="s">
        <v>261</v>
      </c>
      <c r="Y14" s="25" t="s">
        <v>254</v>
      </c>
      <c r="Z14" s="25">
        <f>IF(ISERROR(Hoja3!E266)=TRUE," ",Hoja3!C266*Hoja3!D266)</f>
        <v>24</v>
      </c>
      <c r="AA14" s="25" t="str">
        <f t="shared" si="0"/>
        <v>Muy alto</v>
      </c>
      <c r="AB14" s="25">
        <f>IF(ISERROR(Hoja3!G266)=TRUE," ",Hoja3!G266)</f>
        <v>600</v>
      </c>
      <c r="AC14" s="25" t="str">
        <f t="shared" si="1"/>
        <v>I</v>
      </c>
      <c r="AD14" s="25" t="str">
        <f t="shared" si="2"/>
        <v>No Aceptable</v>
      </c>
      <c r="AE14" s="94" t="s">
        <v>507</v>
      </c>
      <c r="AF14" s="94" t="s">
        <v>507</v>
      </c>
      <c r="AG14" s="94" t="s">
        <v>536</v>
      </c>
      <c r="AH14" s="94" t="s">
        <v>537</v>
      </c>
      <c r="AI14" s="119" t="s">
        <v>538</v>
      </c>
    </row>
    <row r="15" spans="1:35" s="10" customFormat="1" ht="122.45" customHeight="1" x14ac:dyDescent="0.2">
      <c r="A15" s="317"/>
      <c r="B15" s="306"/>
      <c r="C15" s="306"/>
      <c r="D15" s="99" t="s">
        <v>848</v>
      </c>
      <c r="E15" s="25" t="s">
        <v>3</v>
      </c>
      <c r="F15" s="94" t="s">
        <v>851</v>
      </c>
      <c r="G15" s="94" t="s">
        <v>325</v>
      </c>
      <c r="H15" s="94"/>
      <c r="I15" s="94"/>
      <c r="J15" s="25" t="s">
        <v>194</v>
      </c>
      <c r="K15" s="94" t="s">
        <v>539</v>
      </c>
      <c r="L15" s="25" t="str">
        <f>IF(J15=0,"",VLOOKUP(J15,Hoja2!$P$5:$S$62,4,FALSE))</f>
        <v>Lesiones de columna</v>
      </c>
      <c r="M15" s="149" t="s">
        <v>325</v>
      </c>
      <c r="N15" s="149"/>
      <c r="O15" s="149"/>
      <c r="P15" s="149"/>
      <c r="Q15" s="94" t="s">
        <v>507</v>
      </c>
      <c r="R15" s="94" t="s">
        <v>507</v>
      </c>
      <c r="S15" s="94" t="s">
        <v>543</v>
      </c>
      <c r="T15" s="94" t="s">
        <v>542</v>
      </c>
      <c r="U15" s="94" t="s">
        <v>541</v>
      </c>
      <c r="V15" s="25" t="s">
        <v>544</v>
      </c>
      <c r="W15" s="25" t="s">
        <v>571</v>
      </c>
      <c r="X15" s="25" t="s">
        <v>263</v>
      </c>
      <c r="Y15" s="25" t="s">
        <v>254</v>
      </c>
      <c r="Z15" s="25">
        <f>IF(ISERROR(Hoja3!E267)=TRUE," ",Hoja3!C267*Hoja3!D267)</f>
        <v>4</v>
      </c>
      <c r="AA15" s="25" t="str">
        <f t="shared" si="0"/>
        <v>Bajo</v>
      </c>
      <c r="AB15" s="25">
        <f>IF(ISERROR(Hoja3!G267)=TRUE," ",Hoja3!G267)</f>
        <v>100</v>
      </c>
      <c r="AC15" s="25" t="str">
        <f t="shared" si="1"/>
        <v>III</v>
      </c>
      <c r="AD15" s="25" t="str">
        <f t="shared" si="2"/>
        <v>Aceptable</v>
      </c>
      <c r="AE15" s="94" t="s">
        <v>545</v>
      </c>
      <c r="AF15" s="94" t="s">
        <v>507</v>
      </c>
      <c r="AG15" s="94" t="s">
        <v>546</v>
      </c>
      <c r="AH15" s="94" t="s">
        <v>547</v>
      </c>
      <c r="AI15" s="119" t="s">
        <v>541</v>
      </c>
    </row>
    <row r="16" spans="1:35" s="10" customFormat="1" ht="122.45" customHeight="1" x14ac:dyDescent="0.2">
      <c r="A16" s="317"/>
      <c r="B16" s="306"/>
      <c r="C16" s="306"/>
      <c r="D16" s="99" t="s">
        <v>337</v>
      </c>
      <c r="E16" s="25" t="s">
        <v>2</v>
      </c>
      <c r="F16" s="94" t="s">
        <v>880</v>
      </c>
      <c r="G16" s="94" t="s">
        <v>325</v>
      </c>
      <c r="H16" s="94"/>
      <c r="I16" s="94"/>
      <c r="J16" s="25" t="s">
        <v>243</v>
      </c>
      <c r="K16" s="94" t="s">
        <v>565</v>
      </c>
      <c r="L16" s="25" t="str">
        <f>IF(J16=0,"",VLOOKUP(J16,Hoja2!$P$5:$S$62,4,FALSE))</f>
        <v>Electrocución</v>
      </c>
      <c r="M16" s="149" t="s">
        <v>325</v>
      </c>
      <c r="N16" s="149"/>
      <c r="O16" s="149"/>
      <c r="P16" s="149"/>
      <c r="Q16" s="94" t="s">
        <v>507</v>
      </c>
      <c r="R16" s="94" t="s">
        <v>507</v>
      </c>
      <c r="S16" s="94" t="s">
        <v>549</v>
      </c>
      <c r="T16" s="94" t="s">
        <v>548</v>
      </c>
      <c r="U16" s="94" t="s">
        <v>550</v>
      </c>
      <c r="V16" s="25" t="s">
        <v>551</v>
      </c>
      <c r="W16" s="25" t="s">
        <v>571</v>
      </c>
      <c r="X16" s="25" t="s">
        <v>262</v>
      </c>
      <c r="Y16" s="25" t="s">
        <v>256</v>
      </c>
      <c r="Z16" s="25">
        <f>IF(ISERROR(Hoja3!E268)=TRUE," ",Hoja3!C268*Hoja3!D268)</f>
        <v>6</v>
      </c>
      <c r="AA16" s="25" t="str">
        <f t="shared" si="0"/>
        <v>Medio</v>
      </c>
      <c r="AB16" s="25">
        <f>IF(ISERROR(Hoja3!G268)=TRUE," ",Hoja3!G268)</f>
        <v>600</v>
      </c>
      <c r="AC16" s="25" t="str">
        <f t="shared" si="1"/>
        <v>I</v>
      </c>
      <c r="AD16" s="25" t="str">
        <f t="shared" si="2"/>
        <v>No Aceptable</v>
      </c>
      <c r="AE16" s="94" t="s">
        <v>552</v>
      </c>
      <c r="AF16" s="94" t="s">
        <v>507</v>
      </c>
      <c r="AG16" s="94" t="s">
        <v>553</v>
      </c>
      <c r="AH16" s="94" t="s">
        <v>554</v>
      </c>
      <c r="AI16" s="119" t="s">
        <v>555</v>
      </c>
    </row>
    <row r="17" spans="1:35" s="10" customFormat="1" ht="122.45" customHeight="1" x14ac:dyDescent="0.2">
      <c r="A17" s="317"/>
      <c r="B17" s="306"/>
      <c r="C17" s="306"/>
      <c r="D17" s="99" t="s">
        <v>849</v>
      </c>
      <c r="E17" s="25" t="s">
        <v>2</v>
      </c>
      <c r="F17" s="94" t="s">
        <v>851</v>
      </c>
      <c r="G17" s="94" t="s">
        <v>325</v>
      </c>
      <c r="H17" s="94"/>
      <c r="I17" s="94"/>
      <c r="J17" s="25" t="s">
        <v>245</v>
      </c>
      <c r="K17" s="94" t="s">
        <v>556</v>
      </c>
      <c r="L17" s="25" t="str">
        <f>IF(J17=0,"",VLOOKUP(J17,Hoja2!$P$5:$S$62,4,FALSE))</f>
        <v>Torceduras, Esguinces, Desgarros musculares, traumatismos o Golpes por caídas al mismo nivel</v>
      </c>
      <c r="M17" s="149" t="s">
        <v>325</v>
      </c>
      <c r="N17" s="149" t="s">
        <v>325</v>
      </c>
      <c r="O17" s="149" t="s">
        <v>325</v>
      </c>
      <c r="P17" s="149"/>
      <c r="Q17" s="94" t="s">
        <v>507</v>
      </c>
      <c r="R17" s="94" t="s">
        <v>507</v>
      </c>
      <c r="S17" s="94" t="s">
        <v>558</v>
      </c>
      <c r="T17" s="94" t="s">
        <v>559</v>
      </c>
      <c r="U17" s="94" t="s">
        <v>560</v>
      </c>
      <c r="V17" s="25" t="s">
        <v>561</v>
      </c>
      <c r="W17" s="25" t="s">
        <v>571</v>
      </c>
      <c r="X17" s="25" t="s">
        <v>262</v>
      </c>
      <c r="Y17" s="25" t="s">
        <v>255</v>
      </c>
      <c r="Z17" s="25">
        <f>IF(ISERROR(Hoja3!E269)=TRUE," ",Hoja3!C269*Hoja3!D269)</f>
        <v>6</v>
      </c>
      <c r="AA17" s="25" t="str">
        <f t="shared" si="0"/>
        <v>Medio</v>
      </c>
      <c r="AB17" s="25">
        <f>IF(ISERROR(Hoja3!G269)=TRUE," ",Hoja3!G269)</f>
        <v>60</v>
      </c>
      <c r="AC17" s="25" t="str">
        <f t="shared" si="1"/>
        <v>III</v>
      </c>
      <c r="AD17" s="25" t="str">
        <f t="shared" si="2"/>
        <v>Aceptable</v>
      </c>
      <c r="AE17" s="94" t="s">
        <v>552</v>
      </c>
      <c r="AF17" s="94" t="s">
        <v>552</v>
      </c>
      <c r="AG17" s="94" t="s">
        <v>562</v>
      </c>
      <c r="AH17" s="94" t="s">
        <v>563</v>
      </c>
      <c r="AI17" s="119" t="s">
        <v>564</v>
      </c>
    </row>
    <row r="18" spans="1:35" s="10" customFormat="1" ht="122.45" customHeight="1" x14ac:dyDescent="0.2">
      <c r="A18" s="317"/>
      <c r="B18" s="306"/>
      <c r="C18" s="306"/>
      <c r="D18" s="99"/>
      <c r="E18" s="25"/>
      <c r="F18" s="94"/>
      <c r="G18" s="94"/>
      <c r="H18" s="94"/>
      <c r="I18" s="94"/>
      <c r="J18" s="25" t="s">
        <v>203</v>
      </c>
      <c r="K18" s="94" t="s">
        <v>566</v>
      </c>
      <c r="L18" s="25" t="str">
        <f>IF(J18=0,"",VLOOKUP(J18,Hoja2!$P$5:$S$62,4,FALSE))</f>
        <v>Muerte</v>
      </c>
      <c r="M18" s="149" t="s">
        <v>325</v>
      </c>
      <c r="N18" s="149" t="s">
        <v>325</v>
      </c>
      <c r="O18" s="149" t="s">
        <v>325</v>
      </c>
      <c r="P18" s="149" t="s">
        <v>325</v>
      </c>
      <c r="Q18" s="94" t="s">
        <v>507</v>
      </c>
      <c r="R18" s="94" t="s">
        <v>507</v>
      </c>
      <c r="S18" s="94" t="s">
        <v>567</v>
      </c>
      <c r="T18" s="94" t="s">
        <v>568</v>
      </c>
      <c r="U18" s="94" t="s">
        <v>569</v>
      </c>
      <c r="V18" s="25" t="s">
        <v>634</v>
      </c>
      <c r="W18" s="25" t="s">
        <v>571</v>
      </c>
      <c r="X18" s="25" t="s">
        <v>264</v>
      </c>
      <c r="Y18" s="25" t="s">
        <v>256</v>
      </c>
      <c r="Z18" s="25">
        <f>IF(ISERROR(Hoja3!E270)=TRUE," ",Hoja3!C270*Hoja3!D270)</f>
        <v>2</v>
      </c>
      <c r="AA18" s="25" t="str">
        <f t="shared" si="0"/>
        <v>Bajo</v>
      </c>
      <c r="AB18" s="25">
        <f>IF(ISERROR(Hoja3!G270)=TRUE," ",Hoja3!G270)</f>
        <v>200</v>
      </c>
      <c r="AC18" s="25" t="str">
        <f t="shared" si="1"/>
        <v>II</v>
      </c>
      <c r="AD18" s="25" t="str">
        <f t="shared" si="2"/>
        <v>Aceptable con control específico</v>
      </c>
      <c r="AE18" s="94" t="s">
        <v>552</v>
      </c>
      <c r="AF18" s="94" t="s">
        <v>552</v>
      </c>
      <c r="AG18" s="94" t="s">
        <v>572</v>
      </c>
      <c r="AH18" s="94" t="s">
        <v>573</v>
      </c>
      <c r="AI18" s="119" t="s">
        <v>574</v>
      </c>
    </row>
    <row r="19" spans="1:35" s="10" customFormat="1" ht="122.45" customHeight="1" x14ac:dyDescent="0.2">
      <c r="A19" s="317"/>
      <c r="B19" s="306"/>
      <c r="C19" s="306"/>
      <c r="D19" s="99"/>
      <c r="E19" s="25"/>
      <c r="F19" s="94"/>
      <c r="G19" s="94"/>
      <c r="H19" s="94"/>
      <c r="I19" s="94"/>
      <c r="J19" s="25" t="s">
        <v>105</v>
      </c>
      <c r="K19" s="94" t="s">
        <v>577</v>
      </c>
      <c r="L19" s="25" t="str">
        <f>IF(J19=0,"",VLOOKUP(J19,Hoja2!$P$5:$S$62,4,FALSE))</f>
        <v>Fatiga visual</v>
      </c>
      <c r="M19" s="149" t="s">
        <v>325</v>
      </c>
      <c r="N19" s="149"/>
      <c r="O19" s="149"/>
      <c r="P19" s="149"/>
      <c r="Q19" s="94" t="s">
        <v>507</v>
      </c>
      <c r="R19" s="94" t="s">
        <v>507</v>
      </c>
      <c r="S19" s="94" t="s">
        <v>578</v>
      </c>
      <c r="T19" s="94" t="s">
        <v>579</v>
      </c>
      <c r="U19" s="94" t="s">
        <v>580</v>
      </c>
      <c r="V19" s="25" t="s">
        <v>581</v>
      </c>
      <c r="W19" s="25" t="s">
        <v>260</v>
      </c>
      <c r="X19" s="25" t="s">
        <v>261</v>
      </c>
      <c r="Y19" s="25" t="s">
        <v>255</v>
      </c>
      <c r="Z19" s="25">
        <f>IF(ISERROR(Hoja3!E271)=TRUE," ",Hoja3!C271*Hoja3!D271)</f>
        <v>4</v>
      </c>
      <c r="AA19" s="25" t="str">
        <f t="shared" si="0"/>
        <v>Bajo</v>
      </c>
      <c r="AB19" s="25">
        <f>IF(ISERROR(Hoja3!G271)=TRUE," ",Hoja3!G271)</f>
        <v>40</v>
      </c>
      <c r="AC19" s="25" t="str">
        <f t="shared" si="1"/>
        <v>IV</v>
      </c>
      <c r="AD19" s="25" t="str">
        <f t="shared" si="2"/>
        <v>Aceptable</v>
      </c>
      <c r="AE19" s="94" t="s">
        <v>507</v>
      </c>
      <c r="AF19" s="94" t="s">
        <v>507</v>
      </c>
      <c r="AG19" s="94" t="s">
        <v>582</v>
      </c>
      <c r="AH19" s="94" t="s">
        <v>583</v>
      </c>
      <c r="AI19" s="119" t="s">
        <v>584</v>
      </c>
    </row>
    <row r="20" spans="1:35" s="10" customFormat="1" ht="122.45" customHeight="1" x14ac:dyDescent="0.2">
      <c r="A20" s="317"/>
      <c r="B20" s="306"/>
      <c r="C20" s="306"/>
      <c r="D20" s="99"/>
      <c r="E20" s="25"/>
      <c r="F20" s="94"/>
      <c r="G20" s="94"/>
      <c r="H20" s="94"/>
      <c r="I20" s="94"/>
      <c r="J20" s="25" t="s">
        <v>142</v>
      </c>
      <c r="K20" s="94" t="s">
        <v>588</v>
      </c>
      <c r="L20" s="25" t="str">
        <f>IF(J20=0,"",VLOOKUP(J20,Hoja2!$P$5:$S$62,4,FALSE))</f>
        <v>Estrés, fatiga crónica, afectaciones a sistema circulatorio, digestivo, y sistema inmune</v>
      </c>
      <c r="M20" s="149" t="s">
        <v>325</v>
      </c>
      <c r="N20" s="149" t="s">
        <v>325</v>
      </c>
      <c r="O20" s="149"/>
      <c r="P20" s="149"/>
      <c r="Q20" s="94" t="s">
        <v>507</v>
      </c>
      <c r="R20" s="94" t="s">
        <v>507</v>
      </c>
      <c r="S20" s="94" t="s">
        <v>590</v>
      </c>
      <c r="T20" s="94" t="s">
        <v>591</v>
      </c>
      <c r="U20" s="94" t="s">
        <v>592</v>
      </c>
      <c r="V20" s="25" t="s">
        <v>593</v>
      </c>
      <c r="W20" s="25" t="s">
        <v>250</v>
      </c>
      <c r="X20" s="25" t="s">
        <v>262</v>
      </c>
      <c r="Y20" s="25" t="s">
        <v>254</v>
      </c>
      <c r="Z20" s="25">
        <f>IF(ISERROR(Hoja3!E272)=TRUE," ",Hoja3!C272*Hoja3!D272)</f>
        <v>18</v>
      </c>
      <c r="AA20" s="25" t="str">
        <f t="shared" si="0"/>
        <v>Alto</v>
      </c>
      <c r="AB20" s="25">
        <f>IF(ISERROR(Hoja3!G272)=TRUE," ",Hoja3!G272)</f>
        <v>450</v>
      </c>
      <c r="AC20" s="25" t="str">
        <f t="shared" si="1"/>
        <v>II</v>
      </c>
      <c r="AD20" s="25" t="str">
        <f t="shared" si="2"/>
        <v>Aceptable con control específico</v>
      </c>
      <c r="AE20" s="94" t="s">
        <v>507</v>
      </c>
      <c r="AF20" s="94" t="s">
        <v>507</v>
      </c>
      <c r="AG20" s="94" t="s">
        <v>590</v>
      </c>
      <c r="AH20" s="94" t="s">
        <v>591</v>
      </c>
      <c r="AI20" s="119" t="s">
        <v>592</v>
      </c>
    </row>
    <row r="21" spans="1:35" s="10" customFormat="1" ht="122.45" customHeight="1" x14ac:dyDescent="0.2">
      <c r="A21" s="317"/>
      <c r="B21" s="306"/>
      <c r="C21" s="306"/>
      <c r="D21" s="99"/>
      <c r="E21" s="25"/>
      <c r="F21" s="94"/>
      <c r="G21" s="94"/>
      <c r="H21" s="94"/>
      <c r="I21" s="94"/>
      <c r="J21" s="25" t="s">
        <v>147</v>
      </c>
      <c r="K21" s="94" t="s">
        <v>588</v>
      </c>
      <c r="L21" s="25" t="str">
        <f>IF(J21=0,"",VLOOKUP(J21,Hoja2!$P$5:$S$62,4,FALSE))</f>
        <v>Estrés, fatiga crónica, afectaciones a sistema circulatorio, digestivo, y sistema inmune</v>
      </c>
      <c r="M21" s="149" t="s">
        <v>325</v>
      </c>
      <c r="N21" s="149" t="s">
        <v>325</v>
      </c>
      <c r="O21" s="149"/>
      <c r="P21" s="149"/>
      <c r="Q21" s="94" t="s">
        <v>507</v>
      </c>
      <c r="R21" s="94" t="s">
        <v>507</v>
      </c>
      <c r="S21" s="94" t="s">
        <v>590</v>
      </c>
      <c r="T21" s="94" t="s">
        <v>591</v>
      </c>
      <c r="U21" s="94" t="s">
        <v>592</v>
      </c>
      <c r="V21" s="25" t="s">
        <v>593</v>
      </c>
      <c r="W21" s="25" t="s">
        <v>250</v>
      </c>
      <c r="X21" s="25" t="s">
        <v>262</v>
      </c>
      <c r="Y21" s="25" t="s">
        <v>254</v>
      </c>
      <c r="Z21" s="25">
        <f>IF(ISERROR(Hoja3!E273)=TRUE," ",Hoja3!C273*Hoja3!D273)</f>
        <v>18</v>
      </c>
      <c r="AA21" s="25" t="str">
        <f t="shared" si="0"/>
        <v>Alto</v>
      </c>
      <c r="AB21" s="25">
        <f>IF(ISERROR(Hoja3!G273)=TRUE," ",Hoja3!G273)</f>
        <v>450</v>
      </c>
      <c r="AC21" s="25" t="str">
        <f t="shared" si="1"/>
        <v>II</v>
      </c>
      <c r="AD21" s="25" t="str">
        <f t="shared" si="2"/>
        <v>Aceptable con control específico</v>
      </c>
      <c r="AE21" s="94" t="s">
        <v>507</v>
      </c>
      <c r="AF21" s="94" t="s">
        <v>507</v>
      </c>
      <c r="AG21" s="94" t="s">
        <v>590</v>
      </c>
      <c r="AH21" s="94" t="s">
        <v>591</v>
      </c>
      <c r="AI21" s="119" t="s">
        <v>592</v>
      </c>
    </row>
    <row r="22" spans="1:35" s="10" customFormat="1" ht="122.45" customHeight="1" x14ac:dyDescent="0.2">
      <c r="A22" s="317"/>
      <c r="B22" s="306"/>
      <c r="C22" s="306"/>
      <c r="D22" s="99"/>
      <c r="E22" s="25"/>
      <c r="F22" s="94"/>
      <c r="G22" s="94"/>
      <c r="H22" s="94"/>
      <c r="I22" s="94"/>
      <c r="J22" s="25" t="s">
        <v>207</v>
      </c>
      <c r="K22" s="94" t="s">
        <v>594</v>
      </c>
      <c r="L22" s="25" t="str">
        <f>IF(J22=0,"",VLOOKUP(J22,Hoja2!$P$5:$S$62,4,FALSE))</f>
        <v>Muerte</v>
      </c>
      <c r="M22" s="149" t="s">
        <v>325</v>
      </c>
      <c r="N22" s="149" t="s">
        <v>325</v>
      </c>
      <c r="O22" s="149" t="s">
        <v>325</v>
      </c>
      <c r="P22" s="149" t="s">
        <v>325</v>
      </c>
      <c r="Q22" s="94" t="s">
        <v>507</v>
      </c>
      <c r="R22" s="94" t="s">
        <v>507</v>
      </c>
      <c r="S22" s="94" t="s">
        <v>595</v>
      </c>
      <c r="T22" s="94" t="s">
        <v>598</v>
      </c>
      <c r="U22" s="94" t="s">
        <v>597</v>
      </c>
      <c r="V22" s="25" t="s">
        <v>596</v>
      </c>
      <c r="W22" s="25" t="s">
        <v>571</v>
      </c>
      <c r="X22" s="25" t="s">
        <v>264</v>
      </c>
      <c r="Y22" s="25" t="s">
        <v>256</v>
      </c>
      <c r="Z22" s="25">
        <f>IF(ISERROR(Hoja3!E274)=TRUE," ",Hoja3!C274*Hoja3!D274)</f>
        <v>2</v>
      </c>
      <c r="AA22" s="25" t="str">
        <f t="shared" si="0"/>
        <v>Bajo</v>
      </c>
      <c r="AB22" s="25">
        <f>IF(ISERROR(Hoja3!G274)=TRUE," ",Hoja3!G274)</f>
        <v>200</v>
      </c>
      <c r="AC22" s="25" t="str">
        <f t="shared" si="1"/>
        <v>II</v>
      </c>
      <c r="AD22" s="25" t="str">
        <f t="shared" si="2"/>
        <v>Aceptable con control específico</v>
      </c>
      <c r="AE22" s="94" t="s">
        <v>507</v>
      </c>
      <c r="AF22" s="94" t="s">
        <v>507</v>
      </c>
      <c r="AG22" s="94" t="s">
        <v>599</v>
      </c>
      <c r="AH22" s="94" t="s">
        <v>600</v>
      </c>
      <c r="AI22" s="119" t="s">
        <v>597</v>
      </c>
    </row>
    <row r="23" spans="1:35" s="10" customFormat="1" ht="122.45" customHeight="1" x14ac:dyDescent="0.2">
      <c r="A23" s="317"/>
      <c r="B23" s="306"/>
      <c r="C23" s="306"/>
      <c r="D23" s="99"/>
      <c r="E23" s="25"/>
      <c r="F23" s="94"/>
      <c r="G23" s="94"/>
      <c r="H23" s="94"/>
      <c r="I23" s="94"/>
      <c r="J23" s="25" t="s">
        <v>120</v>
      </c>
      <c r="K23" s="94" t="s">
        <v>601</v>
      </c>
      <c r="L23" s="25" t="str">
        <f>IF(J23=0,"",VLOOKUP(J23,Hoja2!$P$5:$S$62,4,FALSE))</f>
        <v>Neumoconiosis orgánica, Rinitis, complicaciones relacionadas con el asma</v>
      </c>
      <c r="M23" s="149" t="s">
        <v>325</v>
      </c>
      <c r="N23" s="149"/>
      <c r="O23" s="149"/>
      <c r="P23" s="149"/>
      <c r="Q23" s="94" t="s">
        <v>602</v>
      </c>
      <c r="R23" s="94" t="s">
        <v>507</v>
      </c>
      <c r="S23" s="94" t="s">
        <v>608</v>
      </c>
      <c r="T23" s="94" t="s">
        <v>603</v>
      </c>
      <c r="U23" s="94" t="s">
        <v>606</v>
      </c>
      <c r="V23" s="25" t="s">
        <v>607</v>
      </c>
      <c r="W23" s="25" t="s">
        <v>250</v>
      </c>
      <c r="X23" s="25" t="s">
        <v>262</v>
      </c>
      <c r="Y23" s="25" t="s">
        <v>254</v>
      </c>
      <c r="Z23" s="25">
        <f>IF(ISERROR(Hoja3!E275)=TRUE," ",Hoja3!C275*Hoja3!D275)</f>
        <v>18</v>
      </c>
      <c r="AA23" s="25" t="str">
        <f t="shared" si="0"/>
        <v>Alto</v>
      </c>
      <c r="AB23" s="25">
        <f>IF(ISERROR(Hoja3!G275)=TRUE," ",Hoja3!G275)</f>
        <v>450</v>
      </c>
      <c r="AC23" s="25" t="str">
        <f t="shared" si="1"/>
        <v>II</v>
      </c>
      <c r="AD23" s="25" t="str">
        <f t="shared" si="2"/>
        <v>Aceptable con control específico</v>
      </c>
      <c r="AE23" s="94" t="s">
        <v>602</v>
      </c>
      <c r="AF23" s="94" t="s">
        <v>507</v>
      </c>
      <c r="AG23" s="94" t="s">
        <v>608</v>
      </c>
      <c r="AH23" s="94" t="s">
        <v>603</v>
      </c>
      <c r="AI23" s="119" t="s">
        <v>606</v>
      </c>
    </row>
    <row r="24" spans="1:35" s="10" customFormat="1" ht="122.45" customHeight="1" x14ac:dyDescent="0.2">
      <c r="A24" s="317"/>
      <c r="B24" s="306"/>
      <c r="C24" s="306"/>
      <c r="D24" s="99"/>
      <c r="E24" s="25"/>
      <c r="F24" s="94"/>
      <c r="G24" s="94"/>
      <c r="H24" s="94"/>
      <c r="I24" s="94"/>
      <c r="J24" s="25" t="s">
        <v>246</v>
      </c>
      <c r="K24" s="94" t="s">
        <v>730</v>
      </c>
      <c r="L24" s="25" t="str">
        <f>IF(J24=0,"",VLOOKUP(J24,Hoja2!$P$5:$S$62,4,FALSE))</f>
        <v>Muerte</v>
      </c>
      <c r="M24" s="149" t="s">
        <v>325</v>
      </c>
      <c r="N24" s="149" t="s">
        <v>325</v>
      </c>
      <c r="O24" s="149" t="s">
        <v>325</v>
      </c>
      <c r="P24" s="149" t="s">
        <v>325</v>
      </c>
      <c r="Q24" s="94" t="s">
        <v>507</v>
      </c>
      <c r="R24" s="94" t="s">
        <v>507</v>
      </c>
      <c r="S24" s="94" t="s">
        <v>732</v>
      </c>
      <c r="T24" s="94" t="s">
        <v>734</v>
      </c>
      <c r="U24" s="94" t="s">
        <v>735</v>
      </c>
      <c r="V24" s="25" t="s">
        <v>736</v>
      </c>
      <c r="W24" s="25" t="s">
        <v>571</v>
      </c>
      <c r="X24" s="25" t="s">
        <v>261</v>
      </c>
      <c r="Y24" s="25" t="s">
        <v>256</v>
      </c>
      <c r="Z24" s="25">
        <f>IF(ISERROR(Hoja3!E276)=TRUE," ",Hoja3!C276*Hoja3!D276)</f>
        <v>8</v>
      </c>
      <c r="AA24" s="25" t="str">
        <f t="shared" si="0"/>
        <v>Medio</v>
      </c>
      <c r="AB24" s="25">
        <f>IF(ISERROR(Hoja3!G276)=TRUE," ",Hoja3!G276)</f>
        <v>800</v>
      </c>
      <c r="AC24" s="25" t="str">
        <f t="shared" si="1"/>
        <v>I</v>
      </c>
      <c r="AD24" s="25" t="str">
        <f t="shared" si="2"/>
        <v>No Aceptable</v>
      </c>
      <c r="AE24" s="94" t="s">
        <v>507</v>
      </c>
      <c r="AF24" s="94" t="s">
        <v>507</v>
      </c>
      <c r="AG24" s="94" t="s">
        <v>732</v>
      </c>
      <c r="AH24" s="94" t="s">
        <v>733</v>
      </c>
      <c r="AI24" s="119" t="s">
        <v>735</v>
      </c>
    </row>
    <row r="25" spans="1:35" s="10" customFormat="1" ht="122.25" customHeight="1" thickBot="1" x14ac:dyDescent="0.25">
      <c r="A25" s="318"/>
      <c r="B25" s="308"/>
      <c r="C25" s="308"/>
      <c r="D25" s="120"/>
      <c r="E25" s="110"/>
      <c r="F25" s="121"/>
      <c r="G25" s="121"/>
      <c r="H25" s="121"/>
      <c r="I25" s="121"/>
      <c r="J25" s="110" t="s">
        <v>492</v>
      </c>
      <c r="K25" s="121" t="s">
        <v>636</v>
      </c>
      <c r="L25" s="110" t="str">
        <f>IF(J25=0,"",VLOOKUP(J25,Hoja2!$P$5:$S$62,4,FALSE))</f>
        <v>Muerte</v>
      </c>
      <c r="M25" s="153" t="s">
        <v>325</v>
      </c>
      <c r="N25" s="153" t="s">
        <v>325</v>
      </c>
      <c r="O25" s="153" t="s">
        <v>325</v>
      </c>
      <c r="P25" s="153" t="s">
        <v>325</v>
      </c>
      <c r="Q25" s="121" t="s">
        <v>507</v>
      </c>
      <c r="R25" s="121" t="s">
        <v>507</v>
      </c>
      <c r="S25" s="121" t="s">
        <v>576</v>
      </c>
      <c r="T25" s="121" t="s">
        <v>637</v>
      </c>
      <c r="U25" s="121" t="s">
        <v>638</v>
      </c>
      <c r="V25" s="110" t="s">
        <v>585</v>
      </c>
      <c r="W25" s="110" t="s">
        <v>571</v>
      </c>
      <c r="X25" s="110" t="s">
        <v>261</v>
      </c>
      <c r="Y25" s="110" t="s">
        <v>256</v>
      </c>
      <c r="Z25" s="110">
        <f>IF(ISERROR(Hoja3!E277)=TRUE," ",Hoja3!C277*Hoja3!D277)</f>
        <v>8</v>
      </c>
      <c r="AA25" s="110" t="str">
        <f t="shared" si="0"/>
        <v>Medio</v>
      </c>
      <c r="AB25" s="110">
        <f>IF(ISERROR(Hoja3!G277)=TRUE," ",Hoja3!G277)</f>
        <v>800</v>
      </c>
      <c r="AC25" s="110" t="str">
        <f t="shared" si="1"/>
        <v>I</v>
      </c>
      <c r="AD25" s="110" t="str">
        <f t="shared" si="2"/>
        <v>No Aceptable</v>
      </c>
      <c r="AE25" s="121" t="s">
        <v>507</v>
      </c>
      <c r="AF25" s="121" t="s">
        <v>507</v>
      </c>
      <c r="AG25" s="121" t="s">
        <v>639</v>
      </c>
      <c r="AH25" s="121" t="s">
        <v>586</v>
      </c>
      <c r="AI25" s="122" t="s">
        <v>587</v>
      </c>
    </row>
  </sheetData>
  <autoFilter ref="W9:Y22" xr:uid="{00000000-0009-0000-0000-000003000000}"/>
  <mergeCells count="20">
    <mergeCell ref="AE7:AI8"/>
    <mergeCell ref="J8:L8"/>
    <mergeCell ref="M8:O8"/>
    <mergeCell ref="P8:P9"/>
    <mergeCell ref="W8:AC8"/>
    <mergeCell ref="Q7:U8"/>
    <mergeCell ref="V7:V9"/>
    <mergeCell ref="W7:AD7"/>
    <mergeCell ref="A10:A25"/>
    <mergeCell ref="C10:C25"/>
    <mergeCell ref="A7:E8"/>
    <mergeCell ref="F7:I8"/>
    <mergeCell ref="J7:P7"/>
    <mergeCell ref="B10:B25"/>
    <mergeCell ref="A3:AI3"/>
    <mergeCell ref="A5:D5"/>
    <mergeCell ref="F5:G5"/>
    <mergeCell ref="H5:J5"/>
    <mergeCell ref="L5:N5"/>
    <mergeCell ref="O5:R5"/>
  </mergeCells>
  <conditionalFormatting sqref="AA10:AA25">
    <cfRule type="containsText" dxfId="14" priority="5" operator="containsText" text="Muy Alto">
      <formula>NOT(ISERROR(SEARCH("Muy Alto",AA10)))</formula>
    </cfRule>
    <cfRule type="containsText" dxfId="13" priority="6" operator="containsText" text="Alto">
      <formula>NOT(ISERROR(SEARCH("Alto",AA10)))</formula>
    </cfRule>
    <cfRule type="containsText" dxfId="12" priority="7" operator="containsText" text="Medio">
      <formula>NOT(ISERROR(SEARCH("Medio",AA10)))</formula>
    </cfRule>
    <cfRule type="containsText" dxfId="11" priority="8" operator="containsText" text="Bajo">
      <formula>NOT(ISERROR(SEARCH("Bajo",AA10)))</formula>
    </cfRule>
  </conditionalFormatting>
  <conditionalFormatting sqref="AD10:AD25">
    <cfRule type="containsText" dxfId="10" priority="2" operator="containsText" text="No Aceptable">
      <formula>NOT(ISERROR(SEARCH("No Aceptable",AD10)))</formula>
    </cfRule>
    <cfRule type="containsText" dxfId="9" priority="3" operator="containsText" text="No Aceptable - Aceptable con correcciones ">
      <formula>NOT(ISERROR(SEARCH("No Aceptable - Aceptable con correcciones ",AD10)))</formula>
    </cfRule>
    <cfRule type="containsText" dxfId="8" priority="4" stopIfTrue="1" operator="containsText" text="Aceptable">
      <formula>NOT(ISERROR(SEARCH("Aceptable",AD10)))</formula>
    </cfRule>
  </conditionalFormatting>
  <conditionalFormatting sqref="AD10:AD25">
    <cfRule type="containsText" dxfId="7" priority="1" operator="containsText" text="Aceptable con control específico">
      <formula>NOT(ISERROR(SEARCH("Aceptable con control específico",AD10)))</formula>
    </cfRule>
  </conditionalFormatting>
  <dataValidations count="5">
    <dataValidation type="list" allowBlank="1" showInputMessage="1" showErrorMessage="1" sqref="Y9:Y65338" xr:uid="{00000000-0002-0000-0300-000000000000}">
      <formula1>con</formula1>
    </dataValidation>
    <dataValidation type="list" allowBlank="1" showInputMessage="1" showErrorMessage="1" sqref="X9:X65338" xr:uid="{00000000-0002-0000-0300-000001000000}">
      <formula1>expo</formula1>
    </dataValidation>
    <dataValidation type="list" allowBlank="1" showInputMessage="1" showErrorMessage="1" sqref="J9:J1048576" xr:uid="{00000000-0002-0000-0300-000002000000}">
      <formula1>FR</formula1>
    </dataValidation>
    <dataValidation type="list" allowBlank="1" showInputMessage="1" showErrorMessage="1" sqref="E9:E1048576" xr:uid="{00000000-0002-0000-0300-000003000000}">
      <formula1>Tipo</formula1>
    </dataValidation>
    <dataValidation type="list" allowBlank="1" showInputMessage="1" showErrorMessage="1" sqref="W9:W1048576" xr:uid="{00000000-0002-0000-0300-000004000000}">
      <formula1>defi</formula1>
    </dataValidation>
  </dataValidations>
  <printOptions horizontalCentered="1"/>
  <pageMargins left="0.70866141732283472" right="0.70866141732283472" top="0.74803149606299213" bottom="0.74803149606299213" header="0.31496062992125984" footer="0.31496062992125984"/>
  <pageSetup scale="18" orientation="landscape" r:id="rId1"/>
  <headerFooter>
    <oddFooter xml:space="preserve">&amp;RSST-PGS-DG-03/01.V1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15"/>
  <sheetViews>
    <sheetView topLeftCell="J100" workbookViewId="0">
      <selection activeCell="J118" sqref="J118"/>
    </sheetView>
  </sheetViews>
  <sheetFormatPr baseColWidth="10" defaultRowHeight="12.75" x14ac:dyDescent="0.2"/>
  <cols>
    <col min="6" max="6" width="6" bestFit="1" customWidth="1"/>
    <col min="7" max="8" width="6" customWidth="1"/>
    <col min="9" max="9" width="22.7109375" bestFit="1" customWidth="1"/>
    <col min="10" max="10" width="16.85546875" customWidth="1"/>
    <col min="13" max="13" width="52.5703125" bestFit="1" customWidth="1"/>
  </cols>
  <sheetData>
    <row r="1" spans="2:13" x14ac:dyDescent="0.2">
      <c r="B1" s="1" t="s">
        <v>0</v>
      </c>
    </row>
    <row r="2" spans="2:13" x14ac:dyDescent="0.2">
      <c r="B2" t="s">
        <v>2</v>
      </c>
    </row>
    <row r="3" spans="2:13" x14ac:dyDescent="0.2">
      <c r="B3" t="s">
        <v>3</v>
      </c>
    </row>
    <row r="9" spans="2:13" x14ac:dyDescent="0.2">
      <c r="M9" t="s">
        <v>14</v>
      </c>
    </row>
    <row r="10" spans="2:13" x14ac:dyDescent="0.2">
      <c r="M10" t="s">
        <v>15</v>
      </c>
    </row>
    <row r="11" spans="2:13" x14ac:dyDescent="0.2">
      <c r="M11" t="s">
        <v>16</v>
      </c>
    </row>
    <row r="12" spans="2:13" x14ac:dyDescent="0.2">
      <c r="M12" t="s">
        <v>17</v>
      </c>
    </row>
    <row r="13" spans="2:13" x14ac:dyDescent="0.2">
      <c r="M13" t="s">
        <v>18</v>
      </c>
    </row>
    <row r="14" spans="2:13" x14ac:dyDescent="0.2">
      <c r="M14" t="s">
        <v>19</v>
      </c>
    </row>
    <row r="15" spans="2:13" x14ac:dyDescent="0.2">
      <c r="M15" t="s">
        <v>20</v>
      </c>
    </row>
    <row r="22" spans="2:13" x14ac:dyDescent="0.2">
      <c r="E22" s="1" t="s">
        <v>56</v>
      </c>
      <c r="F22" s="1" t="s">
        <v>55</v>
      </c>
    </row>
    <row r="26" spans="2:13" x14ac:dyDescent="0.2">
      <c r="B26">
        <f>LEN(F26)</f>
        <v>10</v>
      </c>
      <c r="C26" t="str">
        <f>UPPER(LEFT(F26,1))</f>
        <v>D</v>
      </c>
      <c r="D26" t="str">
        <f>LOWER(RIGHT(F26,B26-1))</f>
        <v>e impacto</v>
      </c>
      <c r="E26" t="str">
        <f>CONCATENATE(C26,D26)</f>
        <v>De impacto</v>
      </c>
      <c r="F26" t="s">
        <v>5</v>
      </c>
      <c r="H26" t="s">
        <v>14</v>
      </c>
      <c r="I26" s="1" t="s">
        <v>4</v>
      </c>
      <c r="J26" s="1" t="s">
        <v>5</v>
      </c>
      <c r="K26" t="str">
        <f>IF(I26=0,""," - ")</f>
        <v xml:space="preserve"> - </v>
      </c>
      <c r="L26" t="str">
        <f>IF(J26=0,""," - ")</f>
        <v xml:space="preserve"> - </v>
      </c>
      <c r="M26" t="str">
        <f>CONCATENATE(H26,K26,I26,L26,J26)</f>
        <v>Físico - Ruido - De impacto</v>
      </c>
    </row>
    <row r="27" spans="2:13" x14ac:dyDescent="0.2">
      <c r="B27">
        <f t="shared" ref="B27:B87" si="0">LEN(F27)</f>
        <v>12</v>
      </c>
      <c r="C27" t="str">
        <f t="shared" ref="C27:C87" si="1">UPPER(LEFT(F27,1))</f>
        <v>I</v>
      </c>
      <c r="D27" t="str">
        <f t="shared" ref="D27:D87" si="2">LOWER(RIGHT(F27,B27-1))</f>
        <v>ntermitente</v>
      </c>
      <c r="E27" t="str">
        <f t="shared" ref="E27:E87" si="3">CONCATENATE(C27,D27)</f>
        <v>Intermitente</v>
      </c>
      <c r="F27" t="s">
        <v>6</v>
      </c>
      <c r="H27" t="s">
        <v>14</v>
      </c>
      <c r="I27" s="1" t="s">
        <v>4</v>
      </c>
      <c r="J27" s="1" t="s">
        <v>6</v>
      </c>
      <c r="K27" t="str">
        <f t="shared" ref="K27:K90" si="4">IF(I27=0,""," - ")</f>
        <v xml:space="preserve"> - </v>
      </c>
      <c r="L27" t="str">
        <f t="shared" ref="L27:L90" si="5">IF(J27=0,""," - ")</f>
        <v xml:space="preserve"> - </v>
      </c>
      <c r="M27" t="str">
        <f t="shared" ref="M27:M90" si="6">CONCATENATE(H27,K27,I27,L27,J27)</f>
        <v>Físico - Ruido - Intermitente</v>
      </c>
    </row>
    <row r="28" spans="2:13" x14ac:dyDescent="0.2">
      <c r="B28">
        <f t="shared" si="0"/>
        <v>8</v>
      </c>
      <c r="C28" t="str">
        <f t="shared" si="1"/>
        <v>C</v>
      </c>
      <c r="D28" t="str">
        <f t="shared" si="2"/>
        <v>ontinuo</v>
      </c>
      <c r="E28" t="str">
        <f t="shared" si="3"/>
        <v>Continuo</v>
      </c>
      <c r="F28" t="s">
        <v>7</v>
      </c>
      <c r="H28" t="s">
        <v>14</v>
      </c>
      <c r="I28" s="1" t="s">
        <v>4</v>
      </c>
      <c r="J28" s="1" t="s">
        <v>7</v>
      </c>
      <c r="K28" t="str">
        <f t="shared" si="4"/>
        <v xml:space="preserve"> - </v>
      </c>
      <c r="L28" t="str">
        <f t="shared" si="5"/>
        <v xml:space="preserve"> - </v>
      </c>
      <c r="M28" t="str">
        <f t="shared" si="6"/>
        <v>Físico - Ruido - Continuo</v>
      </c>
    </row>
    <row r="29" spans="2:13" x14ac:dyDescent="0.2">
      <c r="B29">
        <f t="shared" si="0"/>
        <v>14</v>
      </c>
      <c r="C29" t="str">
        <f t="shared" si="1"/>
        <v>L</v>
      </c>
      <c r="D29" t="str">
        <f t="shared" si="2"/>
        <v>uz por exceso</v>
      </c>
      <c r="E29" t="str">
        <f t="shared" si="3"/>
        <v>Luz por exceso</v>
      </c>
      <c r="F29" t="s">
        <v>9</v>
      </c>
      <c r="H29" t="s">
        <v>14</v>
      </c>
      <c r="I29" t="s">
        <v>8</v>
      </c>
      <c r="J29" t="s">
        <v>89</v>
      </c>
      <c r="K29" t="str">
        <f t="shared" si="4"/>
        <v xml:space="preserve"> - </v>
      </c>
      <c r="L29" t="str">
        <f t="shared" si="5"/>
        <v xml:space="preserve"> - </v>
      </c>
      <c r="M29" t="str">
        <f t="shared" si="6"/>
        <v>Físico - Iluminación - Luz por exceso</v>
      </c>
    </row>
    <row r="30" spans="2:13" x14ac:dyDescent="0.2">
      <c r="B30">
        <f t="shared" si="0"/>
        <v>19</v>
      </c>
      <c r="C30" t="str">
        <f t="shared" si="1"/>
        <v>L</v>
      </c>
      <c r="D30" t="str">
        <f t="shared" si="2"/>
        <v>uz por deficiencia</v>
      </c>
      <c r="E30" t="str">
        <f t="shared" si="3"/>
        <v>Luz por deficiencia</v>
      </c>
      <c r="F30" t="s">
        <v>10</v>
      </c>
      <c r="H30" t="s">
        <v>14</v>
      </c>
      <c r="I30" t="s">
        <v>8</v>
      </c>
      <c r="J30" t="s">
        <v>90</v>
      </c>
      <c r="K30" t="str">
        <f t="shared" si="4"/>
        <v xml:space="preserve"> - </v>
      </c>
      <c r="L30" t="str">
        <f t="shared" si="5"/>
        <v xml:space="preserve"> - </v>
      </c>
      <c r="M30" t="str">
        <f t="shared" si="6"/>
        <v>Físico - Iluminación - Luz por deficiencia</v>
      </c>
    </row>
    <row r="31" spans="2:13" x14ac:dyDescent="0.2">
      <c r="B31">
        <f t="shared" si="0"/>
        <v>13</v>
      </c>
      <c r="C31" t="str">
        <f t="shared" si="1"/>
        <v>C</v>
      </c>
      <c r="D31" t="str">
        <f t="shared" si="2"/>
        <v>uerpo entero</v>
      </c>
      <c r="E31" t="str">
        <f t="shared" si="3"/>
        <v>Cuerpo entero</v>
      </c>
      <c r="F31" t="s">
        <v>12</v>
      </c>
      <c r="H31" t="s">
        <v>14</v>
      </c>
      <c r="I31" t="s">
        <v>11</v>
      </c>
      <c r="J31" t="s">
        <v>91</v>
      </c>
      <c r="K31" t="str">
        <f t="shared" si="4"/>
        <v xml:space="preserve"> - </v>
      </c>
      <c r="L31" t="str">
        <f t="shared" si="5"/>
        <v xml:space="preserve"> - </v>
      </c>
      <c r="M31" t="str">
        <f t="shared" si="6"/>
        <v>Físico - Vibraciones - Cuerpo entero</v>
      </c>
    </row>
    <row r="32" spans="2:13" x14ac:dyDescent="0.2">
      <c r="B32">
        <f t="shared" si="0"/>
        <v>11</v>
      </c>
      <c r="C32" t="str">
        <f t="shared" si="1"/>
        <v>S</v>
      </c>
      <c r="D32" t="str">
        <f t="shared" si="2"/>
        <v>egmentaria</v>
      </c>
      <c r="E32" t="str">
        <f t="shared" si="3"/>
        <v>Segmentaria</v>
      </c>
      <c r="F32" t="s">
        <v>13</v>
      </c>
      <c r="H32" t="s">
        <v>14</v>
      </c>
      <c r="I32" t="s">
        <v>11</v>
      </c>
      <c r="J32" t="s">
        <v>13</v>
      </c>
      <c r="K32" t="str">
        <f t="shared" si="4"/>
        <v xml:space="preserve"> - </v>
      </c>
      <c r="L32" t="str">
        <f t="shared" si="5"/>
        <v xml:space="preserve"> - </v>
      </c>
      <c r="M32" t="str">
        <f t="shared" si="6"/>
        <v>Físico - Vibraciones - Segmentaria</v>
      </c>
    </row>
    <row r="33" spans="2:13" x14ac:dyDescent="0.2">
      <c r="B33">
        <f t="shared" si="0"/>
        <v>4</v>
      </c>
      <c r="C33" t="str">
        <f t="shared" si="1"/>
        <v>F</v>
      </c>
      <c r="D33" t="str">
        <f t="shared" si="2"/>
        <v>río</v>
      </c>
      <c r="E33" t="str">
        <f t="shared" si="3"/>
        <v>Frío</v>
      </c>
      <c r="F33" t="s">
        <v>22</v>
      </c>
      <c r="H33" t="s">
        <v>14</v>
      </c>
      <c r="I33" t="s">
        <v>21</v>
      </c>
      <c r="J33" t="s">
        <v>22</v>
      </c>
      <c r="K33" t="str">
        <f t="shared" si="4"/>
        <v xml:space="preserve"> - </v>
      </c>
      <c r="L33" t="str">
        <f t="shared" si="5"/>
        <v xml:space="preserve"> - </v>
      </c>
      <c r="M33" t="str">
        <f t="shared" si="6"/>
        <v>Físico - Temperaturas extremas - Frío</v>
      </c>
    </row>
    <row r="34" spans="2:13" x14ac:dyDescent="0.2">
      <c r="B34">
        <f t="shared" si="0"/>
        <v>5</v>
      </c>
      <c r="C34" t="str">
        <f t="shared" si="1"/>
        <v>C</v>
      </c>
      <c r="D34" t="str">
        <f t="shared" si="2"/>
        <v>alor</v>
      </c>
      <c r="E34" t="str">
        <f t="shared" si="3"/>
        <v>Calor</v>
      </c>
      <c r="F34" t="s">
        <v>23</v>
      </c>
      <c r="H34" t="s">
        <v>14</v>
      </c>
      <c r="I34" t="s">
        <v>21</v>
      </c>
      <c r="J34" t="s">
        <v>23</v>
      </c>
      <c r="K34" t="str">
        <f t="shared" si="4"/>
        <v xml:space="preserve"> - </v>
      </c>
      <c r="L34" t="str">
        <f t="shared" si="5"/>
        <v xml:space="preserve"> - </v>
      </c>
      <c r="M34" t="str">
        <f t="shared" si="6"/>
        <v>Físico - Temperaturas extremas - Calor</v>
      </c>
    </row>
    <row r="35" spans="2:13" x14ac:dyDescent="0.2">
      <c r="B35">
        <f t="shared" si="0"/>
        <v>4</v>
      </c>
      <c r="C35" t="str">
        <f t="shared" si="1"/>
        <v>B</v>
      </c>
      <c r="D35" t="str">
        <f t="shared" si="2"/>
        <v>aja</v>
      </c>
      <c r="E35" t="str">
        <f t="shared" si="3"/>
        <v>Baja</v>
      </c>
      <c r="F35" t="s">
        <v>25</v>
      </c>
      <c r="H35" t="s">
        <v>14</v>
      </c>
      <c r="I35" s="1" t="s">
        <v>24</v>
      </c>
      <c r="J35" s="1" t="s">
        <v>25</v>
      </c>
      <c r="K35" t="str">
        <f t="shared" si="4"/>
        <v xml:space="preserve"> - </v>
      </c>
      <c r="L35" t="str">
        <f t="shared" si="5"/>
        <v xml:space="preserve"> - </v>
      </c>
      <c r="M35" t="str">
        <f t="shared" si="6"/>
        <v>Físico - Presión atmosférica - Baja</v>
      </c>
    </row>
    <row r="36" spans="2:13" x14ac:dyDescent="0.2">
      <c r="B36">
        <f t="shared" si="0"/>
        <v>8</v>
      </c>
      <c r="C36" t="str">
        <f t="shared" si="1"/>
        <v>A</v>
      </c>
      <c r="D36" t="str">
        <f t="shared" si="2"/>
        <v>justada</v>
      </c>
      <c r="E36" t="str">
        <f t="shared" si="3"/>
        <v>Ajustada</v>
      </c>
      <c r="F36" t="s">
        <v>26</v>
      </c>
      <c r="H36" t="s">
        <v>14</v>
      </c>
      <c r="I36" s="1" t="s">
        <v>24</v>
      </c>
      <c r="J36" s="1" t="s">
        <v>26</v>
      </c>
      <c r="K36" t="str">
        <f t="shared" si="4"/>
        <v xml:space="preserve"> - </v>
      </c>
      <c r="L36" t="str">
        <f t="shared" si="5"/>
        <v xml:space="preserve"> - </v>
      </c>
      <c r="M36" t="str">
        <f t="shared" si="6"/>
        <v>Físico - Presión atmosférica - Ajustada</v>
      </c>
    </row>
    <row r="37" spans="2:13" x14ac:dyDescent="0.2">
      <c r="B37">
        <f t="shared" si="0"/>
        <v>7</v>
      </c>
      <c r="C37" t="str">
        <f t="shared" si="1"/>
        <v>R</v>
      </c>
      <c r="D37" t="str">
        <f t="shared" si="2"/>
        <v>ayos x</v>
      </c>
      <c r="E37" t="str">
        <f t="shared" si="3"/>
        <v>Rayos x</v>
      </c>
      <c r="F37" t="s">
        <v>28</v>
      </c>
      <c r="H37" t="s">
        <v>14</v>
      </c>
      <c r="I37" s="1" t="s">
        <v>27</v>
      </c>
      <c r="J37" s="1" t="s">
        <v>92</v>
      </c>
      <c r="K37" t="str">
        <f t="shared" si="4"/>
        <v xml:space="preserve"> - </v>
      </c>
      <c r="L37" t="str">
        <f t="shared" si="5"/>
        <v xml:space="preserve"> - </v>
      </c>
      <c r="M37" t="str">
        <f t="shared" si="6"/>
        <v>Físico - Radiaciones ionizantes - Rayos x</v>
      </c>
    </row>
    <row r="38" spans="2:13" x14ac:dyDescent="0.2">
      <c r="F38" s="1" t="s">
        <v>99</v>
      </c>
      <c r="H38" t="s">
        <v>14</v>
      </c>
      <c r="I38" s="1" t="s">
        <v>27</v>
      </c>
      <c r="J38" s="1" t="s">
        <v>99</v>
      </c>
      <c r="K38" t="str">
        <f t="shared" si="4"/>
        <v xml:space="preserve"> - </v>
      </c>
      <c r="L38" t="str">
        <f t="shared" si="5"/>
        <v xml:space="preserve"> - </v>
      </c>
      <c r="M38" t="str">
        <f t="shared" si="6"/>
        <v>Físico - Radiaciones ionizantes - Rayos β</v>
      </c>
    </row>
    <row r="39" spans="2:13" x14ac:dyDescent="0.2">
      <c r="F39" s="1" t="s">
        <v>100</v>
      </c>
      <c r="H39" t="s">
        <v>14</v>
      </c>
      <c r="I39" s="1" t="s">
        <v>27</v>
      </c>
      <c r="J39" s="1" t="s">
        <v>100</v>
      </c>
      <c r="K39" t="str">
        <f t="shared" si="4"/>
        <v xml:space="preserve"> - </v>
      </c>
      <c r="L39" t="str">
        <f t="shared" si="5"/>
        <v xml:space="preserve"> - </v>
      </c>
      <c r="M39" t="str">
        <f t="shared" si="6"/>
        <v>Físico - Radiaciones ionizantes - Rayos γ</v>
      </c>
    </row>
    <row r="40" spans="2:13" x14ac:dyDescent="0.2">
      <c r="B40">
        <f t="shared" si="0"/>
        <v>5</v>
      </c>
      <c r="C40" t="str">
        <f t="shared" si="1"/>
        <v>L</v>
      </c>
      <c r="D40" t="str">
        <f t="shared" si="2"/>
        <v>aser</v>
      </c>
      <c r="E40" t="str">
        <f t="shared" si="3"/>
        <v>Laser</v>
      </c>
      <c r="F40" t="s">
        <v>29</v>
      </c>
      <c r="H40" t="s">
        <v>14</v>
      </c>
      <c r="I40" s="1" t="s">
        <v>86</v>
      </c>
      <c r="J40" s="1" t="s">
        <v>29</v>
      </c>
      <c r="K40" t="str">
        <f t="shared" si="4"/>
        <v xml:space="preserve"> - </v>
      </c>
      <c r="L40" t="str">
        <f t="shared" si="5"/>
        <v xml:space="preserve"> - </v>
      </c>
      <c r="M40" t="str">
        <f t="shared" si="6"/>
        <v>Físico - Radiaciones no ionizantes - Laser</v>
      </c>
    </row>
    <row r="41" spans="2:13" x14ac:dyDescent="0.2">
      <c r="B41">
        <f t="shared" si="0"/>
        <v>12</v>
      </c>
      <c r="C41" t="str">
        <f t="shared" si="1"/>
        <v>U</v>
      </c>
      <c r="D41" t="str">
        <f t="shared" si="2"/>
        <v>ltravioleta</v>
      </c>
      <c r="E41" t="str">
        <f t="shared" si="3"/>
        <v>Ultravioleta</v>
      </c>
      <c r="F41" t="s">
        <v>30</v>
      </c>
      <c r="H41" t="s">
        <v>14</v>
      </c>
      <c r="I41" s="1" t="s">
        <v>86</v>
      </c>
      <c r="J41" s="1" t="s">
        <v>30</v>
      </c>
      <c r="K41" t="str">
        <f t="shared" si="4"/>
        <v xml:space="preserve"> - </v>
      </c>
      <c r="L41" t="str">
        <f t="shared" si="5"/>
        <v xml:space="preserve"> - </v>
      </c>
      <c r="M41" t="str">
        <f t="shared" si="6"/>
        <v>Físico - Radiaciones no ionizantes - Ultravioleta</v>
      </c>
    </row>
    <row r="42" spans="2:13" x14ac:dyDescent="0.2">
      <c r="B42">
        <f t="shared" si="0"/>
        <v>10</v>
      </c>
      <c r="C42" t="str">
        <f t="shared" si="1"/>
        <v>I</v>
      </c>
      <c r="D42" t="str">
        <f t="shared" si="2"/>
        <v>nfrarroja</v>
      </c>
      <c r="E42" t="str">
        <f t="shared" si="3"/>
        <v>Infrarroja</v>
      </c>
      <c r="F42" t="s">
        <v>31</v>
      </c>
      <c r="H42" t="s">
        <v>14</v>
      </c>
      <c r="I42" s="1" t="s">
        <v>86</v>
      </c>
      <c r="J42" t="s">
        <v>31</v>
      </c>
      <c r="K42" t="str">
        <f t="shared" si="4"/>
        <v xml:space="preserve"> - </v>
      </c>
      <c r="L42" t="str">
        <f t="shared" si="5"/>
        <v xml:space="preserve"> - </v>
      </c>
      <c r="M42" t="str">
        <f t="shared" si="6"/>
        <v>Físico - Radiaciones no ionizantes - Infrarroja</v>
      </c>
    </row>
    <row r="43" spans="2:13" x14ac:dyDescent="0.2">
      <c r="B43">
        <f t="shared" si="0"/>
        <v>16</v>
      </c>
      <c r="C43" t="str">
        <f t="shared" si="1"/>
        <v>R</v>
      </c>
      <c r="D43" t="str">
        <f t="shared" si="2"/>
        <v>adio frecuencia</v>
      </c>
      <c r="E43" t="str">
        <f t="shared" si="3"/>
        <v>Radio frecuencia</v>
      </c>
      <c r="F43" t="s">
        <v>32</v>
      </c>
      <c r="H43" t="s">
        <v>14</v>
      </c>
      <c r="I43" s="1" t="s">
        <v>86</v>
      </c>
      <c r="J43" t="s">
        <v>32</v>
      </c>
      <c r="K43" t="str">
        <f t="shared" si="4"/>
        <v xml:space="preserve"> - </v>
      </c>
      <c r="L43" t="str">
        <f t="shared" si="5"/>
        <v xml:space="preserve"> - </v>
      </c>
      <c r="M43" t="str">
        <f t="shared" si="6"/>
        <v>Físico - Radiaciones no ionizantes - Radio frecuencia</v>
      </c>
    </row>
    <row r="44" spans="2:13" x14ac:dyDescent="0.2">
      <c r="B44">
        <f t="shared" si="0"/>
        <v>11</v>
      </c>
      <c r="C44" t="str">
        <f t="shared" si="1"/>
        <v>M</v>
      </c>
      <c r="D44" t="str">
        <f t="shared" si="2"/>
        <v>icro ondas</v>
      </c>
      <c r="E44" t="str">
        <f t="shared" si="3"/>
        <v>Micro ondas</v>
      </c>
      <c r="F44" t="s">
        <v>33</v>
      </c>
      <c r="H44" t="s">
        <v>14</v>
      </c>
      <c r="I44" s="1" t="s">
        <v>86</v>
      </c>
      <c r="J44" t="s">
        <v>33</v>
      </c>
      <c r="K44" t="str">
        <f t="shared" si="4"/>
        <v xml:space="preserve"> - </v>
      </c>
      <c r="L44" t="str">
        <f t="shared" si="5"/>
        <v xml:space="preserve"> - </v>
      </c>
      <c r="M44" t="str">
        <f t="shared" si="6"/>
        <v>Físico - Radiaciones no ionizantes - Micro ondas</v>
      </c>
    </row>
    <row r="45" spans="2:13" x14ac:dyDescent="0.2">
      <c r="B45">
        <f t="shared" si="0"/>
        <v>9</v>
      </c>
      <c r="C45" t="str">
        <f t="shared" si="1"/>
        <v>O</v>
      </c>
      <c r="D45" t="str">
        <f t="shared" si="2"/>
        <v>rgánicos</v>
      </c>
      <c r="E45" t="str">
        <f t="shared" si="3"/>
        <v>Orgánicos</v>
      </c>
      <c r="F45" s="1" t="s">
        <v>35</v>
      </c>
      <c r="G45" s="1"/>
      <c r="H45" s="1" t="s">
        <v>15</v>
      </c>
      <c r="I45" t="s">
        <v>34</v>
      </c>
      <c r="J45" t="s">
        <v>35</v>
      </c>
      <c r="K45" t="str">
        <f t="shared" si="4"/>
        <v xml:space="preserve"> - </v>
      </c>
      <c r="L45" t="str">
        <f t="shared" si="5"/>
        <v xml:space="preserve"> - </v>
      </c>
      <c r="M45" t="str">
        <f t="shared" si="6"/>
        <v>Químico - Polvos - Orgánicos</v>
      </c>
    </row>
    <row r="46" spans="2:13" x14ac:dyDescent="0.2">
      <c r="B46">
        <f t="shared" si="0"/>
        <v>11</v>
      </c>
      <c r="C46" t="str">
        <f t="shared" si="1"/>
        <v>I</v>
      </c>
      <c r="D46" t="str">
        <f t="shared" si="2"/>
        <v>norgánicos</v>
      </c>
      <c r="E46" t="str">
        <f t="shared" si="3"/>
        <v>Inorgánicos</v>
      </c>
      <c r="F46" s="1" t="s">
        <v>36</v>
      </c>
      <c r="G46" s="1"/>
      <c r="H46" s="1" t="s">
        <v>15</v>
      </c>
      <c r="I46" t="s">
        <v>34</v>
      </c>
      <c r="J46" t="s">
        <v>36</v>
      </c>
      <c r="K46" t="str">
        <f t="shared" si="4"/>
        <v xml:space="preserve"> - </v>
      </c>
      <c r="L46" t="str">
        <f t="shared" si="5"/>
        <v xml:space="preserve"> - </v>
      </c>
      <c r="M46" t="str">
        <f t="shared" si="6"/>
        <v>Químico - Polvos - Inorgánicos</v>
      </c>
    </row>
    <row r="47" spans="2:13" x14ac:dyDescent="0.2">
      <c r="B47">
        <f t="shared" si="0"/>
        <v>0</v>
      </c>
      <c r="C47" t="str">
        <f t="shared" si="1"/>
        <v/>
      </c>
      <c r="D47" t="e">
        <f t="shared" si="2"/>
        <v>#VALUE!</v>
      </c>
      <c r="E47" t="e">
        <f t="shared" si="3"/>
        <v>#VALUE!</v>
      </c>
      <c r="F47" s="1"/>
      <c r="G47" s="1"/>
      <c r="H47" s="1" t="s">
        <v>15</v>
      </c>
      <c r="I47" t="s">
        <v>37</v>
      </c>
      <c r="K47" t="str">
        <f t="shared" si="4"/>
        <v xml:space="preserve"> - </v>
      </c>
      <c r="L47" t="str">
        <f t="shared" si="5"/>
        <v/>
      </c>
      <c r="M47" t="str">
        <f t="shared" si="6"/>
        <v>Químico - Líquidos</v>
      </c>
    </row>
    <row r="48" spans="2:13" x14ac:dyDescent="0.2">
      <c r="B48">
        <f t="shared" si="0"/>
        <v>0</v>
      </c>
      <c r="C48" t="str">
        <f t="shared" si="1"/>
        <v/>
      </c>
      <c r="D48" t="e">
        <f t="shared" si="2"/>
        <v>#VALUE!</v>
      </c>
      <c r="E48" t="e">
        <f t="shared" si="3"/>
        <v>#VALUE!</v>
      </c>
      <c r="F48" s="1"/>
      <c r="G48" s="1"/>
      <c r="H48" s="1" t="s">
        <v>15</v>
      </c>
      <c r="I48" t="s">
        <v>38</v>
      </c>
      <c r="K48" t="str">
        <f t="shared" si="4"/>
        <v xml:space="preserve"> - </v>
      </c>
      <c r="L48" t="str">
        <f t="shared" si="5"/>
        <v/>
      </c>
      <c r="M48" t="str">
        <f t="shared" si="6"/>
        <v>Químico - Nieblas</v>
      </c>
    </row>
    <row r="49" spans="2:13" x14ac:dyDescent="0.2">
      <c r="B49">
        <f t="shared" si="0"/>
        <v>0</v>
      </c>
      <c r="C49" t="str">
        <f t="shared" si="1"/>
        <v/>
      </c>
      <c r="D49" t="e">
        <f t="shared" si="2"/>
        <v>#VALUE!</v>
      </c>
      <c r="E49" t="e">
        <f t="shared" si="3"/>
        <v>#VALUE!</v>
      </c>
      <c r="F49" s="1"/>
      <c r="G49" s="1"/>
      <c r="H49" s="1" t="s">
        <v>15</v>
      </c>
      <c r="I49" t="s">
        <v>39</v>
      </c>
      <c r="K49" t="str">
        <f t="shared" si="4"/>
        <v xml:space="preserve"> - </v>
      </c>
      <c r="L49" t="str">
        <f t="shared" si="5"/>
        <v/>
      </c>
      <c r="M49" t="str">
        <f t="shared" si="6"/>
        <v>Químico - Rocíos</v>
      </c>
    </row>
    <row r="50" spans="2:13" x14ac:dyDescent="0.2">
      <c r="B50">
        <f t="shared" si="0"/>
        <v>0</v>
      </c>
      <c r="C50" t="str">
        <f t="shared" si="1"/>
        <v/>
      </c>
      <c r="D50" t="e">
        <f t="shared" si="2"/>
        <v>#VALUE!</v>
      </c>
      <c r="E50" t="e">
        <f t="shared" si="3"/>
        <v>#VALUE!</v>
      </c>
      <c r="F50" s="1"/>
      <c r="G50" s="1"/>
      <c r="H50" s="1" t="s">
        <v>15</v>
      </c>
      <c r="I50" t="s">
        <v>87</v>
      </c>
      <c r="K50" t="str">
        <f t="shared" si="4"/>
        <v xml:space="preserve"> - </v>
      </c>
      <c r="L50" t="str">
        <f t="shared" si="5"/>
        <v/>
      </c>
      <c r="M50" t="str">
        <f t="shared" si="6"/>
        <v>Químico - Gases y vapores</v>
      </c>
    </row>
    <row r="51" spans="2:13" x14ac:dyDescent="0.2">
      <c r="B51">
        <f t="shared" si="0"/>
        <v>9</v>
      </c>
      <c r="C51" t="str">
        <f t="shared" si="1"/>
        <v>M</v>
      </c>
      <c r="D51" t="str">
        <f t="shared" si="2"/>
        <v>etálicos</v>
      </c>
      <c r="E51" t="str">
        <f t="shared" si="3"/>
        <v>Metálicos</v>
      </c>
      <c r="F51" s="1" t="s">
        <v>41</v>
      </c>
      <c r="G51" s="1"/>
      <c r="H51" s="1" t="s">
        <v>15</v>
      </c>
      <c r="I51" t="s">
        <v>40</v>
      </c>
      <c r="J51" t="s">
        <v>41</v>
      </c>
      <c r="K51" t="str">
        <f t="shared" si="4"/>
        <v xml:space="preserve"> - </v>
      </c>
      <c r="L51" t="str">
        <f t="shared" si="5"/>
        <v xml:space="preserve"> - </v>
      </c>
      <c r="M51" t="str">
        <f t="shared" si="6"/>
        <v>Químico - Humos - Metálicos</v>
      </c>
    </row>
    <row r="52" spans="2:13" x14ac:dyDescent="0.2">
      <c r="B52">
        <f t="shared" si="0"/>
        <v>12</v>
      </c>
      <c r="C52" t="str">
        <f t="shared" si="1"/>
        <v>N</v>
      </c>
      <c r="D52" t="str">
        <f t="shared" si="2"/>
        <v>o metálicos</v>
      </c>
      <c r="E52" t="str">
        <f t="shared" si="3"/>
        <v>No metálicos</v>
      </c>
      <c r="F52" s="1" t="s">
        <v>42</v>
      </c>
      <c r="G52" s="1"/>
      <c r="H52" s="1" t="s">
        <v>15</v>
      </c>
      <c r="I52" t="s">
        <v>40</v>
      </c>
      <c r="J52" t="s">
        <v>93</v>
      </c>
      <c r="K52" t="str">
        <f t="shared" si="4"/>
        <v xml:space="preserve"> - </v>
      </c>
      <c r="L52" t="str">
        <f t="shared" si="5"/>
        <v xml:space="preserve"> - </v>
      </c>
      <c r="M52" t="str">
        <f t="shared" si="6"/>
        <v>Químico - Humos - No metálicos</v>
      </c>
    </row>
    <row r="53" spans="2:13" x14ac:dyDescent="0.2">
      <c r="B53">
        <f t="shared" si="0"/>
        <v>0</v>
      </c>
      <c r="C53" t="str">
        <f t="shared" si="1"/>
        <v/>
      </c>
      <c r="D53" t="e">
        <f t="shared" si="2"/>
        <v>#VALUE!</v>
      </c>
      <c r="E53" t="e">
        <f t="shared" si="3"/>
        <v>#VALUE!</v>
      </c>
      <c r="F53" s="1"/>
      <c r="G53" s="1"/>
      <c r="H53" s="1" t="s">
        <v>43</v>
      </c>
      <c r="I53" t="s">
        <v>44</v>
      </c>
      <c r="K53" t="str">
        <f t="shared" si="4"/>
        <v xml:space="preserve"> - </v>
      </c>
      <c r="L53" t="str">
        <f t="shared" si="5"/>
        <v/>
      </c>
      <c r="M53" t="str">
        <f t="shared" si="6"/>
        <v>Biológicos - Virus</v>
      </c>
    </row>
    <row r="54" spans="2:13" x14ac:dyDescent="0.2">
      <c r="B54">
        <f t="shared" si="0"/>
        <v>0</v>
      </c>
      <c r="C54" t="str">
        <f t="shared" si="1"/>
        <v/>
      </c>
      <c r="D54" t="e">
        <f t="shared" si="2"/>
        <v>#VALUE!</v>
      </c>
      <c r="E54" t="e">
        <f t="shared" si="3"/>
        <v>#VALUE!</v>
      </c>
      <c r="F54" s="1"/>
      <c r="G54" s="1"/>
      <c r="H54" s="1" t="s">
        <v>43</v>
      </c>
      <c r="I54" t="s">
        <v>45</v>
      </c>
      <c r="K54" t="str">
        <f t="shared" si="4"/>
        <v xml:space="preserve"> - </v>
      </c>
      <c r="L54" t="str">
        <f t="shared" si="5"/>
        <v/>
      </c>
      <c r="M54" t="str">
        <f t="shared" si="6"/>
        <v>Biológicos - Bacterias</v>
      </c>
    </row>
    <row r="55" spans="2:13" x14ac:dyDescent="0.2">
      <c r="B55">
        <f t="shared" si="0"/>
        <v>0</v>
      </c>
      <c r="C55" t="str">
        <f t="shared" si="1"/>
        <v/>
      </c>
      <c r="D55" t="e">
        <f t="shared" si="2"/>
        <v>#VALUE!</v>
      </c>
      <c r="E55" t="e">
        <f t="shared" si="3"/>
        <v>#VALUE!</v>
      </c>
      <c r="F55" s="1"/>
      <c r="G55" s="1"/>
      <c r="H55" s="1" t="s">
        <v>43</v>
      </c>
      <c r="I55" t="s">
        <v>46</v>
      </c>
      <c r="K55" t="str">
        <f t="shared" si="4"/>
        <v xml:space="preserve"> - </v>
      </c>
      <c r="L55" t="str">
        <f t="shared" si="5"/>
        <v/>
      </c>
      <c r="M55" t="str">
        <f t="shared" si="6"/>
        <v xml:space="preserve">Biológicos - Hongos </v>
      </c>
    </row>
    <row r="56" spans="2:13" x14ac:dyDescent="0.2">
      <c r="B56">
        <f t="shared" si="0"/>
        <v>0</v>
      </c>
      <c r="C56" t="str">
        <f t="shared" si="1"/>
        <v/>
      </c>
      <c r="D56" t="e">
        <f t="shared" si="2"/>
        <v>#VALUE!</v>
      </c>
      <c r="E56" t="e">
        <f t="shared" si="3"/>
        <v>#VALUE!</v>
      </c>
      <c r="F56" s="1"/>
      <c r="G56" s="1"/>
      <c r="H56" s="1" t="s">
        <v>43</v>
      </c>
      <c r="I56" t="s">
        <v>47</v>
      </c>
      <c r="K56" t="str">
        <f t="shared" si="4"/>
        <v xml:space="preserve"> - </v>
      </c>
      <c r="L56" t="str">
        <f t="shared" si="5"/>
        <v/>
      </c>
      <c r="M56" t="str">
        <f t="shared" si="6"/>
        <v>Biológicos - Rickettsias</v>
      </c>
    </row>
    <row r="57" spans="2:13" x14ac:dyDescent="0.2">
      <c r="B57">
        <f t="shared" si="0"/>
        <v>0</v>
      </c>
      <c r="C57" t="str">
        <f t="shared" si="1"/>
        <v/>
      </c>
      <c r="D57" t="e">
        <f t="shared" si="2"/>
        <v>#VALUE!</v>
      </c>
      <c r="E57" t="e">
        <f t="shared" si="3"/>
        <v>#VALUE!</v>
      </c>
      <c r="F57" s="1"/>
      <c r="G57" s="1"/>
      <c r="H57" s="1" t="s">
        <v>43</v>
      </c>
      <c r="I57" t="s">
        <v>48</v>
      </c>
      <c r="K57" t="str">
        <f t="shared" si="4"/>
        <v xml:space="preserve"> - </v>
      </c>
      <c r="L57" t="str">
        <f t="shared" si="5"/>
        <v/>
      </c>
      <c r="M57" t="str">
        <f t="shared" si="6"/>
        <v>Biológicos - Parásitos</v>
      </c>
    </row>
    <row r="58" spans="2:13" x14ac:dyDescent="0.2">
      <c r="B58">
        <f t="shared" si="0"/>
        <v>0</v>
      </c>
      <c r="C58" t="str">
        <f t="shared" si="1"/>
        <v/>
      </c>
      <c r="D58" t="e">
        <f t="shared" si="2"/>
        <v>#VALUE!</v>
      </c>
      <c r="E58" t="e">
        <f t="shared" si="3"/>
        <v>#VALUE!</v>
      </c>
      <c r="F58" s="1"/>
      <c r="G58" s="1"/>
      <c r="H58" s="1" t="s">
        <v>43</v>
      </c>
      <c r="I58" t="s">
        <v>49</v>
      </c>
      <c r="K58" t="str">
        <f t="shared" si="4"/>
        <v xml:space="preserve"> - </v>
      </c>
      <c r="L58" t="str">
        <f t="shared" si="5"/>
        <v/>
      </c>
      <c r="M58" t="str">
        <f t="shared" si="6"/>
        <v>Biológicos - Picaduras</v>
      </c>
    </row>
    <row r="59" spans="2:13" x14ac:dyDescent="0.2">
      <c r="B59">
        <f t="shared" si="0"/>
        <v>0</v>
      </c>
      <c r="C59" t="str">
        <f t="shared" si="1"/>
        <v/>
      </c>
      <c r="D59" t="e">
        <f t="shared" si="2"/>
        <v>#VALUE!</v>
      </c>
      <c r="E59" t="e">
        <f t="shared" si="3"/>
        <v>#VALUE!</v>
      </c>
      <c r="F59" s="1"/>
      <c r="G59" s="1"/>
      <c r="H59" s="1" t="s">
        <v>43</v>
      </c>
      <c r="I59" t="s">
        <v>50</v>
      </c>
      <c r="K59" t="str">
        <f t="shared" si="4"/>
        <v xml:space="preserve"> - </v>
      </c>
      <c r="L59" t="str">
        <f t="shared" si="5"/>
        <v/>
      </c>
      <c r="M59" t="str">
        <f t="shared" si="6"/>
        <v>Biológicos - Mordeduras</v>
      </c>
    </row>
    <row r="60" spans="2:13" x14ac:dyDescent="0.2">
      <c r="B60">
        <f t="shared" si="0"/>
        <v>0</v>
      </c>
      <c r="C60" t="str">
        <f t="shared" si="1"/>
        <v/>
      </c>
      <c r="D60" t="e">
        <f t="shared" si="2"/>
        <v>#VALUE!</v>
      </c>
      <c r="E60" t="e">
        <f t="shared" si="3"/>
        <v>#VALUE!</v>
      </c>
      <c r="F60" s="1"/>
      <c r="G60" s="1"/>
      <c r="H60" s="1" t="s">
        <v>43</v>
      </c>
      <c r="I60" t="s">
        <v>51</v>
      </c>
      <c r="K60" t="str">
        <f t="shared" si="4"/>
        <v xml:space="preserve"> - </v>
      </c>
      <c r="L60" t="str">
        <f t="shared" si="5"/>
        <v/>
      </c>
      <c r="M60" t="str">
        <f t="shared" si="6"/>
        <v>Biológicos - Fluidos</v>
      </c>
    </row>
    <row r="61" spans="2:13" x14ac:dyDescent="0.2">
      <c r="B61">
        <f t="shared" si="0"/>
        <v>0</v>
      </c>
      <c r="C61" t="str">
        <f t="shared" si="1"/>
        <v/>
      </c>
      <c r="D61" t="e">
        <f t="shared" si="2"/>
        <v>#VALUE!</v>
      </c>
      <c r="E61" t="e">
        <f t="shared" si="3"/>
        <v>#VALUE!</v>
      </c>
      <c r="F61" s="1"/>
      <c r="G61" s="1"/>
      <c r="H61" s="1" t="s">
        <v>43</v>
      </c>
      <c r="I61" t="s">
        <v>52</v>
      </c>
      <c r="K61" t="str">
        <f t="shared" si="4"/>
        <v xml:space="preserve"> - </v>
      </c>
      <c r="L61" t="str">
        <f t="shared" si="5"/>
        <v/>
      </c>
      <c r="M61" t="str">
        <f t="shared" si="6"/>
        <v>Biológicos - Excrementos</v>
      </c>
    </row>
    <row r="62" spans="2:13" x14ac:dyDescent="0.2">
      <c r="B62">
        <f t="shared" si="0"/>
        <v>12</v>
      </c>
      <c r="C62" t="str">
        <f t="shared" si="1"/>
        <v>C</v>
      </c>
      <c r="D62" t="str">
        <f t="shared" si="2"/>
        <v>omunicación</v>
      </c>
      <c r="E62" t="str">
        <f t="shared" si="3"/>
        <v>Comunicación</v>
      </c>
      <c r="F62" s="1" t="s">
        <v>58</v>
      </c>
      <c r="G62" s="1"/>
      <c r="H62" s="1" t="s">
        <v>53</v>
      </c>
      <c r="I62" t="s">
        <v>57</v>
      </c>
      <c r="J62" t="s">
        <v>58</v>
      </c>
      <c r="K62" t="str">
        <f t="shared" si="4"/>
        <v xml:space="preserve"> - </v>
      </c>
      <c r="L62" t="str">
        <f t="shared" si="5"/>
        <v xml:space="preserve"> - </v>
      </c>
      <c r="M62" t="str">
        <f t="shared" si="6"/>
        <v>Psicosociales - Características de la organización del trabajo - Comunicación</v>
      </c>
    </row>
    <row r="63" spans="2:13" x14ac:dyDescent="0.2">
      <c r="B63">
        <f t="shared" si="0"/>
        <v>10</v>
      </c>
      <c r="C63" t="str">
        <f t="shared" si="1"/>
        <v>T</v>
      </c>
      <c r="D63" t="str">
        <f t="shared" si="2"/>
        <v>ecnología</v>
      </c>
      <c r="E63" t="str">
        <f t="shared" si="3"/>
        <v>Tecnología</v>
      </c>
      <c r="F63" s="1" t="s">
        <v>59</v>
      </c>
      <c r="G63" s="1"/>
      <c r="H63" s="1" t="s">
        <v>53</v>
      </c>
      <c r="I63" t="s">
        <v>57</v>
      </c>
      <c r="J63" t="s">
        <v>59</v>
      </c>
      <c r="K63" t="str">
        <f t="shared" si="4"/>
        <v xml:space="preserve"> - </v>
      </c>
      <c r="L63" t="str">
        <f t="shared" si="5"/>
        <v xml:space="preserve"> - </v>
      </c>
      <c r="M63" t="str">
        <f t="shared" si="6"/>
        <v>Psicosociales - Características de la organización del trabajo - Tecnología</v>
      </c>
    </row>
    <row r="64" spans="2:13" x14ac:dyDescent="0.2">
      <c r="B64">
        <f t="shared" si="0"/>
        <v>24</v>
      </c>
      <c r="C64" t="str">
        <f t="shared" si="1"/>
        <v>O</v>
      </c>
      <c r="D64" t="str">
        <f t="shared" si="2"/>
        <v>rganización del trabajo</v>
      </c>
      <c r="E64" t="str">
        <f t="shared" si="3"/>
        <v>Organización del trabajo</v>
      </c>
      <c r="F64" s="1" t="s">
        <v>60</v>
      </c>
      <c r="G64" s="1"/>
      <c r="H64" s="1" t="s">
        <v>53</v>
      </c>
      <c r="I64" t="s">
        <v>57</v>
      </c>
      <c r="J64" t="s">
        <v>60</v>
      </c>
      <c r="K64" t="str">
        <f t="shared" si="4"/>
        <v xml:space="preserve"> - </v>
      </c>
      <c r="L64" t="str">
        <f t="shared" si="5"/>
        <v xml:space="preserve"> - </v>
      </c>
      <c r="M64" t="str">
        <f t="shared" si="6"/>
        <v>Psicosociales - Características de la organización del trabajo - Organización del trabajo</v>
      </c>
    </row>
    <row r="65" spans="2:13" x14ac:dyDescent="0.2">
      <c r="B65">
        <f t="shared" si="0"/>
        <v>33</v>
      </c>
      <c r="C65" t="str">
        <f t="shared" si="1"/>
        <v>D</v>
      </c>
      <c r="D65" t="str">
        <f t="shared" si="2"/>
        <v>emandas cualitativas de la labor</v>
      </c>
      <c r="E65" t="str">
        <f t="shared" si="3"/>
        <v>Demandas cualitativas de la labor</v>
      </c>
      <c r="F65" s="1" t="s">
        <v>61</v>
      </c>
      <c r="G65" s="1"/>
      <c r="H65" s="1" t="s">
        <v>53</v>
      </c>
      <c r="I65" t="s">
        <v>57</v>
      </c>
      <c r="J65" t="s">
        <v>61</v>
      </c>
      <c r="K65" t="str">
        <f t="shared" si="4"/>
        <v xml:space="preserve"> - </v>
      </c>
      <c r="L65" t="str">
        <f t="shared" si="5"/>
        <v xml:space="preserve"> - </v>
      </c>
      <c r="M65" t="str">
        <f t="shared" si="6"/>
        <v>Psicosociales - Características de la organización del trabajo - Demandas cualitativas de la labor</v>
      </c>
    </row>
    <row r="66" spans="2:13" x14ac:dyDescent="0.2">
      <c r="B66">
        <f t="shared" si="0"/>
        <v>34</v>
      </c>
      <c r="C66" t="str">
        <f t="shared" si="1"/>
        <v>D</v>
      </c>
      <c r="D66" t="str">
        <f t="shared" si="2"/>
        <v>emandas cuantitativas de la labor</v>
      </c>
      <c r="E66" t="str">
        <f t="shared" si="3"/>
        <v>Demandas cuantitativas de la labor</v>
      </c>
      <c r="F66" s="1" t="s">
        <v>62</v>
      </c>
      <c r="G66" s="1"/>
      <c r="H66" s="1" t="s">
        <v>53</v>
      </c>
      <c r="I66" t="s">
        <v>57</v>
      </c>
      <c r="J66" t="s">
        <v>62</v>
      </c>
      <c r="K66" t="str">
        <f t="shared" si="4"/>
        <v xml:space="preserve"> - </v>
      </c>
      <c r="L66" t="str">
        <f t="shared" si="5"/>
        <v xml:space="preserve"> - </v>
      </c>
      <c r="M66" t="str">
        <f t="shared" si="6"/>
        <v>Psicosociales - Características de la organización del trabajo - Demandas cuantitativas de la labor</v>
      </c>
    </row>
    <row r="67" spans="2:13" x14ac:dyDescent="0.2">
      <c r="B67">
        <f t="shared" si="0"/>
        <v>10</v>
      </c>
      <c r="C67" t="str">
        <f t="shared" si="1"/>
        <v>R</v>
      </c>
      <c r="D67" t="str">
        <f t="shared" si="2"/>
        <v>elaciones</v>
      </c>
      <c r="E67" t="str">
        <f t="shared" si="3"/>
        <v>Relaciones</v>
      </c>
      <c r="F67" s="1" t="s">
        <v>63</v>
      </c>
      <c r="G67" s="1"/>
      <c r="H67" s="1" t="s">
        <v>53</v>
      </c>
      <c r="I67" s="1" t="s">
        <v>85</v>
      </c>
      <c r="J67" t="s">
        <v>63</v>
      </c>
      <c r="K67" t="str">
        <f t="shared" si="4"/>
        <v xml:space="preserve"> - </v>
      </c>
      <c r="L67" t="str">
        <f t="shared" si="5"/>
        <v xml:space="preserve"> - </v>
      </c>
      <c r="M67" t="str">
        <f t="shared" si="6"/>
        <v>Psicosociales - Características del grupo social de trabajo - Relaciones</v>
      </c>
    </row>
    <row r="68" spans="2:13" x14ac:dyDescent="0.2">
      <c r="B68">
        <f t="shared" si="0"/>
        <v>8</v>
      </c>
      <c r="C68" t="str">
        <f t="shared" si="1"/>
        <v>C</v>
      </c>
      <c r="D68" t="str">
        <f t="shared" si="2"/>
        <v>ohesión</v>
      </c>
      <c r="E68" t="str">
        <f t="shared" si="3"/>
        <v>Cohesión</v>
      </c>
      <c r="F68" s="1" t="s">
        <v>64</v>
      </c>
      <c r="G68" s="1"/>
      <c r="H68" s="1" t="s">
        <v>53</v>
      </c>
      <c r="I68" s="1" t="s">
        <v>85</v>
      </c>
      <c r="J68" t="s">
        <v>64</v>
      </c>
      <c r="K68" t="str">
        <f t="shared" si="4"/>
        <v xml:space="preserve"> - </v>
      </c>
      <c r="L68" t="str">
        <f t="shared" si="5"/>
        <v xml:space="preserve"> - </v>
      </c>
      <c r="M68" t="str">
        <f t="shared" si="6"/>
        <v>Psicosociales - Características del grupo social de trabajo - Cohesión</v>
      </c>
    </row>
    <row r="69" spans="2:13" x14ac:dyDescent="0.2">
      <c r="B69">
        <f t="shared" si="0"/>
        <v>28</v>
      </c>
      <c r="C69" t="str">
        <f t="shared" si="1"/>
        <v>C</v>
      </c>
      <c r="D69" t="str">
        <f t="shared" si="2"/>
        <v>alidad de las interacciones</v>
      </c>
      <c r="E69" t="str">
        <f t="shared" si="3"/>
        <v>Calidad de las interacciones</v>
      </c>
      <c r="F69" s="1" t="s">
        <v>65</v>
      </c>
      <c r="G69" s="1"/>
      <c r="H69" s="1" t="s">
        <v>53</v>
      </c>
      <c r="I69" s="1" t="s">
        <v>85</v>
      </c>
      <c r="J69" t="s">
        <v>65</v>
      </c>
      <c r="K69" t="str">
        <f t="shared" si="4"/>
        <v xml:space="preserve"> - </v>
      </c>
      <c r="L69" t="str">
        <f t="shared" si="5"/>
        <v xml:space="preserve"> - </v>
      </c>
      <c r="M69" t="str">
        <f t="shared" si="6"/>
        <v>Psicosociales - Características del grupo social de trabajo - Calidad de las interacciones</v>
      </c>
    </row>
    <row r="70" spans="2:13" x14ac:dyDescent="0.2">
      <c r="B70">
        <f t="shared" si="0"/>
        <v>17</v>
      </c>
      <c r="C70" t="str">
        <f t="shared" si="1"/>
        <v>T</v>
      </c>
      <c r="D70" t="str">
        <f t="shared" si="2"/>
        <v>rabajo en equipo</v>
      </c>
      <c r="E70" t="str">
        <f t="shared" si="3"/>
        <v>Trabajo en equipo</v>
      </c>
      <c r="F70" s="1" t="s">
        <v>66</v>
      </c>
      <c r="G70" s="1"/>
      <c r="H70" s="1" t="s">
        <v>53</v>
      </c>
      <c r="I70" s="1" t="s">
        <v>85</v>
      </c>
      <c r="J70" t="s">
        <v>66</v>
      </c>
      <c r="K70" t="str">
        <f t="shared" si="4"/>
        <v xml:space="preserve"> - </v>
      </c>
      <c r="L70" t="str">
        <f t="shared" si="5"/>
        <v xml:space="preserve"> - </v>
      </c>
      <c r="M70" t="str">
        <f t="shared" si="6"/>
        <v>Psicosociales - Características del grupo social de trabajo - Trabajo en equipo</v>
      </c>
    </row>
    <row r="71" spans="2:13" x14ac:dyDescent="0.2">
      <c r="B71">
        <f t="shared" si="0"/>
        <v>12</v>
      </c>
      <c r="C71" t="str">
        <f t="shared" si="1"/>
        <v>C</v>
      </c>
      <c r="D71" t="str">
        <f t="shared" si="2"/>
        <v>arga mental</v>
      </c>
      <c r="E71" t="str">
        <f t="shared" si="3"/>
        <v>Carga mental</v>
      </c>
      <c r="F71" s="1" t="s">
        <v>67</v>
      </c>
      <c r="G71" s="1"/>
      <c r="H71" s="1" t="s">
        <v>53</v>
      </c>
      <c r="I71" t="s">
        <v>54</v>
      </c>
      <c r="J71" t="s">
        <v>94</v>
      </c>
      <c r="K71" t="str">
        <f t="shared" si="4"/>
        <v xml:space="preserve"> - </v>
      </c>
      <c r="L71" t="str">
        <f t="shared" si="5"/>
        <v xml:space="preserve"> - </v>
      </c>
      <c r="M71" t="str">
        <f t="shared" si="6"/>
        <v>Psicosociales - Condiciones de la tarea - Carga mental</v>
      </c>
    </row>
    <row r="72" spans="2:13" x14ac:dyDescent="0.2">
      <c r="B72">
        <f t="shared" si="0"/>
        <v>21</v>
      </c>
      <c r="C72" t="str">
        <f t="shared" si="1"/>
        <v>C</v>
      </c>
      <c r="D72" t="str">
        <f t="shared" si="2"/>
        <v>ontenido de la tarea</v>
      </c>
      <c r="E72" t="str">
        <f t="shared" si="3"/>
        <v>Contenido de la tarea</v>
      </c>
      <c r="F72" s="1" t="s">
        <v>68</v>
      </c>
      <c r="G72" s="1"/>
      <c r="H72" s="1" t="s">
        <v>53</v>
      </c>
      <c r="I72" t="s">
        <v>54</v>
      </c>
      <c r="J72" t="s">
        <v>68</v>
      </c>
      <c r="K72" t="str">
        <f t="shared" si="4"/>
        <v xml:space="preserve"> - </v>
      </c>
      <c r="L72" t="str">
        <f t="shared" si="5"/>
        <v xml:space="preserve"> - </v>
      </c>
      <c r="M72" t="str">
        <f t="shared" si="6"/>
        <v>Psicosociales - Condiciones de la tarea - Contenido de la tarea</v>
      </c>
    </row>
    <row r="73" spans="2:13" x14ac:dyDescent="0.2">
      <c r="B73">
        <f t="shared" si="0"/>
        <v>20</v>
      </c>
      <c r="C73" t="str">
        <f t="shared" si="1"/>
        <v>D</v>
      </c>
      <c r="D73" t="str">
        <f t="shared" si="2"/>
        <v>emandas emocionales</v>
      </c>
      <c r="E73" t="str">
        <f t="shared" si="3"/>
        <v>Demandas emocionales</v>
      </c>
      <c r="F73" s="1" t="s">
        <v>69</v>
      </c>
      <c r="G73" s="1"/>
      <c r="H73" s="1" t="s">
        <v>53</v>
      </c>
      <c r="I73" t="s">
        <v>54</v>
      </c>
      <c r="J73" t="s">
        <v>69</v>
      </c>
      <c r="K73" t="str">
        <f t="shared" si="4"/>
        <v xml:space="preserve"> - </v>
      </c>
      <c r="L73" t="str">
        <f t="shared" si="5"/>
        <v xml:space="preserve"> - </v>
      </c>
      <c r="M73" t="str">
        <f t="shared" si="6"/>
        <v>Psicosociales - Condiciones de la tarea - Demandas emocionales</v>
      </c>
    </row>
    <row r="74" spans="2:13" x14ac:dyDescent="0.2">
      <c r="B74">
        <f t="shared" si="0"/>
        <v>19</v>
      </c>
      <c r="C74" t="str">
        <f t="shared" si="1"/>
        <v>S</v>
      </c>
      <c r="D74" t="str">
        <f t="shared" si="2"/>
        <v>istemas de control</v>
      </c>
      <c r="E74" t="str">
        <f t="shared" si="3"/>
        <v>Sistemas de control</v>
      </c>
      <c r="F74" s="1" t="s">
        <v>70</v>
      </c>
      <c r="G74" s="1"/>
      <c r="H74" s="1" t="s">
        <v>53</v>
      </c>
      <c r="I74" t="s">
        <v>54</v>
      </c>
      <c r="J74" t="s">
        <v>70</v>
      </c>
      <c r="K74" t="str">
        <f t="shared" si="4"/>
        <v xml:space="preserve"> - </v>
      </c>
      <c r="L74" t="str">
        <f t="shared" si="5"/>
        <v xml:space="preserve"> - </v>
      </c>
      <c r="M74" t="str">
        <f t="shared" si="6"/>
        <v>Psicosociales - Condiciones de la tarea - Sistemas de control</v>
      </c>
    </row>
    <row r="75" spans="2:13" x14ac:dyDescent="0.2">
      <c r="B75">
        <f t="shared" si="0"/>
        <v>19</v>
      </c>
      <c r="C75" t="str">
        <f t="shared" si="1"/>
        <v>D</v>
      </c>
      <c r="D75" t="str">
        <f t="shared" si="2"/>
        <v>efinición de roles</v>
      </c>
      <c r="E75" t="str">
        <f t="shared" si="3"/>
        <v>Definición de roles</v>
      </c>
      <c r="F75" s="1" t="s">
        <v>71</v>
      </c>
      <c r="G75" s="1"/>
      <c r="H75" s="1" t="s">
        <v>53</v>
      </c>
      <c r="I75" t="s">
        <v>54</v>
      </c>
      <c r="J75" t="s">
        <v>71</v>
      </c>
      <c r="K75" t="str">
        <f t="shared" si="4"/>
        <v xml:space="preserve"> - </v>
      </c>
      <c r="L75" t="str">
        <f t="shared" si="5"/>
        <v xml:space="preserve"> - </v>
      </c>
      <c r="M75" t="str">
        <f t="shared" si="6"/>
        <v>Psicosociales - Condiciones de la tarea - Definición de roles</v>
      </c>
    </row>
    <row r="76" spans="2:13" x14ac:dyDescent="0.2">
      <c r="B76">
        <f t="shared" si="0"/>
        <v>9</v>
      </c>
      <c r="C76" t="str">
        <f t="shared" si="1"/>
        <v>M</v>
      </c>
      <c r="D76" t="str">
        <f t="shared" si="2"/>
        <v>onotonía</v>
      </c>
      <c r="E76" t="str">
        <f t="shared" si="3"/>
        <v>Monotonía</v>
      </c>
      <c r="F76" s="1" t="s">
        <v>72</v>
      </c>
      <c r="G76" s="1"/>
      <c r="H76" s="1" t="s">
        <v>53</v>
      </c>
      <c r="I76" t="s">
        <v>54</v>
      </c>
      <c r="J76" t="s">
        <v>72</v>
      </c>
      <c r="K76" t="str">
        <f t="shared" si="4"/>
        <v xml:space="preserve"> - </v>
      </c>
      <c r="L76" t="str">
        <f t="shared" si="5"/>
        <v xml:space="preserve"> - </v>
      </c>
      <c r="M76" t="str">
        <f t="shared" si="6"/>
        <v>Psicosociales - Condiciones de la tarea - Monotonía</v>
      </c>
    </row>
    <row r="77" spans="2:13" x14ac:dyDescent="0.2">
      <c r="B77">
        <f t="shared" si="0"/>
        <v>22</v>
      </c>
      <c r="C77" t="str">
        <f t="shared" si="1"/>
        <v>C</v>
      </c>
      <c r="D77" t="str">
        <f t="shared" si="2"/>
        <v>onocimientos vs tarea</v>
      </c>
      <c r="E77" t="str">
        <f t="shared" si="3"/>
        <v>Conocimientos vs tarea</v>
      </c>
      <c r="F77" s="1" t="s">
        <v>73</v>
      </c>
      <c r="G77" s="1"/>
      <c r="H77" s="1" t="s">
        <v>53</v>
      </c>
      <c r="I77" t="s">
        <v>88</v>
      </c>
      <c r="J77" t="s">
        <v>95</v>
      </c>
      <c r="K77" t="str">
        <f t="shared" si="4"/>
        <v xml:space="preserve"> - </v>
      </c>
      <c r="L77" t="str">
        <f t="shared" si="5"/>
        <v xml:space="preserve"> - </v>
      </c>
      <c r="M77" t="str">
        <f t="shared" si="6"/>
        <v>Psicosociales - Interfase persona tarea - Conocimientos vs tarea</v>
      </c>
    </row>
    <row r="78" spans="2:13" x14ac:dyDescent="0.2">
      <c r="B78">
        <f t="shared" si="0"/>
        <v>20</v>
      </c>
      <c r="C78" t="str">
        <f t="shared" si="1"/>
        <v>H</v>
      </c>
      <c r="D78" t="str">
        <f t="shared" si="2"/>
        <v>abilidades vs tarea</v>
      </c>
      <c r="E78" t="str">
        <f t="shared" si="3"/>
        <v>Habilidades vs tarea</v>
      </c>
      <c r="F78" s="1" t="s">
        <v>74</v>
      </c>
      <c r="G78" s="1"/>
      <c r="H78" s="1" t="s">
        <v>53</v>
      </c>
      <c r="I78" t="s">
        <v>88</v>
      </c>
      <c r="J78" t="s">
        <v>96</v>
      </c>
      <c r="K78" t="str">
        <f t="shared" si="4"/>
        <v xml:space="preserve"> - </v>
      </c>
      <c r="L78" t="str">
        <f t="shared" si="5"/>
        <v xml:space="preserve"> - </v>
      </c>
      <c r="M78" t="str">
        <f t="shared" si="6"/>
        <v>Psicosociales - Interfase persona tarea - Habilidades vs tarea</v>
      </c>
    </row>
    <row r="79" spans="2:13" x14ac:dyDescent="0.2">
      <c r="B79">
        <f t="shared" si="0"/>
        <v>10</v>
      </c>
      <c r="C79" t="str">
        <f t="shared" si="1"/>
        <v>I</v>
      </c>
      <c r="D79" t="str">
        <f t="shared" si="2"/>
        <v>niciativa</v>
      </c>
      <c r="E79" t="str">
        <f t="shared" si="3"/>
        <v>Iniciativa</v>
      </c>
      <c r="F79" s="1" t="s">
        <v>75</v>
      </c>
      <c r="G79" s="1"/>
      <c r="H79" s="1" t="s">
        <v>53</v>
      </c>
      <c r="I79" t="s">
        <v>88</v>
      </c>
      <c r="J79" t="s">
        <v>75</v>
      </c>
      <c r="K79" t="str">
        <f t="shared" si="4"/>
        <v xml:space="preserve"> - </v>
      </c>
      <c r="L79" t="str">
        <f t="shared" si="5"/>
        <v xml:space="preserve"> - </v>
      </c>
      <c r="M79" t="str">
        <f t="shared" si="6"/>
        <v>Psicosociales - Interfase persona tarea - Iniciativa</v>
      </c>
    </row>
    <row r="80" spans="2:13" x14ac:dyDescent="0.2">
      <c r="B80">
        <f t="shared" si="0"/>
        <v>9</v>
      </c>
      <c r="C80" t="str">
        <f t="shared" si="1"/>
        <v>A</v>
      </c>
      <c r="D80" t="str">
        <f t="shared" si="2"/>
        <v>utonomía</v>
      </c>
      <c r="E80" t="str">
        <f t="shared" si="3"/>
        <v>Autonomía</v>
      </c>
      <c r="F80" s="1" t="s">
        <v>76</v>
      </c>
      <c r="G80" s="1"/>
      <c r="H80" s="1" t="s">
        <v>53</v>
      </c>
      <c r="I80" t="s">
        <v>88</v>
      </c>
      <c r="J80" t="s">
        <v>76</v>
      </c>
      <c r="K80" t="str">
        <f t="shared" si="4"/>
        <v xml:space="preserve"> - </v>
      </c>
      <c r="L80" t="str">
        <f t="shared" si="5"/>
        <v xml:space="preserve"> - </v>
      </c>
      <c r="M80" t="str">
        <f t="shared" si="6"/>
        <v>Psicosociales - Interfase persona tarea - Autonomía</v>
      </c>
    </row>
    <row r="81" spans="2:13" x14ac:dyDescent="0.2">
      <c r="B81">
        <f t="shared" si="0"/>
        <v>14</v>
      </c>
      <c r="C81" t="str">
        <f t="shared" si="1"/>
        <v>R</v>
      </c>
      <c r="D81" t="str">
        <f t="shared" si="2"/>
        <v>econocimiento</v>
      </c>
      <c r="E81" t="str">
        <f t="shared" si="3"/>
        <v>Reconocimiento</v>
      </c>
      <c r="F81" s="1" t="s">
        <v>77</v>
      </c>
      <c r="G81" s="1"/>
      <c r="H81" s="1" t="s">
        <v>53</v>
      </c>
      <c r="I81" t="s">
        <v>88</v>
      </c>
      <c r="J81" t="s">
        <v>77</v>
      </c>
      <c r="K81" t="str">
        <f t="shared" si="4"/>
        <v xml:space="preserve"> - </v>
      </c>
      <c r="L81" t="str">
        <f t="shared" si="5"/>
        <v xml:space="preserve"> - </v>
      </c>
      <c r="M81" t="str">
        <f t="shared" si="6"/>
        <v>Psicosociales - Interfase persona tarea - Reconocimiento</v>
      </c>
    </row>
    <row r="82" spans="2:13" x14ac:dyDescent="0.2">
      <c r="B82">
        <f t="shared" si="0"/>
        <v>14</v>
      </c>
      <c r="C82" t="str">
        <f t="shared" si="1"/>
        <v>I</v>
      </c>
      <c r="D82" t="str">
        <f t="shared" si="2"/>
        <v>dentificación</v>
      </c>
      <c r="E82" t="str">
        <f t="shared" si="3"/>
        <v>Identificación</v>
      </c>
      <c r="F82" s="1" t="s">
        <v>78</v>
      </c>
      <c r="G82" s="1"/>
      <c r="H82" s="1" t="s">
        <v>53</v>
      </c>
      <c r="I82" t="s">
        <v>88</v>
      </c>
      <c r="J82" t="s">
        <v>78</v>
      </c>
      <c r="K82" t="str">
        <f t="shared" si="4"/>
        <v xml:space="preserve"> - </v>
      </c>
      <c r="L82" t="str">
        <f t="shared" si="5"/>
        <v xml:space="preserve"> - </v>
      </c>
      <c r="M82" t="str">
        <f t="shared" si="6"/>
        <v>Psicosociales - Interfase persona tarea - Identificación</v>
      </c>
    </row>
    <row r="83" spans="2:13" x14ac:dyDescent="0.2">
      <c r="B83">
        <f t="shared" si="0"/>
        <v>6</v>
      </c>
      <c r="C83" t="str">
        <f t="shared" si="1"/>
        <v>P</v>
      </c>
      <c r="D83" t="str">
        <f t="shared" si="2"/>
        <v>ausas</v>
      </c>
      <c r="E83" t="str">
        <f t="shared" si="3"/>
        <v>Pausas</v>
      </c>
      <c r="F83" s="1" t="s">
        <v>80</v>
      </c>
      <c r="G83" s="1"/>
      <c r="H83" s="1" t="s">
        <v>53</v>
      </c>
      <c r="I83" t="s">
        <v>79</v>
      </c>
      <c r="J83" t="s">
        <v>80</v>
      </c>
      <c r="K83" t="str">
        <f t="shared" si="4"/>
        <v xml:space="preserve"> - </v>
      </c>
      <c r="L83" t="str">
        <f t="shared" si="5"/>
        <v xml:space="preserve"> - </v>
      </c>
      <c r="M83" t="str">
        <f t="shared" si="6"/>
        <v>Psicosociales - Jornada de trabajo - Pausas</v>
      </c>
    </row>
    <row r="84" spans="2:13" x14ac:dyDescent="0.2">
      <c r="B84">
        <f t="shared" si="0"/>
        <v>16</v>
      </c>
      <c r="C84" t="str">
        <f t="shared" si="1"/>
        <v>T</v>
      </c>
      <c r="D84" t="str">
        <f t="shared" si="2"/>
        <v>rabajo nocturno</v>
      </c>
      <c r="E84" t="str">
        <f t="shared" si="3"/>
        <v>Trabajo nocturno</v>
      </c>
      <c r="F84" s="1" t="s">
        <v>81</v>
      </c>
      <c r="G84" s="1"/>
      <c r="H84" s="1" t="s">
        <v>53</v>
      </c>
      <c r="I84" t="s">
        <v>79</v>
      </c>
      <c r="J84" t="s">
        <v>97</v>
      </c>
      <c r="K84" t="str">
        <f t="shared" si="4"/>
        <v xml:space="preserve"> - </v>
      </c>
      <c r="L84" t="str">
        <f t="shared" si="5"/>
        <v xml:space="preserve"> - </v>
      </c>
      <c r="M84" t="str">
        <f t="shared" si="6"/>
        <v>Psicosociales - Jornada de trabajo - Trabajo nocturno</v>
      </c>
    </row>
    <row r="85" spans="2:13" x14ac:dyDescent="0.2">
      <c r="B85">
        <f t="shared" si="0"/>
        <v>8</v>
      </c>
      <c r="C85" t="str">
        <f t="shared" si="1"/>
        <v>R</v>
      </c>
      <c r="D85" t="str">
        <f t="shared" si="2"/>
        <v>otación</v>
      </c>
      <c r="E85" t="str">
        <f t="shared" si="3"/>
        <v>Rotación</v>
      </c>
      <c r="F85" s="1" t="s">
        <v>82</v>
      </c>
      <c r="G85" s="1"/>
      <c r="H85" s="1" t="s">
        <v>53</v>
      </c>
      <c r="I85" t="s">
        <v>79</v>
      </c>
      <c r="J85" t="s">
        <v>82</v>
      </c>
      <c r="K85" t="str">
        <f t="shared" si="4"/>
        <v xml:space="preserve"> - </v>
      </c>
      <c r="L85" t="str">
        <f t="shared" si="5"/>
        <v xml:space="preserve"> - </v>
      </c>
      <c r="M85" t="str">
        <f t="shared" si="6"/>
        <v>Psicosociales - Jornada de trabajo - Rotación</v>
      </c>
    </row>
    <row r="86" spans="2:13" x14ac:dyDescent="0.2">
      <c r="B86">
        <f t="shared" si="0"/>
        <v>12</v>
      </c>
      <c r="C86" t="str">
        <f t="shared" si="1"/>
        <v>H</v>
      </c>
      <c r="D86" t="str">
        <f t="shared" si="2"/>
        <v>oras extras</v>
      </c>
      <c r="E86" t="str">
        <f t="shared" si="3"/>
        <v>Horas extras</v>
      </c>
      <c r="F86" s="1" t="s">
        <v>83</v>
      </c>
      <c r="G86" s="1"/>
      <c r="H86" s="1" t="s">
        <v>53</v>
      </c>
      <c r="I86" t="s">
        <v>79</v>
      </c>
      <c r="J86" t="s">
        <v>98</v>
      </c>
      <c r="K86" t="str">
        <f t="shared" si="4"/>
        <v xml:space="preserve"> - </v>
      </c>
      <c r="L86" t="str">
        <f t="shared" si="5"/>
        <v xml:space="preserve"> - </v>
      </c>
      <c r="M86" t="str">
        <f t="shared" si="6"/>
        <v>Psicosociales - Jornada de trabajo - Horas extras</v>
      </c>
    </row>
    <row r="87" spans="2:13" x14ac:dyDescent="0.2">
      <c r="B87">
        <f t="shared" si="0"/>
        <v>9</v>
      </c>
      <c r="C87" t="str">
        <f t="shared" si="1"/>
        <v>D</v>
      </c>
      <c r="D87" t="str">
        <f t="shared" si="2"/>
        <v>escansos</v>
      </c>
      <c r="E87" t="str">
        <f t="shared" si="3"/>
        <v>Descansos</v>
      </c>
      <c r="F87" s="1" t="s">
        <v>84</v>
      </c>
      <c r="G87" s="1"/>
      <c r="H87" s="1" t="s">
        <v>53</v>
      </c>
      <c r="I87" t="s">
        <v>79</v>
      </c>
      <c r="J87" t="s">
        <v>84</v>
      </c>
      <c r="K87" t="str">
        <f t="shared" si="4"/>
        <v xml:space="preserve"> - </v>
      </c>
      <c r="L87" t="str">
        <f t="shared" si="5"/>
        <v xml:space="preserve"> - </v>
      </c>
      <c r="M87" t="str">
        <f t="shared" si="6"/>
        <v>Psicosociales - Jornada de trabajo - Descansos</v>
      </c>
    </row>
    <row r="88" spans="2:13" x14ac:dyDescent="0.2">
      <c r="F88" s="1"/>
      <c r="G88" s="1"/>
      <c r="H88" s="1" t="s">
        <v>18</v>
      </c>
      <c r="I88" s="1" t="s">
        <v>163</v>
      </c>
      <c r="K88" t="str">
        <f t="shared" si="4"/>
        <v xml:space="preserve"> - </v>
      </c>
      <c r="L88" t="str">
        <f t="shared" si="5"/>
        <v/>
      </c>
      <c r="M88" t="str">
        <f t="shared" si="6"/>
        <v>Biomecánico - Postura</v>
      </c>
    </row>
    <row r="89" spans="2:13" x14ac:dyDescent="0.2">
      <c r="F89" s="1"/>
      <c r="G89" s="1"/>
      <c r="H89" s="1" t="s">
        <v>18</v>
      </c>
      <c r="I89" s="1" t="s">
        <v>164</v>
      </c>
      <c r="K89" t="str">
        <f t="shared" si="4"/>
        <v xml:space="preserve"> - </v>
      </c>
      <c r="L89" t="str">
        <f t="shared" si="5"/>
        <v/>
      </c>
      <c r="M89" t="str">
        <f t="shared" si="6"/>
        <v>Biomecánico - Esfuerzo</v>
      </c>
    </row>
    <row r="90" spans="2:13" x14ac:dyDescent="0.2">
      <c r="F90" s="1"/>
      <c r="G90" s="1"/>
      <c r="H90" s="1" t="s">
        <v>18</v>
      </c>
      <c r="I90" t="s">
        <v>165</v>
      </c>
      <c r="K90" t="str">
        <f t="shared" si="4"/>
        <v xml:space="preserve"> - </v>
      </c>
      <c r="L90" t="str">
        <f t="shared" si="5"/>
        <v/>
      </c>
      <c r="M90" t="str">
        <f t="shared" si="6"/>
        <v>Biomecánico - Movimiento repetitivo</v>
      </c>
    </row>
    <row r="91" spans="2:13" x14ac:dyDescent="0.2">
      <c r="F91" s="1"/>
      <c r="G91" s="1"/>
      <c r="H91" s="1" t="s">
        <v>18</v>
      </c>
      <c r="I91" t="s">
        <v>166</v>
      </c>
      <c r="K91" t="str">
        <f t="shared" ref="K91:K111" si="7">IF(I91=0,""," - ")</f>
        <v xml:space="preserve"> - </v>
      </c>
      <c r="L91" t="str">
        <f t="shared" ref="L91:L111" si="8">IF(J91=0,""," - ")</f>
        <v/>
      </c>
      <c r="M91" t="str">
        <f t="shared" ref="M91:M111" si="9">CONCATENATE(H91,K91,I91,L91,J91)</f>
        <v>Biomecánico - Manipulación de carga</v>
      </c>
    </row>
    <row r="92" spans="2:13" x14ac:dyDescent="0.2">
      <c r="H92" s="1" t="s">
        <v>180</v>
      </c>
      <c r="I92" s="1" t="s">
        <v>179</v>
      </c>
      <c r="K92" t="str">
        <f t="shared" si="7"/>
        <v xml:space="preserve"> - </v>
      </c>
      <c r="L92" t="str">
        <f t="shared" si="8"/>
        <v/>
      </c>
      <c r="M92" t="str">
        <f t="shared" si="9"/>
        <v>De seguridad - Factores de riesgo Mecánicos</v>
      </c>
    </row>
    <row r="93" spans="2:13" x14ac:dyDescent="0.2">
      <c r="H93" s="1" t="s">
        <v>180</v>
      </c>
      <c r="I93" t="s">
        <v>167</v>
      </c>
      <c r="J93" t="s">
        <v>168</v>
      </c>
      <c r="K93" t="str">
        <f t="shared" si="7"/>
        <v xml:space="preserve"> - </v>
      </c>
      <c r="L93" t="str">
        <f t="shared" si="8"/>
        <v xml:space="preserve"> - </v>
      </c>
      <c r="M93" t="str">
        <f t="shared" si="9"/>
        <v>De seguridad - Factores de riesgo eléctrico - Alta tensión</v>
      </c>
    </row>
    <row r="94" spans="2:13" x14ac:dyDescent="0.2">
      <c r="H94" s="1" t="s">
        <v>180</v>
      </c>
      <c r="I94" t="s">
        <v>167</v>
      </c>
      <c r="J94" t="s">
        <v>169</v>
      </c>
      <c r="K94" t="str">
        <f t="shared" si="7"/>
        <v xml:space="preserve"> - </v>
      </c>
      <c r="L94" t="str">
        <f t="shared" si="8"/>
        <v xml:space="preserve"> - </v>
      </c>
      <c r="M94" t="str">
        <f t="shared" si="9"/>
        <v>De seguridad - Factores de riesgo eléctrico - Baja tensión</v>
      </c>
    </row>
    <row r="95" spans="2:13" x14ac:dyDescent="0.2">
      <c r="H95" s="1" t="s">
        <v>180</v>
      </c>
      <c r="I95" t="s">
        <v>167</v>
      </c>
      <c r="J95" t="s">
        <v>170</v>
      </c>
      <c r="K95" t="str">
        <f t="shared" si="7"/>
        <v xml:space="preserve"> - </v>
      </c>
      <c r="L95" t="str">
        <f t="shared" si="8"/>
        <v xml:space="preserve"> - </v>
      </c>
      <c r="M95" t="str">
        <f t="shared" si="9"/>
        <v>De seguridad - Factores de riesgo eléctrico - Electricidad estática</v>
      </c>
    </row>
    <row r="96" spans="2:13" x14ac:dyDescent="0.2">
      <c r="H96" s="1" t="s">
        <v>180</v>
      </c>
      <c r="I96" t="s">
        <v>171</v>
      </c>
      <c r="K96" t="str">
        <f t="shared" si="7"/>
        <v xml:space="preserve"> - </v>
      </c>
      <c r="L96" t="str">
        <f t="shared" si="8"/>
        <v/>
      </c>
      <c r="M96" t="str">
        <f t="shared" si="9"/>
        <v>De seguridad - Factores de riesgo locativo</v>
      </c>
    </row>
    <row r="97" spans="8:13" x14ac:dyDescent="0.2">
      <c r="H97" s="1" t="s">
        <v>180</v>
      </c>
      <c r="I97" t="s">
        <v>172</v>
      </c>
      <c r="J97" t="s">
        <v>173</v>
      </c>
      <c r="K97" t="str">
        <f t="shared" si="7"/>
        <v xml:space="preserve"> - </v>
      </c>
      <c r="L97" t="str">
        <f t="shared" si="8"/>
        <v xml:space="preserve"> - </v>
      </c>
      <c r="M97" t="str">
        <f t="shared" si="9"/>
        <v>De seguridad - Tecnológico - Explosión</v>
      </c>
    </row>
    <row r="98" spans="8:13" x14ac:dyDescent="0.2">
      <c r="H98" s="1" t="s">
        <v>180</v>
      </c>
      <c r="I98" t="s">
        <v>172</v>
      </c>
      <c r="J98" t="s">
        <v>174</v>
      </c>
      <c r="K98" t="str">
        <f t="shared" si="7"/>
        <v xml:space="preserve"> - </v>
      </c>
      <c r="L98" t="str">
        <f t="shared" si="8"/>
        <v xml:space="preserve"> - </v>
      </c>
      <c r="M98" t="str">
        <f t="shared" si="9"/>
        <v xml:space="preserve">De seguridad - Tecnológico - Fuga </v>
      </c>
    </row>
    <row r="99" spans="8:13" x14ac:dyDescent="0.2">
      <c r="H99" s="1" t="s">
        <v>180</v>
      </c>
      <c r="I99" t="s">
        <v>172</v>
      </c>
      <c r="J99" t="s">
        <v>175</v>
      </c>
      <c r="K99" t="str">
        <f t="shared" si="7"/>
        <v xml:space="preserve"> - </v>
      </c>
      <c r="L99" t="str">
        <f t="shared" si="8"/>
        <v xml:space="preserve"> - </v>
      </c>
      <c r="M99" t="str">
        <f t="shared" si="9"/>
        <v>De seguridad - Tecnológico - Derrame</v>
      </c>
    </row>
    <row r="100" spans="8:13" x14ac:dyDescent="0.2">
      <c r="H100" s="1" t="s">
        <v>180</v>
      </c>
      <c r="I100" t="s">
        <v>172</v>
      </c>
      <c r="J100" t="s">
        <v>176</v>
      </c>
      <c r="K100" t="str">
        <f t="shared" si="7"/>
        <v xml:space="preserve"> - </v>
      </c>
      <c r="L100" t="str">
        <f t="shared" si="8"/>
        <v xml:space="preserve"> - </v>
      </c>
      <c r="M100" t="str">
        <f t="shared" si="9"/>
        <v>De seguridad - Tecnológico - Incendio</v>
      </c>
    </row>
    <row r="101" spans="8:13" x14ac:dyDescent="0.2">
      <c r="H101" s="1" t="s">
        <v>180</v>
      </c>
      <c r="I101" s="1" t="s">
        <v>181</v>
      </c>
      <c r="K101" t="str">
        <f t="shared" si="7"/>
        <v xml:space="preserve"> - </v>
      </c>
      <c r="L101" t="str">
        <f t="shared" si="8"/>
        <v/>
      </c>
      <c r="M101" t="str">
        <f t="shared" si="9"/>
        <v>De seguridad - Accidente de tránsito</v>
      </c>
    </row>
    <row r="102" spans="8:13" x14ac:dyDescent="0.2">
      <c r="H102" s="1" t="s">
        <v>180</v>
      </c>
      <c r="I102" t="s">
        <v>177</v>
      </c>
      <c r="K102" t="str">
        <f t="shared" si="7"/>
        <v xml:space="preserve"> - </v>
      </c>
      <c r="L102" t="str">
        <f t="shared" si="8"/>
        <v/>
      </c>
      <c r="M102" t="str">
        <f t="shared" si="9"/>
        <v>De seguridad - Trabajo en alturas</v>
      </c>
    </row>
    <row r="103" spans="8:13" x14ac:dyDescent="0.2">
      <c r="H103" s="1" t="s">
        <v>180</v>
      </c>
      <c r="I103" t="s">
        <v>178</v>
      </c>
      <c r="K103" t="str">
        <f t="shared" si="7"/>
        <v xml:space="preserve"> - </v>
      </c>
      <c r="L103" t="str">
        <f t="shared" si="8"/>
        <v/>
      </c>
      <c r="M103" t="str">
        <f t="shared" si="9"/>
        <v>De seguridad - Trabajo en espacios confinados</v>
      </c>
    </row>
    <row r="104" spans="8:13" x14ac:dyDescent="0.2">
      <c r="H104" s="1" t="s">
        <v>20</v>
      </c>
      <c r="I104" s="1" t="s">
        <v>182</v>
      </c>
      <c r="K104" t="str">
        <f t="shared" si="7"/>
        <v xml:space="preserve"> - </v>
      </c>
      <c r="L104" t="str">
        <f t="shared" si="8"/>
        <v/>
      </c>
      <c r="M104" t="str">
        <f t="shared" si="9"/>
        <v>Fenómenos naturales - Sismo</v>
      </c>
    </row>
    <row r="105" spans="8:13" x14ac:dyDescent="0.2">
      <c r="H105" s="1" t="s">
        <v>20</v>
      </c>
      <c r="I105" s="1" t="s">
        <v>183</v>
      </c>
      <c r="K105" t="str">
        <f t="shared" si="7"/>
        <v xml:space="preserve"> - </v>
      </c>
      <c r="L105" t="str">
        <f t="shared" si="8"/>
        <v/>
      </c>
      <c r="M105" t="str">
        <f t="shared" si="9"/>
        <v>Fenómenos naturales - Terremoto</v>
      </c>
    </row>
    <row r="106" spans="8:13" x14ac:dyDescent="0.2">
      <c r="H106" s="1" t="s">
        <v>20</v>
      </c>
      <c r="I106" s="1" t="s">
        <v>184</v>
      </c>
      <c r="K106" t="str">
        <f t="shared" si="7"/>
        <v xml:space="preserve"> - </v>
      </c>
      <c r="L106" t="str">
        <f t="shared" si="8"/>
        <v/>
      </c>
      <c r="M106" t="str">
        <f t="shared" si="9"/>
        <v>Fenómenos naturales - Vendaval</v>
      </c>
    </row>
    <row r="107" spans="8:13" x14ac:dyDescent="0.2">
      <c r="H107" s="1" t="s">
        <v>20</v>
      </c>
      <c r="I107" s="1" t="s">
        <v>185</v>
      </c>
      <c r="K107" t="str">
        <f t="shared" si="7"/>
        <v xml:space="preserve"> - </v>
      </c>
      <c r="L107" t="str">
        <f t="shared" si="8"/>
        <v/>
      </c>
      <c r="M107" t="str">
        <f t="shared" si="9"/>
        <v>Fenómenos naturales - Inundación</v>
      </c>
    </row>
    <row r="108" spans="8:13" x14ac:dyDescent="0.2">
      <c r="H108" s="1" t="s">
        <v>20</v>
      </c>
      <c r="I108" s="1" t="s">
        <v>186</v>
      </c>
      <c r="K108" t="str">
        <f t="shared" si="7"/>
        <v xml:space="preserve"> - </v>
      </c>
      <c r="L108" t="str">
        <f t="shared" si="8"/>
        <v/>
      </c>
      <c r="M108" t="str">
        <f t="shared" si="9"/>
        <v>Fenómenos naturales - Derrumbe</v>
      </c>
    </row>
    <row r="109" spans="8:13" x14ac:dyDescent="0.2">
      <c r="H109" s="1" t="s">
        <v>20</v>
      </c>
      <c r="I109" s="1" t="s">
        <v>187</v>
      </c>
      <c r="J109" s="1" t="s">
        <v>188</v>
      </c>
      <c r="K109" t="str">
        <f t="shared" si="7"/>
        <v xml:space="preserve"> - </v>
      </c>
      <c r="L109" t="str">
        <f t="shared" si="8"/>
        <v xml:space="preserve"> - </v>
      </c>
      <c r="M109" t="str">
        <f t="shared" si="9"/>
        <v>Fenómenos naturales - Precipitaciones - Lluvias</v>
      </c>
    </row>
    <row r="110" spans="8:13" x14ac:dyDescent="0.2">
      <c r="H110" s="1" t="s">
        <v>20</v>
      </c>
      <c r="I110" s="1" t="s">
        <v>187</v>
      </c>
      <c r="J110" s="1" t="s">
        <v>189</v>
      </c>
      <c r="K110" t="str">
        <f t="shared" si="7"/>
        <v xml:space="preserve"> - </v>
      </c>
      <c r="L110" t="str">
        <f t="shared" si="8"/>
        <v xml:space="preserve"> - </v>
      </c>
      <c r="M110" t="str">
        <f t="shared" si="9"/>
        <v>Fenómenos naturales - Precipitaciones - Granizadas</v>
      </c>
    </row>
    <row r="111" spans="8:13" x14ac:dyDescent="0.2">
      <c r="H111" s="1" t="s">
        <v>20</v>
      </c>
      <c r="I111" s="1" t="s">
        <v>187</v>
      </c>
      <c r="J111" s="1" t="s">
        <v>190</v>
      </c>
      <c r="K111" t="str">
        <f t="shared" si="7"/>
        <v xml:space="preserve"> - </v>
      </c>
      <c r="L111" t="str">
        <f t="shared" si="8"/>
        <v xml:space="preserve"> - </v>
      </c>
      <c r="M111" t="str">
        <f t="shared" si="9"/>
        <v>Fenómenos naturales - Precipitaciones - Heladas</v>
      </c>
    </row>
    <row r="112" spans="8:13" x14ac:dyDescent="0.2">
      <c r="K112" t="str">
        <f t="shared" ref="K112:L115" si="10">IF(I112=0,""," - ")</f>
        <v/>
      </c>
      <c r="L112" t="str">
        <f t="shared" si="10"/>
        <v/>
      </c>
      <c r="M112" t="str">
        <f>CONCATENATE(F112,K112,I112,L112,J112)</f>
        <v/>
      </c>
    </row>
    <row r="113" spans="11:13" x14ac:dyDescent="0.2">
      <c r="K113" t="str">
        <f t="shared" si="10"/>
        <v/>
      </c>
      <c r="L113" t="str">
        <f t="shared" si="10"/>
        <v/>
      </c>
      <c r="M113" t="str">
        <f>CONCATENATE(F113,K113,I113,L113,J113)</f>
        <v/>
      </c>
    </row>
    <row r="114" spans="11:13" x14ac:dyDescent="0.2">
      <c r="K114" t="str">
        <f t="shared" si="10"/>
        <v/>
      </c>
      <c r="L114" t="str">
        <f t="shared" si="10"/>
        <v/>
      </c>
      <c r="M114" t="str">
        <f>CONCATENATE(F114,K114,I114,L114,J114)</f>
        <v/>
      </c>
    </row>
    <row r="115" spans="11:13" x14ac:dyDescent="0.2">
      <c r="K115" t="str">
        <f t="shared" si="10"/>
        <v/>
      </c>
      <c r="L115" t="str">
        <f t="shared" si="10"/>
        <v/>
      </c>
      <c r="M115" t="str">
        <f>CONCATENATE(F115,K115,I115,L115,J115)</f>
        <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AI47"/>
  <sheetViews>
    <sheetView showGridLines="0" zoomScale="42" zoomScaleNormal="42" zoomScaleSheetLayoutView="70" zoomScalePageLayoutView="60" workbookViewId="0">
      <selection activeCell="D10" sqref="D10:D31"/>
    </sheetView>
  </sheetViews>
  <sheetFormatPr baseColWidth="10" defaultColWidth="11.42578125" defaultRowHeight="22.5" customHeight="1" x14ac:dyDescent="0.2"/>
  <cols>
    <col min="1" max="2" width="22.140625" style="4" customWidth="1"/>
    <col min="3" max="3" width="20.140625" style="4" customWidth="1"/>
    <col min="4" max="4" width="44.140625" style="4" customWidth="1"/>
    <col min="5" max="5" width="11.42578125" style="4" customWidth="1"/>
    <col min="6" max="6" width="20.28515625" style="4" customWidth="1"/>
    <col min="7" max="7" width="12.140625" style="4" customWidth="1"/>
    <col min="8" max="8" width="13.42578125" style="4" customWidth="1"/>
    <col min="9" max="9" width="11.5703125" style="4" customWidth="1"/>
    <col min="10" max="10" width="27.7109375" style="4" customWidth="1"/>
    <col min="11" max="11" width="33.140625" style="4" customWidth="1"/>
    <col min="12" max="12" width="18.85546875" style="4" customWidth="1"/>
    <col min="13" max="14" width="12.140625" style="5" customWidth="1"/>
    <col min="15" max="15" width="12.7109375" style="5" customWidth="1"/>
    <col min="16" max="16" width="19.7109375" style="5" customWidth="1"/>
    <col min="17" max="21" width="17.28515625" style="4" customWidth="1"/>
    <col min="22" max="24" width="15.5703125" style="4" customWidth="1"/>
    <col min="25" max="25" width="16.7109375" style="4" customWidth="1"/>
    <col min="26" max="26" width="15.5703125" style="4" customWidth="1"/>
    <col min="27" max="27" width="17.42578125" style="4" customWidth="1"/>
    <col min="28" max="28" width="15.5703125" style="4" customWidth="1"/>
    <col min="29" max="30" width="17" style="4" customWidth="1"/>
    <col min="31" max="35" width="24.7109375" style="4" customWidth="1"/>
    <col min="36" max="16384" width="11.42578125" style="4"/>
  </cols>
  <sheetData>
    <row r="1" spans="1:35" ht="45" customHeight="1" x14ac:dyDescent="0.2"/>
    <row r="2" spans="1:35" ht="70.5" customHeight="1" x14ac:dyDescent="0.2"/>
    <row r="3" spans="1:35" s="6" customFormat="1" ht="20.25" customHeight="1" x14ac:dyDescent="0.2">
      <c r="A3" s="287" t="s">
        <v>288</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row>
    <row r="4" spans="1:35" s="6" customFormat="1" ht="8.25" customHeight="1" thickBot="1" x14ac:dyDescent="0.25">
      <c r="A4" s="15"/>
      <c r="B4" s="15"/>
      <c r="C4" s="15"/>
      <c r="D4" s="15"/>
      <c r="E4" s="15"/>
      <c r="F4" s="165"/>
      <c r="G4" s="165"/>
      <c r="H4" s="165"/>
      <c r="I4" s="165"/>
      <c r="J4" s="164"/>
      <c r="K4" s="17"/>
      <c r="L4" s="17"/>
      <c r="M4" s="17"/>
      <c r="N4" s="17"/>
      <c r="O4" s="17"/>
      <c r="P4" s="17"/>
      <c r="Q4" s="15"/>
      <c r="R4" s="15"/>
      <c r="S4" s="15"/>
      <c r="T4" s="15"/>
      <c r="U4" s="165"/>
      <c r="V4" s="165"/>
      <c r="W4" s="165"/>
      <c r="X4" s="165"/>
      <c r="Y4" s="165"/>
      <c r="Z4" s="165"/>
      <c r="AA4" s="165"/>
      <c r="AB4" s="165"/>
      <c r="AC4" s="165"/>
      <c r="AD4" s="165"/>
      <c r="AE4" s="165"/>
      <c r="AF4" s="165"/>
      <c r="AG4" s="165"/>
      <c r="AH4" s="165"/>
      <c r="AI4" s="165"/>
    </row>
    <row r="5" spans="1:35" s="6" customFormat="1" ht="26.25" customHeight="1" thickBot="1" x14ac:dyDescent="0.25">
      <c r="A5" s="291" t="s">
        <v>300</v>
      </c>
      <c r="B5" s="291"/>
      <c r="C5" s="291"/>
      <c r="D5" s="291"/>
      <c r="E5" s="15"/>
      <c r="F5" s="288" t="s">
        <v>301</v>
      </c>
      <c r="G5" s="288"/>
      <c r="H5" s="289" t="s">
        <v>910</v>
      </c>
      <c r="I5" s="289"/>
      <c r="J5" s="289"/>
      <c r="K5" s="21"/>
      <c r="L5" s="290" t="s">
        <v>302</v>
      </c>
      <c r="M5" s="290"/>
      <c r="N5" s="290"/>
      <c r="O5" s="289" t="s">
        <v>908</v>
      </c>
      <c r="P5" s="289"/>
      <c r="Q5" s="289"/>
      <c r="R5" s="289"/>
      <c r="S5" s="21"/>
      <c r="T5" s="21"/>
      <c r="U5" s="165"/>
      <c r="V5" s="165"/>
      <c r="W5" s="165"/>
      <c r="X5" s="165"/>
      <c r="Y5" s="165"/>
      <c r="Z5" s="165"/>
      <c r="AA5" s="165"/>
      <c r="AB5" s="165"/>
      <c r="AC5" s="165"/>
      <c r="AD5" s="165"/>
      <c r="AE5" s="165"/>
      <c r="AF5" s="165"/>
      <c r="AG5" s="165"/>
      <c r="AH5" s="165"/>
      <c r="AI5" s="165"/>
    </row>
    <row r="6" spans="1:35" s="6" customFormat="1" ht="8.25" customHeight="1" x14ac:dyDescent="0.2">
      <c r="A6" s="15"/>
      <c r="B6" s="15"/>
      <c r="C6" s="15"/>
      <c r="D6" s="15"/>
      <c r="E6" s="15"/>
      <c r="F6" s="165"/>
      <c r="G6" s="165"/>
      <c r="H6" s="165"/>
      <c r="I6" s="165"/>
      <c r="J6" s="165"/>
      <c r="K6" s="15"/>
      <c r="L6" s="15"/>
      <c r="M6" s="15"/>
      <c r="N6" s="15"/>
      <c r="O6" s="15"/>
      <c r="P6" s="15"/>
      <c r="Q6" s="15"/>
      <c r="R6" s="15"/>
      <c r="S6" s="15"/>
      <c r="T6" s="15"/>
      <c r="U6" s="165"/>
      <c r="V6" s="165"/>
      <c r="W6" s="165"/>
      <c r="X6" s="165"/>
      <c r="Y6" s="165"/>
      <c r="Z6" s="165"/>
      <c r="AA6" s="165"/>
      <c r="AB6" s="165"/>
      <c r="AC6" s="165"/>
      <c r="AD6" s="165"/>
      <c r="AE6" s="165"/>
      <c r="AF6" s="165"/>
      <c r="AG6" s="165"/>
      <c r="AH6" s="165"/>
      <c r="AI6" s="165"/>
    </row>
    <row r="7" spans="1:35" s="7" customFormat="1" ht="26.25" customHeight="1" x14ac:dyDescent="0.2">
      <c r="A7" s="259" t="s">
        <v>290</v>
      </c>
      <c r="B7" s="260"/>
      <c r="C7" s="260"/>
      <c r="D7" s="260"/>
      <c r="E7" s="261"/>
      <c r="F7" s="292" t="s">
        <v>291</v>
      </c>
      <c r="G7" s="292"/>
      <c r="H7" s="292"/>
      <c r="I7" s="292"/>
      <c r="J7" s="292" t="s">
        <v>292</v>
      </c>
      <c r="K7" s="292"/>
      <c r="L7" s="292"/>
      <c r="M7" s="292"/>
      <c r="N7" s="292"/>
      <c r="O7" s="292"/>
      <c r="P7" s="292"/>
      <c r="Q7" s="292" t="s">
        <v>294</v>
      </c>
      <c r="R7" s="292"/>
      <c r="S7" s="292"/>
      <c r="T7" s="292"/>
      <c r="U7" s="292"/>
      <c r="V7" s="292" t="s">
        <v>295</v>
      </c>
      <c r="W7" s="259" t="s">
        <v>296</v>
      </c>
      <c r="X7" s="260"/>
      <c r="Y7" s="260"/>
      <c r="Z7" s="260"/>
      <c r="AA7" s="260"/>
      <c r="AB7" s="260"/>
      <c r="AC7" s="260"/>
      <c r="AD7" s="261"/>
      <c r="AE7" s="292" t="s">
        <v>299</v>
      </c>
      <c r="AF7" s="292"/>
      <c r="AG7" s="292"/>
      <c r="AH7" s="292"/>
      <c r="AI7" s="292"/>
    </row>
    <row r="8" spans="1:35" s="7" customFormat="1" ht="21.75" customHeight="1" x14ac:dyDescent="0.2">
      <c r="A8" s="262"/>
      <c r="B8" s="263"/>
      <c r="C8" s="263"/>
      <c r="D8" s="263"/>
      <c r="E8" s="264"/>
      <c r="F8" s="292"/>
      <c r="G8" s="292"/>
      <c r="H8" s="292"/>
      <c r="I8" s="292"/>
      <c r="J8" s="292" t="s">
        <v>217</v>
      </c>
      <c r="K8" s="292"/>
      <c r="L8" s="292"/>
      <c r="M8" s="315" t="s">
        <v>287</v>
      </c>
      <c r="N8" s="315"/>
      <c r="O8" s="315"/>
      <c r="P8" s="315" t="s">
        <v>293</v>
      </c>
      <c r="Q8" s="292"/>
      <c r="R8" s="292"/>
      <c r="S8" s="292"/>
      <c r="T8" s="292"/>
      <c r="U8" s="292"/>
      <c r="V8" s="292"/>
      <c r="W8" s="292" t="s">
        <v>297</v>
      </c>
      <c r="X8" s="292"/>
      <c r="Y8" s="292"/>
      <c r="Z8" s="292"/>
      <c r="AA8" s="292"/>
      <c r="AB8" s="292"/>
      <c r="AC8" s="292"/>
      <c r="AD8" s="163" t="s">
        <v>298</v>
      </c>
      <c r="AE8" s="292"/>
      <c r="AF8" s="292"/>
      <c r="AG8" s="292"/>
      <c r="AH8" s="292"/>
      <c r="AI8" s="292"/>
    </row>
    <row r="9" spans="1:35" s="8" customFormat="1" ht="62.25" customHeight="1" thickBot="1" x14ac:dyDescent="0.25">
      <c r="A9" s="168" t="s">
        <v>283</v>
      </c>
      <c r="B9" s="251" t="s">
        <v>922</v>
      </c>
      <c r="C9" s="168" t="s">
        <v>289</v>
      </c>
      <c r="D9" s="168" t="s">
        <v>232</v>
      </c>
      <c r="E9" s="168" t="s">
        <v>1</v>
      </c>
      <c r="F9" s="168" t="s">
        <v>231</v>
      </c>
      <c r="G9" s="168" t="s">
        <v>284</v>
      </c>
      <c r="H9" s="168" t="s">
        <v>285</v>
      </c>
      <c r="I9" s="168" t="s">
        <v>286</v>
      </c>
      <c r="J9" s="168" t="s">
        <v>219</v>
      </c>
      <c r="K9" s="168" t="s">
        <v>218</v>
      </c>
      <c r="L9" s="168" t="s">
        <v>265</v>
      </c>
      <c r="M9" s="167" t="s">
        <v>280</v>
      </c>
      <c r="N9" s="167" t="s">
        <v>281</v>
      </c>
      <c r="O9" s="167" t="s">
        <v>282</v>
      </c>
      <c r="P9" s="271"/>
      <c r="Q9" s="168" t="s">
        <v>226</v>
      </c>
      <c r="R9" s="168" t="s">
        <v>227</v>
      </c>
      <c r="S9" s="168" t="s">
        <v>228</v>
      </c>
      <c r="T9" s="168" t="s">
        <v>229</v>
      </c>
      <c r="U9" s="168" t="s">
        <v>230</v>
      </c>
      <c r="V9" s="273"/>
      <c r="W9" s="168" t="s">
        <v>221</v>
      </c>
      <c r="X9" s="168" t="s">
        <v>222</v>
      </c>
      <c r="Y9" s="168" t="s">
        <v>223</v>
      </c>
      <c r="Z9" s="168" t="s">
        <v>233</v>
      </c>
      <c r="AA9" s="168" t="s">
        <v>235</v>
      </c>
      <c r="AB9" s="168" t="s">
        <v>234</v>
      </c>
      <c r="AC9" s="168" t="s">
        <v>224</v>
      </c>
      <c r="AD9" s="168" t="s">
        <v>225</v>
      </c>
      <c r="AE9" s="168" t="s">
        <v>226</v>
      </c>
      <c r="AF9" s="168" t="s">
        <v>227</v>
      </c>
      <c r="AG9" s="168" t="s">
        <v>228</v>
      </c>
      <c r="AH9" s="168" t="s">
        <v>229</v>
      </c>
      <c r="AI9" s="168" t="s">
        <v>230</v>
      </c>
    </row>
    <row r="10" spans="1:35" s="10" customFormat="1" ht="87.75" customHeight="1" x14ac:dyDescent="0.2">
      <c r="A10" s="316" t="s">
        <v>881</v>
      </c>
      <c r="B10" s="321" t="s">
        <v>882</v>
      </c>
      <c r="C10" s="321" t="s">
        <v>882</v>
      </c>
      <c r="D10" s="329" t="s">
        <v>883</v>
      </c>
      <c r="E10" s="65" t="s">
        <v>2</v>
      </c>
      <c r="F10" s="187" t="s">
        <v>884</v>
      </c>
      <c r="G10" s="187" t="s">
        <v>325</v>
      </c>
      <c r="H10" s="187" t="s">
        <v>325</v>
      </c>
      <c r="I10" s="187"/>
      <c r="J10" s="65" t="s">
        <v>128</v>
      </c>
      <c r="K10" s="95" t="s">
        <v>728</v>
      </c>
      <c r="L10" s="65" t="str">
        <f>IF(J10=0,"",VLOOKUP(J10,Hoja2!$P$5:$S$62,4,FALSE))</f>
        <v xml:space="preserve">Contagio de COVID 19, Fiebre, Tos, Cansancio, Malestar general incapacitante </v>
      </c>
      <c r="M10" s="145" t="s">
        <v>325</v>
      </c>
      <c r="N10" s="145" t="s">
        <v>325</v>
      </c>
      <c r="O10" s="145" t="s">
        <v>325</v>
      </c>
      <c r="P10" s="145"/>
      <c r="Q10" s="187" t="s">
        <v>507</v>
      </c>
      <c r="R10" s="187" t="s">
        <v>507</v>
      </c>
      <c r="S10" s="187" t="s">
        <v>501</v>
      </c>
      <c r="T10" s="187" t="s">
        <v>503</v>
      </c>
      <c r="U10" s="187" t="s">
        <v>502</v>
      </c>
      <c r="V10" s="65" t="s">
        <v>610</v>
      </c>
      <c r="W10" s="65" t="s">
        <v>571</v>
      </c>
      <c r="X10" s="65" t="s">
        <v>262</v>
      </c>
      <c r="Y10" s="65" t="s">
        <v>254</v>
      </c>
      <c r="Z10" s="65">
        <f>IF(ISERROR(Hoja3!E409)=TRUE," ",Hoja3!C409*Hoja3!D409)</f>
        <v>6</v>
      </c>
      <c r="AA10" s="65" t="str">
        <f t="shared" ref="AA10:AA45" si="0">IF(Z10=" "," ",VLOOKUP(Z10,np,2,FALSE))</f>
        <v>Medio</v>
      </c>
      <c r="AB10" s="65">
        <f>IF(ISERROR(Hoja3!G409)=TRUE," ",Hoja3!G409)</f>
        <v>150</v>
      </c>
      <c r="AC10" s="65" t="str">
        <f>IF(W10="El riesgo está controlado","IV",IF(AB10=0," ",IF(AB10=" "," ",IF(AB10&gt;500,"I",IF(AB10&gt;120,"II",IF(AB10&gt;20,"III","IV"))))))</f>
        <v>II</v>
      </c>
      <c r="AD10" s="65" t="str">
        <f>IF(W10="El riesgo está controlado","Aceptable",IF(AB10=0," ",IF(AB10=" "," ",IF(AB10&gt;500,"No Aceptable",IF(AB10&gt;120,"Aceptable con control específico",IF(AB10&gt;20,"Aceptable","Aceptable"))))))</f>
        <v>Aceptable con control específico</v>
      </c>
      <c r="AE10" s="187" t="s">
        <v>507</v>
      </c>
      <c r="AF10" s="187" t="s">
        <v>507</v>
      </c>
      <c r="AG10" s="187" t="s">
        <v>500</v>
      </c>
      <c r="AH10" s="187" t="s">
        <v>504</v>
      </c>
      <c r="AI10" s="118" t="s">
        <v>519</v>
      </c>
    </row>
    <row r="11" spans="1:35" s="10" customFormat="1" ht="111.6" customHeight="1" x14ac:dyDescent="0.2">
      <c r="A11" s="317"/>
      <c r="B11" s="322"/>
      <c r="C11" s="322"/>
      <c r="D11" s="330"/>
      <c r="E11" s="25" t="s">
        <v>2</v>
      </c>
      <c r="F11" s="188" t="s">
        <v>884</v>
      </c>
      <c r="G11" s="188" t="s">
        <v>325</v>
      </c>
      <c r="H11" s="188" t="s">
        <v>325</v>
      </c>
      <c r="I11" s="188"/>
      <c r="J11" s="25" t="s">
        <v>129</v>
      </c>
      <c r="K11" s="188" t="s">
        <v>505</v>
      </c>
      <c r="L11" s="25" t="str">
        <f>IF(J11=0,"",VLOOKUP(J11,Hoja2!$P$5:$S$62,4,FALSE))</f>
        <v>Infecciones en  la piel y del sistema respiratorio y alteraciones del sistema digestivo</v>
      </c>
      <c r="M11" s="147" t="s">
        <v>325</v>
      </c>
      <c r="N11" s="147" t="s">
        <v>325</v>
      </c>
      <c r="O11" s="147" t="s">
        <v>325</v>
      </c>
      <c r="P11" s="147"/>
      <c r="Q11" s="188" t="s">
        <v>507</v>
      </c>
      <c r="R11" s="188" t="s">
        <v>507</v>
      </c>
      <c r="S11" s="188" t="s">
        <v>507</v>
      </c>
      <c r="T11" s="188" t="s">
        <v>508</v>
      </c>
      <c r="U11" s="188" t="s">
        <v>509</v>
      </c>
      <c r="V11" s="25" t="s">
        <v>520</v>
      </c>
      <c r="W11" s="25" t="s">
        <v>571</v>
      </c>
      <c r="X11" s="25" t="s">
        <v>263</v>
      </c>
      <c r="Y11" s="25" t="s">
        <v>254</v>
      </c>
      <c r="Z11" s="25">
        <f>IF(ISERROR(Hoja3!E410)=TRUE," ",Hoja3!C410*Hoja3!D410)</f>
        <v>4</v>
      </c>
      <c r="AA11" s="25" t="str">
        <f t="shared" si="0"/>
        <v>Bajo</v>
      </c>
      <c r="AB11" s="25">
        <f>IF(ISERROR(Hoja3!G410)=TRUE," ",Hoja3!G410)</f>
        <v>100</v>
      </c>
      <c r="AC11" s="25" t="str">
        <f t="shared" ref="AC11:AC46" si="1">IF(W11="El riesgo está controlado","IV",IF(AB11=0," ",IF(AB11=" "," ",IF(AB11&gt;500,"I",IF(AB11&gt;120,"II",IF(AB11&gt;20,"III","IV"))))))</f>
        <v>III</v>
      </c>
      <c r="AD11" s="25" t="str">
        <f t="shared" ref="AD11:AD47" si="2">IF(W11="El riesgo está controlado","Aceptable",IF(AB11=0," ",IF(AB11=" "," ",IF(AB11&gt;500,"No Aceptable",IF(AB11&gt;120,"Aceptable con control específico",IF(AB11&gt;20,"Aceptable","Aceptable"))))))</f>
        <v>Aceptable</v>
      </c>
      <c r="AE11" s="188" t="s">
        <v>507</v>
      </c>
      <c r="AF11" s="188" t="s">
        <v>507</v>
      </c>
      <c r="AG11" s="188" t="s">
        <v>507</v>
      </c>
      <c r="AH11" s="188" t="s">
        <v>510</v>
      </c>
      <c r="AI11" s="119" t="s">
        <v>519</v>
      </c>
    </row>
    <row r="12" spans="1:35" s="10" customFormat="1" ht="127.9" customHeight="1" x14ac:dyDescent="0.2">
      <c r="A12" s="317"/>
      <c r="B12" s="322"/>
      <c r="C12" s="322"/>
      <c r="D12" s="330"/>
      <c r="E12" s="25" t="s">
        <v>2</v>
      </c>
      <c r="F12" s="188" t="s">
        <v>884</v>
      </c>
      <c r="G12" s="188" t="s">
        <v>325</v>
      </c>
      <c r="H12" s="188" t="s">
        <v>325</v>
      </c>
      <c r="I12" s="188"/>
      <c r="J12" s="25" t="s">
        <v>132</v>
      </c>
      <c r="K12" s="188" t="s">
        <v>731</v>
      </c>
      <c r="L12" s="25" t="str">
        <f>IF(J12=0,"",VLOOKUP(J12,Hoja2!$P$5:$S$62,4,FALSE))</f>
        <v>Enfermedades gastrointestinales, reacciones alérgicas por artrópodos (ácaros)</v>
      </c>
      <c r="M12" s="147" t="s">
        <v>325</v>
      </c>
      <c r="N12" s="147" t="s">
        <v>325</v>
      </c>
      <c r="O12" s="147" t="s">
        <v>325</v>
      </c>
      <c r="P12" s="147"/>
      <c r="Q12" s="188" t="s">
        <v>507</v>
      </c>
      <c r="R12" s="188" t="s">
        <v>507</v>
      </c>
      <c r="S12" s="188" t="s">
        <v>524</v>
      </c>
      <c r="T12" s="188" t="s">
        <v>613</v>
      </c>
      <c r="U12" s="188" t="s">
        <v>532</v>
      </c>
      <c r="V12" s="25" t="s">
        <v>525</v>
      </c>
      <c r="W12" s="25" t="s">
        <v>571</v>
      </c>
      <c r="X12" s="25" t="s">
        <v>263</v>
      </c>
      <c r="Y12" s="25" t="s">
        <v>254</v>
      </c>
      <c r="Z12" s="25">
        <f>IF(ISERROR(Hoja3!E411)=TRUE," ",Hoja3!C411*Hoja3!D411)</f>
        <v>4</v>
      </c>
      <c r="AA12" s="25" t="str">
        <f t="shared" si="0"/>
        <v>Bajo</v>
      </c>
      <c r="AB12" s="25">
        <f>IF(ISERROR(Hoja3!G411)=TRUE," ",Hoja3!G411)</f>
        <v>100</v>
      </c>
      <c r="AC12" s="25" t="str">
        <f t="shared" si="1"/>
        <v>III</v>
      </c>
      <c r="AD12" s="25" t="str">
        <f t="shared" si="2"/>
        <v>Aceptable</v>
      </c>
      <c r="AE12" s="188" t="s">
        <v>507</v>
      </c>
      <c r="AF12" s="188" t="s">
        <v>514</v>
      </c>
      <c r="AG12" s="188" t="s">
        <v>516</v>
      </c>
      <c r="AH12" s="188" t="s">
        <v>510</v>
      </c>
      <c r="AI12" s="119" t="s">
        <v>515</v>
      </c>
    </row>
    <row r="13" spans="1:35" s="10" customFormat="1" ht="124.9" customHeight="1" x14ac:dyDescent="0.2">
      <c r="A13" s="317"/>
      <c r="B13" s="322"/>
      <c r="C13" s="322"/>
      <c r="D13" s="330"/>
      <c r="E13" s="25" t="s">
        <v>2</v>
      </c>
      <c r="F13" s="188" t="s">
        <v>884</v>
      </c>
      <c r="G13" s="188" t="s">
        <v>325</v>
      </c>
      <c r="H13" s="188" t="s">
        <v>325</v>
      </c>
      <c r="I13" s="188"/>
      <c r="J13" s="25" t="s">
        <v>191</v>
      </c>
      <c r="K13" s="188" t="s">
        <v>528</v>
      </c>
      <c r="L13" s="25" t="str">
        <f>IF(J13=0,"",VLOOKUP(J13,Hoja2!$P$5:$S$62,4,FALSE))</f>
        <v xml:space="preserve">Lumbalgias, Cervicalgias </v>
      </c>
      <c r="M13" s="149" t="s">
        <v>325</v>
      </c>
      <c r="N13" s="149" t="s">
        <v>325</v>
      </c>
      <c r="O13" s="150"/>
      <c r="P13" s="150"/>
      <c r="Q13" s="188" t="s">
        <v>507</v>
      </c>
      <c r="R13" s="188" t="s">
        <v>507</v>
      </c>
      <c r="S13" s="188" t="s">
        <v>524</v>
      </c>
      <c r="T13" s="188" t="s">
        <v>613</v>
      </c>
      <c r="U13" s="188" t="s">
        <v>532</v>
      </c>
      <c r="V13" s="25" t="s">
        <v>525</v>
      </c>
      <c r="W13" s="25" t="s">
        <v>571</v>
      </c>
      <c r="X13" s="25" t="s">
        <v>261</v>
      </c>
      <c r="Y13" s="25" t="s">
        <v>254</v>
      </c>
      <c r="Z13" s="25">
        <f>IF(ISERROR(Hoja3!E412)=TRUE," ",Hoja3!C412*Hoja3!D412)</f>
        <v>8</v>
      </c>
      <c r="AA13" s="25" t="str">
        <f t="shared" si="0"/>
        <v>Medio</v>
      </c>
      <c r="AB13" s="25">
        <f>IF(ISERROR(Hoja3!G412)=TRUE," ",Hoja3!G412)</f>
        <v>200</v>
      </c>
      <c r="AC13" s="25" t="str">
        <f t="shared" si="1"/>
        <v>II</v>
      </c>
      <c r="AD13" s="25" t="str">
        <f t="shared" si="2"/>
        <v>Aceptable con control específico</v>
      </c>
      <c r="AE13" s="188" t="s">
        <v>507</v>
      </c>
      <c r="AF13" s="188" t="s">
        <v>507</v>
      </c>
      <c r="AG13" s="188" t="s">
        <v>527</v>
      </c>
      <c r="AH13" s="188" t="s">
        <v>526</v>
      </c>
      <c r="AI13" s="119" t="s">
        <v>529</v>
      </c>
    </row>
    <row r="14" spans="1:35" s="10" customFormat="1" ht="122.45" customHeight="1" x14ac:dyDescent="0.2">
      <c r="A14" s="317"/>
      <c r="B14" s="322"/>
      <c r="C14" s="322"/>
      <c r="D14" s="330"/>
      <c r="E14" s="25" t="s">
        <v>2</v>
      </c>
      <c r="F14" s="188" t="s">
        <v>884</v>
      </c>
      <c r="G14" s="188" t="s">
        <v>325</v>
      </c>
      <c r="H14" s="188" t="s">
        <v>325</v>
      </c>
      <c r="I14" s="188"/>
      <c r="J14" s="25" t="s">
        <v>193</v>
      </c>
      <c r="K14" s="188" t="s">
        <v>533</v>
      </c>
      <c r="L14" s="25" t="str">
        <f>IF(J14=0,"",VLOOKUP(J14,Hoja2!$P$5:$S$62,4,FALSE))</f>
        <v>Lesiones del túnel del carpo, epicondilitis, Enfermedad de Quervaín</v>
      </c>
      <c r="M14" s="149" t="s">
        <v>325</v>
      </c>
      <c r="N14" s="149" t="s">
        <v>325</v>
      </c>
      <c r="O14" s="149"/>
      <c r="P14" s="149"/>
      <c r="Q14" s="188" t="s">
        <v>507</v>
      </c>
      <c r="R14" s="188" t="s">
        <v>507</v>
      </c>
      <c r="S14" s="188" t="s">
        <v>534</v>
      </c>
      <c r="T14" s="188" t="s">
        <v>535</v>
      </c>
      <c r="U14" s="188" t="s">
        <v>531</v>
      </c>
      <c r="V14" s="25" t="s">
        <v>525</v>
      </c>
      <c r="W14" s="25" t="s">
        <v>250</v>
      </c>
      <c r="X14" s="25" t="s">
        <v>261</v>
      </c>
      <c r="Y14" s="25" t="s">
        <v>254</v>
      </c>
      <c r="Z14" s="25">
        <f>IF(ISERROR(Hoja3!E413)=TRUE," ",Hoja3!C413*Hoja3!D413)</f>
        <v>24</v>
      </c>
      <c r="AA14" s="25" t="str">
        <f t="shared" si="0"/>
        <v>Muy alto</v>
      </c>
      <c r="AB14" s="25">
        <f>IF(ISERROR(Hoja3!G413)=TRUE," ",Hoja3!G413)</f>
        <v>600</v>
      </c>
      <c r="AC14" s="25" t="str">
        <f t="shared" si="1"/>
        <v>I</v>
      </c>
      <c r="AD14" s="25" t="str">
        <f t="shared" si="2"/>
        <v>No Aceptable</v>
      </c>
      <c r="AE14" s="188" t="s">
        <v>507</v>
      </c>
      <c r="AF14" s="188" t="s">
        <v>507</v>
      </c>
      <c r="AG14" s="188" t="s">
        <v>536</v>
      </c>
      <c r="AH14" s="188" t="s">
        <v>537</v>
      </c>
      <c r="AI14" s="119" t="s">
        <v>538</v>
      </c>
    </row>
    <row r="15" spans="1:35" s="10" customFormat="1" ht="122.45" customHeight="1" x14ac:dyDescent="0.2">
      <c r="A15" s="317"/>
      <c r="B15" s="322"/>
      <c r="C15" s="322"/>
      <c r="D15" s="330"/>
      <c r="E15" s="25" t="s">
        <v>2</v>
      </c>
      <c r="F15" s="188" t="s">
        <v>884</v>
      </c>
      <c r="G15" s="188" t="s">
        <v>325</v>
      </c>
      <c r="H15" s="188" t="s">
        <v>325</v>
      </c>
      <c r="I15" s="188"/>
      <c r="J15" s="25" t="s">
        <v>194</v>
      </c>
      <c r="K15" s="188" t="s">
        <v>539</v>
      </c>
      <c r="L15" s="25" t="str">
        <f>IF(J15=0,"",VLOOKUP(J15,Hoja2!$P$5:$S$62,4,FALSE))</f>
        <v>Lesiones de columna</v>
      </c>
      <c r="M15" s="149" t="s">
        <v>325</v>
      </c>
      <c r="N15" s="149"/>
      <c r="O15" s="149"/>
      <c r="P15" s="149"/>
      <c r="Q15" s="188" t="s">
        <v>507</v>
      </c>
      <c r="R15" s="188" t="s">
        <v>507</v>
      </c>
      <c r="S15" s="188" t="s">
        <v>543</v>
      </c>
      <c r="T15" s="188" t="s">
        <v>542</v>
      </c>
      <c r="U15" s="188" t="s">
        <v>541</v>
      </c>
      <c r="V15" s="25" t="s">
        <v>544</v>
      </c>
      <c r="W15" s="25" t="s">
        <v>571</v>
      </c>
      <c r="X15" s="25" t="s">
        <v>263</v>
      </c>
      <c r="Y15" s="25" t="s">
        <v>254</v>
      </c>
      <c r="Z15" s="25">
        <f>IF(ISERROR(Hoja3!E414)=TRUE," ",Hoja3!C414*Hoja3!D414)</f>
        <v>4</v>
      </c>
      <c r="AA15" s="25" t="str">
        <f t="shared" si="0"/>
        <v>Bajo</v>
      </c>
      <c r="AB15" s="25">
        <f>IF(ISERROR(Hoja3!G414)=TRUE," ",Hoja3!G414)</f>
        <v>100</v>
      </c>
      <c r="AC15" s="25" t="str">
        <f t="shared" si="1"/>
        <v>III</v>
      </c>
      <c r="AD15" s="25" t="str">
        <f t="shared" si="2"/>
        <v>Aceptable</v>
      </c>
      <c r="AE15" s="188" t="s">
        <v>545</v>
      </c>
      <c r="AF15" s="188" t="s">
        <v>507</v>
      </c>
      <c r="AG15" s="188" t="s">
        <v>546</v>
      </c>
      <c r="AH15" s="188" t="s">
        <v>547</v>
      </c>
      <c r="AI15" s="119" t="s">
        <v>541</v>
      </c>
    </row>
    <row r="16" spans="1:35" s="10" customFormat="1" ht="122.45" customHeight="1" x14ac:dyDescent="0.2">
      <c r="A16" s="317"/>
      <c r="B16" s="322"/>
      <c r="C16" s="322"/>
      <c r="D16" s="330"/>
      <c r="E16" s="25" t="s">
        <v>2</v>
      </c>
      <c r="F16" s="188" t="s">
        <v>884</v>
      </c>
      <c r="G16" s="188" t="s">
        <v>325</v>
      </c>
      <c r="H16" s="188" t="s">
        <v>325</v>
      </c>
      <c r="I16" s="188"/>
      <c r="J16" s="25" t="s">
        <v>243</v>
      </c>
      <c r="K16" s="188" t="s">
        <v>565</v>
      </c>
      <c r="L16" s="25" t="str">
        <f>IF(J16=0,"",VLOOKUP(J16,Hoja2!$P$5:$S$62,4,FALSE))</f>
        <v>Electrocución</v>
      </c>
      <c r="M16" s="149" t="s">
        <v>325</v>
      </c>
      <c r="N16" s="149"/>
      <c r="O16" s="149"/>
      <c r="P16" s="149"/>
      <c r="Q16" s="188" t="s">
        <v>507</v>
      </c>
      <c r="R16" s="188" t="s">
        <v>507</v>
      </c>
      <c r="S16" s="188" t="s">
        <v>549</v>
      </c>
      <c r="T16" s="188" t="s">
        <v>548</v>
      </c>
      <c r="U16" s="188" t="s">
        <v>550</v>
      </c>
      <c r="V16" s="25" t="s">
        <v>551</v>
      </c>
      <c r="W16" s="25" t="s">
        <v>571</v>
      </c>
      <c r="X16" s="25" t="s">
        <v>262</v>
      </c>
      <c r="Y16" s="25" t="s">
        <v>256</v>
      </c>
      <c r="Z16" s="25">
        <f>IF(ISERROR(Hoja3!E415)=TRUE," ",Hoja3!C415*Hoja3!D415)</f>
        <v>6</v>
      </c>
      <c r="AA16" s="25" t="str">
        <f t="shared" si="0"/>
        <v>Medio</v>
      </c>
      <c r="AB16" s="25">
        <f>IF(ISERROR(Hoja3!G415)=TRUE," ",Hoja3!G415)</f>
        <v>600</v>
      </c>
      <c r="AC16" s="25" t="str">
        <f t="shared" si="1"/>
        <v>I</v>
      </c>
      <c r="AD16" s="25" t="str">
        <f t="shared" si="2"/>
        <v>No Aceptable</v>
      </c>
      <c r="AE16" s="188" t="s">
        <v>552</v>
      </c>
      <c r="AF16" s="188" t="s">
        <v>507</v>
      </c>
      <c r="AG16" s="188" t="s">
        <v>553</v>
      </c>
      <c r="AH16" s="188" t="s">
        <v>554</v>
      </c>
      <c r="AI16" s="119" t="s">
        <v>555</v>
      </c>
    </row>
    <row r="17" spans="1:35" s="10" customFormat="1" ht="122.45" customHeight="1" x14ac:dyDescent="0.2">
      <c r="A17" s="317"/>
      <c r="B17" s="322"/>
      <c r="C17" s="322"/>
      <c r="D17" s="330"/>
      <c r="E17" s="25" t="s">
        <v>2</v>
      </c>
      <c r="F17" s="188" t="s">
        <v>884</v>
      </c>
      <c r="G17" s="188" t="s">
        <v>325</v>
      </c>
      <c r="H17" s="188" t="s">
        <v>325</v>
      </c>
      <c r="I17" s="188"/>
      <c r="J17" s="25" t="s">
        <v>245</v>
      </c>
      <c r="K17" s="188" t="s">
        <v>556</v>
      </c>
      <c r="L17" s="25" t="str">
        <f>IF(J17=0,"",VLOOKUP(J17,Hoja2!$P$5:$S$62,4,FALSE))</f>
        <v>Torceduras, Esguinces, Desgarros musculares, traumatismos o Golpes por caídas al mismo nivel</v>
      </c>
      <c r="M17" s="149" t="s">
        <v>325</v>
      </c>
      <c r="N17" s="149" t="s">
        <v>325</v>
      </c>
      <c r="O17" s="149" t="s">
        <v>325</v>
      </c>
      <c r="P17" s="149"/>
      <c r="Q17" s="188" t="s">
        <v>507</v>
      </c>
      <c r="R17" s="188" t="s">
        <v>507</v>
      </c>
      <c r="S17" s="188" t="s">
        <v>558</v>
      </c>
      <c r="T17" s="188" t="s">
        <v>559</v>
      </c>
      <c r="U17" s="188" t="s">
        <v>560</v>
      </c>
      <c r="V17" s="25" t="s">
        <v>561</v>
      </c>
      <c r="W17" s="25" t="s">
        <v>571</v>
      </c>
      <c r="X17" s="25" t="s">
        <v>262</v>
      </c>
      <c r="Y17" s="25" t="s">
        <v>255</v>
      </c>
      <c r="Z17" s="25">
        <f>IF(ISERROR(Hoja3!E416)=TRUE," ",Hoja3!C416*Hoja3!D416)</f>
        <v>6</v>
      </c>
      <c r="AA17" s="25" t="str">
        <f t="shared" si="0"/>
        <v>Medio</v>
      </c>
      <c r="AB17" s="25">
        <f>IF(ISERROR(Hoja3!G416)=TRUE," ",Hoja3!G416)</f>
        <v>60</v>
      </c>
      <c r="AC17" s="25" t="str">
        <f t="shared" si="1"/>
        <v>III</v>
      </c>
      <c r="AD17" s="25" t="str">
        <f t="shared" si="2"/>
        <v>Aceptable</v>
      </c>
      <c r="AE17" s="188" t="s">
        <v>552</v>
      </c>
      <c r="AF17" s="188" t="s">
        <v>552</v>
      </c>
      <c r="AG17" s="188" t="s">
        <v>562</v>
      </c>
      <c r="AH17" s="188" t="s">
        <v>563</v>
      </c>
      <c r="AI17" s="119" t="s">
        <v>564</v>
      </c>
    </row>
    <row r="18" spans="1:35" s="10" customFormat="1" ht="122.45" customHeight="1" x14ac:dyDescent="0.2">
      <c r="A18" s="317"/>
      <c r="B18" s="322"/>
      <c r="C18" s="322"/>
      <c r="D18" s="330"/>
      <c r="E18" s="25" t="s">
        <v>2</v>
      </c>
      <c r="F18" s="188" t="s">
        <v>884</v>
      </c>
      <c r="G18" s="188" t="s">
        <v>325</v>
      </c>
      <c r="H18" s="188" t="s">
        <v>325</v>
      </c>
      <c r="I18" s="188"/>
      <c r="J18" s="25" t="s">
        <v>203</v>
      </c>
      <c r="K18" s="188" t="s">
        <v>566</v>
      </c>
      <c r="L18" s="25" t="str">
        <f>IF(J18=0,"",VLOOKUP(J18,Hoja2!$P$5:$S$62,4,FALSE))</f>
        <v>Muerte</v>
      </c>
      <c r="M18" s="149" t="s">
        <v>325</v>
      </c>
      <c r="N18" s="149" t="s">
        <v>325</v>
      </c>
      <c r="O18" s="149" t="s">
        <v>325</v>
      </c>
      <c r="P18" s="149" t="s">
        <v>325</v>
      </c>
      <c r="Q18" s="188" t="s">
        <v>507</v>
      </c>
      <c r="R18" s="188" t="s">
        <v>507</v>
      </c>
      <c r="S18" s="188" t="s">
        <v>567</v>
      </c>
      <c r="T18" s="188" t="s">
        <v>568</v>
      </c>
      <c r="U18" s="188" t="s">
        <v>569</v>
      </c>
      <c r="V18" s="25" t="s">
        <v>634</v>
      </c>
      <c r="W18" s="25" t="s">
        <v>571</v>
      </c>
      <c r="X18" s="25" t="s">
        <v>264</v>
      </c>
      <c r="Y18" s="25" t="s">
        <v>256</v>
      </c>
      <c r="Z18" s="25">
        <f>IF(ISERROR(Hoja3!E417)=TRUE," ",Hoja3!C417*Hoja3!D417)</f>
        <v>2</v>
      </c>
      <c r="AA18" s="25" t="str">
        <f t="shared" si="0"/>
        <v>Bajo</v>
      </c>
      <c r="AB18" s="25">
        <f>IF(ISERROR(Hoja3!G417)=TRUE," ",Hoja3!G417)</f>
        <v>200</v>
      </c>
      <c r="AC18" s="25" t="str">
        <f t="shared" si="1"/>
        <v>II</v>
      </c>
      <c r="AD18" s="25" t="str">
        <f t="shared" si="2"/>
        <v>Aceptable con control específico</v>
      </c>
      <c r="AE18" s="188" t="s">
        <v>552</v>
      </c>
      <c r="AF18" s="188" t="s">
        <v>552</v>
      </c>
      <c r="AG18" s="188" t="s">
        <v>572</v>
      </c>
      <c r="AH18" s="188" t="s">
        <v>573</v>
      </c>
      <c r="AI18" s="119" t="s">
        <v>574</v>
      </c>
    </row>
    <row r="19" spans="1:35" s="10" customFormat="1" ht="122.45" customHeight="1" x14ac:dyDescent="0.2">
      <c r="A19" s="317"/>
      <c r="B19" s="322"/>
      <c r="C19" s="322"/>
      <c r="D19" s="330"/>
      <c r="E19" s="25" t="s">
        <v>2</v>
      </c>
      <c r="F19" s="188" t="s">
        <v>884</v>
      </c>
      <c r="G19" s="188" t="s">
        <v>325</v>
      </c>
      <c r="H19" s="188" t="s">
        <v>325</v>
      </c>
      <c r="I19" s="188"/>
      <c r="J19" s="25" t="s">
        <v>105</v>
      </c>
      <c r="K19" s="188" t="s">
        <v>577</v>
      </c>
      <c r="L19" s="25" t="str">
        <f>IF(J19=0,"",VLOOKUP(J19,Hoja2!$P$5:$S$62,4,FALSE))</f>
        <v>Fatiga visual</v>
      </c>
      <c r="M19" s="149" t="s">
        <v>325</v>
      </c>
      <c r="N19" s="149"/>
      <c r="O19" s="149"/>
      <c r="P19" s="149"/>
      <c r="Q19" s="188" t="s">
        <v>507</v>
      </c>
      <c r="R19" s="188" t="s">
        <v>507</v>
      </c>
      <c r="S19" s="188" t="s">
        <v>578</v>
      </c>
      <c r="T19" s="188" t="s">
        <v>579</v>
      </c>
      <c r="U19" s="188" t="s">
        <v>580</v>
      </c>
      <c r="V19" s="25" t="s">
        <v>581</v>
      </c>
      <c r="W19" s="25" t="s">
        <v>260</v>
      </c>
      <c r="X19" s="25" t="s">
        <v>261</v>
      </c>
      <c r="Y19" s="25" t="s">
        <v>255</v>
      </c>
      <c r="Z19" s="25">
        <f>IF(ISERROR(Hoja3!E418)=TRUE," ",Hoja3!C418*Hoja3!D418)</f>
        <v>4</v>
      </c>
      <c r="AA19" s="25" t="str">
        <f t="shared" si="0"/>
        <v>Bajo</v>
      </c>
      <c r="AB19" s="25">
        <f>IF(ISERROR(Hoja3!G418)=TRUE," ",Hoja3!G418)</f>
        <v>40</v>
      </c>
      <c r="AC19" s="25" t="str">
        <f t="shared" si="1"/>
        <v>IV</v>
      </c>
      <c r="AD19" s="25" t="str">
        <f t="shared" si="2"/>
        <v>Aceptable</v>
      </c>
      <c r="AE19" s="188" t="s">
        <v>507</v>
      </c>
      <c r="AF19" s="188" t="s">
        <v>507</v>
      </c>
      <c r="AG19" s="188" t="s">
        <v>582</v>
      </c>
      <c r="AH19" s="188" t="s">
        <v>583</v>
      </c>
      <c r="AI19" s="119" t="s">
        <v>584</v>
      </c>
    </row>
    <row r="20" spans="1:35" s="10" customFormat="1" ht="122.45" customHeight="1" x14ac:dyDescent="0.2">
      <c r="A20" s="317"/>
      <c r="B20" s="322"/>
      <c r="C20" s="322"/>
      <c r="D20" s="330"/>
      <c r="E20" s="25" t="s">
        <v>2</v>
      </c>
      <c r="F20" s="188" t="s">
        <v>884</v>
      </c>
      <c r="G20" s="188" t="s">
        <v>325</v>
      </c>
      <c r="H20" s="188" t="s">
        <v>325</v>
      </c>
      <c r="I20" s="188"/>
      <c r="J20" s="25" t="s">
        <v>142</v>
      </c>
      <c r="K20" s="188" t="s">
        <v>588</v>
      </c>
      <c r="L20" s="25" t="str">
        <f>IF(J20=0,"",VLOOKUP(J20,Hoja2!$P$5:$S$62,4,FALSE))</f>
        <v>Estrés, fatiga crónica, afectaciones a sistema circulatorio, digestivo, y sistema inmune</v>
      </c>
      <c r="M20" s="149" t="s">
        <v>325</v>
      </c>
      <c r="N20" s="149" t="s">
        <v>325</v>
      </c>
      <c r="O20" s="149"/>
      <c r="P20" s="149"/>
      <c r="Q20" s="188" t="s">
        <v>507</v>
      </c>
      <c r="R20" s="188" t="s">
        <v>507</v>
      </c>
      <c r="S20" s="188" t="s">
        <v>590</v>
      </c>
      <c r="T20" s="188" t="s">
        <v>591</v>
      </c>
      <c r="U20" s="188" t="s">
        <v>592</v>
      </c>
      <c r="V20" s="25" t="s">
        <v>593</v>
      </c>
      <c r="W20" s="25" t="s">
        <v>250</v>
      </c>
      <c r="X20" s="25" t="s">
        <v>262</v>
      </c>
      <c r="Y20" s="25" t="s">
        <v>254</v>
      </c>
      <c r="Z20" s="25">
        <f>IF(ISERROR(Hoja3!E419)=TRUE," ",Hoja3!C419*Hoja3!D419)</f>
        <v>18</v>
      </c>
      <c r="AA20" s="25" t="str">
        <f t="shared" si="0"/>
        <v>Alto</v>
      </c>
      <c r="AB20" s="25">
        <f>IF(ISERROR(Hoja3!G419)=TRUE," ",Hoja3!G419)</f>
        <v>450</v>
      </c>
      <c r="AC20" s="25" t="str">
        <f t="shared" si="1"/>
        <v>II</v>
      </c>
      <c r="AD20" s="25" t="str">
        <f t="shared" si="2"/>
        <v>Aceptable con control específico</v>
      </c>
      <c r="AE20" s="188" t="s">
        <v>507</v>
      </c>
      <c r="AF20" s="188" t="s">
        <v>507</v>
      </c>
      <c r="AG20" s="188" t="s">
        <v>590</v>
      </c>
      <c r="AH20" s="188" t="s">
        <v>591</v>
      </c>
      <c r="AI20" s="119" t="s">
        <v>592</v>
      </c>
    </row>
    <row r="21" spans="1:35" s="10" customFormat="1" ht="122.45" customHeight="1" x14ac:dyDescent="0.2">
      <c r="A21" s="317"/>
      <c r="B21" s="322"/>
      <c r="C21" s="322"/>
      <c r="D21" s="330"/>
      <c r="E21" s="25" t="s">
        <v>2</v>
      </c>
      <c r="F21" s="188" t="s">
        <v>884</v>
      </c>
      <c r="G21" s="188" t="s">
        <v>325</v>
      </c>
      <c r="H21" s="188" t="s">
        <v>325</v>
      </c>
      <c r="I21" s="188"/>
      <c r="J21" s="25" t="s">
        <v>147</v>
      </c>
      <c r="K21" s="188" t="s">
        <v>588</v>
      </c>
      <c r="L21" s="25" t="str">
        <f>IF(J21=0,"",VLOOKUP(J21,Hoja2!$P$5:$S$62,4,FALSE))</f>
        <v>Estrés, fatiga crónica, afectaciones a sistema circulatorio, digestivo, y sistema inmune</v>
      </c>
      <c r="M21" s="149" t="s">
        <v>325</v>
      </c>
      <c r="N21" s="149" t="s">
        <v>325</v>
      </c>
      <c r="O21" s="149"/>
      <c r="P21" s="149"/>
      <c r="Q21" s="188" t="s">
        <v>507</v>
      </c>
      <c r="R21" s="188" t="s">
        <v>507</v>
      </c>
      <c r="S21" s="188" t="s">
        <v>590</v>
      </c>
      <c r="T21" s="188" t="s">
        <v>591</v>
      </c>
      <c r="U21" s="188" t="s">
        <v>592</v>
      </c>
      <c r="V21" s="25" t="s">
        <v>593</v>
      </c>
      <c r="W21" s="25" t="s">
        <v>250</v>
      </c>
      <c r="X21" s="25" t="s">
        <v>262</v>
      </c>
      <c r="Y21" s="25" t="s">
        <v>254</v>
      </c>
      <c r="Z21" s="25">
        <f>IF(ISERROR(Hoja3!E420)=TRUE," ",Hoja3!C420*Hoja3!D420)</f>
        <v>18</v>
      </c>
      <c r="AA21" s="25" t="str">
        <f t="shared" si="0"/>
        <v>Alto</v>
      </c>
      <c r="AB21" s="25">
        <f>IF(ISERROR(Hoja3!G420)=TRUE," ",Hoja3!G420)</f>
        <v>450</v>
      </c>
      <c r="AC21" s="25" t="str">
        <f t="shared" si="1"/>
        <v>II</v>
      </c>
      <c r="AD21" s="25" t="str">
        <f t="shared" si="2"/>
        <v>Aceptable con control específico</v>
      </c>
      <c r="AE21" s="188" t="s">
        <v>507</v>
      </c>
      <c r="AF21" s="188" t="s">
        <v>507</v>
      </c>
      <c r="AG21" s="188" t="s">
        <v>590</v>
      </c>
      <c r="AH21" s="188" t="s">
        <v>591</v>
      </c>
      <c r="AI21" s="119" t="s">
        <v>592</v>
      </c>
    </row>
    <row r="22" spans="1:35" s="10" customFormat="1" ht="122.45" customHeight="1" x14ac:dyDescent="0.2">
      <c r="A22" s="317"/>
      <c r="B22" s="322"/>
      <c r="C22" s="322"/>
      <c r="D22" s="330"/>
      <c r="E22" s="25" t="s">
        <v>2</v>
      </c>
      <c r="F22" s="188" t="s">
        <v>884</v>
      </c>
      <c r="G22" s="188" t="s">
        <v>325</v>
      </c>
      <c r="H22" s="188" t="s">
        <v>325</v>
      </c>
      <c r="I22" s="188"/>
      <c r="J22" s="25" t="s">
        <v>207</v>
      </c>
      <c r="K22" s="188" t="s">
        <v>594</v>
      </c>
      <c r="L22" s="25" t="str">
        <f>IF(J22=0,"",VLOOKUP(J22,Hoja2!$P$5:$S$62,4,FALSE))</f>
        <v>Muerte</v>
      </c>
      <c r="M22" s="149" t="s">
        <v>325</v>
      </c>
      <c r="N22" s="149" t="s">
        <v>325</v>
      </c>
      <c r="O22" s="149" t="s">
        <v>325</v>
      </c>
      <c r="P22" s="149" t="s">
        <v>325</v>
      </c>
      <c r="Q22" s="188" t="s">
        <v>507</v>
      </c>
      <c r="R22" s="188" t="s">
        <v>507</v>
      </c>
      <c r="S22" s="188" t="s">
        <v>595</v>
      </c>
      <c r="T22" s="188" t="s">
        <v>598</v>
      </c>
      <c r="U22" s="188" t="s">
        <v>597</v>
      </c>
      <c r="V22" s="25" t="s">
        <v>596</v>
      </c>
      <c r="W22" s="25" t="s">
        <v>571</v>
      </c>
      <c r="X22" s="25" t="s">
        <v>264</v>
      </c>
      <c r="Y22" s="25" t="s">
        <v>256</v>
      </c>
      <c r="Z22" s="25">
        <f>IF(ISERROR(Hoja3!E421)=TRUE," ",Hoja3!C421*Hoja3!D421)</f>
        <v>2</v>
      </c>
      <c r="AA22" s="25" t="str">
        <f t="shared" si="0"/>
        <v>Bajo</v>
      </c>
      <c r="AB22" s="25">
        <f>IF(ISERROR(Hoja3!G421)=TRUE," ",Hoja3!G421)</f>
        <v>200</v>
      </c>
      <c r="AC22" s="25" t="str">
        <f t="shared" si="1"/>
        <v>II</v>
      </c>
      <c r="AD22" s="25" t="str">
        <f t="shared" si="2"/>
        <v>Aceptable con control específico</v>
      </c>
      <c r="AE22" s="188" t="s">
        <v>507</v>
      </c>
      <c r="AF22" s="188" t="s">
        <v>507</v>
      </c>
      <c r="AG22" s="188" t="s">
        <v>599</v>
      </c>
      <c r="AH22" s="188" t="s">
        <v>600</v>
      </c>
      <c r="AI22" s="119" t="s">
        <v>597</v>
      </c>
    </row>
    <row r="23" spans="1:35" s="10" customFormat="1" ht="122.45" customHeight="1" x14ac:dyDescent="0.2">
      <c r="A23" s="317"/>
      <c r="B23" s="322"/>
      <c r="C23" s="322"/>
      <c r="D23" s="330"/>
      <c r="E23" s="25" t="s">
        <v>2</v>
      </c>
      <c r="F23" s="188" t="s">
        <v>884</v>
      </c>
      <c r="G23" s="188" t="s">
        <v>325</v>
      </c>
      <c r="H23" s="188" t="s">
        <v>325</v>
      </c>
      <c r="I23" s="188"/>
      <c r="J23" s="25" t="s">
        <v>120</v>
      </c>
      <c r="K23" s="188" t="s">
        <v>601</v>
      </c>
      <c r="L23" s="25" t="str">
        <f>IF(J23=0,"",VLOOKUP(J23,Hoja2!$P$5:$S$62,4,FALSE))</f>
        <v>Neumoconiosis orgánica, Rinitis, complicaciones relacionadas con el asma</v>
      </c>
      <c r="M23" s="149" t="s">
        <v>325</v>
      </c>
      <c r="N23" s="149"/>
      <c r="O23" s="149"/>
      <c r="P23" s="149"/>
      <c r="Q23" s="188" t="s">
        <v>602</v>
      </c>
      <c r="R23" s="188" t="s">
        <v>507</v>
      </c>
      <c r="S23" s="188" t="s">
        <v>608</v>
      </c>
      <c r="T23" s="188" t="s">
        <v>603</v>
      </c>
      <c r="U23" s="188" t="s">
        <v>606</v>
      </c>
      <c r="V23" s="25" t="s">
        <v>607</v>
      </c>
      <c r="W23" s="25" t="s">
        <v>250</v>
      </c>
      <c r="X23" s="25" t="s">
        <v>262</v>
      </c>
      <c r="Y23" s="25" t="s">
        <v>254</v>
      </c>
      <c r="Z23" s="25">
        <f>IF(ISERROR(Hoja3!E422)=TRUE," ",Hoja3!C422*Hoja3!D422)</f>
        <v>18</v>
      </c>
      <c r="AA23" s="25" t="str">
        <f t="shared" si="0"/>
        <v>Alto</v>
      </c>
      <c r="AB23" s="25">
        <f>IF(ISERROR(Hoja3!G422)=TRUE," ",Hoja3!G422)</f>
        <v>450</v>
      </c>
      <c r="AC23" s="25" t="str">
        <f t="shared" si="1"/>
        <v>II</v>
      </c>
      <c r="AD23" s="25" t="str">
        <f t="shared" si="2"/>
        <v>Aceptable con control específico</v>
      </c>
      <c r="AE23" s="188" t="s">
        <v>602</v>
      </c>
      <c r="AF23" s="188" t="s">
        <v>507</v>
      </c>
      <c r="AG23" s="188" t="s">
        <v>608</v>
      </c>
      <c r="AH23" s="188" t="s">
        <v>603</v>
      </c>
      <c r="AI23" s="119" t="s">
        <v>606</v>
      </c>
    </row>
    <row r="24" spans="1:35" s="10" customFormat="1" ht="122.45" customHeight="1" x14ac:dyDescent="0.2">
      <c r="A24" s="317"/>
      <c r="B24" s="322"/>
      <c r="C24" s="322"/>
      <c r="D24" s="330"/>
      <c r="E24" s="25" t="s">
        <v>2</v>
      </c>
      <c r="F24" s="188" t="s">
        <v>884</v>
      </c>
      <c r="G24" s="188" t="s">
        <v>325</v>
      </c>
      <c r="H24" s="188" t="s">
        <v>325</v>
      </c>
      <c r="I24" s="188"/>
      <c r="J24" s="25" t="s">
        <v>246</v>
      </c>
      <c r="K24" s="188" t="s">
        <v>730</v>
      </c>
      <c r="L24" s="25" t="str">
        <f>IF(J24=0,"",VLOOKUP(J24,Hoja2!$P$5:$S$62,4,FALSE))</f>
        <v>Muerte</v>
      </c>
      <c r="M24" s="149" t="s">
        <v>325</v>
      </c>
      <c r="N24" s="149" t="s">
        <v>325</v>
      </c>
      <c r="O24" s="149" t="s">
        <v>325</v>
      </c>
      <c r="P24" s="149" t="s">
        <v>325</v>
      </c>
      <c r="Q24" s="188" t="s">
        <v>507</v>
      </c>
      <c r="R24" s="188" t="s">
        <v>507</v>
      </c>
      <c r="S24" s="188" t="s">
        <v>732</v>
      </c>
      <c r="T24" s="188" t="s">
        <v>734</v>
      </c>
      <c r="U24" s="188" t="s">
        <v>735</v>
      </c>
      <c r="V24" s="25" t="s">
        <v>736</v>
      </c>
      <c r="W24" s="25" t="s">
        <v>571</v>
      </c>
      <c r="X24" s="25" t="s">
        <v>261</v>
      </c>
      <c r="Y24" s="25" t="s">
        <v>256</v>
      </c>
      <c r="Z24" s="25">
        <f>IF(ISERROR(Hoja3!E423)=TRUE," ",Hoja3!C423*Hoja3!D423)</f>
        <v>8</v>
      </c>
      <c r="AA24" s="25" t="str">
        <f t="shared" si="0"/>
        <v>Medio</v>
      </c>
      <c r="AB24" s="25">
        <f>IF(ISERROR(Hoja3!G423)=TRUE," ",Hoja3!G423)</f>
        <v>800</v>
      </c>
      <c r="AC24" s="25" t="str">
        <f t="shared" si="1"/>
        <v>I</v>
      </c>
      <c r="AD24" s="25" t="str">
        <f t="shared" si="2"/>
        <v>No Aceptable</v>
      </c>
      <c r="AE24" s="188" t="s">
        <v>507</v>
      </c>
      <c r="AF24" s="188" t="s">
        <v>507</v>
      </c>
      <c r="AG24" s="188" t="s">
        <v>732</v>
      </c>
      <c r="AH24" s="188" t="s">
        <v>733</v>
      </c>
      <c r="AI24" s="119" t="s">
        <v>735</v>
      </c>
    </row>
    <row r="25" spans="1:35" s="10" customFormat="1" ht="122.25" customHeight="1" x14ac:dyDescent="0.2">
      <c r="A25" s="317"/>
      <c r="B25" s="322"/>
      <c r="C25" s="322"/>
      <c r="D25" s="330"/>
      <c r="E25" s="25" t="s">
        <v>2</v>
      </c>
      <c r="F25" s="188" t="s">
        <v>884</v>
      </c>
      <c r="G25" s="188" t="s">
        <v>325</v>
      </c>
      <c r="H25" s="188" t="s">
        <v>325</v>
      </c>
      <c r="I25" s="188"/>
      <c r="J25" s="25" t="s">
        <v>492</v>
      </c>
      <c r="K25" s="188" t="s">
        <v>636</v>
      </c>
      <c r="L25" s="25" t="str">
        <f>IF(J25=0,"",VLOOKUP(J25,Hoja2!$P$5:$S$62,4,FALSE))</f>
        <v>Muerte</v>
      </c>
      <c r="M25" s="149" t="s">
        <v>325</v>
      </c>
      <c r="N25" s="149" t="s">
        <v>325</v>
      </c>
      <c r="O25" s="149" t="s">
        <v>325</v>
      </c>
      <c r="P25" s="149" t="s">
        <v>325</v>
      </c>
      <c r="Q25" s="188" t="s">
        <v>507</v>
      </c>
      <c r="R25" s="188" t="s">
        <v>507</v>
      </c>
      <c r="S25" s="188" t="s">
        <v>576</v>
      </c>
      <c r="T25" s="188" t="s">
        <v>637</v>
      </c>
      <c r="U25" s="188" t="s">
        <v>638</v>
      </c>
      <c r="V25" s="25" t="s">
        <v>585</v>
      </c>
      <c r="W25" s="25" t="s">
        <v>571</v>
      </c>
      <c r="X25" s="25" t="s">
        <v>261</v>
      </c>
      <c r="Y25" s="25" t="s">
        <v>256</v>
      </c>
      <c r="Z25" s="25">
        <f>IF(ISERROR(Hoja3!E424)=TRUE," ",Hoja3!C424*Hoja3!D424)</f>
        <v>8</v>
      </c>
      <c r="AA25" s="25" t="str">
        <f t="shared" si="0"/>
        <v>Medio</v>
      </c>
      <c r="AB25" s="25">
        <f>IF(ISERROR(Hoja3!G424)=TRUE," ",Hoja3!G424)</f>
        <v>800</v>
      </c>
      <c r="AC25" s="25" t="str">
        <f t="shared" si="1"/>
        <v>I</v>
      </c>
      <c r="AD25" s="25" t="str">
        <f t="shared" si="2"/>
        <v>No Aceptable</v>
      </c>
      <c r="AE25" s="188" t="s">
        <v>507</v>
      </c>
      <c r="AF25" s="188" t="s">
        <v>507</v>
      </c>
      <c r="AG25" s="188" t="s">
        <v>639</v>
      </c>
      <c r="AH25" s="188" t="s">
        <v>586</v>
      </c>
      <c r="AI25" s="119" t="s">
        <v>587</v>
      </c>
    </row>
    <row r="26" spans="1:35" s="10" customFormat="1" ht="122.25" customHeight="1" x14ac:dyDescent="0.2">
      <c r="A26" s="317"/>
      <c r="B26" s="322"/>
      <c r="C26" s="322"/>
      <c r="D26" s="330"/>
      <c r="E26" s="25" t="s">
        <v>2</v>
      </c>
      <c r="F26" s="188" t="s">
        <v>884</v>
      </c>
      <c r="G26" s="188" t="s">
        <v>325</v>
      </c>
      <c r="H26" s="188" t="s">
        <v>325</v>
      </c>
      <c r="I26" s="188"/>
      <c r="J26" s="25" t="s">
        <v>205</v>
      </c>
      <c r="K26" s="188" t="s">
        <v>885</v>
      </c>
      <c r="L26" s="25" t="str">
        <f>IF(J26=0,"",VLOOKUP(J26,Hoja2!$P$5:$S$62,4,FALSE))</f>
        <v>Muerte</v>
      </c>
      <c r="M26" s="149" t="s">
        <v>325</v>
      </c>
      <c r="N26" s="149" t="s">
        <v>325</v>
      </c>
      <c r="O26" s="149"/>
      <c r="P26" s="149"/>
      <c r="Q26" s="188" t="s">
        <v>507</v>
      </c>
      <c r="R26" s="188" t="s">
        <v>507</v>
      </c>
      <c r="S26" s="188" t="s">
        <v>891</v>
      </c>
      <c r="T26" s="188" t="s">
        <v>887</v>
      </c>
      <c r="U26" s="188" t="s">
        <v>886</v>
      </c>
      <c r="V26" s="25" t="s">
        <v>888</v>
      </c>
      <c r="W26" s="25" t="s">
        <v>571</v>
      </c>
      <c r="X26" s="25" t="s">
        <v>262</v>
      </c>
      <c r="Y26" s="25" t="s">
        <v>256</v>
      </c>
      <c r="Z26" s="25">
        <f>IF(ISERROR(Hoja3!E425)=TRUE," ",Hoja3!C425*Hoja3!D425)</f>
        <v>6</v>
      </c>
      <c r="AA26" s="25" t="str">
        <f t="shared" si="0"/>
        <v>Medio</v>
      </c>
      <c r="AB26" s="25">
        <f>IF(ISERROR(Hoja3!G425)=TRUE," ",Hoja3!G425)</f>
        <v>600</v>
      </c>
      <c r="AC26" s="25" t="str">
        <f t="shared" si="1"/>
        <v>I</v>
      </c>
      <c r="AD26" s="25" t="str">
        <f t="shared" si="2"/>
        <v>No Aceptable</v>
      </c>
      <c r="AE26" s="188" t="s">
        <v>507</v>
      </c>
      <c r="AF26" s="188" t="s">
        <v>507</v>
      </c>
      <c r="AG26" s="188" t="s">
        <v>889</v>
      </c>
      <c r="AH26" s="188" t="s">
        <v>890</v>
      </c>
      <c r="AI26" s="119" t="s">
        <v>886</v>
      </c>
    </row>
    <row r="27" spans="1:35" s="10" customFormat="1" ht="122.25" customHeight="1" x14ac:dyDescent="0.2">
      <c r="A27" s="317"/>
      <c r="B27" s="322"/>
      <c r="C27" s="322"/>
      <c r="D27" s="330"/>
      <c r="E27" s="25" t="s">
        <v>2</v>
      </c>
      <c r="F27" s="188" t="s">
        <v>884</v>
      </c>
      <c r="G27" s="188" t="s">
        <v>325</v>
      </c>
      <c r="H27" s="188" t="s">
        <v>325</v>
      </c>
      <c r="I27" s="188"/>
      <c r="J27" s="25" t="s">
        <v>206</v>
      </c>
      <c r="K27" s="188" t="s">
        <v>894</v>
      </c>
      <c r="L27" s="25" t="str">
        <f>IF(J27=0,"",VLOOKUP(J27,Hoja2!$P$5:$S$62,4,FALSE))</f>
        <v>Muerte por asfixia, muerte por atrapamiento, ahogamiento  o enterramiento</v>
      </c>
      <c r="M27" s="149" t="s">
        <v>325</v>
      </c>
      <c r="N27" s="149" t="s">
        <v>325</v>
      </c>
      <c r="O27" s="149"/>
      <c r="P27" s="149"/>
      <c r="Q27" s="188" t="s">
        <v>507</v>
      </c>
      <c r="R27" s="188" t="s">
        <v>507</v>
      </c>
      <c r="S27" s="188" t="s">
        <v>897</v>
      </c>
      <c r="T27" s="188" t="s">
        <v>895</v>
      </c>
      <c r="U27" s="188" t="s">
        <v>898</v>
      </c>
      <c r="V27" s="25" t="s">
        <v>892</v>
      </c>
      <c r="W27" s="25" t="s">
        <v>250</v>
      </c>
      <c r="X27" s="25" t="s">
        <v>264</v>
      </c>
      <c r="Y27" s="25" t="s">
        <v>256</v>
      </c>
      <c r="Z27" s="25">
        <f>IF(ISERROR(Hoja3!E426)=TRUE," ",Hoja3!C426*Hoja3!D426)</f>
        <v>6</v>
      </c>
      <c r="AA27" s="25" t="str">
        <f t="shared" si="0"/>
        <v>Medio</v>
      </c>
      <c r="AB27" s="25">
        <f>IF(ISERROR(Hoja3!G426)=TRUE," ",Hoja3!G426)</f>
        <v>600</v>
      </c>
      <c r="AC27" s="25" t="str">
        <f t="shared" si="1"/>
        <v>I</v>
      </c>
      <c r="AD27" s="25" t="str">
        <f t="shared" si="2"/>
        <v>No Aceptable</v>
      </c>
      <c r="AE27" s="188" t="s">
        <v>507</v>
      </c>
      <c r="AF27" s="188" t="s">
        <v>507</v>
      </c>
      <c r="AG27" s="188" t="s">
        <v>896</v>
      </c>
      <c r="AH27" s="188" t="s">
        <v>895</v>
      </c>
      <c r="AI27" s="119" t="s">
        <v>898</v>
      </c>
    </row>
    <row r="28" spans="1:35" s="10" customFormat="1" ht="122.25" customHeight="1" x14ac:dyDescent="0.2">
      <c r="A28" s="317"/>
      <c r="B28" s="322"/>
      <c r="C28" s="322"/>
      <c r="D28" s="330"/>
      <c r="E28" s="25" t="s">
        <v>2</v>
      </c>
      <c r="F28" s="188" t="s">
        <v>884</v>
      </c>
      <c r="G28" s="188" t="s">
        <v>325</v>
      </c>
      <c r="H28" s="188" t="s">
        <v>325</v>
      </c>
      <c r="I28" s="188"/>
      <c r="J28" s="25" t="s">
        <v>244</v>
      </c>
      <c r="K28" s="188" t="s">
        <v>649</v>
      </c>
      <c r="L28" s="25" t="str">
        <f>IF(J28=0,"",VLOOKUP(J28,Hoja2!$P$5:$S$96,4,FALSE))</f>
        <v xml:space="preserve">Atrapamientos, golpes, traumatísmos, contusiones </v>
      </c>
      <c r="M28" s="149" t="s">
        <v>325</v>
      </c>
      <c r="N28" s="149" t="s">
        <v>325</v>
      </c>
      <c r="O28" s="149"/>
      <c r="P28" s="149" t="s">
        <v>511</v>
      </c>
      <c r="Q28" s="188" t="s">
        <v>507</v>
      </c>
      <c r="R28" s="188" t="s">
        <v>507</v>
      </c>
      <c r="S28" s="188" t="s">
        <v>617</v>
      </c>
      <c r="T28" s="188" t="s">
        <v>620</v>
      </c>
      <c r="U28" s="188" t="s">
        <v>618</v>
      </c>
      <c r="V28" s="25" t="s">
        <v>619</v>
      </c>
      <c r="W28" s="25" t="s">
        <v>571</v>
      </c>
      <c r="X28" s="25" t="s">
        <v>262</v>
      </c>
      <c r="Y28" s="25" t="s">
        <v>253</v>
      </c>
      <c r="Z28" s="25">
        <f>IF(ISERROR(Hoja3!E427)=TRUE," ",Hoja3!C427*Hoja3!D427)</f>
        <v>6</v>
      </c>
      <c r="AA28" s="25" t="str">
        <f t="shared" si="0"/>
        <v>Medio</v>
      </c>
      <c r="AB28" s="25">
        <f>IF(ISERROR(Hoja3!G427)=TRUE," ",Hoja3!G427)</f>
        <v>360</v>
      </c>
      <c r="AC28" s="25" t="str">
        <f t="shared" si="1"/>
        <v>II</v>
      </c>
      <c r="AD28" s="25" t="str">
        <f t="shared" si="2"/>
        <v>Aceptable con control específico</v>
      </c>
      <c r="AE28" s="188" t="s">
        <v>552</v>
      </c>
      <c r="AF28" s="188" t="s">
        <v>507</v>
      </c>
      <c r="AG28" s="188" t="s">
        <v>622</v>
      </c>
      <c r="AH28" s="188" t="s">
        <v>621</v>
      </c>
      <c r="AI28" s="119" t="s">
        <v>618</v>
      </c>
    </row>
    <row r="29" spans="1:35" s="10" customFormat="1" ht="122.25" customHeight="1" x14ac:dyDescent="0.2">
      <c r="A29" s="317"/>
      <c r="B29" s="322"/>
      <c r="C29" s="322"/>
      <c r="D29" s="330"/>
      <c r="E29" s="25" t="s">
        <v>2</v>
      </c>
      <c r="F29" s="188" t="s">
        <v>884</v>
      </c>
      <c r="G29" s="188" t="s">
        <v>325</v>
      </c>
      <c r="H29" s="188" t="s">
        <v>325</v>
      </c>
      <c r="I29" s="188"/>
      <c r="J29" s="25" t="s">
        <v>109</v>
      </c>
      <c r="K29" s="188" t="s">
        <v>854</v>
      </c>
      <c r="L29" s="25" t="str">
        <f>IF(J29=0,"",VLOOKUP(J29,Hoja2!$P$5:$S$96,4,FALSE))</f>
        <v xml:space="preserve">Disconfort o estrés térmico, cefaleas, parálisis facial, fatiga física. </v>
      </c>
      <c r="M29" s="149" t="s">
        <v>325</v>
      </c>
      <c r="N29" s="149" t="s">
        <v>325</v>
      </c>
      <c r="O29" s="149"/>
      <c r="P29" s="149" t="s">
        <v>511</v>
      </c>
      <c r="Q29" s="188" t="s">
        <v>507</v>
      </c>
      <c r="R29" s="188" t="s">
        <v>507</v>
      </c>
      <c r="S29" s="188" t="s">
        <v>855</v>
      </c>
      <c r="T29" s="188" t="s">
        <v>856</v>
      </c>
      <c r="U29" s="188" t="s">
        <v>857</v>
      </c>
      <c r="V29" s="25" t="s">
        <v>858</v>
      </c>
      <c r="W29" s="25" t="s">
        <v>250</v>
      </c>
      <c r="X29" s="25" t="s">
        <v>261</v>
      </c>
      <c r="Y29" s="25" t="s">
        <v>255</v>
      </c>
      <c r="Z29" s="25">
        <f>IF(ISERROR(Hoja3!E428)=TRUE," ",Hoja3!C428*Hoja3!D428)</f>
        <v>24</v>
      </c>
      <c r="AA29" s="25" t="str">
        <f t="shared" si="0"/>
        <v>Muy alto</v>
      </c>
      <c r="AB29" s="25">
        <f>IF(ISERROR(Hoja3!G428)=TRUE," ",Hoja3!G428)</f>
        <v>240</v>
      </c>
      <c r="AC29" s="25" t="str">
        <f t="shared" si="1"/>
        <v>II</v>
      </c>
      <c r="AD29" s="25" t="str">
        <f t="shared" si="2"/>
        <v>Aceptable con control específico</v>
      </c>
      <c r="AE29" s="188" t="s">
        <v>507</v>
      </c>
      <c r="AF29" s="188" t="s">
        <v>507</v>
      </c>
      <c r="AG29" s="188" t="s">
        <v>861</v>
      </c>
      <c r="AH29" s="188" t="s">
        <v>860</v>
      </c>
      <c r="AI29" s="119" t="s">
        <v>862</v>
      </c>
    </row>
    <row r="30" spans="1:35" s="10" customFormat="1" ht="122.25" customHeight="1" x14ac:dyDescent="0.2">
      <c r="A30" s="317"/>
      <c r="B30" s="322"/>
      <c r="C30" s="322"/>
      <c r="D30" s="330"/>
      <c r="E30" s="25" t="s">
        <v>2</v>
      </c>
      <c r="F30" s="188" t="s">
        <v>884</v>
      </c>
      <c r="G30" s="188" t="s">
        <v>325</v>
      </c>
      <c r="H30" s="188" t="s">
        <v>325</v>
      </c>
      <c r="I30" s="188"/>
      <c r="J30" s="25" t="s">
        <v>103</v>
      </c>
      <c r="K30" s="188" t="s">
        <v>626</v>
      </c>
      <c r="L30" s="25" t="str">
        <f>IF(J30=0,"",VLOOKUP(J30,Hoja2!$P$5:$S$96,4,FALSE))</f>
        <v>Sordera, hipoacusia neurosensorial</v>
      </c>
      <c r="M30" s="149" t="s">
        <v>325</v>
      </c>
      <c r="N30" s="149" t="s">
        <v>325</v>
      </c>
      <c r="O30" s="149"/>
      <c r="P30" s="149" t="s">
        <v>511</v>
      </c>
      <c r="Q30" s="188" t="s">
        <v>507</v>
      </c>
      <c r="R30" s="188" t="s">
        <v>507</v>
      </c>
      <c r="S30" s="188" t="s">
        <v>631</v>
      </c>
      <c r="T30" s="188" t="s">
        <v>627</v>
      </c>
      <c r="U30" s="188" t="s">
        <v>628</v>
      </c>
      <c r="V30" s="25" t="s">
        <v>859</v>
      </c>
      <c r="W30" s="25" t="s">
        <v>571</v>
      </c>
      <c r="X30" s="25" t="s">
        <v>262</v>
      </c>
      <c r="Y30" s="25" t="s">
        <v>253</v>
      </c>
      <c r="Z30" s="25">
        <f>IF(ISERROR(Hoja3!E429)=TRUE," ",Hoja3!C429*Hoja3!D429)</f>
        <v>6</v>
      </c>
      <c r="AA30" s="25" t="str">
        <f t="shared" si="0"/>
        <v>Medio</v>
      </c>
      <c r="AB30" s="25">
        <f>IF(ISERROR(Hoja3!G429)=TRUE," ",Hoja3!G429)</f>
        <v>360</v>
      </c>
      <c r="AC30" s="25" t="str">
        <f t="shared" si="1"/>
        <v>II</v>
      </c>
      <c r="AD30" s="25" t="str">
        <f t="shared" si="2"/>
        <v>Aceptable con control específico</v>
      </c>
      <c r="AE30" s="188" t="s">
        <v>552</v>
      </c>
      <c r="AF30" s="188" t="s">
        <v>507</v>
      </c>
      <c r="AG30" s="188" t="s">
        <v>633</v>
      </c>
      <c r="AH30" s="188" t="s">
        <v>627</v>
      </c>
      <c r="AI30" s="119" t="s">
        <v>632</v>
      </c>
    </row>
    <row r="31" spans="1:35" s="10" customFormat="1" ht="122.25" customHeight="1" thickBot="1" x14ac:dyDescent="0.25">
      <c r="A31" s="317"/>
      <c r="B31" s="323"/>
      <c r="C31" s="323"/>
      <c r="D31" s="330"/>
      <c r="E31" s="132" t="s">
        <v>2</v>
      </c>
      <c r="F31" s="198" t="s">
        <v>884</v>
      </c>
      <c r="G31" s="198" t="s">
        <v>325</v>
      </c>
      <c r="H31" s="198" t="s">
        <v>325</v>
      </c>
      <c r="I31" s="198"/>
      <c r="J31" s="132" t="s">
        <v>136</v>
      </c>
      <c r="K31" s="198" t="s">
        <v>899</v>
      </c>
      <c r="L31" s="132" t="str">
        <f>IF(J31=0,"",VLOOKUP(J31,Hoja2!$P$5:$S$96,4,FALSE))</f>
        <v xml:space="preserve">Lesiones de piel de mucosas y del sistema respiratorio </v>
      </c>
      <c r="M31" s="154" t="s">
        <v>325</v>
      </c>
      <c r="N31" s="154" t="s">
        <v>325</v>
      </c>
      <c r="O31" s="154" t="s">
        <v>325</v>
      </c>
      <c r="P31" s="154" t="s">
        <v>900</v>
      </c>
      <c r="Q31" s="198"/>
      <c r="R31" s="198"/>
      <c r="S31" s="198" t="s">
        <v>901</v>
      </c>
      <c r="T31" s="198" t="s">
        <v>508</v>
      </c>
      <c r="U31" s="198" t="s">
        <v>902</v>
      </c>
      <c r="V31" s="132" t="s">
        <v>520</v>
      </c>
      <c r="W31" s="132" t="s">
        <v>571</v>
      </c>
      <c r="X31" s="132" t="s">
        <v>263</v>
      </c>
      <c r="Y31" s="132" t="s">
        <v>253</v>
      </c>
      <c r="Z31" s="132">
        <f>IF(ISERROR(Hoja3!E430)=TRUE," ",Hoja3!C430*Hoja3!D430)</f>
        <v>4</v>
      </c>
      <c r="AA31" s="132" t="str">
        <f t="shared" si="0"/>
        <v>Bajo</v>
      </c>
      <c r="AB31" s="132">
        <f>IF(ISERROR(Hoja3!G430)=TRUE," ",Hoja3!G430)</f>
        <v>240</v>
      </c>
      <c r="AC31" s="132" t="str">
        <f t="shared" si="1"/>
        <v>II</v>
      </c>
      <c r="AD31" s="132" t="str">
        <f t="shared" si="2"/>
        <v>Aceptable con control específico</v>
      </c>
      <c r="AE31" s="198" t="s">
        <v>507</v>
      </c>
      <c r="AF31" s="198" t="s">
        <v>507</v>
      </c>
      <c r="AG31" s="198" t="s">
        <v>507</v>
      </c>
      <c r="AH31" s="198" t="s">
        <v>903</v>
      </c>
      <c r="AI31" s="137" t="s">
        <v>519</v>
      </c>
    </row>
    <row r="32" spans="1:35" ht="150" customHeight="1" x14ac:dyDescent="0.2">
      <c r="A32" s="297" t="s">
        <v>881</v>
      </c>
      <c r="B32" s="324" t="s">
        <v>882</v>
      </c>
      <c r="C32" s="324" t="s">
        <v>882</v>
      </c>
      <c r="D32" s="244" t="s">
        <v>904</v>
      </c>
      <c r="E32" s="65" t="s">
        <v>2</v>
      </c>
      <c r="F32" s="83" t="s">
        <v>905</v>
      </c>
      <c r="G32" s="83" t="s">
        <v>325</v>
      </c>
      <c r="H32" s="83" t="s">
        <v>325</v>
      </c>
      <c r="I32" s="83"/>
      <c r="J32" s="65" t="s">
        <v>128</v>
      </c>
      <c r="K32" s="81" t="s">
        <v>728</v>
      </c>
      <c r="L32" s="65" t="str">
        <f>IF(J32=0,"",VLOOKUP(J32,Hoja2!$P$5:$S$62,4,FALSE))</f>
        <v xml:space="preserve">Contagio de COVID 19, Fiebre, Tos, Cansancio, Malestar general incapacitante </v>
      </c>
      <c r="M32" s="82" t="s">
        <v>325</v>
      </c>
      <c r="N32" s="82" t="s">
        <v>325</v>
      </c>
      <c r="O32" s="82" t="s">
        <v>325</v>
      </c>
      <c r="P32" s="82"/>
      <c r="Q32" s="83" t="s">
        <v>507</v>
      </c>
      <c r="R32" s="83" t="s">
        <v>507</v>
      </c>
      <c r="S32" s="83" t="s">
        <v>501</v>
      </c>
      <c r="T32" s="83" t="s">
        <v>503</v>
      </c>
      <c r="U32" s="83" t="s">
        <v>502</v>
      </c>
      <c r="V32" s="65" t="s">
        <v>610</v>
      </c>
      <c r="W32" s="65" t="s">
        <v>571</v>
      </c>
      <c r="X32" s="65" t="s">
        <v>262</v>
      </c>
      <c r="Y32" s="65" t="s">
        <v>254</v>
      </c>
      <c r="Z32" s="65">
        <f>IF(ISERROR(Hoja3!E431)=TRUE," ",Hoja3!C431*Hoja3!D431)</f>
        <v>6</v>
      </c>
      <c r="AA32" s="65" t="str">
        <f t="shared" si="0"/>
        <v>Medio</v>
      </c>
      <c r="AB32" s="65">
        <f>IF(ISERROR(Hoja3!G431)=TRUE," ",Hoja3!G431)</f>
        <v>150</v>
      </c>
      <c r="AC32" s="65" t="str">
        <f t="shared" si="1"/>
        <v>II</v>
      </c>
      <c r="AD32" s="65" t="str">
        <f t="shared" si="2"/>
        <v>Aceptable con control específico</v>
      </c>
      <c r="AE32" s="83" t="s">
        <v>507</v>
      </c>
      <c r="AF32" s="83" t="s">
        <v>507</v>
      </c>
      <c r="AG32" s="83" t="s">
        <v>500</v>
      </c>
      <c r="AH32" s="83" t="s">
        <v>504</v>
      </c>
      <c r="AI32" s="195" t="s">
        <v>519</v>
      </c>
    </row>
    <row r="33" spans="1:35" ht="150" customHeight="1" x14ac:dyDescent="0.2">
      <c r="A33" s="298"/>
      <c r="B33" s="325"/>
      <c r="C33" s="325"/>
      <c r="D33" s="242"/>
      <c r="E33" s="25" t="s">
        <v>2</v>
      </c>
      <c r="F33" s="191" t="s">
        <v>905</v>
      </c>
      <c r="G33" s="191" t="s">
        <v>325</v>
      </c>
      <c r="H33" s="191" t="s">
        <v>325</v>
      </c>
      <c r="I33" s="191"/>
      <c r="J33" s="25" t="s">
        <v>129</v>
      </c>
      <c r="K33" s="191" t="s">
        <v>505</v>
      </c>
      <c r="L33" s="25" t="str">
        <f>IF(J33=0,"",VLOOKUP(J33,Hoja2!$P$5:$S$62,4,FALSE))</f>
        <v>Infecciones en  la piel y del sistema respiratorio y alteraciones del sistema digestivo</v>
      </c>
      <c r="M33" s="196" t="s">
        <v>325</v>
      </c>
      <c r="N33" s="196" t="s">
        <v>325</v>
      </c>
      <c r="O33" s="196" t="s">
        <v>325</v>
      </c>
      <c r="P33" s="196"/>
      <c r="Q33" s="191" t="s">
        <v>507</v>
      </c>
      <c r="R33" s="191" t="s">
        <v>507</v>
      </c>
      <c r="S33" s="191" t="s">
        <v>507</v>
      </c>
      <c r="T33" s="191" t="s">
        <v>508</v>
      </c>
      <c r="U33" s="191" t="s">
        <v>509</v>
      </c>
      <c r="V33" s="25" t="s">
        <v>520</v>
      </c>
      <c r="W33" s="25" t="s">
        <v>571</v>
      </c>
      <c r="X33" s="25" t="s">
        <v>263</v>
      </c>
      <c r="Y33" s="25" t="s">
        <v>254</v>
      </c>
      <c r="Z33" s="25">
        <f>IF(ISERROR(Hoja3!E432)=TRUE," ",Hoja3!C432*Hoja3!D432)</f>
        <v>4</v>
      </c>
      <c r="AA33" s="25" t="str">
        <f t="shared" si="0"/>
        <v>Bajo</v>
      </c>
      <c r="AB33" s="25">
        <f>IF(ISERROR(Hoja3!G432)=TRUE," ",Hoja3!G432)</f>
        <v>100</v>
      </c>
      <c r="AC33" s="25" t="str">
        <f t="shared" si="1"/>
        <v>III</v>
      </c>
      <c r="AD33" s="25" t="str">
        <f t="shared" si="2"/>
        <v>Aceptable</v>
      </c>
      <c r="AE33" s="191" t="s">
        <v>507</v>
      </c>
      <c r="AF33" s="191" t="s">
        <v>507</v>
      </c>
      <c r="AG33" s="191" t="s">
        <v>507</v>
      </c>
      <c r="AH33" s="191" t="s">
        <v>510</v>
      </c>
      <c r="AI33" s="178" t="s">
        <v>519</v>
      </c>
    </row>
    <row r="34" spans="1:35" ht="150" customHeight="1" x14ac:dyDescent="0.2">
      <c r="A34" s="298"/>
      <c r="B34" s="325"/>
      <c r="C34" s="325"/>
      <c r="D34" s="242"/>
      <c r="E34" s="25" t="s">
        <v>2</v>
      </c>
      <c r="F34" s="191" t="s">
        <v>905</v>
      </c>
      <c r="G34" s="191" t="s">
        <v>325</v>
      </c>
      <c r="H34" s="191" t="s">
        <v>325</v>
      </c>
      <c r="I34" s="191"/>
      <c r="J34" s="25" t="s">
        <v>132</v>
      </c>
      <c r="K34" s="191" t="s">
        <v>731</v>
      </c>
      <c r="L34" s="25" t="str">
        <f>IF(J34=0,"",VLOOKUP(J34,Hoja2!$P$5:$S$62,4,FALSE))</f>
        <v>Enfermedades gastrointestinales, reacciones alérgicas por artrópodos (ácaros)</v>
      </c>
      <c r="M34" s="196" t="s">
        <v>325</v>
      </c>
      <c r="N34" s="196" t="s">
        <v>325</v>
      </c>
      <c r="O34" s="196" t="s">
        <v>325</v>
      </c>
      <c r="P34" s="196"/>
      <c r="Q34" s="191" t="s">
        <v>507</v>
      </c>
      <c r="R34" s="191" t="s">
        <v>507</v>
      </c>
      <c r="S34" s="191" t="s">
        <v>524</v>
      </c>
      <c r="T34" s="191" t="s">
        <v>613</v>
      </c>
      <c r="U34" s="191" t="s">
        <v>532</v>
      </c>
      <c r="V34" s="25" t="s">
        <v>525</v>
      </c>
      <c r="W34" s="25" t="s">
        <v>571</v>
      </c>
      <c r="X34" s="25" t="s">
        <v>263</v>
      </c>
      <c r="Y34" s="25" t="s">
        <v>254</v>
      </c>
      <c r="Z34" s="25">
        <f>IF(ISERROR(Hoja3!E433)=TRUE," ",Hoja3!C433*Hoja3!D433)</f>
        <v>4</v>
      </c>
      <c r="AA34" s="25" t="str">
        <f t="shared" si="0"/>
        <v>Bajo</v>
      </c>
      <c r="AB34" s="25">
        <f>IF(ISERROR(Hoja3!G433)=TRUE," ",Hoja3!G433)</f>
        <v>100</v>
      </c>
      <c r="AC34" s="25" t="str">
        <f t="shared" si="1"/>
        <v>III</v>
      </c>
      <c r="AD34" s="25" t="str">
        <f t="shared" si="2"/>
        <v>Aceptable</v>
      </c>
      <c r="AE34" s="191" t="s">
        <v>507</v>
      </c>
      <c r="AF34" s="191" t="s">
        <v>514</v>
      </c>
      <c r="AG34" s="191" t="s">
        <v>516</v>
      </c>
      <c r="AH34" s="191" t="s">
        <v>510</v>
      </c>
      <c r="AI34" s="178" t="s">
        <v>515</v>
      </c>
    </row>
    <row r="35" spans="1:35" ht="150" customHeight="1" x14ac:dyDescent="0.2">
      <c r="A35" s="298"/>
      <c r="B35" s="325"/>
      <c r="C35" s="325"/>
      <c r="D35" s="242"/>
      <c r="E35" s="25" t="s">
        <v>2</v>
      </c>
      <c r="F35" s="191" t="s">
        <v>905</v>
      </c>
      <c r="G35" s="191" t="s">
        <v>325</v>
      </c>
      <c r="H35" s="191" t="s">
        <v>325</v>
      </c>
      <c r="I35" s="191"/>
      <c r="J35" s="25" t="s">
        <v>191</v>
      </c>
      <c r="K35" s="191" t="s">
        <v>528</v>
      </c>
      <c r="L35" s="25" t="str">
        <f>IF(J35=0,"",VLOOKUP(J35,Hoja2!$P$5:$S$62,4,FALSE))</f>
        <v xml:space="preserve">Lumbalgias, Cervicalgias </v>
      </c>
      <c r="M35" s="193" t="s">
        <v>325</v>
      </c>
      <c r="N35" s="193" t="s">
        <v>325</v>
      </c>
      <c r="O35" s="197"/>
      <c r="P35" s="197"/>
      <c r="Q35" s="191" t="s">
        <v>507</v>
      </c>
      <c r="R35" s="191" t="s">
        <v>507</v>
      </c>
      <c r="S35" s="191" t="s">
        <v>524</v>
      </c>
      <c r="T35" s="191" t="s">
        <v>613</v>
      </c>
      <c r="U35" s="191" t="s">
        <v>532</v>
      </c>
      <c r="V35" s="25" t="s">
        <v>525</v>
      </c>
      <c r="W35" s="25" t="s">
        <v>571</v>
      </c>
      <c r="X35" s="25" t="s">
        <v>261</v>
      </c>
      <c r="Y35" s="25" t="s">
        <v>254</v>
      </c>
      <c r="Z35" s="25">
        <f>IF(ISERROR(Hoja3!E434)=TRUE," ",Hoja3!C434*Hoja3!D434)</f>
        <v>8</v>
      </c>
      <c r="AA35" s="25" t="str">
        <f t="shared" si="0"/>
        <v>Medio</v>
      </c>
      <c r="AB35" s="25">
        <f>IF(ISERROR(Hoja3!G434)=TRUE," ",Hoja3!G434)</f>
        <v>200</v>
      </c>
      <c r="AC35" s="25" t="str">
        <f t="shared" si="1"/>
        <v>II</v>
      </c>
      <c r="AD35" s="25" t="str">
        <f t="shared" si="2"/>
        <v>Aceptable con control específico</v>
      </c>
      <c r="AE35" s="191" t="s">
        <v>507</v>
      </c>
      <c r="AF35" s="191" t="s">
        <v>507</v>
      </c>
      <c r="AG35" s="191" t="s">
        <v>527</v>
      </c>
      <c r="AH35" s="191" t="s">
        <v>526</v>
      </c>
      <c r="AI35" s="178" t="s">
        <v>529</v>
      </c>
    </row>
    <row r="36" spans="1:35" ht="150" customHeight="1" x14ac:dyDescent="0.2">
      <c r="A36" s="298"/>
      <c r="B36" s="325"/>
      <c r="C36" s="325"/>
      <c r="D36" s="242"/>
      <c r="E36" s="25" t="s">
        <v>2</v>
      </c>
      <c r="F36" s="191" t="s">
        <v>905</v>
      </c>
      <c r="G36" s="191" t="s">
        <v>325</v>
      </c>
      <c r="H36" s="191" t="s">
        <v>325</v>
      </c>
      <c r="I36" s="191"/>
      <c r="J36" s="25" t="s">
        <v>193</v>
      </c>
      <c r="K36" s="191" t="s">
        <v>533</v>
      </c>
      <c r="L36" s="25" t="str">
        <f>IF(J36=0,"",VLOOKUP(J36,Hoja2!$P$5:$S$62,4,FALSE))</f>
        <v>Lesiones del túnel del carpo, epicondilitis, Enfermedad de Quervaín</v>
      </c>
      <c r="M36" s="193" t="s">
        <v>325</v>
      </c>
      <c r="N36" s="193" t="s">
        <v>325</v>
      </c>
      <c r="O36" s="193"/>
      <c r="P36" s="193"/>
      <c r="Q36" s="191" t="s">
        <v>507</v>
      </c>
      <c r="R36" s="191" t="s">
        <v>507</v>
      </c>
      <c r="S36" s="191" t="s">
        <v>534</v>
      </c>
      <c r="T36" s="191" t="s">
        <v>535</v>
      </c>
      <c r="U36" s="191" t="s">
        <v>531</v>
      </c>
      <c r="V36" s="25" t="s">
        <v>525</v>
      </c>
      <c r="W36" s="25" t="s">
        <v>250</v>
      </c>
      <c r="X36" s="25" t="s">
        <v>261</v>
      </c>
      <c r="Y36" s="25" t="s">
        <v>254</v>
      </c>
      <c r="Z36" s="25">
        <f>IF(ISERROR(Hoja3!E435)=TRUE," ",Hoja3!C435*Hoja3!D435)</f>
        <v>24</v>
      </c>
      <c r="AA36" s="25" t="str">
        <f t="shared" si="0"/>
        <v>Muy alto</v>
      </c>
      <c r="AB36" s="25">
        <f>IF(ISERROR(Hoja3!G435)=TRUE," ",Hoja3!G435)</f>
        <v>600</v>
      </c>
      <c r="AC36" s="25" t="str">
        <f t="shared" si="1"/>
        <v>I</v>
      </c>
      <c r="AD36" s="25" t="str">
        <f t="shared" si="2"/>
        <v>No Aceptable</v>
      </c>
      <c r="AE36" s="191" t="s">
        <v>507</v>
      </c>
      <c r="AF36" s="191" t="s">
        <v>507</v>
      </c>
      <c r="AG36" s="191" t="s">
        <v>536</v>
      </c>
      <c r="AH36" s="191" t="s">
        <v>537</v>
      </c>
      <c r="AI36" s="178" t="s">
        <v>538</v>
      </c>
    </row>
    <row r="37" spans="1:35" ht="150" customHeight="1" x14ac:dyDescent="0.2">
      <c r="A37" s="298"/>
      <c r="B37" s="325"/>
      <c r="C37" s="325"/>
      <c r="D37" s="242"/>
      <c r="E37" s="25" t="s">
        <v>2</v>
      </c>
      <c r="F37" s="191" t="s">
        <v>905</v>
      </c>
      <c r="G37" s="191" t="s">
        <v>325</v>
      </c>
      <c r="H37" s="191" t="s">
        <v>325</v>
      </c>
      <c r="I37" s="191"/>
      <c r="J37" s="25" t="s">
        <v>194</v>
      </c>
      <c r="K37" s="191" t="s">
        <v>539</v>
      </c>
      <c r="L37" s="25" t="str">
        <f>IF(J37=0,"",VLOOKUP(J37,Hoja2!$P$5:$S$62,4,FALSE))</f>
        <v>Lesiones de columna</v>
      </c>
      <c r="M37" s="193" t="s">
        <v>325</v>
      </c>
      <c r="N37" s="193"/>
      <c r="O37" s="193"/>
      <c r="P37" s="193"/>
      <c r="Q37" s="191" t="s">
        <v>507</v>
      </c>
      <c r="R37" s="191" t="s">
        <v>507</v>
      </c>
      <c r="S37" s="191" t="s">
        <v>543</v>
      </c>
      <c r="T37" s="191" t="s">
        <v>542</v>
      </c>
      <c r="U37" s="191" t="s">
        <v>541</v>
      </c>
      <c r="V37" s="25" t="s">
        <v>544</v>
      </c>
      <c r="W37" s="25" t="s">
        <v>571</v>
      </c>
      <c r="X37" s="25" t="s">
        <v>263</v>
      </c>
      <c r="Y37" s="25" t="s">
        <v>254</v>
      </c>
      <c r="Z37" s="25">
        <f>IF(ISERROR(Hoja3!E436)=TRUE," ",Hoja3!C436*Hoja3!D436)</f>
        <v>4</v>
      </c>
      <c r="AA37" s="25" t="str">
        <f t="shared" si="0"/>
        <v>Bajo</v>
      </c>
      <c r="AB37" s="25">
        <f>IF(ISERROR(Hoja3!G436)=TRUE," ",Hoja3!G436)</f>
        <v>100</v>
      </c>
      <c r="AC37" s="25" t="str">
        <f t="shared" si="1"/>
        <v>III</v>
      </c>
      <c r="AD37" s="25" t="str">
        <f t="shared" si="2"/>
        <v>Aceptable</v>
      </c>
      <c r="AE37" s="191" t="s">
        <v>545</v>
      </c>
      <c r="AF37" s="191" t="s">
        <v>507</v>
      </c>
      <c r="AG37" s="191" t="s">
        <v>546</v>
      </c>
      <c r="AH37" s="191" t="s">
        <v>547</v>
      </c>
      <c r="AI37" s="178" t="s">
        <v>541</v>
      </c>
    </row>
    <row r="38" spans="1:35" ht="150" customHeight="1" x14ac:dyDescent="0.2">
      <c r="A38" s="298"/>
      <c r="B38" s="325"/>
      <c r="C38" s="325"/>
      <c r="D38" s="242"/>
      <c r="E38" s="25" t="s">
        <v>2</v>
      </c>
      <c r="F38" s="191" t="s">
        <v>905</v>
      </c>
      <c r="G38" s="191" t="s">
        <v>325</v>
      </c>
      <c r="H38" s="191" t="s">
        <v>325</v>
      </c>
      <c r="I38" s="191"/>
      <c r="J38" s="25" t="s">
        <v>245</v>
      </c>
      <c r="K38" s="191" t="s">
        <v>556</v>
      </c>
      <c r="L38" s="25" t="str">
        <f>IF(J38=0,"",VLOOKUP(J38,Hoja2!$P$5:$S$62,4,FALSE))</f>
        <v>Torceduras, Esguinces, Desgarros musculares, traumatismos o Golpes por caídas al mismo nivel</v>
      </c>
      <c r="M38" s="193" t="s">
        <v>325</v>
      </c>
      <c r="N38" s="193" t="s">
        <v>325</v>
      </c>
      <c r="O38" s="193" t="s">
        <v>325</v>
      </c>
      <c r="P38" s="193"/>
      <c r="Q38" s="191" t="s">
        <v>507</v>
      </c>
      <c r="R38" s="191" t="s">
        <v>507</v>
      </c>
      <c r="S38" s="191" t="s">
        <v>558</v>
      </c>
      <c r="T38" s="191" t="s">
        <v>559</v>
      </c>
      <c r="U38" s="191" t="s">
        <v>560</v>
      </c>
      <c r="V38" s="25" t="s">
        <v>561</v>
      </c>
      <c r="W38" s="25" t="s">
        <v>571</v>
      </c>
      <c r="X38" s="25" t="s">
        <v>262</v>
      </c>
      <c r="Y38" s="25" t="s">
        <v>255</v>
      </c>
      <c r="Z38" s="25">
        <f>IF(ISERROR(Hoja3!E437)=TRUE," ",Hoja3!C437*Hoja3!D437)</f>
        <v>6</v>
      </c>
      <c r="AA38" s="25" t="str">
        <f t="shared" si="0"/>
        <v>Medio</v>
      </c>
      <c r="AB38" s="25">
        <f>IF(ISERROR(Hoja3!G437)=TRUE," ",Hoja3!G437)</f>
        <v>60</v>
      </c>
      <c r="AC38" s="25" t="str">
        <f t="shared" si="1"/>
        <v>III</v>
      </c>
      <c r="AD38" s="25" t="str">
        <f t="shared" si="2"/>
        <v>Aceptable</v>
      </c>
      <c r="AE38" s="191" t="s">
        <v>552</v>
      </c>
      <c r="AF38" s="191" t="s">
        <v>552</v>
      </c>
      <c r="AG38" s="191" t="s">
        <v>562</v>
      </c>
      <c r="AH38" s="191" t="s">
        <v>563</v>
      </c>
      <c r="AI38" s="178" t="s">
        <v>564</v>
      </c>
    </row>
    <row r="39" spans="1:35" ht="150" customHeight="1" x14ac:dyDescent="0.2">
      <c r="A39" s="298"/>
      <c r="B39" s="325"/>
      <c r="C39" s="325"/>
      <c r="D39" s="242"/>
      <c r="E39" s="25" t="s">
        <v>2</v>
      </c>
      <c r="F39" s="191" t="s">
        <v>905</v>
      </c>
      <c r="G39" s="191" t="s">
        <v>325</v>
      </c>
      <c r="H39" s="191" t="s">
        <v>325</v>
      </c>
      <c r="I39" s="191"/>
      <c r="J39" s="25" t="s">
        <v>203</v>
      </c>
      <c r="K39" s="191" t="s">
        <v>566</v>
      </c>
      <c r="L39" s="25" t="str">
        <f>IF(J39=0,"",VLOOKUP(J39,Hoja2!$P$5:$S$62,4,FALSE))</f>
        <v>Muerte</v>
      </c>
      <c r="M39" s="193" t="s">
        <v>325</v>
      </c>
      <c r="N39" s="193" t="s">
        <v>325</v>
      </c>
      <c r="O39" s="193" t="s">
        <v>325</v>
      </c>
      <c r="P39" s="193" t="s">
        <v>325</v>
      </c>
      <c r="Q39" s="191" t="s">
        <v>507</v>
      </c>
      <c r="R39" s="191" t="s">
        <v>507</v>
      </c>
      <c r="S39" s="191" t="s">
        <v>567</v>
      </c>
      <c r="T39" s="191" t="s">
        <v>568</v>
      </c>
      <c r="U39" s="191" t="s">
        <v>569</v>
      </c>
      <c r="V39" s="25" t="s">
        <v>634</v>
      </c>
      <c r="W39" s="25" t="s">
        <v>571</v>
      </c>
      <c r="X39" s="25" t="s">
        <v>264</v>
      </c>
      <c r="Y39" s="25" t="s">
        <v>256</v>
      </c>
      <c r="Z39" s="25">
        <f>IF(ISERROR(Hoja3!E438)=TRUE," ",Hoja3!C438*Hoja3!D438)</f>
        <v>2</v>
      </c>
      <c r="AA39" s="25" t="str">
        <f t="shared" si="0"/>
        <v>Bajo</v>
      </c>
      <c r="AB39" s="25">
        <f>IF(ISERROR(Hoja3!G438)=TRUE," ",Hoja3!G438)</f>
        <v>200</v>
      </c>
      <c r="AC39" s="25" t="str">
        <f t="shared" si="1"/>
        <v>II</v>
      </c>
      <c r="AD39" s="25" t="str">
        <f t="shared" si="2"/>
        <v>Aceptable con control específico</v>
      </c>
      <c r="AE39" s="191" t="s">
        <v>552</v>
      </c>
      <c r="AF39" s="191" t="s">
        <v>552</v>
      </c>
      <c r="AG39" s="191" t="s">
        <v>572</v>
      </c>
      <c r="AH39" s="191" t="s">
        <v>573</v>
      </c>
      <c r="AI39" s="178" t="s">
        <v>574</v>
      </c>
    </row>
    <row r="40" spans="1:35" ht="150" customHeight="1" x14ac:dyDescent="0.2">
      <c r="A40" s="298"/>
      <c r="B40" s="325"/>
      <c r="C40" s="325"/>
      <c r="D40" s="242"/>
      <c r="E40" s="25" t="s">
        <v>2</v>
      </c>
      <c r="F40" s="191" t="s">
        <v>905</v>
      </c>
      <c r="G40" s="191" t="s">
        <v>325</v>
      </c>
      <c r="H40" s="191" t="s">
        <v>325</v>
      </c>
      <c r="I40" s="191"/>
      <c r="J40" s="25" t="s">
        <v>105</v>
      </c>
      <c r="K40" s="191" t="s">
        <v>577</v>
      </c>
      <c r="L40" s="25" t="str">
        <f>IF(J40=0,"",VLOOKUP(J40,Hoja2!$P$5:$S$62,4,FALSE))</f>
        <v>Fatiga visual</v>
      </c>
      <c r="M40" s="193" t="s">
        <v>325</v>
      </c>
      <c r="N40" s="193"/>
      <c r="O40" s="193"/>
      <c r="P40" s="193"/>
      <c r="Q40" s="191" t="s">
        <v>507</v>
      </c>
      <c r="R40" s="191" t="s">
        <v>507</v>
      </c>
      <c r="S40" s="191" t="s">
        <v>578</v>
      </c>
      <c r="T40" s="191" t="s">
        <v>579</v>
      </c>
      <c r="U40" s="191" t="s">
        <v>580</v>
      </c>
      <c r="V40" s="25" t="s">
        <v>581</v>
      </c>
      <c r="W40" s="25" t="s">
        <v>260</v>
      </c>
      <c r="X40" s="25" t="s">
        <v>261</v>
      </c>
      <c r="Y40" s="25" t="s">
        <v>255</v>
      </c>
      <c r="Z40" s="25">
        <f>IF(ISERROR(Hoja3!E439)=TRUE," ",Hoja3!C439*Hoja3!D439)</f>
        <v>4</v>
      </c>
      <c r="AA40" s="25" t="str">
        <f t="shared" si="0"/>
        <v>Bajo</v>
      </c>
      <c r="AB40" s="25">
        <f>IF(ISERROR(Hoja3!G439)=TRUE," ",Hoja3!G439)</f>
        <v>40</v>
      </c>
      <c r="AC40" s="25" t="str">
        <f t="shared" si="1"/>
        <v>IV</v>
      </c>
      <c r="AD40" s="25" t="str">
        <f t="shared" si="2"/>
        <v>Aceptable</v>
      </c>
      <c r="AE40" s="191" t="s">
        <v>507</v>
      </c>
      <c r="AF40" s="191" t="s">
        <v>507</v>
      </c>
      <c r="AG40" s="191" t="s">
        <v>582</v>
      </c>
      <c r="AH40" s="191" t="s">
        <v>583</v>
      </c>
      <c r="AI40" s="178" t="s">
        <v>584</v>
      </c>
    </row>
    <row r="41" spans="1:35" ht="150" customHeight="1" x14ac:dyDescent="0.2">
      <c r="A41" s="298"/>
      <c r="B41" s="325"/>
      <c r="C41" s="325"/>
      <c r="D41" s="242"/>
      <c r="E41" s="25" t="s">
        <v>2</v>
      </c>
      <c r="F41" s="191" t="s">
        <v>905</v>
      </c>
      <c r="G41" s="191" t="s">
        <v>325</v>
      </c>
      <c r="H41" s="191" t="s">
        <v>325</v>
      </c>
      <c r="I41" s="191"/>
      <c r="J41" s="25" t="s">
        <v>142</v>
      </c>
      <c r="K41" s="191" t="s">
        <v>588</v>
      </c>
      <c r="L41" s="25" t="str">
        <f>IF(J41=0,"",VLOOKUP(J41,Hoja2!$P$5:$S$62,4,FALSE))</f>
        <v>Estrés, fatiga crónica, afectaciones a sistema circulatorio, digestivo, y sistema inmune</v>
      </c>
      <c r="M41" s="193" t="s">
        <v>325</v>
      </c>
      <c r="N41" s="193" t="s">
        <v>325</v>
      </c>
      <c r="O41" s="193"/>
      <c r="P41" s="193"/>
      <c r="Q41" s="191" t="s">
        <v>507</v>
      </c>
      <c r="R41" s="191" t="s">
        <v>507</v>
      </c>
      <c r="S41" s="191" t="s">
        <v>590</v>
      </c>
      <c r="T41" s="191" t="s">
        <v>591</v>
      </c>
      <c r="U41" s="191" t="s">
        <v>592</v>
      </c>
      <c r="V41" s="25" t="s">
        <v>593</v>
      </c>
      <c r="W41" s="25" t="s">
        <v>250</v>
      </c>
      <c r="X41" s="25" t="s">
        <v>262</v>
      </c>
      <c r="Y41" s="25" t="s">
        <v>254</v>
      </c>
      <c r="Z41" s="25">
        <f>IF(ISERROR(Hoja3!E440)=TRUE," ",Hoja3!C440*Hoja3!D440)</f>
        <v>18</v>
      </c>
      <c r="AA41" s="25" t="str">
        <f t="shared" si="0"/>
        <v>Alto</v>
      </c>
      <c r="AB41" s="25">
        <f>IF(ISERROR(Hoja3!G440)=TRUE," ",Hoja3!G440)</f>
        <v>450</v>
      </c>
      <c r="AC41" s="25" t="str">
        <f t="shared" si="1"/>
        <v>II</v>
      </c>
      <c r="AD41" s="25" t="str">
        <f t="shared" si="2"/>
        <v>Aceptable con control específico</v>
      </c>
      <c r="AE41" s="191" t="s">
        <v>507</v>
      </c>
      <c r="AF41" s="191" t="s">
        <v>507</v>
      </c>
      <c r="AG41" s="191" t="s">
        <v>590</v>
      </c>
      <c r="AH41" s="191" t="s">
        <v>591</v>
      </c>
      <c r="AI41" s="178" t="s">
        <v>592</v>
      </c>
    </row>
    <row r="42" spans="1:35" ht="192.6" customHeight="1" x14ac:dyDescent="0.2">
      <c r="A42" s="298"/>
      <c r="B42" s="325"/>
      <c r="C42" s="325"/>
      <c r="D42" s="242"/>
      <c r="E42" s="25" t="s">
        <v>2</v>
      </c>
      <c r="F42" s="191" t="s">
        <v>905</v>
      </c>
      <c r="G42" s="191" t="s">
        <v>325</v>
      </c>
      <c r="H42" s="191" t="s">
        <v>325</v>
      </c>
      <c r="I42" s="191"/>
      <c r="J42" s="25" t="s">
        <v>147</v>
      </c>
      <c r="K42" s="191" t="s">
        <v>588</v>
      </c>
      <c r="L42" s="25" t="str">
        <f>IF(J42=0,"",VLOOKUP(J42,Hoja2!$P$5:$S$62,4,FALSE))</f>
        <v>Estrés, fatiga crónica, afectaciones a sistema circulatorio, digestivo, y sistema inmune</v>
      </c>
      <c r="M42" s="193" t="s">
        <v>325</v>
      </c>
      <c r="N42" s="193" t="s">
        <v>325</v>
      </c>
      <c r="O42" s="193"/>
      <c r="P42" s="193"/>
      <c r="Q42" s="191" t="s">
        <v>507</v>
      </c>
      <c r="R42" s="191" t="s">
        <v>507</v>
      </c>
      <c r="S42" s="191" t="s">
        <v>590</v>
      </c>
      <c r="T42" s="191" t="s">
        <v>591</v>
      </c>
      <c r="U42" s="191" t="s">
        <v>592</v>
      </c>
      <c r="V42" s="25" t="s">
        <v>593</v>
      </c>
      <c r="W42" s="25" t="s">
        <v>250</v>
      </c>
      <c r="X42" s="25" t="s">
        <v>262</v>
      </c>
      <c r="Y42" s="25" t="s">
        <v>254</v>
      </c>
      <c r="Z42" s="25">
        <f>IF(ISERROR(Hoja3!E441)=TRUE," ",Hoja3!C441*Hoja3!D441)</f>
        <v>18</v>
      </c>
      <c r="AA42" s="25" t="str">
        <f t="shared" si="0"/>
        <v>Alto</v>
      </c>
      <c r="AB42" s="25">
        <f>IF(ISERROR(Hoja3!G441)=TRUE," ",Hoja3!G441)</f>
        <v>450</v>
      </c>
      <c r="AC42" s="25" t="str">
        <f t="shared" si="1"/>
        <v>II</v>
      </c>
      <c r="AD42" s="25" t="str">
        <f t="shared" si="2"/>
        <v>Aceptable con control específico</v>
      </c>
      <c r="AE42" s="191" t="s">
        <v>507</v>
      </c>
      <c r="AF42" s="191" t="s">
        <v>507</v>
      </c>
      <c r="AG42" s="191" t="s">
        <v>590</v>
      </c>
      <c r="AH42" s="191" t="s">
        <v>591</v>
      </c>
      <c r="AI42" s="178" t="s">
        <v>592</v>
      </c>
    </row>
    <row r="43" spans="1:35" ht="150" customHeight="1" x14ac:dyDescent="0.2">
      <c r="A43" s="298"/>
      <c r="B43" s="325"/>
      <c r="C43" s="325"/>
      <c r="D43" s="242"/>
      <c r="E43" s="25" t="s">
        <v>2</v>
      </c>
      <c r="F43" s="191" t="s">
        <v>905</v>
      </c>
      <c r="G43" s="191" t="s">
        <v>325</v>
      </c>
      <c r="H43" s="191" t="s">
        <v>325</v>
      </c>
      <c r="I43" s="191"/>
      <c r="J43" s="25" t="s">
        <v>207</v>
      </c>
      <c r="K43" s="191" t="s">
        <v>594</v>
      </c>
      <c r="L43" s="25" t="str">
        <f>IF(J43=0,"",VLOOKUP(J43,Hoja2!$P$5:$S$62,4,FALSE))</f>
        <v>Muerte</v>
      </c>
      <c r="M43" s="193" t="s">
        <v>325</v>
      </c>
      <c r="N43" s="193" t="s">
        <v>325</v>
      </c>
      <c r="O43" s="193" t="s">
        <v>325</v>
      </c>
      <c r="P43" s="193" t="s">
        <v>325</v>
      </c>
      <c r="Q43" s="191" t="s">
        <v>507</v>
      </c>
      <c r="R43" s="191" t="s">
        <v>507</v>
      </c>
      <c r="S43" s="191" t="s">
        <v>595</v>
      </c>
      <c r="T43" s="191" t="s">
        <v>598</v>
      </c>
      <c r="U43" s="191" t="s">
        <v>597</v>
      </c>
      <c r="V43" s="25" t="s">
        <v>596</v>
      </c>
      <c r="W43" s="25" t="s">
        <v>571</v>
      </c>
      <c r="X43" s="25" t="s">
        <v>264</v>
      </c>
      <c r="Y43" s="25" t="s">
        <v>256</v>
      </c>
      <c r="Z43" s="25">
        <f>IF(ISERROR(Hoja3!E442)=TRUE," ",Hoja3!C442*Hoja3!D442)</f>
        <v>2</v>
      </c>
      <c r="AA43" s="25" t="str">
        <f t="shared" si="0"/>
        <v>Bajo</v>
      </c>
      <c r="AB43" s="25">
        <f>IF(ISERROR(Hoja3!G442)=TRUE," ",Hoja3!G442)</f>
        <v>200</v>
      </c>
      <c r="AC43" s="25" t="str">
        <f t="shared" si="1"/>
        <v>II</v>
      </c>
      <c r="AD43" s="25" t="str">
        <f t="shared" si="2"/>
        <v>Aceptable con control específico</v>
      </c>
      <c r="AE43" s="191" t="s">
        <v>507</v>
      </c>
      <c r="AF43" s="191" t="s">
        <v>507</v>
      </c>
      <c r="AG43" s="191" t="s">
        <v>599</v>
      </c>
      <c r="AH43" s="191" t="s">
        <v>600</v>
      </c>
      <c r="AI43" s="178" t="s">
        <v>597</v>
      </c>
    </row>
    <row r="44" spans="1:35" ht="150" customHeight="1" x14ac:dyDescent="0.2">
      <c r="A44" s="298"/>
      <c r="B44" s="325"/>
      <c r="C44" s="325"/>
      <c r="D44" s="242"/>
      <c r="E44" s="25" t="s">
        <v>2</v>
      </c>
      <c r="F44" s="191" t="s">
        <v>905</v>
      </c>
      <c r="G44" s="191" t="s">
        <v>325</v>
      </c>
      <c r="H44" s="191" t="s">
        <v>325</v>
      </c>
      <c r="I44" s="191"/>
      <c r="J44" s="25" t="s">
        <v>120</v>
      </c>
      <c r="K44" s="191" t="s">
        <v>601</v>
      </c>
      <c r="L44" s="25" t="str">
        <f>IF(J44=0,"",VLOOKUP(J44,Hoja2!$P$5:$S$62,4,FALSE))</f>
        <v>Neumoconiosis orgánica, Rinitis, complicaciones relacionadas con el asma</v>
      </c>
      <c r="M44" s="193" t="s">
        <v>325</v>
      </c>
      <c r="N44" s="193"/>
      <c r="O44" s="193"/>
      <c r="P44" s="193"/>
      <c r="Q44" s="191" t="s">
        <v>602</v>
      </c>
      <c r="R44" s="191" t="s">
        <v>507</v>
      </c>
      <c r="S44" s="191" t="s">
        <v>608</v>
      </c>
      <c r="T44" s="191" t="s">
        <v>603</v>
      </c>
      <c r="U44" s="191" t="s">
        <v>606</v>
      </c>
      <c r="V44" s="25" t="s">
        <v>607</v>
      </c>
      <c r="W44" s="25" t="s">
        <v>250</v>
      </c>
      <c r="X44" s="25" t="s">
        <v>262</v>
      </c>
      <c r="Y44" s="25" t="s">
        <v>254</v>
      </c>
      <c r="Z44" s="25">
        <f>IF(ISERROR(Hoja3!E443)=TRUE," ",Hoja3!C443*Hoja3!D443)</f>
        <v>18</v>
      </c>
      <c r="AA44" s="25" t="str">
        <f t="shared" si="0"/>
        <v>Alto</v>
      </c>
      <c r="AB44" s="25">
        <f>IF(ISERROR(Hoja3!G443)=TRUE," ",Hoja3!G443)</f>
        <v>450</v>
      </c>
      <c r="AC44" s="25" t="str">
        <f t="shared" si="1"/>
        <v>II</v>
      </c>
      <c r="AD44" s="25" t="str">
        <f t="shared" si="2"/>
        <v>Aceptable con control específico</v>
      </c>
      <c r="AE44" s="191" t="s">
        <v>602</v>
      </c>
      <c r="AF44" s="191" t="s">
        <v>507</v>
      </c>
      <c r="AG44" s="191" t="s">
        <v>608</v>
      </c>
      <c r="AH44" s="191" t="s">
        <v>603</v>
      </c>
      <c r="AI44" s="178" t="s">
        <v>606</v>
      </c>
    </row>
    <row r="45" spans="1:35" ht="150" customHeight="1" x14ac:dyDescent="0.2">
      <c r="A45" s="298"/>
      <c r="B45" s="325"/>
      <c r="C45" s="325"/>
      <c r="D45" s="242"/>
      <c r="E45" s="25" t="s">
        <v>2</v>
      </c>
      <c r="F45" s="191" t="s">
        <v>905</v>
      </c>
      <c r="G45" s="191" t="s">
        <v>325</v>
      </c>
      <c r="H45" s="191" t="s">
        <v>325</v>
      </c>
      <c r="I45" s="191"/>
      <c r="J45" s="25" t="s">
        <v>492</v>
      </c>
      <c r="K45" s="191" t="s">
        <v>636</v>
      </c>
      <c r="L45" s="25" t="str">
        <f>IF(J45=0,"",VLOOKUP(J45,Hoja2!$P$5:$S$62,4,FALSE))</f>
        <v>Muerte</v>
      </c>
      <c r="M45" s="193" t="s">
        <v>325</v>
      </c>
      <c r="N45" s="193" t="s">
        <v>325</v>
      </c>
      <c r="O45" s="193" t="s">
        <v>325</v>
      </c>
      <c r="P45" s="193" t="s">
        <v>325</v>
      </c>
      <c r="Q45" s="191" t="s">
        <v>507</v>
      </c>
      <c r="R45" s="191" t="s">
        <v>507</v>
      </c>
      <c r="S45" s="191" t="s">
        <v>576</v>
      </c>
      <c r="T45" s="191" t="s">
        <v>637</v>
      </c>
      <c r="U45" s="191" t="s">
        <v>638</v>
      </c>
      <c r="V45" s="25" t="s">
        <v>585</v>
      </c>
      <c r="W45" s="25" t="s">
        <v>571</v>
      </c>
      <c r="X45" s="25" t="s">
        <v>261</v>
      </c>
      <c r="Y45" s="25" t="s">
        <v>256</v>
      </c>
      <c r="Z45" s="25">
        <f>IF(ISERROR(Hoja3!E444)=TRUE," ",Hoja3!C444*Hoja3!D444)</f>
        <v>8</v>
      </c>
      <c r="AA45" s="25" t="str">
        <f t="shared" si="0"/>
        <v>Medio</v>
      </c>
      <c r="AB45" s="25">
        <f>IF(ISERROR(Hoja3!G444)=TRUE," ",Hoja3!G444)</f>
        <v>800</v>
      </c>
      <c r="AC45" s="25" t="str">
        <f t="shared" si="1"/>
        <v>I</v>
      </c>
      <c r="AD45" s="25" t="str">
        <f t="shared" si="2"/>
        <v>No Aceptable</v>
      </c>
      <c r="AE45" s="191" t="s">
        <v>507</v>
      </c>
      <c r="AF45" s="191" t="s">
        <v>507</v>
      </c>
      <c r="AG45" s="191" t="s">
        <v>639</v>
      </c>
      <c r="AH45" s="191" t="s">
        <v>586</v>
      </c>
      <c r="AI45" s="178" t="s">
        <v>587</v>
      </c>
    </row>
    <row r="46" spans="1:35" ht="150" customHeight="1" x14ac:dyDescent="0.2">
      <c r="A46" s="298"/>
      <c r="B46" s="326"/>
      <c r="C46" s="326"/>
      <c r="D46" s="243"/>
      <c r="E46" s="25" t="s">
        <v>2</v>
      </c>
      <c r="F46" s="191" t="s">
        <v>905</v>
      </c>
      <c r="G46" s="191" t="s">
        <v>325</v>
      </c>
      <c r="H46" s="191" t="s">
        <v>325</v>
      </c>
      <c r="I46" s="191"/>
      <c r="J46" s="25" t="s">
        <v>109</v>
      </c>
      <c r="K46" s="191" t="s">
        <v>854</v>
      </c>
      <c r="L46" s="25" t="str">
        <f>IF(J46=0,"",VLOOKUP(J46,Hoja2!$P$5:$S$96,4,FALSE))</f>
        <v xml:space="preserve">Disconfort o estrés térmico, cefaleas, parálisis facial, fatiga física. </v>
      </c>
      <c r="M46" s="193" t="s">
        <v>325</v>
      </c>
      <c r="N46" s="193" t="s">
        <v>325</v>
      </c>
      <c r="O46" s="193"/>
      <c r="P46" s="193" t="s">
        <v>511</v>
      </c>
      <c r="Q46" s="191" t="s">
        <v>507</v>
      </c>
      <c r="R46" s="191" t="s">
        <v>507</v>
      </c>
      <c r="S46" s="191" t="s">
        <v>855</v>
      </c>
      <c r="T46" s="191" t="s">
        <v>856</v>
      </c>
      <c r="U46" s="191" t="s">
        <v>857</v>
      </c>
      <c r="V46" s="25" t="s">
        <v>858</v>
      </c>
      <c r="W46" s="25" t="s">
        <v>250</v>
      </c>
      <c r="X46" s="25" t="s">
        <v>261</v>
      </c>
      <c r="Y46" s="25" t="s">
        <v>255</v>
      </c>
      <c r="Z46" s="25">
        <f>IF(ISERROR(Hoja3!E445)=TRUE," ",Hoja3!C445*Hoja3!D445)</f>
        <v>24</v>
      </c>
      <c r="AA46" s="25" t="str">
        <f>IF(Z46=" "," ",VLOOKUP(Z46,np,2,FALSE))</f>
        <v>Muy alto</v>
      </c>
      <c r="AB46" s="25">
        <f>IF(ISERROR(Hoja3!G445)=TRUE," ",Hoja3!G445)</f>
        <v>240</v>
      </c>
      <c r="AC46" s="25" t="str">
        <f t="shared" si="1"/>
        <v>II</v>
      </c>
      <c r="AD46" s="25" t="str">
        <f t="shared" si="2"/>
        <v>Aceptable con control específico</v>
      </c>
      <c r="AE46" s="191" t="s">
        <v>507</v>
      </c>
      <c r="AF46" s="191" t="s">
        <v>507</v>
      </c>
      <c r="AG46" s="191" t="s">
        <v>861</v>
      </c>
      <c r="AH46" s="191" t="s">
        <v>860</v>
      </c>
      <c r="AI46" s="178" t="s">
        <v>862</v>
      </c>
    </row>
    <row r="47" spans="1:35" ht="312.60000000000002" customHeight="1" thickBot="1" x14ac:dyDescent="0.25">
      <c r="A47" s="328"/>
      <c r="B47" s="327"/>
      <c r="C47" s="327"/>
      <c r="D47" s="245"/>
      <c r="E47" s="110" t="s">
        <v>2</v>
      </c>
      <c r="F47" s="192" t="s">
        <v>905</v>
      </c>
      <c r="G47" s="192" t="s">
        <v>325</v>
      </c>
      <c r="H47" s="192" t="s">
        <v>325</v>
      </c>
      <c r="I47" s="192"/>
      <c r="J47" s="110" t="s">
        <v>136</v>
      </c>
      <c r="K47" s="192" t="s">
        <v>899</v>
      </c>
      <c r="L47" s="110" t="str">
        <f>IF(J47=0,"",VLOOKUP(J47,Hoja2!$P$5:$S$96,4,FALSE))</f>
        <v xml:space="preserve">Lesiones de piel de mucosas y del sistema respiratorio </v>
      </c>
      <c r="M47" s="194" t="s">
        <v>325</v>
      </c>
      <c r="N47" s="194" t="s">
        <v>325</v>
      </c>
      <c r="O47" s="194" t="s">
        <v>325</v>
      </c>
      <c r="P47" s="194" t="s">
        <v>900</v>
      </c>
      <c r="Q47" s="192" t="s">
        <v>507</v>
      </c>
      <c r="R47" s="192" t="s">
        <v>507</v>
      </c>
      <c r="S47" s="192" t="s">
        <v>901</v>
      </c>
      <c r="T47" s="192" t="s">
        <v>508</v>
      </c>
      <c r="U47" s="192" t="s">
        <v>902</v>
      </c>
      <c r="V47" s="110" t="s">
        <v>520</v>
      </c>
      <c r="W47" s="110" t="s">
        <v>250</v>
      </c>
      <c r="X47" s="110" t="s">
        <v>263</v>
      </c>
      <c r="Y47" s="110" t="s">
        <v>256</v>
      </c>
      <c r="Z47" s="110">
        <f>IF(ISERROR(Hoja3!E446)=TRUE," ",Hoja3!C446*Hoja3!D446)</f>
        <v>12</v>
      </c>
      <c r="AA47" s="110" t="str">
        <f>IF(Z47=" "," ",VLOOKUP(Z47,np,2,FALSE))</f>
        <v>Alto</v>
      </c>
      <c r="AB47" s="110">
        <f>IF(ISERROR(Hoja3!G446)=TRUE," ",Hoja3!G446)</f>
        <v>1200</v>
      </c>
      <c r="AC47" s="110" t="str">
        <f>IF(W47="El riesgo está controlado","IV",IF(AB47=0," ",IF(AB47=" "," ",IF(AB47&gt;500,"I",IF(AB47&gt;120,"II",IF(AB47&gt;20,"III","IV"))))))</f>
        <v>I</v>
      </c>
      <c r="AD47" s="110" t="str">
        <f t="shared" si="2"/>
        <v>No Aceptable</v>
      </c>
      <c r="AE47" s="192" t="s">
        <v>507</v>
      </c>
      <c r="AF47" s="192" t="s">
        <v>507</v>
      </c>
      <c r="AG47" s="192" t="s">
        <v>507</v>
      </c>
      <c r="AH47" s="192" t="s">
        <v>903</v>
      </c>
      <c r="AI47" s="246" t="s">
        <v>519</v>
      </c>
    </row>
  </sheetData>
  <autoFilter ref="W9:Y22" xr:uid="{00000000-0009-0000-0000-000005000000}"/>
  <mergeCells count="24">
    <mergeCell ref="B10:B31"/>
    <mergeCell ref="B32:B47"/>
    <mergeCell ref="A32:A47"/>
    <mergeCell ref="C32:C47"/>
    <mergeCell ref="D10:D31"/>
    <mergeCell ref="A10:A31"/>
    <mergeCell ref="C10:C31"/>
    <mergeCell ref="A3:AI3"/>
    <mergeCell ref="A5:D5"/>
    <mergeCell ref="F5:G5"/>
    <mergeCell ref="H5:J5"/>
    <mergeCell ref="L5:N5"/>
    <mergeCell ref="O5:R5"/>
    <mergeCell ref="A7:E8"/>
    <mergeCell ref="F7:I8"/>
    <mergeCell ref="J7:P7"/>
    <mergeCell ref="AE7:AI8"/>
    <mergeCell ref="J8:L8"/>
    <mergeCell ref="M8:O8"/>
    <mergeCell ref="P8:P9"/>
    <mergeCell ref="W8:AC8"/>
    <mergeCell ref="Q7:U8"/>
    <mergeCell ref="V7:V9"/>
    <mergeCell ref="W7:AD7"/>
  </mergeCells>
  <conditionalFormatting sqref="AA10:AA47">
    <cfRule type="containsText" dxfId="6" priority="13" operator="containsText" text="Muy Alto">
      <formula>NOT(ISERROR(SEARCH("Muy Alto",AA10)))</formula>
    </cfRule>
    <cfRule type="containsText" dxfId="5" priority="14" operator="containsText" text="Alto">
      <formula>NOT(ISERROR(SEARCH("Alto",AA10)))</formula>
    </cfRule>
    <cfRule type="containsText" dxfId="4" priority="15" operator="containsText" text="Medio">
      <formula>NOT(ISERROR(SEARCH("Medio",AA10)))</formula>
    </cfRule>
    <cfRule type="containsText" dxfId="3" priority="16" operator="containsText" text="Bajo">
      <formula>NOT(ISERROR(SEARCH("Bajo",AA10)))</formula>
    </cfRule>
  </conditionalFormatting>
  <conditionalFormatting sqref="AD10:AD47">
    <cfRule type="containsText" dxfId="2" priority="10" operator="containsText" text="No Aceptable">
      <formula>NOT(ISERROR(SEARCH("No Aceptable",AD10)))</formula>
    </cfRule>
    <cfRule type="containsText" dxfId="1" priority="12" stopIfTrue="1" operator="containsText" text="Aceptable">
      <formula>NOT(ISERROR(SEARCH("Aceptable",AD10)))</formula>
    </cfRule>
  </conditionalFormatting>
  <conditionalFormatting sqref="AD10:AD47">
    <cfRule type="containsText" dxfId="0" priority="9" operator="containsText" text="Aceptable con control específico">
      <formula>NOT(ISERROR(SEARCH("Aceptable con control específico",AD10)))</formula>
    </cfRule>
  </conditionalFormatting>
  <dataValidations count="5">
    <dataValidation type="list" allowBlank="1" showInputMessage="1" showErrorMessage="1" sqref="W9:W1048576" xr:uid="{00000000-0002-0000-0500-000000000000}">
      <formula1>defi</formula1>
    </dataValidation>
    <dataValidation type="list" allowBlank="1" showInputMessage="1" showErrorMessage="1" sqref="E9:E1048576" xr:uid="{00000000-0002-0000-0500-000001000000}">
      <formula1>Tipo</formula1>
    </dataValidation>
    <dataValidation type="list" allowBlank="1" showInputMessage="1" showErrorMessage="1" sqref="J9:J1048576" xr:uid="{00000000-0002-0000-0500-000002000000}">
      <formula1>FR</formula1>
    </dataValidation>
    <dataValidation type="list" allowBlank="1" showInputMessage="1" showErrorMessage="1" sqref="X9:X65338" xr:uid="{00000000-0002-0000-0500-000003000000}">
      <formula1>expo</formula1>
    </dataValidation>
    <dataValidation type="list" allowBlank="1" showInputMessage="1" showErrorMessage="1" sqref="Y9:Y65338" xr:uid="{00000000-0002-0000-0500-000004000000}">
      <formula1>con</formula1>
    </dataValidation>
  </dataValidations>
  <printOptions horizontalCentered="1"/>
  <pageMargins left="0.70866141732283472" right="0.70866141732283472" top="0.74803149606299213" bottom="0.74803149606299213" header="0.31496062992125984" footer="0.31496062992125984"/>
  <pageSetup scale="18" orientation="landscape" r:id="rId1"/>
  <headerFooter>
    <oddFooter xml:space="preserve">&amp;RSST-PGS-DG-03/01.V1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47"/>
  <sheetViews>
    <sheetView showGridLines="0" zoomScale="40" zoomScaleNormal="40" workbookViewId="0">
      <selection activeCell="Q21" sqref="Q21"/>
    </sheetView>
  </sheetViews>
  <sheetFormatPr baseColWidth="10" defaultRowHeight="12.75" x14ac:dyDescent="0.2"/>
  <cols>
    <col min="2" max="2" width="18" customWidth="1"/>
    <col min="3" max="3" width="33" customWidth="1"/>
    <col min="6" max="6" width="22.28515625" customWidth="1"/>
    <col min="7" max="7" width="45.7109375" customWidth="1"/>
  </cols>
  <sheetData>
    <row r="1" spans="1:7" ht="15" x14ac:dyDescent="0.2">
      <c r="A1" s="339"/>
      <c r="B1" s="339"/>
      <c r="C1" s="339"/>
      <c r="D1" s="339"/>
      <c r="E1" s="339"/>
      <c r="F1" s="339"/>
      <c r="G1" s="339"/>
    </row>
    <row r="2" spans="1:7" ht="15" x14ac:dyDescent="0.2">
      <c r="A2" s="28"/>
      <c r="B2" s="28"/>
      <c r="C2" s="34"/>
      <c r="D2" s="34"/>
      <c r="E2" s="34"/>
      <c r="F2" s="28"/>
      <c r="G2" s="28"/>
    </row>
    <row r="3" spans="1:7" ht="15" x14ac:dyDescent="0.2">
      <c r="A3" s="340" t="s">
        <v>491</v>
      </c>
      <c r="B3" s="340"/>
      <c r="C3" s="340"/>
      <c r="D3" s="340"/>
      <c r="E3" s="340"/>
      <c r="F3" s="340"/>
      <c r="G3" s="340"/>
    </row>
    <row r="4" spans="1:7" ht="15" x14ac:dyDescent="0.2">
      <c r="A4" s="31"/>
      <c r="B4" s="33"/>
      <c r="C4" s="33"/>
      <c r="D4" s="32"/>
      <c r="E4" s="31"/>
      <c r="F4" s="31"/>
      <c r="G4" s="31"/>
    </row>
    <row r="5" spans="1:7" ht="32.450000000000003" customHeight="1" x14ac:dyDescent="0.2">
      <c r="A5" s="341" t="s">
        <v>490</v>
      </c>
      <c r="B5" s="341"/>
      <c r="C5" s="247" t="s">
        <v>489</v>
      </c>
      <c r="D5" s="30"/>
      <c r="E5" s="342" t="s">
        <v>490</v>
      </c>
      <c r="F5" s="343"/>
      <c r="G5" s="247" t="s">
        <v>489</v>
      </c>
    </row>
    <row r="6" spans="1:7" ht="30" customHeight="1" x14ac:dyDescent="0.2">
      <c r="A6" s="344" t="s">
        <v>16</v>
      </c>
      <c r="B6" s="344"/>
      <c r="C6" s="226" t="s">
        <v>488</v>
      </c>
      <c r="D6" s="29"/>
      <c r="E6" s="345" t="s">
        <v>19</v>
      </c>
      <c r="F6" s="348" t="s">
        <v>487</v>
      </c>
      <c r="G6" s="214" t="s">
        <v>486</v>
      </c>
    </row>
    <row r="7" spans="1:7" ht="30" customHeight="1" x14ac:dyDescent="0.2">
      <c r="A7" s="344"/>
      <c r="B7" s="344"/>
      <c r="C7" s="226" t="s">
        <v>485</v>
      </c>
      <c r="D7" s="29"/>
      <c r="E7" s="346"/>
      <c r="F7" s="349"/>
      <c r="G7" s="214" t="s">
        <v>484</v>
      </c>
    </row>
    <row r="8" spans="1:7" ht="30" customHeight="1" x14ac:dyDescent="0.2">
      <c r="A8" s="344"/>
      <c r="B8" s="344"/>
      <c r="C8" s="226" t="s">
        <v>46</v>
      </c>
      <c r="D8" s="29"/>
      <c r="E8" s="346"/>
      <c r="F8" s="349"/>
      <c r="G8" s="214" t="s">
        <v>483</v>
      </c>
    </row>
    <row r="9" spans="1:7" ht="30" customHeight="1" x14ac:dyDescent="0.2">
      <c r="A9" s="344"/>
      <c r="B9" s="344"/>
      <c r="C9" s="226" t="s">
        <v>482</v>
      </c>
      <c r="D9" s="29"/>
      <c r="E9" s="346"/>
      <c r="F9" s="349"/>
      <c r="G9" s="214" t="s">
        <v>481</v>
      </c>
    </row>
    <row r="10" spans="1:7" ht="30" customHeight="1" x14ac:dyDescent="0.2">
      <c r="A10" s="344"/>
      <c r="B10" s="344"/>
      <c r="C10" s="226" t="s">
        <v>480</v>
      </c>
      <c r="D10" s="29"/>
      <c r="E10" s="346"/>
      <c r="F10" s="349"/>
      <c r="G10" s="214" t="s">
        <v>479</v>
      </c>
    </row>
    <row r="11" spans="1:7" ht="30" customHeight="1" x14ac:dyDescent="0.2">
      <c r="A11" s="344"/>
      <c r="B11" s="344"/>
      <c r="C11" s="226" t="s">
        <v>478</v>
      </c>
      <c r="D11" s="29"/>
      <c r="E11" s="346"/>
      <c r="F11" s="349"/>
      <c r="G11" s="214" t="s">
        <v>477</v>
      </c>
    </row>
    <row r="12" spans="1:7" ht="30" customHeight="1" x14ac:dyDescent="0.2">
      <c r="A12" s="344"/>
      <c r="B12" s="344"/>
      <c r="C12" s="226" t="s">
        <v>476</v>
      </c>
      <c r="D12" s="29"/>
      <c r="E12" s="346"/>
      <c r="F12" s="349"/>
      <c r="G12" s="214" t="s">
        <v>475</v>
      </c>
    </row>
    <row r="13" spans="1:7" ht="30" customHeight="1" x14ac:dyDescent="0.2">
      <c r="A13" s="344"/>
      <c r="B13" s="344"/>
      <c r="C13" s="226" t="s">
        <v>474</v>
      </c>
      <c r="D13" s="29"/>
      <c r="E13" s="346"/>
      <c r="F13" s="349"/>
      <c r="G13" s="214" t="s">
        <v>473</v>
      </c>
    </row>
    <row r="14" spans="1:7" ht="30" customHeight="1" x14ac:dyDescent="0.2">
      <c r="A14" s="344"/>
      <c r="B14" s="344"/>
      <c r="C14" s="227" t="s">
        <v>472</v>
      </c>
      <c r="D14" s="29"/>
      <c r="E14" s="346"/>
      <c r="F14" s="349"/>
      <c r="G14" s="214" t="s">
        <v>177</v>
      </c>
    </row>
    <row r="15" spans="1:7" ht="30" customHeight="1" x14ac:dyDescent="0.2">
      <c r="A15" s="351" t="s">
        <v>14</v>
      </c>
      <c r="B15" s="351"/>
      <c r="C15" s="228" t="s">
        <v>471</v>
      </c>
      <c r="D15" s="29"/>
      <c r="E15" s="346"/>
      <c r="F15" s="350"/>
      <c r="G15" s="214" t="s">
        <v>470</v>
      </c>
    </row>
    <row r="16" spans="1:7" ht="30" customHeight="1" x14ac:dyDescent="0.2">
      <c r="A16" s="351"/>
      <c r="B16" s="351"/>
      <c r="C16" s="228" t="s">
        <v>469</v>
      </c>
      <c r="D16" s="29"/>
      <c r="E16" s="346"/>
      <c r="F16" s="352" t="s">
        <v>468</v>
      </c>
      <c r="G16" s="215" t="s">
        <v>467</v>
      </c>
    </row>
    <row r="17" spans="1:7" ht="30" customHeight="1" x14ac:dyDescent="0.2">
      <c r="A17" s="351"/>
      <c r="B17" s="351"/>
      <c r="C17" s="229" t="s">
        <v>466</v>
      </c>
      <c r="D17" s="29"/>
      <c r="E17" s="346"/>
      <c r="F17" s="353"/>
      <c r="G17" s="215" t="s">
        <v>465</v>
      </c>
    </row>
    <row r="18" spans="1:7" ht="30" customHeight="1" x14ac:dyDescent="0.2">
      <c r="A18" s="351"/>
      <c r="B18" s="351"/>
      <c r="C18" s="229" t="s">
        <v>464</v>
      </c>
      <c r="D18" s="29"/>
      <c r="E18" s="346"/>
      <c r="F18" s="353"/>
      <c r="G18" s="215" t="s">
        <v>463</v>
      </c>
    </row>
    <row r="19" spans="1:7" ht="30" customHeight="1" x14ac:dyDescent="0.2">
      <c r="A19" s="351"/>
      <c r="B19" s="351"/>
      <c r="C19" s="229" t="s">
        <v>462</v>
      </c>
      <c r="D19" s="29"/>
      <c r="E19" s="346"/>
      <c r="F19" s="353"/>
      <c r="G19" s="216" t="s">
        <v>461</v>
      </c>
    </row>
    <row r="20" spans="1:7" ht="30" customHeight="1" x14ac:dyDescent="0.2">
      <c r="A20" s="351"/>
      <c r="B20" s="351"/>
      <c r="C20" s="229" t="s">
        <v>460</v>
      </c>
      <c r="D20" s="29"/>
      <c r="E20" s="346"/>
      <c r="F20" s="354"/>
      <c r="G20" s="215" t="s">
        <v>459</v>
      </c>
    </row>
    <row r="21" spans="1:7" ht="30" customHeight="1" x14ac:dyDescent="0.2">
      <c r="A21" s="351"/>
      <c r="B21" s="351"/>
      <c r="C21" s="229" t="s">
        <v>458</v>
      </c>
      <c r="D21" s="29"/>
      <c r="E21" s="346"/>
      <c r="F21" s="217" t="s">
        <v>457</v>
      </c>
      <c r="G21" s="218" t="s">
        <v>456</v>
      </c>
    </row>
    <row r="22" spans="1:7" ht="30" customHeight="1" x14ac:dyDescent="0.2">
      <c r="A22" s="333" t="s">
        <v>15</v>
      </c>
      <c r="B22" s="333"/>
      <c r="C22" s="230" t="s">
        <v>455</v>
      </c>
      <c r="D22" s="29"/>
      <c r="E22" s="346"/>
      <c r="F22" s="219"/>
      <c r="G22" s="218" t="s">
        <v>454</v>
      </c>
    </row>
    <row r="23" spans="1:7" ht="30" customHeight="1" x14ac:dyDescent="0.2">
      <c r="A23" s="333"/>
      <c r="B23" s="333"/>
      <c r="C23" s="230" t="s">
        <v>453</v>
      </c>
      <c r="D23" s="29"/>
      <c r="E23" s="346"/>
      <c r="F23" s="223" t="s">
        <v>172</v>
      </c>
      <c r="G23" s="221" t="s">
        <v>173</v>
      </c>
    </row>
    <row r="24" spans="1:7" ht="30" customHeight="1" x14ac:dyDescent="0.2">
      <c r="A24" s="333"/>
      <c r="B24" s="333"/>
      <c r="C24" s="230" t="s">
        <v>452</v>
      </c>
      <c r="D24" s="29"/>
      <c r="E24" s="346"/>
      <c r="F24" s="220"/>
      <c r="G24" s="221" t="s">
        <v>451</v>
      </c>
    </row>
    <row r="25" spans="1:7" ht="30" customHeight="1" x14ac:dyDescent="0.2">
      <c r="A25" s="333"/>
      <c r="B25" s="333"/>
      <c r="C25" s="230" t="s">
        <v>87</v>
      </c>
      <c r="D25" s="29"/>
      <c r="E25" s="346"/>
      <c r="F25" s="220"/>
      <c r="G25" s="221" t="s">
        <v>175</v>
      </c>
    </row>
    <row r="26" spans="1:7" ht="30" customHeight="1" x14ac:dyDescent="0.2">
      <c r="A26" s="333"/>
      <c r="B26" s="333"/>
      <c r="C26" s="230" t="s">
        <v>450</v>
      </c>
      <c r="D26" s="29"/>
      <c r="E26" s="346"/>
      <c r="F26" s="222"/>
      <c r="G26" s="221" t="s">
        <v>176</v>
      </c>
    </row>
    <row r="27" spans="1:7" ht="30" customHeight="1" x14ac:dyDescent="0.2">
      <c r="A27" s="333"/>
      <c r="B27" s="333"/>
      <c r="C27" s="230" t="s">
        <v>449</v>
      </c>
      <c r="D27" s="29"/>
      <c r="E27" s="346"/>
      <c r="F27" s="334" t="s">
        <v>448</v>
      </c>
      <c r="G27" s="224" t="s">
        <v>447</v>
      </c>
    </row>
    <row r="28" spans="1:7" ht="30" customHeight="1" x14ac:dyDescent="0.2">
      <c r="A28" s="337" t="s">
        <v>17</v>
      </c>
      <c r="B28" s="337"/>
      <c r="C28" s="231" t="s">
        <v>446</v>
      </c>
      <c r="D28" s="29"/>
      <c r="E28" s="346"/>
      <c r="F28" s="335"/>
      <c r="G28" s="224" t="s">
        <v>445</v>
      </c>
    </row>
    <row r="29" spans="1:7" ht="30" customHeight="1" x14ac:dyDescent="0.2">
      <c r="A29" s="337"/>
      <c r="B29" s="337"/>
      <c r="C29" s="231" t="s">
        <v>444</v>
      </c>
      <c r="D29" s="29"/>
      <c r="E29" s="347"/>
      <c r="F29" s="336"/>
      <c r="G29" s="225" t="s">
        <v>443</v>
      </c>
    </row>
    <row r="30" spans="1:7" ht="30" customHeight="1" x14ac:dyDescent="0.2">
      <c r="A30" s="337"/>
      <c r="B30" s="337"/>
      <c r="C30" s="231" t="s">
        <v>442</v>
      </c>
      <c r="D30" s="35"/>
      <c r="E30" s="36"/>
      <c r="F30" s="36"/>
      <c r="G30" s="36"/>
    </row>
    <row r="31" spans="1:7" ht="30" customHeight="1" x14ac:dyDescent="0.2">
      <c r="A31" s="337"/>
      <c r="B31" s="337"/>
      <c r="C31" s="231" t="s">
        <v>441</v>
      </c>
      <c r="D31" s="35"/>
      <c r="E31" s="36"/>
      <c r="F31" s="338"/>
      <c r="G31" s="338"/>
    </row>
    <row r="32" spans="1:7" ht="30" customHeight="1" x14ac:dyDescent="0.2">
      <c r="A32" s="337"/>
      <c r="B32" s="337"/>
      <c r="C32" s="231" t="s">
        <v>440</v>
      </c>
      <c r="D32" s="35"/>
      <c r="E32" s="36"/>
      <c r="F32" s="338"/>
      <c r="G32" s="338"/>
    </row>
    <row r="33" spans="1:7" ht="30" customHeight="1" x14ac:dyDescent="0.2">
      <c r="A33" s="337"/>
      <c r="B33" s="337"/>
      <c r="C33" s="231" t="s">
        <v>439</v>
      </c>
      <c r="D33" s="35"/>
      <c r="E33" s="36"/>
      <c r="F33" s="338"/>
      <c r="G33" s="338"/>
    </row>
    <row r="34" spans="1:7" ht="30" customHeight="1" x14ac:dyDescent="0.2">
      <c r="A34" s="331" t="s">
        <v>438</v>
      </c>
      <c r="B34" s="331"/>
      <c r="C34" s="232" t="s">
        <v>437</v>
      </c>
      <c r="D34" s="35"/>
      <c r="E34" s="36"/>
      <c r="F34" s="36"/>
      <c r="G34" s="36"/>
    </row>
    <row r="35" spans="1:7" ht="30" customHeight="1" x14ac:dyDescent="0.2">
      <c r="A35" s="331"/>
      <c r="B35" s="331"/>
      <c r="C35" s="232" t="s">
        <v>164</v>
      </c>
      <c r="D35" s="35"/>
      <c r="E35" s="36"/>
      <c r="F35" s="36"/>
      <c r="G35" s="36"/>
    </row>
    <row r="36" spans="1:7" ht="30" customHeight="1" x14ac:dyDescent="0.2">
      <c r="A36" s="331"/>
      <c r="B36" s="331"/>
      <c r="C36" s="232" t="s">
        <v>165</v>
      </c>
      <c r="D36" s="35"/>
      <c r="E36" s="36"/>
      <c r="F36" s="36"/>
      <c r="G36" s="36"/>
    </row>
    <row r="37" spans="1:7" ht="30" customHeight="1" x14ac:dyDescent="0.2">
      <c r="A37" s="331"/>
      <c r="B37" s="331"/>
      <c r="C37" s="232" t="s">
        <v>436</v>
      </c>
      <c r="D37" s="35"/>
      <c r="E37" s="36"/>
      <c r="F37" s="36"/>
      <c r="G37" s="36"/>
    </row>
    <row r="38" spans="1:7" ht="30" customHeight="1" x14ac:dyDescent="0.2">
      <c r="A38" s="332" t="s">
        <v>435</v>
      </c>
      <c r="B38" s="332"/>
      <c r="C38" s="233" t="s">
        <v>434</v>
      </c>
      <c r="D38" s="36"/>
      <c r="E38" s="36"/>
      <c r="F38" s="36"/>
      <c r="G38" s="36"/>
    </row>
    <row r="39" spans="1:7" ht="30" customHeight="1" x14ac:dyDescent="0.2">
      <c r="A39" s="332"/>
      <c r="B39" s="332"/>
      <c r="C39" s="233" t="s">
        <v>433</v>
      </c>
      <c r="D39" s="36"/>
      <c r="E39" s="36"/>
      <c r="F39" s="36"/>
      <c r="G39" s="36"/>
    </row>
    <row r="40" spans="1:7" ht="30" customHeight="1" x14ac:dyDescent="0.2">
      <c r="A40" s="332"/>
      <c r="B40" s="332"/>
      <c r="C40" s="233" t="s">
        <v>432</v>
      </c>
      <c r="D40" s="36"/>
      <c r="E40" s="36"/>
      <c r="F40" s="36"/>
      <c r="G40" s="36"/>
    </row>
    <row r="41" spans="1:7" ht="30" customHeight="1" x14ac:dyDescent="0.2">
      <c r="A41" s="332"/>
      <c r="B41" s="332"/>
      <c r="C41" s="233" t="s">
        <v>431</v>
      </c>
      <c r="D41" s="36"/>
      <c r="E41" s="36"/>
      <c r="F41" s="36"/>
      <c r="G41" s="36"/>
    </row>
    <row r="42" spans="1:7" ht="30" customHeight="1" x14ac:dyDescent="0.2">
      <c r="A42" s="332"/>
      <c r="B42" s="332"/>
      <c r="C42" s="233" t="s">
        <v>430</v>
      </c>
      <c r="D42" s="36"/>
      <c r="E42" s="36"/>
      <c r="F42" s="36"/>
      <c r="G42" s="36"/>
    </row>
    <row r="43" spans="1:7" ht="30" customHeight="1" x14ac:dyDescent="0.2">
      <c r="A43" s="332"/>
      <c r="B43" s="332"/>
      <c r="C43" s="234" t="s">
        <v>429</v>
      </c>
      <c r="D43" s="36"/>
      <c r="E43" s="36"/>
      <c r="F43" s="36"/>
      <c r="G43" s="36"/>
    </row>
    <row r="44" spans="1:7" ht="30" customHeight="1" x14ac:dyDescent="0.2">
      <c r="A44" s="332"/>
      <c r="B44" s="332"/>
      <c r="C44" s="234" t="s">
        <v>428</v>
      </c>
      <c r="D44" s="36"/>
      <c r="E44" s="36"/>
      <c r="F44" s="36"/>
      <c r="G44" s="36"/>
    </row>
    <row r="45" spans="1:7" ht="30" customHeight="1" x14ac:dyDescent="0.2">
      <c r="A45" s="332"/>
      <c r="B45" s="332"/>
      <c r="C45" s="233" t="s">
        <v>427</v>
      </c>
      <c r="D45" s="36"/>
      <c r="E45" s="36"/>
      <c r="F45" s="36"/>
      <c r="G45" s="36"/>
    </row>
    <row r="46" spans="1:7" ht="30" customHeight="1" x14ac:dyDescent="0.2">
      <c r="A46" s="332"/>
      <c r="B46" s="332"/>
      <c r="C46" s="235" t="s">
        <v>426</v>
      </c>
      <c r="D46" s="36"/>
      <c r="E46" s="36"/>
      <c r="F46" s="36"/>
      <c r="G46" s="36"/>
    </row>
    <row r="47" spans="1:7" ht="30" customHeight="1" x14ac:dyDescent="0.2">
      <c r="A47" s="332"/>
      <c r="B47" s="332"/>
      <c r="C47" s="235" t="s">
        <v>425</v>
      </c>
      <c r="D47" s="36"/>
      <c r="E47" s="36"/>
      <c r="F47" s="36"/>
      <c r="G47" s="36"/>
    </row>
  </sheetData>
  <mergeCells count="17">
    <mergeCell ref="A1:G1"/>
    <mergeCell ref="A3:G3"/>
    <mergeCell ref="A5:B5"/>
    <mergeCell ref="E5:F5"/>
    <mergeCell ref="A6:B14"/>
    <mergeCell ref="E6:E29"/>
    <mergeCell ref="F6:F15"/>
    <mergeCell ref="A15:B21"/>
    <mergeCell ref="F16:F20"/>
    <mergeCell ref="A34:B37"/>
    <mergeCell ref="A38:B47"/>
    <mergeCell ref="A22:B27"/>
    <mergeCell ref="F27:F29"/>
    <mergeCell ref="A28:B33"/>
    <mergeCell ref="F31:G31"/>
    <mergeCell ref="F32:G32"/>
    <mergeCell ref="F33:G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AC90-0661-4345-A6EC-122BE5D133B2}">
  <sheetPr>
    <tabColor rgb="FFFF0000"/>
  </sheetPr>
  <dimension ref="A1:C49"/>
  <sheetViews>
    <sheetView showGridLines="0" zoomScale="40" zoomScaleNormal="40" workbookViewId="0">
      <selection activeCell="F4" sqref="F4"/>
    </sheetView>
  </sheetViews>
  <sheetFormatPr baseColWidth="10" defaultRowHeight="12.75" x14ac:dyDescent="0.2"/>
  <cols>
    <col min="1" max="1" width="74.5703125" customWidth="1"/>
    <col min="2" max="2" width="44.28515625" customWidth="1"/>
    <col min="3" max="3" width="48.5703125" customWidth="1"/>
  </cols>
  <sheetData>
    <row r="1" spans="1:3" ht="45" customHeight="1" x14ac:dyDescent="0.2"/>
    <row r="2" spans="1:3" ht="49.15" customHeight="1" x14ac:dyDescent="0.2"/>
    <row r="3" spans="1:3" ht="13.5" thickBot="1" x14ac:dyDescent="0.25"/>
    <row r="4" spans="1:3" ht="42" customHeight="1" x14ac:dyDescent="0.2">
      <c r="A4" s="240" t="s">
        <v>913</v>
      </c>
      <c r="B4" s="241" t="s">
        <v>914</v>
      </c>
      <c r="C4" s="241" t="s">
        <v>915</v>
      </c>
    </row>
    <row r="5" spans="1:3" ht="100.15" customHeight="1" x14ac:dyDescent="0.2">
      <c r="A5" s="236" t="s">
        <v>916</v>
      </c>
      <c r="B5" s="237">
        <v>1</v>
      </c>
      <c r="C5" s="238">
        <v>44317</v>
      </c>
    </row>
    <row r="6" spans="1:3" ht="153" customHeight="1" x14ac:dyDescent="0.2">
      <c r="A6" s="239" t="s">
        <v>917</v>
      </c>
      <c r="B6" s="201">
        <v>2</v>
      </c>
      <c r="C6" s="238">
        <v>44706</v>
      </c>
    </row>
    <row r="7" spans="1:3" ht="100.15" customHeight="1" x14ac:dyDescent="0.2">
      <c r="A7" s="203"/>
      <c r="B7" s="203"/>
      <c r="C7" s="203"/>
    </row>
    <row r="8" spans="1:3" ht="100.15" customHeight="1" x14ac:dyDescent="0.2">
      <c r="A8" s="203"/>
      <c r="B8" s="203"/>
      <c r="C8" s="203"/>
    </row>
    <row r="9" spans="1:3" ht="100.15" customHeight="1" x14ac:dyDescent="0.2"/>
    <row r="10" spans="1:3" ht="100.15" customHeight="1" x14ac:dyDescent="0.2"/>
    <row r="11" spans="1:3" ht="30" customHeight="1" x14ac:dyDescent="0.2"/>
    <row r="12" spans="1:3" ht="30" customHeight="1" x14ac:dyDescent="0.2"/>
    <row r="13" spans="1:3" ht="30" customHeight="1" x14ac:dyDescent="0.2"/>
    <row r="14" spans="1:3" ht="30" customHeight="1" x14ac:dyDescent="0.2"/>
    <row r="15" spans="1:3" ht="30" customHeight="1" x14ac:dyDescent="0.2"/>
    <row r="16" spans="1:3"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row r="28" ht="30" customHeight="1" x14ac:dyDescent="0.2"/>
    <row r="29" ht="30"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2:AM96"/>
  <sheetViews>
    <sheetView topLeftCell="O1" zoomScale="85" zoomScaleNormal="85" workbookViewId="0">
      <selection activeCell="X5" sqref="X5:Y8"/>
    </sheetView>
  </sheetViews>
  <sheetFormatPr baseColWidth="10" defaultRowHeight="12.75" x14ac:dyDescent="0.2"/>
  <cols>
    <col min="5" max="5" width="81.85546875" bestFit="1" customWidth="1"/>
    <col min="18" max="18" width="42.28515625" customWidth="1"/>
    <col min="19" max="19" width="48.7109375" customWidth="1"/>
    <col min="24" max="24" width="38.7109375" customWidth="1"/>
    <col min="28" max="28" width="47.7109375" customWidth="1"/>
    <col min="32" max="32" width="5.5703125" customWidth="1"/>
    <col min="33" max="33" width="44.7109375" customWidth="1"/>
  </cols>
  <sheetData>
    <row r="2" spans="4:34" x14ac:dyDescent="0.2">
      <c r="K2" s="1" t="s">
        <v>241</v>
      </c>
      <c r="L2" s="1" t="s">
        <v>241</v>
      </c>
      <c r="M2" s="1" t="s">
        <v>241</v>
      </c>
      <c r="N2" s="1" t="s">
        <v>241</v>
      </c>
      <c r="P2" s="1" t="s">
        <v>0</v>
      </c>
      <c r="AG2" s="1" t="s">
        <v>241</v>
      </c>
    </row>
    <row r="3" spans="4:34" x14ac:dyDescent="0.2">
      <c r="K3" s="1" t="s">
        <v>247</v>
      </c>
      <c r="L3" s="3">
        <v>5.2199999999999998E-3</v>
      </c>
      <c r="M3" s="1" t="s">
        <v>236</v>
      </c>
      <c r="N3" s="1" t="s">
        <v>2</v>
      </c>
      <c r="P3" s="2" t="s">
        <v>216</v>
      </c>
      <c r="AG3" s="212" t="s">
        <v>256</v>
      </c>
      <c r="AH3" s="211">
        <v>100</v>
      </c>
    </row>
    <row r="4" spans="4:34" x14ac:dyDescent="0.2">
      <c r="D4">
        <v>1</v>
      </c>
      <c r="E4" t="s">
        <v>129</v>
      </c>
      <c r="K4" s="1" t="s">
        <v>248</v>
      </c>
      <c r="L4" s="3">
        <v>1.044E-2</v>
      </c>
      <c r="M4" s="1" t="s">
        <v>237</v>
      </c>
      <c r="N4" s="1" t="s">
        <v>3</v>
      </c>
      <c r="P4" s="2" t="s">
        <v>241</v>
      </c>
      <c r="X4" s="1" t="s">
        <v>241</v>
      </c>
      <c r="AB4" s="1" t="s">
        <v>241</v>
      </c>
      <c r="AG4" s="213" t="s">
        <v>253</v>
      </c>
      <c r="AH4" s="213">
        <v>60</v>
      </c>
    </row>
    <row r="5" spans="4:34" x14ac:dyDescent="0.2">
      <c r="D5">
        <v>1</v>
      </c>
      <c r="E5" t="s">
        <v>136</v>
      </c>
      <c r="L5" s="3">
        <v>2.4299999999999999E-2</v>
      </c>
      <c r="M5" s="1" t="s">
        <v>238</v>
      </c>
      <c r="O5">
        <v>1</v>
      </c>
      <c r="P5" t="s">
        <v>129</v>
      </c>
      <c r="S5" s="1" t="s">
        <v>506</v>
      </c>
      <c r="X5" t="s">
        <v>249</v>
      </c>
      <c r="Y5">
        <v>10</v>
      </c>
      <c r="AA5" s="202" t="s">
        <v>495</v>
      </c>
      <c r="AB5" s="203" t="s">
        <v>261</v>
      </c>
      <c r="AC5" s="203">
        <v>4</v>
      </c>
      <c r="AG5" s="208" t="s">
        <v>254</v>
      </c>
      <c r="AH5" s="208">
        <v>25</v>
      </c>
    </row>
    <row r="6" spans="4:34" x14ac:dyDescent="0.2">
      <c r="D6">
        <v>1</v>
      </c>
      <c r="E6" t="s">
        <v>135</v>
      </c>
      <c r="L6" s="3">
        <v>4.3499999999999997E-2</v>
      </c>
      <c r="M6" s="1" t="s">
        <v>239</v>
      </c>
      <c r="O6">
        <v>1</v>
      </c>
      <c r="P6" t="s">
        <v>136</v>
      </c>
      <c r="S6" s="1" t="s">
        <v>421</v>
      </c>
      <c r="X6" t="s">
        <v>250</v>
      </c>
      <c r="Y6">
        <v>6</v>
      </c>
      <c r="AA6" s="204" t="s">
        <v>496</v>
      </c>
      <c r="AB6" s="203" t="s">
        <v>262</v>
      </c>
      <c r="AC6" s="203">
        <v>3</v>
      </c>
      <c r="AG6" s="206" t="s">
        <v>255</v>
      </c>
      <c r="AH6" s="206">
        <v>10</v>
      </c>
    </row>
    <row r="7" spans="4:34" x14ac:dyDescent="0.2">
      <c r="D7">
        <v>1</v>
      </c>
      <c r="E7" t="s">
        <v>130</v>
      </c>
      <c r="L7" s="3">
        <v>6.9599999999999995E-2</v>
      </c>
      <c r="M7" s="1" t="s">
        <v>240</v>
      </c>
      <c r="O7">
        <v>1</v>
      </c>
      <c r="P7" t="s">
        <v>135</v>
      </c>
      <c r="S7" s="1" t="s">
        <v>422</v>
      </c>
      <c r="X7" s="1" t="s">
        <v>571</v>
      </c>
      <c r="Y7">
        <v>2</v>
      </c>
      <c r="AA7" s="205" t="s">
        <v>497</v>
      </c>
      <c r="AB7" s="203" t="s">
        <v>263</v>
      </c>
      <c r="AC7" s="203">
        <v>2</v>
      </c>
    </row>
    <row r="8" spans="4:34" x14ac:dyDescent="0.2">
      <c r="D8">
        <v>1</v>
      </c>
      <c r="E8" t="s">
        <v>134</v>
      </c>
      <c r="O8">
        <v>1</v>
      </c>
      <c r="P8" t="s">
        <v>130</v>
      </c>
      <c r="S8" s="1" t="s">
        <v>266</v>
      </c>
      <c r="W8" s="1"/>
      <c r="X8" s="1" t="s">
        <v>260</v>
      </c>
      <c r="Y8" s="1">
        <v>1</v>
      </c>
      <c r="AA8" s="200" t="s">
        <v>498</v>
      </c>
      <c r="AB8" s="203" t="s">
        <v>264</v>
      </c>
      <c r="AC8" s="203">
        <v>1</v>
      </c>
      <c r="AF8" s="206">
        <v>2</v>
      </c>
      <c r="AG8" s="207" t="s">
        <v>257</v>
      </c>
    </row>
    <row r="9" spans="4:34" x14ac:dyDescent="0.2">
      <c r="D9">
        <v>1</v>
      </c>
      <c r="E9" t="s">
        <v>132</v>
      </c>
      <c r="O9">
        <v>1</v>
      </c>
      <c r="P9" t="s">
        <v>134</v>
      </c>
      <c r="S9" s="1" t="s">
        <v>423</v>
      </c>
      <c r="AF9" s="206">
        <v>4</v>
      </c>
      <c r="AG9" s="207" t="s">
        <v>257</v>
      </c>
    </row>
    <row r="10" spans="4:34" x14ac:dyDescent="0.2">
      <c r="D10">
        <v>1</v>
      </c>
      <c r="E10" t="s">
        <v>133</v>
      </c>
      <c r="O10">
        <v>1</v>
      </c>
      <c r="P10" t="s">
        <v>132</v>
      </c>
      <c r="S10" s="1" t="s">
        <v>604</v>
      </c>
      <c r="AF10" s="208">
        <v>6</v>
      </c>
      <c r="AG10" s="209" t="s">
        <v>220</v>
      </c>
    </row>
    <row r="11" spans="4:34" x14ac:dyDescent="0.2">
      <c r="D11">
        <v>1</v>
      </c>
      <c r="E11" t="s">
        <v>131</v>
      </c>
      <c r="O11">
        <v>1</v>
      </c>
      <c r="P11" t="s">
        <v>133</v>
      </c>
      <c r="S11" s="1" t="s">
        <v>424</v>
      </c>
      <c r="AF11" s="208">
        <v>8</v>
      </c>
      <c r="AG11" s="209" t="s">
        <v>220</v>
      </c>
    </row>
    <row r="12" spans="4:34" x14ac:dyDescent="0.2">
      <c r="D12">
        <v>1</v>
      </c>
      <c r="E12" t="s">
        <v>128</v>
      </c>
      <c r="O12">
        <v>1</v>
      </c>
      <c r="P12" t="s">
        <v>128</v>
      </c>
      <c r="S12" s="1" t="s">
        <v>729</v>
      </c>
      <c r="AF12" s="210">
        <v>10</v>
      </c>
      <c r="AG12" s="210" t="s">
        <v>252</v>
      </c>
    </row>
    <row r="13" spans="4:34" x14ac:dyDescent="0.2">
      <c r="D13">
        <v>1</v>
      </c>
      <c r="E13" t="s">
        <v>192</v>
      </c>
      <c r="O13">
        <v>1</v>
      </c>
      <c r="P13" t="s">
        <v>192</v>
      </c>
      <c r="S13" s="1" t="s">
        <v>274</v>
      </c>
      <c r="AF13" s="210">
        <v>12</v>
      </c>
      <c r="AG13" s="210" t="s">
        <v>252</v>
      </c>
    </row>
    <row r="14" spans="4:34" x14ac:dyDescent="0.2">
      <c r="D14">
        <v>1</v>
      </c>
      <c r="E14" t="s">
        <v>194</v>
      </c>
      <c r="O14">
        <v>1</v>
      </c>
      <c r="P14" t="s">
        <v>194</v>
      </c>
      <c r="S14" s="1" t="s">
        <v>267</v>
      </c>
      <c r="AF14" s="210">
        <v>18</v>
      </c>
      <c r="AG14" s="210" t="s">
        <v>252</v>
      </c>
    </row>
    <row r="15" spans="4:34" x14ac:dyDescent="0.2">
      <c r="D15">
        <v>1</v>
      </c>
      <c r="E15" t="s">
        <v>193</v>
      </c>
      <c r="O15">
        <v>1</v>
      </c>
      <c r="P15" t="s">
        <v>193</v>
      </c>
      <c r="S15" s="1" t="s">
        <v>530</v>
      </c>
      <c r="AF15" s="210">
        <v>20</v>
      </c>
      <c r="AG15" s="210" t="s">
        <v>252</v>
      </c>
    </row>
    <row r="16" spans="4:34" x14ac:dyDescent="0.2">
      <c r="D16">
        <v>1</v>
      </c>
      <c r="E16" t="s">
        <v>191</v>
      </c>
      <c r="O16">
        <v>1</v>
      </c>
      <c r="P16" t="s">
        <v>191</v>
      </c>
      <c r="S16" s="1" t="s">
        <v>523</v>
      </c>
      <c r="AF16" s="211">
        <v>24</v>
      </c>
      <c r="AG16" s="212" t="s">
        <v>251</v>
      </c>
    </row>
    <row r="17" spans="4:39" x14ac:dyDescent="0.2">
      <c r="D17">
        <v>1</v>
      </c>
      <c r="E17" t="s">
        <v>204</v>
      </c>
      <c r="O17">
        <v>1</v>
      </c>
      <c r="P17" s="1" t="s">
        <v>243</v>
      </c>
      <c r="S17" s="1" t="s">
        <v>268</v>
      </c>
      <c r="AF17" s="211">
        <v>30</v>
      </c>
      <c r="AG17" s="212" t="s">
        <v>251</v>
      </c>
      <c r="AJ17" s="189">
        <v>1</v>
      </c>
      <c r="AK17" s="190" t="s">
        <v>240</v>
      </c>
      <c r="AL17" s="190" t="s">
        <v>260</v>
      </c>
      <c r="AM17" s="189"/>
    </row>
    <row r="18" spans="4:39" x14ac:dyDescent="0.2">
      <c r="D18">
        <v>2</v>
      </c>
      <c r="E18" t="s">
        <v>196</v>
      </c>
      <c r="O18">
        <v>1</v>
      </c>
      <c r="P18" s="1" t="s">
        <v>245</v>
      </c>
      <c r="S18" s="1" t="s">
        <v>557</v>
      </c>
      <c r="AF18" s="211">
        <v>40</v>
      </c>
      <c r="AG18" s="212" t="s">
        <v>251</v>
      </c>
      <c r="AJ18" s="189">
        <v>20</v>
      </c>
      <c r="AK18" s="190" t="s">
        <v>239</v>
      </c>
      <c r="AL18" s="190" t="s">
        <v>259</v>
      </c>
      <c r="AM18" s="1"/>
    </row>
    <row r="19" spans="4:39" x14ac:dyDescent="0.2">
      <c r="D19">
        <v>1</v>
      </c>
      <c r="E19" t="s">
        <v>197</v>
      </c>
      <c r="O19">
        <v>1</v>
      </c>
      <c r="P19" s="1" t="s">
        <v>244</v>
      </c>
      <c r="S19" s="1" t="s">
        <v>616</v>
      </c>
      <c r="AG19" s="1"/>
      <c r="AJ19" s="189">
        <v>40</v>
      </c>
      <c r="AK19" s="190" t="s">
        <v>238</v>
      </c>
      <c r="AL19" s="190" t="s">
        <v>259</v>
      </c>
      <c r="AM19" s="1"/>
    </row>
    <row r="20" spans="4:39" x14ac:dyDescent="0.2">
      <c r="D20">
        <v>1</v>
      </c>
      <c r="E20" t="s">
        <v>198</v>
      </c>
      <c r="O20">
        <v>1</v>
      </c>
      <c r="P20" t="s">
        <v>202</v>
      </c>
      <c r="S20" s="1" t="s">
        <v>269</v>
      </c>
      <c r="AJ20" s="189">
        <v>50</v>
      </c>
      <c r="AK20" s="190" t="s">
        <v>238</v>
      </c>
      <c r="AL20" s="190" t="s">
        <v>259</v>
      </c>
      <c r="AM20" s="1"/>
    </row>
    <row r="21" spans="4:39" x14ac:dyDescent="0.2">
      <c r="D21">
        <v>1</v>
      </c>
      <c r="E21" t="s">
        <v>199</v>
      </c>
      <c r="O21">
        <v>1</v>
      </c>
      <c r="P21" t="s">
        <v>200</v>
      </c>
      <c r="S21" s="1" t="s">
        <v>256</v>
      </c>
      <c r="AJ21" s="189">
        <v>60</v>
      </c>
      <c r="AK21" s="190" t="s">
        <v>238</v>
      </c>
      <c r="AL21" s="190" t="s">
        <v>259</v>
      </c>
      <c r="AM21" s="1"/>
    </row>
    <row r="22" spans="4:39" x14ac:dyDescent="0.2">
      <c r="D22">
        <v>1</v>
      </c>
      <c r="E22" t="s">
        <v>195</v>
      </c>
      <c r="O22">
        <v>1</v>
      </c>
      <c r="P22" t="s">
        <v>201</v>
      </c>
      <c r="S22" s="1" t="s">
        <v>269</v>
      </c>
      <c r="AJ22" s="189">
        <v>80</v>
      </c>
      <c r="AK22" s="190" t="s">
        <v>238</v>
      </c>
      <c r="AL22" s="190" t="s">
        <v>259</v>
      </c>
      <c r="AM22" s="1"/>
    </row>
    <row r="23" spans="4:39" x14ac:dyDescent="0.2">
      <c r="D23">
        <v>1</v>
      </c>
      <c r="E23" t="s">
        <v>202</v>
      </c>
      <c r="O23">
        <v>1</v>
      </c>
      <c r="P23" t="s">
        <v>203</v>
      </c>
      <c r="S23" s="1" t="s">
        <v>256</v>
      </c>
      <c r="AJ23" s="189">
        <v>100</v>
      </c>
      <c r="AK23" s="190" t="s">
        <v>238</v>
      </c>
      <c r="AL23" s="190" t="s">
        <v>259</v>
      </c>
      <c r="AM23" s="1"/>
    </row>
    <row r="24" spans="4:39" x14ac:dyDescent="0.2">
      <c r="D24">
        <v>1</v>
      </c>
      <c r="E24" t="s">
        <v>200</v>
      </c>
      <c r="O24">
        <v>1</v>
      </c>
      <c r="P24" t="s">
        <v>205</v>
      </c>
      <c r="S24" s="1" t="s">
        <v>256</v>
      </c>
      <c r="AJ24" s="189">
        <v>120</v>
      </c>
      <c r="AK24" s="190" t="s">
        <v>238</v>
      </c>
      <c r="AL24" s="190" t="s">
        <v>259</v>
      </c>
      <c r="AM24" s="1"/>
    </row>
    <row r="25" spans="4:39" x14ac:dyDescent="0.2">
      <c r="D25">
        <v>1</v>
      </c>
      <c r="E25" t="s">
        <v>201</v>
      </c>
      <c r="O25">
        <v>1</v>
      </c>
      <c r="P25" t="s">
        <v>206</v>
      </c>
      <c r="S25" s="1" t="s">
        <v>893</v>
      </c>
      <c r="AJ25" s="37">
        <v>150</v>
      </c>
      <c r="AK25" s="37" t="s">
        <v>237</v>
      </c>
      <c r="AL25" s="27" t="s">
        <v>906</v>
      </c>
      <c r="AM25" s="37"/>
    </row>
    <row r="26" spans="4:39" x14ac:dyDescent="0.2">
      <c r="D26">
        <v>1</v>
      </c>
      <c r="E26" t="s">
        <v>203</v>
      </c>
      <c r="O26">
        <v>1</v>
      </c>
      <c r="P26" s="1" t="s">
        <v>246</v>
      </c>
      <c r="S26" s="1" t="s">
        <v>256</v>
      </c>
      <c r="AJ26" s="37">
        <v>200</v>
      </c>
      <c r="AK26" s="37" t="s">
        <v>237</v>
      </c>
      <c r="AL26" s="27" t="s">
        <v>906</v>
      </c>
      <c r="AM26" s="37"/>
    </row>
    <row r="27" spans="4:39" x14ac:dyDescent="0.2">
      <c r="D27">
        <v>1</v>
      </c>
      <c r="E27" s="1" t="s">
        <v>492</v>
      </c>
      <c r="O27">
        <v>1</v>
      </c>
      <c r="P27" s="27" t="s">
        <v>492</v>
      </c>
      <c r="S27" s="1" t="s">
        <v>256</v>
      </c>
      <c r="AJ27" s="37">
        <v>240</v>
      </c>
      <c r="AK27" s="37" t="s">
        <v>237</v>
      </c>
      <c r="AL27" s="27" t="s">
        <v>906</v>
      </c>
      <c r="AM27" s="37"/>
    </row>
    <row r="28" spans="4:39" x14ac:dyDescent="0.2">
      <c r="D28">
        <v>1</v>
      </c>
      <c r="E28" s="1" t="s">
        <v>493</v>
      </c>
      <c r="O28">
        <v>1</v>
      </c>
      <c r="P28" s="27" t="s">
        <v>494</v>
      </c>
      <c r="S28" s="1" t="s">
        <v>256</v>
      </c>
      <c r="AJ28" s="37">
        <v>250</v>
      </c>
      <c r="AK28" s="37" t="s">
        <v>237</v>
      </c>
      <c r="AL28" s="27" t="s">
        <v>906</v>
      </c>
      <c r="AM28" s="37"/>
    </row>
    <row r="29" spans="4:39" x14ac:dyDescent="0.2">
      <c r="D29">
        <v>1</v>
      </c>
      <c r="E29" t="s">
        <v>205</v>
      </c>
      <c r="O29">
        <v>1</v>
      </c>
      <c r="P29" t="s">
        <v>211</v>
      </c>
      <c r="S29" s="1" t="s">
        <v>256</v>
      </c>
      <c r="AJ29" s="37">
        <v>360</v>
      </c>
      <c r="AK29" s="37" t="s">
        <v>237</v>
      </c>
      <c r="AL29" s="27" t="s">
        <v>906</v>
      </c>
      <c r="AM29" s="37"/>
    </row>
    <row r="30" spans="4:39" x14ac:dyDescent="0.2">
      <c r="D30">
        <v>1</v>
      </c>
      <c r="E30" t="s">
        <v>206</v>
      </c>
      <c r="O30">
        <v>1</v>
      </c>
      <c r="P30" t="s">
        <v>210</v>
      </c>
      <c r="S30" s="1" t="s">
        <v>256</v>
      </c>
      <c r="AJ30" s="37">
        <v>400</v>
      </c>
      <c r="AK30" s="37" t="s">
        <v>237</v>
      </c>
      <c r="AL30" s="27" t="s">
        <v>906</v>
      </c>
      <c r="AM30" s="37"/>
    </row>
    <row r="31" spans="4:39" x14ac:dyDescent="0.2">
      <c r="D31">
        <v>1</v>
      </c>
      <c r="E31" t="s">
        <v>211</v>
      </c>
      <c r="O31">
        <v>1</v>
      </c>
      <c r="P31" t="s">
        <v>207</v>
      </c>
      <c r="S31" s="1" t="s">
        <v>256</v>
      </c>
      <c r="AJ31" s="37">
        <v>480</v>
      </c>
      <c r="AK31" s="37" t="s">
        <v>237</v>
      </c>
      <c r="AL31" s="27" t="s">
        <v>906</v>
      </c>
      <c r="AM31" s="37"/>
    </row>
    <row r="32" spans="4:39" x14ac:dyDescent="0.2">
      <c r="D32">
        <v>1</v>
      </c>
      <c r="E32" t="s">
        <v>210</v>
      </c>
      <c r="O32">
        <v>1</v>
      </c>
      <c r="P32" t="s">
        <v>105</v>
      </c>
      <c r="S32" s="1" t="s">
        <v>270</v>
      </c>
      <c r="AJ32" s="37">
        <v>500</v>
      </c>
      <c r="AK32" s="37" t="s">
        <v>237</v>
      </c>
      <c r="AL32" s="27" t="s">
        <v>906</v>
      </c>
      <c r="AM32" s="37"/>
    </row>
    <row r="33" spans="4:38" x14ac:dyDescent="0.2">
      <c r="D33">
        <v>2</v>
      </c>
      <c r="E33" t="s">
        <v>213</v>
      </c>
      <c r="O33">
        <v>1</v>
      </c>
      <c r="P33" t="s">
        <v>104</v>
      </c>
      <c r="S33" s="1" t="s">
        <v>270</v>
      </c>
      <c r="AJ33" s="171">
        <v>600</v>
      </c>
      <c r="AK33" s="171" t="s">
        <v>236</v>
      </c>
      <c r="AL33" s="171" t="s">
        <v>258</v>
      </c>
    </row>
    <row r="34" spans="4:38" x14ac:dyDescent="0.2">
      <c r="D34">
        <v>2</v>
      </c>
      <c r="E34" t="s">
        <v>214</v>
      </c>
      <c r="O34">
        <v>1</v>
      </c>
      <c r="P34" t="s">
        <v>112</v>
      </c>
      <c r="S34" s="1" t="s">
        <v>279</v>
      </c>
      <c r="AJ34" s="171">
        <v>800</v>
      </c>
      <c r="AK34" s="171" t="s">
        <v>236</v>
      </c>
      <c r="AL34" s="171" t="s">
        <v>258</v>
      </c>
    </row>
    <row r="35" spans="4:38" x14ac:dyDescent="0.2">
      <c r="D35">
        <v>1</v>
      </c>
      <c r="E35" t="s">
        <v>212</v>
      </c>
      <c r="O35">
        <v>1</v>
      </c>
      <c r="P35" t="s">
        <v>116</v>
      </c>
      <c r="S35" s="1" t="s">
        <v>271</v>
      </c>
      <c r="AJ35" s="171">
        <v>1000</v>
      </c>
      <c r="AK35" s="171" t="s">
        <v>236</v>
      </c>
      <c r="AL35" s="171" t="s">
        <v>258</v>
      </c>
    </row>
    <row r="36" spans="4:38" x14ac:dyDescent="0.2">
      <c r="D36">
        <v>1</v>
      </c>
      <c r="E36" t="s">
        <v>207</v>
      </c>
      <c r="O36">
        <v>1</v>
      </c>
      <c r="P36" t="s">
        <v>103</v>
      </c>
      <c r="S36" s="1" t="s">
        <v>624</v>
      </c>
      <c r="AJ36" s="171">
        <v>1200</v>
      </c>
      <c r="AK36" s="171" t="s">
        <v>236</v>
      </c>
      <c r="AL36" s="171" t="s">
        <v>258</v>
      </c>
    </row>
    <row r="37" spans="4:38" x14ac:dyDescent="0.2">
      <c r="D37">
        <v>2</v>
      </c>
      <c r="E37" t="s">
        <v>208</v>
      </c>
      <c r="O37">
        <v>1</v>
      </c>
      <c r="P37" t="s">
        <v>101</v>
      </c>
      <c r="S37" s="1" t="s">
        <v>272</v>
      </c>
      <c r="AJ37" s="171">
        <v>1440</v>
      </c>
      <c r="AK37" s="171" t="s">
        <v>236</v>
      </c>
      <c r="AL37" s="171" t="s">
        <v>258</v>
      </c>
    </row>
    <row r="38" spans="4:38" x14ac:dyDescent="0.2">
      <c r="D38">
        <v>2</v>
      </c>
      <c r="E38" t="s">
        <v>209</v>
      </c>
      <c r="O38">
        <v>1</v>
      </c>
      <c r="P38" t="s">
        <v>102</v>
      </c>
      <c r="S38" s="1" t="s">
        <v>272</v>
      </c>
      <c r="AJ38" s="171">
        <v>2000</v>
      </c>
      <c r="AK38" s="171" t="s">
        <v>236</v>
      </c>
      <c r="AL38" s="171" t="s">
        <v>258</v>
      </c>
    </row>
    <row r="39" spans="4:38" x14ac:dyDescent="0.2">
      <c r="D39">
        <v>1</v>
      </c>
      <c r="E39" t="s">
        <v>105</v>
      </c>
      <c r="O39">
        <v>1</v>
      </c>
      <c r="P39" t="s">
        <v>109</v>
      </c>
      <c r="S39" s="1" t="s">
        <v>853</v>
      </c>
      <c r="AJ39" s="171">
        <v>2400</v>
      </c>
      <c r="AK39" s="171" t="s">
        <v>236</v>
      </c>
      <c r="AL39" s="171" t="s">
        <v>258</v>
      </c>
    </row>
    <row r="40" spans="4:38" x14ac:dyDescent="0.2">
      <c r="D40">
        <v>1</v>
      </c>
      <c r="E40" t="s">
        <v>104</v>
      </c>
      <c r="O40">
        <v>1</v>
      </c>
      <c r="P40" t="s">
        <v>108</v>
      </c>
      <c r="S40" s="1" t="s">
        <v>273</v>
      </c>
      <c r="AJ40" s="171">
        <v>2400</v>
      </c>
      <c r="AK40" s="171" t="s">
        <v>236</v>
      </c>
      <c r="AL40" s="171" t="s">
        <v>258</v>
      </c>
    </row>
    <row r="41" spans="4:38" x14ac:dyDescent="0.2">
      <c r="D41">
        <v>2</v>
      </c>
      <c r="E41" t="s">
        <v>111</v>
      </c>
      <c r="O41">
        <v>1</v>
      </c>
      <c r="P41" t="s">
        <v>106</v>
      </c>
      <c r="S41" s="1" t="s">
        <v>274</v>
      </c>
      <c r="AJ41" s="171">
        <v>4000</v>
      </c>
      <c r="AK41" s="171" t="s">
        <v>236</v>
      </c>
      <c r="AL41" s="171" t="s">
        <v>258</v>
      </c>
    </row>
    <row r="42" spans="4:38" x14ac:dyDescent="0.2">
      <c r="D42">
        <v>2</v>
      </c>
      <c r="E42" t="s">
        <v>110</v>
      </c>
      <c r="O42">
        <v>1</v>
      </c>
      <c r="P42" t="s">
        <v>107</v>
      </c>
      <c r="S42" s="1" t="s">
        <v>274</v>
      </c>
    </row>
    <row r="43" spans="4:38" x14ac:dyDescent="0.2">
      <c r="D43">
        <v>1</v>
      </c>
      <c r="E43" t="s">
        <v>112</v>
      </c>
      <c r="O43">
        <v>1</v>
      </c>
      <c r="P43" t="s">
        <v>137</v>
      </c>
      <c r="S43" s="1" t="s">
        <v>589</v>
      </c>
    </row>
    <row r="44" spans="4:38" x14ac:dyDescent="0.2">
      <c r="D44">
        <v>2</v>
      </c>
      <c r="E44" t="s">
        <v>113</v>
      </c>
      <c r="O44">
        <v>1</v>
      </c>
      <c r="P44" t="s">
        <v>142</v>
      </c>
      <c r="S44" s="1" t="s">
        <v>589</v>
      </c>
    </row>
    <row r="45" spans="4:38" x14ac:dyDescent="0.2">
      <c r="D45">
        <v>2</v>
      </c>
      <c r="E45" t="s">
        <v>114</v>
      </c>
      <c r="O45">
        <v>1</v>
      </c>
      <c r="P45" t="s">
        <v>145</v>
      </c>
      <c r="S45" s="1" t="s">
        <v>589</v>
      </c>
    </row>
    <row r="46" spans="4:38" x14ac:dyDescent="0.2">
      <c r="D46">
        <v>2</v>
      </c>
      <c r="E46" t="s">
        <v>117</v>
      </c>
      <c r="O46">
        <v>1</v>
      </c>
      <c r="P46" t="s">
        <v>146</v>
      </c>
      <c r="S46" s="1" t="s">
        <v>589</v>
      </c>
      <c r="AL46" s="1"/>
    </row>
    <row r="47" spans="4:38" x14ac:dyDescent="0.2">
      <c r="D47">
        <v>2</v>
      </c>
      <c r="E47" t="s">
        <v>115</v>
      </c>
      <c r="O47">
        <v>1</v>
      </c>
      <c r="P47" t="s">
        <v>147</v>
      </c>
      <c r="S47" s="1" t="s">
        <v>589</v>
      </c>
    </row>
    <row r="48" spans="4:38" x14ac:dyDescent="0.2">
      <c r="D48">
        <v>2</v>
      </c>
      <c r="E48" t="s">
        <v>119</v>
      </c>
      <c r="O48">
        <v>1</v>
      </c>
      <c r="P48" t="s">
        <v>148</v>
      </c>
      <c r="S48" s="1" t="s">
        <v>589</v>
      </c>
    </row>
    <row r="49" spans="4:19" x14ac:dyDescent="0.2">
      <c r="D49">
        <v>2</v>
      </c>
      <c r="E49" t="s">
        <v>118</v>
      </c>
      <c r="O49">
        <v>1</v>
      </c>
      <c r="P49" t="s">
        <v>151</v>
      </c>
      <c r="S49" s="1" t="s">
        <v>589</v>
      </c>
    </row>
    <row r="50" spans="4:19" x14ac:dyDescent="0.2">
      <c r="D50">
        <v>1</v>
      </c>
      <c r="E50" t="s">
        <v>116</v>
      </c>
      <c r="O50">
        <v>1</v>
      </c>
      <c r="P50" t="s">
        <v>162</v>
      </c>
      <c r="S50" s="1" t="s">
        <v>589</v>
      </c>
    </row>
    <row r="51" spans="4:19" x14ac:dyDescent="0.2">
      <c r="D51">
        <v>1</v>
      </c>
      <c r="E51" t="s">
        <v>103</v>
      </c>
      <c r="O51">
        <v>1</v>
      </c>
      <c r="P51" t="s">
        <v>161</v>
      </c>
      <c r="S51" s="1" t="s">
        <v>589</v>
      </c>
    </row>
    <row r="52" spans="4:19" x14ac:dyDescent="0.2">
      <c r="D52">
        <v>1</v>
      </c>
      <c r="E52" t="s">
        <v>101</v>
      </c>
      <c r="O52">
        <v>1</v>
      </c>
      <c r="P52" t="s">
        <v>158</v>
      </c>
      <c r="S52" s="1" t="s">
        <v>589</v>
      </c>
    </row>
    <row r="53" spans="4:19" x14ac:dyDescent="0.2">
      <c r="D53">
        <v>1</v>
      </c>
      <c r="E53" t="s">
        <v>102</v>
      </c>
      <c r="O53">
        <v>1</v>
      </c>
      <c r="P53" t="s">
        <v>160</v>
      </c>
      <c r="S53" s="1" t="s">
        <v>589</v>
      </c>
    </row>
    <row r="54" spans="4:19" x14ac:dyDescent="0.2">
      <c r="D54">
        <v>1</v>
      </c>
      <c r="E54" t="s">
        <v>109</v>
      </c>
      <c r="O54">
        <v>1</v>
      </c>
      <c r="P54" t="s">
        <v>159</v>
      </c>
      <c r="S54" s="1" t="s">
        <v>589</v>
      </c>
    </row>
    <row r="55" spans="4:19" x14ac:dyDescent="0.2">
      <c r="D55">
        <v>1</v>
      </c>
      <c r="E55" t="s">
        <v>108</v>
      </c>
      <c r="O55">
        <v>1</v>
      </c>
      <c r="P55" t="s">
        <v>125</v>
      </c>
      <c r="S55" s="1" t="s">
        <v>275</v>
      </c>
    </row>
    <row r="56" spans="4:19" x14ac:dyDescent="0.2">
      <c r="D56">
        <v>1</v>
      </c>
      <c r="E56" t="s">
        <v>106</v>
      </c>
      <c r="O56">
        <v>1</v>
      </c>
      <c r="P56" t="s">
        <v>126</v>
      </c>
      <c r="S56" s="1" t="s">
        <v>276</v>
      </c>
    </row>
    <row r="57" spans="4:19" x14ac:dyDescent="0.2">
      <c r="D57">
        <v>1</v>
      </c>
      <c r="E57" t="s">
        <v>107</v>
      </c>
      <c r="O57">
        <v>1</v>
      </c>
      <c r="P57" t="s">
        <v>127</v>
      </c>
      <c r="S57" s="1" t="s">
        <v>277</v>
      </c>
    </row>
    <row r="58" spans="4:19" x14ac:dyDescent="0.2">
      <c r="D58">
        <v>1</v>
      </c>
      <c r="E58" t="s">
        <v>137</v>
      </c>
      <c r="O58">
        <v>1</v>
      </c>
      <c r="P58" t="s">
        <v>122</v>
      </c>
      <c r="S58" s="1" t="s">
        <v>271</v>
      </c>
    </row>
    <row r="59" spans="4:19" x14ac:dyDescent="0.2">
      <c r="D59">
        <v>2</v>
      </c>
      <c r="E59" t="s">
        <v>140</v>
      </c>
      <c r="O59">
        <v>1</v>
      </c>
      <c r="P59" t="s">
        <v>123</v>
      </c>
      <c r="S59" s="1" t="s">
        <v>275</v>
      </c>
    </row>
    <row r="60" spans="4:19" x14ac:dyDescent="0.2">
      <c r="D60">
        <v>2</v>
      </c>
      <c r="E60" t="s">
        <v>141</v>
      </c>
      <c r="O60">
        <v>1</v>
      </c>
      <c r="P60" t="s">
        <v>121</v>
      </c>
      <c r="S60" s="1" t="s">
        <v>278</v>
      </c>
    </row>
    <row r="61" spans="4:19" x14ac:dyDescent="0.2">
      <c r="D61">
        <v>2</v>
      </c>
      <c r="E61" t="s">
        <v>139</v>
      </c>
      <c r="O61">
        <v>1</v>
      </c>
      <c r="P61" t="s">
        <v>120</v>
      </c>
      <c r="S61" s="1" t="s">
        <v>605</v>
      </c>
    </row>
    <row r="62" spans="4:19" x14ac:dyDescent="0.2">
      <c r="D62">
        <v>2</v>
      </c>
      <c r="E62" t="s">
        <v>138</v>
      </c>
      <c r="O62">
        <v>1</v>
      </c>
      <c r="P62" t="s">
        <v>124</v>
      </c>
      <c r="S62" s="1" t="s">
        <v>275</v>
      </c>
    </row>
    <row r="63" spans="4:19" x14ac:dyDescent="0.2">
      <c r="D63">
        <v>2</v>
      </c>
      <c r="E63" t="s">
        <v>144</v>
      </c>
      <c r="P63" s="1" t="s">
        <v>0</v>
      </c>
    </row>
    <row r="64" spans="4:19" x14ac:dyDescent="0.2">
      <c r="D64">
        <v>2</v>
      </c>
      <c r="E64" t="s">
        <v>143</v>
      </c>
      <c r="P64" s="1" t="s">
        <v>0</v>
      </c>
    </row>
    <row r="65" spans="4:16" x14ac:dyDescent="0.2">
      <c r="D65">
        <v>1</v>
      </c>
      <c r="E65" t="s">
        <v>142</v>
      </c>
      <c r="P65" s="2" t="s">
        <v>215</v>
      </c>
    </row>
    <row r="66" spans="4:16" x14ac:dyDescent="0.2">
      <c r="D66">
        <v>1</v>
      </c>
      <c r="E66" t="s">
        <v>145</v>
      </c>
      <c r="P66" s="2" t="s">
        <v>0</v>
      </c>
    </row>
    <row r="67" spans="4:16" x14ac:dyDescent="0.2">
      <c r="D67">
        <v>1</v>
      </c>
      <c r="E67" t="s">
        <v>146</v>
      </c>
      <c r="O67">
        <v>1</v>
      </c>
      <c r="P67" t="s">
        <v>131</v>
      </c>
    </row>
    <row r="68" spans="4:16" x14ac:dyDescent="0.2">
      <c r="D68">
        <v>1</v>
      </c>
      <c r="E68" t="s">
        <v>147</v>
      </c>
      <c r="O68">
        <v>2</v>
      </c>
      <c r="P68" t="s">
        <v>196</v>
      </c>
    </row>
    <row r="69" spans="4:16" x14ac:dyDescent="0.2">
      <c r="D69">
        <v>2</v>
      </c>
      <c r="E69" t="s">
        <v>150</v>
      </c>
      <c r="O69">
        <v>1</v>
      </c>
      <c r="P69" s="1" t="s">
        <v>242</v>
      </c>
    </row>
    <row r="70" spans="4:16" x14ac:dyDescent="0.2">
      <c r="D70">
        <v>1</v>
      </c>
      <c r="E70" t="s">
        <v>148</v>
      </c>
      <c r="O70">
        <v>2</v>
      </c>
      <c r="P70" t="s">
        <v>213</v>
      </c>
    </row>
    <row r="71" spans="4:16" x14ac:dyDescent="0.2">
      <c r="D71">
        <v>1</v>
      </c>
      <c r="E71" t="s">
        <v>151</v>
      </c>
      <c r="O71">
        <v>2</v>
      </c>
      <c r="P71" t="s">
        <v>214</v>
      </c>
    </row>
    <row r="72" spans="4:16" x14ac:dyDescent="0.2">
      <c r="D72">
        <v>2</v>
      </c>
      <c r="E72" t="s">
        <v>149</v>
      </c>
      <c r="O72">
        <v>1</v>
      </c>
      <c r="P72" t="s">
        <v>212</v>
      </c>
    </row>
    <row r="73" spans="4:16" x14ac:dyDescent="0.2">
      <c r="D73">
        <v>2</v>
      </c>
      <c r="E73" t="s">
        <v>155</v>
      </c>
      <c r="O73">
        <v>2</v>
      </c>
      <c r="P73" t="s">
        <v>208</v>
      </c>
    </row>
    <row r="74" spans="4:16" x14ac:dyDescent="0.2">
      <c r="D74">
        <v>2</v>
      </c>
      <c r="E74" t="s">
        <v>152</v>
      </c>
      <c r="O74">
        <v>2</v>
      </c>
      <c r="P74" t="s">
        <v>209</v>
      </c>
    </row>
    <row r="75" spans="4:16" x14ac:dyDescent="0.2">
      <c r="D75">
        <v>2</v>
      </c>
      <c r="E75" t="s">
        <v>153</v>
      </c>
      <c r="O75">
        <v>2</v>
      </c>
      <c r="P75" t="s">
        <v>111</v>
      </c>
    </row>
    <row r="76" spans="4:16" x14ac:dyDescent="0.2">
      <c r="D76">
        <v>2</v>
      </c>
      <c r="E76" t="s">
        <v>157</v>
      </c>
      <c r="O76">
        <v>2</v>
      </c>
      <c r="P76" t="s">
        <v>110</v>
      </c>
    </row>
    <row r="77" spans="4:16" x14ac:dyDescent="0.2">
      <c r="D77">
        <v>2</v>
      </c>
      <c r="E77" t="s">
        <v>154</v>
      </c>
      <c r="O77">
        <v>2</v>
      </c>
      <c r="P77" t="s">
        <v>113</v>
      </c>
    </row>
    <row r="78" spans="4:16" x14ac:dyDescent="0.2">
      <c r="D78">
        <v>2</v>
      </c>
      <c r="E78" t="s">
        <v>156</v>
      </c>
      <c r="O78">
        <v>2</v>
      </c>
      <c r="P78" t="s">
        <v>114</v>
      </c>
    </row>
    <row r="79" spans="4:16" x14ac:dyDescent="0.2">
      <c r="D79">
        <v>1</v>
      </c>
      <c r="E79" t="s">
        <v>162</v>
      </c>
      <c r="O79">
        <v>2</v>
      </c>
      <c r="P79" t="s">
        <v>117</v>
      </c>
    </row>
    <row r="80" spans="4:16" x14ac:dyDescent="0.2">
      <c r="D80">
        <v>1</v>
      </c>
      <c r="E80" t="s">
        <v>161</v>
      </c>
      <c r="O80">
        <v>2</v>
      </c>
      <c r="P80" t="s">
        <v>115</v>
      </c>
    </row>
    <row r="81" spans="4:16" x14ac:dyDescent="0.2">
      <c r="D81">
        <v>1</v>
      </c>
      <c r="E81" t="s">
        <v>158</v>
      </c>
      <c r="O81">
        <v>2</v>
      </c>
      <c r="P81" t="s">
        <v>119</v>
      </c>
    </row>
    <row r="82" spans="4:16" x14ac:dyDescent="0.2">
      <c r="D82">
        <v>1</v>
      </c>
      <c r="E82" t="s">
        <v>160</v>
      </c>
      <c r="O82">
        <v>2</v>
      </c>
      <c r="P82" t="s">
        <v>118</v>
      </c>
    </row>
    <row r="83" spans="4:16" x14ac:dyDescent="0.2">
      <c r="D83">
        <v>1</v>
      </c>
      <c r="E83" t="s">
        <v>159</v>
      </c>
      <c r="O83">
        <v>2</v>
      </c>
      <c r="P83" t="s">
        <v>140</v>
      </c>
    </row>
    <row r="84" spans="4:16" x14ac:dyDescent="0.2">
      <c r="D84">
        <v>1</v>
      </c>
      <c r="E84" t="s">
        <v>125</v>
      </c>
      <c r="O84">
        <v>2</v>
      </c>
      <c r="P84" t="s">
        <v>141</v>
      </c>
    </row>
    <row r="85" spans="4:16" x14ac:dyDescent="0.2">
      <c r="D85">
        <v>1</v>
      </c>
      <c r="E85" t="s">
        <v>126</v>
      </c>
      <c r="O85">
        <v>2</v>
      </c>
      <c r="P85" t="s">
        <v>139</v>
      </c>
    </row>
    <row r="86" spans="4:16" x14ac:dyDescent="0.2">
      <c r="D86">
        <v>1</v>
      </c>
      <c r="E86" t="s">
        <v>127</v>
      </c>
      <c r="O86">
        <v>2</v>
      </c>
      <c r="P86" t="s">
        <v>138</v>
      </c>
    </row>
    <row r="87" spans="4:16" x14ac:dyDescent="0.2">
      <c r="D87">
        <v>1</v>
      </c>
      <c r="E87" t="s">
        <v>122</v>
      </c>
      <c r="O87">
        <v>2</v>
      </c>
      <c r="P87" t="s">
        <v>144</v>
      </c>
    </row>
    <row r="88" spans="4:16" x14ac:dyDescent="0.2">
      <c r="D88">
        <v>1</v>
      </c>
      <c r="E88" t="s">
        <v>123</v>
      </c>
      <c r="O88">
        <v>2</v>
      </c>
      <c r="P88" t="s">
        <v>143</v>
      </c>
    </row>
    <row r="89" spans="4:16" x14ac:dyDescent="0.2">
      <c r="D89">
        <v>1</v>
      </c>
      <c r="E89" t="s">
        <v>121</v>
      </c>
      <c r="O89">
        <v>2</v>
      </c>
      <c r="P89" t="s">
        <v>150</v>
      </c>
    </row>
    <row r="90" spans="4:16" x14ac:dyDescent="0.2">
      <c r="D90">
        <v>1</v>
      </c>
      <c r="E90" t="s">
        <v>120</v>
      </c>
      <c r="O90">
        <v>2</v>
      </c>
      <c r="P90" t="s">
        <v>149</v>
      </c>
    </row>
    <row r="91" spans="4:16" x14ac:dyDescent="0.2">
      <c r="D91">
        <v>1</v>
      </c>
      <c r="E91" t="s">
        <v>124</v>
      </c>
      <c r="O91">
        <v>2</v>
      </c>
      <c r="P91" t="s">
        <v>155</v>
      </c>
    </row>
    <row r="92" spans="4:16" x14ac:dyDescent="0.2">
      <c r="O92">
        <v>2</v>
      </c>
      <c r="P92" t="s">
        <v>152</v>
      </c>
    </row>
    <row r="93" spans="4:16" x14ac:dyDescent="0.2">
      <c r="O93">
        <v>2</v>
      </c>
      <c r="P93" t="s">
        <v>153</v>
      </c>
    </row>
    <row r="94" spans="4:16" x14ac:dyDescent="0.2">
      <c r="O94">
        <v>2</v>
      </c>
      <c r="P94" t="s">
        <v>157</v>
      </c>
    </row>
    <row r="95" spans="4:16" x14ac:dyDescent="0.2">
      <c r="O95">
        <v>2</v>
      </c>
      <c r="P95" t="s">
        <v>154</v>
      </c>
    </row>
    <row r="96" spans="4:16" x14ac:dyDescent="0.2">
      <c r="O96">
        <v>2</v>
      </c>
      <c r="P96"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12</vt:i4>
      </vt:variant>
    </vt:vector>
  </HeadingPairs>
  <TitlesOfParts>
    <vt:vector size="22" baseType="lpstr">
      <vt:lpstr>PROCESOS ESTRATÉGICOS </vt:lpstr>
      <vt:lpstr>PROCESOS MISIONALES  </vt:lpstr>
      <vt:lpstr>PROCESOS DE APOYO</vt:lpstr>
      <vt:lpstr>PROCESOS DE EVALUACIÓN</vt:lpstr>
      <vt:lpstr>Hoja1</vt:lpstr>
      <vt:lpstr>PROCESOS TERCEROS</vt:lpstr>
      <vt:lpstr>PELIGROS</vt:lpstr>
      <vt:lpstr>CONTROL DE CAMBIOS </vt:lpstr>
      <vt:lpstr>Hoja2</vt:lpstr>
      <vt:lpstr>Hoja3</vt:lpstr>
      <vt:lpstr>con</vt:lpstr>
      <vt:lpstr>conse</vt:lpstr>
      <vt:lpstr>cr</vt:lpstr>
      <vt:lpstr>defi</vt:lpstr>
      <vt:lpstr>expo</vt:lpstr>
      <vt:lpstr>FR</vt:lpstr>
      <vt:lpstr>np</vt:lpstr>
      <vt:lpstr>nriesgo</vt:lpstr>
      <vt:lpstr>rl</vt:lpstr>
      <vt:lpstr>ta</vt:lpstr>
      <vt:lpstr>taza</vt:lpstr>
      <vt:lpstr>Tipo</vt:lpstr>
    </vt:vector>
  </TitlesOfParts>
  <Company>Colpatria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Seguridad y Salud en el Trabajo</cp:lastModifiedBy>
  <cp:lastPrinted>2013-12-09T19:11:28Z</cp:lastPrinted>
  <dcterms:created xsi:type="dcterms:W3CDTF">2007-02-26T22:09:19Z</dcterms:created>
  <dcterms:modified xsi:type="dcterms:W3CDTF">2022-09-26T18:15:15Z</dcterms:modified>
</cp:coreProperties>
</file>