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ncionpublicagovco-my.sharepoint.com/personal/cguzman_funcionpublica_gov_co/Documents/Escritorio/"/>
    </mc:Choice>
  </mc:AlternateContent>
  <xr:revisionPtr revIDLastSave="0" documentId="8_{338B165D-0836-4A4C-A6FF-6F87B9543120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Ejecución presupuestal 2022" sheetId="1" r:id="rId1"/>
  </sheets>
  <calcPr calcId="191029"/>
</workbook>
</file>

<file path=xl/calcChain.xml><?xml version="1.0" encoding="utf-8"?>
<calcChain xmlns="http://schemas.openxmlformats.org/spreadsheetml/2006/main">
  <c r="B8" i="1" l="1"/>
  <c r="AE18" i="1" l="1"/>
  <c r="AE17" i="1"/>
  <c r="AE16" i="1"/>
  <c r="AE15" i="1"/>
  <c r="AD18" i="1"/>
  <c r="AD17" i="1"/>
  <c r="AD16" i="1"/>
  <c r="AD15" i="1"/>
  <c r="AE13" i="1"/>
  <c r="AE12" i="1"/>
  <c r="AD13" i="1"/>
  <c r="AE11" i="1"/>
  <c r="AD12" i="1"/>
  <c r="AD11" i="1"/>
  <c r="AD10" i="1"/>
  <c r="AE10" i="1"/>
  <c r="E9" i="1"/>
  <c r="D9" i="1"/>
  <c r="P9" i="1"/>
  <c r="M9" i="1"/>
  <c r="L9" i="1"/>
  <c r="I9" i="1"/>
  <c r="H9" i="1"/>
  <c r="AC14" i="1" l="1"/>
  <c r="AE14" i="1" s="1"/>
  <c r="AB14" i="1"/>
  <c r="AD14" i="1" s="1"/>
  <c r="AC9" i="1"/>
  <c r="AE9" i="1" s="1"/>
  <c r="AB9" i="1"/>
  <c r="AD9" i="1" s="1"/>
  <c r="X9" i="1"/>
  <c r="Z9" i="1" s="1"/>
  <c r="X14" i="1"/>
  <c r="Z14" i="1" s="1"/>
  <c r="Y9" i="1"/>
  <c r="AA9" i="1" s="1"/>
  <c r="Y14" i="1"/>
  <c r="AA14" i="1" s="1"/>
  <c r="AA16" i="1"/>
  <c r="AA17" i="1"/>
  <c r="AA18" i="1"/>
  <c r="AA15" i="1"/>
  <c r="Z16" i="1"/>
  <c r="Z17" i="1"/>
  <c r="Z18" i="1"/>
  <c r="Z15" i="1"/>
  <c r="AA13" i="1"/>
  <c r="AA12" i="1"/>
  <c r="AA11" i="1"/>
  <c r="AA10" i="1"/>
  <c r="Z11" i="1"/>
  <c r="Z12" i="1"/>
  <c r="Z13" i="1"/>
  <c r="Z10" i="1"/>
  <c r="W18" i="1"/>
  <c r="V18" i="1"/>
  <c r="W17" i="1"/>
  <c r="V17" i="1"/>
  <c r="W16" i="1"/>
  <c r="V16" i="1"/>
  <c r="W15" i="1"/>
  <c r="V15" i="1"/>
  <c r="S18" i="1"/>
  <c r="R18" i="1"/>
  <c r="S17" i="1"/>
  <c r="R17" i="1"/>
  <c r="S16" i="1"/>
  <c r="R16" i="1"/>
  <c r="S15" i="1"/>
  <c r="R15" i="1"/>
  <c r="O18" i="1"/>
  <c r="N18" i="1"/>
  <c r="O17" i="1"/>
  <c r="N17" i="1"/>
  <c r="O16" i="1"/>
  <c r="N16" i="1"/>
  <c r="O15" i="1"/>
  <c r="N15" i="1"/>
  <c r="K18" i="1"/>
  <c r="J18" i="1"/>
  <c r="K17" i="1"/>
  <c r="J17" i="1"/>
  <c r="K15" i="1"/>
  <c r="J15" i="1"/>
  <c r="G18" i="1"/>
  <c r="F18" i="1"/>
  <c r="G17" i="1"/>
  <c r="F17" i="1"/>
  <c r="G16" i="1"/>
  <c r="F16" i="1"/>
  <c r="G15" i="1"/>
  <c r="F15" i="1"/>
  <c r="V11" i="1"/>
  <c r="W11" i="1"/>
  <c r="V12" i="1"/>
  <c r="W12" i="1"/>
  <c r="V13" i="1"/>
  <c r="W13" i="1"/>
  <c r="R11" i="1"/>
  <c r="S11" i="1"/>
  <c r="R12" i="1"/>
  <c r="S12" i="1"/>
  <c r="R13" i="1"/>
  <c r="S13" i="1"/>
  <c r="N11" i="1"/>
  <c r="O11" i="1"/>
  <c r="N12" i="1"/>
  <c r="O12" i="1"/>
  <c r="N13" i="1"/>
  <c r="O13" i="1"/>
  <c r="J11" i="1"/>
  <c r="K11" i="1"/>
  <c r="J12" i="1"/>
  <c r="K12" i="1"/>
  <c r="J13" i="1"/>
  <c r="K13" i="1"/>
  <c r="K10" i="1"/>
  <c r="G11" i="1"/>
  <c r="G12" i="1"/>
  <c r="G13" i="1"/>
  <c r="G10" i="1"/>
  <c r="F11" i="1"/>
  <c r="F12" i="1"/>
  <c r="F13" i="1"/>
  <c r="M14" i="1"/>
  <c r="O14" i="1" s="1"/>
  <c r="Q14" i="1"/>
  <c r="S14" i="1" s="1"/>
  <c r="U14" i="1"/>
  <c r="W14" i="1" s="1"/>
  <c r="E14" i="1"/>
  <c r="G14" i="1" s="1"/>
  <c r="K9" i="1"/>
  <c r="P14" i="1"/>
  <c r="R14" i="1" s="1"/>
  <c r="G9" i="1"/>
  <c r="D14" i="1"/>
  <c r="F14" i="1" s="1"/>
  <c r="T14" i="1"/>
  <c r="V14" i="1" s="1"/>
  <c r="L14" i="1"/>
  <c r="N14" i="1" s="1"/>
  <c r="F9" i="1"/>
  <c r="F10" i="1"/>
  <c r="J9" i="1"/>
  <c r="J10" i="1"/>
  <c r="N9" i="1"/>
  <c r="N10" i="1"/>
  <c r="O9" i="1"/>
  <c r="O10" i="1"/>
  <c r="R9" i="1"/>
  <c r="R10" i="1"/>
  <c r="Q9" i="1"/>
  <c r="S9" i="1" s="1"/>
  <c r="S10" i="1"/>
  <c r="T9" i="1"/>
  <c r="V9" i="1" s="1"/>
  <c r="V10" i="1"/>
  <c r="U9" i="1"/>
  <c r="W9" i="1" s="1"/>
  <c r="W10" i="1"/>
  <c r="I14" i="1"/>
  <c r="K14" i="1" s="1"/>
  <c r="J16" i="1"/>
  <c r="H14" i="1"/>
  <c r="J14" i="1" s="1"/>
  <c r="K16" i="1"/>
  <c r="AA8" i="1" l="1"/>
  <c r="Y8" i="1" s="1"/>
  <c r="W8" i="1"/>
  <c r="U8" i="1" s="1"/>
  <c r="R8" i="1"/>
  <c r="P8" i="1" s="1"/>
  <c r="N8" i="1"/>
  <c r="L8" i="1" s="1"/>
  <c r="K8" i="1"/>
  <c r="I8" i="1" s="1"/>
  <c r="V8" i="1"/>
  <c r="T8" i="1" s="1"/>
  <c r="S8" i="1"/>
  <c r="Q8" i="1" s="1"/>
  <c r="AE8" i="1"/>
  <c r="AC8" i="1" s="1"/>
  <c r="G8" i="1"/>
  <c r="E8" i="1" s="1"/>
  <c r="J8" i="1"/>
  <c r="H8" i="1" s="1"/>
  <c r="F8" i="1"/>
  <c r="D8" i="1" s="1"/>
  <c r="O8" i="1"/>
  <c r="M8" i="1" s="1"/>
  <c r="Z8" i="1"/>
  <c r="X8" i="1" s="1"/>
  <c r="AD8" i="1"/>
  <c r="AB8" i="1" s="1"/>
</calcChain>
</file>

<file path=xl/sharedStrings.xml><?xml version="1.0" encoding="utf-8"?>
<sst xmlns="http://schemas.openxmlformats.org/spreadsheetml/2006/main" count="82" uniqueCount="30">
  <si>
    <t>Sectores/Entidad</t>
  </si>
  <si>
    <t>Apropiación Vigente</t>
  </si>
  <si>
    <t>Participación porcentual</t>
  </si>
  <si>
    <t>Enero</t>
  </si>
  <si>
    <t>Febrero</t>
  </si>
  <si>
    <t>Marzo</t>
  </si>
  <si>
    <t>Abril</t>
  </si>
  <si>
    <t>Mayo</t>
  </si>
  <si>
    <t>Comp/Aprop
 $ Acumulado</t>
  </si>
  <si>
    <t>Obli/Aprop
$  Acumulado</t>
  </si>
  <si>
    <t>Comp/Aprop
%Acumulado</t>
  </si>
  <si>
    <t>Obli/Aprop
% Acumulado</t>
  </si>
  <si>
    <t>EMPLEO PUBLICO</t>
  </si>
  <si>
    <t>$</t>
  </si>
  <si>
    <t>%</t>
  </si>
  <si>
    <t>050101 Función Pública</t>
  </si>
  <si>
    <t>Funcionamiento</t>
  </si>
  <si>
    <t>Gastos de Personal</t>
  </si>
  <si>
    <t>Adquisición de Bienes y Servicios</t>
  </si>
  <si>
    <t xml:space="preserve">Transferencias Corrientes </t>
  </si>
  <si>
    <t>Gastos por Tributos, Multas , Sanciones e intereses de Mora</t>
  </si>
  <si>
    <t>Mejoramiento de los niveles de eficiencia y productividad de las entidades públicas del orden nacional y territorial</t>
  </si>
  <si>
    <t>Diseño de políticas y lineamientos en temas de función pública para el mejoramiento continuo de la administración pública</t>
  </si>
  <si>
    <t xml:space="preserve">Mejoramiento de la gestión de las políticas públicas a través de las tic  </t>
  </si>
  <si>
    <t>Junio</t>
  </si>
  <si>
    <t xml:space="preserve">Inversión </t>
  </si>
  <si>
    <t>Julio</t>
  </si>
  <si>
    <t>* Cifras en millones de pesos 
Fuente: SIIF Nación con corte a 31 de julio de 2022</t>
  </si>
  <si>
    <t>Anexo 1: Ejecución presupuestal acumulada Función Pública  
Seguimiento a Julio de 2022*</t>
  </si>
  <si>
    <t>Mejoramiento Garantizar el funcionamiento normal de la operacion del DAFP, asi como con la seguridad del personal dentro del edificio Bogota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</si>
</sst>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\ * #,##0_);_(&quot;$&quot;\ * \(#,##0\);_(&quot;$&quot;\ * &quot;-&quot;??_);_(@_)"/>
    <numFmt numFmtId="168" formatCode="0.0%"/>
    <numFmt numFmtId="169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26"/>
      <color theme="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dotted">
        <color theme="3"/>
      </left>
      <right style="dotted">
        <color theme="3"/>
      </right>
      <top style="dotted">
        <color theme="3"/>
      </top>
      <bottom style="dotted">
        <color theme="3"/>
      </bottom>
      <diagonal/>
    </border>
    <border>
      <left style="dotted">
        <color theme="3"/>
      </left>
      <right/>
      <top style="dotted">
        <color theme="3"/>
      </top>
      <bottom style="dotted">
        <color theme="3"/>
      </bottom>
      <diagonal/>
    </border>
    <border>
      <left/>
      <right/>
      <top style="dotted">
        <color theme="3"/>
      </top>
      <bottom style="dotted">
        <color theme="3"/>
      </bottom>
      <diagonal/>
    </border>
    <border>
      <left/>
      <right style="dotted">
        <color theme="3"/>
      </right>
      <top style="dotted">
        <color theme="3"/>
      </top>
      <bottom style="dotted">
        <color theme="3"/>
      </bottom>
      <diagonal/>
    </border>
    <border>
      <left/>
      <right/>
      <top/>
      <bottom style="dotted">
        <color theme="3"/>
      </bottom>
      <diagonal/>
    </border>
    <border>
      <left/>
      <right/>
      <top style="dotted">
        <color theme="3"/>
      </top>
      <bottom/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167" fontId="1" fillId="2" borderId="1" xfId="1" applyNumberFormat="1" applyFont="1" applyFill="1" applyBorder="1" applyAlignment="1" applyProtection="1">
      <alignment horizontal="right" vertical="center"/>
      <protection locked="0"/>
    </xf>
    <xf numFmtId="167" fontId="1" fillId="2" borderId="1" xfId="1" applyNumberFormat="1" applyFont="1" applyFill="1" applyBorder="1" applyAlignment="1" applyProtection="1">
      <alignment horizontal="right" vertical="center"/>
    </xf>
    <xf numFmtId="9" fontId="1" fillId="2" borderId="1" xfId="2" applyNumberFormat="1" applyFont="1" applyFill="1" applyBorder="1" applyAlignment="1" applyProtection="1">
      <alignment horizontal="center" vertical="center"/>
      <protection locked="0"/>
    </xf>
    <xf numFmtId="9" fontId="0" fillId="2" borderId="1" xfId="2" applyNumberFormat="1" applyFont="1" applyFill="1" applyBorder="1" applyAlignment="1" applyProtection="1">
      <alignment horizontal="center" vertical="center"/>
      <protection locked="0"/>
    </xf>
    <xf numFmtId="9" fontId="2" fillId="4" borderId="1" xfId="2" applyNumberFormat="1" applyFont="1" applyFill="1" applyBorder="1" applyAlignment="1" applyProtection="1">
      <alignment horizontal="center" vertical="center"/>
      <protection locked="0"/>
    </xf>
    <xf numFmtId="9" fontId="2" fillId="6" borderId="1" xfId="2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1" xfId="2" applyNumberFormat="1" applyFont="1" applyFill="1" applyBorder="1" applyAlignment="1" applyProtection="1">
      <alignment horizontal="center" vertical="center"/>
      <protection locked="0"/>
    </xf>
    <xf numFmtId="167" fontId="0" fillId="2" borderId="0" xfId="1" applyNumberFormat="1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7" fontId="0" fillId="2" borderId="0" xfId="1" applyNumberFormat="1" applyFont="1" applyFill="1" applyAlignment="1" applyProtection="1">
      <alignment horizontal="center" vertical="center"/>
      <protection locked="0"/>
    </xf>
    <xf numFmtId="167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9" fontId="3" fillId="5" borderId="1" xfId="2" applyFont="1" applyFill="1" applyBorder="1" applyAlignment="1" applyProtection="1">
      <alignment horizontal="center" vertical="center"/>
      <protection locked="0"/>
    </xf>
    <xf numFmtId="167" fontId="3" fillId="5" borderId="1" xfId="1" applyNumberFormat="1" applyFont="1" applyFill="1" applyBorder="1" applyAlignment="1" applyProtection="1">
      <alignment horizontal="center" vertical="center"/>
      <protection locked="0"/>
    </xf>
    <xf numFmtId="167" fontId="2" fillId="4" borderId="1" xfId="1" applyNumberFormat="1" applyFont="1" applyFill="1" applyBorder="1" applyAlignment="1" applyProtection="1">
      <alignment horizontal="center" vertical="center"/>
      <protection locked="0"/>
    </xf>
    <xf numFmtId="9" fontId="2" fillId="4" borderId="1" xfId="2" applyFont="1" applyFill="1" applyBorder="1" applyAlignment="1" applyProtection="1">
      <alignment horizontal="center" vertical="center"/>
      <protection locked="0"/>
    </xf>
    <xf numFmtId="167" fontId="2" fillId="4" borderId="1" xfId="1" applyNumberFormat="1" applyFont="1" applyFill="1" applyBorder="1" applyAlignment="1" applyProtection="1">
      <alignment horizontal="center" vertical="center"/>
    </xf>
    <xf numFmtId="167" fontId="2" fillId="6" borderId="1" xfId="1" applyNumberFormat="1" applyFont="1" applyFill="1" applyBorder="1" applyAlignment="1" applyProtection="1">
      <alignment vertical="center"/>
      <protection locked="0"/>
    </xf>
    <xf numFmtId="9" fontId="2" fillId="6" borderId="1" xfId="2" applyFont="1" applyFill="1" applyBorder="1" applyAlignment="1" applyProtection="1">
      <alignment horizontal="center" vertical="center"/>
      <protection locked="0"/>
    </xf>
    <xf numFmtId="167" fontId="2" fillId="6" borderId="1" xfId="1" applyNumberFormat="1" applyFont="1" applyFill="1" applyBorder="1" applyAlignment="1" applyProtection="1">
      <alignment vertical="center"/>
    </xf>
    <xf numFmtId="167" fontId="2" fillId="6" borderId="1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167" fontId="0" fillId="2" borderId="1" xfId="1" applyNumberFormat="1" applyFont="1" applyFill="1" applyBorder="1" applyAlignment="1" applyProtection="1">
      <alignment vertical="center"/>
      <protection locked="0"/>
    </xf>
    <xf numFmtId="168" fontId="0" fillId="2" borderId="1" xfId="2" applyNumberFormat="1" applyFont="1" applyFill="1" applyBorder="1" applyAlignment="1" applyProtection="1">
      <alignment horizontal="center" vertical="center"/>
      <protection locked="0"/>
    </xf>
    <xf numFmtId="167" fontId="1" fillId="2" borderId="1" xfId="1" applyNumberFormat="1" applyFont="1" applyFill="1" applyBorder="1" applyAlignment="1" applyProtection="1">
      <alignment vertical="center"/>
    </xf>
    <xf numFmtId="167" fontId="0" fillId="2" borderId="1" xfId="1" applyNumberFormat="1" applyFont="1" applyFill="1" applyBorder="1" applyAlignment="1" applyProtection="1">
      <alignment horizontal="center" vertical="center"/>
    </xf>
    <xf numFmtId="9" fontId="0" fillId="2" borderId="1" xfId="2" applyFont="1" applyFill="1" applyBorder="1" applyAlignment="1" applyProtection="1">
      <alignment horizontal="center" vertical="center"/>
      <protection locked="0"/>
    </xf>
    <xf numFmtId="3" fontId="0" fillId="0" borderId="0" xfId="0" applyNumberFormat="1" applyAlignment="1">
      <alignment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16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167" fontId="0" fillId="0" borderId="1" xfId="1" applyNumberFormat="1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</cellXfs>
  <cellStyles count="17">
    <cellStyle name="Millares [0] 2" xfId="3" xr:uid="{00000000-0005-0000-0000-000000000000}"/>
    <cellStyle name="Millares 2" xfId="4" xr:uid="{00000000-0005-0000-0000-000001000000}"/>
    <cellStyle name="Millares 3" xfId="5" xr:uid="{00000000-0005-0000-0000-000002000000}"/>
    <cellStyle name="Moneda" xfId="1" builtinId="4"/>
    <cellStyle name="Moneda [0] 2" xfId="6" xr:uid="{00000000-0005-0000-0000-000004000000}"/>
    <cellStyle name="Moneda [0] 3" xfId="7" xr:uid="{00000000-0005-0000-0000-000005000000}"/>
    <cellStyle name="Moneda 2" xfId="8" xr:uid="{00000000-0005-0000-0000-000006000000}"/>
    <cellStyle name="Moneda 2 2" xfId="9" xr:uid="{00000000-0005-0000-0000-000007000000}"/>
    <cellStyle name="Moneda 2 2 2" xfId="10" xr:uid="{00000000-0005-0000-0000-000008000000}"/>
    <cellStyle name="Normal" xfId="0" builtinId="0"/>
    <cellStyle name="Normal 2" xfId="11" xr:uid="{00000000-0005-0000-0000-00000A000000}"/>
    <cellStyle name="Normal 2 2" xfId="12" xr:uid="{00000000-0005-0000-0000-00000B000000}"/>
    <cellStyle name="Normal 4" xfId="13" xr:uid="{00000000-0005-0000-0000-00000C000000}"/>
    <cellStyle name="Normal 6" xfId="14" xr:uid="{00000000-0005-0000-0000-00000D000000}"/>
    <cellStyle name="Porcentaje" xfId="2" builtinId="5"/>
    <cellStyle name="Porcentaje 2" xfId="15" xr:uid="{00000000-0005-0000-0000-00000F000000}"/>
    <cellStyle name="Porcentaje 3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1</xdr:row>
      <xdr:rowOff>51857</xdr:rowOff>
    </xdr:from>
    <xdr:to>
      <xdr:col>2</xdr:col>
      <xdr:colOff>66672</xdr:colOff>
      <xdr:row>3</xdr:row>
      <xdr:rowOff>140152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4" y="242357"/>
          <a:ext cx="4352921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zoomScale="92" zoomScaleNormal="92" workbookViewId="0">
      <pane xSplit="1" topLeftCell="U1" activePane="topRight" state="frozen"/>
      <selection pane="topRight" activeCell="Z13" sqref="Z13"/>
    </sheetView>
  </sheetViews>
  <sheetFormatPr baseColWidth="10" defaultColWidth="11.44140625" defaultRowHeight="14.4" x14ac:dyDescent="0.3"/>
  <cols>
    <col min="1" max="1" width="45" style="13" customWidth="1"/>
    <col min="2" max="2" width="19.88671875" style="17" bestFit="1" customWidth="1"/>
    <col min="3" max="3" width="23.109375" style="13" bestFit="1" customWidth="1"/>
    <col min="4" max="4" width="17.44140625" style="17" customWidth="1"/>
    <col min="5" max="5" width="16.44140625" style="17" customWidth="1"/>
    <col min="6" max="6" width="14.109375" style="18" customWidth="1"/>
    <col min="7" max="7" width="13.33203125" style="18" customWidth="1"/>
    <col min="8" max="8" width="17.77734375" style="19" bestFit="1" customWidth="1"/>
    <col min="9" max="9" width="16.5546875" style="19" bestFit="1" customWidth="1"/>
    <col min="10" max="10" width="12.88671875" style="18" customWidth="1"/>
    <col min="11" max="11" width="13.33203125" style="18" customWidth="1"/>
    <col min="12" max="12" width="17.77734375" style="19" bestFit="1" customWidth="1"/>
    <col min="13" max="13" width="16.5546875" style="19" bestFit="1" customWidth="1"/>
    <col min="14" max="14" width="12.88671875" style="18" customWidth="1"/>
    <col min="15" max="15" width="13.33203125" style="18" customWidth="1"/>
    <col min="16" max="17" width="17.33203125" style="19" bestFit="1" customWidth="1"/>
    <col min="18" max="18" width="12.88671875" style="18" customWidth="1"/>
    <col min="19" max="19" width="13.33203125" style="18" customWidth="1"/>
    <col min="20" max="21" width="17.33203125" style="19" bestFit="1" customWidth="1"/>
    <col min="22" max="22" width="12.88671875" style="18" customWidth="1"/>
    <col min="23" max="23" width="13.33203125" style="18" customWidth="1"/>
    <col min="24" max="24" width="17.33203125" style="19" bestFit="1" customWidth="1"/>
    <col min="25" max="25" width="18.44140625" style="19" bestFit="1" customWidth="1"/>
    <col min="26" max="26" width="12.88671875" style="18" bestFit="1" customWidth="1"/>
    <col min="27" max="27" width="13.33203125" style="18" bestFit="1" customWidth="1"/>
    <col min="28" max="29" width="17.33203125" style="19" bestFit="1" customWidth="1"/>
    <col min="30" max="31" width="17.88671875" style="18" bestFit="1" customWidth="1"/>
    <col min="32" max="16384" width="11.44140625" style="13"/>
  </cols>
  <sheetData>
    <row r="1" spans="1:31" x14ac:dyDescent="0.3">
      <c r="A1" s="8"/>
    </row>
    <row r="2" spans="1:31" ht="15" customHeight="1" x14ac:dyDescent="0.3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3"/>
      <c r="Y2" s="13"/>
      <c r="Z2" s="13"/>
      <c r="AA2" s="13"/>
      <c r="AB2" s="13"/>
      <c r="AC2" s="13"/>
      <c r="AD2" s="13"/>
      <c r="AE2" s="13"/>
    </row>
    <row r="3" spans="1:31" ht="43.5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13"/>
      <c r="Y3" s="13"/>
      <c r="Z3" s="13"/>
      <c r="AA3" s="13"/>
      <c r="AB3" s="13"/>
      <c r="AC3" s="13"/>
      <c r="AD3" s="13"/>
      <c r="AE3" s="13"/>
    </row>
    <row r="4" spans="1:3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13"/>
      <c r="Y4" s="13"/>
      <c r="Z4" s="13"/>
      <c r="AA4" s="13"/>
      <c r="AB4" s="13"/>
      <c r="AC4" s="13"/>
      <c r="AD4" s="13"/>
      <c r="AE4" s="13"/>
    </row>
    <row r="5" spans="1:31" ht="15" customHeight="1" x14ac:dyDescent="0.3">
      <c r="A5" s="43" t="s">
        <v>0</v>
      </c>
      <c r="B5" s="45" t="s">
        <v>1</v>
      </c>
      <c r="C5" s="43" t="s">
        <v>2</v>
      </c>
      <c r="D5" s="37" t="s">
        <v>3</v>
      </c>
      <c r="E5" s="38"/>
      <c r="F5" s="38"/>
      <c r="G5" s="39"/>
      <c r="H5" s="37" t="s">
        <v>4</v>
      </c>
      <c r="I5" s="38"/>
      <c r="J5" s="38"/>
      <c r="K5" s="39"/>
      <c r="L5" s="37" t="s">
        <v>5</v>
      </c>
      <c r="M5" s="38"/>
      <c r="N5" s="38"/>
      <c r="O5" s="39"/>
      <c r="P5" s="37" t="s">
        <v>6</v>
      </c>
      <c r="Q5" s="38"/>
      <c r="R5" s="38"/>
      <c r="S5" s="39"/>
      <c r="T5" s="37" t="s">
        <v>7</v>
      </c>
      <c r="U5" s="38"/>
      <c r="V5" s="38"/>
      <c r="W5" s="39"/>
      <c r="X5" s="37" t="s">
        <v>24</v>
      </c>
      <c r="Y5" s="38"/>
      <c r="Z5" s="38"/>
      <c r="AA5" s="39"/>
      <c r="AB5" s="37" t="s">
        <v>26</v>
      </c>
      <c r="AC5" s="38"/>
      <c r="AD5" s="38"/>
      <c r="AE5" s="39"/>
    </row>
    <row r="6" spans="1:31" ht="20.399999999999999" x14ac:dyDescent="0.3">
      <c r="A6" s="44"/>
      <c r="B6" s="46"/>
      <c r="C6" s="47"/>
      <c r="D6" s="14" t="s">
        <v>8</v>
      </c>
      <c r="E6" s="14" t="s">
        <v>9</v>
      </c>
      <c r="F6" s="14" t="s">
        <v>10</v>
      </c>
      <c r="G6" s="14" t="s">
        <v>11</v>
      </c>
      <c r="H6" s="14" t="s">
        <v>8</v>
      </c>
      <c r="I6" s="14" t="s">
        <v>9</v>
      </c>
      <c r="J6" s="14" t="s">
        <v>10</v>
      </c>
      <c r="K6" s="14" t="s">
        <v>11</v>
      </c>
      <c r="L6" s="15" t="s">
        <v>8</v>
      </c>
      <c r="M6" s="15" t="s">
        <v>9</v>
      </c>
      <c r="N6" s="14" t="s">
        <v>10</v>
      </c>
      <c r="O6" s="14" t="s">
        <v>11</v>
      </c>
      <c r="P6" s="15" t="s">
        <v>8</v>
      </c>
      <c r="Q6" s="15" t="s">
        <v>9</v>
      </c>
      <c r="R6" s="14" t="s">
        <v>10</v>
      </c>
      <c r="S6" s="14" t="s">
        <v>11</v>
      </c>
      <c r="T6" s="15" t="s">
        <v>8</v>
      </c>
      <c r="U6" s="15" t="s">
        <v>9</v>
      </c>
      <c r="V6" s="14" t="s">
        <v>10</v>
      </c>
      <c r="W6" s="14" t="s">
        <v>11</v>
      </c>
      <c r="X6" s="15" t="s">
        <v>8</v>
      </c>
      <c r="Y6" s="15" t="s">
        <v>9</v>
      </c>
      <c r="Z6" s="14" t="s">
        <v>10</v>
      </c>
      <c r="AA6" s="14" t="s">
        <v>11</v>
      </c>
      <c r="AB6" s="15" t="s">
        <v>8</v>
      </c>
      <c r="AC6" s="15" t="s">
        <v>9</v>
      </c>
      <c r="AD6" s="14" t="s">
        <v>10</v>
      </c>
      <c r="AE6" s="14" t="s">
        <v>11</v>
      </c>
    </row>
    <row r="7" spans="1:31" x14ac:dyDescent="0.3">
      <c r="A7" s="9" t="s">
        <v>12</v>
      </c>
      <c r="B7" s="20" t="s">
        <v>13</v>
      </c>
      <c r="C7" s="21" t="s">
        <v>14</v>
      </c>
      <c r="D7" s="22" t="s">
        <v>13</v>
      </c>
      <c r="E7" s="22" t="s">
        <v>13</v>
      </c>
      <c r="F7" s="21" t="s">
        <v>14</v>
      </c>
      <c r="G7" s="21" t="s">
        <v>14</v>
      </c>
      <c r="H7" s="22" t="s">
        <v>13</v>
      </c>
      <c r="I7" s="22" t="s">
        <v>13</v>
      </c>
      <c r="J7" s="21" t="s">
        <v>14</v>
      </c>
      <c r="K7" s="21" t="s">
        <v>14</v>
      </c>
      <c r="L7" s="22" t="s">
        <v>13</v>
      </c>
      <c r="M7" s="22" t="s">
        <v>13</v>
      </c>
      <c r="N7" s="21" t="s">
        <v>14</v>
      </c>
      <c r="O7" s="21" t="s">
        <v>14</v>
      </c>
      <c r="P7" s="22" t="s">
        <v>13</v>
      </c>
      <c r="Q7" s="22" t="s">
        <v>13</v>
      </c>
      <c r="R7" s="21" t="s">
        <v>14</v>
      </c>
      <c r="S7" s="21" t="s">
        <v>14</v>
      </c>
      <c r="T7" s="22" t="s">
        <v>13</v>
      </c>
      <c r="U7" s="22" t="s">
        <v>13</v>
      </c>
      <c r="V7" s="21" t="s">
        <v>14</v>
      </c>
      <c r="W7" s="21" t="s">
        <v>14</v>
      </c>
      <c r="X7" s="22" t="s">
        <v>13</v>
      </c>
      <c r="Y7" s="22" t="s">
        <v>13</v>
      </c>
      <c r="Z7" s="21" t="s">
        <v>14</v>
      </c>
      <c r="AA7" s="21" t="s">
        <v>14</v>
      </c>
      <c r="AB7" s="22" t="s">
        <v>13</v>
      </c>
      <c r="AC7" s="22" t="s">
        <v>13</v>
      </c>
      <c r="AD7" s="21" t="s">
        <v>14</v>
      </c>
      <c r="AE7" s="21" t="s">
        <v>14</v>
      </c>
    </row>
    <row r="8" spans="1:31" x14ac:dyDescent="0.3">
      <c r="A8" s="10" t="s">
        <v>15</v>
      </c>
      <c r="B8" s="23">
        <f>+B9+B14</f>
        <v>46812762967</v>
      </c>
      <c r="C8" s="24">
        <v>1</v>
      </c>
      <c r="D8" s="25">
        <f>F8*$B8</f>
        <v>15007954972.000002</v>
      </c>
      <c r="E8" s="25">
        <f>G8*$B8</f>
        <v>1162012386</v>
      </c>
      <c r="F8" s="5">
        <f>+((F$9*$B$9)+(F$14*$B$14))/$B$8</f>
        <v>0.32059536803199695</v>
      </c>
      <c r="G8" s="5">
        <f>+((G$9*$B$9)+(G$14*$B$14))/$B$8</f>
        <v>2.4822555054465473E-2</v>
      </c>
      <c r="H8" s="25">
        <f>J8*$B8</f>
        <v>18595706888</v>
      </c>
      <c r="I8" s="25">
        <f>K8*$B8</f>
        <v>3971930298.9999995</v>
      </c>
      <c r="J8" s="5">
        <f>+((J$9*$B$9)+(J$14*$B$14))/$B$8</f>
        <v>0.39723583290968711</v>
      </c>
      <c r="K8" s="5">
        <f>+((K$9*$B$9)+(K$14*$B$14))/$B$8</f>
        <v>8.4847166611378103E-2</v>
      </c>
      <c r="L8" s="25">
        <f>N8*$B8</f>
        <v>20546634001</v>
      </c>
      <c r="M8" s="25">
        <f>O8*$B8</f>
        <v>7221753607</v>
      </c>
      <c r="N8" s="5">
        <f>+((N$9*$B$9)+(N$14*$B$14))/$B$8</f>
        <v>0.43891094433977462</v>
      </c>
      <c r="O8" s="5">
        <f>+((O$9*$B$9)+(O$14*$B$14))/$B$8</f>
        <v>0.15426890337771504</v>
      </c>
      <c r="P8" s="25">
        <f>R8*$B8</f>
        <v>23030027588</v>
      </c>
      <c r="Q8" s="25">
        <f>S8*$B8</f>
        <v>10803036753</v>
      </c>
      <c r="R8" s="5">
        <f>+((R$9*$B$9)+(R$14*$B$14))/$B$8</f>
        <v>0.49196044258773391</v>
      </c>
      <c r="S8" s="5">
        <f>+((S$9*$B$9)+(S$14*$B$14))/$B$8</f>
        <v>0.23077118435874955</v>
      </c>
      <c r="T8" s="25">
        <f>V8*$B8</f>
        <v>25413064015</v>
      </c>
      <c r="U8" s="25">
        <f>W8*$B8</f>
        <v>14476306015</v>
      </c>
      <c r="V8" s="5">
        <f>+((V$9*$B$9)+(V$14*$B$14))/$B$8</f>
        <v>0.54286614171683445</v>
      </c>
      <c r="W8" s="5">
        <f>+((W$9*$B$9)+(W$14*$B$14))/$B$8</f>
        <v>0.3092384447635545</v>
      </c>
      <c r="X8" s="25">
        <f>Z8*$B8</f>
        <v>28191925406</v>
      </c>
      <c r="Y8" s="25">
        <f>AA8*$B8</f>
        <v>18218433070</v>
      </c>
      <c r="Z8" s="5">
        <f>+((Z$9*$B$9)+(Z$14*$B$14))/$B$8</f>
        <v>0.6022273332995427</v>
      </c>
      <c r="AA8" s="5">
        <f>+((AA$9*$B$9)+(AA$14*$B$14))/$B$8</f>
        <v>0.38917662439285688</v>
      </c>
      <c r="AB8" s="25">
        <f>AD8*$B8</f>
        <v>30997288818.000004</v>
      </c>
      <c r="AC8" s="25">
        <f>AE8*$B8</f>
        <v>22331776493</v>
      </c>
      <c r="AD8" s="5">
        <f>+((AD$9*$B$9)+(AD$14*$B$14))/$B$8</f>
        <v>0.6621546529917729</v>
      </c>
      <c r="AE8" s="5">
        <f>+((AE$9*$B$9)+(AE$14*$B$14))/$B$8</f>
        <v>0.47704461513503216</v>
      </c>
    </row>
    <row r="9" spans="1:31" s="30" customFormat="1" x14ac:dyDescent="0.3">
      <c r="A9" s="11" t="s">
        <v>16</v>
      </c>
      <c r="B9" s="26">
        <v>28010215414</v>
      </c>
      <c r="C9" s="27">
        <v>0.57499999999999996</v>
      </c>
      <c r="D9" s="28">
        <f>SUM(D10:D13)</f>
        <v>2207535967</v>
      </c>
      <c r="E9" s="28">
        <f>SUM(E10:E13)</f>
        <v>1162012386</v>
      </c>
      <c r="F9" s="6">
        <f>+D9/$B$9</f>
        <v>7.881181684510126E-2</v>
      </c>
      <c r="G9" s="6">
        <f>E9/$B$9</f>
        <v>4.1485307014783104E-2</v>
      </c>
      <c r="H9" s="28">
        <f>SUM(H10:H13)</f>
        <v>4544209411</v>
      </c>
      <c r="I9" s="28">
        <f>SUM(I10:I13)</f>
        <v>3593899648</v>
      </c>
      <c r="J9" s="6">
        <f>H9/B9</f>
        <v>0.16223400441000263</v>
      </c>
      <c r="K9" s="6">
        <f>I9/B9</f>
        <v>0.12830674790896843</v>
      </c>
      <c r="L9" s="29">
        <f>SUM(L10:L13)</f>
        <v>6416429339</v>
      </c>
      <c r="M9" s="29">
        <f>SUM(M10:M13)</f>
        <v>5509737888</v>
      </c>
      <c r="N9" s="6">
        <f>L9/B9</f>
        <v>0.22907461596289458</v>
      </c>
      <c r="O9" s="6">
        <f>M9/B9</f>
        <v>0.19670458818557088</v>
      </c>
      <c r="P9" s="29">
        <f>SUM(P10:P13)</f>
        <v>8698209255</v>
      </c>
      <c r="Q9" s="29">
        <f>SUM(Q10:Q13)</f>
        <v>7778650756</v>
      </c>
      <c r="R9" s="6">
        <f>P9/B$9</f>
        <v>0.31053703537933097</v>
      </c>
      <c r="S9" s="6">
        <f>Q9/B$9</f>
        <v>0.27770763776818702</v>
      </c>
      <c r="T9" s="29">
        <f>SUM(T10:T13)</f>
        <v>10798992509</v>
      </c>
      <c r="U9" s="29">
        <f>SUM(U10:U13)</f>
        <v>9959112132</v>
      </c>
      <c r="V9" s="6">
        <f>T9/$B$9</f>
        <v>0.38553764579769967</v>
      </c>
      <c r="W9" s="6">
        <f>U9/$B$9</f>
        <v>0.35555285758431759</v>
      </c>
      <c r="X9" s="29">
        <f>SUM(X10:X13)</f>
        <v>13305738169</v>
      </c>
      <c r="Y9" s="29">
        <f>SUM(Y10:Y13)</f>
        <v>12272301146</v>
      </c>
      <c r="Z9" s="6">
        <f>X9/$B$9</f>
        <v>0.47503162586709552</v>
      </c>
      <c r="AA9" s="6">
        <f>Y9/$B$9</f>
        <v>0.43813662139371079</v>
      </c>
      <c r="AB9" s="29">
        <f>SUM(AB10:AB13)</f>
        <v>15930009291</v>
      </c>
      <c r="AC9" s="29">
        <f>SUM(AC10:AC13)</f>
        <v>14955999663</v>
      </c>
      <c r="AD9" s="16">
        <f>AB9/$B$9</f>
        <v>0.56872141308266766</v>
      </c>
      <c r="AE9" s="16">
        <f>AC9/$B$9</f>
        <v>0.5339480415250476</v>
      </c>
    </row>
    <row r="10" spans="1:31" x14ac:dyDescent="0.3">
      <c r="A10" s="12" t="s">
        <v>17</v>
      </c>
      <c r="B10" s="31">
        <v>24564549495</v>
      </c>
      <c r="C10" s="32">
        <v>0.502</v>
      </c>
      <c r="D10" s="33">
        <v>1128353069</v>
      </c>
      <c r="E10" s="33">
        <v>1128182313</v>
      </c>
      <c r="F10" s="3">
        <f>D10/B10</f>
        <v>4.5934205682447833E-2</v>
      </c>
      <c r="G10" s="3">
        <f>E10/B10</f>
        <v>4.5927254364246994E-2</v>
      </c>
      <c r="H10" s="34">
        <v>3404768391</v>
      </c>
      <c r="I10" s="34">
        <v>3404768391</v>
      </c>
      <c r="J10" s="4">
        <f>H10/B10</f>
        <v>0.13860495962659625</v>
      </c>
      <c r="K10" s="4">
        <f>I10/B10</f>
        <v>0.13860495962659625</v>
      </c>
      <c r="L10" s="34">
        <v>5163696515</v>
      </c>
      <c r="M10" s="34">
        <v>5158506152</v>
      </c>
      <c r="N10" s="4">
        <f>L10/B10</f>
        <v>0.21020929026404683</v>
      </c>
      <c r="O10" s="4">
        <f>M10/B10</f>
        <v>0.20999799540594016</v>
      </c>
      <c r="P10" s="34">
        <v>7182005549</v>
      </c>
      <c r="Q10" s="34">
        <v>7181497290</v>
      </c>
      <c r="R10" s="4">
        <f>P10/B10</f>
        <v>0.29237277689386748</v>
      </c>
      <c r="S10" s="4">
        <f>Q10/B10</f>
        <v>0.29235208614193231</v>
      </c>
      <c r="T10" s="34">
        <v>9126800388</v>
      </c>
      <c r="U10" s="34">
        <v>9126800388</v>
      </c>
      <c r="V10" s="4">
        <f>T10/B10</f>
        <v>0.3715435689084271</v>
      </c>
      <c r="W10" s="4">
        <f>U10/B10</f>
        <v>0.3715435689084271</v>
      </c>
      <c r="X10" s="34">
        <v>11340395060</v>
      </c>
      <c r="Y10" s="34">
        <v>11199172728</v>
      </c>
      <c r="Z10" s="4">
        <f>+X10/B10</f>
        <v>0.46165695252454292</v>
      </c>
      <c r="AA10" s="35">
        <f>Y10/B10</f>
        <v>0.45590792252386064</v>
      </c>
      <c r="AB10" s="34">
        <v>13689868484</v>
      </c>
      <c r="AC10" s="34">
        <v>13670142722</v>
      </c>
      <c r="AD10" s="16">
        <f>AB10/$B$10</f>
        <v>0.5573018339614374</v>
      </c>
      <c r="AE10" s="16">
        <f>AC10/$B$10</f>
        <v>0.55649881650719846</v>
      </c>
    </row>
    <row r="11" spans="1:31" x14ac:dyDescent="0.3">
      <c r="A11" s="12" t="s">
        <v>18</v>
      </c>
      <c r="B11" s="31">
        <v>2582148700</v>
      </c>
      <c r="C11" s="32">
        <v>5.3999999999999999E-2</v>
      </c>
      <c r="D11" s="33">
        <v>1053005217</v>
      </c>
      <c r="E11" s="33">
        <v>7652392</v>
      </c>
      <c r="F11" s="3">
        <f>D11/B11</f>
        <v>0.40780192751873662</v>
      </c>
      <c r="G11" s="3">
        <f>E11/B11</f>
        <v>2.9635752580786691E-3</v>
      </c>
      <c r="H11" s="34">
        <v>1089399057</v>
      </c>
      <c r="I11" s="34">
        <v>139263560</v>
      </c>
      <c r="J11" s="4">
        <f>H11/B11</f>
        <v>0.4218963288210319</v>
      </c>
      <c r="K11" s="4">
        <f>I11/B11</f>
        <v>5.3933206867598289E-2</v>
      </c>
      <c r="L11" s="34">
        <v>1180873795</v>
      </c>
      <c r="M11" s="34">
        <v>283491049</v>
      </c>
      <c r="N11" s="4">
        <f>L11/B11</f>
        <v>0.45732214995983772</v>
      </c>
      <c r="O11" s="4">
        <f>M11/B11</f>
        <v>0.10978881619017526</v>
      </c>
      <c r="P11" s="34">
        <v>1380803397</v>
      </c>
      <c r="Q11" s="34">
        <v>462078933</v>
      </c>
      <c r="R11" s="4">
        <f>P11/B11</f>
        <v>0.53474975976402905</v>
      </c>
      <c r="S11" s="4">
        <f>Q11/B11</f>
        <v>0.17895132569243591</v>
      </c>
      <c r="T11" s="34">
        <v>1493657168</v>
      </c>
      <c r="U11" s="34">
        <v>657136263</v>
      </c>
      <c r="V11" s="4">
        <f>T11/B11</f>
        <v>0.57845513234772261</v>
      </c>
      <c r="W11" s="4">
        <f>U11/B11</f>
        <v>0.25449202944818788</v>
      </c>
      <c r="X11" s="34">
        <v>1725721236</v>
      </c>
      <c r="Y11" s="34">
        <v>843685611</v>
      </c>
      <c r="Z11" s="4">
        <f t="shared" ref="Z11:Z13" si="0">+X11/B11</f>
        <v>0.66832759708997391</v>
      </c>
      <c r="AA11" s="35">
        <f t="shared" ref="AA11:AA12" si="1">Y11/B11</f>
        <v>0.32673780987129053</v>
      </c>
      <c r="AB11" s="34">
        <v>1973508056</v>
      </c>
      <c r="AC11" s="34">
        <v>1019684771</v>
      </c>
      <c r="AD11" s="16">
        <f>AB11/$B$11</f>
        <v>0.76428908064047585</v>
      </c>
      <c r="AE11" s="16">
        <f>AC11/$B$11</f>
        <v>0.39489777292841421</v>
      </c>
    </row>
    <row r="12" spans="1:31" x14ac:dyDescent="0.3">
      <c r="A12" s="12" t="s">
        <v>19</v>
      </c>
      <c r="B12" s="31">
        <v>641804083</v>
      </c>
      <c r="C12" s="32">
        <v>1.7000000000000001E-2</v>
      </c>
      <c r="D12" s="33">
        <v>26177681</v>
      </c>
      <c r="E12" s="33">
        <v>26177681</v>
      </c>
      <c r="F12" s="3">
        <f>D12/B12</f>
        <v>4.0787651081365901E-2</v>
      </c>
      <c r="G12" s="3">
        <f>E12/B12</f>
        <v>4.0787651081365901E-2</v>
      </c>
      <c r="H12" s="34">
        <v>50041963</v>
      </c>
      <c r="I12" s="34">
        <v>49867697</v>
      </c>
      <c r="J12" s="4">
        <f>H12/B12</f>
        <v>7.7970776948142292E-2</v>
      </c>
      <c r="K12" s="4">
        <f>I12/B12</f>
        <v>7.7699251720092288E-2</v>
      </c>
      <c r="L12" s="34">
        <v>71859029</v>
      </c>
      <c r="M12" s="34">
        <v>67740687</v>
      </c>
      <c r="N12" s="4">
        <f>L12/B12</f>
        <v>0.11196411943050852</v>
      </c>
      <c r="O12" s="4">
        <f>M12/B12</f>
        <v>0.1055472983022453</v>
      </c>
      <c r="P12" s="34">
        <v>98901309</v>
      </c>
      <c r="Q12" s="34">
        <v>98575533</v>
      </c>
      <c r="R12" s="4">
        <f>P12/B12</f>
        <v>0.15409890902797513</v>
      </c>
      <c r="S12" s="4">
        <f>Q12/B12</f>
        <v>0.15359131487482294</v>
      </c>
      <c r="T12" s="34">
        <v>141074253</v>
      </c>
      <c r="U12" s="34">
        <v>137714781</v>
      </c>
      <c r="V12" s="4">
        <f>T12/B12</f>
        <v>0.21980890545378473</v>
      </c>
      <c r="W12" s="4">
        <f>U12/B12</f>
        <v>0.21457448565343576</v>
      </c>
      <c r="X12" s="34">
        <v>201723873</v>
      </c>
      <c r="Y12" s="34">
        <v>191544807</v>
      </c>
      <c r="Z12" s="4">
        <f t="shared" si="0"/>
        <v>0.31430755637620333</v>
      </c>
      <c r="AA12" s="35">
        <f t="shared" si="1"/>
        <v>0.29844747341689942</v>
      </c>
      <c r="AB12" s="34">
        <v>228081751</v>
      </c>
      <c r="AC12" s="34">
        <v>227621170</v>
      </c>
      <c r="AD12" s="16">
        <f>AB12/$B$12</f>
        <v>0.35537597382346353</v>
      </c>
      <c r="AE12" s="16">
        <f>AC12/$B$12</f>
        <v>0.35465833893736698</v>
      </c>
    </row>
    <row r="13" spans="1:31" ht="23.25" customHeight="1" x14ac:dyDescent="0.3">
      <c r="A13" s="12" t="s">
        <v>20</v>
      </c>
      <c r="B13" s="31">
        <v>221713136</v>
      </c>
      <c r="C13" s="32">
        <v>2E-3</v>
      </c>
      <c r="D13" s="33">
        <v>0</v>
      </c>
      <c r="E13" s="33">
        <v>0</v>
      </c>
      <c r="F13" s="3">
        <f>D13/B13</f>
        <v>0</v>
      </c>
      <c r="G13" s="3">
        <f>E13/B13</f>
        <v>0</v>
      </c>
      <c r="H13" s="34">
        <v>0</v>
      </c>
      <c r="I13" s="34">
        <v>0</v>
      </c>
      <c r="J13" s="4">
        <f>H13/B13</f>
        <v>0</v>
      </c>
      <c r="K13" s="4">
        <f>I13/B13</f>
        <v>0</v>
      </c>
      <c r="L13" s="34">
        <v>0</v>
      </c>
      <c r="M13" s="34">
        <v>0</v>
      </c>
      <c r="N13" s="4">
        <f>L13/B13</f>
        <v>0</v>
      </c>
      <c r="O13" s="4">
        <f>M13/B13</f>
        <v>0</v>
      </c>
      <c r="P13" s="34">
        <v>36499000</v>
      </c>
      <c r="Q13" s="34">
        <v>36499000</v>
      </c>
      <c r="R13" s="4">
        <f>P13/B13</f>
        <v>0.16462263201220517</v>
      </c>
      <c r="S13" s="4">
        <f>Q13/B13</f>
        <v>0.16462263201220517</v>
      </c>
      <c r="T13" s="34">
        <v>37460700</v>
      </c>
      <c r="U13" s="34">
        <v>37460700</v>
      </c>
      <c r="V13" s="4">
        <f>T13/B13</f>
        <v>0.16896021893804253</v>
      </c>
      <c r="W13" s="4">
        <f>U13/B13</f>
        <v>0.16896021893804253</v>
      </c>
      <c r="X13" s="34">
        <v>37898000</v>
      </c>
      <c r="Y13" s="34">
        <v>37898000</v>
      </c>
      <c r="Z13" s="4">
        <f t="shared" si="0"/>
        <v>0.1709325874133141</v>
      </c>
      <c r="AA13" s="35">
        <f>Y13/B13</f>
        <v>0.1709325874133141</v>
      </c>
      <c r="AB13" s="34">
        <v>38551000</v>
      </c>
      <c r="AC13" s="34">
        <v>38551000</v>
      </c>
      <c r="AD13" s="16">
        <f>AB13/$B$13</f>
        <v>0.17387783464485387</v>
      </c>
      <c r="AE13" s="16">
        <f>AC13/$B$13</f>
        <v>0.17387783464485387</v>
      </c>
    </row>
    <row r="14" spans="1:31" s="30" customFormat="1" x14ac:dyDescent="0.3">
      <c r="A14" s="11" t="s">
        <v>25</v>
      </c>
      <c r="B14" s="26">
        <v>18802547553</v>
      </c>
      <c r="C14" s="27">
        <v>0.42499999999999999</v>
      </c>
      <c r="D14" s="28">
        <f>SUM(D15:D18)</f>
        <v>12800419005</v>
      </c>
      <c r="E14" s="28">
        <f>SUM(E15:E18)</f>
        <v>0</v>
      </c>
      <c r="F14" s="6">
        <f>+D14/$B$14</f>
        <v>0.68078109995034464</v>
      </c>
      <c r="G14" s="6">
        <f>E14/$B$14</f>
        <v>0</v>
      </c>
      <c r="H14" s="29">
        <f>SUM(H15:H18)</f>
        <v>14051497477</v>
      </c>
      <c r="I14" s="29">
        <f>SUM(I15:I18)</f>
        <v>378030651</v>
      </c>
      <c r="J14" s="6">
        <f>+H14/$B$14</f>
        <v>0.74731881078306561</v>
      </c>
      <c r="K14" s="6">
        <f>I14/$B$14</f>
        <v>2.0105288920792233E-2</v>
      </c>
      <c r="L14" s="29">
        <f>SUM(L15:L18)</f>
        <v>14130204662</v>
      </c>
      <c r="M14" s="29">
        <f>SUM(M15:M18)</f>
        <v>1712015719</v>
      </c>
      <c r="N14" s="6">
        <f>+L14/$B$14</f>
        <v>0.75150479594162689</v>
      </c>
      <c r="O14" s="6">
        <f>M14/$B$14</f>
        <v>9.1052327572858235E-2</v>
      </c>
      <c r="P14" s="29">
        <f>SUM(P15:P18)</f>
        <v>14331818333</v>
      </c>
      <c r="Q14" s="29">
        <f>SUM(Q15:Q18)</f>
        <v>3024385997</v>
      </c>
      <c r="R14" s="6">
        <f>+P14/$B$14</f>
        <v>0.76222747436760596</v>
      </c>
      <c r="S14" s="6">
        <f>Q14/$B$14</f>
        <v>0.16084979912828093</v>
      </c>
      <c r="T14" s="29">
        <f>SUM(T15:T18)</f>
        <v>14614071506</v>
      </c>
      <c r="U14" s="29">
        <f>SUM(U15:U18)</f>
        <v>4517193883</v>
      </c>
      <c r="V14" s="6">
        <f>+T14/$B$14</f>
        <v>0.77723890684527397</v>
      </c>
      <c r="W14" s="6">
        <f>U14/$B$14</f>
        <v>0.24024371539372966</v>
      </c>
      <c r="X14" s="29">
        <f>SUM(X15:X18)</f>
        <v>14886187237</v>
      </c>
      <c r="Y14" s="29">
        <f>SUM(Y15:Y18)</f>
        <v>5946131924</v>
      </c>
      <c r="Z14" s="6">
        <f>+X14/$B$14</f>
        <v>0.79171118674420615</v>
      </c>
      <c r="AA14" s="6">
        <f>Y14/$B$14</f>
        <v>0.31624075978211141</v>
      </c>
      <c r="AB14" s="29">
        <f>SUM(AB15:AB18)</f>
        <v>15067279527</v>
      </c>
      <c r="AC14" s="29">
        <f>SUM(AC15:AC18)</f>
        <v>7375776830</v>
      </c>
      <c r="AD14" s="6">
        <f>+AB14/$B$14</f>
        <v>0.80134245024664075</v>
      </c>
      <c r="AE14" s="6">
        <f>AC14/$B$14</f>
        <v>0.39227539827831331</v>
      </c>
    </row>
    <row r="15" spans="1:31" s="30" customFormat="1" ht="57.75" customHeight="1" x14ac:dyDescent="0.3">
      <c r="A15" s="7" t="s">
        <v>21</v>
      </c>
      <c r="B15" s="1">
        <v>7754673768</v>
      </c>
      <c r="C15" s="4">
        <v>0.16</v>
      </c>
      <c r="D15" s="2">
        <v>6083892110</v>
      </c>
      <c r="E15" s="2">
        <v>0</v>
      </c>
      <c r="F15" s="3">
        <f>D15/B15</f>
        <v>0.7845452035784467</v>
      </c>
      <c r="G15" s="3">
        <f>E15/B15</f>
        <v>0</v>
      </c>
      <c r="H15" s="2">
        <v>7111664482</v>
      </c>
      <c r="I15" s="2">
        <v>196180915</v>
      </c>
      <c r="J15" s="3">
        <f>H15/B15</f>
        <v>0.91708106553064739</v>
      </c>
      <c r="K15" s="3">
        <f>I15/B15</f>
        <v>2.5298409819578628E-2</v>
      </c>
      <c r="L15" s="2">
        <v>7185954102</v>
      </c>
      <c r="M15" s="2">
        <v>812098177</v>
      </c>
      <c r="N15" s="3">
        <f>L15/B15</f>
        <v>0.92666104558171791</v>
      </c>
      <c r="O15" s="3">
        <f>M15/B15</f>
        <v>0.10472370615397886</v>
      </c>
      <c r="P15" s="2">
        <v>7387567773</v>
      </c>
      <c r="Q15" s="2">
        <v>1411975704</v>
      </c>
      <c r="R15" s="3">
        <f>P15/B15</f>
        <v>0.95266003367996233</v>
      </c>
      <c r="S15" s="3">
        <f>Q15/B15</f>
        <v>0.182080606643516</v>
      </c>
      <c r="T15" s="2">
        <v>7402784063</v>
      </c>
      <c r="U15" s="2">
        <v>2255247870</v>
      </c>
      <c r="V15" s="3">
        <f>T15/B15</f>
        <v>0.95462224259489958</v>
      </c>
      <c r="W15" s="3">
        <f>U15/B15</f>
        <v>0.29082433864676277</v>
      </c>
      <c r="X15" s="2">
        <v>7424818646</v>
      </c>
      <c r="Y15" s="2">
        <v>3048629699</v>
      </c>
      <c r="Z15" s="3">
        <f>+X15/B15</f>
        <v>0.95746370100555855</v>
      </c>
      <c r="AA15" s="3">
        <f>+Y15/B15</f>
        <v>0.39313448769183607</v>
      </c>
      <c r="AB15" s="2">
        <v>7455327564</v>
      </c>
      <c r="AC15" s="2">
        <v>3625255608</v>
      </c>
      <c r="AD15" s="16">
        <f>+AB15/$B$15</f>
        <v>0.96139796296328217</v>
      </c>
      <c r="AE15" s="16">
        <f>AC15/$B$15</f>
        <v>0.46749298764311342</v>
      </c>
    </row>
    <row r="16" spans="1:31" s="30" customFormat="1" ht="43.5" customHeight="1" x14ac:dyDescent="0.3">
      <c r="A16" s="7" t="s">
        <v>22</v>
      </c>
      <c r="B16" s="1">
        <v>7098823750</v>
      </c>
      <c r="C16" s="4">
        <v>0.16900000000000001</v>
      </c>
      <c r="D16" s="2">
        <v>5539791236</v>
      </c>
      <c r="E16" s="2">
        <v>0</v>
      </c>
      <c r="F16" s="3">
        <f>D16/B16</f>
        <v>0.78038157180617418</v>
      </c>
      <c r="G16" s="3">
        <f>E16/B16</f>
        <v>0</v>
      </c>
      <c r="H16" s="2">
        <v>5602740336</v>
      </c>
      <c r="I16" s="2">
        <v>153657786</v>
      </c>
      <c r="J16" s="3">
        <f>H16/B16</f>
        <v>0.78924911130523556</v>
      </c>
      <c r="K16" s="3">
        <f>I16/B16</f>
        <v>2.1645527683371489E-2</v>
      </c>
      <c r="L16" s="2">
        <v>5602553051</v>
      </c>
      <c r="M16" s="2">
        <v>660738172</v>
      </c>
      <c r="N16" s="3">
        <f>L16/B16</f>
        <v>0.78922272876545219</v>
      </c>
      <c r="O16" s="3">
        <f>M16/B16</f>
        <v>9.3077134363280953E-2</v>
      </c>
      <c r="P16" s="2">
        <v>5602553051</v>
      </c>
      <c r="Q16" s="2">
        <v>1187790630</v>
      </c>
      <c r="R16" s="3">
        <f>P16/B16</f>
        <v>0.78922272876545219</v>
      </c>
      <c r="S16" s="3">
        <f>Q16/B16</f>
        <v>0.16732217502934904</v>
      </c>
      <c r="T16" s="2">
        <v>5602553051</v>
      </c>
      <c r="U16" s="2">
        <v>1722080756</v>
      </c>
      <c r="V16" s="3">
        <f>T16/B16</f>
        <v>0.78922272876545219</v>
      </c>
      <c r="W16" s="3">
        <f>U16/B16</f>
        <v>0.24258677446386803</v>
      </c>
      <c r="X16" s="2">
        <v>5852634199</v>
      </c>
      <c r="Y16" s="2">
        <v>2242734706</v>
      </c>
      <c r="Z16" s="3">
        <f t="shared" ref="Z16:Z18" si="2">+X16/B16</f>
        <v>0.82445126194321983</v>
      </c>
      <c r="AA16" s="3">
        <f t="shared" ref="AA16:AA18" si="3">+Y16/B16</f>
        <v>0.31593046749470288</v>
      </c>
      <c r="AB16" s="2">
        <v>5852487520</v>
      </c>
      <c r="AC16" s="2">
        <v>2713794560</v>
      </c>
      <c r="AD16" s="16">
        <f>+AB16/$B$16</f>
        <v>0.82443059950600972</v>
      </c>
      <c r="AE16" s="16">
        <f>AC16/$B$16</f>
        <v>0.38228791917815963</v>
      </c>
    </row>
    <row r="17" spans="1:31" s="30" customFormat="1" ht="42" customHeight="1" x14ac:dyDescent="0.3">
      <c r="A17" s="7" t="s">
        <v>23</v>
      </c>
      <c r="B17" s="1">
        <v>2675955944</v>
      </c>
      <c r="C17" s="4">
        <v>7.0000000000000007E-2</v>
      </c>
      <c r="D17" s="2">
        <v>1176735659</v>
      </c>
      <c r="E17" s="2">
        <v>0</v>
      </c>
      <c r="F17" s="3">
        <f>D17/B17</f>
        <v>0.43974403302059745</v>
      </c>
      <c r="G17" s="3">
        <f>E17/B17</f>
        <v>0</v>
      </c>
      <c r="H17" s="2">
        <v>1337092659</v>
      </c>
      <c r="I17" s="2">
        <v>28191950</v>
      </c>
      <c r="J17" s="3">
        <f>H17/B17</f>
        <v>0.49966916009884804</v>
      </c>
      <c r="K17" s="3">
        <f>I17/B17</f>
        <v>1.053528181703129E-2</v>
      </c>
      <c r="L17" s="2">
        <v>1341697509</v>
      </c>
      <c r="M17" s="2">
        <v>239179370</v>
      </c>
      <c r="N17" s="3">
        <f>L17/B17</f>
        <v>0.50138998439355476</v>
      </c>
      <c r="O17" s="3">
        <f>M17/B17</f>
        <v>8.9380907236640217E-2</v>
      </c>
      <c r="P17" s="2">
        <v>1341697509</v>
      </c>
      <c r="Q17" s="2">
        <v>424619663</v>
      </c>
      <c r="R17" s="3">
        <f>P17/B17</f>
        <v>0.50138998439355476</v>
      </c>
      <c r="S17" s="3">
        <f>Q17/B17</f>
        <v>0.15867961651314841</v>
      </c>
      <c r="T17" s="2">
        <v>1608734392</v>
      </c>
      <c r="U17" s="2">
        <v>539865257</v>
      </c>
      <c r="V17" s="3">
        <f>T17/B17</f>
        <v>0.60118119493225852</v>
      </c>
      <c r="W17" s="3">
        <f>U17/B17</f>
        <v>0.20174669101353487</v>
      </c>
      <c r="X17" s="2">
        <v>1608734392</v>
      </c>
      <c r="Y17" s="2">
        <v>654767519</v>
      </c>
      <c r="Z17" s="3">
        <f t="shared" si="2"/>
        <v>0.60118119493225852</v>
      </c>
      <c r="AA17" s="3">
        <f t="shared" si="3"/>
        <v>0.24468546295319726</v>
      </c>
      <c r="AB17" s="2">
        <v>1759464443</v>
      </c>
      <c r="AC17" s="2">
        <v>1036726662</v>
      </c>
      <c r="AD17" s="16">
        <f>+AB17/$B$17</f>
        <v>0.65750874820830008</v>
      </c>
      <c r="AE17" s="16">
        <f>AC17/$B$17</f>
        <v>0.38742291864876832</v>
      </c>
    </row>
    <row r="18" spans="1:31" s="30" customFormat="1" ht="48.75" customHeight="1" x14ac:dyDescent="0.3">
      <c r="A18" s="7" t="s">
        <v>29</v>
      </c>
      <c r="B18" s="1">
        <v>1273094091</v>
      </c>
      <c r="C18" s="4">
        <v>2.5999999999999999E-2</v>
      </c>
      <c r="D18" s="2">
        <v>0</v>
      </c>
      <c r="E18" s="2">
        <v>0</v>
      </c>
      <c r="F18" s="3">
        <f>D18/B18</f>
        <v>0</v>
      </c>
      <c r="G18" s="3">
        <f>E18/B18</f>
        <v>0</v>
      </c>
      <c r="H18" s="2">
        <v>0</v>
      </c>
      <c r="I18" s="2">
        <v>0</v>
      </c>
      <c r="J18" s="3">
        <f>H18/B18</f>
        <v>0</v>
      </c>
      <c r="K18" s="3">
        <f>I18/B18</f>
        <v>0</v>
      </c>
      <c r="L18" s="2">
        <v>0</v>
      </c>
      <c r="M18" s="2">
        <v>0</v>
      </c>
      <c r="N18" s="3">
        <f>L18/B18</f>
        <v>0</v>
      </c>
      <c r="O18" s="3">
        <f>M18/B18</f>
        <v>0</v>
      </c>
      <c r="P18" s="2">
        <v>0</v>
      </c>
      <c r="Q18" s="2">
        <v>0</v>
      </c>
      <c r="R18" s="3">
        <f>P18/B18</f>
        <v>0</v>
      </c>
      <c r="S18" s="3">
        <f>Q18/B18</f>
        <v>0</v>
      </c>
      <c r="T18" s="2">
        <v>0</v>
      </c>
      <c r="U18" s="2">
        <v>0</v>
      </c>
      <c r="V18" s="3">
        <f>T18/B18</f>
        <v>0</v>
      </c>
      <c r="W18" s="3">
        <f>U18/B18</f>
        <v>0</v>
      </c>
      <c r="X18" s="2">
        <v>0</v>
      </c>
      <c r="Y18" s="2">
        <v>0</v>
      </c>
      <c r="Z18" s="3">
        <f t="shared" si="2"/>
        <v>0</v>
      </c>
      <c r="AA18" s="3">
        <f t="shared" si="3"/>
        <v>0</v>
      </c>
      <c r="AB18" s="2">
        <v>0</v>
      </c>
      <c r="AC18" s="2">
        <v>0</v>
      </c>
      <c r="AD18" s="16">
        <f>+AB18/$B$18</f>
        <v>0</v>
      </c>
      <c r="AE18" s="16">
        <f>AC18/$B$18</f>
        <v>0</v>
      </c>
    </row>
    <row r="19" spans="1:31" ht="45" customHeight="1" x14ac:dyDescent="0.3">
      <c r="A19" s="40" t="s">
        <v>27</v>
      </c>
      <c r="B19" s="40"/>
    </row>
    <row r="33" spans="3:3" x14ac:dyDescent="0.3">
      <c r="C33" s="36"/>
    </row>
    <row r="34" spans="3:3" x14ac:dyDescent="0.3">
      <c r="C34" s="36"/>
    </row>
  </sheetData>
  <sheetProtection selectLockedCells="1"/>
  <mergeCells count="12">
    <mergeCell ref="AB5:AE5"/>
    <mergeCell ref="X5:AA5"/>
    <mergeCell ref="A19:B19"/>
    <mergeCell ref="A2:W4"/>
    <mergeCell ref="L5:O5"/>
    <mergeCell ref="P5:S5"/>
    <mergeCell ref="T5:W5"/>
    <mergeCell ref="A5:A6"/>
    <mergeCell ref="B5:B6"/>
    <mergeCell ref="C5:C6"/>
    <mergeCell ref="D5:G5"/>
    <mergeCell ref="H5:K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3FCA47EE78DA4D8E381B288F0B1A91" ma:contentTypeVersion="10" ma:contentTypeDescription="Crear nuevo documento." ma:contentTypeScope="" ma:versionID="2edc095bb8b6f06657e1d4b50531bc1a">
  <xsd:schema xmlns:xsd="http://www.w3.org/2001/XMLSchema" xmlns:xs="http://www.w3.org/2001/XMLSchema" xmlns:p="http://schemas.microsoft.com/office/2006/metadata/properties" xmlns:ns3="559ec1a2-13ee-4c96-b3bf-260cf952dacb" xmlns:ns4="32ab9999-8869-48b6-9aa5-e865c0354275" targetNamespace="http://schemas.microsoft.com/office/2006/metadata/properties" ma:root="true" ma:fieldsID="8d1b8b3e558fd031ada7f10d010ce452" ns3:_="" ns4:_="">
    <xsd:import namespace="559ec1a2-13ee-4c96-b3bf-260cf952dacb"/>
    <xsd:import namespace="32ab9999-8869-48b6-9aa5-e865c03542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c1a2-13ee-4c96-b3bf-260cf952d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b9999-8869-48b6-9aa5-e865c035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2F8B5D-C7D7-4266-8B9A-6E0C4FA56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ec1a2-13ee-4c96-b3bf-260cf952dacb"/>
    <ds:schemaRef ds:uri="32ab9999-8869-48b6-9aa5-e865c0354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4CB9E8-0971-4E29-BB56-92803295ED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A36E37-4B44-47F5-8945-9CED9AE48A75}">
  <ds:schemaRefs>
    <ds:schemaRef ds:uri="http://schemas.microsoft.com/office/infopath/2007/PartnerControls"/>
    <ds:schemaRef ds:uri="559ec1a2-13ee-4c96-b3bf-260cf952dacb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32ab9999-8869-48b6-9aa5-e865c035427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Carlos Andres Guzman Rodriguez</cp:lastModifiedBy>
  <dcterms:created xsi:type="dcterms:W3CDTF">2019-06-27T20:07:09Z</dcterms:created>
  <dcterms:modified xsi:type="dcterms:W3CDTF">2022-08-12T18:54:21Z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0x010100993FCA47EE78DA4D8E381B288F0B1A91</vt:lpwstr>
  </property>
</Properties>
</file>